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diagrams/data1.xml" ContentType="application/vnd.openxmlformats-officedocument.drawingml.diagramData+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metadata.xml" ContentType="application/vnd.openxmlformats-officedocument.spreadsheetml.sheetMetadata+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2.xml" ContentType="application/vnd.openxmlformats-officedocument.spreadsheetml.comments+xml"/>
  <Override PartName="/xl/comments1.xml" ContentType="application/vnd.openxmlformats-officedocument.spreadsheetml.comments+xml"/>
  <Override PartName="/xl/comments4.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YonyMendez\Downloads\INFORM  - Cambio Climatico V2 - Muestra\"/>
    </mc:Choice>
  </mc:AlternateContent>
  <xr:revisionPtr revIDLastSave="0" documentId="13_ncr:1_{49F223B9-E0DF-4526-8BFA-5A4D407356D8}" xr6:coauthVersionLast="47" xr6:coauthVersionMax="47" xr10:uidLastSave="{00000000-0000-0000-0000-000000000000}"/>
  <bookViews>
    <workbookView xWindow="-108" yWindow="-108" windowWidth="23256" windowHeight="12456" tabRatio="969" activeTab="3" xr2:uid="{00000000-000D-0000-FFFF-FFFF00000000}"/>
  </bookViews>
  <sheets>
    <sheet name="INICIO" sheetId="73" r:id="rId1"/>
    <sheet name="INDICE" sheetId="72" state="hidden" r:id="rId2"/>
    <sheet name="INFORM CC 2025" sheetId="5" r:id="rId3"/>
    <sheet name="Resultados INFORM CC" sheetId="112" r:id="rId4"/>
    <sheet name="H 50" sheetId="114" state="hidden" r:id="rId5"/>
    <sheet name="H" sheetId="75" r:id="rId6"/>
    <sheet name="V" sheetId="3" r:id="rId7"/>
    <sheet name="C" sheetId="4" r:id="rId8"/>
    <sheet name="Datos de Indicador" sheetId="74" state="hidden" r:id="rId9"/>
    <sheet name="HND Indicador Metadata " sheetId="90" r:id="rId10"/>
    <sheet name="Fecha de Indicador" sheetId="115" r:id="rId11"/>
  </sheets>
  <definedNames>
    <definedName name="_xlnm._FilterDatabase" localSheetId="8" hidden="1">'Datos de Indicador'!$A$5:$C$305</definedName>
    <definedName name="_xlnm._FilterDatabase" localSheetId="5" hidden="1">H!$A$2:$AH$303</definedName>
    <definedName name="_xlnm._FilterDatabase" localSheetId="4" hidden="1">'H 50'!$A$2:$BF$303</definedName>
    <definedName name="_xlnm._FilterDatabase" localSheetId="9" hidden="1">'HND Indicador Metadata '!$B$2:$L$45</definedName>
    <definedName name="_xlnm._FilterDatabase" localSheetId="2" hidden="1">'INFORM CC 2025'!$A$2:$AL$300</definedName>
    <definedName name="_xlnm._FilterDatabase" localSheetId="3" hidden="1">'Resultados INFORM CC'!$A$5:$AM$303</definedName>
    <definedName name="_xlnm._FilterDatabase" localSheetId="6" hidden="1">V!$A$2:$Z$302</definedName>
    <definedName name="_Key1" localSheetId="5" hidden="1">#REF!</definedName>
    <definedName name="_Key1" localSheetId="4" hidden="1">#REF!</definedName>
    <definedName name="_Key1" localSheetId="9" hidden="1">#REF!</definedName>
    <definedName name="_Key1" hidden="1">#REF!</definedName>
    <definedName name="_Order1" hidden="1">255</definedName>
    <definedName name="_Sort" localSheetId="5" hidden="1">#REF!</definedName>
    <definedName name="_Sort" localSheetId="4" hidden="1">#REF!</definedName>
    <definedName name="_Sort" localSheetId="9" hidden="1">#REF!</definedName>
    <definedName name="_Sort" hidden="1">#REF!</definedName>
    <definedName name="aa" localSheetId="9" hidden="1">#REF!</definedName>
    <definedName name="aa" hidden="1">#REF!</definedName>
    <definedName name="Desn" hidden="1">#REF!</definedName>
    <definedName name="Min" hidden="1">#REF!</definedName>
    <definedName name="PLan" hidden="1">#REF!</definedName>
    <definedName name="Poblacion" hidden="1">#REF!</definedName>
    <definedName name="Pobsequia" hidden="1">#REF!</definedName>
    <definedName name="_xlnm.Print_Titles" localSheetId="2">'INFORM CC 2025'!$C:$C,'INFORM CC 2025'!$1:$1</definedName>
    <definedName name="TasaInac"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7" i="112" l="1"/>
  <c r="AM8" i="112"/>
  <c r="AM9" i="112"/>
  <c r="AM10" i="112"/>
  <c r="AM11" i="112"/>
  <c r="AM12" i="112"/>
  <c r="AM13" i="112"/>
  <c r="AM14" i="112"/>
  <c r="AM15" i="112"/>
  <c r="AM16" i="112"/>
  <c r="AM17" i="112"/>
  <c r="AM18" i="112"/>
  <c r="AM19" i="112"/>
  <c r="AM20" i="112"/>
  <c r="AM21" i="112"/>
  <c r="AM22" i="112"/>
  <c r="AM23" i="112"/>
  <c r="AM24" i="112"/>
  <c r="AM25" i="112"/>
  <c r="AM26" i="112"/>
  <c r="AM27" i="112"/>
  <c r="AM28" i="112"/>
  <c r="AM29" i="112"/>
  <c r="AM30" i="112"/>
  <c r="AM31" i="112"/>
  <c r="AM32" i="112"/>
  <c r="AM33" i="112"/>
  <c r="AM34" i="112"/>
  <c r="AM35" i="112"/>
  <c r="AM36" i="112"/>
  <c r="AM37" i="112"/>
  <c r="AM38" i="112"/>
  <c r="AM39" i="112"/>
  <c r="AM40" i="112"/>
  <c r="AM41" i="112"/>
  <c r="AM42" i="112"/>
  <c r="AM43" i="112"/>
  <c r="AM44" i="112"/>
  <c r="AM45" i="112"/>
  <c r="AM46" i="112"/>
  <c r="AM47" i="112"/>
  <c r="AM48" i="112"/>
  <c r="AM49" i="112"/>
  <c r="AM50" i="112"/>
  <c r="AM51" i="112"/>
  <c r="AM52" i="112"/>
  <c r="AM53" i="112"/>
  <c r="AM54" i="112"/>
  <c r="AM55" i="112"/>
  <c r="AM56" i="112"/>
  <c r="AM57" i="112"/>
  <c r="AM58" i="112"/>
  <c r="AM59" i="112"/>
  <c r="AM60" i="112"/>
  <c r="AM61" i="112"/>
  <c r="AM62" i="112"/>
  <c r="AM63" i="112"/>
  <c r="AM64" i="112"/>
  <c r="AM65" i="112"/>
  <c r="AM66" i="112"/>
  <c r="AM67" i="112"/>
  <c r="AM68" i="112"/>
  <c r="AM69" i="112"/>
  <c r="AM70" i="112"/>
  <c r="AM71" i="112"/>
  <c r="AM72" i="112"/>
  <c r="AM73" i="112"/>
  <c r="AM74" i="112"/>
  <c r="AM75" i="112"/>
  <c r="AM76" i="112"/>
  <c r="AM77" i="112"/>
  <c r="AM78" i="112"/>
  <c r="AM79" i="112"/>
  <c r="AM80" i="112"/>
  <c r="AM81" i="112"/>
  <c r="AM82" i="112"/>
  <c r="AM83" i="112"/>
  <c r="AM84" i="112"/>
  <c r="AM85" i="112"/>
  <c r="AM86" i="112"/>
  <c r="AM87" i="112"/>
  <c r="AM88" i="112"/>
  <c r="AM89" i="112"/>
  <c r="AM90" i="112"/>
  <c r="AM91" i="112"/>
  <c r="AM92" i="112"/>
  <c r="AM93" i="112"/>
  <c r="AM94" i="112"/>
  <c r="AM95" i="112"/>
  <c r="AM96" i="112"/>
  <c r="AM97" i="112"/>
  <c r="AM98" i="112"/>
  <c r="AM99" i="112"/>
  <c r="AM100" i="112"/>
  <c r="AM101" i="112"/>
  <c r="AM102" i="112"/>
  <c r="AM103" i="112"/>
  <c r="AM104" i="112"/>
  <c r="AM105" i="112"/>
  <c r="AM106" i="112"/>
  <c r="AM107" i="112"/>
  <c r="AM108" i="112"/>
  <c r="AM109" i="112"/>
  <c r="AM110" i="112"/>
  <c r="AM111" i="112"/>
  <c r="AM112" i="112"/>
  <c r="AM113" i="112"/>
  <c r="AM114" i="112"/>
  <c r="AM115" i="112"/>
  <c r="AM116" i="112"/>
  <c r="AM117" i="112"/>
  <c r="AM118" i="112"/>
  <c r="AM119" i="112"/>
  <c r="AM120" i="112"/>
  <c r="AM121" i="112"/>
  <c r="AM122" i="112"/>
  <c r="AM123" i="112"/>
  <c r="AM124" i="112"/>
  <c r="AM125" i="112"/>
  <c r="AM126" i="112"/>
  <c r="AM127" i="112"/>
  <c r="AM128" i="112"/>
  <c r="AM129" i="112"/>
  <c r="AM130" i="112"/>
  <c r="AM131" i="112"/>
  <c r="AM132" i="112"/>
  <c r="AM133" i="112"/>
  <c r="AM134" i="112"/>
  <c r="AM135" i="112"/>
  <c r="AM136" i="112"/>
  <c r="AM137" i="112"/>
  <c r="AM138" i="112"/>
  <c r="AM139" i="112"/>
  <c r="AM140" i="112"/>
  <c r="AM141" i="112"/>
  <c r="AM142" i="112"/>
  <c r="AM143" i="112"/>
  <c r="AM144" i="112"/>
  <c r="AM145" i="112"/>
  <c r="AM146" i="112"/>
  <c r="AM147" i="112"/>
  <c r="AM148" i="112"/>
  <c r="AM149" i="112"/>
  <c r="AM150" i="112"/>
  <c r="AM151" i="112"/>
  <c r="AM152" i="112"/>
  <c r="AM153" i="112"/>
  <c r="AM154" i="112"/>
  <c r="AM155" i="112"/>
  <c r="AM156" i="112"/>
  <c r="AM157" i="112"/>
  <c r="AM158" i="112"/>
  <c r="AM159" i="112"/>
  <c r="AM160" i="112"/>
  <c r="AM161" i="112"/>
  <c r="AM162" i="112"/>
  <c r="AM163" i="112"/>
  <c r="AM164" i="112"/>
  <c r="AM165" i="112"/>
  <c r="AM166" i="112"/>
  <c r="AM167" i="112"/>
  <c r="AM168" i="112"/>
  <c r="AM169" i="112"/>
  <c r="AM170" i="112"/>
  <c r="AM171" i="112"/>
  <c r="AM172" i="112"/>
  <c r="AM173" i="112"/>
  <c r="AM174" i="112"/>
  <c r="AM175" i="112"/>
  <c r="AM176" i="112"/>
  <c r="AM177" i="112"/>
  <c r="AM178" i="112"/>
  <c r="AM179" i="112"/>
  <c r="AM180" i="112"/>
  <c r="AM181" i="112"/>
  <c r="AM182" i="112"/>
  <c r="AM183" i="112"/>
  <c r="AM184" i="112"/>
  <c r="AM185" i="112"/>
  <c r="AM186" i="112"/>
  <c r="AM187" i="112"/>
  <c r="AM188" i="112"/>
  <c r="AM189" i="112"/>
  <c r="AM190" i="112"/>
  <c r="AM191" i="112"/>
  <c r="AM192" i="112"/>
  <c r="AM193" i="112"/>
  <c r="AM194" i="112"/>
  <c r="AM195" i="112"/>
  <c r="AM196" i="112"/>
  <c r="AM197" i="112"/>
  <c r="AM198" i="112"/>
  <c r="AM199" i="112"/>
  <c r="AM200" i="112"/>
  <c r="AM201" i="112"/>
  <c r="AM202" i="112"/>
  <c r="AM203" i="112"/>
  <c r="AM204" i="112"/>
  <c r="AM205" i="112"/>
  <c r="AM206" i="112"/>
  <c r="AM207" i="112"/>
  <c r="AM208" i="112"/>
  <c r="AM209" i="112"/>
  <c r="AM210" i="112"/>
  <c r="AM211" i="112"/>
  <c r="AM212" i="112"/>
  <c r="AM213" i="112"/>
  <c r="AM214" i="112"/>
  <c r="AM215" i="112"/>
  <c r="AM216" i="112"/>
  <c r="AM217" i="112"/>
  <c r="AM218" i="112"/>
  <c r="AM219" i="112"/>
  <c r="AM220" i="112"/>
  <c r="AM221" i="112"/>
  <c r="AM222" i="112"/>
  <c r="AM223" i="112"/>
  <c r="AM224" i="112"/>
  <c r="AM225" i="112"/>
  <c r="AM226" i="112"/>
  <c r="AM227" i="112"/>
  <c r="AM228" i="112"/>
  <c r="AM229" i="112"/>
  <c r="AM230" i="112"/>
  <c r="AM231" i="112"/>
  <c r="AM232" i="112"/>
  <c r="AM233" i="112"/>
  <c r="AM234" i="112"/>
  <c r="AM235" i="112"/>
  <c r="AM236" i="112"/>
  <c r="AM237" i="112"/>
  <c r="AM238" i="112"/>
  <c r="AM239" i="112"/>
  <c r="AM240" i="112"/>
  <c r="AM241" i="112"/>
  <c r="AM242" i="112"/>
  <c r="AM243" i="112"/>
  <c r="AM244" i="112"/>
  <c r="AM245" i="112"/>
  <c r="AM246" i="112"/>
  <c r="AM247" i="112"/>
  <c r="AM248" i="112"/>
  <c r="AM249" i="112"/>
  <c r="AM250" i="112"/>
  <c r="AM251" i="112"/>
  <c r="AM252" i="112"/>
  <c r="AM253" i="112"/>
  <c r="AM254" i="112"/>
  <c r="AM255" i="112"/>
  <c r="AM256" i="112"/>
  <c r="AM257" i="112"/>
  <c r="AM258" i="112"/>
  <c r="AM259" i="112"/>
  <c r="AM260" i="112"/>
  <c r="AM261" i="112"/>
  <c r="AM262" i="112"/>
  <c r="AM263" i="112"/>
  <c r="AM264" i="112"/>
  <c r="AM265" i="112"/>
  <c r="AM266" i="112"/>
  <c r="AM267" i="112"/>
  <c r="AM268" i="112"/>
  <c r="AM269" i="112"/>
  <c r="AM270" i="112"/>
  <c r="AM271" i="112"/>
  <c r="AM272" i="112"/>
  <c r="AM273" i="112"/>
  <c r="AM274" i="112"/>
  <c r="AM275" i="112"/>
  <c r="AM276" i="112"/>
  <c r="AM277" i="112"/>
  <c r="AM278" i="112"/>
  <c r="AM279" i="112"/>
  <c r="AM280" i="112"/>
  <c r="AM281" i="112"/>
  <c r="AM282" i="112"/>
  <c r="AM283" i="112"/>
  <c r="AM284" i="112"/>
  <c r="AM285" i="112"/>
  <c r="AM286" i="112"/>
  <c r="AM287" i="112"/>
  <c r="AM288" i="112"/>
  <c r="AM289" i="112"/>
  <c r="AM290" i="112"/>
  <c r="AM291" i="112"/>
  <c r="AM292" i="112"/>
  <c r="AM293" i="112"/>
  <c r="AM294" i="112"/>
  <c r="AM295" i="112"/>
  <c r="AM296" i="112"/>
  <c r="AM297" i="112"/>
  <c r="AM298" i="112"/>
  <c r="AM299" i="112"/>
  <c r="AM300" i="112"/>
  <c r="AM301" i="112"/>
  <c r="AM302" i="112"/>
  <c r="AM303" i="112"/>
  <c r="AM6" i="112"/>
  <c r="AL7" i="112"/>
  <c r="AL8" i="112"/>
  <c r="AL9" i="112"/>
  <c r="AL10" i="112"/>
  <c r="AL11" i="112"/>
  <c r="AL12" i="112"/>
  <c r="AL13" i="112"/>
  <c r="AL14" i="112"/>
  <c r="AL15" i="112"/>
  <c r="AL16" i="112"/>
  <c r="AL17" i="112"/>
  <c r="AL18" i="112"/>
  <c r="AL19" i="112"/>
  <c r="AL20" i="112"/>
  <c r="AL21" i="112"/>
  <c r="AL22" i="112"/>
  <c r="AL23" i="112"/>
  <c r="AL24" i="112"/>
  <c r="AL25" i="112"/>
  <c r="AL26" i="112"/>
  <c r="AL27" i="112"/>
  <c r="AL28" i="112"/>
  <c r="AL29" i="112"/>
  <c r="AL30" i="112"/>
  <c r="AL31" i="112"/>
  <c r="AL32" i="112"/>
  <c r="AL33" i="112"/>
  <c r="AL34" i="112"/>
  <c r="AL35" i="112"/>
  <c r="AL36" i="112"/>
  <c r="AL37" i="112"/>
  <c r="AL38" i="112"/>
  <c r="AL39" i="112"/>
  <c r="AL40" i="112"/>
  <c r="AL41" i="112"/>
  <c r="AL42" i="112"/>
  <c r="AL43" i="112"/>
  <c r="AL44" i="112"/>
  <c r="AL45" i="112"/>
  <c r="AL46" i="112"/>
  <c r="AL47" i="112"/>
  <c r="AL48" i="112"/>
  <c r="AL49" i="112"/>
  <c r="AL50" i="112"/>
  <c r="AL51" i="112"/>
  <c r="AL52" i="112"/>
  <c r="AL53" i="112"/>
  <c r="AL54" i="112"/>
  <c r="AL55" i="112"/>
  <c r="AL56" i="112"/>
  <c r="AL57" i="112"/>
  <c r="AL58" i="112"/>
  <c r="AL59" i="112"/>
  <c r="AL60" i="112"/>
  <c r="AL61" i="112"/>
  <c r="AL62" i="112"/>
  <c r="AL63" i="112"/>
  <c r="AL64" i="112"/>
  <c r="AL65" i="112"/>
  <c r="AL66" i="112"/>
  <c r="AL67" i="112"/>
  <c r="AL68" i="112"/>
  <c r="AL69" i="112"/>
  <c r="AL70" i="112"/>
  <c r="AL71" i="112"/>
  <c r="AL72" i="112"/>
  <c r="AL73" i="112"/>
  <c r="AL74" i="112"/>
  <c r="AL75" i="112"/>
  <c r="AL76" i="112"/>
  <c r="AL77" i="112"/>
  <c r="AL78" i="112"/>
  <c r="AL79" i="112"/>
  <c r="AL80" i="112"/>
  <c r="AL81" i="112"/>
  <c r="AL82" i="112"/>
  <c r="AL83" i="112"/>
  <c r="AL84" i="112"/>
  <c r="AL85" i="112"/>
  <c r="AL86" i="112"/>
  <c r="AL87" i="112"/>
  <c r="AL88" i="112"/>
  <c r="AL89" i="112"/>
  <c r="AL90" i="112"/>
  <c r="AL91" i="112"/>
  <c r="AL92" i="112"/>
  <c r="AL93" i="112"/>
  <c r="AL94" i="112"/>
  <c r="AL95" i="112"/>
  <c r="AL96" i="112"/>
  <c r="AL97" i="112"/>
  <c r="AL98" i="112"/>
  <c r="AL99" i="112"/>
  <c r="AL100" i="112"/>
  <c r="AL101" i="112"/>
  <c r="AL102" i="112"/>
  <c r="AL103" i="112"/>
  <c r="AL104" i="112"/>
  <c r="AL105" i="112"/>
  <c r="AL106" i="112"/>
  <c r="AL107" i="112"/>
  <c r="AL108" i="112"/>
  <c r="AL109" i="112"/>
  <c r="AL110" i="112"/>
  <c r="AL111" i="112"/>
  <c r="AL112" i="112"/>
  <c r="AL113" i="112"/>
  <c r="AL114" i="112"/>
  <c r="AL115" i="112"/>
  <c r="AL116" i="112"/>
  <c r="AL117" i="112"/>
  <c r="AL118" i="112"/>
  <c r="AL119" i="112"/>
  <c r="AL120" i="112"/>
  <c r="AL121" i="112"/>
  <c r="AL122" i="112"/>
  <c r="AL123" i="112"/>
  <c r="AL124" i="112"/>
  <c r="AL125" i="112"/>
  <c r="AL126" i="112"/>
  <c r="AL127" i="112"/>
  <c r="AL128" i="112"/>
  <c r="AL129" i="112"/>
  <c r="AL130" i="112"/>
  <c r="AL131" i="112"/>
  <c r="AL132" i="112"/>
  <c r="AL133" i="112"/>
  <c r="AL134" i="112"/>
  <c r="AL135" i="112"/>
  <c r="AL136" i="112"/>
  <c r="AL137" i="112"/>
  <c r="AL138" i="112"/>
  <c r="AL139" i="112"/>
  <c r="AL140" i="112"/>
  <c r="AL141" i="112"/>
  <c r="AL142" i="112"/>
  <c r="AL143" i="112"/>
  <c r="AL144" i="112"/>
  <c r="AL145" i="112"/>
  <c r="AL146" i="112"/>
  <c r="AL147" i="112"/>
  <c r="AL148" i="112"/>
  <c r="AL149" i="112"/>
  <c r="AL150" i="112"/>
  <c r="AL151" i="112"/>
  <c r="AL152" i="112"/>
  <c r="AL153" i="112"/>
  <c r="AL154" i="112"/>
  <c r="AL155" i="112"/>
  <c r="AL156" i="112"/>
  <c r="AL157" i="112"/>
  <c r="AL158" i="112"/>
  <c r="AL159" i="112"/>
  <c r="AL160" i="112"/>
  <c r="AL161" i="112"/>
  <c r="AL162" i="112"/>
  <c r="AL163" i="112"/>
  <c r="AL164" i="112"/>
  <c r="AL165" i="112"/>
  <c r="AL166" i="112"/>
  <c r="AL167" i="112"/>
  <c r="AL168" i="112"/>
  <c r="AL169" i="112"/>
  <c r="AL170" i="112"/>
  <c r="AL171" i="112"/>
  <c r="AL172" i="112"/>
  <c r="AL173" i="112"/>
  <c r="AL174" i="112"/>
  <c r="AL175" i="112"/>
  <c r="AL176" i="112"/>
  <c r="AL177" i="112"/>
  <c r="AL178" i="112"/>
  <c r="AL179" i="112"/>
  <c r="AL180" i="112"/>
  <c r="AL181" i="112"/>
  <c r="AL182" i="112"/>
  <c r="AL183" i="112"/>
  <c r="AL184" i="112"/>
  <c r="AL185" i="112"/>
  <c r="AL186" i="112"/>
  <c r="AL187" i="112"/>
  <c r="AL188" i="112"/>
  <c r="AL189" i="112"/>
  <c r="AL190" i="112"/>
  <c r="AL191" i="112"/>
  <c r="AL192" i="112"/>
  <c r="AL193" i="112"/>
  <c r="AL194" i="112"/>
  <c r="AL195" i="112"/>
  <c r="AL196" i="112"/>
  <c r="AL197" i="112"/>
  <c r="AL198" i="112"/>
  <c r="AL199" i="112"/>
  <c r="AL200" i="112"/>
  <c r="AL201" i="112"/>
  <c r="AL202" i="112"/>
  <c r="AL203" i="112"/>
  <c r="AL204" i="112"/>
  <c r="AL205" i="112"/>
  <c r="AL206" i="112"/>
  <c r="AL207" i="112"/>
  <c r="AL208" i="112"/>
  <c r="AL209" i="112"/>
  <c r="AL210" i="112"/>
  <c r="AL211" i="112"/>
  <c r="AL212" i="112"/>
  <c r="AL213" i="112"/>
  <c r="AL214" i="112"/>
  <c r="AL215" i="112"/>
  <c r="AL216" i="112"/>
  <c r="AL217" i="112"/>
  <c r="AL218" i="112"/>
  <c r="AL219" i="112"/>
  <c r="AL220" i="112"/>
  <c r="AL221" i="112"/>
  <c r="AL222" i="112"/>
  <c r="AL223" i="112"/>
  <c r="AL224" i="112"/>
  <c r="AL225" i="112"/>
  <c r="AL226" i="112"/>
  <c r="AL227" i="112"/>
  <c r="AL228" i="112"/>
  <c r="AL229" i="112"/>
  <c r="AL230" i="112"/>
  <c r="AL231" i="112"/>
  <c r="AL232" i="112"/>
  <c r="AL233" i="112"/>
  <c r="AL234" i="112"/>
  <c r="AL235" i="112"/>
  <c r="AL236" i="112"/>
  <c r="AL237" i="112"/>
  <c r="AL238" i="112"/>
  <c r="AL239" i="112"/>
  <c r="AL240" i="112"/>
  <c r="AL241" i="112"/>
  <c r="AL242" i="112"/>
  <c r="AL243" i="112"/>
  <c r="AL244" i="112"/>
  <c r="AL245" i="112"/>
  <c r="AL246" i="112"/>
  <c r="AL247" i="112"/>
  <c r="AL248" i="112"/>
  <c r="AL249" i="112"/>
  <c r="AL250" i="112"/>
  <c r="AL251" i="112"/>
  <c r="AL252" i="112"/>
  <c r="AL253" i="112"/>
  <c r="AL254" i="112"/>
  <c r="AL255" i="112"/>
  <c r="AL256" i="112"/>
  <c r="AL257" i="112"/>
  <c r="AL258" i="112"/>
  <c r="AL259" i="112"/>
  <c r="AL260" i="112"/>
  <c r="AL261" i="112"/>
  <c r="AL262" i="112"/>
  <c r="AL263" i="112"/>
  <c r="AL264" i="112"/>
  <c r="AL265" i="112"/>
  <c r="AL266" i="112"/>
  <c r="AL267" i="112"/>
  <c r="AL268" i="112"/>
  <c r="AL269" i="112"/>
  <c r="AL270" i="112"/>
  <c r="AL271" i="112"/>
  <c r="AL272" i="112"/>
  <c r="AL273" i="112"/>
  <c r="AL274" i="112"/>
  <c r="AL275" i="112"/>
  <c r="AL276" i="112"/>
  <c r="AL277" i="112"/>
  <c r="AL278" i="112"/>
  <c r="AL279" i="112"/>
  <c r="AL280" i="112"/>
  <c r="AL281" i="112"/>
  <c r="AL282" i="112"/>
  <c r="AL283" i="112"/>
  <c r="AL284" i="112"/>
  <c r="AL285" i="112"/>
  <c r="AL286" i="112"/>
  <c r="AL287" i="112"/>
  <c r="AL288" i="112"/>
  <c r="AL289" i="112"/>
  <c r="AL290" i="112"/>
  <c r="AL291" i="112"/>
  <c r="AL292" i="112"/>
  <c r="AL293" i="112"/>
  <c r="AL294" i="112"/>
  <c r="AL295" i="112"/>
  <c r="AL296" i="112"/>
  <c r="AL297" i="112"/>
  <c r="AL298" i="112"/>
  <c r="AL299" i="112"/>
  <c r="AL300" i="112"/>
  <c r="AL301" i="112"/>
  <c r="AL302" i="112"/>
  <c r="AL303" i="112"/>
  <c r="AL6" i="112"/>
  <c r="AK7" i="112"/>
  <c r="AK8" i="112"/>
  <c r="AK9" i="112"/>
  <c r="AK10" i="112"/>
  <c r="AK11" i="112"/>
  <c r="AK12" i="112"/>
  <c r="AK13" i="112"/>
  <c r="AK14" i="112"/>
  <c r="AK15" i="112"/>
  <c r="AK16" i="112"/>
  <c r="AK17" i="112"/>
  <c r="AK18" i="112"/>
  <c r="AK19" i="112"/>
  <c r="AK20" i="112"/>
  <c r="AK21" i="112"/>
  <c r="AK22" i="112"/>
  <c r="AK23" i="112"/>
  <c r="AK24" i="112"/>
  <c r="AK25" i="112"/>
  <c r="AK26" i="112"/>
  <c r="AK27" i="112"/>
  <c r="AK28" i="112"/>
  <c r="AK29" i="112"/>
  <c r="AK30" i="112"/>
  <c r="AK31" i="112"/>
  <c r="AK32" i="112"/>
  <c r="AK33" i="112"/>
  <c r="AK34" i="112"/>
  <c r="AK35" i="112"/>
  <c r="AK36" i="112"/>
  <c r="AK37" i="112"/>
  <c r="AK38" i="112"/>
  <c r="AK39" i="112"/>
  <c r="AK40" i="112"/>
  <c r="AK41" i="112"/>
  <c r="AK42" i="112"/>
  <c r="AK43" i="112"/>
  <c r="AK44" i="112"/>
  <c r="AK45" i="112"/>
  <c r="AK46" i="112"/>
  <c r="AK47" i="112"/>
  <c r="AK48" i="112"/>
  <c r="AK49" i="112"/>
  <c r="AK50" i="112"/>
  <c r="AK51" i="112"/>
  <c r="AK52" i="112"/>
  <c r="AK53" i="112"/>
  <c r="AK54" i="112"/>
  <c r="AK55" i="112"/>
  <c r="AK56" i="112"/>
  <c r="AK57" i="112"/>
  <c r="AK58" i="112"/>
  <c r="AK59" i="112"/>
  <c r="AK60" i="112"/>
  <c r="AK61" i="112"/>
  <c r="AK62" i="112"/>
  <c r="AK63" i="112"/>
  <c r="AK64" i="112"/>
  <c r="AK65" i="112"/>
  <c r="AK66" i="112"/>
  <c r="AK67" i="112"/>
  <c r="AK68" i="112"/>
  <c r="AK69" i="112"/>
  <c r="AK70" i="112"/>
  <c r="AK71" i="112"/>
  <c r="AK72" i="112"/>
  <c r="AK73" i="112"/>
  <c r="AK74" i="112"/>
  <c r="AK75" i="112"/>
  <c r="AK76" i="112"/>
  <c r="AK77" i="112"/>
  <c r="AK78" i="112"/>
  <c r="AK79" i="112"/>
  <c r="AK80" i="112"/>
  <c r="AK81" i="112"/>
  <c r="AK82" i="112"/>
  <c r="AK83" i="112"/>
  <c r="AK84" i="112"/>
  <c r="AK85" i="112"/>
  <c r="AK86" i="112"/>
  <c r="AK87" i="112"/>
  <c r="AK88" i="112"/>
  <c r="AK89" i="112"/>
  <c r="AK90" i="112"/>
  <c r="AK91" i="112"/>
  <c r="AK92" i="112"/>
  <c r="AK93" i="112"/>
  <c r="AK94" i="112"/>
  <c r="AK95" i="112"/>
  <c r="AK96" i="112"/>
  <c r="AK97" i="112"/>
  <c r="AK98" i="112"/>
  <c r="AK99" i="112"/>
  <c r="AK100" i="112"/>
  <c r="AK101" i="112"/>
  <c r="AK102" i="112"/>
  <c r="AK103" i="112"/>
  <c r="AK104" i="112"/>
  <c r="AK105" i="112"/>
  <c r="AK106" i="112"/>
  <c r="AK107" i="112"/>
  <c r="AK108" i="112"/>
  <c r="AK109" i="112"/>
  <c r="AK110" i="112"/>
  <c r="AK111" i="112"/>
  <c r="AK112" i="112"/>
  <c r="AK113" i="112"/>
  <c r="AK114" i="112"/>
  <c r="AK115" i="112"/>
  <c r="AK116" i="112"/>
  <c r="AK117" i="112"/>
  <c r="AK118" i="112"/>
  <c r="AK119" i="112"/>
  <c r="AK120" i="112"/>
  <c r="AK121" i="112"/>
  <c r="AK122" i="112"/>
  <c r="AK123" i="112"/>
  <c r="AK124" i="112"/>
  <c r="AK125" i="112"/>
  <c r="AK126" i="112"/>
  <c r="AK127" i="112"/>
  <c r="AK128" i="112"/>
  <c r="AK129" i="112"/>
  <c r="AK130" i="112"/>
  <c r="AK131" i="112"/>
  <c r="AK132" i="112"/>
  <c r="AK133" i="112"/>
  <c r="AK134" i="112"/>
  <c r="AK135" i="112"/>
  <c r="AK136" i="112"/>
  <c r="AK137" i="112"/>
  <c r="AK138" i="112"/>
  <c r="AK139" i="112"/>
  <c r="AK140" i="112"/>
  <c r="AK141" i="112"/>
  <c r="AK142" i="112"/>
  <c r="AK143" i="112"/>
  <c r="AK144" i="112"/>
  <c r="AK145" i="112"/>
  <c r="AK146" i="112"/>
  <c r="AK147" i="112"/>
  <c r="AK148" i="112"/>
  <c r="AK149" i="112"/>
  <c r="AK150" i="112"/>
  <c r="AK151" i="112"/>
  <c r="AK152" i="112"/>
  <c r="AK153" i="112"/>
  <c r="AK154" i="112"/>
  <c r="AK155" i="112"/>
  <c r="AK156" i="112"/>
  <c r="AK157" i="112"/>
  <c r="AK158" i="112"/>
  <c r="AK159" i="112"/>
  <c r="AK160" i="112"/>
  <c r="AK161" i="112"/>
  <c r="AK162" i="112"/>
  <c r="AK163" i="112"/>
  <c r="AK164" i="112"/>
  <c r="AK165" i="112"/>
  <c r="AK166" i="112"/>
  <c r="AK167" i="112"/>
  <c r="AK168" i="112"/>
  <c r="AK169" i="112"/>
  <c r="AK170" i="112"/>
  <c r="AK171" i="112"/>
  <c r="AK172" i="112"/>
  <c r="AK173" i="112"/>
  <c r="AK174" i="112"/>
  <c r="AK175" i="112"/>
  <c r="AK176" i="112"/>
  <c r="AK177" i="112"/>
  <c r="AK178" i="112"/>
  <c r="AK179" i="112"/>
  <c r="AK180" i="112"/>
  <c r="AK181" i="112"/>
  <c r="AK182" i="112"/>
  <c r="AK183" i="112"/>
  <c r="AK184" i="112"/>
  <c r="AK185" i="112"/>
  <c r="AK186" i="112"/>
  <c r="AK187" i="112"/>
  <c r="AK188" i="112"/>
  <c r="AK189" i="112"/>
  <c r="AK190" i="112"/>
  <c r="AK191" i="112"/>
  <c r="AK192" i="112"/>
  <c r="AK193" i="112"/>
  <c r="AK194" i="112"/>
  <c r="AK195" i="112"/>
  <c r="AK196" i="112"/>
  <c r="AK197" i="112"/>
  <c r="AK198" i="112"/>
  <c r="AK199" i="112"/>
  <c r="AK200" i="112"/>
  <c r="AK201" i="112"/>
  <c r="AK202" i="112"/>
  <c r="AK203" i="112"/>
  <c r="AK204" i="112"/>
  <c r="AK205" i="112"/>
  <c r="AK206" i="112"/>
  <c r="AK207" i="112"/>
  <c r="AK208" i="112"/>
  <c r="AK209" i="112"/>
  <c r="AK210" i="112"/>
  <c r="AK211" i="112"/>
  <c r="AK212" i="112"/>
  <c r="AK213" i="112"/>
  <c r="AK214" i="112"/>
  <c r="AK215" i="112"/>
  <c r="AK216" i="112"/>
  <c r="AK217" i="112"/>
  <c r="AK218" i="112"/>
  <c r="AK219" i="112"/>
  <c r="AK220" i="112"/>
  <c r="AK221" i="112"/>
  <c r="AK222" i="112"/>
  <c r="AK223" i="112"/>
  <c r="AK224" i="112"/>
  <c r="AK225" i="112"/>
  <c r="AK226" i="112"/>
  <c r="AK227" i="112"/>
  <c r="AK228" i="112"/>
  <c r="AK229" i="112"/>
  <c r="AK230" i="112"/>
  <c r="AK231" i="112"/>
  <c r="AK232" i="112"/>
  <c r="AK233" i="112"/>
  <c r="AK234" i="112"/>
  <c r="AK235" i="112"/>
  <c r="AK236" i="112"/>
  <c r="AK237" i="112"/>
  <c r="AK238" i="112"/>
  <c r="AK239" i="112"/>
  <c r="AK240" i="112"/>
  <c r="AK241" i="112"/>
  <c r="AK242" i="112"/>
  <c r="AK243" i="112"/>
  <c r="AK244" i="112"/>
  <c r="AK245" i="112"/>
  <c r="AK246" i="112"/>
  <c r="AK247" i="112"/>
  <c r="AK248" i="112"/>
  <c r="AK249" i="112"/>
  <c r="AK250" i="112"/>
  <c r="AK251" i="112"/>
  <c r="AK252" i="112"/>
  <c r="AK253" i="112"/>
  <c r="AK254" i="112"/>
  <c r="AK255" i="112"/>
  <c r="AK256" i="112"/>
  <c r="AK257" i="112"/>
  <c r="AK258" i="112"/>
  <c r="AK259" i="112"/>
  <c r="AK260" i="112"/>
  <c r="AK261" i="112"/>
  <c r="AK262" i="112"/>
  <c r="AK263" i="112"/>
  <c r="AK264" i="112"/>
  <c r="AK265" i="112"/>
  <c r="AK266" i="112"/>
  <c r="AK267" i="112"/>
  <c r="AK268" i="112"/>
  <c r="AK269" i="112"/>
  <c r="AK270" i="112"/>
  <c r="AK271" i="112"/>
  <c r="AK272" i="112"/>
  <c r="AK273" i="112"/>
  <c r="AK274" i="112"/>
  <c r="AK275" i="112"/>
  <c r="AK276" i="112"/>
  <c r="AK277" i="112"/>
  <c r="AK278" i="112"/>
  <c r="AK279" i="112"/>
  <c r="AK280" i="112"/>
  <c r="AK281" i="112"/>
  <c r="AK282" i="112"/>
  <c r="AK283" i="112"/>
  <c r="AK284" i="112"/>
  <c r="AK285" i="112"/>
  <c r="AK286" i="112"/>
  <c r="AK287" i="112"/>
  <c r="AK288" i="112"/>
  <c r="AK289" i="112"/>
  <c r="AK290" i="112"/>
  <c r="AK291" i="112"/>
  <c r="AK292" i="112"/>
  <c r="AK293" i="112"/>
  <c r="AK294" i="112"/>
  <c r="AK295" i="112"/>
  <c r="AK296" i="112"/>
  <c r="AK297" i="112"/>
  <c r="AK298" i="112"/>
  <c r="AK299" i="112"/>
  <c r="AK300" i="112"/>
  <c r="AK301" i="112"/>
  <c r="AK302" i="112"/>
  <c r="AK303" i="112"/>
  <c r="AK6" i="112"/>
  <c r="AJ7" i="112"/>
  <c r="AJ8" i="112"/>
  <c r="AJ9" i="112"/>
  <c r="AJ10" i="112"/>
  <c r="AJ11" i="112"/>
  <c r="AJ12" i="112"/>
  <c r="AJ13" i="112"/>
  <c r="AJ14" i="112"/>
  <c r="AJ15" i="112"/>
  <c r="AJ16" i="112"/>
  <c r="AJ17" i="112"/>
  <c r="AJ18" i="112"/>
  <c r="AJ19" i="112"/>
  <c r="AJ20" i="112"/>
  <c r="AJ21" i="112"/>
  <c r="AJ22" i="112"/>
  <c r="AJ23" i="112"/>
  <c r="AJ24" i="112"/>
  <c r="AJ25" i="112"/>
  <c r="AJ26" i="112"/>
  <c r="AJ27" i="112"/>
  <c r="AJ28" i="112"/>
  <c r="AJ29" i="112"/>
  <c r="AJ30" i="112"/>
  <c r="AJ31" i="112"/>
  <c r="AJ32" i="112"/>
  <c r="AJ33" i="112"/>
  <c r="AJ34" i="112"/>
  <c r="AJ35" i="112"/>
  <c r="AJ36" i="112"/>
  <c r="AJ37" i="112"/>
  <c r="AJ38" i="112"/>
  <c r="AJ39" i="112"/>
  <c r="AJ40" i="112"/>
  <c r="AJ41" i="112"/>
  <c r="AJ42" i="112"/>
  <c r="AJ43" i="112"/>
  <c r="AJ44" i="112"/>
  <c r="AJ45" i="112"/>
  <c r="AJ46" i="112"/>
  <c r="AJ47" i="112"/>
  <c r="AJ48" i="112"/>
  <c r="AJ49" i="112"/>
  <c r="AJ50" i="112"/>
  <c r="AJ51" i="112"/>
  <c r="AJ52" i="112"/>
  <c r="AJ53" i="112"/>
  <c r="AJ54" i="112"/>
  <c r="AJ55" i="112"/>
  <c r="AJ56" i="112"/>
  <c r="AJ57" i="112"/>
  <c r="AJ58" i="112"/>
  <c r="AJ59" i="112"/>
  <c r="AJ60" i="112"/>
  <c r="AJ61" i="112"/>
  <c r="AJ62" i="112"/>
  <c r="AJ63" i="112"/>
  <c r="AJ64" i="112"/>
  <c r="AJ65" i="112"/>
  <c r="AJ66" i="112"/>
  <c r="AJ67" i="112"/>
  <c r="AJ68" i="112"/>
  <c r="AJ69" i="112"/>
  <c r="AJ70" i="112"/>
  <c r="AJ71" i="112"/>
  <c r="AJ72" i="112"/>
  <c r="AJ73" i="112"/>
  <c r="AJ74" i="112"/>
  <c r="AJ75" i="112"/>
  <c r="AJ76" i="112"/>
  <c r="AJ77" i="112"/>
  <c r="AJ78" i="112"/>
  <c r="AJ79" i="112"/>
  <c r="AJ80" i="112"/>
  <c r="AJ81" i="112"/>
  <c r="AJ82" i="112"/>
  <c r="AJ83" i="112"/>
  <c r="AJ84" i="112"/>
  <c r="AJ85" i="112"/>
  <c r="AJ86" i="112"/>
  <c r="AJ87" i="112"/>
  <c r="AJ88" i="112"/>
  <c r="AJ89" i="112"/>
  <c r="AJ90" i="112"/>
  <c r="AJ91" i="112"/>
  <c r="AJ92" i="112"/>
  <c r="AJ93" i="112"/>
  <c r="AJ94" i="112"/>
  <c r="AJ95" i="112"/>
  <c r="AJ96" i="112"/>
  <c r="AJ97" i="112"/>
  <c r="AJ98" i="112"/>
  <c r="AJ99" i="112"/>
  <c r="AJ100" i="112"/>
  <c r="AJ101" i="112"/>
  <c r="AJ102" i="112"/>
  <c r="AJ103" i="112"/>
  <c r="AJ104" i="112"/>
  <c r="AJ105" i="112"/>
  <c r="AJ106" i="112"/>
  <c r="AJ107" i="112"/>
  <c r="AJ108" i="112"/>
  <c r="AJ109" i="112"/>
  <c r="AJ110" i="112"/>
  <c r="AJ111" i="112"/>
  <c r="AJ112" i="112"/>
  <c r="AJ113" i="112"/>
  <c r="AJ114" i="112"/>
  <c r="AJ115" i="112"/>
  <c r="AJ116" i="112"/>
  <c r="AJ117" i="112"/>
  <c r="AJ118" i="112"/>
  <c r="AJ119" i="112"/>
  <c r="AJ120" i="112"/>
  <c r="AJ121" i="112"/>
  <c r="AJ122" i="112"/>
  <c r="AJ123" i="112"/>
  <c r="AJ124" i="112"/>
  <c r="AJ125" i="112"/>
  <c r="AJ126" i="112"/>
  <c r="AJ127" i="112"/>
  <c r="AJ128" i="112"/>
  <c r="AJ129" i="112"/>
  <c r="AJ130" i="112"/>
  <c r="AJ131" i="112"/>
  <c r="AJ132" i="112"/>
  <c r="AJ133" i="112"/>
  <c r="AJ134" i="112"/>
  <c r="AJ135" i="112"/>
  <c r="AJ136" i="112"/>
  <c r="AJ137" i="112"/>
  <c r="AJ138" i="112"/>
  <c r="AJ139" i="112"/>
  <c r="AJ140" i="112"/>
  <c r="AJ141" i="112"/>
  <c r="AJ142" i="112"/>
  <c r="AJ143" i="112"/>
  <c r="AJ144" i="112"/>
  <c r="AJ145" i="112"/>
  <c r="AJ146" i="112"/>
  <c r="AJ147" i="112"/>
  <c r="AJ148" i="112"/>
  <c r="AJ149" i="112"/>
  <c r="AJ150" i="112"/>
  <c r="AJ151" i="112"/>
  <c r="AJ152" i="112"/>
  <c r="AJ153" i="112"/>
  <c r="AJ154" i="112"/>
  <c r="AJ155" i="112"/>
  <c r="AJ156" i="112"/>
  <c r="AJ157" i="112"/>
  <c r="AJ158" i="112"/>
  <c r="AJ159" i="112"/>
  <c r="AJ160" i="112"/>
  <c r="AJ161" i="112"/>
  <c r="AJ162" i="112"/>
  <c r="AJ163" i="112"/>
  <c r="AJ164" i="112"/>
  <c r="AJ165" i="112"/>
  <c r="AJ166" i="112"/>
  <c r="AJ167" i="112"/>
  <c r="AJ168" i="112"/>
  <c r="AJ169" i="112"/>
  <c r="AJ170" i="112"/>
  <c r="AJ171" i="112"/>
  <c r="AJ172" i="112"/>
  <c r="AJ173" i="112"/>
  <c r="AJ174" i="112"/>
  <c r="AJ175" i="112"/>
  <c r="AJ176" i="112"/>
  <c r="AJ177" i="112"/>
  <c r="AJ178" i="112"/>
  <c r="AJ179" i="112"/>
  <c r="AJ180" i="112"/>
  <c r="AJ181" i="112"/>
  <c r="AJ182" i="112"/>
  <c r="AJ183" i="112"/>
  <c r="AJ184" i="112"/>
  <c r="AJ185" i="112"/>
  <c r="AJ186" i="112"/>
  <c r="AJ187" i="112"/>
  <c r="AJ188" i="112"/>
  <c r="AJ189" i="112"/>
  <c r="AJ190" i="112"/>
  <c r="AJ191" i="112"/>
  <c r="AJ192" i="112"/>
  <c r="AJ193" i="112"/>
  <c r="AJ194" i="112"/>
  <c r="AJ195" i="112"/>
  <c r="AJ196" i="112"/>
  <c r="AJ197" i="112"/>
  <c r="AJ198" i="112"/>
  <c r="AJ199" i="112"/>
  <c r="AJ200" i="112"/>
  <c r="AJ201" i="112"/>
  <c r="AJ202" i="112"/>
  <c r="AJ203" i="112"/>
  <c r="AJ204" i="112"/>
  <c r="AJ205" i="112"/>
  <c r="AJ206" i="112"/>
  <c r="AJ207" i="112"/>
  <c r="AJ208" i="112"/>
  <c r="AJ209" i="112"/>
  <c r="AJ210" i="112"/>
  <c r="AJ211" i="112"/>
  <c r="AJ212" i="112"/>
  <c r="AJ213" i="112"/>
  <c r="AJ214" i="112"/>
  <c r="AJ215" i="112"/>
  <c r="AJ216" i="112"/>
  <c r="AJ217" i="112"/>
  <c r="AJ218" i="112"/>
  <c r="AJ219" i="112"/>
  <c r="AJ220" i="112"/>
  <c r="AJ221" i="112"/>
  <c r="AJ222" i="112"/>
  <c r="AJ223" i="112"/>
  <c r="AJ224" i="112"/>
  <c r="AJ225" i="112"/>
  <c r="AJ226" i="112"/>
  <c r="AJ227" i="112"/>
  <c r="AJ228" i="112"/>
  <c r="AJ229" i="112"/>
  <c r="AJ230" i="112"/>
  <c r="AJ231" i="112"/>
  <c r="AJ232" i="112"/>
  <c r="AJ233" i="112"/>
  <c r="AJ234" i="112"/>
  <c r="AJ235" i="112"/>
  <c r="AJ236" i="112"/>
  <c r="AJ237" i="112"/>
  <c r="AJ238" i="112"/>
  <c r="AJ239" i="112"/>
  <c r="AJ240" i="112"/>
  <c r="AJ241" i="112"/>
  <c r="AJ242" i="112"/>
  <c r="AJ243" i="112"/>
  <c r="AJ244" i="112"/>
  <c r="AJ245" i="112"/>
  <c r="AJ246" i="112"/>
  <c r="AJ247" i="112"/>
  <c r="AJ248" i="112"/>
  <c r="AJ249" i="112"/>
  <c r="AJ250" i="112"/>
  <c r="AJ251" i="112"/>
  <c r="AJ252" i="112"/>
  <c r="AJ253" i="112"/>
  <c r="AJ254" i="112"/>
  <c r="AJ255" i="112"/>
  <c r="AJ256" i="112"/>
  <c r="AJ257" i="112"/>
  <c r="AJ258" i="112"/>
  <c r="AJ259" i="112"/>
  <c r="AJ260" i="112"/>
  <c r="AJ261" i="112"/>
  <c r="AJ262" i="112"/>
  <c r="AJ263" i="112"/>
  <c r="AJ264" i="112"/>
  <c r="AJ265" i="112"/>
  <c r="AJ266" i="112"/>
  <c r="AJ267" i="112"/>
  <c r="AJ268" i="112"/>
  <c r="AJ269" i="112"/>
  <c r="AJ270" i="112"/>
  <c r="AJ271" i="112"/>
  <c r="AJ272" i="112"/>
  <c r="AJ273" i="112"/>
  <c r="AJ274" i="112"/>
  <c r="AJ275" i="112"/>
  <c r="AJ276" i="112"/>
  <c r="AJ277" i="112"/>
  <c r="AJ278" i="112"/>
  <c r="AJ279" i="112"/>
  <c r="AJ280" i="112"/>
  <c r="AJ281" i="112"/>
  <c r="AJ282" i="112"/>
  <c r="AJ283" i="112"/>
  <c r="AJ284" i="112"/>
  <c r="AJ285" i="112"/>
  <c r="AJ286" i="112"/>
  <c r="AJ287" i="112"/>
  <c r="AJ288" i="112"/>
  <c r="AJ289" i="112"/>
  <c r="AJ290" i="112"/>
  <c r="AJ291" i="112"/>
  <c r="AJ292" i="112"/>
  <c r="AJ293" i="112"/>
  <c r="AJ294" i="112"/>
  <c r="AJ295" i="112"/>
  <c r="AJ296" i="112"/>
  <c r="AJ297" i="112"/>
  <c r="AJ298" i="112"/>
  <c r="AJ299" i="112"/>
  <c r="AJ300" i="112"/>
  <c r="AJ301" i="112"/>
  <c r="AJ302" i="112"/>
  <c r="AJ303" i="112"/>
  <c r="AJ6" i="112"/>
  <c r="AH7" i="112"/>
  <c r="AH8" i="112"/>
  <c r="AH9" i="112"/>
  <c r="AH10" i="112"/>
  <c r="AH11" i="112"/>
  <c r="AH12" i="112"/>
  <c r="AH13" i="112"/>
  <c r="AH14" i="112"/>
  <c r="AH15" i="112"/>
  <c r="AH16" i="112"/>
  <c r="AH17" i="112"/>
  <c r="AH18" i="112"/>
  <c r="AH19" i="112"/>
  <c r="AH20" i="112"/>
  <c r="AH21" i="112"/>
  <c r="AH22" i="112"/>
  <c r="AH23" i="112"/>
  <c r="AH24" i="112"/>
  <c r="AH25" i="112"/>
  <c r="AH26" i="112"/>
  <c r="AH27" i="112"/>
  <c r="AH28" i="112"/>
  <c r="AH29" i="112"/>
  <c r="AH30" i="112"/>
  <c r="AH31" i="112"/>
  <c r="AH32" i="112"/>
  <c r="AH33" i="112"/>
  <c r="AH34" i="112"/>
  <c r="AH35" i="112"/>
  <c r="AH36" i="112"/>
  <c r="AH37" i="112"/>
  <c r="AH38" i="112"/>
  <c r="AH39" i="112"/>
  <c r="AH40" i="112"/>
  <c r="AH41" i="112"/>
  <c r="AH42" i="112"/>
  <c r="AH43" i="112"/>
  <c r="AH44" i="112"/>
  <c r="AH45" i="112"/>
  <c r="AH46" i="112"/>
  <c r="AH47" i="112"/>
  <c r="AH48" i="112"/>
  <c r="AH49" i="112"/>
  <c r="AH50" i="112"/>
  <c r="AH51" i="112"/>
  <c r="AH52" i="112"/>
  <c r="AH53" i="112"/>
  <c r="AH54" i="112"/>
  <c r="AH55" i="112"/>
  <c r="AH56" i="112"/>
  <c r="AH57" i="112"/>
  <c r="AH58" i="112"/>
  <c r="AH59" i="112"/>
  <c r="AH60" i="112"/>
  <c r="AH61" i="112"/>
  <c r="AH62" i="112"/>
  <c r="AH63" i="112"/>
  <c r="AH64" i="112"/>
  <c r="AH65" i="112"/>
  <c r="AH66" i="112"/>
  <c r="AH67" i="112"/>
  <c r="AH68" i="112"/>
  <c r="AH69" i="112"/>
  <c r="AH70" i="112"/>
  <c r="AH71" i="112"/>
  <c r="AH72" i="112"/>
  <c r="AH73" i="112"/>
  <c r="AH74" i="112"/>
  <c r="AH75" i="112"/>
  <c r="AH76" i="112"/>
  <c r="AH77" i="112"/>
  <c r="AH78" i="112"/>
  <c r="AH79" i="112"/>
  <c r="AH80" i="112"/>
  <c r="AH81" i="112"/>
  <c r="AH82" i="112"/>
  <c r="AH83" i="112"/>
  <c r="AH84" i="112"/>
  <c r="AH85" i="112"/>
  <c r="AH86" i="112"/>
  <c r="AH87" i="112"/>
  <c r="AH88" i="112"/>
  <c r="AH89" i="112"/>
  <c r="AH90" i="112"/>
  <c r="AH91" i="112"/>
  <c r="AH92" i="112"/>
  <c r="AH93" i="112"/>
  <c r="AH94" i="112"/>
  <c r="AH95" i="112"/>
  <c r="AH96" i="112"/>
  <c r="AH97" i="112"/>
  <c r="AH98" i="112"/>
  <c r="AH99" i="112"/>
  <c r="AH100" i="112"/>
  <c r="AH101" i="112"/>
  <c r="AH102" i="112"/>
  <c r="AH103" i="112"/>
  <c r="AH104" i="112"/>
  <c r="AH105" i="112"/>
  <c r="AH106" i="112"/>
  <c r="AH107" i="112"/>
  <c r="AH108" i="112"/>
  <c r="AH109" i="112"/>
  <c r="AH110" i="112"/>
  <c r="AH111" i="112"/>
  <c r="AH112" i="112"/>
  <c r="AH113" i="112"/>
  <c r="AH114" i="112"/>
  <c r="AH115" i="112"/>
  <c r="AH116" i="112"/>
  <c r="AH117" i="112"/>
  <c r="AH118" i="112"/>
  <c r="AH119" i="112"/>
  <c r="AH120" i="112"/>
  <c r="AH121" i="112"/>
  <c r="AH122" i="112"/>
  <c r="AH123" i="112"/>
  <c r="AH124" i="112"/>
  <c r="AH125" i="112"/>
  <c r="AH126" i="112"/>
  <c r="AH127" i="112"/>
  <c r="AH128" i="112"/>
  <c r="AH129" i="112"/>
  <c r="AH130" i="112"/>
  <c r="AH131" i="112"/>
  <c r="AH132" i="112"/>
  <c r="AH133" i="112"/>
  <c r="AH134" i="112"/>
  <c r="AH135" i="112"/>
  <c r="AH136" i="112"/>
  <c r="AH137" i="112"/>
  <c r="AH138" i="112"/>
  <c r="AH139" i="112"/>
  <c r="AH140" i="112"/>
  <c r="AH141" i="112"/>
  <c r="AH142" i="112"/>
  <c r="AH143" i="112"/>
  <c r="AH144" i="112"/>
  <c r="AH145" i="112"/>
  <c r="AH146" i="112"/>
  <c r="AH147" i="112"/>
  <c r="AH148" i="112"/>
  <c r="AH149" i="112"/>
  <c r="AH150" i="112"/>
  <c r="AH151" i="112"/>
  <c r="AH152" i="112"/>
  <c r="AH153" i="112"/>
  <c r="AH154" i="112"/>
  <c r="AH155" i="112"/>
  <c r="AH156" i="112"/>
  <c r="AH157" i="112"/>
  <c r="AH158" i="112"/>
  <c r="AH159" i="112"/>
  <c r="AH160" i="112"/>
  <c r="AH161" i="112"/>
  <c r="AH162" i="112"/>
  <c r="AH163" i="112"/>
  <c r="AH164" i="112"/>
  <c r="AH165" i="112"/>
  <c r="AH166" i="112"/>
  <c r="AH167" i="112"/>
  <c r="AH168" i="112"/>
  <c r="AH169" i="112"/>
  <c r="AH170" i="112"/>
  <c r="AH171" i="112"/>
  <c r="AH172" i="112"/>
  <c r="AH173" i="112"/>
  <c r="AH174" i="112"/>
  <c r="AH175" i="112"/>
  <c r="AH176" i="112"/>
  <c r="AH177" i="112"/>
  <c r="AH178" i="112"/>
  <c r="AH179" i="112"/>
  <c r="AH180" i="112"/>
  <c r="AH181" i="112"/>
  <c r="AH182" i="112"/>
  <c r="AH183" i="112"/>
  <c r="AH184" i="112"/>
  <c r="AH185" i="112"/>
  <c r="AH186" i="112"/>
  <c r="AH187" i="112"/>
  <c r="AH188" i="112"/>
  <c r="AH189" i="112"/>
  <c r="AH190" i="112"/>
  <c r="AH191" i="112"/>
  <c r="AH192" i="112"/>
  <c r="AH193" i="112"/>
  <c r="AH194" i="112"/>
  <c r="AH195" i="112"/>
  <c r="AH196" i="112"/>
  <c r="AH197" i="112"/>
  <c r="AH198" i="112"/>
  <c r="AH199" i="112"/>
  <c r="AH200" i="112"/>
  <c r="AH201" i="112"/>
  <c r="AH202" i="112"/>
  <c r="AH203" i="112"/>
  <c r="AH204" i="112"/>
  <c r="AH205" i="112"/>
  <c r="AH206" i="112"/>
  <c r="AH207" i="112"/>
  <c r="AH208" i="112"/>
  <c r="AH209" i="112"/>
  <c r="AH210" i="112"/>
  <c r="AH211" i="112"/>
  <c r="AH212" i="112"/>
  <c r="AH213" i="112"/>
  <c r="AH214" i="112"/>
  <c r="AH215" i="112"/>
  <c r="AH216" i="112"/>
  <c r="AH217" i="112"/>
  <c r="AH218" i="112"/>
  <c r="AH219" i="112"/>
  <c r="AH220" i="112"/>
  <c r="AH221" i="112"/>
  <c r="AH222" i="112"/>
  <c r="AH223" i="112"/>
  <c r="AH224" i="112"/>
  <c r="AH225" i="112"/>
  <c r="AH226" i="112"/>
  <c r="AH227" i="112"/>
  <c r="AH228" i="112"/>
  <c r="AH229" i="112"/>
  <c r="AH230" i="112"/>
  <c r="AH231" i="112"/>
  <c r="AH232" i="112"/>
  <c r="AH233" i="112"/>
  <c r="AH234" i="112"/>
  <c r="AH235" i="112"/>
  <c r="AH236" i="112"/>
  <c r="AH237" i="112"/>
  <c r="AH238" i="112"/>
  <c r="AH239" i="112"/>
  <c r="AH240" i="112"/>
  <c r="AH241" i="112"/>
  <c r="AH242" i="112"/>
  <c r="AH243" i="112"/>
  <c r="AH244" i="112"/>
  <c r="AH245" i="112"/>
  <c r="AH246" i="112"/>
  <c r="AH247" i="112"/>
  <c r="AH248" i="112"/>
  <c r="AH249" i="112"/>
  <c r="AH250" i="112"/>
  <c r="AH251" i="112"/>
  <c r="AH252" i="112"/>
  <c r="AH253" i="112"/>
  <c r="AH254" i="112"/>
  <c r="AH255" i="112"/>
  <c r="AH256" i="112"/>
  <c r="AH257" i="112"/>
  <c r="AH258" i="112"/>
  <c r="AH259" i="112"/>
  <c r="AH260" i="112"/>
  <c r="AH261" i="112"/>
  <c r="AH262" i="112"/>
  <c r="AH263" i="112"/>
  <c r="AH264" i="112"/>
  <c r="AH265" i="112"/>
  <c r="AH266" i="112"/>
  <c r="AH267" i="112"/>
  <c r="AH268" i="112"/>
  <c r="AH269" i="112"/>
  <c r="AH270" i="112"/>
  <c r="AH271" i="112"/>
  <c r="AH272" i="112"/>
  <c r="AH273" i="112"/>
  <c r="AH274" i="112"/>
  <c r="AH275" i="112"/>
  <c r="AH276" i="112"/>
  <c r="AH277" i="112"/>
  <c r="AH278" i="112"/>
  <c r="AH279" i="112"/>
  <c r="AH280" i="112"/>
  <c r="AH281" i="112"/>
  <c r="AH282" i="112"/>
  <c r="AH283" i="112"/>
  <c r="AH284" i="112"/>
  <c r="AH285" i="112"/>
  <c r="AH286" i="112"/>
  <c r="AH287" i="112"/>
  <c r="AH288" i="112"/>
  <c r="AH289" i="112"/>
  <c r="AH290" i="112"/>
  <c r="AH291" i="112"/>
  <c r="AH292" i="112"/>
  <c r="AH293" i="112"/>
  <c r="AH294" i="112"/>
  <c r="AH295" i="112"/>
  <c r="AH296" i="112"/>
  <c r="AH297" i="112"/>
  <c r="AH298" i="112"/>
  <c r="AH299" i="112"/>
  <c r="AH300" i="112"/>
  <c r="AH301" i="112"/>
  <c r="AH302" i="112"/>
  <c r="AH303" i="112"/>
  <c r="AH6" i="112"/>
  <c r="AG7" i="112"/>
  <c r="AG8" i="112"/>
  <c r="AG9" i="112"/>
  <c r="AG10" i="112"/>
  <c r="AG11" i="112"/>
  <c r="AG12" i="112"/>
  <c r="AG13" i="112"/>
  <c r="AG14" i="112"/>
  <c r="AG15" i="112"/>
  <c r="AG16" i="112"/>
  <c r="AG17" i="112"/>
  <c r="AG18" i="112"/>
  <c r="AG19" i="112"/>
  <c r="AG20" i="112"/>
  <c r="AG21" i="112"/>
  <c r="AG22" i="112"/>
  <c r="AG23" i="112"/>
  <c r="AG24" i="112"/>
  <c r="AG25" i="112"/>
  <c r="AG26" i="112"/>
  <c r="AG27" i="112"/>
  <c r="AG28" i="112"/>
  <c r="AG29" i="112"/>
  <c r="AG30" i="112"/>
  <c r="AG31" i="112"/>
  <c r="AG32" i="112"/>
  <c r="AG33" i="112"/>
  <c r="AG34" i="112"/>
  <c r="AG35" i="112"/>
  <c r="AG36" i="112"/>
  <c r="AG37" i="112"/>
  <c r="AG38" i="112"/>
  <c r="AG39" i="112"/>
  <c r="AG40" i="112"/>
  <c r="AG41" i="112"/>
  <c r="AG42" i="112"/>
  <c r="AG43" i="112"/>
  <c r="AG44" i="112"/>
  <c r="AG45" i="112"/>
  <c r="AG46" i="112"/>
  <c r="AG47" i="112"/>
  <c r="AG48" i="112"/>
  <c r="AG49" i="112"/>
  <c r="AG50" i="112"/>
  <c r="AG51" i="112"/>
  <c r="AG52" i="112"/>
  <c r="AG53" i="112"/>
  <c r="AG54" i="112"/>
  <c r="AG55" i="112"/>
  <c r="AG56" i="112"/>
  <c r="AG57" i="112"/>
  <c r="AG58" i="112"/>
  <c r="AG59" i="112"/>
  <c r="AG60" i="112"/>
  <c r="AG61" i="112"/>
  <c r="AG62" i="112"/>
  <c r="AG63" i="112"/>
  <c r="AG64" i="112"/>
  <c r="AG65" i="112"/>
  <c r="AG66" i="112"/>
  <c r="AG67" i="112"/>
  <c r="AG68" i="112"/>
  <c r="AG69" i="112"/>
  <c r="AG70" i="112"/>
  <c r="AG71" i="112"/>
  <c r="AG72" i="112"/>
  <c r="AG73" i="112"/>
  <c r="AG74" i="112"/>
  <c r="AG75" i="112"/>
  <c r="AG76" i="112"/>
  <c r="AG77" i="112"/>
  <c r="AG78" i="112"/>
  <c r="AG79" i="112"/>
  <c r="AG80" i="112"/>
  <c r="AG81" i="112"/>
  <c r="AG82" i="112"/>
  <c r="AG83" i="112"/>
  <c r="AG84" i="112"/>
  <c r="AG85" i="112"/>
  <c r="AG86" i="112"/>
  <c r="AG87" i="112"/>
  <c r="AG88" i="112"/>
  <c r="AG89" i="112"/>
  <c r="AG90" i="112"/>
  <c r="AG91" i="112"/>
  <c r="AG92" i="112"/>
  <c r="AG93" i="112"/>
  <c r="AG94" i="112"/>
  <c r="AG95" i="112"/>
  <c r="AG96" i="112"/>
  <c r="AG97" i="112"/>
  <c r="AG98" i="112"/>
  <c r="AG99" i="112"/>
  <c r="AG100" i="112"/>
  <c r="AG101" i="112"/>
  <c r="AG102" i="112"/>
  <c r="AG103" i="112"/>
  <c r="AG104" i="112"/>
  <c r="AG105" i="112"/>
  <c r="AG106" i="112"/>
  <c r="AG107" i="112"/>
  <c r="AG108" i="112"/>
  <c r="AG109" i="112"/>
  <c r="AG110" i="112"/>
  <c r="AG111" i="112"/>
  <c r="AG112" i="112"/>
  <c r="AG113" i="112"/>
  <c r="AG114" i="112"/>
  <c r="AG115" i="112"/>
  <c r="AG116" i="112"/>
  <c r="AG117" i="112"/>
  <c r="AG118" i="112"/>
  <c r="AG119" i="112"/>
  <c r="AG120" i="112"/>
  <c r="AG121" i="112"/>
  <c r="AG122" i="112"/>
  <c r="AG123" i="112"/>
  <c r="AG124" i="112"/>
  <c r="AG125" i="112"/>
  <c r="AG126" i="112"/>
  <c r="AG127" i="112"/>
  <c r="AG128" i="112"/>
  <c r="AG129" i="112"/>
  <c r="AG130" i="112"/>
  <c r="AG131" i="112"/>
  <c r="AG132" i="112"/>
  <c r="AG133" i="112"/>
  <c r="AG134" i="112"/>
  <c r="AG135" i="112"/>
  <c r="AG136" i="112"/>
  <c r="AG137" i="112"/>
  <c r="AG138" i="112"/>
  <c r="AG139" i="112"/>
  <c r="AG140" i="112"/>
  <c r="AG141" i="112"/>
  <c r="AG142" i="112"/>
  <c r="AG143" i="112"/>
  <c r="AG144" i="112"/>
  <c r="AG145" i="112"/>
  <c r="AG146" i="112"/>
  <c r="AG147" i="112"/>
  <c r="AG148" i="112"/>
  <c r="AG149" i="112"/>
  <c r="AG150" i="112"/>
  <c r="AG151" i="112"/>
  <c r="AG152" i="112"/>
  <c r="AG153" i="112"/>
  <c r="AG154" i="112"/>
  <c r="AG155" i="112"/>
  <c r="AG156" i="112"/>
  <c r="AG157" i="112"/>
  <c r="AG158" i="112"/>
  <c r="AG159" i="112"/>
  <c r="AG160" i="112"/>
  <c r="AG161" i="112"/>
  <c r="AG162" i="112"/>
  <c r="AG163" i="112"/>
  <c r="AG164" i="112"/>
  <c r="AG165" i="112"/>
  <c r="AG166" i="112"/>
  <c r="AG167" i="112"/>
  <c r="AG168" i="112"/>
  <c r="AG169" i="112"/>
  <c r="AG170" i="112"/>
  <c r="AG171" i="112"/>
  <c r="AG172" i="112"/>
  <c r="AG173" i="112"/>
  <c r="AG174" i="112"/>
  <c r="AG175" i="112"/>
  <c r="AG176" i="112"/>
  <c r="AG177" i="112"/>
  <c r="AG178" i="112"/>
  <c r="AG179" i="112"/>
  <c r="AG180" i="112"/>
  <c r="AG181" i="112"/>
  <c r="AG182" i="112"/>
  <c r="AG183" i="112"/>
  <c r="AG184" i="112"/>
  <c r="AG185" i="112"/>
  <c r="AG186" i="112"/>
  <c r="AG187" i="112"/>
  <c r="AG188" i="112"/>
  <c r="AG189" i="112"/>
  <c r="AG190" i="112"/>
  <c r="AG191" i="112"/>
  <c r="AG192" i="112"/>
  <c r="AG193" i="112"/>
  <c r="AG194" i="112"/>
  <c r="AG195" i="112"/>
  <c r="AG196" i="112"/>
  <c r="AG197" i="112"/>
  <c r="AG198" i="112"/>
  <c r="AG199" i="112"/>
  <c r="AG200" i="112"/>
  <c r="AG201" i="112"/>
  <c r="AG202" i="112"/>
  <c r="AG203" i="112"/>
  <c r="AG204" i="112"/>
  <c r="AG205" i="112"/>
  <c r="AG206" i="112"/>
  <c r="AG207" i="112"/>
  <c r="AG208" i="112"/>
  <c r="AG209" i="112"/>
  <c r="AG210" i="112"/>
  <c r="AG211" i="112"/>
  <c r="AG212" i="112"/>
  <c r="AG213" i="112"/>
  <c r="AG214" i="112"/>
  <c r="AG215" i="112"/>
  <c r="AG216" i="112"/>
  <c r="AG217" i="112"/>
  <c r="AG218" i="112"/>
  <c r="AG219" i="112"/>
  <c r="AG220" i="112"/>
  <c r="AG221" i="112"/>
  <c r="AG222" i="112"/>
  <c r="AG223" i="112"/>
  <c r="AG224" i="112"/>
  <c r="AG225" i="112"/>
  <c r="AG226" i="112"/>
  <c r="AG227" i="112"/>
  <c r="AG228" i="112"/>
  <c r="AG229" i="112"/>
  <c r="AG230" i="112"/>
  <c r="AG231" i="112"/>
  <c r="AG232" i="112"/>
  <c r="AG233" i="112"/>
  <c r="AG234" i="112"/>
  <c r="AG235" i="112"/>
  <c r="AG236" i="112"/>
  <c r="AG237" i="112"/>
  <c r="AG238" i="112"/>
  <c r="AG239" i="112"/>
  <c r="AG240" i="112"/>
  <c r="AG241" i="112"/>
  <c r="AG242" i="112"/>
  <c r="AG243" i="112"/>
  <c r="AG244" i="112"/>
  <c r="AG245" i="112"/>
  <c r="AG246" i="112"/>
  <c r="AG247" i="112"/>
  <c r="AG248" i="112"/>
  <c r="AG249" i="112"/>
  <c r="AG250" i="112"/>
  <c r="AG251" i="112"/>
  <c r="AG252" i="112"/>
  <c r="AG253" i="112"/>
  <c r="AG254" i="112"/>
  <c r="AG255" i="112"/>
  <c r="AG256" i="112"/>
  <c r="AG257" i="112"/>
  <c r="AG258" i="112"/>
  <c r="AG259" i="112"/>
  <c r="AG260" i="112"/>
  <c r="AG261" i="112"/>
  <c r="AG262" i="112"/>
  <c r="AG263" i="112"/>
  <c r="AG264" i="112"/>
  <c r="AG265" i="112"/>
  <c r="AG266" i="112"/>
  <c r="AG267" i="112"/>
  <c r="AG268" i="112"/>
  <c r="AG269" i="112"/>
  <c r="AG270" i="112"/>
  <c r="AG271" i="112"/>
  <c r="AG272" i="112"/>
  <c r="AG273" i="112"/>
  <c r="AG274" i="112"/>
  <c r="AG275" i="112"/>
  <c r="AG276" i="112"/>
  <c r="AG277" i="112"/>
  <c r="AG278" i="112"/>
  <c r="AG279" i="112"/>
  <c r="AG280" i="112"/>
  <c r="AG281" i="112"/>
  <c r="AG282" i="112"/>
  <c r="AG283" i="112"/>
  <c r="AG284" i="112"/>
  <c r="AG285" i="112"/>
  <c r="AG286" i="112"/>
  <c r="AG287" i="112"/>
  <c r="AG288" i="112"/>
  <c r="AG289" i="112"/>
  <c r="AG290" i="112"/>
  <c r="AG291" i="112"/>
  <c r="AG292" i="112"/>
  <c r="AG293" i="112"/>
  <c r="AG294" i="112"/>
  <c r="AG295" i="112"/>
  <c r="AG296" i="112"/>
  <c r="AG297" i="112"/>
  <c r="AG298" i="112"/>
  <c r="AG299" i="112"/>
  <c r="AG300" i="112"/>
  <c r="AG301" i="112"/>
  <c r="AG302" i="112"/>
  <c r="AG303" i="112"/>
  <c r="AG6" i="112"/>
  <c r="AF7" i="112"/>
  <c r="AF8" i="112"/>
  <c r="AF9" i="112"/>
  <c r="AF10" i="112"/>
  <c r="AF11" i="112"/>
  <c r="AF12" i="112"/>
  <c r="AF13" i="112"/>
  <c r="AF14" i="112"/>
  <c r="AF15" i="112"/>
  <c r="AF16" i="112"/>
  <c r="AF17" i="112"/>
  <c r="AF18" i="112"/>
  <c r="AF19" i="112"/>
  <c r="AF20" i="112"/>
  <c r="AF21" i="112"/>
  <c r="AF22" i="112"/>
  <c r="AF23" i="112"/>
  <c r="AF24" i="112"/>
  <c r="AF25" i="112"/>
  <c r="AF26" i="112"/>
  <c r="AF27" i="112"/>
  <c r="AF28" i="112"/>
  <c r="AF29" i="112"/>
  <c r="AF30" i="112"/>
  <c r="AF31" i="112"/>
  <c r="AF32" i="112"/>
  <c r="AF33" i="112"/>
  <c r="AF34" i="112"/>
  <c r="AF35" i="112"/>
  <c r="AF36" i="112"/>
  <c r="AF37" i="112"/>
  <c r="AF38" i="112"/>
  <c r="AF39" i="112"/>
  <c r="AF40" i="112"/>
  <c r="AF41" i="112"/>
  <c r="AF42" i="112"/>
  <c r="AF43" i="112"/>
  <c r="AF44" i="112"/>
  <c r="AF45" i="112"/>
  <c r="AF46" i="112"/>
  <c r="AF47" i="112"/>
  <c r="AF48" i="112"/>
  <c r="AF49" i="112"/>
  <c r="AF50" i="112"/>
  <c r="AF51" i="112"/>
  <c r="AF52" i="112"/>
  <c r="AF53" i="112"/>
  <c r="AF54" i="112"/>
  <c r="AF55" i="112"/>
  <c r="AF56" i="112"/>
  <c r="AF57" i="112"/>
  <c r="AF58" i="112"/>
  <c r="AF59" i="112"/>
  <c r="AF60" i="112"/>
  <c r="AF61" i="112"/>
  <c r="AF62" i="112"/>
  <c r="AF63" i="112"/>
  <c r="AF64" i="112"/>
  <c r="AF65" i="112"/>
  <c r="AF66" i="112"/>
  <c r="AF67" i="112"/>
  <c r="AF68" i="112"/>
  <c r="AF69" i="112"/>
  <c r="AF70" i="112"/>
  <c r="AF71" i="112"/>
  <c r="AF72" i="112"/>
  <c r="AF73" i="112"/>
  <c r="AF74" i="112"/>
  <c r="AF75" i="112"/>
  <c r="AF76" i="112"/>
  <c r="AF77" i="112"/>
  <c r="AF78" i="112"/>
  <c r="AF79" i="112"/>
  <c r="AF80" i="112"/>
  <c r="AF81" i="112"/>
  <c r="AF82" i="112"/>
  <c r="AF83" i="112"/>
  <c r="AF84" i="112"/>
  <c r="AF85" i="112"/>
  <c r="AF86" i="112"/>
  <c r="AF87" i="112"/>
  <c r="AF88" i="112"/>
  <c r="AF89" i="112"/>
  <c r="AF90" i="112"/>
  <c r="AF91" i="112"/>
  <c r="AF92" i="112"/>
  <c r="AF93" i="112"/>
  <c r="AF94" i="112"/>
  <c r="AF95" i="112"/>
  <c r="AF96" i="112"/>
  <c r="AF97" i="112"/>
  <c r="AF98" i="112"/>
  <c r="AF99" i="112"/>
  <c r="AF100" i="112"/>
  <c r="AF101" i="112"/>
  <c r="AF102" i="112"/>
  <c r="AF103" i="112"/>
  <c r="AF104" i="112"/>
  <c r="AF105" i="112"/>
  <c r="AF106" i="112"/>
  <c r="AF107" i="112"/>
  <c r="AF108" i="112"/>
  <c r="AF109" i="112"/>
  <c r="AF110" i="112"/>
  <c r="AF111" i="112"/>
  <c r="AF112" i="112"/>
  <c r="AF113" i="112"/>
  <c r="AF114" i="112"/>
  <c r="AF115" i="112"/>
  <c r="AF116" i="112"/>
  <c r="AF117" i="112"/>
  <c r="AF118" i="112"/>
  <c r="AF119" i="112"/>
  <c r="AF120" i="112"/>
  <c r="AF121" i="112"/>
  <c r="AF122" i="112"/>
  <c r="AF123" i="112"/>
  <c r="AF124" i="112"/>
  <c r="AF125" i="112"/>
  <c r="AF126" i="112"/>
  <c r="AF127" i="112"/>
  <c r="AF128" i="112"/>
  <c r="AF129" i="112"/>
  <c r="AF130" i="112"/>
  <c r="AF131" i="112"/>
  <c r="AF132" i="112"/>
  <c r="AF133" i="112"/>
  <c r="AF134" i="112"/>
  <c r="AF135" i="112"/>
  <c r="AF136" i="112"/>
  <c r="AF137" i="112"/>
  <c r="AF138" i="112"/>
  <c r="AF139" i="112"/>
  <c r="AF140" i="112"/>
  <c r="AF141" i="112"/>
  <c r="AF142" i="112"/>
  <c r="AF143" i="112"/>
  <c r="AF144" i="112"/>
  <c r="AF145" i="112"/>
  <c r="AF146" i="112"/>
  <c r="AF147" i="112"/>
  <c r="AF148" i="112"/>
  <c r="AF149" i="112"/>
  <c r="AF150" i="112"/>
  <c r="AF151" i="112"/>
  <c r="AF152" i="112"/>
  <c r="AF153" i="112"/>
  <c r="AF154" i="112"/>
  <c r="AF155" i="112"/>
  <c r="AF156" i="112"/>
  <c r="AF157" i="112"/>
  <c r="AF158" i="112"/>
  <c r="AF159" i="112"/>
  <c r="AF160" i="112"/>
  <c r="AF161" i="112"/>
  <c r="AF162" i="112"/>
  <c r="AF163" i="112"/>
  <c r="AF164" i="112"/>
  <c r="AF165" i="112"/>
  <c r="AF166" i="112"/>
  <c r="AF167" i="112"/>
  <c r="AF168" i="112"/>
  <c r="AF169" i="112"/>
  <c r="AF170" i="112"/>
  <c r="AF171" i="112"/>
  <c r="AF172" i="112"/>
  <c r="AF173" i="112"/>
  <c r="AF174" i="112"/>
  <c r="AF175" i="112"/>
  <c r="AF176" i="112"/>
  <c r="AF177" i="112"/>
  <c r="AF178" i="112"/>
  <c r="AF179" i="112"/>
  <c r="AF180" i="112"/>
  <c r="AF181" i="112"/>
  <c r="AF182" i="112"/>
  <c r="AF183" i="112"/>
  <c r="AF184" i="112"/>
  <c r="AF185" i="112"/>
  <c r="AF186" i="112"/>
  <c r="AF187" i="112"/>
  <c r="AF188" i="112"/>
  <c r="AF189" i="112"/>
  <c r="AF190" i="112"/>
  <c r="AF191" i="112"/>
  <c r="AF192" i="112"/>
  <c r="AF193" i="112"/>
  <c r="AF194" i="112"/>
  <c r="AF195" i="112"/>
  <c r="AF196" i="112"/>
  <c r="AF197" i="112"/>
  <c r="AF198" i="112"/>
  <c r="AF199" i="112"/>
  <c r="AF200" i="112"/>
  <c r="AF201" i="112"/>
  <c r="AF202" i="112"/>
  <c r="AF203" i="112"/>
  <c r="AF204" i="112"/>
  <c r="AF205" i="112"/>
  <c r="AF206" i="112"/>
  <c r="AF207" i="112"/>
  <c r="AF208" i="112"/>
  <c r="AF209" i="112"/>
  <c r="AF210" i="112"/>
  <c r="AF211" i="112"/>
  <c r="AF212" i="112"/>
  <c r="AF213" i="112"/>
  <c r="AF214" i="112"/>
  <c r="AF215" i="112"/>
  <c r="AF216" i="112"/>
  <c r="AF217" i="112"/>
  <c r="AF218" i="112"/>
  <c r="AF219" i="112"/>
  <c r="AF220" i="112"/>
  <c r="AF221" i="112"/>
  <c r="AF222" i="112"/>
  <c r="AF223" i="112"/>
  <c r="AF224" i="112"/>
  <c r="AF225" i="112"/>
  <c r="AF226" i="112"/>
  <c r="AF227" i="112"/>
  <c r="AF228" i="112"/>
  <c r="AF229" i="112"/>
  <c r="AF230" i="112"/>
  <c r="AF231" i="112"/>
  <c r="AF232" i="112"/>
  <c r="AF233" i="112"/>
  <c r="AF234" i="112"/>
  <c r="AF235" i="112"/>
  <c r="AF236" i="112"/>
  <c r="AF237" i="112"/>
  <c r="AF238" i="112"/>
  <c r="AF239" i="112"/>
  <c r="AF240" i="112"/>
  <c r="AF241" i="112"/>
  <c r="AF242" i="112"/>
  <c r="AF243" i="112"/>
  <c r="AF244" i="112"/>
  <c r="AF245" i="112"/>
  <c r="AF246" i="112"/>
  <c r="AF247" i="112"/>
  <c r="AF248" i="112"/>
  <c r="AF249" i="112"/>
  <c r="AF250" i="112"/>
  <c r="AF251" i="112"/>
  <c r="AF252" i="112"/>
  <c r="AF253" i="112"/>
  <c r="AF254" i="112"/>
  <c r="AF255" i="112"/>
  <c r="AF256" i="112"/>
  <c r="AF257" i="112"/>
  <c r="AF258" i="112"/>
  <c r="AF259" i="112"/>
  <c r="AF260" i="112"/>
  <c r="AF261" i="112"/>
  <c r="AF262" i="112"/>
  <c r="AF263" i="112"/>
  <c r="AF264" i="112"/>
  <c r="AF265" i="112"/>
  <c r="AF266" i="112"/>
  <c r="AF267" i="112"/>
  <c r="AF268" i="112"/>
  <c r="AF269" i="112"/>
  <c r="AF270" i="112"/>
  <c r="AF271" i="112"/>
  <c r="AF272" i="112"/>
  <c r="AF273" i="112"/>
  <c r="AF274" i="112"/>
  <c r="AF275" i="112"/>
  <c r="AF276" i="112"/>
  <c r="AF277" i="112"/>
  <c r="AF278" i="112"/>
  <c r="AF279" i="112"/>
  <c r="AF280" i="112"/>
  <c r="AF281" i="112"/>
  <c r="AF282" i="112"/>
  <c r="AF283" i="112"/>
  <c r="AF284" i="112"/>
  <c r="AF285" i="112"/>
  <c r="AF286" i="112"/>
  <c r="AF287" i="112"/>
  <c r="AF288" i="112"/>
  <c r="AF289" i="112"/>
  <c r="AF290" i="112"/>
  <c r="AF291" i="112"/>
  <c r="AF292" i="112"/>
  <c r="AF293" i="112"/>
  <c r="AF294" i="112"/>
  <c r="AF295" i="112"/>
  <c r="AF296" i="112"/>
  <c r="AF297" i="112"/>
  <c r="AF298" i="112"/>
  <c r="AF299" i="112"/>
  <c r="AF300" i="112"/>
  <c r="AF301" i="112"/>
  <c r="AF302" i="112"/>
  <c r="AF303" i="112"/>
  <c r="AF6" i="112"/>
  <c r="AE7" i="112"/>
  <c r="AE8" i="112"/>
  <c r="AE9" i="112"/>
  <c r="AE10" i="112"/>
  <c r="AE11" i="112"/>
  <c r="AE12" i="112"/>
  <c r="AE13" i="112"/>
  <c r="AE14" i="112"/>
  <c r="AE15" i="112"/>
  <c r="AE16" i="112"/>
  <c r="AE17" i="112"/>
  <c r="AE18" i="112"/>
  <c r="AE19" i="112"/>
  <c r="AE20" i="112"/>
  <c r="AE21" i="112"/>
  <c r="AE22" i="112"/>
  <c r="AE23" i="112"/>
  <c r="AE24" i="112"/>
  <c r="AE25" i="112"/>
  <c r="AE26" i="112"/>
  <c r="AE27" i="112"/>
  <c r="AE28" i="112"/>
  <c r="AE29" i="112"/>
  <c r="AE30" i="112"/>
  <c r="AE31" i="112"/>
  <c r="AE32" i="112"/>
  <c r="AE33" i="112"/>
  <c r="AE34" i="112"/>
  <c r="AE35" i="112"/>
  <c r="AE36" i="112"/>
  <c r="AE37" i="112"/>
  <c r="AE38" i="112"/>
  <c r="AE39" i="112"/>
  <c r="AE40" i="112"/>
  <c r="AE41" i="112"/>
  <c r="AE42" i="112"/>
  <c r="AE43" i="112"/>
  <c r="AE44" i="112"/>
  <c r="AE45" i="112"/>
  <c r="AE46" i="112"/>
  <c r="AE47" i="112"/>
  <c r="AE48" i="112"/>
  <c r="AE49" i="112"/>
  <c r="AE50" i="112"/>
  <c r="AE51" i="112"/>
  <c r="AE52" i="112"/>
  <c r="AE53" i="112"/>
  <c r="AE54" i="112"/>
  <c r="AE55" i="112"/>
  <c r="AE56" i="112"/>
  <c r="AE57" i="112"/>
  <c r="AE58" i="112"/>
  <c r="AE59" i="112"/>
  <c r="AE60" i="112"/>
  <c r="AE61" i="112"/>
  <c r="AE62" i="112"/>
  <c r="AE63" i="112"/>
  <c r="AE64" i="112"/>
  <c r="AE65" i="112"/>
  <c r="AE66" i="112"/>
  <c r="AE67" i="112"/>
  <c r="AE68" i="112"/>
  <c r="AE69" i="112"/>
  <c r="AE70" i="112"/>
  <c r="AE71" i="112"/>
  <c r="AE72" i="112"/>
  <c r="AE73" i="112"/>
  <c r="AE74" i="112"/>
  <c r="AE75" i="112"/>
  <c r="AE76" i="112"/>
  <c r="AE77" i="112"/>
  <c r="AE78" i="112"/>
  <c r="AE79" i="112"/>
  <c r="AE80" i="112"/>
  <c r="AE81" i="112"/>
  <c r="AE82" i="112"/>
  <c r="AE83" i="112"/>
  <c r="AE84" i="112"/>
  <c r="AE85" i="112"/>
  <c r="AE86" i="112"/>
  <c r="AE87" i="112"/>
  <c r="AE88" i="112"/>
  <c r="AE89" i="112"/>
  <c r="AE90" i="112"/>
  <c r="AE91" i="112"/>
  <c r="AE92" i="112"/>
  <c r="AE93" i="112"/>
  <c r="AE94" i="112"/>
  <c r="AE95" i="112"/>
  <c r="AE96" i="112"/>
  <c r="AE97" i="112"/>
  <c r="AE98" i="112"/>
  <c r="AE99" i="112"/>
  <c r="AE100" i="112"/>
  <c r="AE101" i="112"/>
  <c r="AE102" i="112"/>
  <c r="AE103" i="112"/>
  <c r="AE104" i="112"/>
  <c r="AE105" i="112"/>
  <c r="AE106" i="112"/>
  <c r="AE107" i="112"/>
  <c r="AE108" i="112"/>
  <c r="AE109" i="112"/>
  <c r="AE110" i="112"/>
  <c r="AE111" i="112"/>
  <c r="AE112" i="112"/>
  <c r="AE113" i="112"/>
  <c r="AE114" i="112"/>
  <c r="AE115" i="112"/>
  <c r="AE116" i="112"/>
  <c r="AE117" i="112"/>
  <c r="AE118" i="112"/>
  <c r="AE119" i="112"/>
  <c r="AE120" i="112"/>
  <c r="AE121" i="112"/>
  <c r="AE122" i="112"/>
  <c r="AE123" i="112"/>
  <c r="AE124" i="112"/>
  <c r="AE125" i="112"/>
  <c r="AE126" i="112"/>
  <c r="AE127" i="112"/>
  <c r="AE128" i="112"/>
  <c r="AE129" i="112"/>
  <c r="AE130" i="112"/>
  <c r="AE131" i="112"/>
  <c r="AE132" i="112"/>
  <c r="AE133" i="112"/>
  <c r="AE134" i="112"/>
  <c r="AE135" i="112"/>
  <c r="AE136" i="112"/>
  <c r="AE137" i="112"/>
  <c r="AE138" i="112"/>
  <c r="AE139" i="112"/>
  <c r="AE140" i="112"/>
  <c r="AE141" i="112"/>
  <c r="AE142" i="112"/>
  <c r="AE143" i="112"/>
  <c r="AE144" i="112"/>
  <c r="AE145" i="112"/>
  <c r="AE146" i="112"/>
  <c r="AE147" i="112"/>
  <c r="AE148" i="112"/>
  <c r="AE149" i="112"/>
  <c r="AE150" i="112"/>
  <c r="AE151" i="112"/>
  <c r="AE152" i="112"/>
  <c r="AE153" i="112"/>
  <c r="AE154" i="112"/>
  <c r="AE155" i="112"/>
  <c r="AE156" i="112"/>
  <c r="AE157" i="112"/>
  <c r="AE158" i="112"/>
  <c r="AE159" i="112"/>
  <c r="AE160" i="112"/>
  <c r="AE161" i="112"/>
  <c r="AE162" i="112"/>
  <c r="AE163" i="112"/>
  <c r="AE164" i="112"/>
  <c r="AE165" i="112"/>
  <c r="AE166" i="112"/>
  <c r="AE167" i="112"/>
  <c r="AE168" i="112"/>
  <c r="AE169" i="112"/>
  <c r="AE170" i="112"/>
  <c r="AE171" i="112"/>
  <c r="AE172" i="112"/>
  <c r="AE173" i="112"/>
  <c r="AE174" i="112"/>
  <c r="AE175" i="112"/>
  <c r="AE176" i="112"/>
  <c r="AE177" i="112"/>
  <c r="AE178" i="112"/>
  <c r="AE179" i="112"/>
  <c r="AE180" i="112"/>
  <c r="AE181" i="112"/>
  <c r="AE182" i="112"/>
  <c r="AE183" i="112"/>
  <c r="AE184" i="112"/>
  <c r="AE185" i="112"/>
  <c r="AE186" i="112"/>
  <c r="AE187" i="112"/>
  <c r="AE188" i="112"/>
  <c r="AE189" i="112"/>
  <c r="AE190" i="112"/>
  <c r="AE191" i="112"/>
  <c r="AE192" i="112"/>
  <c r="AE193" i="112"/>
  <c r="AE194" i="112"/>
  <c r="AE195" i="112"/>
  <c r="AE196" i="112"/>
  <c r="AE197" i="112"/>
  <c r="AE198" i="112"/>
  <c r="AE199" i="112"/>
  <c r="AE200" i="112"/>
  <c r="AE201" i="112"/>
  <c r="AE202" i="112"/>
  <c r="AE203" i="112"/>
  <c r="AE204" i="112"/>
  <c r="AE205" i="112"/>
  <c r="AE206" i="112"/>
  <c r="AE207" i="112"/>
  <c r="AE208" i="112"/>
  <c r="AE209" i="112"/>
  <c r="AE210" i="112"/>
  <c r="AE211" i="112"/>
  <c r="AE212" i="112"/>
  <c r="AE213" i="112"/>
  <c r="AE214" i="112"/>
  <c r="AE215" i="112"/>
  <c r="AE216" i="112"/>
  <c r="AE217" i="112"/>
  <c r="AE218" i="112"/>
  <c r="AE219" i="112"/>
  <c r="AE220" i="112"/>
  <c r="AE221" i="112"/>
  <c r="AE222" i="112"/>
  <c r="AE223" i="112"/>
  <c r="AE224" i="112"/>
  <c r="AE225" i="112"/>
  <c r="AE226" i="112"/>
  <c r="AE227" i="112"/>
  <c r="AE228" i="112"/>
  <c r="AE229" i="112"/>
  <c r="AE230" i="112"/>
  <c r="AE231" i="112"/>
  <c r="AE232" i="112"/>
  <c r="AE233" i="112"/>
  <c r="AE234" i="112"/>
  <c r="AE235" i="112"/>
  <c r="AE236" i="112"/>
  <c r="AE237" i="112"/>
  <c r="AE238" i="112"/>
  <c r="AE239" i="112"/>
  <c r="AE240" i="112"/>
  <c r="AE241" i="112"/>
  <c r="AE242" i="112"/>
  <c r="AE243" i="112"/>
  <c r="AE244" i="112"/>
  <c r="AE245" i="112"/>
  <c r="AE246" i="112"/>
  <c r="AE247" i="112"/>
  <c r="AE248" i="112"/>
  <c r="AE249" i="112"/>
  <c r="AE250" i="112"/>
  <c r="AE251" i="112"/>
  <c r="AE252" i="112"/>
  <c r="AE253" i="112"/>
  <c r="AE254" i="112"/>
  <c r="AE255" i="112"/>
  <c r="AE256" i="112"/>
  <c r="AE257" i="112"/>
  <c r="AE258" i="112"/>
  <c r="AE259" i="112"/>
  <c r="AE260" i="112"/>
  <c r="AE261" i="112"/>
  <c r="AE262" i="112"/>
  <c r="AE263" i="112"/>
  <c r="AE264" i="112"/>
  <c r="AE265" i="112"/>
  <c r="AE266" i="112"/>
  <c r="AE267" i="112"/>
  <c r="AE268" i="112"/>
  <c r="AE269" i="112"/>
  <c r="AE270" i="112"/>
  <c r="AE271" i="112"/>
  <c r="AE272" i="112"/>
  <c r="AE273" i="112"/>
  <c r="AE274" i="112"/>
  <c r="AE275" i="112"/>
  <c r="AE276" i="112"/>
  <c r="AE277" i="112"/>
  <c r="AE278" i="112"/>
  <c r="AE279" i="112"/>
  <c r="AE280" i="112"/>
  <c r="AE281" i="112"/>
  <c r="AE282" i="112"/>
  <c r="AE283" i="112"/>
  <c r="AE284" i="112"/>
  <c r="AE285" i="112"/>
  <c r="AE286" i="112"/>
  <c r="AE287" i="112"/>
  <c r="AE288" i="112"/>
  <c r="AE289" i="112"/>
  <c r="AE290" i="112"/>
  <c r="AE291" i="112"/>
  <c r="AE292" i="112"/>
  <c r="AE293" i="112"/>
  <c r="AE294" i="112"/>
  <c r="AE295" i="112"/>
  <c r="AE296" i="112"/>
  <c r="AE297" i="112"/>
  <c r="AE298" i="112"/>
  <c r="AE299" i="112"/>
  <c r="AE300" i="112"/>
  <c r="AE301" i="112"/>
  <c r="AE302" i="112"/>
  <c r="AE303" i="112"/>
  <c r="AE6" i="112"/>
  <c r="AI7" i="112"/>
  <c r="AI8" i="112"/>
  <c r="AI9" i="112"/>
  <c r="AI10" i="112"/>
  <c r="AI11" i="112"/>
  <c r="AI12" i="112"/>
  <c r="AI13" i="112"/>
  <c r="AI14" i="112"/>
  <c r="AI15" i="112"/>
  <c r="AI16" i="112"/>
  <c r="AI17" i="112"/>
  <c r="AI18" i="112"/>
  <c r="AI19" i="112"/>
  <c r="AI20" i="112"/>
  <c r="AI21" i="112"/>
  <c r="AI22" i="112"/>
  <c r="AI23" i="112"/>
  <c r="AI24" i="112"/>
  <c r="AI25" i="112"/>
  <c r="AI26" i="112"/>
  <c r="AI27" i="112"/>
  <c r="AI28" i="112"/>
  <c r="AI29" i="112"/>
  <c r="AI30" i="112"/>
  <c r="AI31" i="112"/>
  <c r="AI32" i="112"/>
  <c r="AI33" i="112"/>
  <c r="AI34" i="112"/>
  <c r="AI35" i="112"/>
  <c r="AI36" i="112"/>
  <c r="AI37" i="112"/>
  <c r="AI38" i="112"/>
  <c r="AI39" i="112"/>
  <c r="AI40" i="112"/>
  <c r="AI41" i="112"/>
  <c r="AI42" i="112"/>
  <c r="AI43" i="112"/>
  <c r="AI44" i="112"/>
  <c r="AI45" i="112"/>
  <c r="AI46" i="112"/>
  <c r="AI47" i="112"/>
  <c r="AI48" i="112"/>
  <c r="AI49" i="112"/>
  <c r="AI50" i="112"/>
  <c r="AI51" i="112"/>
  <c r="AI52" i="112"/>
  <c r="AI53" i="112"/>
  <c r="AI54" i="112"/>
  <c r="AI55" i="112"/>
  <c r="AI56" i="112"/>
  <c r="AI57" i="112"/>
  <c r="AI58" i="112"/>
  <c r="AI59" i="112"/>
  <c r="AI60" i="112"/>
  <c r="AI61" i="112"/>
  <c r="AI62" i="112"/>
  <c r="AI63" i="112"/>
  <c r="AI64" i="112"/>
  <c r="AI65" i="112"/>
  <c r="AI66" i="112"/>
  <c r="AI67" i="112"/>
  <c r="AI68" i="112"/>
  <c r="AI69" i="112"/>
  <c r="AI70" i="112"/>
  <c r="AI71" i="112"/>
  <c r="AI72" i="112"/>
  <c r="AI73" i="112"/>
  <c r="AI74" i="112"/>
  <c r="AI75" i="112"/>
  <c r="AI76" i="112"/>
  <c r="AI77" i="112"/>
  <c r="AI78" i="112"/>
  <c r="AI79" i="112"/>
  <c r="AI80" i="112"/>
  <c r="AI81" i="112"/>
  <c r="AI82" i="112"/>
  <c r="AI83" i="112"/>
  <c r="AI84" i="112"/>
  <c r="AI85" i="112"/>
  <c r="AI86" i="112"/>
  <c r="AI87" i="112"/>
  <c r="AI88" i="112"/>
  <c r="AI89" i="112"/>
  <c r="AI90" i="112"/>
  <c r="AI91" i="112"/>
  <c r="AI92" i="112"/>
  <c r="AI93" i="112"/>
  <c r="AI94" i="112"/>
  <c r="AI95" i="112"/>
  <c r="AI96" i="112"/>
  <c r="AI97" i="112"/>
  <c r="AI98" i="112"/>
  <c r="AI99" i="112"/>
  <c r="AI100" i="112"/>
  <c r="AI101" i="112"/>
  <c r="AI102" i="112"/>
  <c r="AI103" i="112"/>
  <c r="AI104" i="112"/>
  <c r="AI105" i="112"/>
  <c r="AI106" i="112"/>
  <c r="AI107" i="112"/>
  <c r="AI108" i="112"/>
  <c r="AI109" i="112"/>
  <c r="AI110" i="112"/>
  <c r="AI111" i="112"/>
  <c r="AI112" i="112"/>
  <c r="AI113" i="112"/>
  <c r="AI114" i="112"/>
  <c r="AI115" i="112"/>
  <c r="AI116" i="112"/>
  <c r="AI117" i="112"/>
  <c r="AI118" i="112"/>
  <c r="AI119" i="112"/>
  <c r="AI120" i="112"/>
  <c r="AI121" i="112"/>
  <c r="AI122" i="112"/>
  <c r="AI123" i="112"/>
  <c r="AI124" i="112"/>
  <c r="AI125" i="112"/>
  <c r="AI126" i="112"/>
  <c r="AI127" i="112"/>
  <c r="AI128" i="112"/>
  <c r="AI129" i="112"/>
  <c r="AI130" i="112"/>
  <c r="AI131" i="112"/>
  <c r="AI132" i="112"/>
  <c r="AI133" i="112"/>
  <c r="AI134" i="112"/>
  <c r="AI135" i="112"/>
  <c r="AI136" i="112"/>
  <c r="AI137" i="112"/>
  <c r="AI138" i="112"/>
  <c r="AI139" i="112"/>
  <c r="AI140" i="112"/>
  <c r="AI141" i="112"/>
  <c r="AI142" i="112"/>
  <c r="AI143" i="112"/>
  <c r="AI144" i="112"/>
  <c r="AI145" i="112"/>
  <c r="AI146" i="112"/>
  <c r="AI147" i="112"/>
  <c r="AI148" i="112"/>
  <c r="AI149" i="112"/>
  <c r="AI150" i="112"/>
  <c r="AI151" i="112"/>
  <c r="AI152" i="112"/>
  <c r="AI153" i="112"/>
  <c r="AI154" i="112"/>
  <c r="AI155" i="112"/>
  <c r="AI156" i="112"/>
  <c r="AI157" i="112"/>
  <c r="AI158" i="112"/>
  <c r="AI159" i="112"/>
  <c r="AI160" i="112"/>
  <c r="AI161" i="112"/>
  <c r="AI162" i="112"/>
  <c r="AI163" i="112"/>
  <c r="AI164" i="112"/>
  <c r="AI165" i="112"/>
  <c r="AI166" i="112"/>
  <c r="AI167" i="112"/>
  <c r="AI168" i="112"/>
  <c r="AI169" i="112"/>
  <c r="AI170" i="112"/>
  <c r="AI171" i="112"/>
  <c r="AI172" i="112"/>
  <c r="AI173" i="112"/>
  <c r="AI174" i="112"/>
  <c r="AI175" i="112"/>
  <c r="AI176" i="112"/>
  <c r="AI177" i="112"/>
  <c r="AI178" i="112"/>
  <c r="AI179" i="112"/>
  <c r="AI180" i="112"/>
  <c r="AI181" i="112"/>
  <c r="AI182" i="112"/>
  <c r="AI183" i="112"/>
  <c r="AI184" i="112"/>
  <c r="AI185" i="112"/>
  <c r="AI186" i="112"/>
  <c r="AI187" i="112"/>
  <c r="AI188" i="112"/>
  <c r="AI189" i="112"/>
  <c r="AI190" i="112"/>
  <c r="AI191" i="112"/>
  <c r="AI192" i="112"/>
  <c r="AI193" i="112"/>
  <c r="AI194" i="112"/>
  <c r="AI195" i="112"/>
  <c r="AI196" i="112"/>
  <c r="AI197" i="112"/>
  <c r="AI198" i="112"/>
  <c r="AI199" i="112"/>
  <c r="AI200" i="112"/>
  <c r="AI201" i="112"/>
  <c r="AI202" i="112"/>
  <c r="AI203" i="112"/>
  <c r="AI204" i="112"/>
  <c r="AI205" i="112"/>
  <c r="AI206" i="112"/>
  <c r="AI207" i="112"/>
  <c r="AI208" i="112"/>
  <c r="AI209" i="112"/>
  <c r="AI210" i="112"/>
  <c r="AI211" i="112"/>
  <c r="AI212" i="112"/>
  <c r="AI213" i="112"/>
  <c r="AI214" i="112"/>
  <c r="AI215" i="112"/>
  <c r="AI216" i="112"/>
  <c r="AI217" i="112"/>
  <c r="AI218" i="112"/>
  <c r="AI219" i="112"/>
  <c r="AI220" i="112"/>
  <c r="AI221" i="112"/>
  <c r="AI222" i="112"/>
  <c r="AI223" i="112"/>
  <c r="AI224" i="112"/>
  <c r="AI225" i="112"/>
  <c r="AI226" i="112"/>
  <c r="AI227" i="112"/>
  <c r="AI228" i="112"/>
  <c r="AI229" i="112"/>
  <c r="AI230" i="112"/>
  <c r="AI231" i="112"/>
  <c r="AI232" i="112"/>
  <c r="AI233" i="112"/>
  <c r="AI234" i="112"/>
  <c r="AI235" i="112"/>
  <c r="AI236" i="112"/>
  <c r="AI237" i="112"/>
  <c r="AI238" i="112"/>
  <c r="AI239" i="112"/>
  <c r="AI240" i="112"/>
  <c r="AI241" i="112"/>
  <c r="AI242" i="112"/>
  <c r="AI243" i="112"/>
  <c r="AI244" i="112"/>
  <c r="AI245" i="112"/>
  <c r="AI246" i="112"/>
  <c r="AI247" i="112"/>
  <c r="AI248" i="112"/>
  <c r="AI249" i="112"/>
  <c r="AI250" i="112"/>
  <c r="AI251" i="112"/>
  <c r="AI252" i="112"/>
  <c r="AI253" i="112"/>
  <c r="AI254" i="112"/>
  <c r="AI255" i="112"/>
  <c r="AI256" i="112"/>
  <c r="AI257" i="112"/>
  <c r="AI258" i="112"/>
  <c r="AI259" i="112"/>
  <c r="AI260" i="112"/>
  <c r="AI261" i="112"/>
  <c r="AI262" i="112"/>
  <c r="AI263" i="112"/>
  <c r="AI264" i="112"/>
  <c r="AI265" i="112"/>
  <c r="AI266" i="112"/>
  <c r="AI267" i="112"/>
  <c r="AI268" i="112"/>
  <c r="AI269" i="112"/>
  <c r="AI270" i="112"/>
  <c r="AI271" i="112"/>
  <c r="AI272" i="112"/>
  <c r="AI273" i="112"/>
  <c r="AI274" i="112"/>
  <c r="AI275" i="112"/>
  <c r="AI276" i="112"/>
  <c r="AI277" i="112"/>
  <c r="AI278" i="112"/>
  <c r="AI279" i="112"/>
  <c r="AI280" i="112"/>
  <c r="AI281" i="112"/>
  <c r="AI282" i="112"/>
  <c r="AI283" i="112"/>
  <c r="AI284" i="112"/>
  <c r="AI285" i="112"/>
  <c r="AI286" i="112"/>
  <c r="AI287" i="112"/>
  <c r="AI288" i="112"/>
  <c r="AI289" i="112"/>
  <c r="AI290" i="112"/>
  <c r="AI291" i="112"/>
  <c r="AI292" i="112"/>
  <c r="AI293" i="112"/>
  <c r="AI294" i="112"/>
  <c r="AI295" i="112"/>
  <c r="AI296" i="112"/>
  <c r="AI297" i="112"/>
  <c r="AI298" i="112"/>
  <c r="AI299" i="112"/>
  <c r="AI300" i="112"/>
  <c r="AI301" i="112"/>
  <c r="AI302" i="112"/>
  <c r="AI303" i="112"/>
  <c r="AI6" i="112"/>
  <c r="AX303" i="112"/>
  <c r="AW303" i="112"/>
  <c r="AV303" i="112"/>
  <c r="AU303" i="112"/>
  <c r="AX302" i="112"/>
  <c r="AW302" i="112"/>
  <c r="AV302" i="112"/>
  <c r="AU302" i="112"/>
  <c r="AX301" i="112"/>
  <c r="AW301" i="112"/>
  <c r="AV301" i="112"/>
  <c r="AU301" i="112"/>
  <c r="AX300" i="112"/>
  <c r="AW300" i="112"/>
  <c r="AV300" i="112"/>
  <c r="AU300" i="112"/>
  <c r="AX299" i="112"/>
  <c r="AW299" i="112"/>
  <c r="AV299" i="112"/>
  <c r="AU299" i="112"/>
  <c r="AX298" i="112"/>
  <c r="AW298" i="112"/>
  <c r="AV298" i="112"/>
  <c r="AU298" i="112"/>
  <c r="AX297" i="112"/>
  <c r="AW297" i="112"/>
  <c r="AV297" i="112"/>
  <c r="AU297" i="112"/>
  <c r="AX296" i="112"/>
  <c r="AW296" i="112"/>
  <c r="AV296" i="112"/>
  <c r="AU296" i="112"/>
  <c r="AX295" i="112"/>
  <c r="AW295" i="112"/>
  <c r="AV295" i="112"/>
  <c r="AU295" i="112"/>
  <c r="AX294" i="112"/>
  <c r="AW294" i="112"/>
  <c r="AV294" i="112"/>
  <c r="AU294" i="112"/>
  <c r="AX293" i="112"/>
  <c r="AW293" i="112"/>
  <c r="AV293" i="112"/>
  <c r="AU293" i="112"/>
  <c r="AX292" i="112"/>
  <c r="AW292" i="112"/>
  <c r="AV292" i="112"/>
  <c r="AU292" i="112"/>
  <c r="AX291" i="112"/>
  <c r="AW291" i="112"/>
  <c r="AV291" i="112"/>
  <c r="AU291" i="112"/>
  <c r="AX290" i="112"/>
  <c r="AW290" i="112"/>
  <c r="AV290" i="112"/>
  <c r="AU290" i="112"/>
  <c r="AX289" i="112"/>
  <c r="AW289" i="112"/>
  <c r="AV289" i="112"/>
  <c r="AU289" i="112"/>
  <c r="AX288" i="112"/>
  <c r="AW288" i="112"/>
  <c r="AV288" i="112"/>
  <c r="AU288" i="112"/>
  <c r="AX287" i="112"/>
  <c r="AW287" i="112"/>
  <c r="AV287" i="112"/>
  <c r="AU287" i="112"/>
  <c r="AX286" i="112"/>
  <c r="AW286" i="112"/>
  <c r="AV286" i="112"/>
  <c r="AU286" i="112"/>
  <c r="AX285" i="112"/>
  <c r="AW285" i="112"/>
  <c r="AV285" i="112"/>
  <c r="AU285" i="112"/>
  <c r="AX284" i="112"/>
  <c r="AW284" i="112"/>
  <c r="AV284" i="112"/>
  <c r="AU284" i="112"/>
  <c r="AX283" i="112"/>
  <c r="AW283" i="112"/>
  <c r="AV283" i="112"/>
  <c r="AU283" i="112"/>
  <c r="AX282" i="112"/>
  <c r="AW282" i="112"/>
  <c r="AV282" i="112"/>
  <c r="AU282" i="112"/>
  <c r="AX281" i="112"/>
  <c r="AW281" i="112"/>
  <c r="AV281" i="112"/>
  <c r="AU281" i="112"/>
  <c r="AX280" i="112"/>
  <c r="AW280" i="112"/>
  <c r="AV280" i="112"/>
  <c r="AU280" i="112"/>
  <c r="AX279" i="112"/>
  <c r="AW279" i="112"/>
  <c r="AV279" i="112"/>
  <c r="AU279" i="112"/>
  <c r="AX278" i="112"/>
  <c r="AW278" i="112"/>
  <c r="AV278" i="112"/>
  <c r="AU278" i="112"/>
  <c r="AX277" i="112"/>
  <c r="AW277" i="112"/>
  <c r="AV277" i="112"/>
  <c r="AU277" i="112"/>
  <c r="AX276" i="112"/>
  <c r="AW276" i="112"/>
  <c r="AV276" i="112"/>
  <c r="AU276" i="112"/>
  <c r="AX275" i="112"/>
  <c r="AW275" i="112"/>
  <c r="AV275" i="112"/>
  <c r="AU275" i="112"/>
  <c r="AX274" i="112"/>
  <c r="AW274" i="112"/>
  <c r="AV274" i="112"/>
  <c r="AU274" i="112"/>
  <c r="AX273" i="112"/>
  <c r="AW273" i="112"/>
  <c r="AV273" i="112"/>
  <c r="AU273" i="112"/>
  <c r="AX272" i="112"/>
  <c r="AW272" i="112"/>
  <c r="AV272" i="112"/>
  <c r="AU272" i="112"/>
  <c r="AX271" i="112"/>
  <c r="AW271" i="112"/>
  <c r="AV271" i="112"/>
  <c r="AU271" i="112"/>
  <c r="AX270" i="112"/>
  <c r="AW270" i="112"/>
  <c r="AV270" i="112"/>
  <c r="AU270" i="112"/>
  <c r="AX269" i="112"/>
  <c r="AW269" i="112"/>
  <c r="AV269" i="112"/>
  <c r="AU269" i="112"/>
  <c r="AX268" i="112"/>
  <c r="AW268" i="112"/>
  <c r="AV268" i="112"/>
  <c r="AU268" i="112"/>
  <c r="AX267" i="112"/>
  <c r="AW267" i="112"/>
  <c r="AV267" i="112"/>
  <c r="AU267" i="112"/>
  <c r="AX266" i="112"/>
  <c r="AW266" i="112"/>
  <c r="AV266" i="112"/>
  <c r="AU266" i="112"/>
  <c r="AX265" i="112"/>
  <c r="AW265" i="112"/>
  <c r="AV265" i="112"/>
  <c r="AU265" i="112"/>
  <c r="AX264" i="112"/>
  <c r="AW264" i="112"/>
  <c r="AV264" i="112"/>
  <c r="AU264" i="112"/>
  <c r="AX263" i="112"/>
  <c r="AW263" i="112"/>
  <c r="AV263" i="112"/>
  <c r="AU263" i="112"/>
  <c r="AX262" i="112"/>
  <c r="AW262" i="112"/>
  <c r="AV262" i="112"/>
  <c r="AU262" i="112"/>
  <c r="AX261" i="112"/>
  <c r="AW261" i="112"/>
  <c r="AV261" i="112"/>
  <c r="AU261" i="112"/>
  <c r="AX260" i="112"/>
  <c r="AW260" i="112"/>
  <c r="AV260" i="112"/>
  <c r="AU260" i="112"/>
  <c r="AX259" i="112"/>
  <c r="AW259" i="112"/>
  <c r="AV259" i="112"/>
  <c r="AU259" i="112"/>
  <c r="AX258" i="112"/>
  <c r="AW258" i="112"/>
  <c r="AV258" i="112"/>
  <c r="AU258" i="112"/>
  <c r="AX257" i="112"/>
  <c r="AW257" i="112"/>
  <c r="AV257" i="112"/>
  <c r="AU257" i="112"/>
  <c r="AX256" i="112"/>
  <c r="AW256" i="112"/>
  <c r="AV256" i="112"/>
  <c r="AU256" i="112"/>
  <c r="AX255" i="112"/>
  <c r="AW255" i="112"/>
  <c r="AV255" i="112"/>
  <c r="AU255" i="112"/>
  <c r="AX254" i="112"/>
  <c r="AW254" i="112"/>
  <c r="AV254" i="112"/>
  <c r="AU254" i="112"/>
  <c r="AX253" i="112"/>
  <c r="AW253" i="112"/>
  <c r="AV253" i="112"/>
  <c r="AU253" i="112"/>
  <c r="AX252" i="112"/>
  <c r="AW252" i="112"/>
  <c r="AV252" i="112"/>
  <c r="AU252" i="112"/>
  <c r="AX251" i="112"/>
  <c r="AW251" i="112"/>
  <c r="AV251" i="112"/>
  <c r="AU251" i="112"/>
  <c r="AX250" i="112"/>
  <c r="AW250" i="112"/>
  <c r="AV250" i="112"/>
  <c r="AU250" i="112"/>
  <c r="AX249" i="112"/>
  <c r="AW249" i="112"/>
  <c r="AV249" i="112"/>
  <c r="AU249" i="112"/>
  <c r="AX248" i="112"/>
  <c r="AW248" i="112"/>
  <c r="AV248" i="112"/>
  <c r="AU248" i="112"/>
  <c r="AX247" i="112"/>
  <c r="AW247" i="112"/>
  <c r="AV247" i="112"/>
  <c r="AU247" i="112"/>
  <c r="AX246" i="112"/>
  <c r="AW246" i="112"/>
  <c r="AV246" i="112"/>
  <c r="AU246" i="112"/>
  <c r="AX245" i="112"/>
  <c r="AW245" i="112"/>
  <c r="AV245" i="112"/>
  <c r="AU245" i="112"/>
  <c r="AX244" i="112"/>
  <c r="AW244" i="112"/>
  <c r="AV244" i="112"/>
  <c r="AU244" i="112"/>
  <c r="AX243" i="112"/>
  <c r="AW243" i="112"/>
  <c r="AV243" i="112"/>
  <c r="AU243" i="112"/>
  <c r="AX242" i="112"/>
  <c r="AW242" i="112"/>
  <c r="AV242" i="112"/>
  <c r="AU242" i="112"/>
  <c r="AX241" i="112"/>
  <c r="AW241" i="112"/>
  <c r="AV241" i="112"/>
  <c r="AU241" i="112"/>
  <c r="AX240" i="112"/>
  <c r="AW240" i="112"/>
  <c r="AV240" i="112"/>
  <c r="AU240" i="112"/>
  <c r="AX239" i="112"/>
  <c r="AW239" i="112"/>
  <c r="AV239" i="112"/>
  <c r="AU239" i="112"/>
  <c r="AX238" i="112"/>
  <c r="AW238" i="112"/>
  <c r="AV238" i="112"/>
  <c r="AU238" i="112"/>
  <c r="AX237" i="112"/>
  <c r="AW237" i="112"/>
  <c r="AV237" i="112"/>
  <c r="AU237" i="112"/>
  <c r="AX236" i="112"/>
  <c r="AW236" i="112"/>
  <c r="AV236" i="112"/>
  <c r="AU236" i="112"/>
  <c r="AX235" i="112"/>
  <c r="AW235" i="112"/>
  <c r="AV235" i="112"/>
  <c r="AU235" i="112"/>
  <c r="AX234" i="112"/>
  <c r="AW234" i="112"/>
  <c r="AV234" i="112"/>
  <c r="AU234" i="112"/>
  <c r="AX233" i="112"/>
  <c r="AW233" i="112"/>
  <c r="AV233" i="112"/>
  <c r="AU233" i="112"/>
  <c r="AX232" i="112"/>
  <c r="AW232" i="112"/>
  <c r="AV232" i="112"/>
  <c r="AU232" i="112"/>
  <c r="AX231" i="112"/>
  <c r="AW231" i="112"/>
  <c r="AV231" i="112"/>
  <c r="AU231" i="112"/>
  <c r="AX230" i="112"/>
  <c r="AW230" i="112"/>
  <c r="AV230" i="112"/>
  <c r="AU230" i="112"/>
  <c r="AX229" i="112"/>
  <c r="AW229" i="112"/>
  <c r="AV229" i="112"/>
  <c r="AU229" i="112"/>
  <c r="AX228" i="112"/>
  <c r="AW228" i="112"/>
  <c r="AV228" i="112"/>
  <c r="AU228" i="112"/>
  <c r="AX227" i="112"/>
  <c r="AW227" i="112"/>
  <c r="AV227" i="112"/>
  <c r="AU227" i="112"/>
  <c r="AX226" i="112"/>
  <c r="AW226" i="112"/>
  <c r="AV226" i="112"/>
  <c r="AU226" i="112"/>
  <c r="AX225" i="112"/>
  <c r="AW225" i="112"/>
  <c r="AV225" i="112"/>
  <c r="AU225" i="112"/>
  <c r="AX224" i="112"/>
  <c r="AW224" i="112"/>
  <c r="AV224" i="112"/>
  <c r="AU224" i="112"/>
  <c r="AX223" i="112"/>
  <c r="AW223" i="112"/>
  <c r="AV223" i="112"/>
  <c r="AU223" i="112"/>
  <c r="AX222" i="112"/>
  <c r="AW222" i="112"/>
  <c r="AV222" i="112"/>
  <c r="AU222" i="112"/>
  <c r="AX221" i="112"/>
  <c r="AW221" i="112"/>
  <c r="AV221" i="112"/>
  <c r="AU221" i="112"/>
  <c r="AX220" i="112"/>
  <c r="AW220" i="112"/>
  <c r="AV220" i="112"/>
  <c r="AU220" i="112"/>
  <c r="AX219" i="112"/>
  <c r="AW219" i="112"/>
  <c r="AV219" i="112"/>
  <c r="AU219" i="112"/>
  <c r="AX218" i="112"/>
  <c r="AW218" i="112"/>
  <c r="AV218" i="112"/>
  <c r="AU218" i="112"/>
  <c r="AX217" i="112"/>
  <c r="AW217" i="112"/>
  <c r="AV217" i="112"/>
  <c r="AU217" i="112"/>
  <c r="AX216" i="112"/>
  <c r="AW216" i="112"/>
  <c r="AV216" i="112"/>
  <c r="AU216" i="112"/>
  <c r="AX215" i="112"/>
  <c r="AW215" i="112"/>
  <c r="AV215" i="112"/>
  <c r="AU215" i="112"/>
  <c r="AX214" i="112"/>
  <c r="AW214" i="112"/>
  <c r="AV214" i="112"/>
  <c r="AU214" i="112"/>
  <c r="AX213" i="112"/>
  <c r="AW213" i="112"/>
  <c r="AV213" i="112"/>
  <c r="AU213" i="112"/>
  <c r="AX212" i="112"/>
  <c r="AW212" i="112"/>
  <c r="AV212" i="112"/>
  <c r="AU212" i="112"/>
  <c r="AX211" i="112"/>
  <c r="AW211" i="112"/>
  <c r="AV211" i="112"/>
  <c r="AU211" i="112"/>
  <c r="AX210" i="112"/>
  <c r="AW210" i="112"/>
  <c r="AV210" i="112"/>
  <c r="AU210" i="112"/>
  <c r="AX209" i="112"/>
  <c r="AW209" i="112"/>
  <c r="AV209" i="112"/>
  <c r="AU209" i="112"/>
  <c r="AX208" i="112"/>
  <c r="AW208" i="112"/>
  <c r="AV208" i="112"/>
  <c r="AU208" i="112"/>
  <c r="AX207" i="112"/>
  <c r="AW207" i="112"/>
  <c r="AV207" i="112"/>
  <c r="AU207" i="112"/>
  <c r="AX206" i="112"/>
  <c r="AW206" i="112"/>
  <c r="AV206" i="112"/>
  <c r="AU206" i="112"/>
  <c r="AX205" i="112"/>
  <c r="AW205" i="112"/>
  <c r="AV205" i="112"/>
  <c r="AU205" i="112"/>
  <c r="AX204" i="112"/>
  <c r="AW204" i="112"/>
  <c r="AV204" i="112"/>
  <c r="AU204" i="112"/>
  <c r="AX203" i="112"/>
  <c r="AW203" i="112"/>
  <c r="AV203" i="112"/>
  <c r="AU203" i="112"/>
  <c r="AX202" i="112"/>
  <c r="AW202" i="112"/>
  <c r="AV202" i="112"/>
  <c r="AU202" i="112"/>
  <c r="AX201" i="112"/>
  <c r="AW201" i="112"/>
  <c r="AV201" i="112"/>
  <c r="AU201" i="112"/>
  <c r="AX200" i="112"/>
  <c r="AW200" i="112"/>
  <c r="AV200" i="112"/>
  <c r="AU200" i="112"/>
  <c r="AX199" i="112"/>
  <c r="AW199" i="112"/>
  <c r="AV199" i="112"/>
  <c r="AU199" i="112"/>
  <c r="AX198" i="112"/>
  <c r="AW198" i="112"/>
  <c r="AV198" i="112"/>
  <c r="AU198" i="112"/>
  <c r="AX197" i="112"/>
  <c r="AW197" i="112"/>
  <c r="AV197" i="112"/>
  <c r="AU197" i="112"/>
  <c r="AX196" i="112"/>
  <c r="AW196" i="112"/>
  <c r="AV196" i="112"/>
  <c r="AU196" i="112"/>
  <c r="AX195" i="112"/>
  <c r="AW195" i="112"/>
  <c r="AV195" i="112"/>
  <c r="AU195" i="112"/>
  <c r="AX194" i="112"/>
  <c r="AW194" i="112"/>
  <c r="AV194" i="112"/>
  <c r="AU194" i="112"/>
  <c r="AX193" i="112"/>
  <c r="AW193" i="112"/>
  <c r="AV193" i="112"/>
  <c r="AU193" i="112"/>
  <c r="AX192" i="112"/>
  <c r="AW192" i="112"/>
  <c r="AV192" i="112"/>
  <c r="AU192" i="112"/>
  <c r="AX191" i="112"/>
  <c r="AW191" i="112"/>
  <c r="AV191" i="112"/>
  <c r="AU191" i="112"/>
  <c r="AX190" i="112"/>
  <c r="AW190" i="112"/>
  <c r="AV190" i="112"/>
  <c r="AU190" i="112"/>
  <c r="AX189" i="112"/>
  <c r="AW189" i="112"/>
  <c r="AV189" i="112"/>
  <c r="AU189" i="112"/>
  <c r="AX188" i="112"/>
  <c r="AW188" i="112"/>
  <c r="AV188" i="112"/>
  <c r="AU188" i="112"/>
  <c r="AX187" i="112"/>
  <c r="AW187" i="112"/>
  <c r="AV187" i="112"/>
  <c r="AU187" i="112"/>
  <c r="AX186" i="112"/>
  <c r="AW186" i="112"/>
  <c r="AV186" i="112"/>
  <c r="AU186" i="112"/>
  <c r="AX185" i="112"/>
  <c r="AW185" i="112"/>
  <c r="AV185" i="112"/>
  <c r="AU185" i="112"/>
  <c r="AX184" i="112"/>
  <c r="AW184" i="112"/>
  <c r="AV184" i="112"/>
  <c r="AU184" i="112"/>
  <c r="AX183" i="112"/>
  <c r="AW183" i="112"/>
  <c r="AV183" i="112"/>
  <c r="AU183" i="112"/>
  <c r="AX182" i="112"/>
  <c r="AW182" i="112"/>
  <c r="AV182" i="112"/>
  <c r="AU182" i="112"/>
  <c r="AX181" i="112"/>
  <c r="AW181" i="112"/>
  <c r="AV181" i="112"/>
  <c r="AU181" i="112"/>
  <c r="AX180" i="112"/>
  <c r="AW180" i="112"/>
  <c r="AV180" i="112"/>
  <c r="AU180" i="112"/>
  <c r="AX179" i="112"/>
  <c r="AW179" i="112"/>
  <c r="AV179" i="112"/>
  <c r="AU179" i="112"/>
  <c r="AX178" i="112"/>
  <c r="AW178" i="112"/>
  <c r="AV178" i="112"/>
  <c r="AU178" i="112"/>
  <c r="AX177" i="112"/>
  <c r="AW177" i="112"/>
  <c r="AV177" i="112"/>
  <c r="AU177" i="112"/>
  <c r="AX176" i="112"/>
  <c r="AW176" i="112"/>
  <c r="AV176" i="112"/>
  <c r="AU176" i="112"/>
  <c r="AX175" i="112"/>
  <c r="AW175" i="112"/>
  <c r="AV175" i="112"/>
  <c r="AU175" i="112"/>
  <c r="AX174" i="112"/>
  <c r="AW174" i="112"/>
  <c r="AV174" i="112"/>
  <c r="AU174" i="112"/>
  <c r="AX173" i="112"/>
  <c r="AW173" i="112"/>
  <c r="AV173" i="112"/>
  <c r="AU173" i="112"/>
  <c r="AX172" i="112"/>
  <c r="AW172" i="112"/>
  <c r="AV172" i="112"/>
  <c r="AU172" i="112"/>
  <c r="AX171" i="112"/>
  <c r="AW171" i="112"/>
  <c r="AV171" i="112"/>
  <c r="AU171" i="112"/>
  <c r="AX170" i="112"/>
  <c r="AW170" i="112"/>
  <c r="AV170" i="112"/>
  <c r="AU170" i="112"/>
  <c r="AX169" i="112"/>
  <c r="AW169" i="112"/>
  <c r="AV169" i="112"/>
  <c r="AU169" i="112"/>
  <c r="AX168" i="112"/>
  <c r="AW168" i="112"/>
  <c r="AV168" i="112"/>
  <c r="AU168" i="112"/>
  <c r="AX167" i="112"/>
  <c r="AW167" i="112"/>
  <c r="AV167" i="112"/>
  <c r="AU167" i="112"/>
  <c r="AX166" i="112"/>
  <c r="AW166" i="112"/>
  <c r="AV166" i="112"/>
  <c r="AU166" i="112"/>
  <c r="AX165" i="112"/>
  <c r="AW165" i="112"/>
  <c r="AV165" i="112"/>
  <c r="AU165" i="112"/>
  <c r="AX164" i="112"/>
  <c r="AW164" i="112"/>
  <c r="AV164" i="112"/>
  <c r="AU164" i="112"/>
  <c r="AX163" i="112"/>
  <c r="AW163" i="112"/>
  <c r="AV163" i="112"/>
  <c r="AU163" i="112"/>
  <c r="AX162" i="112"/>
  <c r="AW162" i="112"/>
  <c r="AV162" i="112"/>
  <c r="AU162" i="112"/>
  <c r="AX161" i="112"/>
  <c r="AW161" i="112"/>
  <c r="AV161" i="112"/>
  <c r="AU161" i="112"/>
  <c r="AX160" i="112"/>
  <c r="AW160" i="112"/>
  <c r="AV160" i="112"/>
  <c r="AU160" i="112"/>
  <c r="AX159" i="112"/>
  <c r="AW159" i="112"/>
  <c r="AV159" i="112"/>
  <c r="AU159" i="112"/>
  <c r="AX158" i="112"/>
  <c r="AW158" i="112"/>
  <c r="AV158" i="112"/>
  <c r="AU158" i="112"/>
  <c r="AX157" i="112"/>
  <c r="AW157" i="112"/>
  <c r="AV157" i="112"/>
  <c r="AU157" i="112"/>
  <c r="AX156" i="112"/>
  <c r="AW156" i="112"/>
  <c r="AV156" i="112"/>
  <c r="AU156" i="112"/>
  <c r="AX155" i="112"/>
  <c r="AW155" i="112"/>
  <c r="AV155" i="112"/>
  <c r="AU155" i="112"/>
  <c r="AX154" i="112"/>
  <c r="AW154" i="112"/>
  <c r="AV154" i="112"/>
  <c r="AU154" i="112"/>
  <c r="AX153" i="112"/>
  <c r="AW153" i="112"/>
  <c r="AV153" i="112"/>
  <c r="AU153" i="112"/>
  <c r="AX152" i="112"/>
  <c r="AW152" i="112"/>
  <c r="AV152" i="112"/>
  <c r="AU152" i="112"/>
  <c r="AX151" i="112"/>
  <c r="AW151" i="112"/>
  <c r="AV151" i="112"/>
  <c r="AU151" i="112"/>
  <c r="AX150" i="112"/>
  <c r="AW150" i="112"/>
  <c r="AV150" i="112"/>
  <c r="AU150" i="112"/>
  <c r="AX149" i="112"/>
  <c r="AW149" i="112"/>
  <c r="AV149" i="112"/>
  <c r="AU149" i="112"/>
  <c r="AX148" i="112"/>
  <c r="AW148" i="112"/>
  <c r="AV148" i="112"/>
  <c r="AU148" i="112"/>
  <c r="AX147" i="112"/>
  <c r="AW147" i="112"/>
  <c r="AV147" i="112"/>
  <c r="AU147" i="112"/>
  <c r="AX146" i="112"/>
  <c r="AW146" i="112"/>
  <c r="AV146" i="112"/>
  <c r="AU146" i="112"/>
  <c r="AX145" i="112"/>
  <c r="AW145" i="112"/>
  <c r="AV145" i="112"/>
  <c r="AU145" i="112"/>
  <c r="AX144" i="112"/>
  <c r="AW144" i="112"/>
  <c r="AV144" i="112"/>
  <c r="AU144" i="112"/>
  <c r="AX143" i="112"/>
  <c r="AW143" i="112"/>
  <c r="AV143" i="112"/>
  <c r="AU143" i="112"/>
  <c r="AX142" i="112"/>
  <c r="AW142" i="112"/>
  <c r="AV142" i="112"/>
  <c r="AU142" i="112"/>
  <c r="AX141" i="112"/>
  <c r="AW141" i="112"/>
  <c r="AV141" i="112"/>
  <c r="AU141" i="112"/>
  <c r="AX140" i="112"/>
  <c r="AW140" i="112"/>
  <c r="AV140" i="112"/>
  <c r="AU140" i="112"/>
  <c r="AX139" i="112"/>
  <c r="AW139" i="112"/>
  <c r="AV139" i="112"/>
  <c r="AU139" i="112"/>
  <c r="AX138" i="112"/>
  <c r="AW138" i="112"/>
  <c r="AV138" i="112"/>
  <c r="AU138" i="112"/>
  <c r="AX137" i="112"/>
  <c r="AW137" i="112"/>
  <c r="AV137" i="112"/>
  <c r="AU137" i="112"/>
  <c r="AX136" i="112"/>
  <c r="AW136" i="112"/>
  <c r="AV136" i="112"/>
  <c r="AU136" i="112"/>
  <c r="AX135" i="112"/>
  <c r="AW135" i="112"/>
  <c r="AV135" i="112"/>
  <c r="AU135" i="112"/>
  <c r="AX134" i="112"/>
  <c r="AW134" i="112"/>
  <c r="AV134" i="112"/>
  <c r="AU134" i="112"/>
  <c r="AX133" i="112"/>
  <c r="AW133" i="112"/>
  <c r="AV133" i="112"/>
  <c r="AU133" i="112"/>
  <c r="AX132" i="112"/>
  <c r="AW132" i="112"/>
  <c r="AV132" i="112"/>
  <c r="AU132" i="112"/>
  <c r="AX131" i="112"/>
  <c r="AW131" i="112"/>
  <c r="AV131" i="112"/>
  <c r="AU131" i="112"/>
  <c r="AX130" i="112"/>
  <c r="AW130" i="112"/>
  <c r="AV130" i="112"/>
  <c r="AU130" i="112"/>
  <c r="AX129" i="112"/>
  <c r="AW129" i="112"/>
  <c r="AV129" i="112"/>
  <c r="AU129" i="112"/>
  <c r="AX128" i="112"/>
  <c r="AW128" i="112"/>
  <c r="AV128" i="112"/>
  <c r="AU128" i="112"/>
  <c r="AX127" i="112"/>
  <c r="AW127" i="112"/>
  <c r="AV127" i="112"/>
  <c r="AU127" i="112"/>
  <c r="AX126" i="112"/>
  <c r="AW126" i="112"/>
  <c r="AV126" i="112"/>
  <c r="AU126" i="112"/>
  <c r="AX125" i="112"/>
  <c r="AW125" i="112"/>
  <c r="AV125" i="112"/>
  <c r="AU125" i="112"/>
  <c r="AX124" i="112"/>
  <c r="AW124" i="112"/>
  <c r="AV124" i="112"/>
  <c r="AU124" i="112"/>
  <c r="AX123" i="112"/>
  <c r="AW123" i="112"/>
  <c r="AV123" i="112"/>
  <c r="AU123" i="112"/>
  <c r="AX122" i="112"/>
  <c r="AW122" i="112"/>
  <c r="AV122" i="112"/>
  <c r="AU122" i="112"/>
  <c r="AX121" i="112"/>
  <c r="AW121" i="112"/>
  <c r="AV121" i="112"/>
  <c r="AU121" i="112"/>
  <c r="AX120" i="112"/>
  <c r="AW120" i="112"/>
  <c r="AV120" i="112"/>
  <c r="AU120" i="112"/>
  <c r="AX119" i="112"/>
  <c r="AW119" i="112"/>
  <c r="AV119" i="112"/>
  <c r="AU119" i="112"/>
  <c r="AX118" i="112"/>
  <c r="AW118" i="112"/>
  <c r="AV118" i="112"/>
  <c r="AU118" i="112"/>
  <c r="AX117" i="112"/>
  <c r="AW117" i="112"/>
  <c r="AV117" i="112"/>
  <c r="AU117" i="112"/>
  <c r="AX116" i="112"/>
  <c r="AW116" i="112"/>
  <c r="AV116" i="112"/>
  <c r="AU116" i="112"/>
  <c r="AX115" i="112"/>
  <c r="AW115" i="112"/>
  <c r="AV115" i="112"/>
  <c r="AU115" i="112"/>
  <c r="AX114" i="112"/>
  <c r="AW114" i="112"/>
  <c r="AV114" i="112"/>
  <c r="AU114" i="112"/>
  <c r="AX113" i="112"/>
  <c r="AW113" i="112"/>
  <c r="AV113" i="112"/>
  <c r="AU113" i="112"/>
  <c r="AX112" i="112"/>
  <c r="AW112" i="112"/>
  <c r="AV112" i="112"/>
  <c r="AU112" i="112"/>
  <c r="AX111" i="112"/>
  <c r="AW111" i="112"/>
  <c r="AV111" i="112"/>
  <c r="AU111" i="112"/>
  <c r="AX110" i="112"/>
  <c r="AW110" i="112"/>
  <c r="AV110" i="112"/>
  <c r="AU110" i="112"/>
  <c r="AX109" i="112"/>
  <c r="AW109" i="112"/>
  <c r="AV109" i="112"/>
  <c r="AU109" i="112"/>
  <c r="AX108" i="112"/>
  <c r="AW108" i="112"/>
  <c r="AV108" i="112"/>
  <c r="AU108" i="112"/>
  <c r="AX107" i="112"/>
  <c r="AW107" i="112"/>
  <c r="AV107" i="112"/>
  <c r="AU107" i="112"/>
  <c r="AX106" i="112"/>
  <c r="AW106" i="112"/>
  <c r="AV106" i="112"/>
  <c r="AU106" i="112"/>
  <c r="AX105" i="112"/>
  <c r="AW105" i="112"/>
  <c r="AV105" i="112"/>
  <c r="AU105" i="112"/>
  <c r="AX104" i="112"/>
  <c r="AW104" i="112"/>
  <c r="AV104" i="112"/>
  <c r="AU104" i="112"/>
  <c r="AX103" i="112"/>
  <c r="AW103" i="112"/>
  <c r="AV103" i="112"/>
  <c r="AU103" i="112"/>
  <c r="AX102" i="112"/>
  <c r="AW102" i="112"/>
  <c r="AV102" i="112"/>
  <c r="AU102" i="112"/>
  <c r="AX101" i="112"/>
  <c r="AW101" i="112"/>
  <c r="AV101" i="112"/>
  <c r="AU101" i="112"/>
  <c r="AX100" i="112"/>
  <c r="AW100" i="112"/>
  <c r="AV100" i="112"/>
  <c r="AU100" i="112"/>
  <c r="AX99" i="112"/>
  <c r="AW99" i="112"/>
  <c r="AV99" i="112"/>
  <c r="AU99" i="112"/>
  <c r="AX98" i="112"/>
  <c r="AW98" i="112"/>
  <c r="AV98" i="112"/>
  <c r="AU98" i="112"/>
  <c r="AX97" i="112"/>
  <c r="AW97" i="112"/>
  <c r="AV97" i="112"/>
  <c r="AU97" i="112"/>
  <c r="AX96" i="112"/>
  <c r="AW96" i="112"/>
  <c r="AV96" i="112"/>
  <c r="AU96" i="112"/>
  <c r="AX95" i="112"/>
  <c r="AW95" i="112"/>
  <c r="AV95" i="112"/>
  <c r="AU95" i="112"/>
  <c r="AX94" i="112"/>
  <c r="AW94" i="112"/>
  <c r="AV94" i="112"/>
  <c r="AU94" i="112"/>
  <c r="AX93" i="112"/>
  <c r="AW93" i="112"/>
  <c r="AV93" i="112"/>
  <c r="AU93" i="112"/>
  <c r="AX92" i="112"/>
  <c r="AW92" i="112"/>
  <c r="AV92" i="112"/>
  <c r="AU92" i="112"/>
  <c r="AX91" i="112"/>
  <c r="AW91" i="112"/>
  <c r="AV91" i="112"/>
  <c r="AU91" i="112"/>
  <c r="AX90" i="112"/>
  <c r="AW90" i="112"/>
  <c r="AV90" i="112"/>
  <c r="AU90" i="112"/>
  <c r="AX89" i="112"/>
  <c r="AW89" i="112"/>
  <c r="AV89" i="112"/>
  <c r="AU89" i="112"/>
  <c r="AX88" i="112"/>
  <c r="AW88" i="112"/>
  <c r="AV88" i="112"/>
  <c r="AU88" i="112"/>
  <c r="AX87" i="112"/>
  <c r="AW87" i="112"/>
  <c r="AV87" i="112"/>
  <c r="AU87" i="112"/>
  <c r="AX86" i="112"/>
  <c r="AW86" i="112"/>
  <c r="AV86" i="112"/>
  <c r="AU86" i="112"/>
  <c r="AX85" i="112"/>
  <c r="AW85" i="112"/>
  <c r="AV85" i="112"/>
  <c r="AU85" i="112"/>
  <c r="AX84" i="112"/>
  <c r="AW84" i="112"/>
  <c r="AV84" i="112"/>
  <c r="AU84" i="112"/>
  <c r="AX83" i="112"/>
  <c r="AW83" i="112"/>
  <c r="AV83" i="112"/>
  <c r="AU83" i="112"/>
  <c r="AX82" i="112"/>
  <c r="AW82" i="112"/>
  <c r="AV82" i="112"/>
  <c r="AU82" i="112"/>
  <c r="AX81" i="112"/>
  <c r="AW81" i="112"/>
  <c r="AV81" i="112"/>
  <c r="AU81" i="112"/>
  <c r="AX80" i="112"/>
  <c r="AW80" i="112"/>
  <c r="AV80" i="112"/>
  <c r="AU80" i="112"/>
  <c r="AX79" i="112"/>
  <c r="AW79" i="112"/>
  <c r="AV79" i="112"/>
  <c r="AU79" i="112"/>
  <c r="AX78" i="112"/>
  <c r="AW78" i="112"/>
  <c r="AV78" i="112"/>
  <c r="AU78" i="112"/>
  <c r="AX77" i="112"/>
  <c r="AW77" i="112"/>
  <c r="AV77" i="112"/>
  <c r="AU77" i="112"/>
  <c r="AX76" i="112"/>
  <c r="AW76" i="112"/>
  <c r="AV76" i="112"/>
  <c r="AU76" i="112"/>
  <c r="AX75" i="112"/>
  <c r="AW75" i="112"/>
  <c r="AV75" i="112"/>
  <c r="AU75" i="112"/>
  <c r="AX74" i="112"/>
  <c r="AW74" i="112"/>
  <c r="AV74" i="112"/>
  <c r="AU74" i="112"/>
  <c r="AX73" i="112"/>
  <c r="AW73" i="112"/>
  <c r="AV73" i="112"/>
  <c r="AU73" i="112"/>
  <c r="AX72" i="112"/>
  <c r="AW72" i="112"/>
  <c r="AV72" i="112"/>
  <c r="AU72" i="112"/>
  <c r="AX71" i="112"/>
  <c r="AW71" i="112"/>
  <c r="AV71" i="112"/>
  <c r="AU71" i="112"/>
  <c r="AX70" i="112"/>
  <c r="AW70" i="112"/>
  <c r="AV70" i="112"/>
  <c r="AU70" i="112"/>
  <c r="AX69" i="112"/>
  <c r="AW69" i="112"/>
  <c r="AV69" i="112"/>
  <c r="AU69" i="112"/>
  <c r="AX68" i="112"/>
  <c r="AW68" i="112"/>
  <c r="AV68" i="112"/>
  <c r="AU68" i="112"/>
  <c r="AX67" i="112"/>
  <c r="AW67" i="112"/>
  <c r="AV67" i="112"/>
  <c r="AU67" i="112"/>
  <c r="AX66" i="112"/>
  <c r="AW66" i="112"/>
  <c r="AV66" i="112"/>
  <c r="AU66" i="112"/>
  <c r="AX65" i="112"/>
  <c r="AW65" i="112"/>
  <c r="AV65" i="112"/>
  <c r="AU65" i="112"/>
  <c r="AX64" i="112"/>
  <c r="AW64" i="112"/>
  <c r="AV64" i="112"/>
  <c r="AU64" i="112"/>
  <c r="AX63" i="112"/>
  <c r="AW63" i="112"/>
  <c r="AV63" i="112"/>
  <c r="AU63" i="112"/>
  <c r="AX62" i="112"/>
  <c r="AW62" i="112"/>
  <c r="AV62" i="112"/>
  <c r="AU62" i="112"/>
  <c r="AX61" i="112"/>
  <c r="AW61" i="112"/>
  <c r="AV61" i="112"/>
  <c r="AU61" i="112"/>
  <c r="AX60" i="112"/>
  <c r="AW60" i="112"/>
  <c r="AV60" i="112"/>
  <c r="AU60" i="112"/>
  <c r="AX59" i="112"/>
  <c r="AW59" i="112"/>
  <c r="AV59" i="112"/>
  <c r="AU59" i="112"/>
  <c r="AX58" i="112"/>
  <c r="AW58" i="112"/>
  <c r="AV58" i="112"/>
  <c r="AU58" i="112"/>
  <c r="AX57" i="112"/>
  <c r="AW57" i="112"/>
  <c r="AV57" i="112"/>
  <c r="AU57" i="112"/>
  <c r="AX56" i="112"/>
  <c r="AW56" i="112"/>
  <c r="AV56" i="112"/>
  <c r="AU56" i="112"/>
  <c r="AX55" i="112"/>
  <c r="AW55" i="112"/>
  <c r="AV55" i="112"/>
  <c r="AU55" i="112"/>
  <c r="AX54" i="112"/>
  <c r="AW54" i="112"/>
  <c r="AV54" i="112"/>
  <c r="AU54" i="112"/>
  <c r="AX53" i="112"/>
  <c r="AW53" i="112"/>
  <c r="AV53" i="112"/>
  <c r="AU53" i="112"/>
  <c r="AX52" i="112"/>
  <c r="AW52" i="112"/>
  <c r="AV52" i="112"/>
  <c r="AU52" i="112"/>
  <c r="AX51" i="112"/>
  <c r="AW51" i="112"/>
  <c r="AV51" i="112"/>
  <c r="AU51" i="112"/>
  <c r="AX50" i="112"/>
  <c r="AW50" i="112"/>
  <c r="AV50" i="112"/>
  <c r="AU50" i="112"/>
  <c r="AX49" i="112"/>
  <c r="AW49" i="112"/>
  <c r="AV49" i="112"/>
  <c r="AU49" i="112"/>
  <c r="AX48" i="112"/>
  <c r="AW48" i="112"/>
  <c r="AV48" i="112"/>
  <c r="AU48" i="112"/>
  <c r="AX47" i="112"/>
  <c r="AW47" i="112"/>
  <c r="AV47" i="112"/>
  <c r="AU47" i="112"/>
  <c r="AX46" i="112"/>
  <c r="AW46" i="112"/>
  <c r="AV46" i="112"/>
  <c r="AU46" i="112"/>
  <c r="AX45" i="112"/>
  <c r="AW45" i="112"/>
  <c r="AV45" i="112"/>
  <c r="AU45" i="112"/>
  <c r="AX44" i="112"/>
  <c r="AW44" i="112"/>
  <c r="AV44" i="112"/>
  <c r="AU44" i="112"/>
  <c r="AX43" i="112"/>
  <c r="AW43" i="112"/>
  <c r="AV43" i="112"/>
  <c r="AU43" i="112"/>
  <c r="AX42" i="112"/>
  <c r="AW42" i="112"/>
  <c r="AV42" i="112"/>
  <c r="AU42" i="112"/>
  <c r="AX41" i="112"/>
  <c r="AW41" i="112"/>
  <c r="AV41" i="112"/>
  <c r="AU41" i="112"/>
  <c r="AX40" i="112"/>
  <c r="AW40" i="112"/>
  <c r="AV40" i="112"/>
  <c r="AU40" i="112"/>
  <c r="AX39" i="112"/>
  <c r="AW39" i="112"/>
  <c r="AV39" i="112"/>
  <c r="AU39" i="112"/>
  <c r="AX38" i="112"/>
  <c r="AW38" i="112"/>
  <c r="AV38" i="112"/>
  <c r="AU38" i="112"/>
  <c r="AX37" i="112"/>
  <c r="AW37" i="112"/>
  <c r="AV37" i="112"/>
  <c r="AU37" i="112"/>
  <c r="AX36" i="112"/>
  <c r="AW36" i="112"/>
  <c r="AV36" i="112"/>
  <c r="AU36" i="112"/>
  <c r="AX35" i="112"/>
  <c r="AW35" i="112"/>
  <c r="AV35" i="112"/>
  <c r="AU35" i="112"/>
  <c r="AX34" i="112"/>
  <c r="AW34" i="112"/>
  <c r="AV34" i="112"/>
  <c r="AU34" i="112"/>
  <c r="AX33" i="112"/>
  <c r="AW33" i="112"/>
  <c r="AV33" i="112"/>
  <c r="AU33" i="112"/>
  <c r="AX32" i="112"/>
  <c r="AW32" i="112"/>
  <c r="AV32" i="112"/>
  <c r="AU32" i="112"/>
  <c r="AX31" i="112"/>
  <c r="AW31" i="112"/>
  <c r="AV31" i="112"/>
  <c r="AU31" i="112"/>
  <c r="AX30" i="112"/>
  <c r="AW30" i="112"/>
  <c r="AV30" i="112"/>
  <c r="AU30" i="112"/>
  <c r="AX29" i="112"/>
  <c r="AW29" i="112"/>
  <c r="AV29" i="112"/>
  <c r="AU29" i="112"/>
  <c r="AX28" i="112"/>
  <c r="AW28" i="112"/>
  <c r="AV28" i="112"/>
  <c r="AU28" i="112"/>
  <c r="AX27" i="112"/>
  <c r="AW27" i="112"/>
  <c r="AV27" i="112"/>
  <c r="AU27" i="112"/>
  <c r="AX26" i="112"/>
  <c r="AW26" i="112"/>
  <c r="AV26" i="112"/>
  <c r="AU26" i="112"/>
  <c r="AX25" i="112"/>
  <c r="AW25" i="112"/>
  <c r="AV25" i="112"/>
  <c r="AU25" i="112"/>
  <c r="AX24" i="112"/>
  <c r="AW24" i="112"/>
  <c r="AV24" i="112"/>
  <c r="AU24" i="112"/>
  <c r="AX23" i="112"/>
  <c r="AW23" i="112"/>
  <c r="AV23" i="112"/>
  <c r="AU23" i="112"/>
  <c r="AX22" i="112"/>
  <c r="AW22" i="112"/>
  <c r="AV22" i="112"/>
  <c r="AU22" i="112"/>
  <c r="AX21" i="112"/>
  <c r="AW21" i="112"/>
  <c r="AV21" i="112"/>
  <c r="AU21" i="112"/>
  <c r="AX20" i="112"/>
  <c r="AW20" i="112"/>
  <c r="AV20" i="112"/>
  <c r="AU20" i="112"/>
  <c r="AX19" i="112"/>
  <c r="AW19" i="112"/>
  <c r="AV19" i="112"/>
  <c r="AU19" i="112"/>
  <c r="AX18" i="112"/>
  <c r="AW18" i="112"/>
  <c r="AV18" i="112"/>
  <c r="AU18" i="112"/>
  <c r="AX17" i="112"/>
  <c r="AW17" i="112"/>
  <c r="AV17" i="112"/>
  <c r="AU17" i="112"/>
  <c r="AX16" i="112"/>
  <c r="AW16" i="112"/>
  <c r="AV16" i="112"/>
  <c r="AU16" i="112"/>
  <c r="AX15" i="112"/>
  <c r="AW15" i="112"/>
  <c r="AV15" i="112"/>
  <c r="AU15" i="112"/>
  <c r="AX14" i="112"/>
  <c r="AW14" i="112"/>
  <c r="AV14" i="112"/>
  <c r="AU14" i="112"/>
  <c r="AX13" i="112"/>
  <c r="AW13" i="112"/>
  <c r="AV13" i="112"/>
  <c r="AU13" i="112"/>
  <c r="AX12" i="112"/>
  <c r="AW12" i="112"/>
  <c r="AV12" i="112"/>
  <c r="AU12" i="112"/>
  <c r="AX11" i="112"/>
  <c r="AW11" i="112"/>
  <c r="AV11" i="112"/>
  <c r="AU11" i="112"/>
  <c r="AX10" i="112"/>
  <c r="AW10" i="112"/>
  <c r="AV10" i="112"/>
  <c r="AU10" i="112"/>
  <c r="AX9" i="112"/>
  <c r="AW9" i="112"/>
  <c r="AV9" i="112"/>
  <c r="AU9" i="112"/>
  <c r="AX8" i="112"/>
  <c r="AW8" i="112"/>
  <c r="AV8" i="112"/>
  <c r="AU8" i="112"/>
  <c r="AX7" i="112"/>
  <c r="AW7" i="112"/>
  <c r="AV7" i="112"/>
  <c r="AU7" i="112"/>
  <c r="AX6" i="112"/>
  <c r="AW6" i="112"/>
  <c r="AV6" i="112"/>
  <c r="AU6" i="112"/>
  <c r="T7" i="112"/>
  <c r="T8" i="112"/>
  <c r="T9" i="112"/>
  <c r="T10" i="112"/>
  <c r="T11" i="112"/>
  <c r="T12" i="112"/>
  <c r="T13" i="112"/>
  <c r="T14" i="112"/>
  <c r="T15" i="112"/>
  <c r="T16" i="112"/>
  <c r="T17" i="112"/>
  <c r="T18" i="112"/>
  <c r="T19" i="112"/>
  <c r="T20" i="112"/>
  <c r="T21" i="112"/>
  <c r="T22" i="112"/>
  <c r="T23" i="112"/>
  <c r="T24" i="112"/>
  <c r="T25" i="112"/>
  <c r="T26" i="112"/>
  <c r="T27" i="112"/>
  <c r="T28" i="112"/>
  <c r="T29" i="112"/>
  <c r="T30" i="112"/>
  <c r="T31" i="112"/>
  <c r="T32" i="112"/>
  <c r="T33" i="112"/>
  <c r="T34" i="112"/>
  <c r="T35" i="112"/>
  <c r="T36" i="112"/>
  <c r="T37" i="112"/>
  <c r="T38" i="112"/>
  <c r="T39" i="112"/>
  <c r="T40" i="112"/>
  <c r="T41" i="112"/>
  <c r="T42" i="112"/>
  <c r="T43" i="112"/>
  <c r="T44" i="112"/>
  <c r="T45" i="112"/>
  <c r="T46" i="112"/>
  <c r="T47" i="112"/>
  <c r="T48" i="112"/>
  <c r="T49" i="112"/>
  <c r="T50" i="112"/>
  <c r="T51" i="112"/>
  <c r="T52" i="112"/>
  <c r="T53" i="112"/>
  <c r="T54" i="112"/>
  <c r="T55" i="112"/>
  <c r="T56" i="112"/>
  <c r="T57" i="112"/>
  <c r="T58" i="112"/>
  <c r="T59" i="112"/>
  <c r="T60" i="112"/>
  <c r="T61" i="112"/>
  <c r="T62" i="112"/>
  <c r="T63" i="112"/>
  <c r="T64" i="112"/>
  <c r="T65" i="112"/>
  <c r="T66" i="112"/>
  <c r="T67" i="112"/>
  <c r="T68" i="112"/>
  <c r="T69" i="112"/>
  <c r="T70" i="112"/>
  <c r="T71" i="112"/>
  <c r="T72" i="112"/>
  <c r="T73" i="112"/>
  <c r="T74" i="112"/>
  <c r="T75" i="112"/>
  <c r="T76" i="112"/>
  <c r="T77" i="112"/>
  <c r="T78" i="112"/>
  <c r="T79" i="112"/>
  <c r="T80" i="112"/>
  <c r="T81" i="112"/>
  <c r="T82" i="112"/>
  <c r="T83" i="112"/>
  <c r="T84" i="112"/>
  <c r="T85" i="112"/>
  <c r="T86" i="112"/>
  <c r="T87" i="112"/>
  <c r="T88" i="112"/>
  <c r="T89" i="112"/>
  <c r="T90" i="112"/>
  <c r="T91" i="112"/>
  <c r="T92" i="112"/>
  <c r="T93" i="112"/>
  <c r="T94" i="112"/>
  <c r="T95" i="112"/>
  <c r="T96" i="112"/>
  <c r="T97" i="112"/>
  <c r="T98" i="112"/>
  <c r="T99" i="112"/>
  <c r="T100" i="112"/>
  <c r="T101" i="112"/>
  <c r="T102" i="112"/>
  <c r="T103" i="112"/>
  <c r="T104" i="112"/>
  <c r="T105" i="112"/>
  <c r="T106" i="112"/>
  <c r="T107" i="112"/>
  <c r="T108" i="112"/>
  <c r="T109" i="112"/>
  <c r="T110" i="112"/>
  <c r="T111" i="112"/>
  <c r="T112" i="112"/>
  <c r="T113" i="112"/>
  <c r="T114" i="112"/>
  <c r="T115" i="112"/>
  <c r="T116" i="112"/>
  <c r="T117" i="112"/>
  <c r="T118" i="112"/>
  <c r="T119" i="112"/>
  <c r="T120" i="112"/>
  <c r="T121" i="112"/>
  <c r="T122" i="112"/>
  <c r="T123" i="112"/>
  <c r="T124" i="112"/>
  <c r="T125" i="112"/>
  <c r="T126" i="112"/>
  <c r="T127" i="112"/>
  <c r="T128" i="112"/>
  <c r="T129" i="112"/>
  <c r="T130" i="112"/>
  <c r="T131" i="112"/>
  <c r="T132" i="112"/>
  <c r="T133" i="112"/>
  <c r="T134" i="112"/>
  <c r="T135" i="112"/>
  <c r="T136" i="112"/>
  <c r="T137" i="112"/>
  <c r="T138" i="112"/>
  <c r="T139" i="112"/>
  <c r="T140" i="112"/>
  <c r="T141" i="112"/>
  <c r="T142" i="112"/>
  <c r="T143" i="112"/>
  <c r="T144" i="112"/>
  <c r="T145" i="112"/>
  <c r="T146" i="112"/>
  <c r="T147" i="112"/>
  <c r="T148" i="112"/>
  <c r="T149" i="112"/>
  <c r="T150" i="112"/>
  <c r="T151" i="112"/>
  <c r="T152" i="112"/>
  <c r="T153" i="112"/>
  <c r="T154" i="112"/>
  <c r="T155" i="112"/>
  <c r="T156" i="112"/>
  <c r="T157" i="112"/>
  <c r="T158" i="112"/>
  <c r="T159" i="112"/>
  <c r="T160" i="112"/>
  <c r="T161" i="112"/>
  <c r="T162" i="112"/>
  <c r="T163" i="112"/>
  <c r="T164" i="112"/>
  <c r="T165" i="112"/>
  <c r="T166" i="112"/>
  <c r="T167" i="112"/>
  <c r="T168" i="112"/>
  <c r="T169" i="112"/>
  <c r="T170" i="112"/>
  <c r="T171" i="112"/>
  <c r="T172" i="112"/>
  <c r="T173" i="112"/>
  <c r="T174" i="112"/>
  <c r="T175" i="112"/>
  <c r="T176" i="112"/>
  <c r="T177" i="112"/>
  <c r="T178" i="112"/>
  <c r="T179" i="112"/>
  <c r="T180" i="112"/>
  <c r="T181" i="112"/>
  <c r="T182" i="112"/>
  <c r="T183" i="112"/>
  <c r="T184" i="112"/>
  <c r="T185" i="112"/>
  <c r="T186" i="112"/>
  <c r="T187" i="112"/>
  <c r="T188" i="112"/>
  <c r="T189" i="112"/>
  <c r="T190" i="112"/>
  <c r="T191" i="112"/>
  <c r="T192" i="112"/>
  <c r="T193" i="112"/>
  <c r="T194" i="112"/>
  <c r="T195" i="112"/>
  <c r="T196" i="112"/>
  <c r="T197" i="112"/>
  <c r="T198" i="112"/>
  <c r="T199" i="112"/>
  <c r="T200" i="112"/>
  <c r="T201" i="112"/>
  <c r="T202" i="112"/>
  <c r="T203" i="112"/>
  <c r="T204" i="112"/>
  <c r="T205" i="112"/>
  <c r="T206" i="112"/>
  <c r="T207" i="112"/>
  <c r="T208" i="112"/>
  <c r="T209" i="112"/>
  <c r="T210" i="112"/>
  <c r="T211" i="112"/>
  <c r="T212" i="112"/>
  <c r="T213" i="112"/>
  <c r="T214" i="112"/>
  <c r="T215" i="112"/>
  <c r="T216" i="112"/>
  <c r="T217" i="112"/>
  <c r="T218" i="112"/>
  <c r="T219" i="112"/>
  <c r="T220" i="112"/>
  <c r="T221" i="112"/>
  <c r="T222" i="112"/>
  <c r="T223" i="112"/>
  <c r="T224" i="112"/>
  <c r="T225" i="112"/>
  <c r="T226" i="112"/>
  <c r="T227" i="112"/>
  <c r="T228" i="112"/>
  <c r="T229" i="112"/>
  <c r="T230" i="112"/>
  <c r="T231" i="112"/>
  <c r="T232" i="112"/>
  <c r="T233" i="112"/>
  <c r="T234" i="112"/>
  <c r="T235" i="112"/>
  <c r="T236" i="112"/>
  <c r="T237" i="112"/>
  <c r="T238" i="112"/>
  <c r="T239" i="112"/>
  <c r="T240" i="112"/>
  <c r="T241" i="112"/>
  <c r="T242" i="112"/>
  <c r="T243" i="112"/>
  <c r="T244" i="112"/>
  <c r="T245" i="112"/>
  <c r="T246" i="112"/>
  <c r="T247" i="112"/>
  <c r="T248" i="112"/>
  <c r="T249" i="112"/>
  <c r="T250" i="112"/>
  <c r="T251" i="112"/>
  <c r="T252" i="112"/>
  <c r="T253" i="112"/>
  <c r="T254" i="112"/>
  <c r="T255" i="112"/>
  <c r="T256" i="112"/>
  <c r="T257" i="112"/>
  <c r="T258" i="112"/>
  <c r="T259" i="112"/>
  <c r="T260" i="112"/>
  <c r="T261" i="112"/>
  <c r="T262" i="112"/>
  <c r="T263" i="112"/>
  <c r="T264" i="112"/>
  <c r="T265" i="112"/>
  <c r="T266" i="112"/>
  <c r="T267" i="112"/>
  <c r="T268" i="112"/>
  <c r="T269" i="112"/>
  <c r="T270" i="112"/>
  <c r="T271" i="112"/>
  <c r="T272" i="112"/>
  <c r="T273" i="112"/>
  <c r="T274" i="112"/>
  <c r="T275" i="112"/>
  <c r="T276" i="112"/>
  <c r="T277" i="112"/>
  <c r="T278" i="112"/>
  <c r="T279" i="112"/>
  <c r="T280" i="112"/>
  <c r="T281" i="112"/>
  <c r="T282" i="112"/>
  <c r="T283" i="112"/>
  <c r="T284" i="112"/>
  <c r="T285" i="112"/>
  <c r="T286" i="112"/>
  <c r="T287" i="112"/>
  <c r="T288" i="112"/>
  <c r="T289" i="112"/>
  <c r="T290" i="112"/>
  <c r="T291" i="112"/>
  <c r="T292" i="112"/>
  <c r="T293" i="112"/>
  <c r="T294" i="112"/>
  <c r="T295" i="112"/>
  <c r="T296" i="112"/>
  <c r="T297" i="112"/>
  <c r="T298" i="112"/>
  <c r="T299" i="112"/>
  <c r="T300" i="112"/>
  <c r="T301" i="112"/>
  <c r="T302" i="112"/>
  <c r="T303" i="112"/>
  <c r="T6" i="112"/>
  <c r="U7" i="112"/>
  <c r="U8" i="112"/>
  <c r="U9" i="112"/>
  <c r="U10" i="112"/>
  <c r="U11" i="112"/>
  <c r="U12" i="112"/>
  <c r="U13" i="112"/>
  <c r="U14" i="112"/>
  <c r="U15" i="112"/>
  <c r="U16" i="112"/>
  <c r="U17" i="112"/>
  <c r="U18" i="112"/>
  <c r="U19" i="112"/>
  <c r="U20" i="112"/>
  <c r="U21" i="112"/>
  <c r="U22" i="112"/>
  <c r="U23" i="112"/>
  <c r="U24" i="112"/>
  <c r="U25" i="112"/>
  <c r="U26" i="112"/>
  <c r="U27" i="112"/>
  <c r="U28" i="112"/>
  <c r="U29" i="112"/>
  <c r="U30" i="112"/>
  <c r="U31" i="112"/>
  <c r="U32" i="112"/>
  <c r="U33" i="112"/>
  <c r="U34" i="112"/>
  <c r="U35" i="112"/>
  <c r="U36" i="112"/>
  <c r="U37" i="112"/>
  <c r="U38" i="112"/>
  <c r="U39" i="112"/>
  <c r="U40" i="112"/>
  <c r="U41" i="112"/>
  <c r="U42" i="112"/>
  <c r="U43" i="112"/>
  <c r="U44" i="112"/>
  <c r="U45" i="112"/>
  <c r="U46" i="112"/>
  <c r="U47" i="112"/>
  <c r="U48" i="112"/>
  <c r="U49" i="112"/>
  <c r="U50" i="112"/>
  <c r="U51" i="112"/>
  <c r="U52" i="112"/>
  <c r="U53" i="112"/>
  <c r="U54" i="112"/>
  <c r="U55" i="112"/>
  <c r="U56" i="112"/>
  <c r="U57" i="112"/>
  <c r="U58" i="112"/>
  <c r="U59" i="112"/>
  <c r="U60" i="112"/>
  <c r="U61" i="112"/>
  <c r="U62" i="112"/>
  <c r="U63" i="112"/>
  <c r="U64" i="112"/>
  <c r="U65" i="112"/>
  <c r="U66" i="112"/>
  <c r="U67" i="112"/>
  <c r="U68" i="112"/>
  <c r="U69" i="112"/>
  <c r="U70" i="112"/>
  <c r="U71" i="112"/>
  <c r="U72" i="112"/>
  <c r="U73" i="112"/>
  <c r="U74" i="112"/>
  <c r="U75" i="112"/>
  <c r="U76" i="112"/>
  <c r="U77" i="112"/>
  <c r="U78" i="112"/>
  <c r="U79" i="112"/>
  <c r="U80" i="112"/>
  <c r="U81" i="112"/>
  <c r="U82" i="112"/>
  <c r="U83" i="112"/>
  <c r="U84" i="112"/>
  <c r="U85" i="112"/>
  <c r="U86" i="112"/>
  <c r="U87" i="112"/>
  <c r="U88" i="112"/>
  <c r="U89" i="112"/>
  <c r="U90" i="112"/>
  <c r="U91" i="112"/>
  <c r="U92" i="112"/>
  <c r="U93" i="112"/>
  <c r="U94" i="112"/>
  <c r="U95" i="112"/>
  <c r="U96" i="112"/>
  <c r="U97" i="112"/>
  <c r="U98" i="112"/>
  <c r="U99" i="112"/>
  <c r="U100" i="112"/>
  <c r="U101" i="112"/>
  <c r="U102" i="112"/>
  <c r="U103" i="112"/>
  <c r="U104" i="112"/>
  <c r="U105" i="112"/>
  <c r="U106" i="112"/>
  <c r="U107" i="112"/>
  <c r="U108" i="112"/>
  <c r="U109" i="112"/>
  <c r="U110" i="112"/>
  <c r="U111" i="112"/>
  <c r="U112" i="112"/>
  <c r="U113" i="112"/>
  <c r="U114" i="112"/>
  <c r="U115" i="112"/>
  <c r="U116" i="112"/>
  <c r="U117" i="112"/>
  <c r="U118" i="112"/>
  <c r="U119" i="112"/>
  <c r="U120" i="112"/>
  <c r="U121" i="112"/>
  <c r="U122" i="112"/>
  <c r="U123" i="112"/>
  <c r="U124" i="112"/>
  <c r="U125" i="112"/>
  <c r="U126" i="112"/>
  <c r="U127" i="112"/>
  <c r="U128" i="112"/>
  <c r="U129" i="112"/>
  <c r="U130" i="112"/>
  <c r="U131" i="112"/>
  <c r="U132" i="112"/>
  <c r="U133" i="112"/>
  <c r="U134" i="112"/>
  <c r="U135" i="112"/>
  <c r="U136" i="112"/>
  <c r="U137" i="112"/>
  <c r="U138" i="112"/>
  <c r="U139" i="112"/>
  <c r="U140" i="112"/>
  <c r="U141" i="112"/>
  <c r="U142" i="112"/>
  <c r="U143" i="112"/>
  <c r="U144" i="112"/>
  <c r="U145" i="112"/>
  <c r="U146" i="112"/>
  <c r="U147" i="112"/>
  <c r="U148" i="112"/>
  <c r="U149" i="112"/>
  <c r="U150" i="112"/>
  <c r="U151" i="112"/>
  <c r="U152" i="112"/>
  <c r="U153" i="112"/>
  <c r="U154" i="112"/>
  <c r="U155" i="112"/>
  <c r="U156" i="112"/>
  <c r="U157" i="112"/>
  <c r="U158" i="112"/>
  <c r="U159" i="112"/>
  <c r="U160" i="112"/>
  <c r="U161" i="112"/>
  <c r="U162" i="112"/>
  <c r="U163" i="112"/>
  <c r="U164" i="112"/>
  <c r="U165" i="112"/>
  <c r="U166" i="112"/>
  <c r="U167" i="112"/>
  <c r="U168" i="112"/>
  <c r="U169" i="112"/>
  <c r="U170" i="112"/>
  <c r="U171" i="112"/>
  <c r="U172" i="112"/>
  <c r="U173" i="112"/>
  <c r="U174" i="112"/>
  <c r="U175" i="112"/>
  <c r="U176" i="112"/>
  <c r="U177" i="112"/>
  <c r="U178" i="112"/>
  <c r="U179" i="112"/>
  <c r="U180" i="112"/>
  <c r="U181" i="112"/>
  <c r="U182" i="112"/>
  <c r="U183" i="112"/>
  <c r="U184" i="112"/>
  <c r="U185" i="112"/>
  <c r="U186" i="112"/>
  <c r="U187" i="112"/>
  <c r="U188" i="112"/>
  <c r="U189" i="112"/>
  <c r="U190" i="112"/>
  <c r="U191" i="112"/>
  <c r="U192" i="112"/>
  <c r="U193" i="112"/>
  <c r="U194" i="112"/>
  <c r="U195" i="112"/>
  <c r="U196" i="112"/>
  <c r="U197" i="112"/>
  <c r="U198" i="112"/>
  <c r="U199" i="112"/>
  <c r="U200" i="112"/>
  <c r="U201" i="112"/>
  <c r="U202" i="112"/>
  <c r="U203" i="112"/>
  <c r="U204" i="112"/>
  <c r="U205" i="112"/>
  <c r="U206" i="112"/>
  <c r="U207" i="112"/>
  <c r="U208" i="112"/>
  <c r="U209" i="112"/>
  <c r="U210" i="112"/>
  <c r="U211" i="112"/>
  <c r="U212" i="112"/>
  <c r="U213" i="112"/>
  <c r="U214" i="112"/>
  <c r="U215" i="112"/>
  <c r="U216" i="112"/>
  <c r="U217" i="112"/>
  <c r="U218" i="112"/>
  <c r="U219" i="112"/>
  <c r="U220" i="112"/>
  <c r="U221" i="112"/>
  <c r="U222" i="112"/>
  <c r="U223" i="112"/>
  <c r="U224" i="112"/>
  <c r="U225" i="112"/>
  <c r="U226" i="112"/>
  <c r="U227" i="112"/>
  <c r="U228" i="112"/>
  <c r="U229" i="112"/>
  <c r="U230" i="112"/>
  <c r="U231" i="112"/>
  <c r="U232" i="112"/>
  <c r="U233" i="112"/>
  <c r="U234" i="112"/>
  <c r="U235" i="112"/>
  <c r="U236" i="112"/>
  <c r="U237" i="112"/>
  <c r="U238" i="112"/>
  <c r="U239" i="112"/>
  <c r="U240" i="112"/>
  <c r="U241" i="112"/>
  <c r="U242" i="112"/>
  <c r="U243" i="112"/>
  <c r="U244" i="112"/>
  <c r="U245" i="112"/>
  <c r="U246" i="112"/>
  <c r="U247" i="112"/>
  <c r="U248" i="112"/>
  <c r="U249" i="112"/>
  <c r="U250" i="112"/>
  <c r="U251" i="112"/>
  <c r="U252" i="112"/>
  <c r="U253" i="112"/>
  <c r="U254" i="112"/>
  <c r="U255" i="112"/>
  <c r="U256" i="112"/>
  <c r="U257" i="112"/>
  <c r="U258" i="112"/>
  <c r="U259" i="112"/>
  <c r="U260" i="112"/>
  <c r="U261" i="112"/>
  <c r="U262" i="112"/>
  <c r="U263" i="112"/>
  <c r="U264" i="112"/>
  <c r="U265" i="112"/>
  <c r="U266" i="112"/>
  <c r="U267" i="112"/>
  <c r="U268" i="112"/>
  <c r="U269" i="112"/>
  <c r="U270" i="112"/>
  <c r="U271" i="112"/>
  <c r="U272" i="112"/>
  <c r="U273" i="112"/>
  <c r="U274" i="112"/>
  <c r="U275" i="112"/>
  <c r="U276" i="112"/>
  <c r="U277" i="112"/>
  <c r="U278" i="112"/>
  <c r="U279" i="112"/>
  <c r="U280" i="112"/>
  <c r="U281" i="112"/>
  <c r="U282" i="112"/>
  <c r="U283" i="112"/>
  <c r="U284" i="112"/>
  <c r="U285" i="112"/>
  <c r="U286" i="112"/>
  <c r="U287" i="112"/>
  <c r="U288" i="112"/>
  <c r="U289" i="112"/>
  <c r="U290" i="112"/>
  <c r="U291" i="112"/>
  <c r="U292" i="112"/>
  <c r="U293" i="112"/>
  <c r="U294" i="112"/>
  <c r="U295" i="112"/>
  <c r="U296" i="112"/>
  <c r="U297" i="112"/>
  <c r="U298" i="112"/>
  <c r="U299" i="112"/>
  <c r="U300" i="112"/>
  <c r="U301" i="112"/>
  <c r="U302" i="112"/>
  <c r="U303" i="112"/>
  <c r="U6" i="112"/>
  <c r="Y7" i="112"/>
  <c r="Y8" i="112"/>
  <c r="Y9" i="112"/>
  <c r="Y10" i="112"/>
  <c r="Y11" i="112"/>
  <c r="Y12" i="112"/>
  <c r="Y13" i="112"/>
  <c r="Y14" i="112"/>
  <c r="Y15" i="112"/>
  <c r="Y16" i="112"/>
  <c r="Y17" i="112"/>
  <c r="Y18" i="112"/>
  <c r="Y19" i="112"/>
  <c r="Y20" i="112"/>
  <c r="Y21" i="112"/>
  <c r="Y22" i="112"/>
  <c r="Y23" i="112"/>
  <c r="Y24" i="112"/>
  <c r="Y25" i="112"/>
  <c r="Y26" i="112"/>
  <c r="Y27" i="112"/>
  <c r="Y28" i="112"/>
  <c r="Y29" i="112"/>
  <c r="Y30" i="112"/>
  <c r="Y31" i="112"/>
  <c r="Y32" i="112"/>
  <c r="Y33" i="112"/>
  <c r="Y34" i="112"/>
  <c r="Y35" i="112"/>
  <c r="Y36" i="112"/>
  <c r="Y37" i="112"/>
  <c r="Y38" i="112"/>
  <c r="Y39" i="112"/>
  <c r="Y40" i="112"/>
  <c r="Y41" i="112"/>
  <c r="Y42" i="112"/>
  <c r="Y43" i="112"/>
  <c r="Y44" i="112"/>
  <c r="Y45" i="112"/>
  <c r="Y46" i="112"/>
  <c r="Y47" i="112"/>
  <c r="Y48" i="112"/>
  <c r="Y49" i="112"/>
  <c r="Y50" i="112"/>
  <c r="Y51" i="112"/>
  <c r="Y52" i="112"/>
  <c r="Y53" i="112"/>
  <c r="Y54" i="112"/>
  <c r="Y55" i="112"/>
  <c r="Y56" i="112"/>
  <c r="Y57" i="112"/>
  <c r="Y58" i="112"/>
  <c r="Y59" i="112"/>
  <c r="Y60" i="112"/>
  <c r="Y61" i="112"/>
  <c r="Y62" i="112"/>
  <c r="Y63" i="112"/>
  <c r="Y64" i="112"/>
  <c r="Y65" i="112"/>
  <c r="Y66" i="112"/>
  <c r="Y67" i="112"/>
  <c r="Y68" i="112"/>
  <c r="Y69" i="112"/>
  <c r="Y70" i="112"/>
  <c r="Y71" i="112"/>
  <c r="Y72" i="112"/>
  <c r="Y73" i="112"/>
  <c r="Y74" i="112"/>
  <c r="Y75" i="112"/>
  <c r="Y76" i="112"/>
  <c r="Y77" i="112"/>
  <c r="Y78" i="112"/>
  <c r="Y79" i="112"/>
  <c r="Y80" i="112"/>
  <c r="Y81" i="112"/>
  <c r="Y82" i="112"/>
  <c r="Y83" i="112"/>
  <c r="Y84" i="112"/>
  <c r="Y85" i="112"/>
  <c r="Y86" i="112"/>
  <c r="Y87" i="112"/>
  <c r="Y88" i="112"/>
  <c r="Y89" i="112"/>
  <c r="Y90" i="112"/>
  <c r="Y91" i="112"/>
  <c r="Y92" i="112"/>
  <c r="Y93" i="112"/>
  <c r="Y94" i="112"/>
  <c r="Y95" i="112"/>
  <c r="Y96" i="112"/>
  <c r="Y97" i="112"/>
  <c r="Y98" i="112"/>
  <c r="Y99" i="112"/>
  <c r="Y100" i="112"/>
  <c r="Y101" i="112"/>
  <c r="Y102" i="112"/>
  <c r="Y103" i="112"/>
  <c r="Y104" i="112"/>
  <c r="Y105" i="112"/>
  <c r="Y106" i="112"/>
  <c r="Y107" i="112"/>
  <c r="Y108" i="112"/>
  <c r="Y109" i="112"/>
  <c r="Y110" i="112"/>
  <c r="Y111" i="112"/>
  <c r="Y112" i="112"/>
  <c r="Y113" i="112"/>
  <c r="Y114" i="112"/>
  <c r="Y115" i="112"/>
  <c r="Y116" i="112"/>
  <c r="Y117" i="112"/>
  <c r="Y118" i="112"/>
  <c r="Y119" i="112"/>
  <c r="Y120" i="112"/>
  <c r="Y121" i="112"/>
  <c r="Y122" i="112"/>
  <c r="Y123" i="112"/>
  <c r="Y124" i="112"/>
  <c r="Y125" i="112"/>
  <c r="Y126" i="112"/>
  <c r="Y127" i="112"/>
  <c r="Y128" i="112"/>
  <c r="Y129" i="112"/>
  <c r="Y130" i="112"/>
  <c r="Y131" i="112"/>
  <c r="Y132" i="112"/>
  <c r="Y133" i="112"/>
  <c r="Y134" i="112"/>
  <c r="Y135" i="112"/>
  <c r="Y136" i="112"/>
  <c r="Y137" i="112"/>
  <c r="Y138" i="112"/>
  <c r="Y139" i="112"/>
  <c r="Y140" i="112"/>
  <c r="Y141" i="112"/>
  <c r="Y142" i="112"/>
  <c r="Y143" i="112"/>
  <c r="Y144" i="112"/>
  <c r="Y145" i="112"/>
  <c r="Y146" i="112"/>
  <c r="Y147" i="112"/>
  <c r="Y148" i="112"/>
  <c r="Y149" i="112"/>
  <c r="Y150" i="112"/>
  <c r="Y151" i="112"/>
  <c r="Y152" i="112"/>
  <c r="Y153" i="112"/>
  <c r="Y154" i="112"/>
  <c r="Y155" i="112"/>
  <c r="Y156" i="112"/>
  <c r="Y157" i="112"/>
  <c r="Y158" i="112"/>
  <c r="Y159" i="112"/>
  <c r="Y160" i="112"/>
  <c r="Y161" i="112"/>
  <c r="Y162" i="112"/>
  <c r="Y163" i="112"/>
  <c r="Y164" i="112"/>
  <c r="Y165" i="112"/>
  <c r="Y166" i="112"/>
  <c r="Y167" i="112"/>
  <c r="Y168" i="112"/>
  <c r="Y169" i="112"/>
  <c r="Y170" i="112"/>
  <c r="Y171" i="112"/>
  <c r="Y172" i="112"/>
  <c r="Y173" i="112"/>
  <c r="Y174" i="112"/>
  <c r="Y175" i="112"/>
  <c r="Y176" i="112"/>
  <c r="Y177" i="112"/>
  <c r="Y178" i="112"/>
  <c r="Y179" i="112"/>
  <c r="Y180" i="112"/>
  <c r="Y181" i="112"/>
  <c r="Y182" i="112"/>
  <c r="Y183" i="112"/>
  <c r="Y184" i="112"/>
  <c r="Y185" i="112"/>
  <c r="Y186" i="112"/>
  <c r="Y187" i="112"/>
  <c r="Y188" i="112"/>
  <c r="Y189" i="112"/>
  <c r="Y190" i="112"/>
  <c r="Y191" i="112"/>
  <c r="Y192" i="112"/>
  <c r="Y193" i="112"/>
  <c r="Y194" i="112"/>
  <c r="Y195" i="112"/>
  <c r="Y196" i="112"/>
  <c r="Y197" i="112"/>
  <c r="Y198" i="112"/>
  <c r="Y199" i="112"/>
  <c r="Y200" i="112"/>
  <c r="Y201" i="112"/>
  <c r="Y202" i="112"/>
  <c r="Y203" i="112"/>
  <c r="Y204" i="112"/>
  <c r="Y205" i="112"/>
  <c r="Y206" i="112"/>
  <c r="Y207" i="112"/>
  <c r="Y208" i="112"/>
  <c r="Y209" i="112"/>
  <c r="Y210" i="112"/>
  <c r="Y211" i="112"/>
  <c r="Y212" i="112"/>
  <c r="Y213" i="112"/>
  <c r="Y214" i="112"/>
  <c r="Y215" i="112"/>
  <c r="Y216" i="112"/>
  <c r="Y217" i="112"/>
  <c r="Y218" i="112"/>
  <c r="Y219" i="112"/>
  <c r="Y220" i="112"/>
  <c r="Y221" i="112"/>
  <c r="Y222" i="112"/>
  <c r="Y223" i="112"/>
  <c r="Y224" i="112"/>
  <c r="Y225" i="112"/>
  <c r="Y226" i="112"/>
  <c r="Y227" i="112"/>
  <c r="Y228" i="112"/>
  <c r="Y229" i="112"/>
  <c r="Y230" i="112"/>
  <c r="Y231" i="112"/>
  <c r="Y232" i="112"/>
  <c r="Y233" i="112"/>
  <c r="Y234" i="112"/>
  <c r="Y235" i="112"/>
  <c r="Y236" i="112"/>
  <c r="Y237" i="112"/>
  <c r="Y238" i="112"/>
  <c r="Y239" i="112"/>
  <c r="Y240" i="112"/>
  <c r="Y241" i="112"/>
  <c r="Y242" i="112"/>
  <c r="Y243" i="112"/>
  <c r="Y244" i="112"/>
  <c r="Y245" i="112"/>
  <c r="Y246" i="112"/>
  <c r="Y247" i="112"/>
  <c r="Y248" i="112"/>
  <c r="Y249" i="112"/>
  <c r="Y250" i="112"/>
  <c r="Y251" i="112"/>
  <c r="Y252" i="112"/>
  <c r="Y253" i="112"/>
  <c r="Y254" i="112"/>
  <c r="Y255" i="112"/>
  <c r="Y256" i="112"/>
  <c r="Y257" i="112"/>
  <c r="Y258" i="112"/>
  <c r="Y259" i="112"/>
  <c r="Y260" i="112"/>
  <c r="Y261" i="112"/>
  <c r="Y262" i="112"/>
  <c r="Y263" i="112"/>
  <c r="Y264" i="112"/>
  <c r="Y265" i="112"/>
  <c r="Y266" i="112"/>
  <c r="Y267" i="112"/>
  <c r="Y268" i="112"/>
  <c r="Y269" i="112"/>
  <c r="Y270" i="112"/>
  <c r="Y271" i="112"/>
  <c r="Y272" i="112"/>
  <c r="Y273" i="112"/>
  <c r="Y274" i="112"/>
  <c r="Y275" i="112"/>
  <c r="Y276" i="112"/>
  <c r="Y277" i="112"/>
  <c r="Y278" i="112"/>
  <c r="Y279" i="112"/>
  <c r="Y280" i="112"/>
  <c r="Y281" i="112"/>
  <c r="Y282" i="112"/>
  <c r="Y283" i="112"/>
  <c r="Y284" i="112"/>
  <c r="Y285" i="112"/>
  <c r="Y286" i="112"/>
  <c r="Y287" i="112"/>
  <c r="Y288" i="112"/>
  <c r="Y289" i="112"/>
  <c r="Y290" i="112"/>
  <c r="Y291" i="112"/>
  <c r="Y292" i="112"/>
  <c r="Y293" i="112"/>
  <c r="Y294" i="112"/>
  <c r="Y295" i="112"/>
  <c r="Y296" i="112"/>
  <c r="Y297" i="112"/>
  <c r="Y298" i="112"/>
  <c r="Y299" i="112"/>
  <c r="Y300" i="112"/>
  <c r="Y301" i="112"/>
  <c r="Y302" i="112"/>
  <c r="Y303" i="112"/>
  <c r="Y6" i="112"/>
  <c r="Z7" i="112"/>
  <c r="Z8" i="112"/>
  <c r="Z9" i="112"/>
  <c r="Z10" i="112"/>
  <c r="Z11" i="112"/>
  <c r="Z12" i="112"/>
  <c r="Z13" i="112"/>
  <c r="Z14" i="112"/>
  <c r="Z15" i="112"/>
  <c r="Z16" i="112"/>
  <c r="Z17" i="112"/>
  <c r="Z18" i="112"/>
  <c r="Z19" i="112"/>
  <c r="Z20" i="112"/>
  <c r="Z21" i="112"/>
  <c r="Z22" i="112"/>
  <c r="Z23" i="112"/>
  <c r="Z24" i="112"/>
  <c r="Z25" i="112"/>
  <c r="Z26" i="112"/>
  <c r="Z27" i="112"/>
  <c r="Z28" i="112"/>
  <c r="Z29" i="112"/>
  <c r="Z30" i="112"/>
  <c r="Z31" i="112"/>
  <c r="Z32" i="112"/>
  <c r="Z33" i="112"/>
  <c r="Z34" i="112"/>
  <c r="Z35" i="112"/>
  <c r="Z36" i="112"/>
  <c r="Z37" i="112"/>
  <c r="Z38" i="112"/>
  <c r="Z39" i="112"/>
  <c r="Z40" i="112"/>
  <c r="Z41" i="112"/>
  <c r="Z42" i="112"/>
  <c r="Z43" i="112"/>
  <c r="Z44" i="112"/>
  <c r="Z45" i="112"/>
  <c r="Z46" i="112"/>
  <c r="Z47" i="112"/>
  <c r="Z48" i="112"/>
  <c r="Z49" i="112"/>
  <c r="Z50" i="112"/>
  <c r="Z51" i="112"/>
  <c r="Z52" i="112"/>
  <c r="Z53" i="112"/>
  <c r="Z54" i="112"/>
  <c r="Z55" i="112"/>
  <c r="Z56" i="112"/>
  <c r="Z57" i="112"/>
  <c r="Z58" i="112"/>
  <c r="Z59" i="112"/>
  <c r="Z60" i="112"/>
  <c r="Z61" i="112"/>
  <c r="Z62" i="112"/>
  <c r="Z63" i="112"/>
  <c r="Z64" i="112"/>
  <c r="Z65" i="112"/>
  <c r="Z66" i="112"/>
  <c r="Z67" i="112"/>
  <c r="Z68" i="112"/>
  <c r="Z69" i="112"/>
  <c r="Z70" i="112"/>
  <c r="Z71" i="112"/>
  <c r="Z72" i="112"/>
  <c r="Z73" i="112"/>
  <c r="Z74" i="112"/>
  <c r="Z75" i="112"/>
  <c r="Z76" i="112"/>
  <c r="Z77" i="112"/>
  <c r="Z78" i="112"/>
  <c r="Z79" i="112"/>
  <c r="Z80" i="112"/>
  <c r="Z81" i="112"/>
  <c r="Z82" i="112"/>
  <c r="Z83" i="112"/>
  <c r="Z84" i="112"/>
  <c r="Z85" i="112"/>
  <c r="Z86" i="112"/>
  <c r="Z87" i="112"/>
  <c r="Z88" i="112"/>
  <c r="Z89" i="112"/>
  <c r="Z90" i="112"/>
  <c r="Z91" i="112"/>
  <c r="Z92" i="112"/>
  <c r="Z93" i="112"/>
  <c r="Z94" i="112"/>
  <c r="Z95" i="112"/>
  <c r="Z96" i="112"/>
  <c r="Z97" i="112"/>
  <c r="Z98" i="112"/>
  <c r="Z99" i="112"/>
  <c r="Z100" i="112"/>
  <c r="Z101" i="112"/>
  <c r="Z102" i="112"/>
  <c r="Z103" i="112"/>
  <c r="Z104" i="112"/>
  <c r="Z105" i="112"/>
  <c r="Z106" i="112"/>
  <c r="Z107" i="112"/>
  <c r="Z108" i="112"/>
  <c r="Z109" i="112"/>
  <c r="Z110" i="112"/>
  <c r="Z111" i="112"/>
  <c r="Z112" i="112"/>
  <c r="Z113" i="112"/>
  <c r="Z114" i="112"/>
  <c r="Z115" i="112"/>
  <c r="Z116" i="112"/>
  <c r="Z117" i="112"/>
  <c r="Z118" i="112"/>
  <c r="Z119" i="112"/>
  <c r="Z120" i="112"/>
  <c r="Z121" i="112"/>
  <c r="Z122" i="112"/>
  <c r="Z123" i="112"/>
  <c r="Z124" i="112"/>
  <c r="Z125" i="112"/>
  <c r="Z126" i="112"/>
  <c r="Z127" i="112"/>
  <c r="Z128" i="112"/>
  <c r="Z129" i="112"/>
  <c r="Z130" i="112"/>
  <c r="Z131" i="112"/>
  <c r="Z132" i="112"/>
  <c r="Z133" i="112"/>
  <c r="Z134" i="112"/>
  <c r="Z135" i="112"/>
  <c r="Z136" i="112"/>
  <c r="Z137" i="112"/>
  <c r="Z138" i="112"/>
  <c r="Z139" i="112"/>
  <c r="Z140" i="112"/>
  <c r="Z141" i="112"/>
  <c r="Z142" i="112"/>
  <c r="Z143" i="112"/>
  <c r="Z144" i="112"/>
  <c r="Z145" i="112"/>
  <c r="Z146" i="112"/>
  <c r="Z147" i="112"/>
  <c r="Z148" i="112"/>
  <c r="Z149" i="112"/>
  <c r="Z150" i="112"/>
  <c r="Z151" i="112"/>
  <c r="Z152" i="112"/>
  <c r="Z153" i="112"/>
  <c r="Z154" i="112"/>
  <c r="Z155" i="112"/>
  <c r="Z156" i="112"/>
  <c r="Z157" i="112"/>
  <c r="Z158" i="112"/>
  <c r="Z159" i="112"/>
  <c r="Z160" i="112"/>
  <c r="Z161" i="112"/>
  <c r="Z162" i="112"/>
  <c r="Z163" i="112"/>
  <c r="Z164" i="112"/>
  <c r="Z165" i="112"/>
  <c r="Z166" i="112"/>
  <c r="Z167" i="112"/>
  <c r="Z168" i="112"/>
  <c r="Z169" i="112"/>
  <c r="Z170" i="112"/>
  <c r="Z171" i="112"/>
  <c r="Z172" i="112"/>
  <c r="Z173" i="112"/>
  <c r="Z174" i="112"/>
  <c r="Z175" i="112"/>
  <c r="Z176" i="112"/>
  <c r="Z177" i="112"/>
  <c r="Z178" i="112"/>
  <c r="Z179" i="112"/>
  <c r="Z180" i="112"/>
  <c r="Z181" i="112"/>
  <c r="Z182" i="112"/>
  <c r="Z183" i="112"/>
  <c r="Z184" i="112"/>
  <c r="Z185" i="112"/>
  <c r="Z186" i="112"/>
  <c r="Z187" i="112"/>
  <c r="Z188" i="112"/>
  <c r="Z189" i="112"/>
  <c r="Z190" i="112"/>
  <c r="Z191" i="112"/>
  <c r="Z192" i="112"/>
  <c r="Z193" i="112"/>
  <c r="Z194" i="112"/>
  <c r="Z195" i="112"/>
  <c r="Z196" i="112"/>
  <c r="Z197" i="112"/>
  <c r="Z198" i="112"/>
  <c r="Z199" i="112"/>
  <c r="Z200" i="112"/>
  <c r="Z201" i="112"/>
  <c r="Z202" i="112"/>
  <c r="Z203" i="112"/>
  <c r="Z204" i="112"/>
  <c r="Z205" i="112"/>
  <c r="Z206" i="112"/>
  <c r="Z207" i="112"/>
  <c r="Z208" i="112"/>
  <c r="Z209" i="112"/>
  <c r="Z210" i="112"/>
  <c r="Z211" i="112"/>
  <c r="Z212" i="112"/>
  <c r="Z213" i="112"/>
  <c r="Z214" i="112"/>
  <c r="Z215" i="112"/>
  <c r="Z216" i="112"/>
  <c r="Z217" i="112"/>
  <c r="Z218" i="112"/>
  <c r="Z219" i="112"/>
  <c r="Z220" i="112"/>
  <c r="Z221" i="112"/>
  <c r="Z222" i="112"/>
  <c r="Z223" i="112"/>
  <c r="Z224" i="112"/>
  <c r="Z225" i="112"/>
  <c r="Z226" i="112"/>
  <c r="Z227" i="112"/>
  <c r="Z228" i="112"/>
  <c r="Z229" i="112"/>
  <c r="Z230" i="112"/>
  <c r="Z231" i="112"/>
  <c r="Z232" i="112"/>
  <c r="Z233" i="112"/>
  <c r="Z234" i="112"/>
  <c r="Z235" i="112"/>
  <c r="Z236" i="112"/>
  <c r="Z237" i="112"/>
  <c r="Z238" i="112"/>
  <c r="Z239" i="112"/>
  <c r="Z240" i="112"/>
  <c r="Z241" i="112"/>
  <c r="Z242" i="112"/>
  <c r="Z243" i="112"/>
  <c r="Z244" i="112"/>
  <c r="Z245" i="112"/>
  <c r="Z246" i="112"/>
  <c r="Z247" i="112"/>
  <c r="Z248" i="112"/>
  <c r="Z249" i="112"/>
  <c r="Z250" i="112"/>
  <c r="Z251" i="112"/>
  <c r="Z252" i="112"/>
  <c r="Z253" i="112"/>
  <c r="Z254" i="112"/>
  <c r="Z255" i="112"/>
  <c r="Z256" i="112"/>
  <c r="Z257" i="112"/>
  <c r="Z258" i="112"/>
  <c r="Z259" i="112"/>
  <c r="Z260" i="112"/>
  <c r="Z261" i="112"/>
  <c r="Z262" i="112"/>
  <c r="Z263" i="112"/>
  <c r="Z264" i="112"/>
  <c r="Z265" i="112"/>
  <c r="Z266" i="112"/>
  <c r="Z267" i="112"/>
  <c r="Z268" i="112"/>
  <c r="Z269" i="112"/>
  <c r="Z270" i="112"/>
  <c r="Z271" i="112"/>
  <c r="Z272" i="112"/>
  <c r="Z273" i="112"/>
  <c r="Z274" i="112"/>
  <c r="Z275" i="112"/>
  <c r="Z276" i="112"/>
  <c r="Z277" i="112"/>
  <c r="Z278" i="112"/>
  <c r="Z279" i="112"/>
  <c r="Z280" i="112"/>
  <c r="Z281" i="112"/>
  <c r="Z282" i="112"/>
  <c r="Z283" i="112"/>
  <c r="Z284" i="112"/>
  <c r="Z285" i="112"/>
  <c r="Z286" i="112"/>
  <c r="Z287" i="112"/>
  <c r="Z288" i="112"/>
  <c r="Z289" i="112"/>
  <c r="Z290" i="112"/>
  <c r="Z291" i="112"/>
  <c r="Z292" i="112"/>
  <c r="Z293" i="112"/>
  <c r="Z294" i="112"/>
  <c r="Z295" i="112"/>
  <c r="Z296" i="112"/>
  <c r="Z297" i="112"/>
  <c r="Z298" i="112"/>
  <c r="Z299" i="112"/>
  <c r="Z300" i="112"/>
  <c r="Z301" i="112"/>
  <c r="Z302" i="112"/>
  <c r="Z303" i="112"/>
  <c r="Z6" i="112"/>
  <c r="F254" i="5"/>
  <c r="F278" i="5"/>
  <c r="AW4" i="114"/>
  <c r="AW5" i="114"/>
  <c r="AW6" i="114"/>
  <c r="AW7" i="114"/>
  <c r="AW8" i="114"/>
  <c r="AW9" i="114"/>
  <c r="AW10" i="114"/>
  <c r="AW11" i="114"/>
  <c r="AW12" i="114"/>
  <c r="AW13" i="114"/>
  <c r="AW14" i="114"/>
  <c r="AW15" i="114"/>
  <c r="AW16" i="114"/>
  <c r="AW17" i="114"/>
  <c r="AW18" i="114"/>
  <c r="AW19" i="114"/>
  <c r="AW20" i="114"/>
  <c r="AW21" i="114"/>
  <c r="AW22" i="114"/>
  <c r="AW23" i="114"/>
  <c r="AW24" i="114"/>
  <c r="AW25" i="114"/>
  <c r="AW26" i="114"/>
  <c r="AW27" i="114"/>
  <c r="AW28" i="114"/>
  <c r="AW29" i="114"/>
  <c r="AW30" i="114"/>
  <c r="AW31" i="114"/>
  <c r="AW32" i="114"/>
  <c r="AW33" i="114"/>
  <c r="AW34" i="114"/>
  <c r="AW35" i="114"/>
  <c r="AW36" i="114"/>
  <c r="AW37" i="114"/>
  <c r="AW38" i="114"/>
  <c r="AW39" i="114"/>
  <c r="AW40" i="114"/>
  <c r="AW41" i="114"/>
  <c r="AW42" i="114"/>
  <c r="AW43" i="114"/>
  <c r="AW44" i="114"/>
  <c r="AW45" i="114"/>
  <c r="AW46" i="114"/>
  <c r="AW47" i="114"/>
  <c r="AW48" i="114"/>
  <c r="AW49" i="114"/>
  <c r="AW50" i="114"/>
  <c r="AW51" i="114"/>
  <c r="AW52" i="114"/>
  <c r="AW53" i="114"/>
  <c r="AW54" i="114"/>
  <c r="AW55" i="114"/>
  <c r="AW56" i="114"/>
  <c r="AW57" i="114"/>
  <c r="AW58" i="114"/>
  <c r="AW59" i="114"/>
  <c r="AW60" i="114"/>
  <c r="AW61" i="114"/>
  <c r="AW62" i="114"/>
  <c r="AW63" i="114"/>
  <c r="AW64" i="114"/>
  <c r="AW65" i="114"/>
  <c r="AW66" i="114"/>
  <c r="AW67" i="114"/>
  <c r="AW68" i="114"/>
  <c r="AW69" i="114"/>
  <c r="AW70" i="114"/>
  <c r="AW71" i="114"/>
  <c r="AW72" i="114"/>
  <c r="AW73" i="114"/>
  <c r="AW74" i="114"/>
  <c r="AW75" i="114"/>
  <c r="AW76" i="114"/>
  <c r="AW77" i="114"/>
  <c r="AW78" i="114"/>
  <c r="AW79" i="114"/>
  <c r="AW80" i="114"/>
  <c r="AW81" i="114"/>
  <c r="AW82" i="114"/>
  <c r="AW83" i="114"/>
  <c r="AW84" i="114"/>
  <c r="AW85" i="114"/>
  <c r="AW86" i="114"/>
  <c r="AW87" i="114"/>
  <c r="AW88" i="114"/>
  <c r="AW89" i="114"/>
  <c r="AW90" i="114"/>
  <c r="AW91" i="114"/>
  <c r="AW92" i="114"/>
  <c r="AW93" i="114"/>
  <c r="AW94" i="114"/>
  <c r="AW95" i="114"/>
  <c r="AW96" i="114"/>
  <c r="AW97" i="114"/>
  <c r="AW98" i="114"/>
  <c r="AW99" i="114"/>
  <c r="AW100" i="114"/>
  <c r="AW101" i="114"/>
  <c r="AW102" i="114"/>
  <c r="AW103" i="114"/>
  <c r="AW104" i="114"/>
  <c r="AW105" i="114"/>
  <c r="AW106" i="114"/>
  <c r="AW107" i="114"/>
  <c r="AW108" i="114"/>
  <c r="AW109" i="114"/>
  <c r="AW110" i="114"/>
  <c r="AW111" i="114"/>
  <c r="AW112" i="114"/>
  <c r="AW113" i="114"/>
  <c r="AW114" i="114"/>
  <c r="AW115" i="114"/>
  <c r="AW116" i="114"/>
  <c r="AW117" i="114"/>
  <c r="AW118" i="114"/>
  <c r="AW119" i="114"/>
  <c r="AW120" i="114"/>
  <c r="AW121" i="114"/>
  <c r="AW122" i="114"/>
  <c r="AW123" i="114"/>
  <c r="AW124" i="114"/>
  <c r="AW125" i="114"/>
  <c r="AW126" i="114"/>
  <c r="AW127" i="114"/>
  <c r="AW128" i="114"/>
  <c r="AW129" i="114"/>
  <c r="AW130" i="114"/>
  <c r="AW131" i="114"/>
  <c r="AW132" i="114"/>
  <c r="AW133" i="114"/>
  <c r="AW134" i="114"/>
  <c r="AW135" i="114"/>
  <c r="AW136" i="114"/>
  <c r="AW137" i="114"/>
  <c r="AW138" i="114"/>
  <c r="AW139" i="114"/>
  <c r="AW140" i="114"/>
  <c r="AW141" i="114"/>
  <c r="AW142" i="114"/>
  <c r="AW143" i="114"/>
  <c r="AW144" i="114"/>
  <c r="AW145" i="114"/>
  <c r="AW146" i="114"/>
  <c r="AW147" i="114"/>
  <c r="AW148" i="114"/>
  <c r="AW149" i="114"/>
  <c r="AW150" i="114"/>
  <c r="AW151" i="114"/>
  <c r="AW152" i="114"/>
  <c r="AW153" i="114"/>
  <c r="AW154" i="114"/>
  <c r="AW155" i="114"/>
  <c r="AW156" i="114"/>
  <c r="AW157" i="114"/>
  <c r="AW158" i="114"/>
  <c r="AW159" i="114"/>
  <c r="AW160" i="114"/>
  <c r="AW161" i="114"/>
  <c r="AW162" i="114"/>
  <c r="AW163" i="114"/>
  <c r="AW164" i="114"/>
  <c r="AW165" i="114"/>
  <c r="AW166" i="114"/>
  <c r="AW167" i="114"/>
  <c r="AW168" i="114"/>
  <c r="AW169" i="114"/>
  <c r="AW170" i="114"/>
  <c r="AW171" i="114"/>
  <c r="AW172" i="114"/>
  <c r="AW173" i="114"/>
  <c r="AW174" i="114"/>
  <c r="AW175" i="114"/>
  <c r="AW176" i="114"/>
  <c r="AW177" i="114"/>
  <c r="AW178" i="114"/>
  <c r="AW179" i="114"/>
  <c r="AW180" i="114"/>
  <c r="AW181" i="114"/>
  <c r="AW182" i="114"/>
  <c r="AW183" i="114"/>
  <c r="AW184" i="114"/>
  <c r="AW185" i="114"/>
  <c r="AW186" i="114"/>
  <c r="AW187" i="114"/>
  <c r="AW188" i="114"/>
  <c r="AW189" i="114"/>
  <c r="AW190" i="114"/>
  <c r="AW191" i="114"/>
  <c r="AW192" i="114"/>
  <c r="AW193" i="114"/>
  <c r="AW194" i="114"/>
  <c r="AW195" i="114"/>
  <c r="AW196" i="114"/>
  <c r="AW197" i="114"/>
  <c r="AW198" i="114"/>
  <c r="AW199" i="114"/>
  <c r="AW200" i="114"/>
  <c r="AW201" i="114"/>
  <c r="AW202" i="114"/>
  <c r="AW203" i="114"/>
  <c r="AW204" i="114"/>
  <c r="AW205" i="114"/>
  <c r="AW206" i="114"/>
  <c r="AW208" i="114"/>
  <c r="AW207" i="114"/>
  <c r="AW209" i="114"/>
  <c r="AW210" i="114"/>
  <c r="AW211" i="114"/>
  <c r="AW212" i="114"/>
  <c r="AW213" i="114"/>
  <c r="AW214" i="114"/>
  <c r="AW215" i="114"/>
  <c r="AW216" i="114"/>
  <c r="AW217" i="114"/>
  <c r="AW218" i="114"/>
  <c r="AW219" i="114"/>
  <c r="AW220" i="114"/>
  <c r="AW221" i="114"/>
  <c r="AW222" i="114"/>
  <c r="AW223" i="114"/>
  <c r="AW224" i="114"/>
  <c r="AW225" i="114"/>
  <c r="AW226" i="114"/>
  <c r="AW227" i="114"/>
  <c r="AW228" i="114"/>
  <c r="AW229" i="114"/>
  <c r="AW230" i="114"/>
  <c r="AW231" i="114"/>
  <c r="AW232" i="114"/>
  <c r="AW233" i="114"/>
  <c r="AW234" i="114"/>
  <c r="AW235" i="114"/>
  <c r="AW236" i="114"/>
  <c r="AW237" i="114"/>
  <c r="AW238" i="114"/>
  <c r="AW239" i="114"/>
  <c r="AW240" i="114"/>
  <c r="AW241" i="114"/>
  <c r="AW242" i="114"/>
  <c r="AW243" i="114"/>
  <c r="AW244" i="114"/>
  <c r="AW245" i="114"/>
  <c r="AW246" i="114"/>
  <c r="AW247" i="114"/>
  <c r="AW248" i="114"/>
  <c r="AW249" i="114"/>
  <c r="AW250" i="114"/>
  <c r="AW251" i="114"/>
  <c r="AW252" i="114"/>
  <c r="AW253" i="114"/>
  <c r="AW254" i="114"/>
  <c r="AW255" i="114"/>
  <c r="AW256" i="114"/>
  <c r="AW257" i="114"/>
  <c r="AW258" i="114"/>
  <c r="AW259" i="114"/>
  <c r="AW260" i="114"/>
  <c r="AW261" i="114"/>
  <c r="AW262" i="114"/>
  <c r="AW263" i="114"/>
  <c r="AW264" i="114"/>
  <c r="AW265" i="114"/>
  <c r="AW266" i="114"/>
  <c r="AW267" i="114"/>
  <c r="AW268" i="114"/>
  <c r="AW269" i="114"/>
  <c r="AW270" i="114"/>
  <c r="AW271" i="114"/>
  <c r="AW272" i="114"/>
  <c r="AW273" i="114"/>
  <c r="AW274" i="114"/>
  <c r="AW275" i="114"/>
  <c r="AW276" i="114"/>
  <c r="AW277" i="114"/>
  <c r="AW278" i="114"/>
  <c r="AW279" i="114"/>
  <c r="AW280" i="114"/>
  <c r="AW281" i="114"/>
  <c r="AW282" i="114"/>
  <c r="AW283" i="114"/>
  <c r="AW284" i="114"/>
  <c r="AW285" i="114"/>
  <c r="AW286" i="114"/>
  <c r="AW287" i="114"/>
  <c r="AW288" i="114"/>
  <c r="AW289" i="114"/>
  <c r="AW290" i="114"/>
  <c r="AW291" i="114"/>
  <c r="AW292" i="114"/>
  <c r="AW293" i="114"/>
  <c r="AW294" i="114"/>
  <c r="AW295" i="114"/>
  <c r="AW296" i="114"/>
  <c r="AW297" i="114"/>
  <c r="AW298" i="114"/>
  <c r="AW299" i="114"/>
  <c r="AW300" i="114"/>
  <c r="AV4" i="114"/>
  <c r="AV5" i="114"/>
  <c r="AV6" i="114"/>
  <c r="AV7" i="114"/>
  <c r="AV8" i="114"/>
  <c r="AV9" i="114"/>
  <c r="AV10" i="114"/>
  <c r="AV11" i="114"/>
  <c r="AV12" i="114"/>
  <c r="AV13" i="114"/>
  <c r="AV14" i="114"/>
  <c r="AV15" i="114"/>
  <c r="AV16" i="114"/>
  <c r="AV17" i="114"/>
  <c r="AV18" i="114"/>
  <c r="AV19" i="114"/>
  <c r="AV20" i="114"/>
  <c r="AV21" i="114"/>
  <c r="AV22" i="114"/>
  <c r="AV23" i="114"/>
  <c r="AV24" i="114"/>
  <c r="AV25" i="114"/>
  <c r="AV26" i="114"/>
  <c r="AV27" i="114"/>
  <c r="AV28" i="114"/>
  <c r="AV29" i="114"/>
  <c r="AV30" i="114"/>
  <c r="AV31" i="114"/>
  <c r="AV32" i="114"/>
  <c r="AV33" i="114"/>
  <c r="AV34" i="114"/>
  <c r="AV35" i="114"/>
  <c r="AV36" i="114"/>
  <c r="AV37" i="114"/>
  <c r="AV38" i="114"/>
  <c r="AV39" i="114"/>
  <c r="AV40" i="114"/>
  <c r="AV41" i="114"/>
  <c r="AV42" i="114"/>
  <c r="AV43" i="114"/>
  <c r="AV44" i="114"/>
  <c r="AV45" i="114"/>
  <c r="AV46" i="114"/>
  <c r="AV47" i="114"/>
  <c r="AV48" i="114"/>
  <c r="AV49" i="114"/>
  <c r="AV50" i="114"/>
  <c r="AV51" i="114"/>
  <c r="AV52" i="114"/>
  <c r="AV53" i="114"/>
  <c r="AV54" i="114"/>
  <c r="AV55" i="114"/>
  <c r="AV56" i="114"/>
  <c r="AV57" i="114"/>
  <c r="AV58" i="114"/>
  <c r="AV59" i="114"/>
  <c r="AV60" i="114"/>
  <c r="AV61" i="114"/>
  <c r="AV62" i="114"/>
  <c r="AV63" i="114"/>
  <c r="AV64" i="114"/>
  <c r="AV65" i="114"/>
  <c r="AV66" i="114"/>
  <c r="AV67" i="114"/>
  <c r="AV68" i="114"/>
  <c r="AV69" i="114"/>
  <c r="AV70" i="114"/>
  <c r="AV71" i="114"/>
  <c r="AV72" i="114"/>
  <c r="AV73" i="114"/>
  <c r="AV74" i="114"/>
  <c r="AV75" i="114"/>
  <c r="AV76" i="114"/>
  <c r="AV77" i="114"/>
  <c r="AV78" i="114"/>
  <c r="AV79" i="114"/>
  <c r="AV80" i="114"/>
  <c r="AV81" i="114"/>
  <c r="AV82" i="114"/>
  <c r="AV83" i="114"/>
  <c r="AV84" i="114"/>
  <c r="AV85" i="114"/>
  <c r="AV86" i="114"/>
  <c r="AV87" i="114"/>
  <c r="AV88" i="114"/>
  <c r="AV89" i="114"/>
  <c r="AV90" i="114"/>
  <c r="AV91" i="114"/>
  <c r="AV92" i="114"/>
  <c r="AV93" i="114"/>
  <c r="AV94" i="114"/>
  <c r="AV95" i="114"/>
  <c r="AV96" i="114"/>
  <c r="AV97" i="114"/>
  <c r="AV98" i="114"/>
  <c r="AV99" i="114"/>
  <c r="AV100" i="114"/>
  <c r="AV101" i="114"/>
  <c r="AV102" i="114"/>
  <c r="AV103" i="114"/>
  <c r="AV104" i="114"/>
  <c r="AV105" i="114"/>
  <c r="AV106" i="114"/>
  <c r="AV107" i="114"/>
  <c r="AV108" i="114"/>
  <c r="AV109" i="114"/>
  <c r="AV110" i="114"/>
  <c r="AV111" i="114"/>
  <c r="AV112" i="114"/>
  <c r="AV113" i="114"/>
  <c r="AV114" i="114"/>
  <c r="AV115" i="114"/>
  <c r="AV116" i="114"/>
  <c r="AV117" i="114"/>
  <c r="AV118" i="114"/>
  <c r="AV119" i="114"/>
  <c r="AV120" i="114"/>
  <c r="AV121" i="114"/>
  <c r="AV122" i="114"/>
  <c r="AV123" i="114"/>
  <c r="AV124" i="114"/>
  <c r="AV125" i="114"/>
  <c r="AV126" i="114"/>
  <c r="AV127" i="114"/>
  <c r="AV128" i="114"/>
  <c r="AV129" i="114"/>
  <c r="AV130" i="114"/>
  <c r="AV131" i="114"/>
  <c r="AV132" i="114"/>
  <c r="AV133" i="114"/>
  <c r="AV134" i="114"/>
  <c r="AV135" i="114"/>
  <c r="AV136" i="114"/>
  <c r="AV137" i="114"/>
  <c r="AV138" i="114"/>
  <c r="AV139" i="114"/>
  <c r="AV140" i="114"/>
  <c r="AV141" i="114"/>
  <c r="AV142" i="114"/>
  <c r="AV143" i="114"/>
  <c r="AV144" i="114"/>
  <c r="AV145" i="114"/>
  <c r="AV146" i="114"/>
  <c r="AV147" i="114"/>
  <c r="AV148" i="114"/>
  <c r="AV149" i="114"/>
  <c r="AV150" i="114"/>
  <c r="AV151" i="114"/>
  <c r="AV152" i="114"/>
  <c r="AV153" i="114"/>
  <c r="AV154" i="114"/>
  <c r="AV155" i="114"/>
  <c r="AV156" i="114"/>
  <c r="AV157" i="114"/>
  <c r="AV158" i="114"/>
  <c r="AV159" i="114"/>
  <c r="AV160" i="114"/>
  <c r="AV161" i="114"/>
  <c r="AV162" i="114"/>
  <c r="AV163" i="114"/>
  <c r="AV164" i="114"/>
  <c r="AV165" i="114"/>
  <c r="AV166" i="114"/>
  <c r="AV167" i="114"/>
  <c r="AV168" i="114"/>
  <c r="AV169" i="114"/>
  <c r="AV170" i="114"/>
  <c r="AV171" i="114"/>
  <c r="AV172" i="114"/>
  <c r="AV173" i="114"/>
  <c r="AV174" i="114"/>
  <c r="AV175" i="114"/>
  <c r="AV176" i="114"/>
  <c r="AV177" i="114"/>
  <c r="AV178" i="114"/>
  <c r="AV179" i="114"/>
  <c r="AV180" i="114"/>
  <c r="AV181" i="114"/>
  <c r="AV182" i="114"/>
  <c r="AV183" i="114"/>
  <c r="AV184" i="114"/>
  <c r="AV185" i="114"/>
  <c r="AV186" i="114"/>
  <c r="AV187" i="114"/>
  <c r="AV188" i="114"/>
  <c r="AV189" i="114"/>
  <c r="AV190" i="114"/>
  <c r="AV191" i="114"/>
  <c r="AV192" i="114"/>
  <c r="AV193" i="114"/>
  <c r="AV194" i="114"/>
  <c r="AV195" i="114"/>
  <c r="AV196" i="114"/>
  <c r="AV197" i="114"/>
  <c r="AV198" i="114"/>
  <c r="AV199" i="114"/>
  <c r="AV200" i="114"/>
  <c r="AV201" i="114"/>
  <c r="AV202" i="114"/>
  <c r="AV203" i="114"/>
  <c r="AV204" i="114"/>
  <c r="AV205" i="114"/>
  <c r="AV206" i="114"/>
  <c r="AV208" i="114"/>
  <c r="AV207" i="114"/>
  <c r="AV209" i="114"/>
  <c r="AV210" i="114"/>
  <c r="AV211" i="114"/>
  <c r="AV212" i="114"/>
  <c r="AV213" i="114"/>
  <c r="AV214" i="114"/>
  <c r="AV215" i="114"/>
  <c r="AV216" i="114"/>
  <c r="AV217" i="114"/>
  <c r="AV218" i="114"/>
  <c r="AV219" i="114"/>
  <c r="AV220" i="114"/>
  <c r="AV221" i="114"/>
  <c r="AV222" i="114"/>
  <c r="AV223" i="114"/>
  <c r="AV224" i="114"/>
  <c r="AV225" i="114"/>
  <c r="AV226" i="114"/>
  <c r="AV227" i="114"/>
  <c r="AV228" i="114"/>
  <c r="AV229" i="114"/>
  <c r="AV230" i="114"/>
  <c r="AV231" i="114"/>
  <c r="AV232" i="114"/>
  <c r="AV233" i="114"/>
  <c r="AV234" i="114"/>
  <c r="AV235" i="114"/>
  <c r="AV236" i="114"/>
  <c r="AV237" i="114"/>
  <c r="AV238" i="114"/>
  <c r="AV239" i="114"/>
  <c r="AV240" i="114"/>
  <c r="AV241" i="114"/>
  <c r="AV242" i="114"/>
  <c r="AV243" i="114"/>
  <c r="AV244" i="114"/>
  <c r="AV245" i="114"/>
  <c r="AV246" i="114"/>
  <c r="AV247" i="114"/>
  <c r="AV248" i="114"/>
  <c r="AV249" i="114"/>
  <c r="AV250" i="114"/>
  <c r="AV251" i="114"/>
  <c r="AV252" i="114"/>
  <c r="AV253" i="114"/>
  <c r="AV254" i="114"/>
  <c r="AV255" i="114"/>
  <c r="AV256" i="114"/>
  <c r="AV257" i="114"/>
  <c r="AV258" i="114"/>
  <c r="AV259" i="114"/>
  <c r="AV260" i="114"/>
  <c r="AV261" i="114"/>
  <c r="AV262" i="114"/>
  <c r="AV263" i="114"/>
  <c r="AV264" i="114"/>
  <c r="AV265" i="114"/>
  <c r="AV266" i="114"/>
  <c r="AV267" i="114"/>
  <c r="AV268" i="114"/>
  <c r="AV269" i="114"/>
  <c r="AV270" i="114"/>
  <c r="AV271" i="114"/>
  <c r="AV272" i="114"/>
  <c r="AV273" i="114"/>
  <c r="AV274" i="114"/>
  <c r="AV275" i="114"/>
  <c r="AV276" i="114"/>
  <c r="AV277" i="114"/>
  <c r="AV278" i="114"/>
  <c r="AV279" i="114"/>
  <c r="AV280" i="114"/>
  <c r="AV281" i="114"/>
  <c r="AV282" i="114"/>
  <c r="AV283" i="114"/>
  <c r="AV284" i="114"/>
  <c r="AV285" i="114"/>
  <c r="AV286" i="114"/>
  <c r="AV287" i="114"/>
  <c r="AV288" i="114"/>
  <c r="AV289" i="114"/>
  <c r="AV290" i="114"/>
  <c r="AV291" i="114"/>
  <c r="AV292" i="114"/>
  <c r="AV293" i="114"/>
  <c r="AV294" i="114"/>
  <c r="AV295" i="114"/>
  <c r="AV296" i="114"/>
  <c r="AV297" i="114"/>
  <c r="AV298" i="114"/>
  <c r="AV299" i="114"/>
  <c r="AV300" i="114"/>
  <c r="AU4" i="114"/>
  <c r="AU5" i="114"/>
  <c r="AU6" i="114"/>
  <c r="AU7" i="114"/>
  <c r="AU8" i="114"/>
  <c r="AU9" i="114"/>
  <c r="AU10" i="114"/>
  <c r="AU11" i="114"/>
  <c r="AU12" i="114"/>
  <c r="AU13" i="114"/>
  <c r="AU14" i="114"/>
  <c r="AU15" i="114"/>
  <c r="AU16" i="114"/>
  <c r="AU17" i="114"/>
  <c r="AU18" i="114"/>
  <c r="AU19" i="114"/>
  <c r="AU20" i="114"/>
  <c r="AU21" i="114"/>
  <c r="AU22" i="114"/>
  <c r="AU23" i="114"/>
  <c r="AU24" i="114"/>
  <c r="AU25" i="114"/>
  <c r="AU26" i="114"/>
  <c r="AU27" i="114"/>
  <c r="AU28" i="114"/>
  <c r="AU29" i="114"/>
  <c r="AU30" i="114"/>
  <c r="AU31" i="114"/>
  <c r="AU32" i="114"/>
  <c r="AU33" i="114"/>
  <c r="AU34" i="114"/>
  <c r="AU35" i="114"/>
  <c r="AU36" i="114"/>
  <c r="AU37" i="114"/>
  <c r="AU38" i="114"/>
  <c r="AU39" i="114"/>
  <c r="AU40" i="114"/>
  <c r="AU41" i="114"/>
  <c r="AU42" i="114"/>
  <c r="AU43" i="114"/>
  <c r="AU44" i="114"/>
  <c r="AU45" i="114"/>
  <c r="AU46" i="114"/>
  <c r="AU47" i="114"/>
  <c r="AU48" i="114"/>
  <c r="AU49" i="114"/>
  <c r="AU50" i="114"/>
  <c r="AU51" i="114"/>
  <c r="AU52" i="114"/>
  <c r="AU53" i="114"/>
  <c r="AU54" i="114"/>
  <c r="AU55" i="114"/>
  <c r="AU56" i="114"/>
  <c r="AU57" i="114"/>
  <c r="AU58" i="114"/>
  <c r="AU59" i="114"/>
  <c r="AU60" i="114"/>
  <c r="AU61" i="114"/>
  <c r="AU62" i="114"/>
  <c r="AU63" i="114"/>
  <c r="AU64" i="114"/>
  <c r="AU65" i="114"/>
  <c r="AU66" i="114"/>
  <c r="AU67" i="114"/>
  <c r="AU68" i="114"/>
  <c r="AU69" i="114"/>
  <c r="AU70" i="114"/>
  <c r="AU71" i="114"/>
  <c r="AU72" i="114"/>
  <c r="AU73" i="114"/>
  <c r="AU74" i="114"/>
  <c r="AU75" i="114"/>
  <c r="AU76" i="114"/>
  <c r="AU77" i="114"/>
  <c r="AU78" i="114"/>
  <c r="AU79" i="114"/>
  <c r="AU80" i="114"/>
  <c r="AU81" i="114"/>
  <c r="AU82" i="114"/>
  <c r="AU83" i="114"/>
  <c r="AU84" i="114"/>
  <c r="AU85" i="114"/>
  <c r="AU86" i="114"/>
  <c r="AU87" i="114"/>
  <c r="AU88" i="114"/>
  <c r="AU89" i="114"/>
  <c r="AU90" i="114"/>
  <c r="AU91" i="114"/>
  <c r="AU92" i="114"/>
  <c r="AU93" i="114"/>
  <c r="AU94" i="114"/>
  <c r="AU95" i="114"/>
  <c r="AU96" i="114"/>
  <c r="AU97" i="114"/>
  <c r="AU98" i="114"/>
  <c r="AU99" i="114"/>
  <c r="AU100" i="114"/>
  <c r="AU101" i="114"/>
  <c r="AU102" i="114"/>
  <c r="AU103" i="114"/>
  <c r="AU104" i="114"/>
  <c r="AU105" i="114"/>
  <c r="AU106" i="114"/>
  <c r="AU107" i="114"/>
  <c r="AU108" i="114"/>
  <c r="AU109" i="114"/>
  <c r="AU110" i="114"/>
  <c r="AU111" i="114"/>
  <c r="AU112" i="114"/>
  <c r="AU113" i="114"/>
  <c r="AU114" i="114"/>
  <c r="AU115" i="114"/>
  <c r="AU116" i="114"/>
  <c r="AU117" i="114"/>
  <c r="AU118" i="114"/>
  <c r="AU119" i="114"/>
  <c r="AU120" i="114"/>
  <c r="AU121" i="114"/>
  <c r="AU122" i="114"/>
  <c r="AU123" i="114"/>
  <c r="AU124" i="114"/>
  <c r="AU125" i="114"/>
  <c r="AU126" i="114"/>
  <c r="AU127" i="114"/>
  <c r="AU128" i="114"/>
  <c r="AU129" i="114"/>
  <c r="AU130" i="114"/>
  <c r="AU131" i="114"/>
  <c r="AU132" i="114"/>
  <c r="AU133" i="114"/>
  <c r="AU134" i="114"/>
  <c r="AU135" i="114"/>
  <c r="AU136" i="114"/>
  <c r="AU137" i="114"/>
  <c r="AU138" i="114"/>
  <c r="AU139" i="114"/>
  <c r="AU140" i="114"/>
  <c r="AU141" i="114"/>
  <c r="AU142" i="114"/>
  <c r="AU143" i="114"/>
  <c r="AU144" i="114"/>
  <c r="AU145" i="114"/>
  <c r="AU146" i="114"/>
  <c r="AU147" i="114"/>
  <c r="AU148" i="114"/>
  <c r="AU149" i="114"/>
  <c r="AU150" i="114"/>
  <c r="AU151" i="114"/>
  <c r="AU152" i="114"/>
  <c r="AU153" i="114"/>
  <c r="AU154" i="114"/>
  <c r="AU155" i="114"/>
  <c r="AU156" i="114"/>
  <c r="AU157" i="114"/>
  <c r="AU158" i="114"/>
  <c r="AU159" i="114"/>
  <c r="AU160" i="114"/>
  <c r="AU161" i="114"/>
  <c r="AU162" i="114"/>
  <c r="AU163" i="114"/>
  <c r="AU164" i="114"/>
  <c r="AU165" i="114"/>
  <c r="AU166" i="114"/>
  <c r="AU167" i="114"/>
  <c r="AU168" i="114"/>
  <c r="AU169" i="114"/>
  <c r="AU170" i="114"/>
  <c r="AU171" i="114"/>
  <c r="AU172" i="114"/>
  <c r="AU173" i="114"/>
  <c r="AU174" i="114"/>
  <c r="AU175" i="114"/>
  <c r="AU176" i="114"/>
  <c r="AU177" i="114"/>
  <c r="AU178" i="114"/>
  <c r="AU179" i="114"/>
  <c r="AU180" i="114"/>
  <c r="AU181" i="114"/>
  <c r="AU182" i="114"/>
  <c r="AU183" i="114"/>
  <c r="AU184" i="114"/>
  <c r="AU185" i="114"/>
  <c r="AU186" i="114"/>
  <c r="AU187" i="114"/>
  <c r="AU188" i="114"/>
  <c r="AU189" i="114"/>
  <c r="AU190" i="114"/>
  <c r="AU191" i="114"/>
  <c r="AU192" i="114"/>
  <c r="AU193" i="114"/>
  <c r="AU194" i="114"/>
  <c r="AU195" i="114"/>
  <c r="AU196" i="114"/>
  <c r="AU197" i="114"/>
  <c r="AU198" i="114"/>
  <c r="AU199" i="114"/>
  <c r="AU200" i="114"/>
  <c r="AU201" i="114"/>
  <c r="AU202" i="114"/>
  <c r="AU203" i="114"/>
  <c r="AU204" i="114"/>
  <c r="AU205" i="114"/>
  <c r="AU206" i="114"/>
  <c r="AU208" i="114"/>
  <c r="AU207" i="114"/>
  <c r="AU209" i="114"/>
  <c r="AU210" i="114"/>
  <c r="AU211" i="114"/>
  <c r="AU212" i="114"/>
  <c r="AU213" i="114"/>
  <c r="AU214" i="114"/>
  <c r="AU215" i="114"/>
  <c r="AU216" i="114"/>
  <c r="AU217" i="114"/>
  <c r="AU218" i="114"/>
  <c r="AU219" i="114"/>
  <c r="AU220" i="114"/>
  <c r="AU221" i="114"/>
  <c r="AU222" i="114"/>
  <c r="AU223" i="114"/>
  <c r="AU224" i="114"/>
  <c r="AU225" i="114"/>
  <c r="AU226" i="114"/>
  <c r="AU227" i="114"/>
  <c r="AU228" i="114"/>
  <c r="AU229" i="114"/>
  <c r="AU230" i="114"/>
  <c r="AU231" i="114"/>
  <c r="AU232" i="114"/>
  <c r="AU233" i="114"/>
  <c r="AU234" i="114"/>
  <c r="AU235" i="114"/>
  <c r="AU236" i="114"/>
  <c r="AU237" i="114"/>
  <c r="AU238" i="114"/>
  <c r="AU239" i="114"/>
  <c r="AU240" i="114"/>
  <c r="AU241" i="114"/>
  <c r="AU242" i="114"/>
  <c r="AU243" i="114"/>
  <c r="AU244" i="114"/>
  <c r="AU245" i="114"/>
  <c r="AU246" i="114"/>
  <c r="AU247" i="114"/>
  <c r="AU248" i="114"/>
  <c r="AU249" i="114"/>
  <c r="AU250" i="114"/>
  <c r="AU251" i="114"/>
  <c r="AU252" i="114"/>
  <c r="AU253" i="114"/>
  <c r="AU254" i="114"/>
  <c r="AU255" i="114"/>
  <c r="AU256" i="114"/>
  <c r="AU257" i="114"/>
  <c r="AU258" i="114"/>
  <c r="AU259" i="114"/>
  <c r="AU260" i="114"/>
  <c r="AU261" i="114"/>
  <c r="AU262" i="114"/>
  <c r="AU263" i="114"/>
  <c r="AU264" i="114"/>
  <c r="AU265" i="114"/>
  <c r="AU266" i="114"/>
  <c r="AU267" i="114"/>
  <c r="AU268" i="114"/>
  <c r="AU269" i="114"/>
  <c r="AU270" i="114"/>
  <c r="AU271" i="114"/>
  <c r="AU272" i="114"/>
  <c r="AU273" i="114"/>
  <c r="AU274" i="114"/>
  <c r="AU275" i="114"/>
  <c r="AU276" i="114"/>
  <c r="AU277" i="114"/>
  <c r="AU278" i="114"/>
  <c r="AU279" i="114"/>
  <c r="AU280" i="114"/>
  <c r="AU281" i="114"/>
  <c r="AU282" i="114"/>
  <c r="AU283" i="114"/>
  <c r="AU284" i="114"/>
  <c r="AU285" i="114"/>
  <c r="AU286" i="114"/>
  <c r="AU287" i="114"/>
  <c r="AU288" i="114"/>
  <c r="AU289" i="114"/>
  <c r="AU290" i="114"/>
  <c r="AU291" i="114"/>
  <c r="AU292" i="114"/>
  <c r="AU293" i="114"/>
  <c r="AU294" i="114"/>
  <c r="AU295" i="114"/>
  <c r="AU296" i="114"/>
  <c r="AU297" i="114"/>
  <c r="AU298" i="114"/>
  <c r="AU299" i="114"/>
  <c r="AU300" i="114"/>
  <c r="AU3" i="114"/>
  <c r="AV3" i="114"/>
  <c r="AW3" i="114"/>
  <c r="AT4" i="114"/>
  <c r="AT5" i="114"/>
  <c r="AT6" i="114"/>
  <c r="AT7" i="114"/>
  <c r="AT8" i="114"/>
  <c r="AT9" i="114"/>
  <c r="AT10" i="114"/>
  <c r="AT11" i="114"/>
  <c r="AT12" i="114"/>
  <c r="AT13" i="114"/>
  <c r="AT14" i="114"/>
  <c r="AT15" i="114"/>
  <c r="AT16" i="114"/>
  <c r="AT17" i="114"/>
  <c r="AT18" i="114"/>
  <c r="AT19" i="114"/>
  <c r="AT20" i="114"/>
  <c r="AT21" i="114"/>
  <c r="AT22" i="114"/>
  <c r="AT23" i="114"/>
  <c r="AT24" i="114"/>
  <c r="AT25" i="114"/>
  <c r="AT26" i="114"/>
  <c r="AT27" i="114"/>
  <c r="AT28" i="114"/>
  <c r="AT29" i="114"/>
  <c r="AT30" i="114"/>
  <c r="AT31" i="114"/>
  <c r="AT32" i="114"/>
  <c r="AT33" i="114"/>
  <c r="AT34" i="114"/>
  <c r="AT35" i="114"/>
  <c r="AT36" i="114"/>
  <c r="AT37" i="114"/>
  <c r="AT38" i="114"/>
  <c r="AT39" i="114"/>
  <c r="AT40" i="114"/>
  <c r="AT41" i="114"/>
  <c r="AT42" i="114"/>
  <c r="AT43" i="114"/>
  <c r="AT44" i="114"/>
  <c r="AT45" i="114"/>
  <c r="AT46" i="114"/>
  <c r="AT47" i="114"/>
  <c r="AT48" i="114"/>
  <c r="AT49" i="114"/>
  <c r="AT50" i="114"/>
  <c r="AT51" i="114"/>
  <c r="AT52" i="114"/>
  <c r="AT53" i="114"/>
  <c r="AT54" i="114"/>
  <c r="AT55" i="114"/>
  <c r="AT56" i="114"/>
  <c r="AT57" i="114"/>
  <c r="AT58" i="114"/>
  <c r="AT59" i="114"/>
  <c r="AT60" i="114"/>
  <c r="AT61" i="114"/>
  <c r="AT62" i="114"/>
  <c r="AT63" i="114"/>
  <c r="AT64" i="114"/>
  <c r="AT65" i="114"/>
  <c r="AT66" i="114"/>
  <c r="AT67" i="114"/>
  <c r="AT68" i="114"/>
  <c r="AT69" i="114"/>
  <c r="AT70" i="114"/>
  <c r="AT71" i="114"/>
  <c r="AT72" i="114"/>
  <c r="AT73" i="114"/>
  <c r="AT74" i="114"/>
  <c r="AT75" i="114"/>
  <c r="AT76" i="114"/>
  <c r="AT77" i="114"/>
  <c r="AT78" i="114"/>
  <c r="AT79" i="114"/>
  <c r="AT80" i="114"/>
  <c r="AT81" i="114"/>
  <c r="AT82" i="114"/>
  <c r="AT83" i="114"/>
  <c r="AT84" i="114"/>
  <c r="AT85" i="114"/>
  <c r="AT86" i="114"/>
  <c r="AT87" i="114"/>
  <c r="AT88" i="114"/>
  <c r="AT89" i="114"/>
  <c r="AT90" i="114"/>
  <c r="AT91" i="114"/>
  <c r="AT92" i="114"/>
  <c r="AT93" i="114"/>
  <c r="AT94" i="114"/>
  <c r="AT95" i="114"/>
  <c r="AT96" i="114"/>
  <c r="AT97" i="114"/>
  <c r="AT98" i="114"/>
  <c r="AT99" i="114"/>
  <c r="AT100" i="114"/>
  <c r="AT101" i="114"/>
  <c r="AT102" i="114"/>
  <c r="AT103" i="114"/>
  <c r="AT104" i="114"/>
  <c r="AT105" i="114"/>
  <c r="AT106" i="114"/>
  <c r="AT107" i="114"/>
  <c r="AT108" i="114"/>
  <c r="AT109" i="114"/>
  <c r="AT110" i="114"/>
  <c r="AT111" i="114"/>
  <c r="AT112" i="114"/>
  <c r="AT113" i="114"/>
  <c r="AT114" i="114"/>
  <c r="AT115" i="114"/>
  <c r="AT116" i="114"/>
  <c r="AT117" i="114"/>
  <c r="AT118" i="114"/>
  <c r="AT119" i="114"/>
  <c r="AT120" i="114"/>
  <c r="AT121" i="114"/>
  <c r="AT122" i="114"/>
  <c r="AT123" i="114"/>
  <c r="AT124" i="114"/>
  <c r="AT125" i="114"/>
  <c r="AT126" i="114"/>
  <c r="AT127" i="114"/>
  <c r="AT128" i="114"/>
  <c r="AT129" i="114"/>
  <c r="AT130" i="114"/>
  <c r="AT131" i="114"/>
  <c r="AT132" i="114"/>
  <c r="AT133" i="114"/>
  <c r="AT134" i="114"/>
  <c r="AT135" i="114"/>
  <c r="AT136" i="114"/>
  <c r="AT137" i="114"/>
  <c r="AT138" i="114"/>
  <c r="AT139" i="114"/>
  <c r="AT140" i="114"/>
  <c r="AT141" i="114"/>
  <c r="AT142" i="114"/>
  <c r="AT143" i="114"/>
  <c r="AT144" i="114"/>
  <c r="AT145" i="114"/>
  <c r="AT146" i="114"/>
  <c r="AT147" i="114"/>
  <c r="AT148" i="114"/>
  <c r="AT149" i="114"/>
  <c r="AT150" i="114"/>
  <c r="AT151" i="114"/>
  <c r="AT152" i="114"/>
  <c r="AT153" i="114"/>
  <c r="AT154" i="114"/>
  <c r="AT155" i="114"/>
  <c r="AT156" i="114"/>
  <c r="AT157" i="114"/>
  <c r="AT158" i="114"/>
  <c r="AT159" i="114"/>
  <c r="AT160" i="114"/>
  <c r="AT161" i="114"/>
  <c r="AT162" i="114"/>
  <c r="AT163" i="114"/>
  <c r="AT164" i="114"/>
  <c r="AT165" i="114"/>
  <c r="AT166" i="114"/>
  <c r="AT167" i="114"/>
  <c r="AT168" i="114"/>
  <c r="AT169" i="114"/>
  <c r="AT170" i="114"/>
  <c r="AT171" i="114"/>
  <c r="AT172" i="114"/>
  <c r="AT173" i="114"/>
  <c r="AT174" i="114"/>
  <c r="AT175" i="114"/>
  <c r="AT176" i="114"/>
  <c r="AT177" i="114"/>
  <c r="AT178" i="114"/>
  <c r="AT179" i="114"/>
  <c r="AT180" i="114"/>
  <c r="AT181" i="114"/>
  <c r="AT182" i="114"/>
  <c r="AT183" i="114"/>
  <c r="AT184" i="114"/>
  <c r="AT185" i="114"/>
  <c r="AT186" i="114"/>
  <c r="AT187" i="114"/>
  <c r="AT188" i="114"/>
  <c r="AT189" i="114"/>
  <c r="AT190" i="114"/>
  <c r="AT191" i="114"/>
  <c r="AT192" i="114"/>
  <c r="AT193" i="114"/>
  <c r="AT194" i="114"/>
  <c r="AT195" i="114"/>
  <c r="AT196" i="114"/>
  <c r="AT197" i="114"/>
  <c r="AT198" i="114"/>
  <c r="AT199" i="114"/>
  <c r="AT200" i="114"/>
  <c r="AT201" i="114"/>
  <c r="AT202" i="114"/>
  <c r="AT203" i="114"/>
  <c r="AT204" i="114"/>
  <c r="AT205" i="114"/>
  <c r="AT206" i="114"/>
  <c r="AT208" i="114"/>
  <c r="AT207" i="114"/>
  <c r="AT209" i="114"/>
  <c r="AT210" i="114"/>
  <c r="AT211" i="114"/>
  <c r="AT212" i="114"/>
  <c r="AT213" i="114"/>
  <c r="AT214" i="114"/>
  <c r="AT215" i="114"/>
  <c r="AT216" i="114"/>
  <c r="AT217" i="114"/>
  <c r="AT218" i="114"/>
  <c r="AT219" i="114"/>
  <c r="AT220" i="114"/>
  <c r="AT221" i="114"/>
  <c r="AT222" i="114"/>
  <c r="AT223" i="114"/>
  <c r="AT224" i="114"/>
  <c r="AT225" i="114"/>
  <c r="AT226" i="114"/>
  <c r="AT227" i="114"/>
  <c r="AT228" i="114"/>
  <c r="AT229" i="114"/>
  <c r="AT230" i="114"/>
  <c r="AT231" i="114"/>
  <c r="AT232" i="114"/>
  <c r="AT233" i="114"/>
  <c r="AT234" i="114"/>
  <c r="AT235" i="114"/>
  <c r="AT236" i="114"/>
  <c r="AT237" i="114"/>
  <c r="AT238" i="114"/>
  <c r="AT239" i="114"/>
  <c r="AT240" i="114"/>
  <c r="AT241" i="114"/>
  <c r="AT242" i="114"/>
  <c r="AT243" i="114"/>
  <c r="AT244" i="114"/>
  <c r="AT245" i="114"/>
  <c r="AT246" i="114"/>
  <c r="AT247" i="114"/>
  <c r="AT248" i="114"/>
  <c r="AT249" i="114"/>
  <c r="AT250" i="114"/>
  <c r="AT251" i="114"/>
  <c r="AT252" i="114"/>
  <c r="AT253" i="114"/>
  <c r="AT254" i="114"/>
  <c r="AT255" i="114"/>
  <c r="AT256" i="114"/>
  <c r="AT257" i="114"/>
  <c r="AT258" i="114"/>
  <c r="AT259" i="114"/>
  <c r="AT260" i="114"/>
  <c r="AT261" i="114"/>
  <c r="AT262" i="114"/>
  <c r="AT263" i="114"/>
  <c r="AT264" i="114"/>
  <c r="AT265" i="114"/>
  <c r="AT266" i="114"/>
  <c r="AT267" i="114"/>
  <c r="AT268" i="114"/>
  <c r="AT269" i="114"/>
  <c r="AT270" i="114"/>
  <c r="AT271" i="114"/>
  <c r="AT272" i="114"/>
  <c r="AT273" i="114"/>
  <c r="AT274" i="114"/>
  <c r="AT275" i="114"/>
  <c r="AT276" i="114"/>
  <c r="AT277" i="114"/>
  <c r="AT278" i="114"/>
  <c r="AT279" i="114"/>
  <c r="AT280" i="114"/>
  <c r="AT281" i="114"/>
  <c r="AT282" i="114"/>
  <c r="AT283" i="114"/>
  <c r="AT284" i="114"/>
  <c r="AT285" i="114"/>
  <c r="AT286" i="114"/>
  <c r="AT287" i="114"/>
  <c r="AT288" i="114"/>
  <c r="AT289" i="114"/>
  <c r="AT290" i="114"/>
  <c r="AT291" i="114"/>
  <c r="AT292" i="114"/>
  <c r="AT293" i="114"/>
  <c r="AT294" i="114"/>
  <c r="AT295" i="114"/>
  <c r="AT296" i="114"/>
  <c r="AT297" i="114"/>
  <c r="AT298" i="114"/>
  <c r="AT299" i="114"/>
  <c r="AT300" i="114"/>
  <c r="AT3" i="114"/>
  <c r="AI301" i="114"/>
  <c r="AJ301" i="114"/>
  <c r="AJ302" i="114" s="1"/>
  <c r="AR8" i="114" s="1"/>
  <c r="AK301" i="114"/>
  <c r="AK302" i="114" s="1"/>
  <c r="AS4" i="114" s="1"/>
  <c r="AL301" i="114"/>
  <c r="AL302" i="114" s="1"/>
  <c r="AM301" i="114"/>
  <c r="AM302" i="114" s="1"/>
  <c r="AN301" i="114"/>
  <c r="AN302" i="114" s="1"/>
  <c r="AO301" i="114"/>
  <c r="AO302" i="114" s="1"/>
  <c r="AH301" i="114"/>
  <c r="AF303" i="114"/>
  <c r="AD303" i="114"/>
  <c r="AD302" i="114"/>
  <c r="AD301" i="114"/>
  <c r="AF299" i="114"/>
  <c r="AD299" i="114"/>
  <c r="F299" i="5" s="1"/>
  <c r="Y299" i="114"/>
  <c r="Z299" i="114" s="1"/>
  <c r="X299" i="114"/>
  <c r="U299" i="114"/>
  <c r="V299" i="114" s="1"/>
  <c r="T299" i="114"/>
  <c r="R299" i="114"/>
  <c r="S299" i="114" s="1"/>
  <c r="Q299" i="114"/>
  <c r="M299" i="114"/>
  <c r="N299" i="114" s="1"/>
  <c r="L299" i="114"/>
  <c r="I299" i="114"/>
  <c r="J299" i="114" s="1"/>
  <c r="H299" i="114"/>
  <c r="E299" i="114"/>
  <c r="F299" i="114" s="1"/>
  <c r="D299" i="114"/>
  <c r="AF298" i="114"/>
  <c r="AD298" i="114"/>
  <c r="F298" i="5" s="1"/>
  <c r="Y298" i="114"/>
  <c r="Z298" i="114" s="1"/>
  <c r="X298" i="114"/>
  <c r="U298" i="114"/>
  <c r="V298" i="114" s="1"/>
  <c r="T298" i="114"/>
  <c r="R298" i="114"/>
  <c r="S298" i="114" s="1"/>
  <c r="Q298" i="114"/>
  <c r="M298" i="114"/>
  <c r="N298" i="114" s="1"/>
  <c r="L298" i="114"/>
  <c r="I298" i="114"/>
  <c r="J298" i="114" s="1"/>
  <c r="H298" i="114"/>
  <c r="E298" i="114"/>
  <c r="F298" i="114" s="1"/>
  <c r="D298" i="114"/>
  <c r="AF288" i="114"/>
  <c r="AD288" i="114"/>
  <c r="F288" i="5" s="1"/>
  <c r="Y288" i="114"/>
  <c r="Z288" i="114" s="1"/>
  <c r="X288" i="114"/>
  <c r="U288" i="114"/>
  <c r="V288" i="114" s="1"/>
  <c r="T288" i="114"/>
  <c r="R288" i="114"/>
  <c r="S288" i="114" s="1"/>
  <c r="Q288" i="114"/>
  <c r="M288" i="114"/>
  <c r="N288" i="114" s="1"/>
  <c r="L288" i="114"/>
  <c r="I288" i="114"/>
  <c r="J288" i="114" s="1"/>
  <c r="H288" i="114"/>
  <c r="E288" i="114"/>
  <c r="F288" i="114" s="1"/>
  <c r="D288" i="114"/>
  <c r="AF267" i="114"/>
  <c r="AD267" i="114"/>
  <c r="F267" i="5" s="1"/>
  <c r="Y267" i="114"/>
  <c r="Z267" i="114" s="1"/>
  <c r="X267" i="114"/>
  <c r="U267" i="114"/>
  <c r="V267" i="114" s="1"/>
  <c r="T267" i="114"/>
  <c r="R267" i="114"/>
  <c r="S267" i="114" s="1"/>
  <c r="Q267" i="114"/>
  <c r="M267" i="114"/>
  <c r="N267" i="114" s="1"/>
  <c r="L267" i="114"/>
  <c r="I267" i="114"/>
  <c r="J267" i="114" s="1"/>
  <c r="H267" i="114"/>
  <c r="E267" i="114"/>
  <c r="F267" i="114" s="1"/>
  <c r="D267" i="114"/>
  <c r="AF257" i="114"/>
  <c r="AD257" i="114"/>
  <c r="F257" i="5" s="1"/>
  <c r="Y257" i="114"/>
  <c r="Z257" i="114" s="1"/>
  <c r="X257" i="114"/>
  <c r="U257" i="114"/>
  <c r="V257" i="114" s="1"/>
  <c r="T257" i="114"/>
  <c r="R257" i="114"/>
  <c r="S257" i="114" s="1"/>
  <c r="Q257" i="114"/>
  <c r="M257" i="114"/>
  <c r="N257" i="114" s="1"/>
  <c r="L257" i="114"/>
  <c r="I257" i="114"/>
  <c r="J257" i="114" s="1"/>
  <c r="H257" i="114"/>
  <c r="E257" i="114"/>
  <c r="F257" i="114" s="1"/>
  <c r="D257" i="114"/>
  <c r="AF157" i="114"/>
  <c r="AD157" i="114"/>
  <c r="F157" i="5" s="1"/>
  <c r="Y157" i="114"/>
  <c r="Z157" i="114" s="1"/>
  <c r="X157" i="114"/>
  <c r="U157" i="114"/>
  <c r="V157" i="114" s="1"/>
  <c r="T157" i="114"/>
  <c r="R157" i="114"/>
  <c r="S157" i="114" s="1"/>
  <c r="Q157" i="114"/>
  <c r="M157" i="114"/>
  <c r="N157" i="114" s="1"/>
  <c r="L157" i="114"/>
  <c r="I157" i="114"/>
  <c r="J157" i="114" s="1"/>
  <c r="H157" i="114"/>
  <c r="E157" i="114"/>
  <c r="F157" i="114" s="1"/>
  <c r="D157" i="114"/>
  <c r="AF144" i="114"/>
  <c r="AD144" i="114"/>
  <c r="F144" i="5" s="1"/>
  <c r="Y144" i="114"/>
  <c r="Z144" i="114" s="1"/>
  <c r="X144" i="114"/>
  <c r="U144" i="114"/>
  <c r="V144" i="114" s="1"/>
  <c r="T144" i="114"/>
  <c r="R144" i="114"/>
  <c r="S144" i="114" s="1"/>
  <c r="Q144" i="114"/>
  <c r="M144" i="114"/>
  <c r="N144" i="114" s="1"/>
  <c r="L144" i="114"/>
  <c r="I144" i="114"/>
  <c r="J144" i="114" s="1"/>
  <c r="H144" i="114"/>
  <c r="E144" i="114"/>
  <c r="F144" i="114" s="1"/>
  <c r="D144" i="114"/>
  <c r="AF95" i="114"/>
  <c r="AD95" i="114"/>
  <c r="F95" i="5" s="1"/>
  <c r="Y95" i="114"/>
  <c r="Z95" i="114" s="1"/>
  <c r="X95" i="114"/>
  <c r="U95" i="114"/>
  <c r="V95" i="114" s="1"/>
  <c r="T95" i="114"/>
  <c r="R95" i="114"/>
  <c r="S95" i="114" s="1"/>
  <c r="Q95" i="114"/>
  <c r="M95" i="114"/>
  <c r="N95" i="114" s="1"/>
  <c r="L95" i="114"/>
  <c r="I95" i="114"/>
  <c r="J95" i="114" s="1"/>
  <c r="H95" i="114"/>
  <c r="E95" i="114"/>
  <c r="F95" i="114" s="1"/>
  <c r="D95" i="114"/>
  <c r="AF65" i="114"/>
  <c r="AD65" i="114"/>
  <c r="F65" i="5" s="1"/>
  <c r="Y65" i="114"/>
  <c r="Z65" i="114" s="1"/>
  <c r="X65" i="114"/>
  <c r="U65" i="114"/>
  <c r="V65" i="114" s="1"/>
  <c r="T65" i="114"/>
  <c r="R65" i="114"/>
  <c r="S65" i="114" s="1"/>
  <c r="Q65" i="114"/>
  <c r="M65" i="114"/>
  <c r="N65" i="114" s="1"/>
  <c r="L65" i="114"/>
  <c r="I65" i="114"/>
  <c r="J65" i="114" s="1"/>
  <c r="H65" i="114"/>
  <c r="E65" i="114"/>
  <c r="F65" i="114" s="1"/>
  <c r="D65" i="114"/>
  <c r="AF59" i="114"/>
  <c r="AD59" i="114"/>
  <c r="F59" i="5" s="1"/>
  <c r="Y59" i="114"/>
  <c r="Z59" i="114" s="1"/>
  <c r="X59" i="114"/>
  <c r="U59" i="114"/>
  <c r="V59" i="114" s="1"/>
  <c r="T59" i="114"/>
  <c r="R59" i="114"/>
  <c r="S59" i="114" s="1"/>
  <c r="Q59" i="114"/>
  <c r="M59" i="114"/>
  <c r="N59" i="114" s="1"/>
  <c r="L59" i="114"/>
  <c r="I59" i="114"/>
  <c r="J59" i="114" s="1"/>
  <c r="H59" i="114"/>
  <c r="E59" i="114"/>
  <c r="F59" i="114" s="1"/>
  <c r="D59" i="114"/>
  <c r="AF13" i="114"/>
  <c r="AD13" i="114"/>
  <c r="F13" i="5" s="1"/>
  <c r="Y13" i="114"/>
  <c r="Z13" i="114" s="1"/>
  <c r="X13" i="114"/>
  <c r="U13" i="114"/>
  <c r="V13" i="114" s="1"/>
  <c r="T13" i="114"/>
  <c r="R13" i="114"/>
  <c r="S13" i="114" s="1"/>
  <c r="Q13" i="114"/>
  <c r="M13" i="114"/>
  <c r="N13" i="114" s="1"/>
  <c r="L13" i="114"/>
  <c r="I13" i="114"/>
  <c r="J13" i="114" s="1"/>
  <c r="H13" i="114"/>
  <c r="E13" i="114"/>
  <c r="F13" i="114" s="1"/>
  <c r="D13" i="114"/>
  <c r="AF218" i="114"/>
  <c r="AD218" i="114"/>
  <c r="F218" i="5" s="1"/>
  <c r="Y218" i="114"/>
  <c r="Z218" i="114" s="1"/>
  <c r="X218" i="114"/>
  <c r="U218" i="114"/>
  <c r="V218" i="114" s="1"/>
  <c r="T218" i="114"/>
  <c r="R218" i="114"/>
  <c r="S218" i="114" s="1"/>
  <c r="Q218" i="114"/>
  <c r="M218" i="114"/>
  <c r="N218" i="114" s="1"/>
  <c r="L218" i="114"/>
  <c r="I218" i="114"/>
  <c r="J218" i="114" s="1"/>
  <c r="H218" i="114"/>
  <c r="E218" i="114"/>
  <c r="F218" i="114" s="1"/>
  <c r="D218" i="114"/>
  <c r="AF195" i="114"/>
  <c r="AD195" i="114"/>
  <c r="F195" i="5" s="1"/>
  <c r="Y195" i="114"/>
  <c r="Z195" i="114" s="1"/>
  <c r="X195" i="114"/>
  <c r="U195" i="114"/>
  <c r="V195" i="114" s="1"/>
  <c r="T195" i="114"/>
  <c r="R195" i="114"/>
  <c r="S195" i="114" s="1"/>
  <c r="Q195" i="114"/>
  <c r="M195" i="114"/>
  <c r="N195" i="114" s="1"/>
  <c r="L195" i="114"/>
  <c r="I195" i="114"/>
  <c r="J195" i="114" s="1"/>
  <c r="H195" i="114"/>
  <c r="E195" i="114"/>
  <c r="F195" i="114" s="1"/>
  <c r="D195" i="114"/>
  <c r="AF147" i="114"/>
  <c r="AD147" i="114"/>
  <c r="F147" i="5" s="1"/>
  <c r="Y147" i="114"/>
  <c r="Z147" i="114" s="1"/>
  <c r="X147" i="114"/>
  <c r="U147" i="114"/>
  <c r="V147" i="114" s="1"/>
  <c r="T147" i="114"/>
  <c r="R147" i="114"/>
  <c r="S147" i="114" s="1"/>
  <c r="Q147" i="114"/>
  <c r="M147" i="114"/>
  <c r="N147" i="114" s="1"/>
  <c r="L147" i="114"/>
  <c r="I147" i="114"/>
  <c r="J147" i="114" s="1"/>
  <c r="H147" i="114"/>
  <c r="E147" i="114"/>
  <c r="F147" i="114" s="1"/>
  <c r="D147" i="114"/>
  <c r="AF119" i="114"/>
  <c r="AD119" i="114"/>
  <c r="F119" i="5" s="1"/>
  <c r="Y119" i="114"/>
  <c r="Z119" i="114" s="1"/>
  <c r="X119" i="114"/>
  <c r="U119" i="114"/>
  <c r="V119" i="114" s="1"/>
  <c r="T119" i="114"/>
  <c r="R119" i="114"/>
  <c r="S119" i="114" s="1"/>
  <c r="Q119" i="114"/>
  <c r="M119" i="114"/>
  <c r="N119" i="114" s="1"/>
  <c r="L119" i="114"/>
  <c r="I119" i="114"/>
  <c r="J119" i="114" s="1"/>
  <c r="H119" i="114"/>
  <c r="E119" i="114"/>
  <c r="F119" i="114" s="1"/>
  <c r="D119" i="114"/>
  <c r="AF75" i="114"/>
  <c r="AD75" i="114"/>
  <c r="F75" i="5" s="1"/>
  <c r="Y75" i="114"/>
  <c r="Z75" i="114" s="1"/>
  <c r="X75" i="114"/>
  <c r="U75" i="114"/>
  <c r="V75" i="114" s="1"/>
  <c r="T75" i="114"/>
  <c r="R75" i="114"/>
  <c r="S75" i="114" s="1"/>
  <c r="Q75" i="114"/>
  <c r="M75" i="114"/>
  <c r="N75" i="114" s="1"/>
  <c r="L75" i="114"/>
  <c r="I75" i="114"/>
  <c r="J75" i="114" s="1"/>
  <c r="H75" i="114"/>
  <c r="E75" i="114"/>
  <c r="F75" i="114" s="1"/>
  <c r="D75" i="114"/>
  <c r="AF28" i="114"/>
  <c r="AD28" i="114"/>
  <c r="F28" i="5" s="1"/>
  <c r="Y28" i="114"/>
  <c r="Z28" i="114" s="1"/>
  <c r="X28" i="114"/>
  <c r="U28" i="114"/>
  <c r="V28" i="114" s="1"/>
  <c r="T28" i="114"/>
  <c r="R28" i="114"/>
  <c r="S28" i="114" s="1"/>
  <c r="Q28" i="114"/>
  <c r="M28" i="114"/>
  <c r="N28" i="114" s="1"/>
  <c r="L28" i="114"/>
  <c r="I28" i="114"/>
  <c r="J28" i="114" s="1"/>
  <c r="H28" i="114"/>
  <c r="E28" i="114"/>
  <c r="F28" i="114" s="1"/>
  <c r="D28" i="114"/>
  <c r="AF12" i="114"/>
  <c r="AD12" i="114"/>
  <c r="F12" i="5" s="1"/>
  <c r="Y12" i="114"/>
  <c r="Z12" i="114" s="1"/>
  <c r="X12" i="114"/>
  <c r="U12" i="114"/>
  <c r="V12" i="114" s="1"/>
  <c r="T12" i="114"/>
  <c r="R12" i="114"/>
  <c r="S12" i="114" s="1"/>
  <c r="Q12" i="114"/>
  <c r="M12" i="114"/>
  <c r="N12" i="114" s="1"/>
  <c r="L12" i="114"/>
  <c r="I12" i="114"/>
  <c r="J12" i="114" s="1"/>
  <c r="H12" i="114"/>
  <c r="E12" i="114"/>
  <c r="F12" i="114" s="1"/>
  <c r="D12" i="114"/>
  <c r="AF9" i="114"/>
  <c r="AD9" i="114"/>
  <c r="F9" i="5" s="1"/>
  <c r="Y9" i="114"/>
  <c r="Z9" i="114" s="1"/>
  <c r="X9" i="114"/>
  <c r="U9" i="114"/>
  <c r="V9" i="114" s="1"/>
  <c r="T9" i="114"/>
  <c r="R9" i="114"/>
  <c r="S9" i="114" s="1"/>
  <c r="Q9" i="114"/>
  <c r="M9" i="114"/>
  <c r="N9" i="114" s="1"/>
  <c r="L9" i="114"/>
  <c r="I9" i="114"/>
  <c r="J9" i="114" s="1"/>
  <c r="H9" i="114"/>
  <c r="E9" i="114"/>
  <c r="F9" i="114" s="1"/>
  <c r="D9" i="114"/>
  <c r="AF7" i="114"/>
  <c r="AD7" i="114"/>
  <c r="F7" i="5" s="1"/>
  <c r="Y7" i="114"/>
  <c r="Z7" i="114" s="1"/>
  <c r="X7" i="114"/>
  <c r="U7" i="114"/>
  <c r="V7" i="114" s="1"/>
  <c r="T7" i="114"/>
  <c r="R7" i="114"/>
  <c r="S7" i="114" s="1"/>
  <c r="Q7" i="114"/>
  <c r="M7" i="114"/>
  <c r="N7" i="114" s="1"/>
  <c r="L7" i="114"/>
  <c r="I7" i="114"/>
  <c r="J7" i="114" s="1"/>
  <c r="H7" i="114"/>
  <c r="E7" i="114"/>
  <c r="F7" i="114" s="1"/>
  <c r="D7" i="114"/>
  <c r="AF278" i="114"/>
  <c r="AD278" i="114"/>
  <c r="Y278" i="114"/>
  <c r="Z278" i="114" s="1"/>
  <c r="X278" i="114"/>
  <c r="U278" i="114"/>
  <c r="V278" i="114" s="1"/>
  <c r="T278" i="114"/>
  <c r="R278" i="114"/>
  <c r="S278" i="114" s="1"/>
  <c r="Q278" i="114"/>
  <c r="M278" i="114"/>
  <c r="N278" i="114" s="1"/>
  <c r="L278" i="114"/>
  <c r="I278" i="114"/>
  <c r="J278" i="114" s="1"/>
  <c r="H278" i="114"/>
  <c r="E278" i="114"/>
  <c r="F278" i="114" s="1"/>
  <c r="D278" i="114"/>
  <c r="AF256" i="114"/>
  <c r="AD256" i="114"/>
  <c r="F256" i="5" s="1"/>
  <c r="Y256" i="114"/>
  <c r="Z256" i="114" s="1"/>
  <c r="X256" i="114"/>
  <c r="U256" i="114"/>
  <c r="V256" i="114" s="1"/>
  <c r="T256" i="114"/>
  <c r="R256" i="114"/>
  <c r="S256" i="114" s="1"/>
  <c r="Q256" i="114"/>
  <c r="M256" i="114"/>
  <c r="N256" i="114" s="1"/>
  <c r="L256" i="114"/>
  <c r="I256" i="114"/>
  <c r="J256" i="114" s="1"/>
  <c r="H256" i="114"/>
  <c r="E256" i="114"/>
  <c r="F256" i="114" s="1"/>
  <c r="D256" i="114"/>
  <c r="AF245" i="114"/>
  <c r="AD245" i="114"/>
  <c r="F245" i="5" s="1"/>
  <c r="Y245" i="114"/>
  <c r="Z245" i="114" s="1"/>
  <c r="X245" i="114"/>
  <c r="U245" i="114"/>
  <c r="V245" i="114" s="1"/>
  <c r="T245" i="114"/>
  <c r="R245" i="114"/>
  <c r="S245" i="114" s="1"/>
  <c r="Q245" i="114"/>
  <c r="M245" i="114"/>
  <c r="N245" i="114" s="1"/>
  <c r="L245" i="114"/>
  <c r="I245" i="114"/>
  <c r="J245" i="114" s="1"/>
  <c r="H245" i="114"/>
  <c r="E245" i="114"/>
  <c r="F245" i="114" s="1"/>
  <c r="D245" i="114"/>
  <c r="AF241" i="114"/>
  <c r="AD241" i="114"/>
  <c r="F241" i="5" s="1"/>
  <c r="Y241" i="114"/>
  <c r="Z241" i="114" s="1"/>
  <c r="X241" i="114"/>
  <c r="U241" i="114"/>
  <c r="V241" i="114" s="1"/>
  <c r="T241" i="114"/>
  <c r="R241" i="114"/>
  <c r="S241" i="114" s="1"/>
  <c r="Q241" i="114"/>
  <c r="M241" i="114"/>
  <c r="N241" i="114" s="1"/>
  <c r="L241" i="114"/>
  <c r="I241" i="114"/>
  <c r="J241" i="114" s="1"/>
  <c r="H241" i="114"/>
  <c r="E241" i="114"/>
  <c r="F241" i="114" s="1"/>
  <c r="D241" i="114"/>
  <c r="AF237" i="114"/>
  <c r="AD237" i="114"/>
  <c r="F237" i="5" s="1"/>
  <c r="Y237" i="114"/>
  <c r="Z237" i="114" s="1"/>
  <c r="X237" i="114"/>
  <c r="U237" i="114"/>
  <c r="V237" i="114" s="1"/>
  <c r="T237" i="114"/>
  <c r="R237" i="114"/>
  <c r="S237" i="114" s="1"/>
  <c r="Q237" i="114"/>
  <c r="M237" i="114"/>
  <c r="N237" i="114" s="1"/>
  <c r="L237" i="114"/>
  <c r="I237" i="114"/>
  <c r="J237" i="114" s="1"/>
  <c r="H237" i="114"/>
  <c r="E237" i="114"/>
  <c r="F237" i="114" s="1"/>
  <c r="D237" i="114"/>
  <c r="AF233" i="114"/>
  <c r="AD233" i="114"/>
  <c r="F233" i="5" s="1"/>
  <c r="Y233" i="114"/>
  <c r="Z233" i="114" s="1"/>
  <c r="X233" i="114"/>
  <c r="U233" i="114"/>
  <c r="V233" i="114" s="1"/>
  <c r="T233" i="114"/>
  <c r="R233" i="114"/>
  <c r="S233" i="114" s="1"/>
  <c r="Q233" i="114"/>
  <c r="M233" i="114"/>
  <c r="N233" i="114" s="1"/>
  <c r="L233" i="114"/>
  <c r="I233" i="114"/>
  <c r="J233" i="114" s="1"/>
  <c r="H233" i="114"/>
  <c r="E233" i="114"/>
  <c r="F233" i="114" s="1"/>
  <c r="D233" i="114"/>
  <c r="AF225" i="114"/>
  <c r="AD225" i="114"/>
  <c r="F225" i="5" s="1"/>
  <c r="Y225" i="114"/>
  <c r="Z225" i="114" s="1"/>
  <c r="X225" i="114"/>
  <c r="U225" i="114"/>
  <c r="V225" i="114" s="1"/>
  <c r="T225" i="114"/>
  <c r="R225" i="114"/>
  <c r="S225" i="114" s="1"/>
  <c r="Q225" i="114"/>
  <c r="M225" i="114"/>
  <c r="N225" i="114" s="1"/>
  <c r="L225" i="114"/>
  <c r="I225" i="114"/>
  <c r="J225" i="114" s="1"/>
  <c r="H225" i="114"/>
  <c r="E225" i="114"/>
  <c r="F225" i="114" s="1"/>
  <c r="D225" i="114"/>
  <c r="AF221" i="114"/>
  <c r="AD221" i="114"/>
  <c r="F221" i="5" s="1"/>
  <c r="Y221" i="114"/>
  <c r="Z221" i="114" s="1"/>
  <c r="X221" i="114"/>
  <c r="U221" i="114"/>
  <c r="V221" i="114" s="1"/>
  <c r="T221" i="114"/>
  <c r="R221" i="114"/>
  <c r="S221" i="114" s="1"/>
  <c r="Q221" i="114"/>
  <c r="M221" i="114"/>
  <c r="N221" i="114" s="1"/>
  <c r="L221" i="114"/>
  <c r="I221" i="114"/>
  <c r="J221" i="114" s="1"/>
  <c r="H221" i="114"/>
  <c r="E221" i="114"/>
  <c r="F221" i="114" s="1"/>
  <c r="D221" i="114"/>
  <c r="AF210" i="114"/>
  <c r="AD210" i="114"/>
  <c r="F210" i="5" s="1"/>
  <c r="Y210" i="114"/>
  <c r="Z210" i="114" s="1"/>
  <c r="X210" i="114"/>
  <c r="U210" i="114"/>
  <c r="V210" i="114" s="1"/>
  <c r="T210" i="114"/>
  <c r="R210" i="114"/>
  <c r="S210" i="114" s="1"/>
  <c r="Q210" i="114"/>
  <c r="M210" i="114"/>
  <c r="N210" i="114" s="1"/>
  <c r="L210" i="114"/>
  <c r="I210" i="114"/>
  <c r="J210" i="114" s="1"/>
  <c r="H210" i="114"/>
  <c r="E210" i="114"/>
  <c r="F210" i="114" s="1"/>
  <c r="D210" i="114"/>
  <c r="AF197" i="114"/>
  <c r="AD197" i="114"/>
  <c r="F197" i="5" s="1"/>
  <c r="Y197" i="114"/>
  <c r="Z197" i="114" s="1"/>
  <c r="X197" i="114"/>
  <c r="U197" i="114"/>
  <c r="V197" i="114" s="1"/>
  <c r="T197" i="114"/>
  <c r="R197" i="114"/>
  <c r="S197" i="114" s="1"/>
  <c r="Q197" i="114"/>
  <c r="M197" i="114"/>
  <c r="N197" i="114" s="1"/>
  <c r="L197" i="114"/>
  <c r="I197" i="114"/>
  <c r="J197" i="114" s="1"/>
  <c r="H197" i="114"/>
  <c r="E197" i="114"/>
  <c r="F197" i="114" s="1"/>
  <c r="D197" i="114"/>
  <c r="AF173" i="114"/>
  <c r="AD173" i="114"/>
  <c r="F173" i="5" s="1"/>
  <c r="Y173" i="114"/>
  <c r="Z173" i="114" s="1"/>
  <c r="X173" i="114"/>
  <c r="U173" i="114"/>
  <c r="V173" i="114" s="1"/>
  <c r="T173" i="114"/>
  <c r="R173" i="114"/>
  <c r="S173" i="114" s="1"/>
  <c r="Q173" i="114"/>
  <c r="M173" i="114"/>
  <c r="N173" i="114" s="1"/>
  <c r="L173" i="114"/>
  <c r="I173" i="114"/>
  <c r="J173" i="114" s="1"/>
  <c r="H173" i="114"/>
  <c r="E173" i="114"/>
  <c r="F173" i="114" s="1"/>
  <c r="D173" i="114"/>
  <c r="AF170" i="114"/>
  <c r="AD170" i="114"/>
  <c r="F170" i="5" s="1"/>
  <c r="Y170" i="114"/>
  <c r="Z170" i="114" s="1"/>
  <c r="X170" i="114"/>
  <c r="U170" i="114"/>
  <c r="V170" i="114" s="1"/>
  <c r="T170" i="114"/>
  <c r="R170" i="114"/>
  <c r="S170" i="114" s="1"/>
  <c r="Q170" i="114"/>
  <c r="M170" i="114"/>
  <c r="N170" i="114" s="1"/>
  <c r="L170" i="114"/>
  <c r="I170" i="114"/>
  <c r="J170" i="114" s="1"/>
  <c r="H170" i="114"/>
  <c r="E170" i="114"/>
  <c r="F170" i="114" s="1"/>
  <c r="D170" i="114"/>
  <c r="AF165" i="114"/>
  <c r="AD165" i="114"/>
  <c r="F165" i="5" s="1"/>
  <c r="Y165" i="114"/>
  <c r="Z165" i="114" s="1"/>
  <c r="X165" i="114"/>
  <c r="U165" i="114"/>
  <c r="V165" i="114" s="1"/>
  <c r="T165" i="114"/>
  <c r="R165" i="114"/>
  <c r="S165" i="114" s="1"/>
  <c r="Q165" i="114"/>
  <c r="M165" i="114"/>
  <c r="N165" i="114" s="1"/>
  <c r="L165" i="114"/>
  <c r="I165" i="114"/>
  <c r="J165" i="114" s="1"/>
  <c r="H165" i="114"/>
  <c r="E165" i="114"/>
  <c r="F165" i="114" s="1"/>
  <c r="D165" i="114"/>
  <c r="AF153" i="114"/>
  <c r="AD153" i="114"/>
  <c r="F153" i="5" s="1"/>
  <c r="Y153" i="114"/>
  <c r="Z153" i="114" s="1"/>
  <c r="X153" i="114"/>
  <c r="U153" i="114"/>
  <c r="V153" i="114" s="1"/>
  <c r="T153" i="114"/>
  <c r="R153" i="114"/>
  <c r="S153" i="114" s="1"/>
  <c r="Q153" i="114"/>
  <c r="M153" i="114"/>
  <c r="N153" i="114" s="1"/>
  <c r="L153" i="114"/>
  <c r="I153" i="114"/>
  <c r="J153" i="114" s="1"/>
  <c r="H153" i="114"/>
  <c r="E153" i="114"/>
  <c r="F153" i="114" s="1"/>
  <c r="D153" i="114"/>
  <c r="AF152" i="114"/>
  <c r="AD152" i="114"/>
  <c r="F152" i="5" s="1"/>
  <c r="Y152" i="114"/>
  <c r="Z152" i="114" s="1"/>
  <c r="X152" i="114"/>
  <c r="U152" i="114"/>
  <c r="V152" i="114" s="1"/>
  <c r="T152" i="114"/>
  <c r="R152" i="114"/>
  <c r="S152" i="114" s="1"/>
  <c r="Q152" i="114"/>
  <c r="M152" i="114"/>
  <c r="N152" i="114" s="1"/>
  <c r="L152" i="114"/>
  <c r="I152" i="114"/>
  <c r="J152" i="114" s="1"/>
  <c r="H152" i="114"/>
  <c r="E152" i="114"/>
  <c r="F152" i="114" s="1"/>
  <c r="D152" i="114"/>
  <c r="AF149" i="114"/>
  <c r="AD149" i="114"/>
  <c r="F149" i="5" s="1"/>
  <c r="Y149" i="114"/>
  <c r="Z149" i="114" s="1"/>
  <c r="X149" i="114"/>
  <c r="U149" i="114"/>
  <c r="V149" i="114" s="1"/>
  <c r="T149" i="114"/>
  <c r="R149" i="114"/>
  <c r="S149" i="114" s="1"/>
  <c r="Q149" i="114"/>
  <c r="M149" i="114"/>
  <c r="N149" i="114" s="1"/>
  <c r="L149" i="114"/>
  <c r="I149" i="114"/>
  <c r="J149" i="114" s="1"/>
  <c r="H149" i="114"/>
  <c r="E149" i="114"/>
  <c r="F149" i="114" s="1"/>
  <c r="D149" i="114"/>
  <c r="AF130" i="114"/>
  <c r="AD130" i="114"/>
  <c r="F130" i="5" s="1"/>
  <c r="Y130" i="114"/>
  <c r="Z130" i="114" s="1"/>
  <c r="X130" i="114"/>
  <c r="U130" i="114"/>
  <c r="V130" i="114" s="1"/>
  <c r="T130" i="114"/>
  <c r="R130" i="114"/>
  <c r="S130" i="114" s="1"/>
  <c r="Q130" i="114"/>
  <c r="M130" i="114"/>
  <c r="N130" i="114" s="1"/>
  <c r="L130" i="114"/>
  <c r="I130" i="114"/>
  <c r="J130" i="114" s="1"/>
  <c r="H130" i="114"/>
  <c r="E130" i="114"/>
  <c r="F130" i="114" s="1"/>
  <c r="D130" i="114"/>
  <c r="AF122" i="114"/>
  <c r="AD122" i="114"/>
  <c r="F122" i="5" s="1"/>
  <c r="Y122" i="114"/>
  <c r="Z122" i="114" s="1"/>
  <c r="X122" i="114"/>
  <c r="U122" i="114"/>
  <c r="V122" i="114" s="1"/>
  <c r="T122" i="114"/>
  <c r="R122" i="114"/>
  <c r="S122" i="114" s="1"/>
  <c r="Q122" i="114"/>
  <c r="M122" i="114"/>
  <c r="N122" i="114" s="1"/>
  <c r="L122" i="114"/>
  <c r="I122" i="114"/>
  <c r="J122" i="114" s="1"/>
  <c r="H122" i="114"/>
  <c r="E122" i="114"/>
  <c r="F122" i="114" s="1"/>
  <c r="D122" i="114"/>
  <c r="AF89" i="114"/>
  <c r="AD89" i="114"/>
  <c r="F89" i="5" s="1"/>
  <c r="Y89" i="114"/>
  <c r="Z89" i="114" s="1"/>
  <c r="X89" i="114"/>
  <c r="U89" i="114"/>
  <c r="V89" i="114" s="1"/>
  <c r="T89" i="114"/>
  <c r="R89" i="114"/>
  <c r="S89" i="114" s="1"/>
  <c r="Q89" i="114"/>
  <c r="M89" i="114"/>
  <c r="N89" i="114" s="1"/>
  <c r="L89" i="114"/>
  <c r="I89" i="114"/>
  <c r="J89" i="114" s="1"/>
  <c r="H89" i="114"/>
  <c r="E89" i="114"/>
  <c r="F89" i="114" s="1"/>
  <c r="D89" i="114"/>
  <c r="AF80" i="114"/>
  <c r="AD80" i="114"/>
  <c r="F80" i="5" s="1"/>
  <c r="Y80" i="114"/>
  <c r="Z80" i="114" s="1"/>
  <c r="X80" i="114"/>
  <c r="U80" i="114"/>
  <c r="V80" i="114" s="1"/>
  <c r="T80" i="114"/>
  <c r="R80" i="114"/>
  <c r="S80" i="114" s="1"/>
  <c r="Q80" i="114"/>
  <c r="M80" i="114"/>
  <c r="N80" i="114" s="1"/>
  <c r="L80" i="114"/>
  <c r="I80" i="114"/>
  <c r="J80" i="114" s="1"/>
  <c r="H80" i="114"/>
  <c r="E80" i="114"/>
  <c r="F80" i="114" s="1"/>
  <c r="D80" i="114"/>
  <c r="AF60" i="114"/>
  <c r="AD60" i="114"/>
  <c r="F60" i="5" s="1"/>
  <c r="Y60" i="114"/>
  <c r="Z60" i="114" s="1"/>
  <c r="X60" i="114"/>
  <c r="U60" i="114"/>
  <c r="V60" i="114" s="1"/>
  <c r="T60" i="114"/>
  <c r="R60" i="114"/>
  <c r="S60" i="114" s="1"/>
  <c r="Q60" i="114"/>
  <c r="M60" i="114"/>
  <c r="N60" i="114" s="1"/>
  <c r="L60" i="114"/>
  <c r="I60" i="114"/>
  <c r="J60" i="114" s="1"/>
  <c r="H60" i="114"/>
  <c r="E60" i="114"/>
  <c r="F60" i="114" s="1"/>
  <c r="D60" i="114"/>
  <c r="AF44" i="114"/>
  <c r="AD44" i="114"/>
  <c r="F44" i="5" s="1"/>
  <c r="Y44" i="114"/>
  <c r="Z44" i="114" s="1"/>
  <c r="X44" i="114"/>
  <c r="U44" i="114"/>
  <c r="V44" i="114" s="1"/>
  <c r="T44" i="114"/>
  <c r="R44" i="114"/>
  <c r="S44" i="114" s="1"/>
  <c r="Q44" i="114"/>
  <c r="M44" i="114"/>
  <c r="N44" i="114" s="1"/>
  <c r="L44" i="114"/>
  <c r="I44" i="114"/>
  <c r="J44" i="114" s="1"/>
  <c r="H44" i="114"/>
  <c r="E44" i="114"/>
  <c r="F44" i="114" s="1"/>
  <c r="D44" i="114"/>
  <c r="AF43" i="114"/>
  <c r="AD43" i="114"/>
  <c r="F43" i="5" s="1"/>
  <c r="Y43" i="114"/>
  <c r="Z43" i="114" s="1"/>
  <c r="X43" i="114"/>
  <c r="U43" i="114"/>
  <c r="V43" i="114" s="1"/>
  <c r="T43" i="114"/>
  <c r="R43" i="114"/>
  <c r="S43" i="114" s="1"/>
  <c r="Q43" i="114"/>
  <c r="M43" i="114"/>
  <c r="N43" i="114" s="1"/>
  <c r="L43" i="114"/>
  <c r="I43" i="114"/>
  <c r="J43" i="114" s="1"/>
  <c r="H43" i="114"/>
  <c r="E43" i="114"/>
  <c r="F43" i="114" s="1"/>
  <c r="D43" i="114"/>
  <c r="AF33" i="114"/>
  <c r="AD33" i="114"/>
  <c r="F33" i="5" s="1"/>
  <c r="Y33" i="114"/>
  <c r="Z33" i="114" s="1"/>
  <c r="X33" i="114"/>
  <c r="U33" i="114"/>
  <c r="V33" i="114" s="1"/>
  <c r="T33" i="114"/>
  <c r="R33" i="114"/>
  <c r="S33" i="114" s="1"/>
  <c r="Q33" i="114"/>
  <c r="M33" i="114"/>
  <c r="N33" i="114" s="1"/>
  <c r="L33" i="114"/>
  <c r="I33" i="114"/>
  <c r="J33" i="114" s="1"/>
  <c r="H33" i="114"/>
  <c r="E33" i="114"/>
  <c r="F33" i="114" s="1"/>
  <c r="D33" i="114"/>
  <c r="AF31" i="114"/>
  <c r="AD31" i="114"/>
  <c r="F31" i="5" s="1"/>
  <c r="Y31" i="114"/>
  <c r="Z31" i="114" s="1"/>
  <c r="X31" i="114"/>
  <c r="U31" i="114"/>
  <c r="V31" i="114" s="1"/>
  <c r="T31" i="114"/>
  <c r="R31" i="114"/>
  <c r="S31" i="114" s="1"/>
  <c r="Q31" i="114"/>
  <c r="M31" i="114"/>
  <c r="N31" i="114" s="1"/>
  <c r="L31" i="114"/>
  <c r="I31" i="114"/>
  <c r="J31" i="114" s="1"/>
  <c r="H31" i="114"/>
  <c r="E31" i="114"/>
  <c r="F31" i="114" s="1"/>
  <c r="D31" i="114"/>
  <c r="AF16" i="114"/>
  <c r="AD16" i="114"/>
  <c r="F16" i="5" s="1"/>
  <c r="Y16" i="114"/>
  <c r="Z16" i="114" s="1"/>
  <c r="X16" i="114"/>
  <c r="U16" i="114"/>
  <c r="V16" i="114" s="1"/>
  <c r="T16" i="114"/>
  <c r="R16" i="114"/>
  <c r="S16" i="114" s="1"/>
  <c r="Q16" i="114"/>
  <c r="M16" i="114"/>
  <c r="N16" i="114" s="1"/>
  <c r="L16" i="114"/>
  <c r="I16" i="114"/>
  <c r="J16" i="114" s="1"/>
  <c r="H16" i="114"/>
  <c r="E16" i="114"/>
  <c r="F16" i="114" s="1"/>
  <c r="D16" i="114"/>
  <c r="AF15" i="114"/>
  <c r="AD15" i="114"/>
  <c r="F15" i="5" s="1"/>
  <c r="Y15" i="114"/>
  <c r="Z15" i="114" s="1"/>
  <c r="X15" i="114"/>
  <c r="U15" i="114"/>
  <c r="V15" i="114" s="1"/>
  <c r="T15" i="114"/>
  <c r="R15" i="114"/>
  <c r="S15" i="114" s="1"/>
  <c r="Q15" i="114"/>
  <c r="M15" i="114"/>
  <c r="N15" i="114" s="1"/>
  <c r="L15" i="114"/>
  <c r="I15" i="114"/>
  <c r="J15" i="114" s="1"/>
  <c r="H15" i="114"/>
  <c r="E15" i="114"/>
  <c r="F15" i="114" s="1"/>
  <c r="D15" i="114"/>
  <c r="AF11" i="114"/>
  <c r="AD11" i="114"/>
  <c r="F11" i="5" s="1"/>
  <c r="Y11" i="114"/>
  <c r="Z11" i="114" s="1"/>
  <c r="X11" i="114"/>
  <c r="U11" i="114"/>
  <c r="V11" i="114" s="1"/>
  <c r="T11" i="114"/>
  <c r="R11" i="114"/>
  <c r="S11" i="114" s="1"/>
  <c r="Q11" i="114"/>
  <c r="M11" i="114"/>
  <c r="N11" i="114" s="1"/>
  <c r="L11" i="114"/>
  <c r="I11" i="114"/>
  <c r="J11" i="114" s="1"/>
  <c r="H11" i="114"/>
  <c r="E11" i="114"/>
  <c r="F11" i="114" s="1"/>
  <c r="D11" i="114"/>
  <c r="AF297" i="114"/>
  <c r="AD297" i="114"/>
  <c r="F297" i="5" s="1"/>
  <c r="Y297" i="114"/>
  <c r="Z297" i="114" s="1"/>
  <c r="X297" i="114"/>
  <c r="U297" i="114"/>
  <c r="V297" i="114" s="1"/>
  <c r="T297" i="114"/>
  <c r="R297" i="114"/>
  <c r="S297" i="114" s="1"/>
  <c r="Q297" i="114"/>
  <c r="M297" i="114"/>
  <c r="N297" i="114" s="1"/>
  <c r="L297" i="114"/>
  <c r="I297" i="114"/>
  <c r="J297" i="114" s="1"/>
  <c r="H297" i="114"/>
  <c r="E297" i="114"/>
  <c r="F297" i="114" s="1"/>
  <c r="D297" i="114"/>
  <c r="AF263" i="114"/>
  <c r="AD263" i="114"/>
  <c r="F263" i="5" s="1"/>
  <c r="Y263" i="114"/>
  <c r="Z263" i="114" s="1"/>
  <c r="X263" i="114"/>
  <c r="U263" i="114"/>
  <c r="V263" i="114" s="1"/>
  <c r="T263" i="114"/>
  <c r="R263" i="114"/>
  <c r="S263" i="114" s="1"/>
  <c r="Q263" i="114"/>
  <c r="M263" i="114"/>
  <c r="N263" i="114" s="1"/>
  <c r="L263" i="114"/>
  <c r="I263" i="114"/>
  <c r="J263" i="114" s="1"/>
  <c r="H263" i="114"/>
  <c r="E263" i="114"/>
  <c r="F263" i="114" s="1"/>
  <c r="D263" i="114"/>
  <c r="AF254" i="114"/>
  <c r="AD254" i="114"/>
  <c r="Y254" i="114"/>
  <c r="Z254" i="114" s="1"/>
  <c r="X254" i="114"/>
  <c r="U254" i="114"/>
  <c r="V254" i="114" s="1"/>
  <c r="T254" i="114"/>
  <c r="R254" i="114"/>
  <c r="S254" i="114" s="1"/>
  <c r="Q254" i="114"/>
  <c r="M254" i="114"/>
  <c r="N254" i="114" s="1"/>
  <c r="L254" i="114"/>
  <c r="I254" i="114"/>
  <c r="J254" i="114" s="1"/>
  <c r="H254" i="114"/>
  <c r="E254" i="114"/>
  <c r="F254" i="114" s="1"/>
  <c r="D254" i="114"/>
  <c r="AF196" i="114"/>
  <c r="AD196" i="114"/>
  <c r="F196" i="5" s="1"/>
  <c r="Y196" i="114"/>
  <c r="Z196" i="114" s="1"/>
  <c r="X196" i="114"/>
  <c r="U196" i="114"/>
  <c r="V196" i="114" s="1"/>
  <c r="T196" i="114"/>
  <c r="R196" i="114"/>
  <c r="S196" i="114" s="1"/>
  <c r="Q196" i="114"/>
  <c r="M196" i="114"/>
  <c r="N196" i="114" s="1"/>
  <c r="L196" i="114"/>
  <c r="I196" i="114"/>
  <c r="J196" i="114" s="1"/>
  <c r="H196" i="114"/>
  <c r="E196" i="114"/>
  <c r="F196" i="114" s="1"/>
  <c r="D196" i="114"/>
  <c r="AF194" i="114"/>
  <c r="AD194" i="114"/>
  <c r="F194" i="5" s="1"/>
  <c r="Y194" i="114"/>
  <c r="Z194" i="114" s="1"/>
  <c r="X194" i="114"/>
  <c r="U194" i="114"/>
  <c r="V194" i="114" s="1"/>
  <c r="T194" i="114"/>
  <c r="R194" i="114"/>
  <c r="S194" i="114" s="1"/>
  <c r="Q194" i="114"/>
  <c r="M194" i="114"/>
  <c r="N194" i="114" s="1"/>
  <c r="L194" i="114"/>
  <c r="I194" i="114"/>
  <c r="J194" i="114" s="1"/>
  <c r="H194" i="114"/>
  <c r="E194" i="114"/>
  <c r="F194" i="114" s="1"/>
  <c r="D194" i="114"/>
  <c r="AF190" i="114"/>
  <c r="AD190" i="114"/>
  <c r="F190" i="5" s="1"/>
  <c r="Y190" i="114"/>
  <c r="Z190" i="114" s="1"/>
  <c r="X190" i="114"/>
  <c r="U190" i="114"/>
  <c r="V190" i="114" s="1"/>
  <c r="T190" i="114"/>
  <c r="R190" i="114"/>
  <c r="S190" i="114" s="1"/>
  <c r="Q190" i="114"/>
  <c r="M190" i="114"/>
  <c r="N190" i="114" s="1"/>
  <c r="L190" i="114"/>
  <c r="I190" i="114"/>
  <c r="J190" i="114" s="1"/>
  <c r="H190" i="114"/>
  <c r="E190" i="114"/>
  <c r="F190" i="114" s="1"/>
  <c r="D190" i="114"/>
  <c r="AF179" i="114"/>
  <c r="AD179" i="114"/>
  <c r="F179" i="5" s="1"/>
  <c r="Y179" i="114"/>
  <c r="Z179" i="114" s="1"/>
  <c r="X179" i="114"/>
  <c r="U179" i="114"/>
  <c r="V179" i="114" s="1"/>
  <c r="T179" i="114"/>
  <c r="R179" i="114"/>
  <c r="S179" i="114" s="1"/>
  <c r="Q179" i="114"/>
  <c r="M179" i="114"/>
  <c r="N179" i="114" s="1"/>
  <c r="L179" i="114"/>
  <c r="I179" i="114"/>
  <c r="J179" i="114" s="1"/>
  <c r="H179" i="114"/>
  <c r="E179" i="114"/>
  <c r="F179" i="114" s="1"/>
  <c r="D179" i="114"/>
  <c r="AF163" i="114"/>
  <c r="AD163" i="114"/>
  <c r="F163" i="5" s="1"/>
  <c r="Y163" i="114"/>
  <c r="Z163" i="114" s="1"/>
  <c r="X163" i="114"/>
  <c r="U163" i="114"/>
  <c r="V163" i="114" s="1"/>
  <c r="T163" i="114"/>
  <c r="R163" i="114"/>
  <c r="S163" i="114" s="1"/>
  <c r="Q163" i="114"/>
  <c r="M163" i="114"/>
  <c r="N163" i="114" s="1"/>
  <c r="L163" i="114"/>
  <c r="I163" i="114"/>
  <c r="J163" i="114" s="1"/>
  <c r="H163" i="114"/>
  <c r="E163" i="114"/>
  <c r="F163" i="114" s="1"/>
  <c r="D163" i="114"/>
  <c r="AF133" i="114"/>
  <c r="AD133" i="114"/>
  <c r="F133" i="5" s="1"/>
  <c r="Y133" i="114"/>
  <c r="Z133" i="114" s="1"/>
  <c r="X133" i="114"/>
  <c r="U133" i="114"/>
  <c r="V133" i="114" s="1"/>
  <c r="T133" i="114"/>
  <c r="R133" i="114"/>
  <c r="S133" i="114" s="1"/>
  <c r="Q133" i="114"/>
  <c r="M133" i="114"/>
  <c r="N133" i="114" s="1"/>
  <c r="L133" i="114"/>
  <c r="I133" i="114"/>
  <c r="J133" i="114" s="1"/>
  <c r="H133" i="114"/>
  <c r="E133" i="114"/>
  <c r="F133" i="114" s="1"/>
  <c r="D133" i="114"/>
  <c r="AF132" i="114"/>
  <c r="AD132" i="114"/>
  <c r="F132" i="5" s="1"/>
  <c r="Y132" i="114"/>
  <c r="Z132" i="114" s="1"/>
  <c r="X132" i="114"/>
  <c r="U132" i="114"/>
  <c r="V132" i="114" s="1"/>
  <c r="T132" i="114"/>
  <c r="R132" i="114"/>
  <c r="S132" i="114" s="1"/>
  <c r="Q132" i="114"/>
  <c r="M132" i="114"/>
  <c r="N132" i="114" s="1"/>
  <c r="L132" i="114"/>
  <c r="I132" i="114"/>
  <c r="J132" i="114" s="1"/>
  <c r="H132" i="114"/>
  <c r="E132" i="114"/>
  <c r="F132" i="114" s="1"/>
  <c r="D132" i="114"/>
  <c r="AF115" i="114"/>
  <c r="AD115" i="114"/>
  <c r="F115" i="5" s="1"/>
  <c r="Y115" i="114"/>
  <c r="Z115" i="114" s="1"/>
  <c r="X115" i="114"/>
  <c r="U115" i="114"/>
  <c r="V115" i="114" s="1"/>
  <c r="T115" i="114"/>
  <c r="R115" i="114"/>
  <c r="S115" i="114" s="1"/>
  <c r="Q115" i="114"/>
  <c r="M115" i="114"/>
  <c r="N115" i="114" s="1"/>
  <c r="L115" i="114"/>
  <c r="I115" i="114"/>
  <c r="J115" i="114" s="1"/>
  <c r="H115" i="114"/>
  <c r="E115" i="114"/>
  <c r="F115" i="114" s="1"/>
  <c r="D115" i="114"/>
  <c r="AF99" i="114"/>
  <c r="AD99" i="114"/>
  <c r="F99" i="5" s="1"/>
  <c r="Y99" i="114"/>
  <c r="Z99" i="114" s="1"/>
  <c r="X99" i="114"/>
  <c r="U99" i="114"/>
  <c r="V99" i="114" s="1"/>
  <c r="T99" i="114"/>
  <c r="R99" i="114"/>
  <c r="S99" i="114" s="1"/>
  <c r="Q99" i="114"/>
  <c r="M99" i="114"/>
  <c r="N99" i="114" s="1"/>
  <c r="L99" i="114"/>
  <c r="I99" i="114"/>
  <c r="J99" i="114" s="1"/>
  <c r="H99" i="114"/>
  <c r="E99" i="114"/>
  <c r="F99" i="114" s="1"/>
  <c r="D99" i="114"/>
  <c r="AF93" i="114"/>
  <c r="AD93" i="114"/>
  <c r="F93" i="5" s="1"/>
  <c r="Y93" i="114"/>
  <c r="Z93" i="114" s="1"/>
  <c r="X93" i="114"/>
  <c r="U93" i="114"/>
  <c r="V93" i="114" s="1"/>
  <c r="T93" i="114"/>
  <c r="R93" i="114"/>
  <c r="S93" i="114" s="1"/>
  <c r="Q93" i="114"/>
  <c r="M93" i="114"/>
  <c r="N93" i="114" s="1"/>
  <c r="L93" i="114"/>
  <c r="I93" i="114"/>
  <c r="J93" i="114" s="1"/>
  <c r="H93" i="114"/>
  <c r="E93" i="114"/>
  <c r="F93" i="114" s="1"/>
  <c r="D93" i="114"/>
  <c r="AF86" i="114"/>
  <c r="AD86" i="114"/>
  <c r="F86" i="5" s="1"/>
  <c r="Y86" i="114"/>
  <c r="Z86" i="114" s="1"/>
  <c r="X86" i="114"/>
  <c r="U86" i="114"/>
  <c r="V86" i="114" s="1"/>
  <c r="T86" i="114"/>
  <c r="R86" i="114"/>
  <c r="S86" i="114" s="1"/>
  <c r="Q86" i="114"/>
  <c r="M86" i="114"/>
  <c r="N86" i="114" s="1"/>
  <c r="L86" i="114"/>
  <c r="I86" i="114"/>
  <c r="J86" i="114" s="1"/>
  <c r="H86" i="114"/>
  <c r="E86" i="114"/>
  <c r="F86" i="114" s="1"/>
  <c r="D86" i="114"/>
  <c r="AF85" i="114"/>
  <c r="AD85" i="114"/>
  <c r="F85" i="5" s="1"/>
  <c r="Y85" i="114"/>
  <c r="Z85" i="114" s="1"/>
  <c r="X85" i="114"/>
  <c r="U85" i="114"/>
  <c r="V85" i="114" s="1"/>
  <c r="T85" i="114"/>
  <c r="R85" i="114"/>
  <c r="S85" i="114" s="1"/>
  <c r="Q85" i="114"/>
  <c r="M85" i="114"/>
  <c r="N85" i="114" s="1"/>
  <c r="L85" i="114"/>
  <c r="I85" i="114"/>
  <c r="J85" i="114" s="1"/>
  <c r="H85" i="114"/>
  <c r="E85" i="114"/>
  <c r="F85" i="114" s="1"/>
  <c r="D85" i="114"/>
  <c r="AF84" i="114"/>
  <c r="AD84" i="114"/>
  <c r="F84" i="5" s="1"/>
  <c r="Y84" i="114"/>
  <c r="Z84" i="114" s="1"/>
  <c r="X84" i="114"/>
  <c r="U84" i="114"/>
  <c r="V84" i="114" s="1"/>
  <c r="T84" i="114"/>
  <c r="R84" i="114"/>
  <c r="S84" i="114" s="1"/>
  <c r="Q84" i="114"/>
  <c r="M84" i="114"/>
  <c r="N84" i="114" s="1"/>
  <c r="L84" i="114"/>
  <c r="I84" i="114"/>
  <c r="J84" i="114" s="1"/>
  <c r="H84" i="114"/>
  <c r="E84" i="114"/>
  <c r="F84" i="114" s="1"/>
  <c r="D84" i="114"/>
  <c r="AF79" i="114"/>
  <c r="AD79" i="114"/>
  <c r="F79" i="5" s="1"/>
  <c r="Y79" i="114"/>
  <c r="Z79" i="114" s="1"/>
  <c r="X79" i="114"/>
  <c r="U79" i="114"/>
  <c r="V79" i="114" s="1"/>
  <c r="T79" i="114"/>
  <c r="R79" i="114"/>
  <c r="S79" i="114" s="1"/>
  <c r="Q79" i="114"/>
  <c r="M79" i="114"/>
  <c r="N79" i="114" s="1"/>
  <c r="L79" i="114"/>
  <c r="I79" i="114"/>
  <c r="J79" i="114" s="1"/>
  <c r="H79" i="114"/>
  <c r="E79" i="114"/>
  <c r="F79" i="114" s="1"/>
  <c r="D79" i="114"/>
  <c r="AF72" i="114"/>
  <c r="AD72" i="114"/>
  <c r="F72" i="5" s="1"/>
  <c r="Y72" i="114"/>
  <c r="Z72" i="114" s="1"/>
  <c r="X72" i="114"/>
  <c r="U72" i="114"/>
  <c r="V72" i="114" s="1"/>
  <c r="T72" i="114"/>
  <c r="R72" i="114"/>
  <c r="S72" i="114" s="1"/>
  <c r="Q72" i="114"/>
  <c r="M72" i="114"/>
  <c r="N72" i="114" s="1"/>
  <c r="L72" i="114"/>
  <c r="I72" i="114"/>
  <c r="J72" i="114" s="1"/>
  <c r="H72" i="114"/>
  <c r="E72" i="114"/>
  <c r="F72" i="114" s="1"/>
  <c r="D72" i="114"/>
  <c r="AF67" i="114"/>
  <c r="AD67" i="114"/>
  <c r="F67" i="5" s="1"/>
  <c r="Y67" i="114"/>
  <c r="Z67" i="114" s="1"/>
  <c r="X67" i="114"/>
  <c r="U67" i="114"/>
  <c r="V67" i="114" s="1"/>
  <c r="T67" i="114"/>
  <c r="R67" i="114"/>
  <c r="S67" i="114" s="1"/>
  <c r="Q67" i="114"/>
  <c r="M67" i="114"/>
  <c r="N67" i="114" s="1"/>
  <c r="L67" i="114"/>
  <c r="I67" i="114"/>
  <c r="J67" i="114" s="1"/>
  <c r="H67" i="114"/>
  <c r="E67" i="114"/>
  <c r="F67" i="114" s="1"/>
  <c r="D67" i="114"/>
  <c r="AF56" i="114"/>
  <c r="AD56" i="114"/>
  <c r="F56" i="5" s="1"/>
  <c r="Y56" i="114"/>
  <c r="Z56" i="114" s="1"/>
  <c r="X56" i="114"/>
  <c r="U56" i="114"/>
  <c r="V56" i="114" s="1"/>
  <c r="T56" i="114"/>
  <c r="R56" i="114"/>
  <c r="S56" i="114" s="1"/>
  <c r="Q56" i="114"/>
  <c r="M56" i="114"/>
  <c r="N56" i="114" s="1"/>
  <c r="L56" i="114"/>
  <c r="I56" i="114"/>
  <c r="J56" i="114" s="1"/>
  <c r="H56" i="114"/>
  <c r="E56" i="114"/>
  <c r="F56" i="114" s="1"/>
  <c r="D56" i="114"/>
  <c r="AF45" i="114"/>
  <c r="AD45" i="114"/>
  <c r="F45" i="5" s="1"/>
  <c r="Y45" i="114"/>
  <c r="Z45" i="114" s="1"/>
  <c r="X45" i="114"/>
  <c r="U45" i="114"/>
  <c r="V45" i="114" s="1"/>
  <c r="T45" i="114"/>
  <c r="R45" i="114"/>
  <c r="S45" i="114" s="1"/>
  <c r="Q45" i="114"/>
  <c r="M45" i="114"/>
  <c r="N45" i="114" s="1"/>
  <c r="L45" i="114"/>
  <c r="I45" i="114"/>
  <c r="J45" i="114" s="1"/>
  <c r="H45" i="114"/>
  <c r="E45" i="114"/>
  <c r="F45" i="114" s="1"/>
  <c r="D45" i="114"/>
  <c r="AF29" i="114"/>
  <c r="AD29" i="114"/>
  <c r="F29" i="5" s="1"/>
  <c r="Y29" i="114"/>
  <c r="Z29" i="114" s="1"/>
  <c r="X29" i="114"/>
  <c r="U29" i="114"/>
  <c r="V29" i="114" s="1"/>
  <c r="T29" i="114"/>
  <c r="R29" i="114"/>
  <c r="S29" i="114" s="1"/>
  <c r="Q29" i="114"/>
  <c r="M29" i="114"/>
  <c r="N29" i="114" s="1"/>
  <c r="L29" i="114"/>
  <c r="I29" i="114"/>
  <c r="J29" i="114" s="1"/>
  <c r="H29" i="114"/>
  <c r="E29" i="114"/>
  <c r="F29" i="114" s="1"/>
  <c r="D29" i="114"/>
  <c r="AF25" i="114"/>
  <c r="AD25" i="114"/>
  <c r="F25" i="5" s="1"/>
  <c r="Y25" i="114"/>
  <c r="Z25" i="114" s="1"/>
  <c r="X25" i="114"/>
  <c r="U25" i="114"/>
  <c r="V25" i="114" s="1"/>
  <c r="T25" i="114"/>
  <c r="R25" i="114"/>
  <c r="S25" i="114" s="1"/>
  <c r="Q25" i="114"/>
  <c r="M25" i="114"/>
  <c r="N25" i="114" s="1"/>
  <c r="L25" i="114"/>
  <c r="I25" i="114"/>
  <c r="J25" i="114" s="1"/>
  <c r="H25" i="114"/>
  <c r="E25" i="114"/>
  <c r="F25" i="114" s="1"/>
  <c r="D25" i="114"/>
  <c r="AF264" i="114"/>
  <c r="AD264" i="114"/>
  <c r="F264" i="5" s="1"/>
  <c r="Y264" i="114"/>
  <c r="Z264" i="114" s="1"/>
  <c r="X264" i="114"/>
  <c r="U264" i="114"/>
  <c r="V264" i="114" s="1"/>
  <c r="T264" i="114"/>
  <c r="R264" i="114"/>
  <c r="S264" i="114" s="1"/>
  <c r="Q264" i="114"/>
  <c r="M264" i="114"/>
  <c r="N264" i="114" s="1"/>
  <c r="L264" i="114"/>
  <c r="I264" i="114"/>
  <c r="J264" i="114" s="1"/>
  <c r="H264" i="114"/>
  <c r="E264" i="114"/>
  <c r="F264" i="114" s="1"/>
  <c r="D264" i="114"/>
  <c r="AF261" i="114"/>
  <c r="AD261" i="114"/>
  <c r="F261" i="5" s="1"/>
  <c r="Y261" i="114"/>
  <c r="Z261" i="114" s="1"/>
  <c r="X261" i="114"/>
  <c r="U261" i="114"/>
  <c r="V261" i="114" s="1"/>
  <c r="T261" i="114"/>
  <c r="R261" i="114"/>
  <c r="S261" i="114" s="1"/>
  <c r="Q261" i="114"/>
  <c r="M261" i="114"/>
  <c r="N261" i="114" s="1"/>
  <c r="L261" i="114"/>
  <c r="I261" i="114"/>
  <c r="J261" i="114" s="1"/>
  <c r="H261" i="114"/>
  <c r="E261" i="114"/>
  <c r="F261" i="114" s="1"/>
  <c r="D261" i="114"/>
  <c r="AF250" i="114"/>
  <c r="AD250" i="114"/>
  <c r="F250" i="5" s="1"/>
  <c r="Y250" i="114"/>
  <c r="Z250" i="114" s="1"/>
  <c r="X250" i="114"/>
  <c r="U250" i="114"/>
  <c r="V250" i="114" s="1"/>
  <c r="T250" i="114"/>
  <c r="R250" i="114"/>
  <c r="S250" i="114" s="1"/>
  <c r="Q250" i="114"/>
  <c r="M250" i="114"/>
  <c r="N250" i="114" s="1"/>
  <c r="L250" i="114"/>
  <c r="I250" i="114"/>
  <c r="J250" i="114" s="1"/>
  <c r="H250" i="114"/>
  <c r="E250" i="114"/>
  <c r="F250" i="114" s="1"/>
  <c r="D250" i="114"/>
  <c r="AF224" i="114"/>
  <c r="AD224" i="114"/>
  <c r="F224" i="5" s="1"/>
  <c r="Y224" i="114"/>
  <c r="Z224" i="114" s="1"/>
  <c r="X224" i="114"/>
  <c r="U224" i="114"/>
  <c r="V224" i="114" s="1"/>
  <c r="T224" i="114"/>
  <c r="R224" i="114"/>
  <c r="S224" i="114" s="1"/>
  <c r="Q224" i="114"/>
  <c r="M224" i="114"/>
  <c r="N224" i="114" s="1"/>
  <c r="L224" i="114"/>
  <c r="I224" i="114"/>
  <c r="J224" i="114" s="1"/>
  <c r="H224" i="114"/>
  <c r="E224" i="114"/>
  <c r="F224" i="114" s="1"/>
  <c r="D224" i="114"/>
  <c r="AF206" i="114"/>
  <c r="AD206" i="114"/>
  <c r="F206" i="5" s="1"/>
  <c r="Y206" i="114"/>
  <c r="Z206" i="114" s="1"/>
  <c r="X206" i="114"/>
  <c r="U206" i="114"/>
  <c r="V206" i="114" s="1"/>
  <c r="T206" i="114"/>
  <c r="R206" i="114"/>
  <c r="S206" i="114" s="1"/>
  <c r="Q206" i="114"/>
  <c r="M206" i="114"/>
  <c r="N206" i="114" s="1"/>
  <c r="L206" i="114"/>
  <c r="I206" i="114"/>
  <c r="J206" i="114" s="1"/>
  <c r="H206" i="114"/>
  <c r="E206" i="114"/>
  <c r="F206" i="114" s="1"/>
  <c r="D206" i="114"/>
  <c r="AF200" i="114"/>
  <c r="AD200" i="114"/>
  <c r="F200" i="5" s="1"/>
  <c r="Y200" i="114"/>
  <c r="Z200" i="114" s="1"/>
  <c r="X200" i="114"/>
  <c r="U200" i="114"/>
  <c r="V200" i="114" s="1"/>
  <c r="T200" i="114"/>
  <c r="R200" i="114"/>
  <c r="S200" i="114" s="1"/>
  <c r="Q200" i="114"/>
  <c r="M200" i="114"/>
  <c r="N200" i="114" s="1"/>
  <c r="L200" i="114"/>
  <c r="I200" i="114"/>
  <c r="J200" i="114" s="1"/>
  <c r="H200" i="114"/>
  <c r="E200" i="114"/>
  <c r="F200" i="114" s="1"/>
  <c r="D200" i="114"/>
  <c r="AF191" i="114"/>
  <c r="AD191" i="114"/>
  <c r="F191" i="5" s="1"/>
  <c r="Y191" i="114"/>
  <c r="Z191" i="114" s="1"/>
  <c r="X191" i="114"/>
  <c r="U191" i="114"/>
  <c r="V191" i="114" s="1"/>
  <c r="T191" i="114"/>
  <c r="R191" i="114"/>
  <c r="S191" i="114" s="1"/>
  <c r="Q191" i="114"/>
  <c r="M191" i="114"/>
  <c r="N191" i="114" s="1"/>
  <c r="L191" i="114"/>
  <c r="I191" i="114"/>
  <c r="J191" i="114" s="1"/>
  <c r="H191" i="114"/>
  <c r="E191" i="114"/>
  <c r="F191" i="114" s="1"/>
  <c r="D191" i="114"/>
  <c r="AF154" i="114"/>
  <c r="AD154" i="114"/>
  <c r="F154" i="5" s="1"/>
  <c r="Y154" i="114"/>
  <c r="Z154" i="114" s="1"/>
  <c r="X154" i="114"/>
  <c r="U154" i="114"/>
  <c r="V154" i="114" s="1"/>
  <c r="T154" i="114"/>
  <c r="R154" i="114"/>
  <c r="S154" i="114" s="1"/>
  <c r="Q154" i="114"/>
  <c r="M154" i="114"/>
  <c r="N154" i="114" s="1"/>
  <c r="L154" i="114"/>
  <c r="I154" i="114"/>
  <c r="J154" i="114" s="1"/>
  <c r="H154" i="114"/>
  <c r="E154" i="114"/>
  <c r="F154" i="114" s="1"/>
  <c r="D154" i="114"/>
  <c r="AF141" i="114"/>
  <c r="AD141" i="114"/>
  <c r="F141" i="5" s="1"/>
  <c r="Y141" i="114"/>
  <c r="Z141" i="114" s="1"/>
  <c r="X141" i="114"/>
  <c r="U141" i="114"/>
  <c r="V141" i="114" s="1"/>
  <c r="T141" i="114"/>
  <c r="R141" i="114"/>
  <c r="S141" i="114" s="1"/>
  <c r="Q141" i="114"/>
  <c r="M141" i="114"/>
  <c r="N141" i="114" s="1"/>
  <c r="L141" i="114"/>
  <c r="I141" i="114"/>
  <c r="J141" i="114" s="1"/>
  <c r="H141" i="114"/>
  <c r="E141" i="114"/>
  <c r="F141" i="114" s="1"/>
  <c r="D141" i="114"/>
  <c r="AF129" i="114"/>
  <c r="AD129" i="114"/>
  <c r="F129" i="5" s="1"/>
  <c r="Y129" i="114"/>
  <c r="Z129" i="114" s="1"/>
  <c r="X129" i="114"/>
  <c r="U129" i="114"/>
  <c r="V129" i="114" s="1"/>
  <c r="T129" i="114"/>
  <c r="R129" i="114"/>
  <c r="S129" i="114" s="1"/>
  <c r="Q129" i="114"/>
  <c r="M129" i="114"/>
  <c r="N129" i="114" s="1"/>
  <c r="L129" i="114"/>
  <c r="I129" i="114"/>
  <c r="J129" i="114" s="1"/>
  <c r="H129" i="114"/>
  <c r="E129" i="114"/>
  <c r="F129" i="114" s="1"/>
  <c r="D129" i="114"/>
  <c r="AF106" i="114"/>
  <c r="AD106" i="114"/>
  <c r="F106" i="5" s="1"/>
  <c r="Y106" i="114"/>
  <c r="Z106" i="114" s="1"/>
  <c r="X106" i="114"/>
  <c r="U106" i="114"/>
  <c r="V106" i="114" s="1"/>
  <c r="T106" i="114"/>
  <c r="R106" i="114"/>
  <c r="S106" i="114" s="1"/>
  <c r="Q106" i="114"/>
  <c r="M106" i="114"/>
  <c r="N106" i="114" s="1"/>
  <c r="L106" i="114"/>
  <c r="I106" i="114"/>
  <c r="J106" i="114" s="1"/>
  <c r="H106" i="114"/>
  <c r="E106" i="114"/>
  <c r="F106" i="114" s="1"/>
  <c r="D106" i="114"/>
  <c r="AF102" i="114"/>
  <c r="AD102" i="114"/>
  <c r="F102" i="5" s="1"/>
  <c r="Y102" i="114"/>
  <c r="Z102" i="114" s="1"/>
  <c r="X102" i="114"/>
  <c r="U102" i="114"/>
  <c r="V102" i="114" s="1"/>
  <c r="T102" i="114"/>
  <c r="R102" i="114"/>
  <c r="S102" i="114" s="1"/>
  <c r="Q102" i="114"/>
  <c r="M102" i="114"/>
  <c r="N102" i="114" s="1"/>
  <c r="L102" i="114"/>
  <c r="I102" i="114"/>
  <c r="J102" i="114" s="1"/>
  <c r="H102" i="114"/>
  <c r="E102" i="114"/>
  <c r="F102" i="114" s="1"/>
  <c r="D102" i="114"/>
  <c r="AF74" i="114"/>
  <c r="AD74" i="114"/>
  <c r="F74" i="5" s="1"/>
  <c r="Y74" i="114"/>
  <c r="Z74" i="114" s="1"/>
  <c r="X74" i="114"/>
  <c r="U74" i="114"/>
  <c r="V74" i="114" s="1"/>
  <c r="T74" i="114"/>
  <c r="R74" i="114"/>
  <c r="S74" i="114" s="1"/>
  <c r="Q74" i="114"/>
  <c r="M74" i="114"/>
  <c r="N74" i="114" s="1"/>
  <c r="L74" i="114"/>
  <c r="I74" i="114"/>
  <c r="J74" i="114" s="1"/>
  <c r="H74" i="114"/>
  <c r="E74" i="114"/>
  <c r="F74" i="114" s="1"/>
  <c r="D74" i="114"/>
  <c r="AF54" i="114"/>
  <c r="AD54" i="114"/>
  <c r="F54" i="5" s="1"/>
  <c r="Y54" i="114"/>
  <c r="Z54" i="114" s="1"/>
  <c r="X54" i="114"/>
  <c r="U54" i="114"/>
  <c r="V54" i="114" s="1"/>
  <c r="T54" i="114"/>
  <c r="R54" i="114"/>
  <c r="S54" i="114" s="1"/>
  <c r="Q54" i="114"/>
  <c r="M54" i="114"/>
  <c r="N54" i="114" s="1"/>
  <c r="L54" i="114"/>
  <c r="I54" i="114"/>
  <c r="J54" i="114" s="1"/>
  <c r="H54" i="114"/>
  <c r="E54" i="114"/>
  <c r="F54" i="114" s="1"/>
  <c r="D54" i="114"/>
  <c r="AF41" i="114"/>
  <c r="AD41" i="114"/>
  <c r="F41" i="5" s="1"/>
  <c r="Y41" i="114"/>
  <c r="Z41" i="114" s="1"/>
  <c r="X41" i="114"/>
  <c r="U41" i="114"/>
  <c r="V41" i="114" s="1"/>
  <c r="T41" i="114"/>
  <c r="R41" i="114"/>
  <c r="S41" i="114" s="1"/>
  <c r="Q41" i="114"/>
  <c r="M41" i="114"/>
  <c r="N41" i="114" s="1"/>
  <c r="L41" i="114"/>
  <c r="I41" i="114"/>
  <c r="J41" i="114" s="1"/>
  <c r="H41" i="114"/>
  <c r="E41" i="114"/>
  <c r="F41" i="114" s="1"/>
  <c r="D41" i="114"/>
  <c r="AF19" i="114"/>
  <c r="AD19" i="114"/>
  <c r="F19" i="5" s="1"/>
  <c r="Y19" i="114"/>
  <c r="Z19" i="114" s="1"/>
  <c r="X19" i="114"/>
  <c r="U19" i="114"/>
  <c r="V19" i="114" s="1"/>
  <c r="T19" i="114"/>
  <c r="R19" i="114"/>
  <c r="S19" i="114" s="1"/>
  <c r="Q19" i="114"/>
  <c r="M19" i="114"/>
  <c r="N19" i="114" s="1"/>
  <c r="L19" i="114"/>
  <c r="I19" i="114"/>
  <c r="J19" i="114" s="1"/>
  <c r="H19" i="114"/>
  <c r="E19" i="114"/>
  <c r="F19" i="114" s="1"/>
  <c r="D19" i="114"/>
  <c r="AF292" i="114"/>
  <c r="AD292" i="114"/>
  <c r="F292" i="5" s="1"/>
  <c r="Y292" i="114"/>
  <c r="Z292" i="114" s="1"/>
  <c r="X292" i="114"/>
  <c r="U292" i="114"/>
  <c r="V292" i="114" s="1"/>
  <c r="T292" i="114"/>
  <c r="R292" i="114"/>
  <c r="S292" i="114" s="1"/>
  <c r="Q292" i="114"/>
  <c r="M292" i="114"/>
  <c r="N292" i="114" s="1"/>
  <c r="L292" i="114"/>
  <c r="I292" i="114"/>
  <c r="J292" i="114" s="1"/>
  <c r="H292" i="114"/>
  <c r="E292" i="114"/>
  <c r="F292" i="114" s="1"/>
  <c r="D292" i="114"/>
  <c r="AF284" i="114"/>
  <c r="AD284" i="114"/>
  <c r="F284" i="5" s="1"/>
  <c r="Y284" i="114"/>
  <c r="Z284" i="114" s="1"/>
  <c r="X284" i="114"/>
  <c r="U284" i="114"/>
  <c r="V284" i="114" s="1"/>
  <c r="T284" i="114"/>
  <c r="R284" i="114"/>
  <c r="S284" i="114" s="1"/>
  <c r="Q284" i="114"/>
  <c r="M284" i="114"/>
  <c r="N284" i="114" s="1"/>
  <c r="L284" i="114"/>
  <c r="I284" i="114"/>
  <c r="J284" i="114" s="1"/>
  <c r="H284" i="114"/>
  <c r="E284" i="114"/>
  <c r="F284" i="114" s="1"/>
  <c r="D284" i="114"/>
  <c r="AF277" i="114"/>
  <c r="AD277" i="114"/>
  <c r="F277" i="5" s="1"/>
  <c r="Y277" i="114"/>
  <c r="Z277" i="114" s="1"/>
  <c r="X277" i="114"/>
  <c r="U277" i="114"/>
  <c r="V277" i="114" s="1"/>
  <c r="T277" i="114"/>
  <c r="R277" i="114"/>
  <c r="S277" i="114" s="1"/>
  <c r="Q277" i="114"/>
  <c r="M277" i="114"/>
  <c r="N277" i="114" s="1"/>
  <c r="L277" i="114"/>
  <c r="I277" i="114"/>
  <c r="J277" i="114" s="1"/>
  <c r="H277" i="114"/>
  <c r="E277" i="114"/>
  <c r="F277" i="114" s="1"/>
  <c r="D277" i="114"/>
  <c r="AF270" i="114"/>
  <c r="AD270" i="114"/>
  <c r="F270" i="5" s="1"/>
  <c r="Y270" i="114"/>
  <c r="Z270" i="114" s="1"/>
  <c r="X270" i="114"/>
  <c r="U270" i="114"/>
  <c r="V270" i="114" s="1"/>
  <c r="T270" i="114"/>
  <c r="R270" i="114"/>
  <c r="S270" i="114" s="1"/>
  <c r="Q270" i="114"/>
  <c r="M270" i="114"/>
  <c r="N270" i="114" s="1"/>
  <c r="L270" i="114"/>
  <c r="I270" i="114"/>
  <c r="J270" i="114" s="1"/>
  <c r="H270" i="114"/>
  <c r="E270" i="114"/>
  <c r="F270" i="114" s="1"/>
  <c r="D270" i="114"/>
  <c r="AF269" i="114"/>
  <c r="AD269" i="114"/>
  <c r="F269" i="5" s="1"/>
  <c r="Y269" i="114"/>
  <c r="Z269" i="114" s="1"/>
  <c r="X269" i="114"/>
  <c r="U269" i="114"/>
  <c r="V269" i="114" s="1"/>
  <c r="T269" i="114"/>
  <c r="R269" i="114"/>
  <c r="S269" i="114" s="1"/>
  <c r="Q269" i="114"/>
  <c r="M269" i="114"/>
  <c r="N269" i="114" s="1"/>
  <c r="L269" i="114"/>
  <c r="I269" i="114"/>
  <c r="J269" i="114" s="1"/>
  <c r="H269" i="114"/>
  <c r="E269" i="114"/>
  <c r="F269" i="114" s="1"/>
  <c r="D269" i="114"/>
  <c r="AF246" i="114"/>
  <c r="AD246" i="114"/>
  <c r="F246" i="5" s="1"/>
  <c r="Y246" i="114"/>
  <c r="Z246" i="114" s="1"/>
  <c r="X246" i="114"/>
  <c r="U246" i="114"/>
  <c r="V246" i="114" s="1"/>
  <c r="T246" i="114"/>
  <c r="R246" i="114"/>
  <c r="S246" i="114" s="1"/>
  <c r="Q246" i="114"/>
  <c r="M246" i="114"/>
  <c r="N246" i="114" s="1"/>
  <c r="L246" i="114"/>
  <c r="I246" i="114"/>
  <c r="J246" i="114" s="1"/>
  <c r="H246" i="114"/>
  <c r="E246" i="114"/>
  <c r="F246" i="114" s="1"/>
  <c r="D246" i="114"/>
  <c r="AF240" i="114"/>
  <c r="AD240" i="114"/>
  <c r="F240" i="5" s="1"/>
  <c r="Y240" i="114"/>
  <c r="Z240" i="114" s="1"/>
  <c r="X240" i="114"/>
  <c r="U240" i="114"/>
  <c r="V240" i="114" s="1"/>
  <c r="T240" i="114"/>
  <c r="R240" i="114"/>
  <c r="S240" i="114" s="1"/>
  <c r="Q240" i="114"/>
  <c r="M240" i="114"/>
  <c r="N240" i="114" s="1"/>
  <c r="L240" i="114"/>
  <c r="I240" i="114"/>
  <c r="J240" i="114" s="1"/>
  <c r="H240" i="114"/>
  <c r="E240" i="114"/>
  <c r="F240" i="114" s="1"/>
  <c r="D240" i="114"/>
  <c r="AF238" i="114"/>
  <c r="AD238" i="114"/>
  <c r="F238" i="5" s="1"/>
  <c r="Y238" i="114"/>
  <c r="Z238" i="114" s="1"/>
  <c r="X238" i="114"/>
  <c r="U238" i="114"/>
  <c r="V238" i="114" s="1"/>
  <c r="T238" i="114"/>
  <c r="R238" i="114"/>
  <c r="S238" i="114" s="1"/>
  <c r="Q238" i="114"/>
  <c r="M238" i="114"/>
  <c r="N238" i="114" s="1"/>
  <c r="L238" i="114"/>
  <c r="I238" i="114"/>
  <c r="J238" i="114" s="1"/>
  <c r="H238" i="114"/>
  <c r="E238" i="114"/>
  <c r="F238" i="114" s="1"/>
  <c r="D238" i="114"/>
  <c r="AF226" i="114"/>
  <c r="AD226" i="114"/>
  <c r="F226" i="5" s="1"/>
  <c r="Y226" i="114"/>
  <c r="Z226" i="114" s="1"/>
  <c r="X226" i="114"/>
  <c r="U226" i="114"/>
  <c r="V226" i="114" s="1"/>
  <c r="T226" i="114"/>
  <c r="R226" i="114"/>
  <c r="S226" i="114" s="1"/>
  <c r="Q226" i="114"/>
  <c r="M226" i="114"/>
  <c r="N226" i="114" s="1"/>
  <c r="L226" i="114"/>
  <c r="I226" i="114"/>
  <c r="J226" i="114" s="1"/>
  <c r="H226" i="114"/>
  <c r="E226" i="114"/>
  <c r="F226" i="114" s="1"/>
  <c r="D226" i="114"/>
  <c r="AF223" i="114"/>
  <c r="AD223" i="114"/>
  <c r="F223" i="5" s="1"/>
  <c r="Y223" i="114"/>
  <c r="Z223" i="114" s="1"/>
  <c r="X223" i="114"/>
  <c r="U223" i="114"/>
  <c r="V223" i="114" s="1"/>
  <c r="T223" i="114"/>
  <c r="R223" i="114"/>
  <c r="S223" i="114" s="1"/>
  <c r="Q223" i="114"/>
  <c r="M223" i="114"/>
  <c r="N223" i="114" s="1"/>
  <c r="L223" i="114"/>
  <c r="I223" i="114"/>
  <c r="J223" i="114" s="1"/>
  <c r="H223" i="114"/>
  <c r="E223" i="114"/>
  <c r="F223" i="114" s="1"/>
  <c r="D223" i="114"/>
  <c r="AF217" i="114"/>
  <c r="AD217" i="114"/>
  <c r="F217" i="5" s="1"/>
  <c r="Y217" i="114"/>
  <c r="Z217" i="114" s="1"/>
  <c r="X217" i="114"/>
  <c r="U217" i="114"/>
  <c r="V217" i="114" s="1"/>
  <c r="T217" i="114"/>
  <c r="R217" i="114"/>
  <c r="S217" i="114" s="1"/>
  <c r="Q217" i="114"/>
  <c r="M217" i="114"/>
  <c r="N217" i="114" s="1"/>
  <c r="L217" i="114"/>
  <c r="I217" i="114"/>
  <c r="J217" i="114" s="1"/>
  <c r="H217" i="114"/>
  <c r="E217" i="114"/>
  <c r="F217" i="114" s="1"/>
  <c r="D217" i="114"/>
  <c r="AF193" i="114"/>
  <c r="AD193" i="114"/>
  <c r="F193" i="5" s="1"/>
  <c r="Y193" i="114"/>
  <c r="Z193" i="114" s="1"/>
  <c r="X193" i="114"/>
  <c r="U193" i="114"/>
  <c r="V193" i="114" s="1"/>
  <c r="T193" i="114"/>
  <c r="R193" i="114"/>
  <c r="S193" i="114" s="1"/>
  <c r="Q193" i="114"/>
  <c r="M193" i="114"/>
  <c r="N193" i="114" s="1"/>
  <c r="L193" i="114"/>
  <c r="I193" i="114"/>
  <c r="J193" i="114" s="1"/>
  <c r="H193" i="114"/>
  <c r="E193" i="114"/>
  <c r="F193" i="114" s="1"/>
  <c r="D193" i="114"/>
  <c r="AF181" i="114"/>
  <c r="AD181" i="114"/>
  <c r="F181" i="5" s="1"/>
  <c r="Y181" i="114"/>
  <c r="Z181" i="114" s="1"/>
  <c r="X181" i="114"/>
  <c r="U181" i="114"/>
  <c r="V181" i="114" s="1"/>
  <c r="T181" i="114"/>
  <c r="R181" i="114"/>
  <c r="S181" i="114" s="1"/>
  <c r="Q181" i="114"/>
  <c r="M181" i="114"/>
  <c r="N181" i="114" s="1"/>
  <c r="L181" i="114"/>
  <c r="I181" i="114"/>
  <c r="J181" i="114" s="1"/>
  <c r="H181" i="114"/>
  <c r="E181" i="114"/>
  <c r="F181" i="114" s="1"/>
  <c r="D181" i="114"/>
  <c r="AF167" i="114"/>
  <c r="AD167" i="114"/>
  <c r="F167" i="5" s="1"/>
  <c r="Y167" i="114"/>
  <c r="Z167" i="114" s="1"/>
  <c r="X167" i="114"/>
  <c r="U167" i="114"/>
  <c r="V167" i="114" s="1"/>
  <c r="T167" i="114"/>
  <c r="R167" i="114"/>
  <c r="S167" i="114" s="1"/>
  <c r="Q167" i="114"/>
  <c r="M167" i="114"/>
  <c r="N167" i="114" s="1"/>
  <c r="L167" i="114"/>
  <c r="I167" i="114"/>
  <c r="J167" i="114" s="1"/>
  <c r="H167" i="114"/>
  <c r="E167" i="114"/>
  <c r="F167" i="114" s="1"/>
  <c r="D167" i="114"/>
  <c r="AF134" i="114"/>
  <c r="AD134" i="114"/>
  <c r="F134" i="5" s="1"/>
  <c r="Y134" i="114"/>
  <c r="Z134" i="114" s="1"/>
  <c r="X134" i="114"/>
  <c r="U134" i="114"/>
  <c r="V134" i="114" s="1"/>
  <c r="T134" i="114"/>
  <c r="R134" i="114"/>
  <c r="S134" i="114" s="1"/>
  <c r="Q134" i="114"/>
  <c r="M134" i="114"/>
  <c r="N134" i="114" s="1"/>
  <c r="L134" i="114"/>
  <c r="I134" i="114"/>
  <c r="J134" i="114" s="1"/>
  <c r="H134" i="114"/>
  <c r="E134" i="114"/>
  <c r="F134" i="114" s="1"/>
  <c r="D134" i="114"/>
  <c r="AF125" i="114"/>
  <c r="AD125" i="114"/>
  <c r="F125" i="5" s="1"/>
  <c r="Y125" i="114"/>
  <c r="Z125" i="114" s="1"/>
  <c r="X125" i="114"/>
  <c r="U125" i="114"/>
  <c r="V125" i="114" s="1"/>
  <c r="T125" i="114"/>
  <c r="R125" i="114"/>
  <c r="S125" i="114" s="1"/>
  <c r="Q125" i="114"/>
  <c r="M125" i="114"/>
  <c r="N125" i="114" s="1"/>
  <c r="L125" i="114"/>
  <c r="I125" i="114"/>
  <c r="J125" i="114" s="1"/>
  <c r="H125" i="114"/>
  <c r="E125" i="114"/>
  <c r="F125" i="114" s="1"/>
  <c r="D125" i="114"/>
  <c r="AF120" i="114"/>
  <c r="AD120" i="114"/>
  <c r="F120" i="5" s="1"/>
  <c r="Y120" i="114"/>
  <c r="Z120" i="114" s="1"/>
  <c r="X120" i="114"/>
  <c r="U120" i="114"/>
  <c r="V120" i="114" s="1"/>
  <c r="T120" i="114"/>
  <c r="R120" i="114"/>
  <c r="S120" i="114" s="1"/>
  <c r="Q120" i="114"/>
  <c r="M120" i="114"/>
  <c r="N120" i="114" s="1"/>
  <c r="L120" i="114"/>
  <c r="I120" i="114"/>
  <c r="J120" i="114" s="1"/>
  <c r="H120" i="114"/>
  <c r="E120" i="114"/>
  <c r="F120" i="114" s="1"/>
  <c r="D120" i="114"/>
  <c r="AF117" i="114"/>
  <c r="AD117" i="114"/>
  <c r="F117" i="5" s="1"/>
  <c r="Y117" i="114"/>
  <c r="Z117" i="114" s="1"/>
  <c r="X117" i="114"/>
  <c r="U117" i="114"/>
  <c r="V117" i="114" s="1"/>
  <c r="T117" i="114"/>
  <c r="R117" i="114"/>
  <c r="S117" i="114" s="1"/>
  <c r="Q117" i="114"/>
  <c r="M117" i="114"/>
  <c r="N117" i="114" s="1"/>
  <c r="L117" i="114"/>
  <c r="I117" i="114"/>
  <c r="J117" i="114" s="1"/>
  <c r="H117" i="114"/>
  <c r="E117" i="114"/>
  <c r="F117" i="114" s="1"/>
  <c r="D117" i="114"/>
  <c r="AF114" i="114"/>
  <c r="AD114" i="114"/>
  <c r="F114" i="5" s="1"/>
  <c r="Y114" i="114"/>
  <c r="Z114" i="114" s="1"/>
  <c r="X114" i="114"/>
  <c r="U114" i="114"/>
  <c r="V114" i="114" s="1"/>
  <c r="T114" i="114"/>
  <c r="R114" i="114"/>
  <c r="S114" i="114" s="1"/>
  <c r="Q114" i="114"/>
  <c r="M114" i="114"/>
  <c r="N114" i="114" s="1"/>
  <c r="L114" i="114"/>
  <c r="I114" i="114"/>
  <c r="J114" i="114" s="1"/>
  <c r="H114" i="114"/>
  <c r="E114" i="114"/>
  <c r="F114" i="114" s="1"/>
  <c r="D114" i="114"/>
  <c r="AF104" i="114"/>
  <c r="AD104" i="114"/>
  <c r="F104" i="5" s="1"/>
  <c r="Y104" i="114"/>
  <c r="Z104" i="114" s="1"/>
  <c r="X104" i="114"/>
  <c r="U104" i="114"/>
  <c r="V104" i="114" s="1"/>
  <c r="T104" i="114"/>
  <c r="R104" i="114"/>
  <c r="S104" i="114" s="1"/>
  <c r="Q104" i="114"/>
  <c r="M104" i="114"/>
  <c r="N104" i="114" s="1"/>
  <c r="L104" i="114"/>
  <c r="I104" i="114"/>
  <c r="J104" i="114" s="1"/>
  <c r="H104" i="114"/>
  <c r="E104" i="114"/>
  <c r="F104" i="114" s="1"/>
  <c r="D104" i="114"/>
  <c r="AF100" i="114"/>
  <c r="AD100" i="114"/>
  <c r="F100" i="5" s="1"/>
  <c r="Y100" i="114"/>
  <c r="Z100" i="114" s="1"/>
  <c r="X100" i="114"/>
  <c r="U100" i="114"/>
  <c r="V100" i="114" s="1"/>
  <c r="T100" i="114"/>
  <c r="R100" i="114"/>
  <c r="S100" i="114" s="1"/>
  <c r="Q100" i="114"/>
  <c r="M100" i="114"/>
  <c r="N100" i="114" s="1"/>
  <c r="L100" i="114"/>
  <c r="I100" i="114"/>
  <c r="J100" i="114" s="1"/>
  <c r="H100" i="114"/>
  <c r="E100" i="114"/>
  <c r="F100" i="114" s="1"/>
  <c r="D100" i="114"/>
  <c r="AF83" i="114"/>
  <c r="AD83" i="114"/>
  <c r="F83" i="5" s="1"/>
  <c r="Y83" i="114"/>
  <c r="Z83" i="114" s="1"/>
  <c r="X83" i="114"/>
  <c r="U83" i="114"/>
  <c r="V83" i="114" s="1"/>
  <c r="T83" i="114"/>
  <c r="R83" i="114"/>
  <c r="S83" i="114" s="1"/>
  <c r="Q83" i="114"/>
  <c r="M83" i="114"/>
  <c r="N83" i="114" s="1"/>
  <c r="L83" i="114"/>
  <c r="I83" i="114"/>
  <c r="J83" i="114" s="1"/>
  <c r="H83" i="114"/>
  <c r="E83" i="114"/>
  <c r="F83" i="114" s="1"/>
  <c r="D83" i="114"/>
  <c r="AF81" i="114"/>
  <c r="AD81" i="114"/>
  <c r="F81" i="5" s="1"/>
  <c r="Y81" i="114"/>
  <c r="Z81" i="114" s="1"/>
  <c r="X81" i="114"/>
  <c r="U81" i="114"/>
  <c r="V81" i="114" s="1"/>
  <c r="T81" i="114"/>
  <c r="R81" i="114"/>
  <c r="S81" i="114" s="1"/>
  <c r="Q81" i="114"/>
  <c r="M81" i="114"/>
  <c r="N81" i="114" s="1"/>
  <c r="L81" i="114"/>
  <c r="I81" i="114"/>
  <c r="J81" i="114" s="1"/>
  <c r="H81" i="114"/>
  <c r="E81" i="114"/>
  <c r="F81" i="114" s="1"/>
  <c r="D81" i="114"/>
  <c r="AF76" i="114"/>
  <c r="AD76" i="114"/>
  <c r="F76" i="5" s="1"/>
  <c r="Y76" i="114"/>
  <c r="Z76" i="114" s="1"/>
  <c r="X76" i="114"/>
  <c r="U76" i="114"/>
  <c r="V76" i="114" s="1"/>
  <c r="T76" i="114"/>
  <c r="R76" i="114"/>
  <c r="S76" i="114" s="1"/>
  <c r="Q76" i="114"/>
  <c r="M76" i="114"/>
  <c r="N76" i="114" s="1"/>
  <c r="L76" i="114"/>
  <c r="I76" i="114"/>
  <c r="J76" i="114" s="1"/>
  <c r="H76" i="114"/>
  <c r="E76" i="114"/>
  <c r="F76" i="114" s="1"/>
  <c r="D76" i="114"/>
  <c r="AF69" i="114"/>
  <c r="AD69" i="114"/>
  <c r="F69" i="5" s="1"/>
  <c r="Y69" i="114"/>
  <c r="Z69" i="114" s="1"/>
  <c r="X69" i="114"/>
  <c r="U69" i="114"/>
  <c r="V69" i="114" s="1"/>
  <c r="T69" i="114"/>
  <c r="R69" i="114"/>
  <c r="S69" i="114" s="1"/>
  <c r="Q69" i="114"/>
  <c r="M69" i="114"/>
  <c r="N69" i="114" s="1"/>
  <c r="L69" i="114"/>
  <c r="I69" i="114"/>
  <c r="J69" i="114" s="1"/>
  <c r="H69" i="114"/>
  <c r="E69" i="114"/>
  <c r="F69" i="114" s="1"/>
  <c r="D69" i="114"/>
  <c r="AF36" i="114"/>
  <c r="AD36" i="114"/>
  <c r="F36" i="5" s="1"/>
  <c r="Y36" i="114"/>
  <c r="Z36" i="114" s="1"/>
  <c r="X36" i="114"/>
  <c r="U36" i="114"/>
  <c r="V36" i="114" s="1"/>
  <c r="T36" i="114"/>
  <c r="R36" i="114"/>
  <c r="S36" i="114" s="1"/>
  <c r="Q36" i="114"/>
  <c r="M36" i="114"/>
  <c r="N36" i="114" s="1"/>
  <c r="L36" i="114"/>
  <c r="I36" i="114"/>
  <c r="J36" i="114" s="1"/>
  <c r="H36" i="114"/>
  <c r="E36" i="114"/>
  <c r="F36" i="114" s="1"/>
  <c r="D36" i="114"/>
  <c r="AF26" i="114"/>
  <c r="AD26" i="114"/>
  <c r="F26" i="5" s="1"/>
  <c r="Y26" i="114"/>
  <c r="Z26" i="114" s="1"/>
  <c r="X26" i="114"/>
  <c r="U26" i="114"/>
  <c r="V26" i="114" s="1"/>
  <c r="T26" i="114"/>
  <c r="R26" i="114"/>
  <c r="S26" i="114" s="1"/>
  <c r="Q26" i="114"/>
  <c r="M26" i="114"/>
  <c r="N26" i="114" s="1"/>
  <c r="L26" i="114"/>
  <c r="I26" i="114"/>
  <c r="J26" i="114" s="1"/>
  <c r="H26" i="114"/>
  <c r="E26" i="114"/>
  <c r="F26" i="114" s="1"/>
  <c r="D26" i="114"/>
  <c r="AF18" i="114"/>
  <c r="AD18" i="114"/>
  <c r="F18" i="5" s="1"/>
  <c r="Y18" i="114"/>
  <c r="Z18" i="114" s="1"/>
  <c r="X18" i="114"/>
  <c r="U18" i="114"/>
  <c r="V18" i="114" s="1"/>
  <c r="T18" i="114"/>
  <c r="R18" i="114"/>
  <c r="S18" i="114" s="1"/>
  <c r="Q18" i="114"/>
  <c r="M18" i="114"/>
  <c r="N18" i="114" s="1"/>
  <c r="L18" i="114"/>
  <c r="I18" i="114"/>
  <c r="J18" i="114" s="1"/>
  <c r="H18" i="114"/>
  <c r="E18" i="114"/>
  <c r="F18" i="114" s="1"/>
  <c r="D18" i="114"/>
  <c r="AF295" i="114"/>
  <c r="AD295" i="114"/>
  <c r="F295" i="5" s="1"/>
  <c r="Y295" i="114"/>
  <c r="Z295" i="114" s="1"/>
  <c r="X295" i="114"/>
  <c r="U295" i="114"/>
  <c r="V295" i="114" s="1"/>
  <c r="T295" i="114"/>
  <c r="R295" i="114"/>
  <c r="S295" i="114" s="1"/>
  <c r="Q295" i="114"/>
  <c r="M295" i="114"/>
  <c r="N295" i="114" s="1"/>
  <c r="L295" i="114"/>
  <c r="I295" i="114"/>
  <c r="J295" i="114" s="1"/>
  <c r="H295" i="114"/>
  <c r="E295" i="114"/>
  <c r="F295" i="114" s="1"/>
  <c r="D295" i="114"/>
  <c r="AF260" i="114"/>
  <c r="AD260" i="114"/>
  <c r="F260" i="5" s="1"/>
  <c r="Y260" i="114"/>
  <c r="Z260" i="114" s="1"/>
  <c r="X260" i="114"/>
  <c r="U260" i="114"/>
  <c r="V260" i="114" s="1"/>
  <c r="T260" i="114"/>
  <c r="R260" i="114"/>
  <c r="S260" i="114" s="1"/>
  <c r="Q260" i="114"/>
  <c r="M260" i="114"/>
  <c r="N260" i="114" s="1"/>
  <c r="L260" i="114"/>
  <c r="I260" i="114"/>
  <c r="J260" i="114" s="1"/>
  <c r="H260" i="114"/>
  <c r="E260" i="114"/>
  <c r="F260" i="114" s="1"/>
  <c r="D260" i="114"/>
  <c r="AF253" i="114"/>
  <c r="AD253" i="114"/>
  <c r="F253" i="5" s="1"/>
  <c r="Y253" i="114"/>
  <c r="Z253" i="114" s="1"/>
  <c r="X253" i="114"/>
  <c r="U253" i="114"/>
  <c r="V253" i="114" s="1"/>
  <c r="T253" i="114"/>
  <c r="R253" i="114"/>
  <c r="S253" i="114" s="1"/>
  <c r="Q253" i="114"/>
  <c r="M253" i="114"/>
  <c r="N253" i="114" s="1"/>
  <c r="L253" i="114"/>
  <c r="I253" i="114"/>
  <c r="J253" i="114" s="1"/>
  <c r="H253" i="114"/>
  <c r="E253" i="114"/>
  <c r="F253" i="114" s="1"/>
  <c r="D253" i="114"/>
  <c r="AF248" i="114"/>
  <c r="AD248" i="114"/>
  <c r="F248" i="5" s="1"/>
  <c r="Y248" i="114"/>
  <c r="Z248" i="114" s="1"/>
  <c r="X248" i="114"/>
  <c r="U248" i="114"/>
  <c r="V248" i="114" s="1"/>
  <c r="T248" i="114"/>
  <c r="R248" i="114"/>
  <c r="S248" i="114" s="1"/>
  <c r="Q248" i="114"/>
  <c r="M248" i="114"/>
  <c r="N248" i="114" s="1"/>
  <c r="L248" i="114"/>
  <c r="I248" i="114"/>
  <c r="J248" i="114" s="1"/>
  <c r="H248" i="114"/>
  <c r="E248" i="114"/>
  <c r="F248" i="114" s="1"/>
  <c r="D248" i="114"/>
  <c r="AF243" i="114"/>
  <c r="AD243" i="114"/>
  <c r="F243" i="5" s="1"/>
  <c r="Y243" i="114"/>
  <c r="Z243" i="114" s="1"/>
  <c r="X243" i="114"/>
  <c r="U243" i="114"/>
  <c r="V243" i="114" s="1"/>
  <c r="T243" i="114"/>
  <c r="R243" i="114"/>
  <c r="S243" i="114" s="1"/>
  <c r="Q243" i="114"/>
  <c r="M243" i="114"/>
  <c r="N243" i="114" s="1"/>
  <c r="L243" i="114"/>
  <c r="I243" i="114"/>
  <c r="J243" i="114" s="1"/>
  <c r="H243" i="114"/>
  <c r="E243" i="114"/>
  <c r="F243" i="114" s="1"/>
  <c r="D243" i="114"/>
  <c r="AF235" i="114"/>
  <c r="AD235" i="114"/>
  <c r="F235" i="5" s="1"/>
  <c r="Y235" i="114"/>
  <c r="Z235" i="114" s="1"/>
  <c r="X235" i="114"/>
  <c r="U235" i="114"/>
  <c r="V235" i="114" s="1"/>
  <c r="T235" i="114"/>
  <c r="R235" i="114"/>
  <c r="S235" i="114" s="1"/>
  <c r="Q235" i="114"/>
  <c r="M235" i="114"/>
  <c r="N235" i="114" s="1"/>
  <c r="L235" i="114"/>
  <c r="I235" i="114"/>
  <c r="J235" i="114" s="1"/>
  <c r="H235" i="114"/>
  <c r="E235" i="114"/>
  <c r="F235" i="114" s="1"/>
  <c r="D235" i="114"/>
  <c r="AF214" i="114"/>
  <c r="AD214" i="114"/>
  <c r="F214" i="5" s="1"/>
  <c r="Y214" i="114"/>
  <c r="Z214" i="114" s="1"/>
  <c r="X214" i="114"/>
  <c r="U214" i="114"/>
  <c r="V214" i="114" s="1"/>
  <c r="T214" i="114"/>
  <c r="R214" i="114"/>
  <c r="S214" i="114" s="1"/>
  <c r="Q214" i="114"/>
  <c r="M214" i="114"/>
  <c r="N214" i="114" s="1"/>
  <c r="L214" i="114"/>
  <c r="I214" i="114"/>
  <c r="J214" i="114" s="1"/>
  <c r="H214" i="114"/>
  <c r="E214" i="114"/>
  <c r="F214" i="114" s="1"/>
  <c r="D214" i="114"/>
  <c r="AF209" i="114"/>
  <c r="AD209" i="114"/>
  <c r="F209" i="5" s="1"/>
  <c r="Y209" i="114"/>
  <c r="Z209" i="114" s="1"/>
  <c r="X209" i="114"/>
  <c r="U209" i="114"/>
  <c r="V209" i="114" s="1"/>
  <c r="T209" i="114"/>
  <c r="R209" i="114"/>
  <c r="S209" i="114" s="1"/>
  <c r="Q209" i="114"/>
  <c r="M209" i="114"/>
  <c r="N209" i="114" s="1"/>
  <c r="L209" i="114"/>
  <c r="I209" i="114"/>
  <c r="J209" i="114" s="1"/>
  <c r="H209" i="114"/>
  <c r="E209" i="114"/>
  <c r="F209" i="114" s="1"/>
  <c r="D209" i="114"/>
  <c r="AF188" i="114"/>
  <c r="AD188" i="114"/>
  <c r="F188" i="5" s="1"/>
  <c r="Y188" i="114"/>
  <c r="Z188" i="114" s="1"/>
  <c r="X188" i="114"/>
  <c r="U188" i="114"/>
  <c r="V188" i="114" s="1"/>
  <c r="T188" i="114"/>
  <c r="R188" i="114"/>
  <c r="S188" i="114" s="1"/>
  <c r="Q188" i="114"/>
  <c r="M188" i="114"/>
  <c r="N188" i="114" s="1"/>
  <c r="L188" i="114"/>
  <c r="I188" i="114"/>
  <c r="J188" i="114" s="1"/>
  <c r="H188" i="114"/>
  <c r="E188" i="114"/>
  <c r="F188" i="114" s="1"/>
  <c r="D188" i="114"/>
  <c r="AF159" i="114"/>
  <c r="AD159" i="114"/>
  <c r="F159" i="5" s="1"/>
  <c r="Y159" i="114"/>
  <c r="Z159" i="114" s="1"/>
  <c r="X159" i="114"/>
  <c r="U159" i="114"/>
  <c r="V159" i="114" s="1"/>
  <c r="T159" i="114"/>
  <c r="R159" i="114"/>
  <c r="S159" i="114" s="1"/>
  <c r="Q159" i="114"/>
  <c r="M159" i="114"/>
  <c r="N159" i="114" s="1"/>
  <c r="L159" i="114"/>
  <c r="I159" i="114"/>
  <c r="J159" i="114" s="1"/>
  <c r="H159" i="114"/>
  <c r="E159" i="114"/>
  <c r="F159" i="114" s="1"/>
  <c r="D159" i="114"/>
  <c r="AF142" i="114"/>
  <c r="AD142" i="114"/>
  <c r="F142" i="5" s="1"/>
  <c r="Y142" i="114"/>
  <c r="Z142" i="114" s="1"/>
  <c r="X142" i="114"/>
  <c r="U142" i="114"/>
  <c r="V142" i="114" s="1"/>
  <c r="T142" i="114"/>
  <c r="R142" i="114"/>
  <c r="S142" i="114" s="1"/>
  <c r="Q142" i="114"/>
  <c r="M142" i="114"/>
  <c r="N142" i="114" s="1"/>
  <c r="L142" i="114"/>
  <c r="I142" i="114"/>
  <c r="J142" i="114" s="1"/>
  <c r="H142" i="114"/>
  <c r="E142" i="114"/>
  <c r="F142" i="114" s="1"/>
  <c r="D142" i="114"/>
  <c r="AF137" i="114"/>
  <c r="AD137" i="114"/>
  <c r="F137" i="5" s="1"/>
  <c r="Y137" i="114"/>
  <c r="Z137" i="114" s="1"/>
  <c r="X137" i="114"/>
  <c r="U137" i="114"/>
  <c r="V137" i="114" s="1"/>
  <c r="T137" i="114"/>
  <c r="R137" i="114"/>
  <c r="S137" i="114" s="1"/>
  <c r="Q137" i="114"/>
  <c r="M137" i="114"/>
  <c r="N137" i="114" s="1"/>
  <c r="L137" i="114"/>
  <c r="I137" i="114"/>
  <c r="J137" i="114" s="1"/>
  <c r="H137" i="114"/>
  <c r="E137" i="114"/>
  <c r="F137" i="114" s="1"/>
  <c r="D137" i="114"/>
  <c r="AF123" i="114"/>
  <c r="AD123" i="114"/>
  <c r="F123" i="5" s="1"/>
  <c r="Y123" i="114"/>
  <c r="Z123" i="114" s="1"/>
  <c r="X123" i="114"/>
  <c r="U123" i="114"/>
  <c r="V123" i="114" s="1"/>
  <c r="T123" i="114"/>
  <c r="R123" i="114"/>
  <c r="S123" i="114" s="1"/>
  <c r="Q123" i="114"/>
  <c r="M123" i="114"/>
  <c r="N123" i="114" s="1"/>
  <c r="L123" i="114"/>
  <c r="I123" i="114"/>
  <c r="J123" i="114" s="1"/>
  <c r="H123" i="114"/>
  <c r="E123" i="114"/>
  <c r="F123" i="114" s="1"/>
  <c r="D123" i="114"/>
  <c r="AF111" i="114"/>
  <c r="AD111" i="114"/>
  <c r="F111" i="5" s="1"/>
  <c r="Y111" i="114"/>
  <c r="Z111" i="114" s="1"/>
  <c r="X111" i="114"/>
  <c r="U111" i="114"/>
  <c r="V111" i="114" s="1"/>
  <c r="T111" i="114"/>
  <c r="R111" i="114"/>
  <c r="S111" i="114" s="1"/>
  <c r="Q111" i="114"/>
  <c r="M111" i="114"/>
  <c r="N111" i="114" s="1"/>
  <c r="L111" i="114"/>
  <c r="I111" i="114"/>
  <c r="J111" i="114" s="1"/>
  <c r="H111" i="114"/>
  <c r="E111" i="114"/>
  <c r="F111" i="114" s="1"/>
  <c r="D111" i="114"/>
  <c r="AF78" i="114"/>
  <c r="AD78" i="114"/>
  <c r="F78" i="5" s="1"/>
  <c r="Y78" i="114"/>
  <c r="Z78" i="114" s="1"/>
  <c r="X78" i="114"/>
  <c r="U78" i="114"/>
  <c r="V78" i="114" s="1"/>
  <c r="T78" i="114"/>
  <c r="R78" i="114"/>
  <c r="S78" i="114" s="1"/>
  <c r="Q78" i="114"/>
  <c r="M78" i="114"/>
  <c r="N78" i="114" s="1"/>
  <c r="L78" i="114"/>
  <c r="I78" i="114"/>
  <c r="J78" i="114" s="1"/>
  <c r="H78" i="114"/>
  <c r="E78" i="114"/>
  <c r="F78" i="114" s="1"/>
  <c r="D78" i="114"/>
  <c r="AF32" i="114"/>
  <c r="AD32" i="114"/>
  <c r="F32" i="5" s="1"/>
  <c r="Y32" i="114"/>
  <c r="Z32" i="114" s="1"/>
  <c r="X32" i="114"/>
  <c r="U32" i="114"/>
  <c r="V32" i="114" s="1"/>
  <c r="T32" i="114"/>
  <c r="R32" i="114"/>
  <c r="S32" i="114" s="1"/>
  <c r="Q32" i="114"/>
  <c r="M32" i="114"/>
  <c r="N32" i="114" s="1"/>
  <c r="L32" i="114"/>
  <c r="I32" i="114"/>
  <c r="J32" i="114" s="1"/>
  <c r="H32" i="114"/>
  <c r="E32" i="114"/>
  <c r="F32" i="114" s="1"/>
  <c r="D32" i="114"/>
  <c r="AF27" i="114"/>
  <c r="AD27" i="114"/>
  <c r="F27" i="5" s="1"/>
  <c r="Y27" i="114"/>
  <c r="Z27" i="114" s="1"/>
  <c r="X27" i="114"/>
  <c r="U27" i="114"/>
  <c r="V27" i="114" s="1"/>
  <c r="T27" i="114"/>
  <c r="R27" i="114"/>
  <c r="S27" i="114" s="1"/>
  <c r="Q27" i="114"/>
  <c r="M27" i="114"/>
  <c r="N27" i="114" s="1"/>
  <c r="L27" i="114"/>
  <c r="I27" i="114"/>
  <c r="J27" i="114" s="1"/>
  <c r="H27" i="114"/>
  <c r="E27" i="114"/>
  <c r="F27" i="114" s="1"/>
  <c r="D27" i="114"/>
  <c r="AF23" i="114"/>
  <c r="AD23" i="114"/>
  <c r="F23" i="5" s="1"/>
  <c r="Y23" i="114"/>
  <c r="Z23" i="114" s="1"/>
  <c r="X23" i="114"/>
  <c r="U23" i="114"/>
  <c r="V23" i="114" s="1"/>
  <c r="T23" i="114"/>
  <c r="R23" i="114"/>
  <c r="S23" i="114" s="1"/>
  <c r="Q23" i="114"/>
  <c r="M23" i="114"/>
  <c r="N23" i="114" s="1"/>
  <c r="L23" i="114"/>
  <c r="I23" i="114"/>
  <c r="J23" i="114" s="1"/>
  <c r="H23" i="114"/>
  <c r="E23" i="114"/>
  <c r="F23" i="114" s="1"/>
  <c r="D23" i="114"/>
  <c r="AF3" i="114"/>
  <c r="AD3" i="114"/>
  <c r="F3" i="5" s="1"/>
  <c r="Y3" i="114"/>
  <c r="Z3" i="114" s="1"/>
  <c r="X3" i="114"/>
  <c r="U3" i="114"/>
  <c r="V3" i="114" s="1"/>
  <c r="T3" i="114"/>
  <c r="R3" i="114"/>
  <c r="S3" i="114" s="1"/>
  <c r="Q3" i="114"/>
  <c r="M3" i="114"/>
  <c r="N3" i="114" s="1"/>
  <c r="L3" i="114"/>
  <c r="I3" i="114"/>
  <c r="J3" i="114" s="1"/>
  <c r="H3" i="114"/>
  <c r="E3" i="114"/>
  <c r="F3" i="114" s="1"/>
  <c r="D3" i="114"/>
  <c r="AF282" i="114"/>
  <c r="AD282" i="114"/>
  <c r="F282" i="5" s="1"/>
  <c r="Y282" i="114"/>
  <c r="Z282" i="114" s="1"/>
  <c r="X282" i="114"/>
  <c r="U282" i="114"/>
  <c r="V282" i="114" s="1"/>
  <c r="T282" i="114"/>
  <c r="R282" i="114"/>
  <c r="S282" i="114" s="1"/>
  <c r="Q282" i="114"/>
  <c r="M282" i="114"/>
  <c r="N282" i="114" s="1"/>
  <c r="L282" i="114"/>
  <c r="I282" i="114"/>
  <c r="J282" i="114" s="1"/>
  <c r="H282" i="114"/>
  <c r="E282" i="114"/>
  <c r="F282" i="114" s="1"/>
  <c r="D282" i="114"/>
  <c r="AF176" i="114"/>
  <c r="AD176" i="114"/>
  <c r="F176" i="5" s="1"/>
  <c r="Y176" i="114"/>
  <c r="Z176" i="114" s="1"/>
  <c r="X176" i="114"/>
  <c r="U176" i="114"/>
  <c r="V176" i="114" s="1"/>
  <c r="T176" i="114"/>
  <c r="R176" i="114"/>
  <c r="S176" i="114" s="1"/>
  <c r="Q176" i="114"/>
  <c r="M176" i="114"/>
  <c r="N176" i="114" s="1"/>
  <c r="L176" i="114"/>
  <c r="I176" i="114"/>
  <c r="J176" i="114" s="1"/>
  <c r="H176" i="114"/>
  <c r="E176" i="114"/>
  <c r="F176" i="114" s="1"/>
  <c r="D176" i="114"/>
  <c r="AF96" i="114"/>
  <c r="AD96" i="114"/>
  <c r="F96" i="5" s="1"/>
  <c r="Y96" i="114"/>
  <c r="Z96" i="114" s="1"/>
  <c r="X96" i="114"/>
  <c r="U96" i="114"/>
  <c r="V96" i="114" s="1"/>
  <c r="T96" i="114"/>
  <c r="R96" i="114"/>
  <c r="S96" i="114" s="1"/>
  <c r="Q96" i="114"/>
  <c r="M96" i="114"/>
  <c r="N96" i="114" s="1"/>
  <c r="L96" i="114"/>
  <c r="I96" i="114"/>
  <c r="J96" i="114" s="1"/>
  <c r="H96" i="114"/>
  <c r="E96" i="114"/>
  <c r="F96" i="114" s="1"/>
  <c r="D96" i="114"/>
  <c r="AF82" i="114"/>
  <c r="AD82" i="114"/>
  <c r="F82" i="5" s="1"/>
  <c r="Y82" i="114"/>
  <c r="Z82" i="114" s="1"/>
  <c r="X82" i="114"/>
  <c r="U82" i="114"/>
  <c r="V82" i="114" s="1"/>
  <c r="T82" i="114"/>
  <c r="R82" i="114"/>
  <c r="S82" i="114" s="1"/>
  <c r="Q82" i="114"/>
  <c r="M82" i="114"/>
  <c r="N82" i="114" s="1"/>
  <c r="L82" i="114"/>
  <c r="I82" i="114"/>
  <c r="J82" i="114" s="1"/>
  <c r="H82" i="114"/>
  <c r="E82" i="114"/>
  <c r="F82" i="114" s="1"/>
  <c r="D82" i="114"/>
  <c r="AF294" i="114"/>
  <c r="AD294" i="114"/>
  <c r="F294" i="5" s="1"/>
  <c r="Y294" i="114"/>
  <c r="Z294" i="114" s="1"/>
  <c r="X294" i="114"/>
  <c r="U294" i="114"/>
  <c r="V294" i="114" s="1"/>
  <c r="T294" i="114"/>
  <c r="R294" i="114"/>
  <c r="S294" i="114" s="1"/>
  <c r="Q294" i="114"/>
  <c r="M294" i="114"/>
  <c r="N294" i="114" s="1"/>
  <c r="L294" i="114"/>
  <c r="I294" i="114"/>
  <c r="J294" i="114" s="1"/>
  <c r="H294" i="114"/>
  <c r="E294" i="114"/>
  <c r="F294" i="114" s="1"/>
  <c r="D294" i="114"/>
  <c r="AF252" i="114"/>
  <c r="AD252" i="114"/>
  <c r="F252" i="5" s="1"/>
  <c r="Y252" i="114"/>
  <c r="Z252" i="114" s="1"/>
  <c r="X252" i="114"/>
  <c r="U252" i="114"/>
  <c r="V252" i="114" s="1"/>
  <c r="T252" i="114"/>
  <c r="R252" i="114"/>
  <c r="S252" i="114" s="1"/>
  <c r="Q252" i="114"/>
  <c r="M252" i="114"/>
  <c r="N252" i="114" s="1"/>
  <c r="L252" i="114"/>
  <c r="I252" i="114"/>
  <c r="J252" i="114" s="1"/>
  <c r="H252" i="114"/>
  <c r="E252" i="114"/>
  <c r="F252" i="114" s="1"/>
  <c r="D252" i="114"/>
  <c r="AF231" i="114"/>
  <c r="AD231" i="114"/>
  <c r="F231" i="5" s="1"/>
  <c r="Y231" i="114"/>
  <c r="Z231" i="114" s="1"/>
  <c r="X231" i="114"/>
  <c r="U231" i="114"/>
  <c r="V231" i="114" s="1"/>
  <c r="T231" i="114"/>
  <c r="R231" i="114"/>
  <c r="S231" i="114" s="1"/>
  <c r="Q231" i="114"/>
  <c r="M231" i="114"/>
  <c r="N231" i="114" s="1"/>
  <c r="L231" i="114"/>
  <c r="I231" i="114"/>
  <c r="J231" i="114" s="1"/>
  <c r="H231" i="114"/>
  <c r="E231" i="114"/>
  <c r="F231" i="114" s="1"/>
  <c r="D231" i="114"/>
  <c r="AF228" i="114"/>
  <c r="AD228" i="114"/>
  <c r="F228" i="5" s="1"/>
  <c r="Y228" i="114"/>
  <c r="Z228" i="114" s="1"/>
  <c r="X228" i="114"/>
  <c r="U228" i="114"/>
  <c r="V228" i="114" s="1"/>
  <c r="T228" i="114"/>
  <c r="R228" i="114"/>
  <c r="S228" i="114" s="1"/>
  <c r="Q228" i="114"/>
  <c r="M228" i="114"/>
  <c r="N228" i="114" s="1"/>
  <c r="L228" i="114"/>
  <c r="I228" i="114"/>
  <c r="J228" i="114" s="1"/>
  <c r="H228" i="114"/>
  <c r="E228" i="114"/>
  <c r="F228" i="114" s="1"/>
  <c r="D228" i="114"/>
  <c r="AF213" i="114"/>
  <c r="AD213" i="114"/>
  <c r="F213" i="5" s="1"/>
  <c r="Y213" i="114"/>
  <c r="Z213" i="114" s="1"/>
  <c r="X213" i="114"/>
  <c r="U213" i="114"/>
  <c r="V213" i="114" s="1"/>
  <c r="T213" i="114"/>
  <c r="R213" i="114"/>
  <c r="S213" i="114" s="1"/>
  <c r="Q213" i="114"/>
  <c r="M213" i="114"/>
  <c r="N213" i="114" s="1"/>
  <c r="L213" i="114"/>
  <c r="I213" i="114"/>
  <c r="J213" i="114" s="1"/>
  <c r="H213" i="114"/>
  <c r="E213" i="114"/>
  <c r="F213" i="114" s="1"/>
  <c r="D213" i="114"/>
  <c r="AF203" i="114"/>
  <c r="AD203" i="114"/>
  <c r="F203" i="5" s="1"/>
  <c r="Y203" i="114"/>
  <c r="Z203" i="114" s="1"/>
  <c r="X203" i="114"/>
  <c r="U203" i="114"/>
  <c r="V203" i="114" s="1"/>
  <c r="T203" i="114"/>
  <c r="R203" i="114"/>
  <c r="S203" i="114" s="1"/>
  <c r="Q203" i="114"/>
  <c r="M203" i="114"/>
  <c r="N203" i="114" s="1"/>
  <c r="L203" i="114"/>
  <c r="I203" i="114"/>
  <c r="J203" i="114" s="1"/>
  <c r="H203" i="114"/>
  <c r="E203" i="114"/>
  <c r="F203" i="114" s="1"/>
  <c r="D203" i="114"/>
  <c r="AF198" i="114"/>
  <c r="AD198" i="114"/>
  <c r="F198" i="5" s="1"/>
  <c r="Y198" i="114"/>
  <c r="Z198" i="114" s="1"/>
  <c r="X198" i="114"/>
  <c r="U198" i="114"/>
  <c r="V198" i="114" s="1"/>
  <c r="T198" i="114"/>
  <c r="R198" i="114"/>
  <c r="S198" i="114" s="1"/>
  <c r="Q198" i="114"/>
  <c r="M198" i="114"/>
  <c r="N198" i="114" s="1"/>
  <c r="L198" i="114"/>
  <c r="I198" i="114"/>
  <c r="J198" i="114" s="1"/>
  <c r="H198" i="114"/>
  <c r="E198" i="114"/>
  <c r="F198" i="114" s="1"/>
  <c r="D198" i="114"/>
  <c r="AF183" i="114"/>
  <c r="AD183" i="114"/>
  <c r="F183" i="5" s="1"/>
  <c r="Y183" i="114"/>
  <c r="Z183" i="114" s="1"/>
  <c r="X183" i="114"/>
  <c r="U183" i="114"/>
  <c r="V183" i="114" s="1"/>
  <c r="T183" i="114"/>
  <c r="R183" i="114"/>
  <c r="S183" i="114" s="1"/>
  <c r="Q183" i="114"/>
  <c r="M183" i="114"/>
  <c r="N183" i="114" s="1"/>
  <c r="L183" i="114"/>
  <c r="I183" i="114"/>
  <c r="J183" i="114" s="1"/>
  <c r="H183" i="114"/>
  <c r="E183" i="114"/>
  <c r="F183" i="114" s="1"/>
  <c r="D183" i="114"/>
  <c r="AF139" i="114"/>
  <c r="AD139" i="114"/>
  <c r="F139" i="5" s="1"/>
  <c r="Y139" i="114"/>
  <c r="Z139" i="114" s="1"/>
  <c r="X139" i="114"/>
  <c r="U139" i="114"/>
  <c r="V139" i="114" s="1"/>
  <c r="T139" i="114"/>
  <c r="R139" i="114"/>
  <c r="S139" i="114" s="1"/>
  <c r="Q139" i="114"/>
  <c r="M139" i="114"/>
  <c r="N139" i="114" s="1"/>
  <c r="L139" i="114"/>
  <c r="I139" i="114"/>
  <c r="J139" i="114" s="1"/>
  <c r="H139" i="114"/>
  <c r="E139" i="114"/>
  <c r="F139" i="114" s="1"/>
  <c r="D139" i="114"/>
  <c r="AF131" i="114"/>
  <c r="AD131" i="114"/>
  <c r="F131" i="5" s="1"/>
  <c r="Y131" i="114"/>
  <c r="Z131" i="114" s="1"/>
  <c r="X131" i="114"/>
  <c r="U131" i="114"/>
  <c r="V131" i="114" s="1"/>
  <c r="T131" i="114"/>
  <c r="R131" i="114"/>
  <c r="S131" i="114" s="1"/>
  <c r="Q131" i="114"/>
  <c r="M131" i="114"/>
  <c r="N131" i="114" s="1"/>
  <c r="L131" i="114"/>
  <c r="I131" i="114"/>
  <c r="J131" i="114" s="1"/>
  <c r="H131" i="114"/>
  <c r="E131" i="114"/>
  <c r="F131" i="114" s="1"/>
  <c r="D131" i="114"/>
  <c r="AF103" i="114"/>
  <c r="AD103" i="114"/>
  <c r="F103" i="5" s="1"/>
  <c r="Y103" i="114"/>
  <c r="Z103" i="114" s="1"/>
  <c r="X103" i="114"/>
  <c r="U103" i="114"/>
  <c r="V103" i="114" s="1"/>
  <c r="T103" i="114"/>
  <c r="R103" i="114"/>
  <c r="S103" i="114" s="1"/>
  <c r="Q103" i="114"/>
  <c r="M103" i="114"/>
  <c r="N103" i="114" s="1"/>
  <c r="L103" i="114"/>
  <c r="I103" i="114"/>
  <c r="J103" i="114" s="1"/>
  <c r="H103" i="114"/>
  <c r="E103" i="114"/>
  <c r="F103" i="114" s="1"/>
  <c r="D103" i="114"/>
  <c r="AF94" i="114"/>
  <c r="AD94" i="114"/>
  <c r="F94" i="5" s="1"/>
  <c r="Y94" i="114"/>
  <c r="Z94" i="114" s="1"/>
  <c r="X94" i="114"/>
  <c r="U94" i="114"/>
  <c r="V94" i="114" s="1"/>
  <c r="T94" i="114"/>
  <c r="R94" i="114"/>
  <c r="S94" i="114" s="1"/>
  <c r="Q94" i="114"/>
  <c r="M94" i="114"/>
  <c r="N94" i="114" s="1"/>
  <c r="L94" i="114"/>
  <c r="I94" i="114"/>
  <c r="J94" i="114" s="1"/>
  <c r="H94" i="114"/>
  <c r="E94" i="114"/>
  <c r="F94" i="114" s="1"/>
  <c r="D94" i="114"/>
  <c r="AF90" i="114"/>
  <c r="AD90" i="114"/>
  <c r="F90" i="5" s="1"/>
  <c r="Y90" i="114"/>
  <c r="Z90" i="114" s="1"/>
  <c r="X90" i="114"/>
  <c r="U90" i="114"/>
  <c r="V90" i="114" s="1"/>
  <c r="T90" i="114"/>
  <c r="R90" i="114"/>
  <c r="S90" i="114" s="1"/>
  <c r="Q90" i="114"/>
  <c r="M90" i="114"/>
  <c r="N90" i="114" s="1"/>
  <c r="L90" i="114"/>
  <c r="I90" i="114"/>
  <c r="J90" i="114" s="1"/>
  <c r="H90" i="114"/>
  <c r="E90" i="114"/>
  <c r="F90" i="114" s="1"/>
  <c r="D90" i="114"/>
  <c r="AF53" i="114"/>
  <c r="AD53" i="114"/>
  <c r="F53" i="5" s="1"/>
  <c r="Y53" i="114"/>
  <c r="Z53" i="114" s="1"/>
  <c r="X53" i="114"/>
  <c r="U53" i="114"/>
  <c r="V53" i="114" s="1"/>
  <c r="T53" i="114"/>
  <c r="R53" i="114"/>
  <c r="S53" i="114" s="1"/>
  <c r="Q53" i="114"/>
  <c r="M53" i="114"/>
  <c r="N53" i="114" s="1"/>
  <c r="L53" i="114"/>
  <c r="I53" i="114"/>
  <c r="J53" i="114" s="1"/>
  <c r="H53" i="114"/>
  <c r="E53" i="114"/>
  <c r="F53" i="114" s="1"/>
  <c r="D53" i="114"/>
  <c r="AF40" i="114"/>
  <c r="AD40" i="114"/>
  <c r="F40" i="5" s="1"/>
  <c r="Y40" i="114"/>
  <c r="Z40" i="114" s="1"/>
  <c r="X40" i="114"/>
  <c r="U40" i="114"/>
  <c r="V40" i="114" s="1"/>
  <c r="T40" i="114"/>
  <c r="R40" i="114"/>
  <c r="S40" i="114" s="1"/>
  <c r="Q40" i="114"/>
  <c r="M40" i="114"/>
  <c r="N40" i="114" s="1"/>
  <c r="L40" i="114"/>
  <c r="I40" i="114"/>
  <c r="J40" i="114" s="1"/>
  <c r="H40" i="114"/>
  <c r="E40" i="114"/>
  <c r="F40" i="114" s="1"/>
  <c r="D40" i="114"/>
  <c r="AF37" i="114"/>
  <c r="AD37" i="114"/>
  <c r="F37" i="5" s="1"/>
  <c r="Y37" i="114"/>
  <c r="Z37" i="114" s="1"/>
  <c r="X37" i="114"/>
  <c r="U37" i="114"/>
  <c r="V37" i="114" s="1"/>
  <c r="T37" i="114"/>
  <c r="R37" i="114"/>
  <c r="S37" i="114" s="1"/>
  <c r="Q37" i="114"/>
  <c r="M37" i="114"/>
  <c r="N37" i="114" s="1"/>
  <c r="L37" i="114"/>
  <c r="I37" i="114"/>
  <c r="J37" i="114" s="1"/>
  <c r="H37" i="114"/>
  <c r="E37" i="114"/>
  <c r="F37" i="114" s="1"/>
  <c r="D37" i="114"/>
  <c r="AF24" i="114"/>
  <c r="AD24" i="114"/>
  <c r="F24" i="5" s="1"/>
  <c r="Y24" i="114"/>
  <c r="Z24" i="114" s="1"/>
  <c r="X24" i="114"/>
  <c r="U24" i="114"/>
  <c r="V24" i="114" s="1"/>
  <c r="T24" i="114"/>
  <c r="R24" i="114"/>
  <c r="S24" i="114" s="1"/>
  <c r="Q24" i="114"/>
  <c r="M24" i="114"/>
  <c r="N24" i="114" s="1"/>
  <c r="L24" i="114"/>
  <c r="I24" i="114"/>
  <c r="J24" i="114" s="1"/>
  <c r="H24" i="114"/>
  <c r="E24" i="114"/>
  <c r="F24" i="114" s="1"/>
  <c r="D24" i="114"/>
  <c r="AF293" i="114"/>
  <c r="AD293" i="114"/>
  <c r="F293" i="5" s="1"/>
  <c r="Y293" i="114"/>
  <c r="Z293" i="114" s="1"/>
  <c r="X293" i="114"/>
  <c r="U293" i="114"/>
  <c r="V293" i="114" s="1"/>
  <c r="T293" i="114"/>
  <c r="R293" i="114"/>
  <c r="S293" i="114" s="1"/>
  <c r="Q293" i="114"/>
  <c r="M293" i="114"/>
  <c r="N293" i="114" s="1"/>
  <c r="L293" i="114"/>
  <c r="I293" i="114"/>
  <c r="J293" i="114" s="1"/>
  <c r="H293" i="114"/>
  <c r="E293" i="114"/>
  <c r="F293" i="114" s="1"/>
  <c r="D293" i="114"/>
  <c r="AF174" i="114"/>
  <c r="AD174" i="114"/>
  <c r="F174" i="5" s="1"/>
  <c r="Y174" i="114"/>
  <c r="Z174" i="114" s="1"/>
  <c r="X174" i="114"/>
  <c r="U174" i="114"/>
  <c r="V174" i="114" s="1"/>
  <c r="T174" i="114"/>
  <c r="R174" i="114"/>
  <c r="S174" i="114" s="1"/>
  <c r="Q174" i="114"/>
  <c r="M174" i="114"/>
  <c r="N174" i="114" s="1"/>
  <c r="L174" i="114"/>
  <c r="I174" i="114"/>
  <c r="J174" i="114" s="1"/>
  <c r="H174" i="114"/>
  <c r="E174" i="114"/>
  <c r="F174" i="114" s="1"/>
  <c r="D174" i="114"/>
  <c r="AF172" i="114"/>
  <c r="AD172" i="114"/>
  <c r="F172" i="5" s="1"/>
  <c r="Y172" i="114"/>
  <c r="Z172" i="114" s="1"/>
  <c r="X172" i="114"/>
  <c r="U172" i="114"/>
  <c r="V172" i="114" s="1"/>
  <c r="T172" i="114"/>
  <c r="R172" i="114"/>
  <c r="S172" i="114" s="1"/>
  <c r="Q172" i="114"/>
  <c r="M172" i="114"/>
  <c r="N172" i="114" s="1"/>
  <c r="L172" i="114"/>
  <c r="I172" i="114"/>
  <c r="J172" i="114" s="1"/>
  <c r="H172" i="114"/>
  <c r="E172" i="114"/>
  <c r="F172" i="114" s="1"/>
  <c r="D172" i="114"/>
  <c r="AF97" i="114"/>
  <c r="AD97" i="114"/>
  <c r="F97" i="5" s="1"/>
  <c r="Y97" i="114"/>
  <c r="Z97" i="114" s="1"/>
  <c r="X97" i="114"/>
  <c r="U97" i="114"/>
  <c r="V97" i="114" s="1"/>
  <c r="T97" i="114"/>
  <c r="R97" i="114"/>
  <c r="S97" i="114" s="1"/>
  <c r="Q97" i="114"/>
  <c r="M97" i="114"/>
  <c r="N97" i="114" s="1"/>
  <c r="L97" i="114"/>
  <c r="I97" i="114"/>
  <c r="J97" i="114" s="1"/>
  <c r="H97" i="114"/>
  <c r="E97" i="114"/>
  <c r="F97" i="114" s="1"/>
  <c r="D97" i="114"/>
  <c r="AF21" i="114"/>
  <c r="AD21" i="114"/>
  <c r="F21" i="5" s="1"/>
  <c r="Y21" i="114"/>
  <c r="Z21" i="114" s="1"/>
  <c r="X21" i="114"/>
  <c r="U21" i="114"/>
  <c r="V21" i="114" s="1"/>
  <c r="T21" i="114"/>
  <c r="R21" i="114"/>
  <c r="S21" i="114" s="1"/>
  <c r="Q21" i="114"/>
  <c r="M21" i="114"/>
  <c r="N21" i="114" s="1"/>
  <c r="L21" i="114"/>
  <c r="I21" i="114"/>
  <c r="J21" i="114" s="1"/>
  <c r="H21" i="114"/>
  <c r="E21" i="114"/>
  <c r="F21" i="114" s="1"/>
  <c r="D21" i="114"/>
  <c r="AF4" i="114"/>
  <c r="AD4" i="114"/>
  <c r="F4" i="5" s="1"/>
  <c r="Y4" i="114"/>
  <c r="Z4" i="114" s="1"/>
  <c r="X4" i="114"/>
  <c r="U4" i="114"/>
  <c r="V4" i="114" s="1"/>
  <c r="T4" i="114"/>
  <c r="R4" i="114"/>
  <c r="S4" i="114" s="1"/>
  <c r="Q4" i="114"/>
  <c r="M4" i="114"/>
  <c r="N4" i="114" s="1"/>
  <c r="L4" i="114"/>
  <c r="I4" i="114"/>
  <c r="J4" i="114" s="1"/>
  <c r="H4" i="114"/>
  <c r="E4" i="114"/>
  <c r="F4" i="114" s="1"/>
  <c r="D4" i="114"/>
  <c r="AF290" i="114"/>
  <c r="AD290" i="114"/>
  <c r="F290" i="5" s="1"/>
  <c r="Y290" i="114"/>
  <c r="Z290" i="114" s="1"/>
  <c r="X290" i="114"/>
  <c r="U290" i="114"/>
  <c r="V290" i="114" s="1"/>
  <c r="T290" i="114"/>
  <c r="R290" i="114"/>
  <c r="S290" i="114" s="1"/>
  <c r="Q290" i="114"/>
  <c r="M290" i="114"/>
  <c r="N290" i="114" s="1"/>
  <c r="L290" i="114"/>
  <c r="I290" i="114"/>
  <c r="J290" i="114" s="1"/>
  <c r="H290" i="114"/>
  <c r="E290" i="114"/>
  <c r="F290" i="114" s="1"/>
  <c r="D290" i="114"/>
  <c r="AF286" i="114"/>
  <c r="AD286" i="114"/>
  <c r="F286" i="5" s="1"/>
  <c r="Y286" i="114"/>
  <c r="Z286" i="114" s="1"/>
  <c r="X286" i="114"/>
  <c r="U286" i="114"/>
  <c r="V286" i="114" s="1"/>
  <c r="T286" i="114"/>
  <c r="R286" i="114"/>
  <c r="S286" i="114" s="1"/>
  <c r="Q286" i="114"/>
  <c r="M286" i="114"/>
  <c r="N286" i="114" s="1"/>
  <c r="L286" i="114"/>
  <c r="I286" i="114"/>
  <c r="J286" i="114" s="1"/>
  <c r="H286" i="114"/>
  <c r="E286" i="114"/>
  <c r="F286" i="114" s="1"/>
  <c r="D286" i="114"/>
  <c r="AF285" i="114"/>
  <c r="AD285" i="114"/>
  <c r="F285" i="5" s="1"/>
  <c r="Y285" i="114"/>
  <c r="Z285" i="114" s="1"/>
  <c r="X285" i="114"/>
  <c r="U285" i="114"/>
  <c r="V285" i="114" s="1"/>
  <c r="T285" i="114"/>
  <c r="R285" i="114"/>
  <c r="S285" i="114" s="1"/>
  <c r="Q285" i="114"/>
  <c r="M285" i="114"/>
  <c r="N285" i="114" s="1"/>
  <c r="L285" i="114"/>
  <c r="I285" i="114"/>
  <c r="J285" i="114" s="1"/>
  <c r="H285" i="114"/>
  <c r="E285" i="114"/>
  <c r="F285" i="114" s="1"/>
  <c r="D285" i="114"/>
  <c r="AF271" i="114"/>
  <c r="AD271" i="114"/>
  <c r="F271" i="5" s="1"/>
  <c r="Y271" i="114"/>
  <c r="Z271" i="114" s="1"/>
  <c r="X271" i="114"/>
  <c r="U271" i="114"/>
  <c r="V271" i="114" s="1"/>
  <c r="T271" i="114"/>
  <c r="R271" i="114"/>
  <c r="S271" i="114" s="1"/>
  <c r="Q271" i="114"/>
  <c r="M271" i="114"/>
  <c r="N271" i="114" s="1"/>
  <c r="L271" i="114"/>
  <c r="I271" i="114"/>
  <c r="J271" i="114" s="1"/>
  <c r="H271" i="114"/>
  <c r="E271" i="114"/>
  <c r="F271" i="114" s="1"/>
  <c r="D271" i="114"/>
  <c r="AF268" i="114"/>
  <c r="AD268" i="114"/>
  <c r="F268" i="5" s="1"/>
  <c r="Y268" i="114"/>
  <c r="Z268" i="114" s="1"/>
  <c r="X268" i="114"/>
  <c r="U268" i="114"/>
  <c r="V268" i="114" s="1"/>
  <c r="T268" i="114"/>
  <c r="R268" i="114"/>
  <c r="S268" i="114" s="1"/>
  <c r="Q268" i="114"/>
  <c r="M268" i="114"/>
  <c r="N268" i="114" s="1"/>
  <c r="L268" i="114"/>
  <c r="I268" i="114"/>
  <c r="J268" i="114" s="1"/>
  <c r="H268" i="114"/>
  <c r="E268" i="114"/>
  <c r="F268" i="114" s="1"/>
  <c r="D268" i="114"/>
  <c r="AF251" i="114"/>
  <c r="AD251" i="114"/>
  <c r="F251" i="5" s="1"/>
  <c r="Y251" i="114"/>
  <c r="Z251" i="114" s="1"/>
  <c r="X251" i="114"/>
  <c r="U251" i="114"/>
  <c r="V251" i="114" s="1"/>
  <c r="T251" i="114"/>
  <c r="R251" i="114"/>
  <c r="S251" i="114" s="1"/>
  <c r="Q251" i="114"/>
  <c r="M251" i="114"/>
  <c r="N251" i="114" s="1"/>
  <c r="L251" i="114"/>
  <c r="I251" i="114"/>
  <c r="J251" i="114" s="1"/>
  <c r="H251" i="114"/>
  <c r="E251" i="114"/>
  <c r="F251" i="114" s="1"/>
  <c r="D251" i="114"/>
  <c r="AF242" i="114"/>
  <c r="AD242" i="114"/>
  <c r="F242" i="5" s="1"/>
  <c r="Y242" i="114"/>
  <c r="Z242" i="114" s="1"/>
  <c r="X242" i="114"/>
  <c r="U242" i="114"/>
  <c r="V242" i="114" s="1"/>
  <c r="T242" i="114"/>
  <c r="R242" i="114"/>
  <c r="S242" i="114" s="1"/>
  <c r="Q242" i="114"/>
  <c r="M242" i="114"/>
  <c r="N242" i="114" s="1"/>
  <c r="L242" i="114"/>
  <c r="I242" i="114"/>
  <c r="J242" i="114" s="1"/>
  <c r="H242" i="114"/>
  <c r="E242" i="114"/>
  <c r="F242" i="114" s="1"/>
  <c r="D242" i="114"/>
  <c r="AF230" i="114"/>
  <c r="AD230" i="114"/>
  <c r="F230" i="5" s="1"/>
  <c r="Y230" i="114"/>
  <c r="Z230" i="114" s="1"/>
  <c r="X230" i="114"/>
  <c r="U230" i="114"/>
  <c r="V230" i="114" s="1"/>
  <c r="T230" i="114"/>
  <c r="R230" i="114"/>
  <c r="S230" i="114" s="1"/>
  <c r="Q230" i="114"/>
  <c r="M230" i="114"/>
  <c r="N230" i="114" s="1"/>
  <c r="L230" i="114"/>
  <c r="I230" i="114"/>
  <c r="J230" i="114" s="1"/>
  <c r="H230" i="114"/>
  <c r="E230" i="114"/>
  <c r="F230" i="114" s="1"/>
  <c r="D230" i="114"/>
  <c r="AF215" i="114"/>
  <c r="AD215" i="114"/>
  <c r="F215" i="5" s="1"/>
  <c r="Y215" i="114"/>
  <c r="Z215" i="114" s="1"/>
  <c r="X215" i="114"/>
  <c r="U215" i="114"/>
  <c r="V215" i="114" s="1"/>
  <c r="T215" i="114"/>
  <c r="R215" i="114"/>
  <c r="S215" i="114" s="1"/>
  <c r="Q215" i="114"/>
  <c r="M215" i="114"/>
  <c r="N215" i="114" s="1"/>
  <c r="L215" i="114"/>
  <c r="I215" i="114"/>
  <c r="J215" i="114" s="1"/>
  <c r="H215" i="114"/>
  <c r="E215" i="114"/>
  <c r="F215" i="114" s="1"/>
  <c r="D215" i="114"/>
  <c r="AF201" i="114"/>
  <c r="AD201" i="114"/>
  <c r="F201" i="5" s="1"/>
  <c r="Y201" i="114"/>
  <c r="Z201" i="114" s="1"/>
  <c r="X201" i="114"/>
  <c r="U201" i="114"/>
  <c r="V201" i="114" s="1"/>
  <c r="T201" i="114"/>
  <c r="R201" i="114"/>
  <c r="S201" i="114" s="1"/>
  <c r="Q201" i="114"/>
  <c r="M201" i="114"/>
  <c r="N201" i="114" s="1"/>
  <c r="L201" i="114"/>
  <c r="I201" i="114"/>
  <c r="J201" i="114" s="1"/>
  <c r="H201" i="114"/>
  <c r="E201" i="114"/>
  <c r="F201" i="114" s="1"/>
  <c r="D201" i="114"/>
  <c r="AF189" i="114"/>
  <c r="AD189" i="114"/>
  <c r="F189" i="5" s="1"/>
  <c r="Y189" i="114"/>
  <c r="Z189" i="114" s="1"/>
  <c r="X189" i="114"/>
  <c r="U189" i="114"/>
  <c r="V189" i="114" s="1"/>
  <c r="T189" i="114"/>
  <c r="R189" i="114"/>
  <c r="S189" i="114" s="1"/>
  <c r="Q189" i="114"/>
  <c r="M189" i="114"/>
  <c r="N189" i="114" s="1"/>
  <c r="L189" i="114"/>
  <c r="I189" i="114"/>
  <c r="J189" i="114" s="1"/>
  <c r="H189" i="114"/>
  <c r="E189" i="114"/>
  <c r="F189" i="114" s="1"/>
  <c r="D189" i="114"/>
  <c r="AF187" i="114"/>
  <c r="AD187" i="114"/>
  <c r="F187" i="5" s="1"/>
  <c r="Y187" i="114"/>
  <c r="Z187" i="114" s="1"/>
  <c r="X187" i="114"/>
  <c r="U187" i="114"/>
  <c r="V187" i="114" s="1"/>
  <c r="T187" i="114"/>
  <c r="R187" i="114"/>
  <c r="S187" i="114" s="1"/>
  <c r="Q187" i="114"/>
  <c r="M187" i="114"/>
  <c r="N187" i="114" s="1"/>
  <c r="L187" i="114"/>
  <c r="I187" i="114"/>
  <c r="J187" i="114" s="1"/>
  <c r="H187" i="114"/>
  <c r="E187" i="114"/>
  <c r="F187" i="114" s="1"/>
  <c r="D187" i="114"/>
  <c r="AF178" i="114"/>
  <c r="AD178" i="114"/>
  <c r="F178" i="5" s="1"/>
  <c r="Y178" i="114"/>
  <c r="Z178" i="114" s="1"/>
  <c r="X178" i="114"/>
  <c r="U178" i="114"/>
  <c r="V178" i="114" s="1"/>
  <c r="T178" i="114"/>
  <c r="R178" i="114"/>
  <c r="S178" i="114" s="1"/>
  <c r="Q178" i="114"/>
  <c r="M178" i="114"/>
  <c r="N178" i="114" s="1"/>
  <c r="L178" i="114"/>
  <c r="I178" i="114"/>
  <c r="J178" i="114" s="1"/>
  <c r="H178" i="114"/>
  <c r="E178" i="114"/>
  <c r="F178" i="114" s="1"/>
  <c r="D178" i="114"/>
  <c r="AF175" i="114"/>
  <c r="AD175" i="114"/>
  <c r="F175" i="5" s="1"/>
  <c r="Y175" i="114"/>
  <c r="Z175" i="114" s="1"/>
  <c r="X175" i="114"/>
  <c r="U175" i="114"/>
  <c r="V175" i="114" s="1"/>
  <c r="T175" i="114"/>
  <c r="R175" i="114"/>
  <c r="S175" i="114" s="1"/>
  <c r="Q175" i="114"/>
  <c r="M175" i="114"/>
  <c r="N175" i="114" s="1"/>
  <c r="L175" i="114"/>
  <c r="I175" i="114"/>
  <c r="J175" i="114" s="1"/>
  <c r="H175" i="114"/>
  <c r="E175" i="114"/>
  <c r="F175" i="114" s="1"/>
  <c r="D175" i="114"/>
  <c r="AF160" i="114"/>
  <c r="AD160" i="114"/>
  <c r="F160" i="5" s="1"/>
  <c r="Y160" i="114"/>
  <c r="Z160" i="114" s="1"/>
  <c r="X160" i="114"/>
  <c r="U160" i="114"/>
  <c r="V160" i="114" s="1"/>
  <c r="T160" i="114"/>
  <c r="R160" i="114"/>
  <c r="S160" i="114" s="1"/>
  <c r="Q160" i="114"/>
  <c r="M160" i="114"/>
  <c r="N160" i="114" s="1"/>
  <c r="L160" i="114"/>
  <c r="I160" i="114"/>
  <c r="J160" i="114" s="1"/>
  <c r="H160" i="114"/>
  <c r="E160" i="114"/>
  <c r="F160" i="114" s="1"/>
  <c r="D160" i="114"/>
  <c r="AF155" i="114"/>
  <c r="AD155" i="114"/>
  <c r="F155" i="5" s="1"/>
  <c r="Y155" i="114"/>
  <c r="Z155" i="114" s="1"/>
  <c r="X155" i="114"/>
  <c r="U155" i="114"/>
  <c r="V155" i="114" s="1"/>
  <c r="T155" i="114"/>
  <c r="R155" i="114"/>
  <c r="S155" i="114" s="1"/>
  <c r="Q155" i="114"/>
  <c r="M155" i="114"/>
  <c r="N155" i="114" s="1"/>
  <c r="L155" i="114"/>
  <c r="I155" i="114"/>
  <c r="J155" i="114" s="1"/>
  <c r="H155" i="114"/>
  <c r="E155" i="114"/>
  <c r="F155" i="114" s="1"/>
  <c r="D155" i="114"/>
  <c r="AF151" i="114"/>
  <c r="AD151" i="114"/>
  <c r="F151" i="5" s="1"/>
  <c r="Y151" i="114"/>
  <c r="Z151" i="114" s="1"/>
  <c r="X151" i="114"/>
  <c r="U151" i="114"/>
  <c r="V151" i="114" s="1"/>
  <c r="T151" i="114"/>
  <c r="R151" i="114"/>
  <c r="S151" i="114" s="1"/>
  <c r="Q151" i="114"/>
  <c r="M151" i="114"/>
  <c r="N151" i="114" s="1"/>
  <c r="L151" i="114"/>
  <c r="I151" i="114"/>
  <c r="J151" i="114" s="1"/>
  <c r="H151" i="114"/>
  <c r="E151" i="114"/>
  <c r="F151" i="114" s="1"/>
  <c r="D151" i="114"/>
  <c r="AF136" i="114"/>
  <c r="AD136" i="114"/>
  <c r="F136" i="5" s="1"/>
  <c r="Y136" i="114"/>
  <c r="Z136" i="114" s="1"/>
  <c r="X136" i="114"/>
  <c r="U136" i="114"/>
  <c r="V136" i="114" s="1"/>
  <c r="T136" i="114"/>
  <c r="R136" i="114"/>
  <c r="S136" i="114" s="1"/>
  <c r="Q136" i="114"/>
  <c r="M136" i="114"/>
  <c r="N136" i="114" s="1"/>
  <c r="L136" i="114"/>
  <c r="I136" i="114"/>
  <c r="J136" i="114" s="1"/>
  <c r="H136" i="114"/>
  <c r="E136" i="114"/>
  <c r="F136" i="114" s="1"/>
  <c r="D136" i="114"/>
  <c r="AF135" i="114"/>
  <c r="AD135" i="114"/>
  <c r="F135" i="5" s="1"/>
  <c r="Y135" i="114"/>
  <c r="Z135" i="114" s="1"/>
  <c r="X135" i="114"/>
  <c r="U135" i="114"/>
  <c r="V135" i="114" s="1"/>
  <c r="T135" i="114"/>
  <c r="R135" i="114"/>
  <c r="S135" i="114" s="1"/>
  <c r="Q135" i="114"/>
  <c r="M135" i="114"/>
  <c r="N135" i="114" s="1"/>
  <c r="L135" i="114"/>
  <c r="I135" i="114"/>
  <c r="J135" i="114" s="1"/>
  <c r="H135" i="114"/>
  <c r="E135" i="114"/>
  <c r="F135" i="114" s="1"/>
  <c r="D135" i="114"/>
  <c r="AF126" i="114"/>
  <c r="AD126" i="114"/>
  <c r="F126" i="5" s="1"/>
  <c r="Y126" i="114"/>
  <c r="Z126" i="114" s="1"/>
  <c r="X126" i="114"/>
  <c r="U126" i="114"/>
  <c r="V126" i="114" s="1"/>
  <c r="T126" i="114"/>
  <c r="R126" i="114"/>
  <c r="S126" i="114" s="1"/>
  <c r="Q126" i="114"/>
  <c r="M126" i="114"/>
  <c r="N126" i="114" s="1"/>
  <c r="L126" i="114"/>
  <c r="I126" i="114"/>
  <c r="J126" i="114" s="1"/>
  <c r="H126" i="114"/>
  <c r="E126" i="114"/>
  <c r="F126" i="114" s="1"/>
  <c r="D126" i="114"/>
  <c r="AF116" i="114"/>
  <c r="AD116" i="114"/>
  <c r="F116" i="5" s="1"/>
  <c r="Y116" i="114"/>
  <c r="Z116" i="114" s="1"/>
  <c r="X116" i="114"/>
  <c r="U116" i="114"/>
  <c r="V116" i="114" s="1"/>
  <c r="T116" i="114"/>
  <c r="R116" i="114"/>
  <c r="S116" i="114" s="1"/>
  <c r="Q116" i="114"/>
  <c r="M116" i="114"/>
  <c r="N116" i="114" s="1"/>
  <c r="L116" i="114"/>
  <c r="I116" i="114"/>
  <c r="J116" i="114" s="1"/>
  <c r="H116" i="114"/>
  <c r="E116" i="114"/>
  <c r="F116" i="114" s="1"/>
  <c r="D116" i="114"/>
  <c r="AF108" i="114"/>
  <c r="AD108" i="114"/>
  <c r="F108" i="5" s="1"/>
  <c r="Y108" i="114"/>
  <c r="Z108" i="114" s="1"/>
  <c r="X108" i="114"/>
  <c r="U108" i="114"/>
  <c r="V108" i="114" s="1"/>
  <c r="T108" i="114"/>
  <c r="R108" i="114"/>
  <c r="S108" i="114" s="1"/>
  <c r="Q108" i="114"/>
  <c r="M108" i="114"/>
  <c r="N108" i="114" s="1"/>
  <c r="L108" i="114"/>
  <c r="I108" i="114"/>
  <c r="J108" i="114" s="1"/>
  <c r="H108" i="114"/>
  <c r="E108" i="114"/>
  <c r="F108" i="114" s="1"/>
  <c r="D108" i="114"/>
  <c r="AF77" i="114"/>
  <c r="AD77" i="114"/>
  <c r="F77" i="5" s="1"/>
  <c r="Y77" i="114"/>
  <c r="Z77" i="114" s="1"/>
  <c r="X77" i="114"/>
  <c r="U77" i="114"/>
  <c r="V77" i="114" s="1"/>
  <c r="T77" i="114"/>
  <c r="R77" i="114"/>
  <c r="S77" i="114" s="1"/>
  <c r="Q77" i="114"/>
  <c r="M77" i="114"/>
  <c r="N77" i="114" s="1"/>
  <c r="L77" i="114"/>
  <c r="I77" i="114"/>
  <c r="J77" i="114" s="1"/>
  <c r="H77" i="114"/>
  <c r="E77" i="114"/>
  <c r="F77" i="114" s="1"/>
  <c r="D77" i="114"/>
  <c r="AF64" i="114"/>
  <c r="AD64" i="114"/>
  <c r="F64" i="5" s="1"/>
  <c r="Y64" i="114"/>
  <c r="Z64" i="114" s="1"/>
  <c r="X64" i="114"/>
  <c r="U64" i="114"/>
  <c r="V64" i="114" s="1"/>
  <c r="T64" i="114"/>
  <c r="R64" i="114"/>
  <c r="S64" i="114" s="1"/>
  <c r="Q64" i="114"/>
  <c r="M64" i="114"/>
  <c r="N64" i="114" s="1"/>
  <c r="L64" i="114"/>
  <c r="I64" i="114"/>
  <c r="J64" i="114" s="1"/>
  <c r="H64" i="114"/>
  <c r="E64" i="114"/>
  <c r="F64" i="114" s="1"/>
  <c r="D64" i="114"/>
  <c r="AF51" i="114"/>
  <c r="AD51" i="114"/>
  <c r="F51" i="5" s="1"/>
  <c r="Y51" i="114"/>
  <c r="Z51" i="114" s="1"/>
  <c r="X51" i="114"/>
  <c r="U51" i="114"/>
  <c r="V51" i="114" s="1"/>
  <c r="T51" i="114"/>
  <c r="R51" i="114"/>
  <c r="S51" i="114" s="1"/>
  <c r="Q51" i="114"/>
  <c r="M51" i="114"/>
  <c r="N51" i="114" s="1"/>
  <c r="L51" i="114"/>
  <c r="I51" i="114"/>
  <c r="J51" i="114" s="1"/>
  <c r="H51" i="114"/>
  <c r="E51" i="114"/>
  <c r="F51" i="114" s="1"/>
  <c r="D51" i="114"/>
  <c r="AF49" i="114"/>
  <c r="AD49" i="114"/>
  <c r="F49" i="5" s="1"/>
  <c r="Y49" i="114"/>
  <c r="Z49" i="114" s="1"/>
  <c r="X49" i="114"/>
  <c r="U49" i="114"/>
  <c r="V49" i="114" s="1"/>
  <c r="T49" i="114"/>
  <c r="R49" i="114"/>
  <c r="S49" i="114" s="1"/>
  <c r="Q49" i="114"/>
  <c r="M49" i="114"/>
  <c r="N49" i="114" s="1"/>
  <c r="L49" i="114"/>
  <c r="I49" i="114"/>
  <c r="J49" i="114" s="1"/>
  <c r="H49" i="114"/>
  <c r="E49" i="114"/>
  <c r="F49" i="114" s="1"/>
  <c r="D49" i="114"/>
  <c r="AF30" i="114"/>
  <c r="AD30" i="114"/>
  <c r="F30" i="5" s="1"/>
  <c r="Y30" i="114"/>
  <c r="Z30" i="114" s="1"/>
  <c r="X30" i="114"/>
  <c r="U30" i="114"/>
  <c r="V30" i="114" s="1"/>
  <c r="T30" i="114"/>
  <c r="R30" i="114"/>
  <c r="S30" i="114" s="1"/>
  <c r="Q30" i="114"/>
  <c r="M30" i="114"/>
  <c r="N30" i="114" s="1"/>
  <c r="L30" i="114"/>
  <c r="I30" i="114"/>
  <c r="J30" i="114" s="1"/>
  <c r="H30" i="114"/>
  <c r="E30" i="114"/>
  <c r="F30" i="114" s="1"/>
  <c r="D30" i="114"/>
  <c r="AF8" i="114"/>
  <c r="AD8" i="114"/>
  <c r="F8" i="5" s="1"/>
  <c r="Y8" i="114"/>
  <c r="Z8" i="114" s="1"/>
  <c r="X8" i="114"/>
  <c r="U8" i="114"/>
  <c r="V8" i="114" s="1"/>
  <c r="T8" i="114"/>
  <c r="R8" i="114"/>
  <c r="S8" i="114" s="1"/>
  <c r="Q8" i="114"/>
  <c r="M8" i="114"/>
  <c r="N8" i="114" s="1"/>
  <c r="L8" i="114"/>
  <c r="I8" i="114"/>
  <c r="J8" i="114" s="1"/>
  <c r="H8" i="114"/>
  <c r="E8" i="114"/>
  <c r="F8" i="114" s="1"/>
  <c r="D8" i="114"/>
  <c r="AF300" i="114"/>
  <c r="AD300" i="114"/>
  <c r="F300" i="5" s="1"/>
  <c r="Y300" i="114"/>
  <c r="Z300" i="114" s="1"/>
  <c r="X300" i="114"/>
  <c r="U300" i="114"/>
  <c r="V300" i="114" s="1"/>
  <c r="T300" i="114"/>
  <c r="R300" i="114"/>
  <c r="S300" i="114" s="1"/>
  <c r="Q300" i="114"/>
  <c r="M300" i="114"/>
  <c r="N300" i="114" s="1"/>
  <c r="L300" i="114"/>
  <c r="I300" i="114"/>
  <c r="J300" i="114" s="1"/>
  <c r="H300" i="114"/>
  <c r="E300" i="114"/>
  <c r="F300" i="114" s="1"/>
  <c r="D300" i="114"/>
  <c r="AF296" i="114"/>
  <c r="AD296" i="114"/>
  <c r="F296" i="5" s="1"/>
  <c r="Y296" i="114"/>
  <c r="Z296" i="114" s="1"/>
  <c r="X296" i="114"/>
  <c r="U296" i="114"/>
  <c r="V296" i="114" s="1"/>
  <c r="T296" i="114"/>
  <c r="R296" i="114"/>
  <c r="S296" i="114" s="1"/>
  <c r="Q296" i="114"/>
  <c r="M296" i="114"/>
  <c r="N296" i="114" s="1"/>
  <c r="L296" i="114"/>
  <c r="I296" i="114"/>
  <c r="J296" i="114" s="1"/>
  <c r="H296" i="114"/>
  <c r="E296" i="114"/>
  <c r="F296" i="114" s="1"/>
  <c r="D296" i="114"/>
  <c r="AF283" i="114"/>
  <c r="AD283" i="114"/>
  <c r="F283" i="5" s="1"/>
  <c r="Y283" i="114"/>
  <c r="Z283" i="114" s="1"/>
  <c r="X283" i="114"/>
  <c r="U283" i="114"/>
  <c r="V283" i="114" s="1"/>
  <c r="T283" i="114"/>
  <c r="R283" i="114"/>
  <c r="S283" i="114" s="1"/>
  <c r="Q283" i="114"/>
  <c r="M283" i="114"/>
  <c r="N283" i="114" s="1"/>
  <c r="L283" i="114"/>
  <c r="I283" i="114"/>
  <c r="J283" i="114" s="1"/>
  <c r="H283" i="114"/>
  <c r="E283" i="114"/>
  <c r="F283" i="114" s="1"/>
  <c r="D283" i="114"/>
  <c r="AF280" i="114"/>
  <c r="AD280" i="114"/>
  <c r="F280" i="5" s="1"/>
  <c r="Y280" i="114"/>
  <c r="Z280" i="114" s="1"/>
  <c r="X280" i="114"/>
  <c r="U280" i="114"/>
  <c r="V280" i="114" s="1"/>
  <c r="T280" i="114"/>
  <c r="R280" i="114"/>
  <c r="S280" i="114" s="1"/>
  <c r="Q280" i="114"/>
  <c r="M280" i="114"/>
  <c r="N280" i="114" s="1"/>
  <c r="L280" i="114"/>
  <c r="I280" i="114"/>
  <c r="J280" i="114" s="1"/>
  <c r="H280" i="114"/>
  <c r="E280" i="114"/>
  <c r="F280" i="114" s="1"/>
  <c r="D280" i="114"/>
  <c r="AF275" i="114"/>
  <c r="AD275" i="114"/>
  <c r="F275" i="5" s="1"/>
  <c r="Y275" i="114"/>
  <c r="Z275" i="114" s="1"/>
  <c r="X275" i="114"/>
  <c r="U275" i="114"/>
  <c r="V275" i="114" s="1"/>
  <c r="T275" i="114"/>
  <c r="R275" i="114"/>
  <c r="S275" i="114" s="1"/>
  <c r="Q275" i="114"/>
  <c r="M275" i="114"/>
  <c r="N275" i="114" s="1"/>
  <c r="L275" i="114"/>
  <c r="I275" i="114"/>
  <c r="J275" i="114" s="1"/>
  <c r="H275" i="114"/>
  <c r="E275" i="114"/>
  <c r="F275" i="114" s="1"/>
  <c r="D275" i="114"/>
  <c r="AF274" i="114"/>
  <c r="AD274" i="114"/>
  <c r="F274" i="5" s="1"/>
  <c r="Y274" i="114"/>
  <c r="Z274" i="114" s="1"/>
  <c r="X274" i="114"/>
  <c r="U274" i="114"/>
  <c r="V274" i="114" s="1"/>
  <c r="T274" i="114"/>
  <c r="R274" i="114"/>
  <c r="S274" i="114" s="1"/>
  <c r="Q274" i="114"/>
  <c r="M274" i="114"/>
  <c r="N274" i="114" s="1"/>
  <c r="L274" i="114"/>
  <c r="I274" i="114"/>
  <c r="J274" i="114" s="1"/>
  <c r="H274" i="114"/>
  <c r="E274" i="114"/>
  <c r="F274" i="114" s="1"/>
  <c r="D274" i="114"/>
  <c r="AF265" i="114"/>
  <c r="AD265" i="114"/>
  <c r="F265" i="5" s="1"/>
  <c r="Y265" i="114"/>
  <c r="Z265" i="114" s="1"/>
  <c r="X265" i="114"/>
  <c r="U265" i="114"/>
  <c r="V265" i="114" s="1"/>
  <c r="T265" i="114"/>
  <c r="R265" i="114"/>
  <c r="S265" i="114" s="1"/>
  <c r="Q265" i="114"/>
  <c r="M265" i="114"/>
  <c r="N265" i="114" s="1"/>
  <c r="L265" i="114"/>
  <c r="I265" i="114"/>
  <c r="J265" i="114" s="1"/>
  <c r="H265" i="114"/>
  <c r="E265" i="114"/>
  <c r="F265" i="114" s="1"/>
  <c r="D265" i="114"/>
  <c r="AF229" i="114"/>
  <c r="AD229" i="114"/>
  <c r="F229" i="5" s="1"/>
  <c r="Y229" i="114"/>
  <c r="Z229" i="114" s="1"/>
  <c r="X229" i="114"/>
  <c r="U229" i="114"/>
  <c r="V229" i="114" s="1"/>
  <c r="T229" i="114"/>
  <c r="R229" i="114"/>
  <c r="S229" i="114" s="1"/>
  <c r="Q229" i="114"/>
  <c r="M229" i="114"/>
  <c r="N229" i="114" s="1"/>
  <c r="L229" i="114"/>
  <c r="I229" i="114"/>
  <c r="J229" i="114" s="1"/>
  <c r="H229" i="114"/>
  <c r="E229" i="114"/>
  <c r="F229" i="114" s="1"/>
  <c r="D229" i="114"/>
  <c r="AF219" i="114"/>
  <c r="AD219" i="114"/>
  <c r="F219" i="5" s="1"/>
  <c r="Y219" i="114"/>
  <c r="Z219" i="114" s="1"/>
  <c r="X219" i="114"/>
  <c r="U219" i="114"/>
  <c r="V219" i="114" s="1"/>
  <c r="T219" i="114"/>
  <c r="R219" i="114"/>
  <c r="S219" i="114" s="1"/>
  <c r="Q219" i="114"/>
  <c r="M219" i="114"/>
  <c r="N219" i="114" s="1"/>
  <c r="L219" i="114"/>
  <c r="I219" i="114"/>
  <c r="J219" i="114" s="1"/>
  <c r="H219" i="114"/>
  <c r="E219" i="114"/>
  <c r="F219" i="114" s="1"/>
  <c r="D219" i="114"/>
  <c r="AF186" i="114"/>
  <c r="AD186" i="114"/>
  <c r="F186" i="5" s="1"/>
  <c r="Y186" i="114"/>
  <c r="Z186" i="114" s="1"/>
  <c r="X186" i="114"/>
  <c r="U186" i="114"/>
  <c r="V186" i="114" s="1"/>
  <c r="T186" i="114"/>
  <c r="R186" i="114"/>
  <c r="S186" i="114" s="1"/>
  <c r="Q186" i="114"/>
  <c r="M186" i="114"/>
  <c r="N186" i="114" s="1"/>
  <c r="L186" i="114"/>
  <c r="I186" i="114"/>
  <c r="J186" i="114" s="1"/>
  <c r="H186" i="114"/>
  <c r="E186" i="114"/>
  <c r="F186" i="114" s="1"/>
  <c r="D186" i="114"/>
  <c r="AF169" i="114"/>
  <c r="AD169" i="114"/>
  <c r="F169" i="5" s="1"/>
  <c r="Y169" i="114"/>
  <c r="Z169" i="114" s="1"/>
  <c r="X169" i="114"/>
  <c r="U169" i="114"/>
  <c r="V169" i="114" s="1"/>
  <c r="T169" i="114"/>
  <c r="R169" i="114"/>
  <c r="S169" i="114" s="1"/>
  <c r="Q169" i="114"/>
  <c r="M169" i="114"/>
  <c r="N169" i="114" s="1"/>
  <c r="L169" i="114"/>
  <c r="I169" i="114"/>
  <c r="J169" i="114" s="1"/>
  <c r="H169" i="114"/>
  <c r="E169" i="114"/>
  <c r="F169" i="114" s="1"/>
  <c r="D169" i="114"/>
  <c r="AF162" i="114"/>
  <c r="AD162" i="114"/>
  <c r="F162" i="5" s="1"/>
  <c r="Y162" i="114"/>
  <c r="Z162" i="114" s="1"/>
  <c r="X162" i="114"/>
  <c r="U162" i="114"/>
  <c r="V162" i="114" s="1"/>
  <c r="T162" i="114"/>
  <c r="R162" i="114"/>
  <c r="S162" i="114" s="1"/>
  <c r="Q162" i="114"/>
  <c r="M162" i="114"/>
  <c r="N162" i="114" s="1"/>
  <c r="L162" i="114"/>
  <c r="I162" i="114"/>
  <c r="J162" i="114" s="1"/>
  <c r="H162" i="114"/>
  <c r="E162" i="114"/>
  <c r="F162" i="114" s="1"/>
  <c r="D162" i="114"/>
  <c r="AF145" i="114"/>
  <c r="AD145" i="114"/>
  <c r="F145" i="5" s="1"/>
  <c r="Y145" i="114"/>
  <c r="Z145" i="114" s="1"/>
  <c r="X145" i="114"/>
  <c r="U145" i="114"/>
  <c r="V145" i="114" s="1"/>
  <c r="T145" i="114"/>
  <c r="R145" i="114"/>
  <c r="S145" i="114" s="1"/>
  <c r="Q145" i="114"/>
  <c r="M145" i="114"/>
  <c r="N145" i="114" s="1"/>
  <c r="L145" i="114"/>
  <c r="I145" i="114"/>
  <c r="J145" i="114" s="1"/>
  <c r="H145" i="114"/>
  <c r="E145" i="114"/>
  <c r="F145" i="114" s="1"/>
  <c r="D145" i="114"/>
  <c r="AF128" i="114"/>
  <c r="AD128" i="114"/>
  <c r="F128" i="5" s="1"/>
  <c r="Y128" i="114"/>
  <c r="Z128" i="114" s="1"/>
  <c r="X128" i="114"/>
  <c r="U128" i="114"/>
  <c r="V128" i="114" s="1"/>
  <c r="T128" i="114"/>
  <c r="R128" i="114"/>
  <c r="S128" i="114" s="1"/>
  <c r="Q128" i="114"/>
  <c r="M128" i="114"/>
  <c r="N128" i="114" s="1"/>
  <c r="L128" i="114"/>
  <c r="I128" i="114"/>
  <c r="J128" i="114" s="1"/>
  <c r="H128" i="114"/>
  <c r="E128" i="114"/>
  <c r="F128" i="114" s="1"/>
  <c r="D128" i="114"/>
  <c r="AF92" i="114"/>
  <c r="AD92" i="114"/>
  <c r="F92" i="5" s="1"/>
  <c r="Y92" i="114"/>
  <c r="Z92" i="114" s="1"/>
  <c r="X92" i="114"/>
  <c r="U92" i="114"/>
  <c r="V92" i="114" s="1"/>
  <c r="T92" i="114"/>
  <c r="R92" i="114"/>
  <c r="S92" i="114" s="1"/>
  <c r="Q92" i="114"/>
  <c r="M92" i="114"/>
  <c r="N92" i="114" s="1"/>
  <c r="L92" i="114"/>
  <c r="I92" i="114"/>
  <c r="J92" i="114" s="1"/>
  <c r="H92" i="114"/>
  <c r="E92" i="114"/>
  <c r="F92" i="114" s="1"/>
  <c r="D92" i="114"/>
  <c r="AF87" i="114"/>
  <c r="AD87" i="114"/>
  <c r="F87" i="5" s="1"/>
  <c r="Y87" i="114"/>
  <c r="Z87" i="114" s="1"/>
  <c r="X87" i="114"/>
  <c r="U87" i="114"/>
  <c r="V87" i="114" s="1"/>
  <c r="T87" i="114"/>
  <c r="R87" i="114"/>
  <c r="S87" i="114" s="1"/>
  <c r="Q87" i="114"/>
  <c r="M87" i="114"/>
  <c r="N87" i="114" s="1"/>
  <c r="L87" i="114"/>
  <c r="I87" i="114"/>
  <c r="J87" i="114" s="1"/>
  <c r="H87" i="114"/>
  <c r="E87" i="114"/>
  <c r="F87" i="114" s="1"/>
  <c r="D87" i="114"/>
  <c r="AF62" i="114"/>
  <c r="AD62" i="114"/>
  <c r="F62" i="5" s="1"/>
  <c r="Y62" i="114"/>
  <c r="Z62" i="114" s="1"/>
  <c r="X62" i="114"/>
  <c r="U62" i="114"/>
  <c r="V62" i="114" s="1"/>
  <c r="T62" i="114"/>
  <c r="R62" i="114"/>
  <c r="S62" i="114" s="1"/>
  <c r="Q62" i="114"/>
  <c r="M62" i="114"/>
  <c r="N62" i="114" s="1"/>
  <c r="L62" i="114"/>
  <c r="I62" i="114"/>
  <c r="J62" i="114" s="1"/>
  <c r="H62" i="114"/>
  <c r="E62" i="114"/>
  <c r="F62" i="114" s="1"/>
  <c r="D62" i="114"/>
  <c r="AF50" i="114"/>
  <c r="AD50" i="114"/>
  <c r="F50" i="5" s="1"/>
  <c r="Y50" i="114"/>
  <c r="Z50" i="114" s="1"/>
  <c r="X50" i="114"/>
  <c r="U50" i="114"/>
  <c r="V50" i="114" s="1"/>
  <c r="T50" i="114"/>
  <c r="R50" i="114"/>
  <c r="S50" i="114" s="1"/>
  <c r="Q50" i="114"/>
  <c r="M50" i="114"/>
  <c r="N50" i="114" s="1"/>
  <c r="L50" i="114"/>
  <c r="I50" i="114"/>
  <c r="J50" i="114" s="1"/>
  <c r="H50" i="114"/>
  <c r="E50" i="114"/>
  <c r="F50" i="114" s="1"/>
  <c r="D50" i="114"/>
  <c r="AF6" i="114"/>
  <c r="AD6" i="114"/>
  <c r="F6" i="5" s="1"/>
  <c r="Y6" i="114"/>
  <c r="Z6" i="114" s="1"/>
  <c r="X6" i="114"/>
  <c r="U6" i="114"/>
  <c r="V6" i="114" s="1"/>
  <c r="T6" i="114"/>
  <c r="R6" i="114"/>
  <c r="S6" i="114" s="1"/>
  <c r="Q6" i="114"/>
  <c r="M6" i="114"/>
  <c r="N6" i="114" s="1"/>
  <c r="L6" i="114"/>
  <c r="I6" i="114"/>
  <c r="J6" i="114" s="1"/>
  <c r="H6" i="114"/>
  <c r="E6" i="114"/>
  <c r="F6" i="114" s="1"/>
  <c r="D6" i="114"/>
  <c r="AF291" i="114"/>
  <c r="AD291" i="114"/>
  <c r="F291" i="5" s="1"/>
  <c r="Y291" i="114"/>
  <c r="Z291" i="114" s="1"/>
  <c r="X291" i="114"/>
  <c r="U291" i="114"/>
  <c r="V291" i="114" s="1"/>
  <c r="T291" i="114"/>
  <c r="R291" i="114"/>
  <c r="S291" i="114" s="1"/>
  <c r="Q291" i="114"/>
  <c r="M291" i="114"/>
  <c r="N291" i="114" s="1"/>
  <c r="L291" i="114"/>
  <c r="I291" i="114"/>
  <c r="J291" i="114" s="1"/>
  <c r="H291" i="114"/>
  <c r="E291" i="114"/>
  <c r="F291" i="114" s="1"/>
  <c r="D291" i="114"/>
  <c r="AF247" i="114"/>
  <c r="AD247" i="114"/>
  <c r="F247" i="5" s="1"/>
  <c r="Y247" i="114"/>
  <c r="Z247" i="114" s="1"/>
  <c r="X247" i="114"/>
  <c r="U247" i="114"/>
  <c r="V247" i="114" s="1"/>
  <c r="T247" i="114"/>
  <c r="R247" i="114"/>
  <c r="S247" i="114" s="1"/>
  <c r="Q247" i="114"/>
  <c r="M247" i="114"/>
  <c r="N247" i="114" s="1"/>
  <c r="L247" i="114"/>
  <c r="I247" i="114"/>
  <c r="J247" i="114" s="1"/>
  <c r="H247" i="114"/>
  <c r="E247" i="114"/>
  <c r="F247" i="114" s="1"/>
  <c r="D247" i="114"/>
  <c r="AF236" i="114"/>
  <c r="AD236" i="114"/>
  <c r="F236" i="5" s="1"/>
  <c r="Y236" i="114"/>
  <c r="Z236" i="114" s="1"/>
  <c r="X236" i="114"/>
  <c r="U236" i="114"/>
  <c r="V236" i="114" s="1"/>
  <c r="T236" i="114"/>
  <c r="R236" i="114"/>
  <c r="S236" i="114" s="1"/>
  <c r="Q236" i="114"/>
  <c r="M236" i="114"/>
  <c r="N236" i="114" s="1"/>
  <c r="L236" i="114"/>
  <c r="I236" i="114"/>
  <c r="J236" i="114" s="1"/>
  <c r="H236" i="114"/>
  <c r="E236" i="114"/>
  <c r="F236" i="114" s="1"/>
  <c r="D236" i="114"/>
  <c r="AF222" i="114"/>
  <c r="AD222" i="114"/>
  <c r="F222" i="5" s="1"/>
  <c r="Y222" i="114"/>
  <c r="Z222" i="114" s="1"/>
  <c r="X222" i="114"/>
  <c r="U222" i="114"/>
  <c r="V222" i="114" s="1"/>
  <c r="T222" i="114"/>
  <c r="R222" i="114"/>
  <c r="S222" i="114" s="1"/>
  <c r="Q222" i="114"/>
  <c r="M222" i="114"/>
  <c r="N222" i="114" s="1"/>
  <c r="L222" i="114"/>
  <c r="I222" i="114"/>
  <c r="J222" i="114" s="1"/>
  <c r="H222" i="114"/>
  <c r="E222" i="114"/>
  <c r="F222" i="114" s="1"/>
  <c r="D222" i="114"/>
  <c r="AF199" i="114"/>
  <c r="AD199" i="114"/>
  <c r="F199" i="5" s="1"/>
  <c r="Y199" i="114"/>
  <c r="Z199" i="114" s="1"/>
  <c r="X199" i="114"/>
  <c r="U199" i="114"/>
  <c r="V199" i="114" s="1"/>
  <c r="T199" i="114"/>
  <c r="R199" i="114"/>
  <c r="S199" i="114" s="1"/>
  <c r="Q199" i="114"/>
  <c r="M199" i="114"/>
  <c r="N199" i="114" s="1"/>
  <c r="L199" i="114"/>
  <c r="I199" i="114"/>
  <c r="J199" i="114" s="1"/>
  <c r="H199" i="114"/>
  <c r="E199" i="114"/>
  <c r="F199" i="114" s="1"/>
  <c r="D199" i="114"/>
  <c r="AF184" i="114"/>
  <c r="AD184" i="114"/>
  <c r="F184" i="5" s="1"/>
  <c r="Y184" i="114"/>
  <c r="Z184" i="114" s="1"/>
  <c r="X184" i="114"/>
  <c r="U184" i="114"/>
  <c r="V184" i="114" s="1"/>
  <c r="T184" i="114"/>
  <c r="R184" i="114"/>
  <c r="S184" i="114" s="1"/>
  <c r="Q184" i="114"/>
  <c r="M184" i="114"/>
  <c r="N184" i="114" s="1"/>
  <c r="L184" i="114"/>
  <c r="I184" i="114"/>
  <c r="J184" i="114" s="1"/>
  <c r="H184" i="114"/>
  <c r="E184" i="114"/>
  <c r="F184" i="114" s="1"/>
  <c r="D184" i="114"/>
  <c r="AF171" i="114"/>
  <c r="AD171" i="114"/>
  <c r="F171" i="5" s="1"/>
  <c r="Y171" i="114"/>
  <c r="Z171" i="114" s="1"/>
  <c r="X171" i="114"/>
  <c r="U171" i="114"/>
  <c r="V171" i="114" s="1"/>
  <c r="T171" i="114"/>
  <c r="R171" i="114"/>
  <c r="S171" i="114" s="1"/>
  <c r="Q171" i="114"/>
  <c r="M171" i="114"/>
  <c r="N171" i="114" s="1"/>
  <c r="L171" i="114"/>
  <c r="I171" i="114"/>
  <c r="J171" i="114" s="1"/>
  <c r="H171" i="114"/>
  <c r="E171" i="114"/>
  <c r="F171" i="114" s="1"/>
  <c r="D171" i="114"/>
  <c r="AF168" i="114"/>
  <c r="AD168" i="114"/>
  <c r="F168" i="5" s="1"/>
  <c r="Y168" i="114"/>
  <c r="Z168" i="114" s="1"/>
  <c r="X168" i="114"/>
  <c r="U168" i="114"/>
  <c r="V168" i="114" s="1"/>
  <c r="T168" i="114"/>
  <c r="R168" i="114"/>
  <c r="S168" i="114" s="1"/>
  <c r="Q168" i="114"/>
  <c r="M168" i="114"/>
  <c r="N168" i="114" s="1"/>
  <c r="L168" i="114"/>
  <c r="I168" i="114"/>
  <c r="J168" i="114" s="1"/>
  <c r="H168" i="114"/>
  <c r="E168" i="114"/>
  <c r="F168" i="114" s="1"/>
  <c r="D168" i="114"/>
  <c r="AF166" i="114"/>
  <c r="AD166" i="114"/>
  <c r="F166" i="5" s="1"/>
  <c r="Y166" i="114"/>
  <c r="Z166" i="114" s="1"/>
  <c r="X166" i="114"/>
  <c r="U166" i="114"/>
  <c r="V166" i="114" s="1"/>
  <c r="T166" i="114"/>
  <c r="R166" i="114"/>
  <c r="S166" i="114" s="1"/>
  <c r="Q166" i="114"/>
  <c r="M166" i="114"/>
  <c r="N166" i="114" s="1"/>
  <c r="L166" i="114"/>
  <c r="I166" i="114"/>
  <c r="J166" i="114" s="1"/>
  <c r="H166" i="114"/>
  <c r="E166" i="114"/>
  <c r="F166" i="114" s="1"/>
  <c r="D166" i="114"/>
  <c r="AF158" i="114"/>
  <c r="AD158" i="114"/>
  <c r="F158" i="5" s="1"/>
  <c r="Y158" i="114"/>
  <c r="Z158" i="114" s="1"/>
  <c r="X158" i="114"/>
  <c r="U158" i="114"/>
  <c r="V158" i="114" s="1"/>
  <c r="T158" i="114"/>
  <c r="R158" i="114"/>
  <c r="S158" i="114" s="1"/>
  <c r="Q158" i="114"/>
  <c r="M158" i="114"/>
  <c r="N158" i="114" s="1"/>
  <c r="L158" i="114"/>
  <c r="I158" i="114"/>
  <c r="J158" i="114" s="1"/>
  <c r="H158" i="114"/>
  <c r="E158" i="114"/>
  <c r="F158" i="114" s="1"/>
  <c r="D158" i="114"/>
  <c r="AF109" i="114"/>
  <c r="AD109" i="114"/>
  <c r="F109" i="5" s="1"/>
  <c r="Y109" i="114"/>
  <c r="Z109" i="114" s="1"/>
  <c r="X109" i="114"/>
  <c r="U109" i="114"/>
  <c r="V109" i="114" s="1"/>
  <c r="T109" i="114"/>
  <c r="R109" i="114"/>
  <c r="S109" i="114" s="1"/>
  <c r="Q109" i="114"/>
  <c r="M109" i="114"/>
  <c r="N109" i="114" s="1"/>
  <c r="L109" i="114"/>
  <c r="I109" i="114"/>
  <c r="J109" i="114" s="1"/>
  <c r="H109" i="114"/>
  <c r="E109" i="114"/>
  <c r="F109" i="114" s="1"/>
  <c r="D109" i="114"/>
  <c r="AF34" i="114"/>
  <c r="AD34" i="114"/>
  <c r="F34" i="5" s="1"/>
  <c r="Y34" i="114"/>
  <c r="Z34" i="114" s="1"/>
  <c r="X34" i="114"/>
  <c r="U34" i="114"/>
  <c r="V34" i="114" s="1"/>
  <c r="T34" i="114"/>
  <c r="R34" i="114"/>
  <c r="S34" i="114" s="1"/>
  <c r="Q34" i="114"/>
  <c r="M34" i="114"/>
  <c r="N34" i="114" s="1"/>
  <c r="L34" i="114"/>
  <c r="I34" i="114"/>
  <c r="J34" i="114" s="1"/>
  <c r="H34" i="114"/>
  <c r="E34" i="114"/>
  <c r="F34" i="114" s="1"/>
  <c r="D34" i="114"/>
  <c r="AF287" i="114"/>
  <c r="AD287" i="114"/>
  <c r="F287" i="5" s="1"/>
  <c r="Y287" i="114"/>
  <c r="Z287" i="114" s="1"/>
  <c r="X287" i="114"/>
  <c r="U287" i="114"/>
  <c r="V287" i="114" s="1"/>
  <c r="T287" i="114"/>
  <c r="R287" i="114"/>
  <c r="S287" i="114" s="1"/>
  <c r="Q287" i="114"/>
  <c r="M287" i="114"/>
  <c r="N287" i="114" s="1"/>
  <c r="L287" i="114"/>
  <c r="I287" i="114"/>
  <c r="J287" i="114" s="1"/>
  <c r="H287" i="114"/>
  <c r="E287" i="114"/>
  <c r="F287" i="114" s="1"/>
  <c r="D287" i="114"/>
  <c r="AF279" i="114"/>
  <c r="AD279" i="114"/>
  <c r="F279" i="5" s="1"/>
  <c r="Y279" i="114"/>
  <c r="Z279" i="114" s="1"/>
  <c r="X279" i="114"/>
  <c r="U279" i="114"/>
  <c r="V279" i="114" s="1"/>
  <c r="T279" i="114"/>
  <c r="R279" i="114"/>
  <c r="S279" i="114" s="1"/>
  <c r="Q279" i="114"/>
  <c r="M279" i="114"/>
  <c r="N279" i="114" s="1"/>
  <c r="L279" i="114"/>
  <c r="I279" i="114"/>
  <c r="J279" i="114" s="1"/>
  <c r="H279" i="114"/>
  <c r="E279" i="114"/>
  <c r="F279" i="114" s="1"/>
  <c r="D279" i="114"/>
  <c r="AF259" i="114"/>
  <c r="AD259" i="114"/>
  <c r="F259" i="5" s="1"/>
  <c r="Y259" i="114"/>
  <c r="Z259" i="114" s="1"/>
  <c r="X259" i="114"/>
  <c r="U259" i="114"/>
  <c r="V259" i="114" s="1"/>
  <c r="T259" i="114"/>
  <c r="R259" i="114"/>
  <c r="S259" i="114" s="1"/>
  <c r="Q259" i="114"/>
  <c r="M259" i="114"/>
  <c r="N259" i="114" s="1"/>
  <c r="L259" i="114"/>
  <c r="I259" i="114"/>
  <c r="J259" i="114" s="1"/>
  <c r="H259" i="114"/>
  <c r="E259" i="114"/>
  <c r="F259" i="114" s="1"/>
  <c r="D259" i="114"/>
  <c r="AF255" i="114"/>
  <c r="AD255" i="114"/>
  <c r="F255" i="5" s="1"/>
  <c r="Y255" i="114"/>
  <c r="Z255" i="114" s="1"/>
  <c r="X255" i="114"/>
  <c r="U255" i="114"/>
  <c r="V255" i="114" s="1"/>
  <c r="T255" i="114"/>
  <c r="R255" i="114"/>
  <c r="S255" i="114" s="1"/>
  <c r="Q255" i="114"/>
  <c r="M255" i="114"/>
  <c r="N255" i="114" s="1"/>
  <c r="L255" i="114"/>
  <c r="I255" i="114"/>
  <c r="J255" i="114" s="1"/>
  <c r="H255" i="114"/>
  <c r="E255" i="114"/>
  <c r="F255" i="114" s="1"/>
  <c r="D255" i="114"/>
  <c r="AF234" i="114"/>
  <c r="AD234" i="114"/>
  <c r="F234" i="5" s="1"/>
  <c r="Y234" i="114"/>
  <c r="Z234" i="114" s="1"/>
  <c r="X234" i="114"/>
  <c r="U234" i="114"/>
  <c r="V234" i="114" s="1"/>
  <c r="T234" i="114"/>
  <c r="R234" i="114"/>
  <c r="S234" i="114" s="1"/>
  <c r="Q234" i="114"/>
  <c r="M234" i="114"/>
  <c r="N234" i="114" s="1"/>
  <c r="L234" i="114"/>
  <c r="I234" i="114"/>
  <c r="J234" i="114" s="1"/>
  <c r="H234" i="114"/>
  <c r="E234" i="114"/>
  <c r="F234" i="114" s="1"/>
  <c r="D234" i="114"/>
  <c r="AF232" i="114"/>
  <c r="AD232" i="114"/>
  <c r="F232" i="5" s="1"/>
  <c r="Y232" i="114"/>
  <c r="Z232" i="114" s="1"/>
  <c r="X232" i="114"/>
  <c r="U232" i="114"/>
  <c r="V232" i="114" s="1"/>
  <c r="T232" i="114"/>
  <c r="R232" i="114"/>
  <c r="S232" i="114" s="1"/>
  <c r="Q232" i="114"/>
  <c r="M232" i="114"/>
  <c r="N232" i="114" s="1"/>
  <c r="L232" i="114"/>
  <c r="I232" i="114"/>
  <c r="J232" i="114" s="1"/>
  <c r="H232" i="114"/>
  <c r="E232" i="114"/>
  <c r="F232" i="114" s="1"/>
  <c r="D232" i="114"/>
  <c r="AF216" i="114"/>
  <c r="AD216" i="114"/>
  <c r="F216" i="5" s="1"/>
  <c r="Y216" i="114"/>
  <c r="Z216" i="114" s="1"/>
  <c r="X216" i="114"/>
  <c r="U216" i="114"/>
  <c r="V216" i="114" s="1"/>
  <c r="T216" i="114"/>
  <c r="R216" i="114"/>
  <c r="S216" i="114" s="1"/>
  <c r="Q216" i="114"/>
  <c r="M216" i="114"/>
  <c r="N216" i="114" s="1"/>
  <c r="L216" i="114"/>
  <c r="I216" i="114"/>
  <c r="J216" i="114" s="1"/>
  <c r="H216" i="114"/>
  <c r="E216" i="114"/>
  <c r="F216" i="114" s="1"/>
  <c r="D216" i="114"/>
  <c r="AF207" i="114"/>
  <c r="AD207" i="114"/>
  <c r="F207" i="5" s="1"/>
  <c r="Y207" i="114"/>
  <c r="Z207" i="114" s="1"/>
  <c r="X207" i="114"/>
  <c r="U207" i="114"/>
  <c r="V207" i="114" s="1"/>
  <c r="T207" i="114"/>
  <c r="R207" i="114"/>
  <c r="S207" i="114" s="1"/>
  <c r="Q207" i="114"/>
  <c r="M207" i="114"/>
  <c r="N207" i="114" s="1"/>
  <c r="L207" i="114"/>
  <c r="I207" i="114"/>
  <c r="J207" i="114" s="1"/>
  <c r="H207" i="114"/>
  <c r="E207" i="114"/>
  <c r="F207" i="114" s="1"/>
  <c r="D207" i="114"/>
  <c r="AF205" i="114"/>
  <c r="AD205" i="114"/>
  <c r="F205" i="5" s="1"/>
  <c r="Y205" i="114"/>
  <c r="Z205" i="114" s="1"/>
  <c r="X205" i="114"/>
  <c r="U205" i="114"/>
  <c r="V205" i="114" s="1"/>
  <c r="T205" i="114"/>
  <c r="R205" i="114"/>
  <c r="S205" i="114" s="1"/>
  <c r="Q205" i="114"/>
  <c r="M205" i="114"/>
  <c r="N205" i="114" s="1"/>
  <c r="L205" i="114"/>
  <c r="I205" i="114"/>
  <c r="J205" i="114" s="1"/>
  <c r="H205" i="114"/>
  <c r="E205" i="114"/>
  <c r="F205" i="114" s="1"/>
  <c r="D205" i="114"/>
  <c r="AF182" i="114"/>
  <c r="AD182" i="114"/>
  <c r="F182" i="5" s="1"/>
  <c r="Y182" i="114"/>
  <c r="Z182" i="114" s="1"/>
  <c r="X182" i="114"/>
  <c r="U182" i="114"/>
  <c r="V182" i="114" s="1"/>
  <c r="T182" i="114"/>
  <c r="R182" i="114"/>
  <c r="S182" i="114" s="1"/>
  <c r="Q182" i="114"/>
  <c r="M182" i="114"/>
  <c r="N182" i="114" s="1"/>
  <c r="L182" i="114"/>
  <c r="I182" i="114"/>
  <c r="J182" i="114" s="1"/>
  <c r="H182" i="114"/>
  <c r="E182" i="114"/>
  <c r="F182" i="114" s="1"/>
  <c r="D182" i="114"/>
  <c r="AF180" i="114"/>
  <c r="AD180" i="114"/>
  <c r="F180" i="5" s="1"/>
  <c r="Y180" i="114"/>
  <c r="Z180" i="114" s="1"/>
  <c r="X180" i="114"/>
  <c r="U180" i="114"/>
  <c r="V180" i="114" s="1"/>
  <c r="T180" i="114"/>
  <c r="R180" i="114"/>
  <c r="S180" i="114" s="1"/>
  <c r="Q180" i="114"/>
  <c r="M180" i="114"/>
  <c r="N180" i="114" s="1"/>
  <c r="L180" i="114"/>
  <c r="I180" i="114"/>
  <c r="J180" i="114" s="1"/>
  <c r="H180" i="114"/>
  <c r="E180" i="114"/>
  <c r="F180" i="114" s="1"/>
  <c r="D180" i="114"/>
  <c r="AF150" i="114"/>
  <c r="AD150" i="114"/>
  <c r="F150" i="5" s="1"/>
  <c r="Y150" i="114"/>
  <c r="Z150" i="114" s="1"/>
  <c r="X150" i="114"/>
  <c r="U150" i="114"/>
  <c r="V150" i="114" s="1"/>
  <c r="T150" i="114"/>
  <c r="R150" i="114"/>
  <c r="S150" i="114" s="1"/>
  <c r="Q150" i="114"/>
  <c r="M150" i="114"/>
  <c r="N150" i="114" s="1"/>
  <c r="L150" i="114"/>
  <c r="I150" i="114"/>
  <c r="J150" i="114" s="1"/>
  <c r="H150" i="114"/>
  <c r="E150" i="114"/>
  <c r="F150" i="114" s="1"/>
  <c r="D150" i="114"/>
  <c r="AF113" i="114"/>
  <c r="AD113" i="114"/>
  <c r="F113" i="5" s="1"/>
  <c r="Y113" i="114"/>
  <c r="Z113" i="114" s="1"/>
  <c r="X113" i="114"/>
  <c r="U113" i="114"/>
  <c r="V113" i="114" s="1"/>
  <c r="T113" i="114"/>
  <c r="R113" i="114"/>
  <c r="S113" i="114" s="1"/>
  <c r="Q113" i="114"/>
  <c r="M113" i="114"/>
  <c r="N113" i="114" s="1"/>
  <c r="L113" i="114"/>
  <c r="I113" i="114"/>
  <c r="J113" i="114" s="1"/>
  <c r="H113" i="114"/>
  <c r="E113" i="114"/>
  <c r="F113" i="114" s="1"/>
  <c r="D113" i="114"/>
  <c r="AF105" i="114"/>
  <c r="AD105" i="114"/>
  <c r="F105" i="5" s="1"/>
  <c r="Y105" i="114"/>
  <c r="Z105" i="114" s="1"/>
  <c r="X105" i="114"/>
  <c r="U105" i="114"/>
  <c r="V105" i="114" s="1"/>
  <c r="T105" i="114"/>
  <c r="R105" i="114"/>
  <c r="S105" i="114" s="1"/>
  <c r="Q105" i="114"/>
  <c r="M105" i="114"/>
  <c r="N105" i="114" s="1"/>
  <c r="L105" i="114"/>
  <c r="I105" i="114"/>
  <c r="J105" i="114" s="1"/>
  <c r="H105" i="114"/>
  <c r="E105" i="114"/>
  <c r="F105" i="114" s="1"/>
  <c r="D105" i="114"/>
  <c r="AF73" i="114"/>
  <c r="AD73" i="114"/>
  <c r="F73" i="5" s="1"/>
  <c r="Y73" i="114"/>
  <c r="Z73" i="114" s="1"/>
  <c r="X73" i="114"/>
  <c r="U73" i="114"/>
  <c r="V73" i="114" s="1"/>
  <c r="T73" i="114"/>
  <c r="R73" i="114"/>
  <c r="S73" i="114" s="1"/>
  <c r="Q73" i="114"/>
  <c r="M73" i="114"/>
  <c r="N73" i="114" s="1"/>
  <c r="L73" i="114"/>
  <c r="I73" i="114"/>
  <c r="J73" i="114" s="1"/>
  <c r="H73" i="114"/>
  <c r="E73" i="114"/>
  <c r="F73" i="114" s="1"/>
  <c r="D73" i="114"/>
  <c r="AF61" i="114"/>
  <c r="AD61" i="114"/>
  <c r="F61" i="5" s="1"/>
  <c r="Y61" i="114"/>
  <c r="Z61" i="114" s="1"/>
  <c r="X61" i="114"/>
  <c r="U61" i="114"/>
  <c r="V61" i="114" s="1"/>
  <c r="T61" i="114"/>
  <c r="R61" i="114"/>
  <c r="S61" i="114" s="1"/>
  <c r="Q61" i="114"/>
  <c r="M61" i="114"/>
  <c r="N61" i="114" s="1"/>
  <c r="L61" i="114"/>
  <c r="I61" i="114"/>
  <c r="J61" i="114" s="1"/>
  <c r="H61" i="114"/>
  <c r="E61" i="114"/>
  <c r="F61" i="114" s="1"/>
  <c r="D61" i="114"/>
  <c r="AF55" i="114"/>
  <c r="AD55" i="114"/>
  <c r="F55" i="5" s="1"/>
  <c r="Y55" i="114"/>
  <c r="Z55" i="114" s="1"/>
  <c r="X55" i="114"/>
  <c r="U55" i="114"/>
  <c r="V55" i="114" s="1"/>
  <c r="T55" i="114"/>
  <c r="R55" i="114"/>
  <c r="S55" i="114" s="1"/>
  <c r="Q55" i="114"/>
  <c r="M55" i="114"/>
  <c r="N55" i="114" s="1"/>
  <c r="L55" i="114"/>
  <c r="I55" i="114"/>
  <c r="J55" i="114" s="1"/>
  <c r="H55" i="114"/>
  <c r="E55" i="114"/>
  <c r="F55" i="114" s="1"/>
  <c r="D55" i="114"/>
  <c r="AF52" i="114"/>
  <c r="AD52" i="114"/>
  <c r="F52" i="5" s="1"/>
  <c r="Y52" i="114"/>
  <c r="Z52" i="114" s="1"/>
  <c r="X52" i="114"/>
  <c r="U52" i="114"/>
  <c r="V52" i="114" s="1"/>
  <c r="T52" i="114"/>
  <c r="R52" i="114"/>
  <c r="S52" i="114" s="1"/>
  <c r="Q52" i="114"/>
  <c r="M52" i="114"/>
  <c r="N52" i="114" s="1"/>
  <c r="L52" i="114"/>
  <c r="I52" i="114"/>
  <c r="J52" i="114" s="1"/>
  <c r="H52" i="114"/>
  <c r="E52" i="114"/>
  <c r="F52" i="114" s="1"/>
  <c r="D52" i="114"/>
  <c r="AF48" i="114"/>
  <c r="AD48" i="114"/>
  <c r="F48" i="5" s="1"/>
  <c r="Y48" i="114"/>
  <c r="Z48" i="114" s="1"/>
  <c r="X48" i="114"/>
  <c r="U48" i="114"/>
  <c r="V48" i="114" s="1"/>
  <c r="T48" i="114"/>
  <c r="R48" i="114"/>
  <c r="S48" i="114" s="1"/>
  <c r="Q48" i="114"/>
  <c r="M48" i="114"/>
  <c r="N48" i="114" s="1"/>
  <c r="L48" i="114"/>
  <c r="I48" i="114"/>
  <c r="J48" i="114" s="1"/>
  <c r="H48" i="114"/>
  <c r="E48" i="114"/>
  <c r="F48" i="114" s="1"/>
  <c r="D48" i="114"/>
  <c r="AF47" i="114"/>
  <c r="AD47" i="114"/>
  <c r="F47" i="5" s="1"/>
  <c r="Y47" i="114"/>
  <c r="Z47" i="114" s="1"/>
  <c r="X47" i="114"/>
  <c r="U47" i="114"/>
  <c r="V47" i="114" s="1"/>
  <c r="T47" i="114"/>
  <c r="R47" i="114"/>
  <c r="S47" i="114" s="1"/>
  <c r="Q47" i="114"/>
  <c r="M47" i="114"/>
  <c r="N47" i="114" s="1"/>
  <c r="L47" i="114"/>
  <c r="I47" i="114"/>
  <c r="J47" i="114" s="1"/>
  <c r="H47" i="114"/>
  <c r="E47" i="114"/>
  <c r="F47" i="114" s="1"/>
  <c r="D47" i="114"/>
  <c r="AF46" i="114"/>
  <c r="AD46" i="114"/>
  <c r="F46" i="5" s="1"/>
  <c r="Y46" i="114"/>
  <c r="Z46" i="114" s="1"/>
  <c r="X46" i="114"/>
  <c r="U46" i="114"/>
  <c r="V46" i="114" s="1"/>
  <c r="T46" i="114"/>
  <c r="R46" i="114"/>
  <c r="S46" i="114" s="1"/>
  <c r="Q46" i="114"/>
  <c r="M46" i="114"/>
  <c r="N46" i="114" s="1"/>
  <c r="L46" i="114"/>
  <c r="I46" i="114"/>
  <c r="J46" i="114" s="1"/>
  <c r="H46" i="114"/>
  <c r="E46" i="114"/>
  <c r="F46" i="114" s="1"/>
  <c r="D46" i="114"/>
  <c r="AF39" i="114"/>
  <c r="AD39" i="114"/>
  <c r="F39" i="5" s="1"/>
  <c r="Y39" i="114"/>
  <c r="Z39" i="114" s="1"/>
  <c r="X39" i="114"/>
  <c r="U39" i="114"/>
  <c r="V39" i="114" s="1"/>
  <c r="T39" i="114"/>
  <c r="R39" i="114"/>
  <c r="S39" i="114" s="1"/>
  <c r="Q39" i="114"/>
  <c r="M39" i="114"/>
  <c r="N39" i="114" s="1"/>
  <c r="L39" i="114"/>
  <c r="I39" i="114"/>
  <c r="J39" i="114" s="1"/>
  <c r="H39" i="114"/>
  <c r="E39" i="114"/>
  <c r="F39" i="114" s="1"/>
  <c r="D39" i="114"/>
  <c r="AF22" i="114"/>
  <c r="AD22" i="114"/>
  <c r="F22" i="5" s="1"/>
  <c r="Y22" i="114"/>
  <c r="Z22" i="114" s="1"/>
  <c r="X22" i="114"/>
  <c r="U22" i="114"/>
  <c r="V22" i="114" s="1"/>
  <c r="T22" i="114"/>
  <c r="R22" i="114"/>
  <c r="S22" i="114" s="1"/>
  <c r="Q22" i="114"/>
  <c r="M22" i="114"/>
  <c r="N22" i="114" s="1"/>
  <c r="L22" i="114"/>
  <c r="I22" i="114"/>
  <c r="J22" i="114" s="1"/>
  <c r="H22" i="114"/>
  <c r="E22" i="114"/>
  <c r="F22" i="114" s="1"/>
  <c r="D22" i="114"/>
  <c r="AF289" i="114"/>
  <c r="AD289" i="114"/>
  <c r="F289" i="5" s="1"/>
  <c r="Y289" i="114"/>
  <c r="Z289" i="114" s="1"/>
  <c r="X289" i="114"/>
  <c r="U289" i="114"/>
  <c r="V289" i="114" s="1"/>
  <c r="T289" i="114"/>
  <c r="R289" i="114"/>
  <c r="S289" i="114" s="1"/>
  <c r="Q289" i="114"/>
  <c r="M289" i="114"/>
  <c r="N289" i="114" s="1"/>
  <c r="L289" i="114"/>
  <c r="I289" i="114"/>
  <c r="J289" i="114" s="1"/>
  <c r="H289" i="114"/>
  <c r="E289" i="114"/>
  <c r="F289" i="114" s="1"/>
  <c r="D289" i="114"/>
  <c r="AF272" i="114"/>
  <c r="AD272" i="114"/>
  <c r="F272" i="5" s="1"/>
  <c r="Y272" i="114"/>
  <c r="Z272" i="114" s="1"/>
  <c r="X272" i="114"/>
  <c r="U272" i="114"/>
  <c r="V272" i="114" s="1"/>
  <c r="T272" i="114"/>
  <c r="R272" i="114"/>
  <c r="S272" i="114" s="1"/>
  <c r="Q272" i="114"/>
  <c r="M272" i="114"/>
  <c r="N272" i="114" s="1"/>
  <c r="L272" i="114"/>
  <c r="I272" i="114"/>
  <c r="J272" i="114" s="1"/>
  <c r="H272" i="114"/>
  <c r="E272" i="114"/>
  <c r="F272" i="114" s="1"/>
  <c r="D272" i="114"/>
  <c r="AF262" i="114"/>
  <c r="AD262" i="114"/>
  <c r="F262" i="5" s="1"/>
  <c r="Y262" i="114"/>
  <c r="Z262" i="114" s="1"/>
  <c r="X262" i="114"/>
  <c r="U262" i="114"/>
  <c r="V262" i="114" s="1"/>
  <c r="T262" i="114"/>
  <c r="R262" i="114"/>
  <c r="S262" i="114" s="1"/>
  <c r="Q262" i="114"/>
  <c r="M262" i="114"/>
  <c r="N262" i="114" s="1"/>
  <c r="L262" i="114"/>
  <c r="I262" i="114"/>
  <c r="J262" i="114" s="1"/>
  <c r="H262" i="114"/>
  <c r="E262" i="114"/>
  <c r="F262" i="114" s="1"/>
  <c r="D262" i="114"/>
  <c r="AF239" i="114"/>
  <c r="AD239" i="114"/>
  <c r="F239" i="5" s="1"/>
  <c r="Y239" i="114"/>
  <c r="Z239" i="114" s="1"/>
  <c r="X239" i="114"/>
  <c r="U239" i="114"/>
  <c r="V239" i="114" s="1"/>
  <c r="T239" i="114"/>
  <c r="R239" i="114"/>
  <c r="S239" i="114" s="1"/>
  <c r="Q239" i="114"/>
  <c r="M239" i="114"/>
  <c r="N239" i="114" s="1"/>
  <c r="L239" i="114"/>
  <c r="I239" i="114"/>
  <c r="J239" i="114" s="1"/>
  <c r="H239" i="114"/>
  <c r="E239" i="114"/>
  <c r="F239" i="114" s="1"/>
  <c r="D239" i="114"/>
  <c r="AF220" i="114"/>
  <c r="AD220" i="114"/>
  <c r="F220" i="5" s="1"/>
  <c r="Y220" i="114"/>
  <c r="Z220" i="114" s="1"/>
  <c r="X220" i="114"/>
  <c r="U220" i="114"/>
  <c r="V220" i="114" s="1"/>
  <c r="T220" i="114"/>
  <c r="R220" i="114"/>
  <c r="S220" i="114" s="1"/>
  <c r="Q220" i="114"/>
  <c r="M220" i="114"/>
  <c r="N220" i="114" s="1"/>
  <c r="L220" i="114"/>
  <c r="I220" i="114"/>
  <c r="J220" i="114" s="1"/>
  <c r="H220" i="114"/>
  <c r="E220" i="114"/>
  <c r="F220" i="114" s="1"/>
  <c r="D220" i="114"/>
  <c r="AF212" i="114"/>
  <c r="AD212" i="114"/>
  <c r="F212" i="5" s="1"/>
  <c r="Y212" i="114"/>
  <c r="Z212" i="114" s="1"/>
  <c r="X212" i="114"/>
  <c r="U212" i="114"/>
  <c r="V212" i="114" s="1"/>
  <c r="T212" i="114"/>
  <c r="R212" i="114"/>
  <c r="S212" i="114" s="1"/>
  <c r="Q212" i="114"/>
  <c r="M212" i="114"/>
  <c r="N212" i="114" s="1"/>
  <c r="L212" i="114"/>
  <c r="I212" i="114"/>
  <c r="J212" i="114" s="1"/>
  <c r="H212" i="114"/>
  <c r="E212" i="114"/>
  <c r="F212" i="114" s="1"/>
  <c r="D212" i="114"/>
  <c r="AF211" i="114"/>
  <c r="AD211" i="114"/>
  <c r="F211" i="5" s="1"/>
  <c r="Y211" i="114"/>
  <c r="Z211" i="114" s="1"/>
  <c r="X211" i="114"/>
  <c r="U211" i="114"/>
  <c r="V211" i="114" s="1"/>
  <c r="T211" i="114"/>
  <c r="R211" i="114"/>
  <c r="S211" i="114" s="1"/>
  <c r="Q211" i="114"/>
  <c r="M211" i="114"/>
  <c r="N211" i="114" s="1"/>
  <c r="L211" i="114"/>
  <c r="I211" i="114"/>
  <c r="J211" i="114" s="1"/>
  <c r="H211" i="114"/>
  <c r="E211" i="114"/>
  <c r="F211" i="114" s="1"/>
  <c r="D211" i="114"/>
  <c r="AF204" i="114"/>
  <c r="AD204" i="114"/>
  <c r="F204" i="5" s="1"/>
  <c r="Y204" i="114"/>
  <c r="Z204" i="114" s="1"/>
  <c r="X204" i="114"/>
  <c r="U204" i="114"/>
  <c r="V204" i="114" s="1"/>
  <c r="T204" i="114"/>
  <c r="R204" i="114"/>
  <c r="S204" i="114" s="1"/>
  <c r="Q204" i="114"/>
  <c r="M204" i="114"/>
  <c r="N204" i="114" s="1"/>
  <c r="L204" i="114"/>
  <c r="I204" i="114"/>
  <c r="J204" i="114" s="1"/>
  <c r="H204" i="114"/>
  <c r="E204" i="114"/>
  <c r="F204" i="114" s="1"/>
  <c r="D204" i="114"/>
  <c r="AF156" i="114"/>
  <c r="AD156" i="114"/>
  <c r="F156" i="5" s="1"/>
  <c r="Y156" i="114"/>
  <c r="Z156" i="114" s="1"/>
  <c r="X156" i="114"/>
  <c r="U156" i="114"/>
  <c r="V156" i="114" s="1"/>
  <c r="T156" i="114"/>
  <c r="R156" i="114"/>
  <c r="S156" i="114" s="1"/>
  <c r="Q156" i="114"/>
  <c r="M156" i="114"/>
  <c r="N156" i="114" s="1"/>
  <c r="L156" i="114"/>
  <c r="I156" i="114"/>
  <c r="J156" i="114" s="1"/>
  <c r="H156" i="114"/>
  <c r="E156" i="114"/>
  <c r="F156" i="114" s="1"/>
  <c r="D156" i="114"/>
  <c r="AF143" i="114"/>
  <c r="AD143" i="114"/>
  <c r="F143" i="5" s="1"/>
  <c r="Y143" i="114"/>
  <c r="Z143" i="114" s="1"/>
  <c r="X143" i="114"/>
  <c r="U143" i="114"/>
  <c r="V143" i="114" s="1"/>
  <c r="T143" i="114"/>
  <c r="R143" i="114"/>
  <c r="S143" i="114" s="1"/>
  <c r="Q143" i="114"/>
  <c r="M143" i="114"/>
  <c r="N143" i="114" s="1"/>
  <c r="L143" i="114"/>
  <c r="I143" i="114"/>
  <c r="J143" i="114" s="1"/>
  <c r="H143" i="114"/>
  <c r="E143" i="114"/>
  <c r="F143" i="114" s="1"/>
  <c r="D143" i="114"/>
  <c r="AF140" i="114"/>
  <c r="AD140" i="114"/>
  <c r="F140" i="5" s="1"/>
  <c r="Y140" i="114"/>
  <c r="Z140" i="114" s="1"/>
  <c r="X140" i="114"/>
  <c r="U140" i="114"/>
  <c r="V140" i="114" s="1"/>
  <c r="T140" i="114"/>
  <c r="R140" i="114"/>
  <c r="S140" i="114" s="1"/>
  <c r="Q140" i="114"/>
  <c r="M140" i="114"/>
  <c r="N140" i="114" s="1"/>
  <c r="L140" i="114"/>
  <c r="I140" i="114"/>
  <c r="J140" i="114" s="1"/>
  <c r="H140" i="114"/>
  <c r="E140" i="114"/>
  <c r="F140" i="114" s="1"/>
  <c r="D140" i="114"/>
  <c r="AF124" i="114"/>
  <c r="AD124" i="114"/>
  <c r="F124" i="5" s="1"/>
  <c r="Y124" i="114"/>
  <c r="Z124" i="114" s="1"/>
  <c r="X124" i="114"/>
  <c r="U124" i="114"/>
  <c r="V124" i="114" s="1"/>
  <c r="T124" i="114"/>
  <c r="R124" i="114"/>
  <c r="S124" i="114" s="1"/>
  <c r="Q124" i="114"/>
  <c r="M124" i="114"/>
  <c r="N124" i="114" s="1"/>
  <c r="L124" i="114"/>
  <c r="I124" i="114"/>
  <c r="J124" i="114" s="1"/>
  <c r="H124" i="114"/>
  <c r="E124" i="114"/>
  <c r="F124" i="114" s="1"/>
  <c r="D124" i="114"/>
  <c r="AF121" i="114"/>
  <c r="AD121" i="114"/>
  <c r="F121" i="5" s="1"/>
  <c r="Y121" i="114"/>
  <c r="Z121" i="114" s="1"/>
  <c r="X121" i="114"/>
  <c r="U121" i="114"/>
  <c r="V121" i="114" s="1"/>
  <c r="T121" i="114"/>
  <c r="R121" i="114"/>
  <c r="S121" i="114" s="1"/>
  <c r="Q121" i="114"/>
  <c r="M121" i="114"/>
  <c r="N121" i="114" s="1"/>
  <c r="L121" i="114"/>
  <c r="I121" i="114"/>
  <c r="J121" i="114" s="1"/>
  <c r="H121" i="114"/>
  <c r="E121" i="114"/>
  <c r="F121" i="114" s="1"/>
  <c r="D121" i="114"/>
  <c r="AF118" i="114"/>
  <c r="AD118" i="114"/>
  <c r="F118" i="5" s="1"/>
  <c r="Y118" i="114"/>
  <c r="Z118" i="114" s="1"/>
  <c r="X118" i="114"/>
  <c r="U118" i="114"/>
  <c r="V118" i="114" s="1"/>
  <c r="T118" i="114"/>
  <c r="R118" i="114"/>
  <c r="S118" i="114" s="1"/>
  <c r="Q118" i="114"/>
  <c r="M118" i="114"/>
  <c r="N118" i="114" s="1"/>
  <c r="L118" i="114"/>
  <c r="I118" i="114"/>
  <c r="J118" i="114" s="1"/>
  <c r="H118" i="114"/>
  <c r="E118" i="114"/>
  <c r="F118" i="114" s="1"/>
  <c r="D118" i="114"/>
  <c r="AF112" i="114"/>
  <c r="AD112" i="114"/>
  <c r="F112" i="5" s="1"/>
  <c r="Y112" i="114"/>
  <c r="Z112" i="114" s="1"/>
  <c r="X112" i="114"/>
  <c r="U112" i="114"/>
  <c r="V112" i="114" s="1"/>
  <c r="T112" i="114"/>
  <c r="R112" i="114"/>
  <c r="S112" i="114" s="1"/>
  <c r="Q112" i="114"/>
  <c r="M112" i="114"/>
  <c r="N112" i="114" s="1"/>
  <c r="L112" i="114"/>
  <c r="I112" i="114"/>
  <c r="J112" i="114" s="1"/>
  <c r="H112" i="114"/>
  <c r="E112" i="114"/>
  <c r="F112" i="114" s="1"/>
  <c r="D112" i="114"/>
  <c r="AF107" i="114"/>
  <c r="AD107" i="114"/>
  <c r="F107" i="5" s="1"/>
  <c r="Y107" i="114"/>
  <c r="Z107" i="114" s="1"/>
  <c r="X107" i="114"/>
  <c r="U107" i="114"/>
  <c r="V107" i="114" s="1"/>
  <c r="T107" i="114"/>
  <c r="R107" i="114"/>
  <c r="S107" i="114" s="1"/>
  <c r="Q107" i="114"/>
  <c r="M107" i="114"/>
  <c r="N107" i="114" s="1"/>
  <c r="L107" i="114"/>
  <c r="I107" i="114"/>
  <c r="J107" i="114" s="1"/>
  <c r="H107" i="114"/>
  <c r="E107" i="114"/>
  <c r="F107" i="114" s="1"/>
  <c r="D107" i="114"/>
  <c r="AF88" i="114"/>
  <c r="AD88" i="114"/>
  <c r="F88" i="5" s="1"/>
  <c r="Y88" i="114"/>
  <c r="Z88" i="114" s="1"/>
  <c r="X88" i="114"/>
  <c r="U88" i="114"/>
  <c r="V88" i="114" s="1"/>
  <c r="T88" i="114"/>
  <c r="R88" i="114"/>
  <c r="S88" i="114" s="1"/>
  <c r="Q88" i="114"/>
  <c r="M88" i="114"/>
  <c r="N88" i="114" s="1"/>
  <c r="L88" i="114"/>
  <c r="I88" i="114"/>
  <c r="J88" i="114" s="1"/>
  <c r="H88" i="114"/>
  <c r="E88" i="114"/>
  <c r="F88" i="114" s="1"/>
  <c r="D88" i="114"/>
  <c r="AF71" i="114"/>
  <c r="AD71" i="114"/>
  <c r="F71" i="5" s="1"/>
  <c r="Y71" i="114"/>
  <c r="Z71" i="114" s="1"/>
  <c r="X71" i="114"/>
  <c r="U71" i="114"/>
  <c r="V71" i="114" s="1"/>
  <c r="T71" i="114"/>
  <c r="R71" i="114"/>
  <c r="S71" i="114" s="1"/>
  <c r="Q71" i="114"/>
  <c r="M71" i="114"/>
  <c r="N71" i="114" s="1"/>
  <c r="L71" i="114"/>
  <c r="I71" i="114"/>
  <c r="J71" i="114" s="1"/>
  <c r="H71" i="114"/>
  <c r="E71" i="114"/>
  <c r="F71" i="114" s="1"/>
  <c r="D71" i="114"/>
  <c r="AF66" i="114"/>
  <c r="AD66" i="114"/>
  <c r="F66" i="5" s="1"/>
  <c r="Y66" i="114"/>
  <c r="Z66" i="114" s="1"/>
  <c r="X66" i="114"/>
  <c r="U66" i="114"/>
  <c r="V66" i="114" s="1"/>
  <c r="T66" i="114"/>
  <c r="R66" i="114"/>
  <c r="S66" i="114" s="1"/>
  <c r="Q66" i="114"/>
  <c r="M66" i="114"/>
  <c r="N66" i="114" s="1"/>
  <c r="L66" i="114"/>
  <c r="I66" i="114"/>
  <c r="J66" i="114" s="1"/>
  <c r="H66" i="114"/>
  <c r="E66" i="114"/>
  <c r="F66" i="114" s="1"/>
  <c r="D66" i="114"/>
  <c r="AF38" i="114"/>
  <c r="AD38" i="114"/>
  <c r="F38" i="5" s="1"/>
  <c r="Y38" i="114"/>
  <c r="Z38" i="114" s="1"/>
  <c r="X38" i="114"/>
  <c r="U38" i="114"/>
  <c r="V38" i="114" s="1"/>
  <c r="T38" i="114"/>
  <c r="R38" i="114"/>
  <c r="S38" i="114" s="1"/>
  <c r="Q38" i="114"/>
  <c r="M38" i="114"/>
  <c r="N38" i="114" s="1"/>
  <c r="L38" i="114"/>
  <c r="I38" i="114"/>
  <c r="J38" i="114" s="1"/>
  <c r="H38" i="114"/>
  <c r="E38" i="114"/>
  <c r="F38" i="114" s="1"/>
  <c r="D38" i="114"/>
  <c r="AF5" i="114"/>
  <c r="AD5" i="114"/>
  <c r="F5" i="5" s="1"/>
  <c r="Y5" i="114"/>
  <c r="Z5" i="114" s="1"/>
  <c r="X5" i="114"/>
  <c r="U5" i="114"/>
  <c r="V5" i="114" s="1"/>
  <c r="T5" i="114"/>
  <c r="R5" i="114"/>
  <c r="S5" i="114" s="1"/>
  <c r="Q5" i="114"/>
  <c r="M5" i="114"/>
  <c r="N5" i="114" s="1"/>
  <c r="L5" i="114"/>
  <c r="I5" i="114"/>
  <c r="J5" i="114" s="1"/>
  <c r="H5" i="114"/>
  <c r="E5" i="114"/>
  <c r="F5" i="114" s="1"/>
  <c r="D5" i="114"/>
  <c r="AF281" i="114"/>
  <c r="AD281" i="114"/>
  <c r="F281" i="5" s="1"/>
  <c r="Y281" i="114"/>
  <c r="Z281" i="114" s="1"/>
  <c r="X281" i="114"/>
  <c r="U281" i="114"/>
  <c r="V281" i="114" s="1"/>
  <c r="T281" i="114"/>
  <c r="R281" i="114"/>
  <c r="S281" i="114" s="1"/>
  <c r="Q281" i="114"/>
  <c r="M281" i="114"/>
  <c r="N281" i="114" s="1"/>
  <c r="L281" i="114"/>
  <c r="I281" i="114"/>
  <c r="J281" i="114" s="1"/>
  <c r="H281" i="114"/>
  <c r="E281" i="114"/>
  <c r="F281" i="114" s="1"/>
  <c r="D281" i="114"/>
  <c r="AF276" i="114"/>
  <c r="AD276" i="114"/>
  <c r="F276" i="5" s="1"/>
  <c r="Y276" i="114"/>
  <c r="Z276" i="114" s="1"/>
  <c r="X276" i="114"/>
  <c r="U276" i="114"/>
  <c r="V276" i="114" s="1"/>
  <c r="T276" i="114"/>
  <c r="R276" i="114"/>
  <c r="S276" i="114" s="1"/>
  <c r="Q276" i="114"/>
  <c r="M276" i="114"/>
  <c r="N276" i="114" s="1"/>
  <c r="L276" i="114"/>
  <c r="I276" i="114"/>
  <c r="J276" i="114" s="1"/>
  <c r="H276" i="114"/>
  <c r="E276" i="114"/>
  <c r="F276" i="114" s="1"/>
  <c r="D276" i="114"/>
  <c r="AF266" i="114"/>
  <c r="AD266" i="114"/>
  <c r="F266" i="5" s="1"/>
  <c r="Y266" i="114"/>
  <c r="Z266" i="114" s="1"/>
  <c r="X266" i="114"/>
  <c r="U266" i="114"/>
  <c r="V266" i="114" s="1"/>
  <c r="T266" i="114"/>
  <c r="R266" i="114"/>
  <c r="S266" i="114" s="1"/>
  <c r="Q266" i="114"/>
  <c r="M266" i="114"/>
  <c r="N266" i="114" s="1"/>
  <c r="L266" i="114"/>
  <c r="I266" i="114"/>
  <c r="J266" i="114" s="1"/>
  <c r="H266" i="114"/>
  <c r="E266" i="114"/>
  <c r="F266" i="114" s="1"/>
  <c r="D266" i="114"/>
  <c r="AF258" i="114"/>
  <c r="AD258" i="114"/>
  <c r="F258" i="5" s="1"/>
  <c r="Y258" i="114"/>
  <c r="Z258" i="114" s="1"/>
  <c r="X258" i="114"/>
  <c r="U258" i="114"/>
  <c r="V258" i="114" s="1"/>
  <c r="T258" i="114"/>
  <c r="R258" i="114"/>
  <c r="S258" i="114" s="1"/>
  <c r="Q258" i="114"/>
  <c r="M258" i="114"/>
  <c r="N258" i="114" s="1"/>
  <c r="L258" i="114"/>
  <c r="I258" i="114"/>
  <c r="J258" i="114" s="1"/>
  <c r="H258" i="114"/>
  <c r="E258" i="114"/>
  <c r="F258" i="114" s="1"/>
  <c r="D258" i="114"/>
  <c r="AF249" i="114"/>
  <c r="AD249" i="114"/>
  <c r="F249" i="5" s="1"/>
  <c r="Y249" i="114"/>
  <c r="Z249" i="114" s="1"/>
  <c r="X249" i="114"/>
  <c r="U249" i="114"/>
  <c r="V249" i="114" s="1"/>
  <c r="T249" i="114"/>
  <c r="R249" i="114"/>
  <c r="S249" i="114" s="1"/>
  <c r="Q249" i="114"/>
  <c r="M249" i="114"/>
  <c r="N249" i="114" s="1"/>
  <c r="L249" i="114"/>
  <c r="I249" i="114"/>
  <c r="J249" i="114" s="1"/>
  <c r="H249" i="114"/>
  <c r="E249" i="114"/>
  <c r="F249" i="114" s="1"/>
  <c r="D249" i="114"/>
  <c r="AF177" i="114"/>
  <c r="AD177" i="114"/>
  <c r="F177" i="5" s="1"/>
  <c r="Y177" i="114"/>
  <c r="Z177" i="114" s="1"/>
  <c r="X177" i="114"/>
  <c r="U177" i="114"/>
  <c r="V177" i="114" s="1"/>
  <c r="T177" i="114"/>
  <c r="R177" i="114"/>
  <c r="S177" i="114" s="1"/>
  <c r="Q177" i="114"/>
  <c r="M177" i="114"/>
  <c r="N177" i="114" s="1"/>
  <c r="L177" i="114"/>
  <c r="I177" i="114"/>
  <c r="J177" i="114" s="1"/>
  <c r="H177" i="114"/>
  <c r="E177" i="114"/>
  <c r="F177" i="114" s="1"/>
  <c r="D177" i="114"/>
  <c r="AF127" i="114"/>
  <c r="AD127" i="114"/>
  <c r="F127" i="5" s="1"/>
  <c r="Y127" i="114"/>
  <c r="Z127" i="114" s="1"/>
  <c r="X127" i="114"/>
  <c r="U127" i="114"/>
  <c r="V127" i="114" s="1"/>
  <c r="T127" i="114"/>
  <c r="R127" i="114"/>
  <c r="S127" i="114" s="1"/>
  <c r="Q127" i="114"/>
  <c r="M127" i="114"/>
  <c r="N127" i="114" s="1"/>
  <c r="L127" i="114"/>
  <c r="I127" i="114"/>
  <c r="J127" i="114" s="1"/>
  <c r="H127" i="114"/>
  <c r="E127" i="114"/>
  <c r="F127" i="114" s="1"/>
  <c r="D127" i="114"/>
  <c r="AF91" i="114"/>
  <c r="AD91" i="114"/>
  <c r="F91" i="5" s="1"/>
  <c r="Y91" i="114"/>
  <c r="Z91" i="114" s="1"/>
  <c r="X91" i="114"/>
  <c r="U91" i="114"/>
  <c r="V91" i="114" s="1"/>
  <c r="T91" i="114"/>
  <c r="R91" i="114"/>
  <c r="S91" i="114" s="1"/>
  <c r="Q91" i="114"/>
  <c r="M91" i="114"/>
  <c r="N91" i="114" s="1"/>
  <c r="L91" i="114"/>
  <c r="I91" i="114"/>
  <c r="J91" i="114" s="1"/>
  <c r="H91" i="114"/>
  <c r="E91" i="114"/>
  <c r="F91" i="114" s="1"/>
  <c r="D91" i="114"/>
  <c r="AF20" i="114"/>
  <c r="AD20" i="114"/>
  <c r="F20" i="5" s="1"/>
  <c r="Y20" i="114"/>
  <c r="Z20" i="114" s="1"/>
  <c r="X20" i="114"/>
  <c r="U20" i="114"/>
  <c r="V20" i="114" s="1"/>
  <c r="T20" i="114"/>
  <c r="R20" i="114"/>
  <c r="S20" i="114" s="1"/>
  <c r="Q20" i="114"/>
  <c r="M20" i="114"/>
  <c r="N20" i="114" s="1"/>
  <c r="L20" i="114"/>
  <c r="I20" i="114"/>
  <c r="J20" i="114" s="1"/>
  <c r="H20" i="114"/>
  <c r="E20" i="114"/>
  <c r="F20" i="114" s="1"/>
  <c r="D20" i="114"/>
  <c r="AF17" i="114"/>
  <c r="AD17" i="114"/>
  <c r="F17" i="5" s="1"/>
  <c r="Y17" i="114"/>
  <c r="Z17" i="114" s="1"/>
  <c r="X17" i="114"/>
  <c r="U17" i="114"/>
  <c r="V17" i="114" s="1"/>
  <c r="T17" i="114"/>
  <c r="R17" i="114"/>
  <c r="S17" i="114" s="1"/>
  <c r="Q17" i="114"/>
  <c r="M17" i="114"/>
  <c r="N17" i="114" s="1"/>
  <c r="L17" i="114"/>
  <c r="I17" i="114"/>
  <c r="J17" i="114" s="1"/>
  <c r="H17" i="114"/>
  <c r="E17" i="114"/>
  <c r="F17" i="114" s="1"/>
  <c r="D17" i="114"/>
  <c r="AF244" i="114"/>
  <c r="AD244" i="114"/>
  <c r="F244" i="5" s="1"/>
  <c r="Y244" i="114"/>
  <c r="Z244" i="114" s="1"/>
  <c r="X244" i="114"/>
  <c r="U244" i="114"/>
  <c r="V244" i="114" s="1"/>
  <c r="T244" i="114"/>
  <c r="R244" i="114"/>
  <c r="S244" i="114" s="1"/>
  <c r="Q244" i="114"/>
  <c r="M244" i="114"/>
  <c r="N244" i="114" s="1"/>
  <c r="L244" i="114"/>
  <c r="I244" i="114"/>
  <c r="J244" i="114" s="1"/>
  <c r="H244" i="114"/>
  <c r="E244" i="114"/>
  <c r="F244" i="114" s="1"/>
  <c r="D244" i="114"/>
  <c r="AF227" i="114"/>
  <c r="AD227" i="114"/>
  <c r="F227" i="5" s="1"/>
  <c r="Y227" i="114"/>
  <c r="Z227" i="114" s="1"/>
  <c r="X227" i="114"/>
  <c r="U227" i="114"/>
  <c r="V227" i="114" s="1"/>
  <c r="T227" i="114"/>
  <c r="R227" i="114"/>
  <c r="S227" i="114" s="1"/>
  <c r="Q227" i="114"/>
  <c r="M227" i="114"/>
  <c r="N227" i="114" s="1"/>
  <c r="L227" i="114"/>
  <c r="I227" i="114"/>
  <c r="J227" i="114" s="1"/>
  <c r="H227" i="114"/>
  <c r="E227" i="114"/>
  <c r="F227" i="114" s="1"/>
  <c r="D227" i="114"/>
  <c r="AF208" i="114"/>
  <c r="AD208" i="114"/>
  <c r="F208" i="5" s="1"/>
  <c r="Y208" i="114"/>
  <c r="Z208" i="114" s="1"/>
  <c r="X208" i="114"/>
  <c r="U208" i="114"/>
  <c r="V208" i="114" s="1"/>
  <c r="T208" i="114"/>
  <c r="R208" i="114"/>
  <c r="S208" i="114" s="1"/>
  <c r="Q208" i="114"/>
  <c r="M208" i="114"/>
  <c r="N208" i="114" s="1"/>
  <c r="L208" i="114"/>
  <c r="I208" i="114"/>
  <c r="J208" i="114" s="1"/>
  <c r="H208" i="114"/>
  <c r="E208" i="114"/>
  <c r="F208" i="114" s="1"/>
  <c r="D208" i="114"/>
  <c r="AF202" i="114"/>
  <c r="AD202" i="114"/>
  <c r="F202" i="5" s="1"/>
  <c r="Y202" i="114"/>
  <c r="Z202" i="114" s="1"/>
  <c r="X202" i="114"/>
  <c r="U202" i="114"/>
  <c r="V202" i="114" s="1"/>
  <c r="T202" i="114"/>
  <c r="R202" i="114"/>
  <c r="S202" i="114" s="1"/>
  <c r="Q202" i="114"/>
  <c r="M202" i="114"/>
  <c r="N202" i="114" s="1"/>
  <c r="L202" i="114"/>
  <c r="I202" i="114"/>
  <c r="J202" i="114" s="1"/>
  <c r="H202" i="114"/>
  <c r="E202" i="114"/>
  <c r="F202" i="114" s="1"/>
  <c r="D202" i="114"/>
  <c r="AF185" i="114"/>
  <c r="AD185" i="114"/>
  <c r="F185" i="5" s="1"/>
  <c r="Y185" i="114"/>
  <c r="Z185" i="114" s="1"/>
  <c r="X185" i="114"/>
  <c r="U185" i="114"/>
  <c r="V185" i="114" s="1"/>
  <c r="T185" i="114"/>
  <c r="R185" i="114"/>
  <c r="S185" i="114" s="1"/>
  <c r="Q185" i="114"/>
  <c r="M185" i="114"/>
  <c r="N185" i="114" s="1"/>
  <c r="L185" i="114"/>
  <c r="I185" i="114"/>
  <c r="J185" i="114" s="1"/>
  <c r="H185" i="114"/>
  <c r="E185" i="114"/>
  <c r="F185" i="114" s="1"/>
  <c r="D185" i="114"/>
  <c r="AF164" i="114"/>
  <c r="AD164" i="114"/>
  <c r="F164" i="5" s="1"/>
  <c r="Y164" i="114"/>
  <c r="Z164" i="114" s="1"/>
  <c r="X164" i="114"/>
  <c r="U164" i="114"/>
  <c r="V164" i="114" s="1"/>
  <c r="T164" i="114"/>
  <c r="R164" i="114"/>
  <c r="S164" i="114" s="1"/>
  <c r="Q164" i="114"/>
  <c r="M164" i="114"/>
  <c r="N164" i="114" s="1"/>
  <c r="L164" i="114"/>
  <c r="I164" i="114"/>
  <c r="J164" i="114" s="1"/>
  <c r="H164" i="114"/>
  <c r="E164" i="114"/>
  <c r="F164" i="114" s="1"/>
  <c r="D164" i="114"/>
  <c r="AF161" i="114"/>
  <c r="AD161" i="114"/>
  <c r="F161" i="5" s="1"/>
  <c r="Y161" i="114"/>
  <c r="Z161" i="114" s="1"/>
  <c r="X161" i="114"/>
  <c r="U161" i="114"/>
  <c r="V161" i="114" s="1"/>
  <c r="T161" i="114"/>
  <c r="R161" i="114"/>
  <c r="S161" i="114" s="1"/>
  <c r="Q161" i="114"/>
  <c r="M161" i="114"/>
  <c r="N161" i="114" s="1"/>
  <c r="L161" i="114"/>
  <c r="I161" i="114"/>
  <c r="J161" i="114" s="1"/>
  <c r="H161" i="114"/>
  <c r="E161" i="114"/>
  <c r="F161" i="114" s="1"/>
  <c r="D161" i="114"/>
  <c r="AF148" i="114"/>
  <c r="AD148" i="114"/>
  <c r="F148" i="5" s="1"/>
  <c r="Y148" i="114"/>
  <c r="Z148" i="114" s="1"/>
  <c r="X148" i="114"/>
  <c r="U148" i="114"/>
  <c r="V148" i="114" s="1"/>
  <c r="T148" i="114"/>
  <c r="R148" i="114"/>
  <c r="S148" i="114" s="1"/>
  <c r="Q148" i="114"/>
  <c r="M148" i="114"/>
  <c r="N148" i="114" s="1"/>
  <c r="L148" i="114"/>
  <c r="I148" i="114"/>
  <c r="J148" i="114" s="1"/>
  <c r="H148" i="114"/>
  <c r="E148" i="114"/>
  <c r="F148" i="114" s="1"/>
  <c r="D148" i="114"/>
  <c r="AF146" i="114"/>
  <c r="AD146" i="114"/>
  <c r="F146" i="5" s="1"/>
  <c r="Y146" i="114"/>
  <c r="Z146" i="114" s="1"/>
  <c r="X146" i="114"/>
  <c r="U146" i="114"/>
  <c r="V146" i="114" s="1"/>
  <c r="T146" i="114"/>
  <c r="R146" i="114"/>
  <c r="S146" i="114" s="1"/>
  <c r="Q146" i="114"/>
  <c r="M146" i="114"/>
  <c r="N146" i="114" s="1"/>
  <c r="L146" i="114"/>
  <c r="I146" i="114"/>
  <c r="J146" i="114" s="1"/>
  <c r="H146" i="114"/>
  <c r="E146" i="114"/>
  <c r="F146" i="114" s="1"/>
  <c r="D146" i="114"/>
  <c r="AF138" i="114"/>
  <c r="AD138" i="114"/>
  <c r="F138" i="5" s="1"/>
  <c r="Y138" i="114"/>
  <c r="Z138" i="114" s="1"/>
  <c r="X138" i="114"/>
  <c r="U138" i="114"/>
  <c r="V138" i="114" s="1"/>
  <c r="T138" i="114"/>
  <c r="R138" i="114"/>
  <c r="S138" i="114" s="1"/>
  <c r="Q138" i="114"/>
  <c r="M138" i="114"/>
  <c r="N138" i="114" s="1"/>
  <c r="L138" i="114"/>
  <c r="I138" i="114"/>
  <c r="J138" i="114" s="1"/>
  <c r="H138" i="114"/>
  <c r="E138" i="114"/>
  <c r="F138" i="114" s="1"/>
  <c r="D138" i="114"/>
  <c r="AF68" i="114"/>
  <c r="AD68" i="114"/>
  <c r="F68" i="5" s="1"/>
  <c r="Y68" i="114"/>
  <c r="Z68" i="114" s="1"/>
  <c r="X68" i="114"/>
  <c r="U68" i="114"/>
  <c r="V68" i="114" s="1"/>
  <c r="T68" i="114"/>
  <c r="R68" i="114"/>
  <c r="S68" i="114" s="1"/>
  <c r="Q68" i="114"/>
  <c r="M68" i="114"/>
  <c r="N68" i="114" s="1"/>
  <c r="L68" i="114"/>
  <c r="I68" i="114"/>
  <c r="J68" i="114" s="1"/>
  <c r="H68" i="114"/>
  <c r="E68" i="114"/>
  <c r="F68" i="114" s="1"/>
  <c r="D68" i="114"/>
  <c r="AF58" i="114"/>
  <c r="AD58" i="114"/>
  <c r="F58" i="5" s="1"/>
  <c r="Y58" i="114"/>
  <c r="Z58" i="114" s="1"/>
  <c r="X58" i="114"/>
  <c r="U58" i="114"/>
  <c r="V58" i="114" s="1"/>
  <c r="T58" i="114"/>
  <c r="R58" i="114"/>
  <c r="S58" i="114" s="1"/>
  <c r="Q58" i="114"/>
  <c r="M58" i="114"/>
  <c r="N58" i="114" s="1"/>
  <c r="L58" i="114"/>
  <c r="I58" i="114"/>
  <c r="J58" i="114" s="1"/>
  <c r="H58" i="114"/>
  <c r="E58" i="114"/>
  <c r="F58" i="114" s="1"/>
  <c r="D58" i="114"/>
  <c r="AF57" i="114"/>
  <c r="AD57" i="114"/>
  <c r="F57" i="5" s="1"/>
  <c r="Y57" i="114"/>
  <c r="Z57" i="114" s="1"/>
  <c r="X57" i="114"/>
  <c r="U57" i="114"/>
  <c r="V57" i="114" s="1"/>
  <c r="T57" i="114"/>
  <c r="R57" i="114"/>
  <c r="S57" i="114" s="1"/>
  <c r="Q57" i="114"/>
  <c r="M57" i="114"/>
  <c r="N57" i="114" s="1"/>
  <c r="L57" i="114"/>
  <c r="I57" i="114"/>
  <c r="J57" i="114" s="1"/>
  <c r="H57" i="114"/>
  <c r="E57" i="114"/>
  <c r="F57" i="114" s="1"/>
  <c r="D57" i="114"/>
  <c r="AF42" i="114"/>
  <c r="AD42" i="114"/>
  <c r="F42" i="5" s="1"/>
  <c r="Y42" i="114"/>
  <c r="Z42" i="114" s="1"/>
  <c r="X42" i="114"/>
  <c r="U42" i="114"/>
  <c r="V42" i="114" s="1"/>
  <c r="T42" i="114"/>
  <c r="R42" i="114"/>
  <c r="S42" i="114" s="1"/>
  <c r="Q42" i="114"/>
  <c r="M42" i="114"/>
  <c r="N42" i="114" s="1"/>
  <c r="L42" i="114"/>
  <c r="I42" i="114"/>
  <c r="J42" i="114" s="1"/>
  <c r="H42" i="114"/>
  <c r="E42" i="114"/>
  <c r="F42" i="114" s="1"/>
  <c r="D42" i="114"/>
  <c r="AF35" i="114"/>
  <c r="AD35" i="114"/>
  <c r="F35" i="5" s="1"/>
  <c r="Y35" i="114"/>
  <c r="Z35" i="114" s="1"/>
  <c r="X35" i="114"/>
  <c r="U35" i="114"/>
  <c r="V35" i="114" s="1"/>
  <c r="T35" i="114"/>
  <c r="R35" i="114"/>
  <c r="S35" i="114" s="1"/>
  <c r="Q35" i="114"/>
  <c r="M35" i="114"/>
  <c r="N35" i="114" s="1"/>
  <c r="L35" i="114"/>
  <c r="I35" i="114"/>
  <c r="J35" i="114" s="1"/>
  <c r="H35" i="114"/>
  <c r="E35" i="114"/>
  <c r="F35" i="114" s="1"/>
  <c r="D35" i="114"/>
  <c r="AF10" i="114"/>
  <c r="AD10" i="114"/>
  <c r="F10" i="5" s="1"/>
  <c r="Y10" i="114"/>
  <c r="Z10" i="114" s="1"/>
  <c r="X10" i="114"/>
  <c r="U10" i="114"/>
  <c r="V10" i="114" s="1"/>
  <c r="T10" i="114"/>
  <c r="R10" i="114"/>
  <c r="S10" i="114" s="1"/>
  <c r="Q10" i="114"/>
  <c r="M10" i="114"/>
  <c r="N10" i="114" s="1"/>
  <c r="L10" i="114"/>
  <c r="I10" i="114"/>
  <c r="J10" i="114" s="1"/>
  <c r="H10" i="114"/>
  <c r="E10" i="114"/>
  <c r="F10" i="114" s="1"/>
  <c r="D10" i="114"/>
  <c r="AF273" i="114"/>
  <c r="AD273" i="114"/>
  <c r="F273" i="5" s="1"/>
  <c r="Y273" i="114"/>
  <c r="Z273" i="114" s="1"/>
  <c r="X273" i="114"/>
  <c r="U273" i="114"/>
  <c r="V273" i="114" s="1"/>
  <c r="T273" i="114"/>
  <c r="R273" i="114"/>
  <c r="S273" i="114" s="1"/>
  <c r="Q273" i="114"/>
  <c r="M273" i="114"/>
  <c r="N273" i="114" s="1"/>
  <c r="L273" i="114"/>
  <c r="I273" i="114"/>
  <c r="J273" i="114" s="1"/>
  <c r="H273" i="114"/>
  <c r="E273" i="114"/>
  <c r="F273" i="114" s="1"/>
  <c r="D273" i="114"/>
  <c r="AF192" i="114"/>
  <c r="AD192" i="114"/>
  <c r="F192" i="5" s="1"/>
  <c r="Y192" i="114"/>
  <c r="Z192" i="114" s="1"/>
  <c r="X192" i="114"/>
  <c r="U192" i="114"/>
  <c r="V192" i="114" s="1"/>
  <c r="T192" i="114"/>
  <c r="R192" i="114"/>
  <c r="S192" i="114" s="1"/>
  <c r="Q192" i="114"/>
  <c r="M192" i="114"/>
  <c r="N192" i="114" s="1"/>
  <c r="L192" i="114"/>
  <c r="I192" i="114"/>
  <c r="J192" i="114" s="1"/>
  <c r="H192" i="114"/>
  <c r="E192" i="114"/>
  <c r="F192" i="114" s="1"/>
  <c r="D192" i="114"/>
  <c r="AF110" i="114"/>
  <c r="AD110" i="114"/>
  <c r="F110" i="5" s="1"/>
  <c r="Y110" i="114"/>
  <c r="Z110" i="114" s="1"/>
  <c r="X110" i="114"/>
  <c r="U110" i="114"/>
  <c r="V110" i="114" s="1"/>
  <c r="T110" i="114"/>
  <c r="R110" i="114"/>
  <c r="S110" i="114" s="1"/>
  <c r="Q110" i="114"/>
  <c r="M110" i="114"/>
  <c r="N110" i="114" s="1"/>
  <c r="L110" i="114"/>
  <c r="I110" i="114"/>
  <c r="J110" i="114" s="1"/>
  <c r="H110" i="114"/>
  <c r="E110" i="114"/>
  <c r="F110" i="114" s="1"/>
  <c r="D110" i="114"/>
  <c r="AF101" i="114"/>
  <c r="AD101" i="114"/>
  <c r="F101" i="5" s="1"/>
  <c r="Y101" i="114"/>
  <c r="Z101" i="114" s="1"/>
  <c r="X101" i="114"/>
  <c r="U101" i="114"/>
  <c r="V101" i="114" s="1"/>
  <c r="T101" i="114"/>
  <c r="R101" i="114"/>
  <c r="S101" i="114" s="1"/>
  <c r="Q101" i="114"/>
  <c r="M101" i="114"/>
  <c r="N101" i="114" s="1"/>
  <c r="L101" i="114"/>
  <c r="I101" i="114"/>
  <c r="J101" i="114" s="1"/>
  <c r="H101" i="114"/>
  <c r="E101" i="114"/>
  <c r="F101" i="114" s="1"/>
  <c r="D101" i="114"/>
  <c r="AF98" i="114"/>
  <c r="AD98" i="114"/>
  <c r="F98" i="5" s="1"/>
  <c r="Y98" i="114"/>
  <c r="Z98" i="114" s="1"/>
  <c r="X98" i="114"/>
  <c r="U98" i="114"/>
  <c r="V98" i="114" s="1"/>
  <c r="T98" i="114"/>
  <c r="R98" i="114"/>
  <c r="S98" i="114" s="1"/>
  <c r="Q98" i="114"/>
  <c r="M98" i="114"/>
  <c r="N98" i="114" s="1"/>
  <c r="L98" i="114"/>
  <c r="I98" i="114"/>
  <c r="J98" i="114" s="1"/>
  <c r="H98" i="114"/>
  <c r="E98" i="114"/>
  <c r="F98" i="114" s="1"/>
  <c r="D98" i="114"/>
  <c r="AF70" i="114"/>
  <c r="AD70" i="114"/>
  <c r="F70" i="5" s="1"/>
  <c r="Y70" i="114"/>
  <c r="Z70" i="114" s="1"/>
  <c r="X70" i="114"/>
  <c r="U70" i="114"/>
  <c r="V70" i="114" s="1"/>
  <c r="T70" i="114"/>
  <c r="R70" i="114"/>
  <c r="S70" i="114" s="1"/>
  <c r="Q70" i="114"/>
  <c r="M70" i="114"/>
  <c r="N70" i="114" s="1"/>
  <c r="L70" i="114"/>
  <c r="I70" i="114"/>
  <c r="J70" i="114" s="1"/>
  <c r="H70" i="114"/>
  <c r="E70" i="114"/>
  <c r="F70" i="114" s="1"/>
  <c r="D70" i="114"/>
  <c r="AF63" i="114"/>
  <c r="AD63" i="114"/>
  <c r="F63" i="5" s="1"/>
  <c r="Y63" i="114"/>
  <c r="Z63" i="114" s="1"/>
  <c r="X63" i="114"/>
  <c r="U63" i="114"/>
  <c r="V63" i="114" s="1"/>
  <c r="T63" i="114"/>
  <c r="R63" i="114"/>
  <c r="S63" i="114" s="1"/>
  <c r="Q63" i="114"/>
  <c r="M63" i="114"/>
  <c r="N63" i="114" s="1"/>
  <c r="L63" i="114"/>
  <c r="I63" i="114"/>
  <c r="J63" i="114" s="1"/>
  <c r="H63" i="114"/>
  <c r="E63" i="114"/>
  <c r="F63" i="114" s="1"/>
  <c r="D63" i="114"/>
  <c r="AF14" i="114"/>
  <c r="AD14" i="114"/>
  <c r="F14" i="5" s="1"/>
  <c r="Y14" i="114"/>
  <c r="Z14" i="114" s="1"/>
  <c r="X14" i="114"/>
  <c r="U14" i="114"/>
  <c r="V14" i="114" s="1"/>
  <c r="T14" i="114"/>
  <c r="R14" i="114"/>
  <c r="S14" i="114" s="1"/>
  <c r="Q14" i="114"/>
  <c r="M14" i="114"/>
  <c r="N14" i="114" s="1"/>
  <c r="L14" i="114"/>
  <c r="I14" i="114"/>
  <c r="J14" i="114" s="1"/>
  <c r="H14" i="114"/>
  <c r="E14" i="114"/>
  <c r="F14" i="114" s="1"/>
  <c r="D14" i="114"/>
  <c r="AF4" i="75"/>
  <c r="AF5" i="75"/>
  <c r="AF6" i="75"/>
  <c r="AF3" i="75"/>
  <c r="AF7" i="75"/>
  <c r="AF8" i="75"/>
  <c r="AF9" i="75"/>
  <c r="AF78" i="75"/>
  <c r="AF77" i="75"/>
  <c r="AF79" i="75"/>
  <c r="AF80" i="75"/>
  <c r="AF81" i="75"/>
  <c r="AF82" i="75"/>
  <c r="AF83" i="75"/>
  <c r="AF84" i="75"/>
  <c r="AF85" i="75"/>
  <c r="AF86" i="75"/>
  <c r="AF87" i="75"/>
  <c r="AF88" i="75"/>
  <c r="AF89" i="75"/>
  <c r="AF90" i="75"/>
  <c r="AF91" i="75"/>
  <c r="AF92" i="75"/>
  <c r="AF12" i="75"/>
  <c r="AF20" i="75"/>
  <c r="AF13" i="75"/>
  <c r="AF14" i="75"/>
  <c r="AF15" i="75"/>
  <c r="AF16" i="75"/>
  <c r="AF17" i="75"/>
  <c r="AF18" i="75"/>
  <c r="AF19" i="75"/>
  <c r="AF11" i="75"/>
  <c r="AF22" i="75"/>
  <c r="AF21" i="75"/>
  <c r="AF23" i="75"/>
  <c r="AF24" i="75"/>
  <c r="AF25" i="75"/>
  <c r="AF26" i="75"/>
  <c r="AF28" i="75"/>
  <c r="AF27" i="75"/>
  <c r="AF40" i="75"/>
  <c r="AF29" i="75"/>
  <c r="AF30" i="75"/>
  <c r="AF31" i="75"/>
  <c r="AF32" i="75"/>
  <c r="AF33" i="75"/>
  <c r="AF34" i="75"/>
  <c r="AF35" i="75"/>
  <c r="AF36" i="75"/>
  <c r="AF37" i="75"/>
  <c r="AF38" i="75"/>
  <c r="AF41" i="75"/>
  <c r="AF39" i="75"/>
  <c r="AF43" i="75"/>
  <c r="AF44" i="75"/>
  <c r="AF45" i="75"/>
  <c r="AF46" i="75"/>
  <c r="AF47" i="75"/>
  <c r="AF48" i="75"/>
  <c r="AF49" i="75"/>
  <c r="AF50" i="75"/>
  <c r="AF51" i="75"/>
  <c r="AF52" i="75"/>
  <c r="AF53" i="75"/>
  <c r="AF54" i="75"/>
  <c r="AF55" i="75"/>
  <c r="AF56" i="75"/>
  <c r="AF57" i="75"/>
  <c r="AF58" i="75"/>
  <c r="AF59" i="75"/>
  <c r="AF60" i="75"/>
  <c r="AF61" i="75"/>
  <c r="AF62" i="75"/>
  <c r="AF42" i="75"/>
  <c r="AF63" i="75"/>
  <c r="AF64" i="75"/>
  <c r="AF66" i="75"/>
  <c r="AF76" i="75"/>
  <c r="AF67" i="75"/>
  <c r="AF68" i="75"/>
  <c r="AF69" i="75"/>
  <c r="AF70" i="75"/>
  <c r="AF71" i="75"/>
  <c r="AF72" i="75"/>
  <c r="AF73" i="75"/>
  <c r="AF65" i="75"/>
  <c r="AF74" i="75"/>
  <c r="AF75" i="75"/>
  <c r="AF94" i="75"/>
  <c r="AF95" i="75"/>
  <c r="AF96" i="75"/>
  <c r="AF97" i="75"/>
  <c r="AF98" i="75"/>
  <c r="AF99" i="75"/>
  <c r="AF100" i="75"/>
  <c r="AF101" i="75"/>
  <c r="AF102" i="75"/>
  <c r="AF103" i="75"/>
  <c r="AF104" i="75"/>
  <c r="AF105" i="75"/>
  <c r="AF106" i="75"/>
  <c r="AF107" i="75"/>
  <c r="AF108" i="75"/>
  <c r="AF111" i="75"/>
  <c r="AF109" i="75"/>
  <c r="AF110" i="75"/>
  <c r="AF93" i="75"/>
  <c r="AF113" i="75"/>
  <c r="AF114" i="75"/>
  <c r="AF115" i="75"/>
  <c r="AF112" i="75"/>
  <c r="AF116" i="75"/>
  <c r="AF117" i="75"/>
  <c r="AF118" i="75"/>
  <c r="AF119" i="75"/>
  <c r="AF120" i="75"/>
  <c r="AF121" i="75"/>
  <c r="AF122" i="75"/>
  <c r="AF123" i="75"/>
  <c r="AF124" i="75"/>
  <c r="AF125" i="75"/>
  <c r="AF126" i="75"/>
  <c r="AF127" i="75"/>
  <c r="AF128" i="75"/>
  <c r="AF129" i="75"/>
  <c r="AF130" i="75"/>
  <c r="AF131" i="75"/>
  <c r="AF132" i="75"/>
  <c r="AF133" i="75"/>
  <c r="AF134" i="75"/>
  <c r="AF135" i="75"/>
  <c r="AF136" i="75"/>
  <c r="AF137" i="75"/>
  <c r="AF139" i="75"/>
  <c r="AF138" i="75"/>
  <c r="AF142" i="75"/>
  <c r="AF141" i="75"/>
  <c r="AF143" i="75"/>
  <c r="AF140" i="75"/>
  <c r="AF144" i="75"/>
  <c r="AF145" i="75"/>
  <c r="AF147" i="75"/>
  <c r="AF148" i="75"/>
  <c r="AF149" i="75"/>
  <c r="AF150" i="75"/>
  <c r="AF151" i="75"/>
  <c r="AF152" i="75"/>
  <c r="AF146" i="75"/>
  <c r="AF153" i="75"/>
  <c r="AF154" i="75"/>
  <c r="AF155" i="75"/>
  <c r="AF162" i="75"/>
  <c r="AF156" i="75"/>
  <c r="AF157" i="75"/>
  <c r="AF158" i="75"/>
  <c r="AF159" i="75"/>
  <c r="AF160" i="75"/>
  <c r="AF161" i="75"/>
  <c r="AF164" i="75"/>
  <c r="AF165" i="75"/>
  <c r="AF163" i="75"/>
  <c r="AF166" i="75"/>
  <c r="AF168" i="75"/>
  <c r="AF169" i="75"/>
  <c r="AF170" i="75"/>
  <c r="AF171" i="75"/>
  <c r="AF172" i="75"/>
  <c r="AF167" i="75"/>
  <c r="AF173" i="75"/>
  <c r="AF174" i="75"/>
  <c r="AF175" i="75"/>
  <c r="AF176" i="75"/>
  <c r="AF177" i="75"/>
  <c r="AF178" i="75"/>
  <c r="AF179" i="75"/>
  <c r="AF180" i="75"/>
  <c r="AF181" i="75"/>
  <c r="AF182" i="75"/>
  <c r="AF183" i="75"/>
  <c r="AF184" i="75"/>
  <c r="AF185" i="75"/>
  <c r="AF187" i="75"/>
  <c r="AF188" i="75"/>
  <c r="AF189" i="75"/>
  <c r="AF190" i="75"/>
  <c r="AF186" i="75"/>
  <c r="AF191" i="75"/>
  <c r="AF192" i="75"/>
  <c r="AF193" i="75"/>
  <c r="AF194" i="75"/>
  <c r="AF196" i="75"/>
  <c r="AF197" i="75"/>
  <c r="AF195" i="75"/>
  <c r="AF198" i="75"/>
  <c r="AF199" i="75"/>
  <c r="AF200" i="75"/>
  <c r="AF201" i="75"/>
  <c r="AF202" i="75"/>
  <c r="AF203" i="75"/>
  <c r="AF204" i="75"/>
  <c r="AF213" i="75"/>
  <c r="AF205" i="75"/>
  <c r="AF206" i="75"/>
  <c r="AF207" i="75"/>
  <c r="AF208" i="75"/>
  <c r="AF209" i="75"/>
  <c r="AF210" i="75"/>
  <c r="AF211" i="75"/>
  <c r="AF212" i="75"/>
  <c r="AF215" i="75"/>
  <c r="AF216" i="75"/>
  <c r="AF217" i="75"/>
  <c r="AF218" i="75"/>
  <c r="AF219" i="75"/>
  <c r="AF220" i="75"/>
  <c r="AF221" i="75"/>
  <c r="AF222" i="75"/>
  <c r="AF214" i="75"/>
  <c r="AF223" i="75"/>
  <c r="AF224" i="75"/>
  <c r="AF225" i="75"/>
  <c r="AF226" i="75"/>
  <c r="AF227" i="75"/>
  <c r="AF228" i="75"/>
  <c r="AF229" i="75"/>
  <c r="AF231" i="75"/>
  <c r="AF232" i="75"/>
  <c r="AF233" i="75"/>
  <c r="AF234" i="75"/>
  <c r="AF235" i="75"/>
  <c r="AF236" i="75"/>
  <c r="AF237" i="75"/>
  <c r="AF238" i="75"/>
  <c r="AF239" i="75"/>
  <c r="AF240" i="75"/>
  <c r="AF241" i="75"/>
  <c r="AF230" i="75"/>
  <c r="AF242" i="75"/>
  <c r="AF243" i="75"/>
  <c r="AF244" i="75"/>
  <c r="AF252" i="75"/>
  <c r="AF245" i="75"/>
  <c r="AF246" i="75"/>
  <c r="AF247" i="75"/>
  <c r="AF248" i="75"/>
  <c r="AF249" i="75"/>
  <c r="AF250" i="75"/>
  <c r="AF251" i="75"/>
  <c r="AF254" i="75"/>
  <c r="AF255" i="75"/>
  <c r="AF256" i="75"/>
  <c r="AF257" i="75"/>
  <c r="AF260" i="75"/>
  <c r="AF258" i="75"/>
  <c r="AF259" i="75"/>
  <c r="AF261" i="75"/>
  <c r="AF262" i="75"/>
  <c r="AF263" i="75"/>
  <c r="AF279" i="75"/>
  <c r="AF264" i="75"/>
  <c r="AF265" i="75"/>
  <c r="AF280" i="75"/>
  <c r="AF266" i="75"/>
  <c r="AF267" i="75"/>
  <c r="AF268" i="75"/>
  <c r="AF269" i="75"/>
  <c r="AF270" i="75"/>
  <c r="AF271" i="75"/>
  <c r="AF272" i="75"/>
  <c r="AF273" i="75"/>
  <c r="AF274" i="75"/>
  <c r="AF275" i="75"/>
  <c r="AF276" i="75"/>
  <c r="AF253" i="75"/>
  <c r="AF277" i="75"/>
  <c r="AF278" i="75"/>
  <c r="AF282" i="75"/>
  <c r="AF283" i="75"/>
  <c r="AF284" i="75"/>
  <c r="AF285" i="75"/>
  <c r="AF286" i="75"/>
  <c r="AF287" i="75"/>
  <c r="AF281" i="75"/>
  <c r="AF288" i="75"/>
  <c r="AF289" i="75"/>
  <c r="AF291" i="75"/>
  <c r="AF292" i="75"/>
  <c r="AF293" i="75"/>
  <c r="AF294" i="75"/>
  <c r="AF295" i="75"/>
  <c r="AF296" i="75"/>
  <c r="AF297" i="75"/>
  <c r="AF298" i="75"/>
  <c r="AF299" i="75"/>
  <c r="AF300" i="75"/>
  <c r="AF290" i="75"/>
  <c r="AF303" i="75"/>
  <c r="AF10" i="75"/>
  <c r="AD4" i="75"/>
  <c r="AD5" i="75"/>
  <c r="AD6" i="75"/>
  <c r="AD3" i="75"/>
  <c r="AD7" i="75"/>
  <c r="AD8" i="75"/>
  <c r="AD9" i="75"/>
  <c r="AD78" i="75"/>
  <c r="AD77" i="75"/>
  <c r="AD79" i="75"/>
  <c r="AD80" i="75"/>
  <c r="AD81" i="75"/>
  <c r="AD82" i="75"/>
  <c r="AD83" i="75"/>
  <c r="AD84" i="75"/>
  <c r="AD85" i="75"/>
  <c r="AD86" i="75"/>
  <c r="AD87" i="75"/>
  <c r="AD88" i="75"/>
  <c r="AD89" i="75"/>
  <c r="AD90" i="75"/>
  <c r="AD91" i="75"/>
  <c r="AD92" i="75"/>
  <c r="AD12" i="75"/>
  <c r="AD20" i="75"/>
  <c r="AD13" i="75"/>
  <c r="AD14" i="75"/>
  <c r="AD15" i="75"/>
  <c r="AD16" i="75"/>
  <c r="AD17" i="75"/>
  <c r="AD18" i="75"/>
  <c r="AD19" i="75"/>
  <c r="AD11" i="75"/>
  <c r="AD22" i="75"/>
  <c r="AD21" i="75"/>
  <c r="AD23" i="75"/>
  <c r="AD24" i="75"/>
  <c r="AD25" i="75"/>
  <c r="AD26" i="75"/>
  <c r="AD28" i="75"/>
  <c r="AD27" i="75"/>
  <c r="AD40" i="75"/>
  <c r="AD29" i="75"/>
  <c r="AD30" i="75"/>
  <c r="AD31" i="75"/>
  <c r="AD32" i="75"/>
  <c r="AD33" i="75"/>
  <c r="AD34" i="75"/>
  <c r="AD35" i="75"/>
  <c r="AD36" i="75"/>
  <c r="AD37" i="75"/>
  <c r="AD38" i="75"/>
  <c r="AD41" i="75"/>
  <c r="AD39" i="75"/>
  <c r="AD43" i="75"/>
  <c r="AD44" i="75"/>
  <c r="AD45" i="75"/>
  <c r="AD46" i="75"/>
  <c r="AD47" i="75"/>
  <c r="AD48" i="75"/>
  <c r="AD49" i="75"/>
  <c r="AD50" i="75"/>
  <c r="AD51" i="75"/>
  <c r="AD52" i="75"/>
  <c r="AD53" i="75"/>
  <c r="AD54" i="75"/>
  <c r="AD55" i="75"/>
  <c r="AD56" i="75"/>
  <c r="AD57" i="75"/>
  <c r="AD58" i="75"/>
  <c r="AD59" i="75"/>
  <c r="AD60" i="75"/>
  <c r="AD61" i="75"/>
  <c r="AD62" i="75"/>
  <c r="AD42" i="75"/>
  <c r="AD63" i="75"/>
  <c r="AD64" i="75"/>
  <c r="AD66" i="75"/>
  <c r="AD76" i="75"/>
  <c r="AD67" i="75"/>
  <c r="AD68" i="75"/>
  <c r="AD69" i="75"/>
  <c r="AD70" i="75"/>
  <c r="AD71" i="75"/>
  <c r="AD72" i="75"/>
  <c r="AD73" i="75"/>
  <c r="AD65" i="75"/>
  <c r="AD74" i="75"/>
  <c r="AD75" i="75"/>
  <c r="AD94" i="75"/>
  <c r="AD95" i="75"/>
  <c r="AD96" i="75"/>
  <c r="AD97" i="75"/>
  <c r="AD98" i="75"/>
  <c r="AD99" i="75"/>
  <c r="AD100" i="75"/>
  <c r="AD101" i="75"/>
  <c r="AD102" i="75"/>
  <c r="AD103" i="75"/>
  <c r="AD104" i="75"/>
  <c r="AD105" i="75"/>
  <c r="AD106" i="75"/>
  <c r="AD107" i="75"/>
  <c r="AD108" i="75"/>
  <c r="AD111" i="75"/>
  <c r="AD109" i="75"/>
  <c r="AD110" i="75"/>
  <c r="AD93" i="75"/>
  <c r="AD113" i="75"/>
  <c r="AD114" i="75"/>
  <c r="AD115" i="75"/>
  <c r="AD112" i="75"/>
  <c r="AD116" i="75"/>
  <c r="AD117" i="75"/>
  <c r="AD118" i="75"/>
  <c r="AD119" i="75"/>
  <c r="AD120" i="75"/>
  <c r="AD121" i="75"/>
  <c r="AD122" i="75"/>
  <c r="AD123" i="75"/>
  <c r="AD124" i="75"/>
  <c r="AD125" i="75"/>
  <c r="AD126" i="75"/>
  <c r="AD127" i="75"/>
  <c r="AD128" i="75"/>
  <c r="AD129" i="75"/>
  <c r="AD130" i="75"/>
  <c r="AD131" i="75"/>
  <c r="AD132" i="75"/>
  <c r="AD133" i="75"/>
  <c r="AD134" i="75"/>
  <c r="AD135" i="75"/>
  <c r="AD136" i="75"/>
  <c r="AD137" i="75"/>
  <c r="AD139" i="75"/>
  <c r="AD138" i="75"/>
  <c r="AD142" i="75"/>
  <c r="AD141" i="75"/>
  <c r="AD143" i="75"/>
  <c r="AD140" i="75"/>
  <c r="AD144" i="75"/>
  <c r="AD145" i="75"/>
  <c r="AD147" i="75"/>
  <c r="AD148" i="75"/>
  <c r="AD149" i="75"/>
  <c r="AD150" i="75"/>
  <c r="AD151" i="75"/>
  <c r="AD152" i="75"/>
  <c r="AD146" i="75"/>
  <c r="AD153" i="75"/>
  <c r="AD154" i="75"/>
  <c r="AD155" i="75"/>
  <c r="AD162" i="75"/>
  <c r="AD156" i="75"/>
  <c r="AD157" i="75"/>
  <c r="AD158" i="75"/>
  <c r="AD159" i="75"/>
  <c r="AD160" i="75"/>
  <c r="AD161" i="75"/>
  <c r="AD164" i="75"/>
  <c r="AD165" i="75"/>
  <c r="AD163" i="75"/>
  <c r="AD166" i="75"/>
  <c r="AD168" i="75"/>
  <c r="AD169" i="75"/>
  <c r="AD170" i="75"/>
  <c r="AD171" i="75"/>
  <c r="AD172" i="75"/>
  <c r="AD167" i="75"/>
  <c r="AD173" i="75"/>
  <c r="AD174" i="75"/>
  <c r="AD175" i="75"/>
  <c r="AD176" i="75"/>
  <c r="AD177" i="75"/>
  <c r="AD178" i="75"/>
  <c r="AD179" i="75"/>
  <c r="AD180" i="75"/>
  <c r="AD181" i="75"/>
  <c r="AD182" i="75"/>
  <c r="AD183" i="75"/>
  <c r="AD184" i="75"/>
  <c r="AD185" i="75"/>
  <c r="AD187" i="75"/>
  <c r="AD188" i="75"/>
  <c r="AD189" i="75"/>
  <c r="AD190" i="75"/>
  <c r="AD186" i="75"/>
  <c r="AD191" i="75"/>
  <c r="AD192" i="75"/>
  <c r="AD193" i="75"/>
  <c r="AD194" i="75"/>
  <c r="AD196" i="75"/>
  <c r="AD197" i="75"/>
  <c r="AD195" i="75"/>
  <c r="AD198" i="75"/>
  <c r="AD199" i="75"/>
  <c r="AD200" i="75"/>
  <c r="AD201" i="75"/>
  <c r="AD202" i="75"/>
  <c r="AD203" i="75"/>
  <c r="AD204" i="75"/>
  <c r="AD213" i="75"/>
  <c r="AD205" i="75"/>
  <c r="AD206" i="75"/>
  <c r="AD207" i="75"/>
  <c r="AD208" i="75"/>
  <c r="AD209" i="75"/>
  <c r="AD210" i="75"/>
  <c r="AD211" i="75"/>
  <c r="AD212" i="75"/>
  <c r="AD215" i="75"/>
  <c r="AD216" i="75"/>
  <c r="AD217" i="75"/>
  <c r="AD218" i="75"/>
  <c r="AD219" i="75"/>
  <c r="AD220" i="75"/>
  <c r="AD221" i="75"/>
  <c r="AD222" i="75"/>
  <c r="AD214" i="75"/>
  <c r="AD223" i="75"/>
  <c r="AD224" i="75"/>
  <c r="AD225" i="75"/>
  <c r="AD226" i="75"/>
  <c r="AD227" i="75"/>
  <c r="AD228" i="75"/>
  <c r="AD229" i="75"/>
  <c r="AD231" i="75"/>
  <c r="AD232" i="75"/>
  <c r="AD233" i="75"/>
  <c r="AD234" i="75"/>
  <c r="AD235" i="75"/>
  <c r="AD236" i="75"/>
  <c r="AD237" i="75"/>
  <c r="AD238" i="75"/>
  <c r="AD239" i="75"/>
  <c r="AD240" i="75"/>
  <c r="AD241" i="75"/>
  <c r="AD230" i="75"/>
  <c r="AD242" i="75"/>
  <c r="AD243" i="75"/>
  <c r="AD244" i="75"/>
  <c r="AD252" i="75"/>
  <c r="AD245" i="75"/>
  <c r="AD246" i="75"/>
  <c r="AD247" i="75"/>
  <c r="AD248" i="75"/>
  <c r="AD249" i="75"/>
  <c r="AD250" i="75"/>
  <c r="AD251" i="75"/>
  <c r="AD254" i="75"/>
  <c r="AD255" i="75"/>
  <c r="AD256" i="75"/>
  <c r="AD257" i="75"/>
  <c r="AD260" i="75"/>
  <c r="AD258" i="75"/>
  <c r="AD259" i="75"/>
  <c r="AD261" i="75"/>
  <c r="AD262" i="75"/>
  <c r="AD263" i="75"/>
  <c r="AD279" i="75"/>
  <c r="AD264" i="75"/>
  <c r="AD265" i="75"/>
  <c r="AD280" i="75"/>
  <c r="AD266" i="75"/>
  <c r="AD267" i="75"/>
  <c r="AD268" i="75"/>
  <c r="AD269" i="75"/>
  <c r="AD270" i="75"/>
  <c r="AD271" i="75"/>
  <c r="AD272" i="75"/>
  <c r="AD273" i="75"/>
  <c r="AD274" i="75"/>
  <c r="AD275" i="75"/>
  <c r="AD276" i="75"/>
  <c r="AD253" i="75"/>
  <c r="AD277" i="75"/>
  <c r="AD278" i="75"/>
  <c r="AD282" i="75"/>
  <c r="AD283" i="75"/>
  <c r="AD284" i="75"/>
  <c r="AD285" i="75"/>
  <c r="AD286" i="75"/>
  <c r="AD287" i="75"/>
  <c r="AD281" i="75"/>
  <c r="AD288" i="75"/>
  <c r="AD289" i="75"/>
  <c r="AD291" i="75"/>
  <c r="AD292" i="75"/>
  <c r="AD293" i="75"/>
  <c r="AD294" i="75"/>
  <c r="AD295" i="75"/>
  <c r="AD296" i="75"/>
  <c r="AD297" i="75"/>
  <c r="AD298" i="75"/>
  <c r="AD299" i="75"/>
  <c r="AD300" i="75"/>
  <c r="AD290" i="75"/>
  <c r="AD301" i="75"/>
  <c r="AD302" i="75"/>
  <c r="AD303" i="75"/>
  <c r="AD10" i="75"/>
  <c r="H5" i="112"/>
  <c r="I5" i="112"/>
  <c r="J5" i="112"/>
  <c r="AF302" i="75" l="1"/>
  <c r="AG248" i="75" s="1"/>
  <c r="AG97" i="75"/>
  <c r="AG278" i="75"/>
  <c r="AG266" i="75"/>
  <c r="AG188" i="75"/>
  <c r="AG108" i="75"/>
  <c r="AG70" i="75"/>
  <c r="AG268" i="75"/>
  <c r="AG141" i="75"/>
  <c r="AG79" i="75"/>
  <c r="AG282" i="75"/>
  <c r="AG251" i="75"/>
  <c r="AG68" i="75"/>
  <c r="AG249" i="75"/>
  <c r="AG122" i="75"/>
  <c r="AG193" i="75"/>
  <c r="AG24" i="75"/>
  <c r="AF301" i="75"/>
  <c r="AG301" i="75" s="1"/>
  <c r="AR285" i="114"/>
  <c r="AR253" i="114"/>
  <c r="AR245" i="114"/>
  <c r="AR166" i="114"/>
  <c r="AR70" i="114"/>
  <c r="AR29" i="114"/>
  <c r="AR198" i="114"/>
  <c r="AR157" i="114"/>
  <c r="AR117" i="114"/>
  <c r="AR85" i="114"/>
  <c r="AS257" i="114"/>
  <c r="AR230" i="114"/>
  <c r="AR149" i="114"/>
  <c r="AR61" i="114"/>
  <c r="AS225" i="114"/>
  <c r="AR221" i="114"/>
  <c r="AR134" i="114"/>
  <c r="AR53" i="114"/>
  <c r="AS193" i="114"/>
  <c r="AR294" i="114"/>
  <c r="AR213" i="114"/>
  <c r="AR125" i="114"/>
  <c r="AR38" i="114"/>
  <c r="AS161" i="114"/>
  <c r="AS129" i="114"/>
  <c r="AR277" i="114"/>
  <c r="AR189" i="114"/>
  <c r="AR102" i="114"/>
  <c r="AR21" i="114"/>
  <c r="AS97" i="114"/>
  <c r="AR262" i="114"/>
  <c r="AR181" i="114"/>
  <c r="AR93" i="114"/>
  <c r="AR6" i="114"/>
  <c r="AS65" i="114"/>
  <c r="AS289" i="114"/>
  <c r="AS33" i="114"/>
  <c r="AR278" i="114"/>
  <c r="AR246" i="114"/>
  <c r="AR214" i="114"/>
  <c r="AR182" i="114"/>
  <c r="AR150" i="114"/>
  <c r="AR118" i="114"/>
  <c r="AR86" i="114"/>
  <c r="AR54" i="114"/>
  <c r="AR22" i="114"/>
  <c r="AS290" i="114"/>
  <c r="AS258" i="114"/>
  <c r="AS226" i="114"/>
  <c r="AS194" i="114"/>
  <c r="AS162" i="114"/>
  <c r="AS130" i="114"/>
  <c r="AS98" i="114"/>
  <c r="AS66" i="114"/>
  <c r="AS34" i="114"/>
  <c r="AR302" i="114"/>
  <c r="AR270" i="114"/>
  <c r="AR238" i="114"/>
  <c r="AR206" i="114"/>
  <c r="AR174" i="114"/>
  <c r="AR142" i="114"/>
  <c r="AR110" i="114"/>
  <c r="AR78" i="114"/>
  <c r="AR46" i="114"/>
  <c r="AR14" i="114"/>
  <c r="AS282" i="114"/>
  <c r="AS250" i="114"/>
  <c r="AS218" i="114"/>
  <c r="AS186" i="114"/>
  <c r="AS154" i="114"/>
  <c r="AS122" i="114"/>
  <c r="AS90" i="114"/>
  <c r="AS58" i="114"/>
  <c r="AS26" i="114"/>
  <c r="AR301" i="114"/>
  <c r="AR269" i="114"/>
  <c r="AR237" i="114"/>
  <c r="AR205" i="114"/>
  <c r="AR173" i="114"/>
  <c r="AR141" i="114"/>
  <c r="AR109" i="114"/>
  <c r="AR77" i="114"/>
  <c r="AR45" i="114"/>
  <c r="AR13" i="114"/>
  <c r="AS281" i="114"/>
  <c r="AS249" i="114"/>
  <c r="AS217" i="114"/>
  <c r="AS185" i="114"/>
  <c r="AS153" i="114"/>
  <c r="AS121" i="114"/>
  <c r="AS89" i="114"/>
  <c r="AS57" i="114"/>
  <c r="AS25" i="114"/>
  <c r="AS274" i="114"/>
  <c r="AS242" i="114"/>
  <c r="AS210" i="114"/>
  <c r="AS178" i="114"/>
  <c r="AS146" i="114"/>
  <c r="AS114" i="114"/>
  <c r="AS82" i="114"/>
  <c r="AS50" i="114"/>
  <c r="AS18" i="114"/>
  <c r="AR293" i="114"/>
  <c r="AR261" i="114"/>
  <c r="AR229" i="114"/>
  <c r="AR197" i="114"/>
  <c r="AR165" i="114"/>
  <c r="AR133" i="114"/>
  <c r="AR101" i="114"/>
  <c r="AR69" i="114"/>
  <c r="AR37" i="114"/>
  <c r="AR5" i="114"/>
  <c r="AS273" i="114"/>
  <c r="AS241" i="114"/>
  <c r="AS209" i="114"/>
  <c r="AS177" i="114"/>
  <c r="AS145" i="114"/>
  <c r="AS113" i="114"/>
  <c r="AS81" i="114"/>
  <c r="AS49" i="114"/>
  <c r="AS17" i="114"/>
  <c r="AR286" i="114"/>
  <c r="AR254" i="114"/>
  <c r="AR222" i="114"/>
  <c r="AR190" i="114"/>
  <c r="AR158" i="114"/>
  <c r="AR126" i="114"/>
  <c r="AR94" i="114"/>
  <c r="AR62" i="114"/>
  <c r="AR30" i="114"/>
  <c r="AS298" i="114"/>
  <c r="AS266" i="114"/>
  <c r="AS234" i="114"/>
  <c r="AS202" i="114"/>
  <c r="AS170" i="114"/>
  <c r="AS138" i="114"/>
  <c r="AS106" i="114"/>
  <c r="AS74" i="114"/>
  <c r="AS42" i="114"/>
  <c r="AS10" i="114"/>
  <c r="AS297" i="114"/>
  <c r="AS265" i="114"/>
  <c r="AS233" i="114"/>
  <c r="AS201" i="114"/>
  <c r="AS169" i="114"/>
  <c r="AS137" i="114"/>
  <c r="AS105" i="114"/>
  <c r="AS73" i="114"/>
  <c r="AS41" i="114"/>
  <c r="AS9" i="114"/>
  <c r="AR3" i="114"/>
  <c r="AR295" i="114"/>
  <c r="AR287" i="114"/>
  <c r="AR279" i="114"/>
  <c r="AR271" i="114"/>
  <c r="AR263" i="114"/>
  <c r="AR255" i="114"/>
  <c r="AR247" i="114"/>
  <c r="AR239" i="114"/>
  <c r="AR231" i="114"/>
  <c r="AR223" i="114"/>
  <c r="AR215" i="114"/>
  <c r="AR208" i="114"/>
  <c r="AR199" i="114"/>
  <c r="AR191" i="114"/>
  <c r="AR183" i="114"/>
  <c r="AR175" i="114"/>
  <c r="AR167" i="114"/>
  <c r="AR159" i="114"/>
  <c r="AR151" i="114"/>
  <c r="AR143" i="114"/>
  <c r="AR135" i="114"/>
  <c r="AR127" i="114"/>
  <c r="AR119" i="114"/>
  <c r="AR111" i="114"/>
  <c r="AR103" i="114"/>
  <c r="AR95" i="114"/>
  <c r="AR87" i="114"/>
  <c r="AR79" i="114"/>
  <c r="AR71" i="114"/>
  <c r="AR63" i="114"/>
  <c r="AR55" i="114"/>
  <c r="AR47" i="114"/>
  <c r="AR39" i="114"/>
  <c r="AR31" i="114"/>
  <c r="AR23" i="114"/>
  <c r="AR15" i="114"/>
  <c r="AR7" i="114"/>
  <c r="AS299" i="114"/>
  <c r="AS291" i="114"/>
  <c r="AS283" i="114"/>
  <c r="AS275" i="114"/>
  <c r="AS267" i="114"/>
  <c r="AS259" i="114"/>
  <c r="AS251" i="114"/>
  <c r="AS243" i="114"/>
  <c r="AS235" i="114"/>
  <c r="AS227" i="114"/>
  <c r="AS219" i="114"/>
  <c r="AS211" i="114"/>
  <c r="AS203" i="114"/>
  <c r="AS195" i="114"/>
  <c r="AS187" i="114"/>
  <c r="AS179" i="114"/>
  <c r="AS171" i="114"/>
  <c r="AS163" i="114"/>
  <c r="AS155" i="114"/>
  <c r="AS147" i="114"/>
  <c r="AS139" i="114"/>
  <c r="AS131" i="114"/>
  <c r="AS123" i="114"/>
  <c r="AS115" i="114"/>
  <c r="AS107" i="114"/>
  <c r="AS99" i="114"/>
  <c r="AS91" i="114"/>
  <c r="AS83" i="114"/>
  <c r="AS75" i="114"/>
  <c r="AS67" i="114"/>
  <c r="AS59" i="114"/>
  <c r="AS51" i="114"/>
  <c r="AS43" i="114"/>
  <c r="AS35" i="114"/>
  <c r="AS27" i="114"/>
  <c r="AS19" i="114"/>
  <c r="AS11" i="114"/>
  <c r="AR300" i="114"/>
  <c r="AR292" i="114"/>
  <c r="AR284" i="114"/>
  <c r="AR276" i="114"/>
  <c r="AR268" i="114"/>
  <c r="AR260" i="114"/>
  <c r="AR252" i="114"/>
  <c r="AR244" i="114"/>
  <c r="AR236" i="114"/>
  <c r="AR228" i="114"/>
  <c r="AR220" i="114"/>
  <c r="AR212" i="114"/>
  <c r="AR204" i="114"/>
  <c r="AR196" i="114"/>
  <c r="AR188" i="114"/>
  <c r="AR180" i="114"/>
  <c r="AR172" i="114"/>
  <c r="AR164" i="114"/>
  <c r="AR156" i="114"/>
  <c r="AR148" i="114"/>
  <c r="AR140" i="114"/>
  <c r="AR132" i="114"/>
  <c r="AR124" i="114"/>
  <c r="AR116" i="114"/>
  <c r="AR108" i="114"/>
  <c r="AR100" i="114"/>
  <c r="AR92" i="114"/>
  <c r="AR84" i="114"/>
  <c r="AR76" i="114"/>
  <c r="AR68" i="114"/>
  <c r="AR60" i="114"/>
  <c r="AR52" i="114"/>
  <c r="AR44" i="114"/>
  <c r="AR36" i="114"/>
  <c r="AR28" i="114"/>
  <c r="AR20" i="114"/>
  <c r="AR12" i="114"/>
  <c r="AR4" i="114"/>
  <c r="AS296" i="114"/>
  <c r="AS288" i="114"/>
  <c r="AS280" i="114"/>
  <c r="AS272" i="114"/>
  <c r="AS264" i="114"/>
  <c r="AS256" i="114"/>
  <c r="AS248" i="114"/>
  <c r="AS240" i="114"/>
  <c r="AS232" i="114"/>
  <c r="AS224" i="114"/>
  <c r="AS216" i="114"/>
  <c r="AS207" i="114"/>
  <c r="AS200" i="114"/>
  <c r="AS192" i="114"/>
  <c r="AS184" i="114"/>
  <c r="AS176" i="114"/>
  <c r="AS168" i="114"/>
  <c r="AS160" i="114"/>
  <c r="AS152" i="114"/>
  <c r="AS144" i="114"/>
  <c r="AS136" i="114"/>
  <c r="AS128" i="114"/>
  <c r="AS120" i="114"/>
  <c r="AS112" i="114"/>
  <c r="AS104" i="114"/>
  <c r="AS96" i="114"/>
  <c r="AS88" i="114"/>
  <c r="AS80" i="114"/>
  <c r="AS72" i="114"/>
  <c r="AS64" i="114"/>
  <c r="AS56" i="114"/>
  <c r="AS48" i="114"/>
  <c r="AS40" i="114"/>
  <c r="AS32" i="114"/>
  <c r="AS24" i="114"/>
  <c r="AS16" i="114"/>
  <c r="AS8" i="114"/>
  <c r="AR299" i="114"/>
  <c r="AR291" i="114"/>
  <c r="AR283" i="114"/>
  <c r="AR275" i="114"/>
  <c r="AR267" i="114"/>
  <c r="AR259" i="114"/>
  <c r="AR251" i="114"/>
  <c r="AR243" i="114"/>
  <c r="AR235" i="114"/>
  <c r="AR227" i="114"/>
  <c r="AR219" i="114"/>
  <c r="AR211" i="114"/>
  <c r="AR203" i="114"/>
  <c r="AR195" i="114"/>
  <c r="AR187" i="114"/>
  <c r="AR179" i="114"/>
  <c r="AR171" i="114"/>
  <c r="AR163" i="114"/>
  <c r="AR155" i="114"/>
  <c r="AR147" i="114"/>
  <c r="AR139" i="114"/>
  <c r="AR131" i="114"/>
  <c r="AR123" i="114"/>
  <c r="AR115" i="114"/>
  <c r="AR107" i="114"/>
  <c r="AR99" i="114"/>
  <c r="AR91" i="114"/>
  <c r="AR83" i="114"/>
  <c r="AR75" i="114"/>
  <c r="AR67" i="114"/>
  <c r="AR59" i="114"/>
  <c r="AR51" i="114"/>
  <c r="AR43" i="114"/>
  <c r="AR35" i="114"/>
  <c r="AR27" i="114"/>
  <c r="AR19" i="114"/>
  <c r="AR11" i="114"/>
  <c r="AS3" i="114"/>
  <c r="AS295" i="114"/>
  <c r="AS287" i="114"/>
  <c r="AS279" i="114"/>
  <c r="AS271" i="114"/>
  <c r="AS263" i="114"/>
  <c r="AS255" i="114"/>
  <c r="AS247" i="114"/>
  <c r="AS239" i="114"/>
  <c r="AS231" i="114"/>
  <c r="AS223" i="114"/>
  <c r="AS215" i="114"/>
  <c r="AS208" i="114"/>
  <c r="AS199" i="114"/>
  <c r="AS191" i="114"/>
  <c r="AS183" i="114"/>
  <c r="AS175" i="114"/>
  <c r="AS167" i="114"/>
  <c r="AS159" i="114"/>
  <c r="AS151" i="114"/>
  <c r="AS143" i="114"/>
  <c r="AS135" i="114"/>
  <c r="AS127" i="114"/>
  <c r="AS119" i="114"/>
  <c r="AS111" i="114"/>
  <c r="AS103" i="114"/>
  <c r="AS95" i="114"/>
  <c r="AS87" i="114"/>
  <c r="AS79" i="114"/>
  <c r="AS71" i="114"/>
  <c r="AS63" i="114"/>
  <c r="AS55" i="114"/>
  <c r="AS47" i="114"/>
  <c r="AS39" i="114"/>
  <c r="AS31" i="114"/>
  <c r="AS23" i="114"/>
  <c r="AS15" i="114"/>
  <c r="AS7" i="114"/>
  <c r="AR298" i="114"/>
  <c r="AR290" i="114"/>
  <c r="AR282" i="114"/>
  <c r="AR274" i="114"/>
  <c r="AR266" i="114"/>
  <c r="AR258" i="114"/>
  <c r="AR250" i="114"/>
  <c r="AR242" i="114"/>
  <c r="AR234" i="114"/>
  <c r="AR226" i="114"/>
  <c r="AR218" i="114"/>
  <c r="AR210" i="114"/>
  <c r="AR202" i="114"/>
  <c r="AR194" i="114"/>
  <c r="AR186" i="114"/>
  <c r="AR178" i="114"/>
  <c r="AR170" i="114"/>
  <c r="AR162" i="114"/>
  <c r="AR154" i="114"/>
  <c r="AR146" i="114"/>
  <c r="AR138" i="114"/>
  <c r="AR130" i="114"/>
  <c r="AR122" i="114"/>
  <c r="AR114" i="114"/>
  <c r="AR106" i="114"/>
  <c r="AR98" i="114"/>
  <c r="AR90" i="114"/>
  <c r="AR82" i="114"/>
  <c r="AR74" i="114"/>
  <c r="AR66" i="114"/>
  <c r="AR58" i="114"/>
  <c r="AR50" i="114"/>
  <c r="AR42" i="114"/>
  <c r="AR34" i="114"/>
  <c r="AR26" i="114"/>
  <c r="AR18" i="114"/>
  <c r="AR10" i="114"/>
  <c r="AS302" i="114"/>
  <c r="AS294" i="114"/>
  <c r="AS286" i="114"/>
  <c r="AS278" i="114"/>
  <c r="AS270" i="114"/>
  <c r="AS262" i="114"/>
  <c r="AS254" i="114"/>
  <c r="AS246" i="114"/>
  <c r="AS238" i="114"/>
  <c r="AS230" i="114"/>
  <c r="AS222" i="114"/>
  <c r="AS214" i="114"/>
  <c r="AS206" i="114"/>
  <c r="AS198" i="114"/>
  <c r="AS190" i="114"/>
  <c r="AS182" i="114"/>
  <c r="AS174" i="114"/>
  <c r="AS166" i="114"/>
  <c r="AS158" i="114"/>
  <c r="AS150" i="114"/>
  <c r="AS142" i="114"/>
  <c r="AS134" i="114"/>
  <c r="AS126" i="114"/>
  <c r="AS118" i="114"/>
  <c r="AS110" i="114"/>
  <c r="AS102" i="114"/>
  <c r="AS94" i="114"/>
  <c r="AS86" i="114"/>
  <c r="AS78" i="114"/>
  <c r="AS70" i="114"/>
  <c r="AS62" i="114"/>
  <c r="AS54" i="114"/>
  <c r="AS46" i="114"/>
  <c r="AS38" i="114"/>
  <c r="AS30" i="114"/>
  <c r="AS22" i="114"/>
  <c r="AS14" i="114"/>
  <c r="AS6" i="114"/>
  <c r="AR297" i="114"/>
  <c r="AR289" i="114"/>
  <c r="AR281" i="114"/>
  <c r="AR273" i="114"/>
  <c r="AR265" i="114"/>
  <c r="AR257" i="114"/>
  <c r="AR249" i="114"/>
  <c r="AR241" i="114"/>
  <c r="AR233" i="114"/>
  <c r="AR225" i="114"/>
  <c r="AR217" i="114"/>
  <c r="AR209" i="114"/>
  <c r="AR201" i="114"/>
  <c r="AR193" i="114"/>
  <c r="AR185" i="114"/>
  <c r="AR177" i="114"/>
  <c r="AR169" i="114"/>
  <c r="AR161" i="114"/>
  <c r="AR153" i="114"/>
  <c r="AR145" i="114"/>
  <c r="AR137" i="114"/>
  <c r="AR129" i="114"/>
  <c r="AR121" i="114"/>
  <c r="AR113" i="114"/>
  <c r="AR105" i="114"/>
  <c r="AR97" i="114"/>
  <c r="AR89" i="114"/>
  <c r="AR81" i="114"/>
  <c r="AR73" i="114"/>
  <c r="AR65" i="114"/>
  <c r="AR57" i="114"/>
  <c r="AR49" i="114"/>
  <c r="AR41" i="114"/>
  <c r="AR33" i="114"/>
  <c r="AR25" i="114"/>
  <c r="AR17" i="114"/>
  <c r="AR9" i="114"/>
  <c r="AS301" i="114"/>
  <c r="AS293" i="114"/>
  <c r="AS285" i="114"/>
  <c r="AS277" i="114"/>
  <c r="AS269" i="114"/>
  <c r="AS261" i="114"/>
  <c r="AS253" i="114"/>
  <c r="AS245" i="114"/>
  <c r="AS237" i="114"/>
  <c r="AS229" i="114"/>
  <c r="AS221" i="114"/>
  <c r="AS213" i="114"/>
  <c r="AS205" i="114"/>
  <c r="AS197" i="114"/>
  <c r="AS189" i="114"/>
  <c r="AS181" i="114"/>
  <c r="AS173" i="114"/>
  <c r="AS165" i="114"/>
  <c r="AS157" i="114"/>
  <c r="AS149" i="114"/>
  <c r="AS141" i="114"/>
  <c r="AS133" i="114"/>
  <c r="AS125" i="114"/>
  <c r="AS117" i="114"/>
  <c r="AS109" i="114"/>
  <c r="AS101" i="114"/>
  <c r="AS93" i="114"/>
  <c r="AS85" i="114"/>
  <c r="AS77" i="114"/>
  <c r="AS69" i="114"/>
  <c r="AS61" i="114"/>
  <c r="AS53" i="114"/>
  <c r="AS45" i="114"/>
  <c r="AS37" i="114"/>
  <c r="AS29" i="114"/>
  <c r="AS21" i="114"/>
  <c r="AS13" i="114"/>
  <c r="AS5" i="114"/>
  <c r="AR296" i="114"/>
  <c r="AR288" i="114"/>
  <c r="AR280" i="114"/>
  <c r="AR272" i="114"/>
  <c r="AR264" i="114"/>
  <c r="AR256" i="114"/>
  <c r="AR248" i="114"/>
  <c r="AR240" i="114"/>
  <c r="AR232" i="114"/>
  <c r="AR224" i="114"/>
  <c r="AR216" i="114"/>
  <c r="AR207" i="114"/>
  <c r="AR200" i="114"/>
  <c r="AR192" i="114"/>
  <c r="AR184" i="114"/>
  <c r="AR176" i="114"/>
  <c r="AR168" i="114"/>
  <c r="AR160" i="114"/>
  <c r="AR152" i="114"/>
  <c r="AR144" i="114"/>
  <c r="AR136" i="114"/>
  <c r="AR128" i="114"/>
  <c r="AR120" i="114"/>
  <c r="AR112" i="114"/>
  <c r="AR104" i="114"/>
  <c r="AR96" i="114"/>
  <c r="AR88" i="114"/>
  <c r="AR80" i="114"/>
  <c r="AR72" i="114"/>
  <c r="AR64" i="114"/>
  <c r="AR56" i="114"/>
  <c r="AR48" i="114"/>
  <c r="AR40" i="114"/>
  <c r="AR32" i="114"/>
  <c r="AR24" i="114"/>
  <c r="AR16" i="114"/>
  <c r="AS300" i="114"/>
  <c r="AS292" i="114"/>
  <c r="AS284" i="114"/>
  <c r="AS276" i="114"/>
  <c r="AS268" i="114"/>
  <c r="AS260" i="114"/>
  <c r="AS252" i="114"/>
  <c r="AS244" i="114"/>
  <c r="AS236" i="114"/>
  <c r="AS228" i="114"/>
  <c r="AS220" i="114"/>
  <c r="AS212" i="114"/>
  <c r="AS204" i="114"/>
  <c r="AS196" i="114"/>
  <c r="AS188" i="114"/>
  <c r="AS180" i="114"/>
  <c r="AS172" i="114"/>
  <c r="AS164" i="114"/>
  <c r="AS156" i="114"/>
  <c r="AS148" i="114"/>
  <c r="AS140" i="114"/>
  <c r="AS132" i="114"/>
  <c r="AS124" i="114"/>
  <c r="AS116" i="114"/>
  <c r="AS108" i="114"/>
  <c r="AS100" i="114"/>
  <c r="AS92" i="114"/>
  <c r="AS84" i="114"/>
  <c r="AS76" i="114"/>
  <c r="AS68" i="114"/>
  <c r="AS60" i="114"/>
  <c r="AS52" i="114"/>
  <c r="AS44" i="114"/>
  <c r="AS36" i="114"/>
  <c r="AS28" i="114"/>
  <c r="AS20" i="114"/>
  <c r="AS12" i="114"/>
  <c r="AW303" i="114"/>
  <c r="AT303" i="114"/>
  <c r="AU303" i="114"/>
  <c r="AV303" i="114"/>
  <c r="AT301" i="114"/>
  <c r="AV301" i="114"/>
  <c r="AU301" i="114"/>
  <c r="AW301" i="114"/>
  <c r="AB89" i="114"/>
  <c r="W122" i="114"/>
  <c r="AB173" i="114"/>
  <c r="G197" i="114"/>
  <c r="K210" i="114"/>
  <c r="AB144" i="114"/>
  <c r="AI302" i="114"/>
  <c r="AQ301" i="114" s="1"/>
  <c r="AH302" i="114"/>
  <c r="AP278" i="114" s="1"/>
  <c r="O263" i="114"/>
  <c r="O179" i="114"/>
  <c r="W65" i="114"/>
  <c r="W299" i="114"/>
  <c r="AB285" i="114"/>
  <c r="K290" i="114"/>
  <c r="AB184" i="114"/>
  <c r="G199" i="114"/>
  <c r="W199" i="114"/>
  <c r="K222" i="114"/>
  <c r="K282" i="114"/>
  <c r="W10" i="114"/>
  <c r="W251" i="114"/>
  <c r="K82" i="114"/>
  <c r="AA299" i="114"/>
  <c r="O128" i="114"/>
  <c r="K169" i="114"/>
  <c r="O274" i="114"/>
  <c r="O164" i="114"/>
  <c r="G232" i="114"/>
  <c r="K73" i="114"/>
  <c r="AA73" i="114"/>
  <c r="K34" i="114"/>
  <c r="G124" i="114"/>
  <c r="G236" i="114"/>
  <c r="W274" i="114"/>
  <c r="K269" i="114"/>
  <c r="AB171" i="114"/>
  <c r="O175" i="114"/>
  <c r="AB129" i="114"/>
  <c r="W116" i="114"/>
  <c r="K167" i="114"/>
  <c r="O191" i="114"/>
  <c r="G206" i="114"/>
  <c r="AA122" i="114"/>
  <c r="O88" i="114"/>
  <c r="W112" i="114"/>
  <c r="O279" i="114"/>
  <c r="AB135" i="114"/>
  <c r="O155" i="114"/>
  <c r="G215" i="114"/>
  <c r="AA223" i="114"/>
  <c r="K56" i="114"/>
  <c r="K99" i="114"/>
  <c r="AB132" i="114"/>
  <c r="G133" i="114"/>
  <c r="K163" i="114"/>
  <c r="O77" i="114"/>
  <c r="AB291" i="114"/>
  <c r="K215" i="114"/>
  <c r="AA188" i="114"/>
  <c r="AA277" i="114"/>
  <c r="K11" i="114"/>
  <c r="AB130" i="114"/>
  <c r="O169" i="114"/>
  <c r="AB272" i="114"/>
  <c r="AB174" i="114"/>
  <c r="K24" i="114"/>
  <c r="G25" i="114"/>
  <c r="O196" i="114"/>
  <c r="AB153" i="114"/>
  <c r="G165" i="114"/>
  <c r="O71" i="114"/>
  <c r="K187" i="114"/>
  <c r="AA187" i="114"/>
  <c r="G137" i="114"/>
  <c r="AA217" i="114"/>
  <c r="K296" i="114"/>
  <c r="AB30" i="114"/>
  <c r="AB160" i="114"/>
  <c r="AB80" i="114"/>
  <c r="G89" i="114"/>
  <c r="W89" i="114"/>
  <c r="K153" i="114"/>
  <c r="K233" i="114"/>
  <c r="K192" i="114"/>
  <c r="G249" i="114"/>
  <c r="O287" i="114"/>
  <c r="AB24" i="114"/>
  <c r="AB76" i="114"/>
  <c r="AA84" i="114"/>
  <c r="W297" i="114"/>
  <c r="O65" i="114"/>
  <c r="O222" i="114"/>
  <c r="AB274" i="114"/>
  <c r="O178" i="114"/>
  <c r="K201" i="114"/>
  <c r="AA286" i="114"/>
  <c r="AA23" i="114"/>
  <c r="AB36" i="114"/>
  <c r="AB141" i="114"/>
  <c r="K191" i="114"/>
  <c r="AA191" i="114"/>
  <c r="AB67" i="114"/>
  <c r="K9" i="114"/>
  <c r="AA205" i="114"/>
  <c r="K97" i="114"/>
  <c r="K90" i="114"/>
  <c r="G294" i="114"/>
  <c r="O117" i="114"/>
  <c r="AB270" i="114"/>
  <c r="K74" i="114"/>
  <c r="AA29" i="114"/>
  <c r="G67" i="114"/>
  <c r="O9" i="114"/>
  <c r="AB265" i="114"/>
  <c r="G296" i="114"/>
  <c r="AB137" i="114"/>
  <c r="W81" i="114"/>
  <c r="K45" i="114"/>
  <c r="AA272" i="114"/>
  <c r="O22" i="114"/>
  <c r="O73" i="114"/>
  <c r="AA216" i="114"/>
  <c r="AA50" i="114"/>
  <c r="AA201" i="114"/>
  <c r="G37" i="114"/>
  <c r="O131" i="114"/>
  <c r="O294" i="114"/>
  <c r="AB96" i="114"/>
  <c r="K78" i="114"/>
  <c r="K181" i="114"/>
  <c r="AA181" i="114"/>
  <c r="O89" i="114"/>
  <c r="W149" i="114"/>
  <c r="AB218" i="114"/>
  <c r="K59" i="114"/>
  <c r="K257" i="114"/>
  <c r="W68" i="114"/>
  <c r="O66" i="114"/>
  <c r="W34" i="114"/>
  <c r="K242" i="114"/>
  <c r="AB293" i="114"/>
  <c r="O3" i="114"/>
  <c r="W248" i="114"/>
  <c r="AB18" i="114"/>
  <c r="G26" i="114"/>
  <c r="K270" i="114"/>
  <c r="W74" i="114"/>
  <c r="K106" i="114"/>
  <c r="O99" i="114"/>
  <c r="G132" i="114"/>
  <c r="K221" i="114"/>
  <c r="O299" i="114"/>
  <c r="O239" i="114"/>
  <c r="K91" i="114"/>
  <c r="AA107" i="114"/>
  <c r="AA124" i="114"/>
  <c r="O55" i="114"/>
  <c r="AB61" i="114"/>
  <c r="G73" i="114"/>
  <c r="AB236" i="114"/>
  <c r="AB175" i="114"/>
  <c r="O97" i="114"/>
  <c r="AB198" i="114"/>
  <c r="G203" i="114"/>
  <c r="AA213" i="114"/>
  <c r="O81" i="114"/>
  <c r="G100" i="114"/>
  <c r="W100" i="114"/>
  <c r="G85" i="114"/>
  <c r="W115" i="114"/>
  <c r="G297" i="114"/>
  <c r="AA15" i="114"/>
  <c r="W33" i="114"/>
  <c r="AA43" i="114"/>
  <c r="W237" i="114"/>
  <c r="K241" i="114"/>
  <c r="G28" i="114"/>
  <c r="G195" i="114"/>
  <c r="AB299" i="114"/>
  <c r="O258" i="114"/>
  <c r="AB266" i="114"/>
  <c r="G66" i="114"/>
  <c r="K204" i="114"/>
  <c r="AA239" i="114"/>
  <c r="G279" i="114"/>
  <c r="G222" i="114"/>
  <c r="O162" i="114"/>
  <c r="G8" i="114"/>
  <c r="K30" i="114"/>
  <c r="W290" i="114"/>
  <c r="G3" i="114"/>
  <c r="AB260" i="114"/>
  <c r="W295" i="114"/>
  <c r="K100" i="114"/>
  <c r="AA100" i="114"/>
  <c r="AB226" i="114"/>
  <c r="G250" i="114"/>
  <c r="W84" i="114"/>
  <c r="W263" i="114"/>
  <c r="AB15" i="114"/>
  <c r="O122" i="114"/>
  <c r="O221" i="114"/>
  <c r="W256" i="114"/>
  <c r="K278" i="114"/>
  <c r="W204" i="114"/>
  <c r="G182" i="114"/>
  <c r="AA287" i="114"/>
  <c r="AA166" i="114"/>
  <c r="O168" i="114"/>
  <c r="W222" i="114"/>
  <c r="K229" i="114"/>
  <c r="AB275" i="114"/>
  <c r="K294" i="114"/>
  <c r="W294" i="114"/>
  <c r="K295" i="114"/>
  <c r="G74" i="114"/>
  <c r="K67" i="114"/>
  <c r="AA190" i="114"/>
  <c r="G256" i="114"/>
  <c r="AB138" i="114"/>
  <c r="W146" i="114"/>
  <c r="O141" i="114"/>
  <c r="O237" i="114"/>
  <c r="W42" i="114"/>
  <c r="W244" i="114"/>
  <c r="AA17" i="114"/>
  <c r="AA177" i="114"/>
  <c r="AB258" i="114"/>
  <c r="G266" i="114"/>
  <c r="K276" i="114"/>
  <c r="AA276" i="114"/>
  <c r="O121" i="114"/>
  <c r="W22" i="114"/>
  <c r="AB47" i="114"/>
  <c r="O232" i="114"/>
  <c r="AA279" i="114"/>
  <c r="AB139" i="114"/>
  <c r="G183" i="114"/>
  <c r="W183" i="114"/>
  <c r="K198" i="114"/>
  <c r="AA198" i="114"/>
  <c r="O203" i="114"/>
  <c r="G228" i="114"/>
  <c r="AA252" i="114"/>
  <c r="AA82" i="114"/>
  <c r="G32" i="114"/>
  <c r="O154" i="114"/>
  <c r="G200" i="114"/>
  <c r="G45" i="114"/>
  <c r="AA170" i="114"/>
  <c r="G221" i="114"/>
  <c r="W218" i="114"/>
  <c r="K13" i="114"/>
  <c r="AA13" i="114"/>
  <c r="G144" i="114"/>
  <c r="O220" i="114"/>
  <c r="O110" i="114"/>
  <c r="K57" i="114"/>
  <c r="AA57" i="114"/>
  <c r="AB68" i="114"/>
  <c r="G138" i="114"/>
  <c r="G164" i="114"/>
  <c r="AA244" i="114"/>
  <c r="AA266" i="114"/>
  <c r="W107" i="114"/>
  <c r="K156" i="114"/>
  <c r="K211" i="114"/>
  <c r="AB150" i="114"/>
  <c r="AB34" i="114"/>
  <c r="G109" i="114"/>
  <c r="AA222" i="114"/>
  <c r="K136" i="114"/>
  <c r="O268" i="114"/>
  <c r="K94" i="114"/>
  <c r="AB203" i="114"/>
  <c r="AA228" i="114"/>
  <c r="W117" i="114"/>
  <c r="AB269" i="114"/>
  <c r="AB264" i="114"/>
  <c r="G29" i="114"/>
  <c r="W29" i="114"/>
  <c r="G16" i="114"/>
  <c r="W16" i="114"/>
  <c r="K31" i="114"/>
  <c r="G60" i="114"/>
  <c r="W221" i="114"/>
  <c r="K225" i="114"/>
  <c r="AA225" i="114"/>
  <c r="G245" i="114"/>
  <c r="AB267" i="114"/>
  <c r="G288" i="114"/>
  <c r="W288" i="114"/>
  <c r="G175" i="114"/>
  <c r="W178" i="114"/>
  <c r="AB21" i="114"/>
  <c r="G97" i="114"/>
  <c r="G131" i="114"/>
  <c r="AA78" i="114"/>
  <c r="AB235" i="114"/>
  <c r="O295" i="114"/>
  <c r="AA238" i="114"/>
  <c r="O240" i="114"/>
  <c r="AA54" i="114"/>
  <c r="G191" i="114"/>
  <c r="W191" i="114"/>
  <c r="O206" i="114"/>
  <c r="AB261" i="114"/>
  <c r="G264" i="114"/>
  <c r="O56" i="114"/>
  <c r="W79" i="114"/>
  <c r="AA86" i="114"/>
  <c r="AA133" i="114"/>
  <c r="K254" i="114"/>
  <c r="AB43" i="114"/>
  <c r="W60" i="114"/>
  <c r="G149" i="114"/>
  <c r="O165" i="114"/>
  <c r="AB237" i="114"/>
  <c r="AA12" i="114"/>
  <c r="W147" i="114"/>
  <c r="AB59" i="114"/>
  <c r="AA144" i="114"/>
  <c r="G273" i="114"/>
  <c r="W273" i="114"/>
  <c r="O35" i="114"/>
  <c r="AB17" i="114"/>
  <c r="AA258" i="114"/>
  <c r="AB276" i="114"/>
  <c r="AA38" i="114"/>
  <c r="W124" i="114"/>
  <c r="G239" i="114"/>
  <c r="O289" i="114"/>
  <c r="K180" i="114"/>
  <c r="AA182" i="114"/>
  <c r="G168" i="114"/>
  <c r="W168" i="114"/>
  <c r="AA6" i="114"/>
  <c r="G300" i="114"/>
  <c r="O49" i="114"/>
  <c r="AB116" i="114"/>
  <c r="O32" i="114"/>
  <c r="O256" i="114"/>
  <c r="O157" i="114"/>
  <c r="AA292" i="114"/>
  <c r="O10" i="114"/>
  <c r="AA161" i="114"/>
  <c r="AB66" i="114"/>
  <c r="W71" i="114"/>
  <c r="AB156" i="114"/>
  <c r="W220" i="114"/>
  <c r="AB205" i="114"/>
  <c r="AB219" i="114"/>
  <c r="G229" i="114"/>
  <c r="O30" i="114"/>
  <c r="O136" i="114"/>
  <c r="K178" i="114"/>
  <c r="AB251" i="114"/>
  <c r="W97" i="114"/>
  <c r="K174" i="114"/>
  <c r="AA174" i="114"/>
  <c r="AA53" i="114"/>
  <c r="AB94" i="114"/>
  <c r="W103" i="114"/>
  <c r="K131" i="114"/>
  <c r="K139" i="114"/>
  <c r="W123" i="114"/>
  <c r="K142" i="114"/>
  <c r="AA159" i="114"/>
  <c r="W243" i="114"/>
  <c r="K114" i="114"/>
  <c r="O120" i="114"/>
  <c r="G134" i="114"/>
  <c r="AA226" i="114"/>
  <c r="O238" i="114"/>
  <c r="W141" i="114"/>
  <c r="O163" i="114"/>
  <c r="O16" i="114"/>
  <c r="AB233" i="114"/>
  <c r="AB278" i="114"/>
  <c r="AB75" i="114"/>
  <c r="O195" i="114"/>
  <c r="K95" i="114"/>
  <c r="AA95" i="114"/>
  <c r="G257" i="114"/>
  <c r="K20" i="114"/>
  <c r="AA20" i="114"/>
  <c r="AB127" i="114"/>
  <c r="K88" i="114"/>
  <c r="P88" i="114" s="1"/>
  <c r="AA88" i="114"/>
  <c r="O107" i="114"/>
  <c r="K265" i="114"/>
  <c r="G251" i="114"/>
  <c r="W82" i="114"/>
  <c r="AB209" i="114"/>
  <c r="G217" i="114"/>
  <c r="AB284" i="114"/>
  <c r="AB74" i="114"/>
  <c r="G56" i="114"/>
  <c r="AB165" i="114"/>
  <c r="AA7" i="114"/>
  <c r="G157" i="114"/>
  <c r="O283" i="114"/>
  <c r="O116" i="114"/>
  <c r="G220" i="114"/>
  <c r="G280" i="114"/>
  <c r="AA98" i="114"/>
  <c r="K148" i="114"/>
  <c r="AB87" i="114"/>
  <c r="K37" i="114"/>
  <c r="AA167" i="114"/>
  <c r="AA74" i="114"/>
  <c r="K70" i="114"/>
  <c r="W192" i="114"/>
  <c r="O42" i="114"/>
  <c r="AA138" i="114"/>
  <c r="AB161" i="114"/>
  <c r="O208" i="114"/>
  <c r="AB249" i="114"/>
  <c r="O276" i="114"/>
  <c r="AB281" i="114"/>
  <c r="AB118" i="114"/>
  <c r="O211" i="114"/>
  <c r="O46" i="114"/>
  <c r="AB105" i="114"/>
  <c r="AB113" i="114"/>
  <c r="G150" i="114"/>
  <c r="G216" i="114"/>
  <c r="W216" i="114"/>
  <c r="K255" i="114"/>
  <c r="O109" i="114"/>
  <c r="G92" i="114"/>
  <c r="W169" i="114"/>
  <c r="AA186" i="114"/>
  <c r="G265" i="114"/>
  <c r="G274" i="114"/>
  <c r="AB300" i="114"/>
  <c r="G30" i="114"/>
  <c r="G135" i="114"/>
  <c r="G271" i="114"/>
  <c r="W271" i="114"/>
  <c r="O4" i="114"/>
  <c r="AA24" i="114"/>
  <c r="K134" i="114"/>
  <c r="O250" i="114"/>
  <c r="W45" i="114"/>
  <c r="AB7" i="114"/>
  <c r="AB65" i="114"/>
  <c r="K98" i="114"/>
  <c r="O47" i="114"/>
  <c r="AB216" i="114"/>
  <c r="G283" i="114"/>
  <c r="AA220" i="114"/>
  <c r="K87" i="114"/>
  <c r="G128" i="114"/>
  <c r="W70" i="114"/>
  <c r="W39" i="114"/>
  <c r="W77" i="114"/>
  <c r="G136" i="114"/>
  <c r="W121" i="114"/>
  <c r="O273" i="114"/>
  <c r="AB35" i="114"/>
  <c r="AB57" i="114"/>
  <c r="O146" i="114"/>
  <c r="O266" i="114"/>
  <c r="G204" i="114"/>
  <c r="AB212" i="114"/>
  <c r="K289" i="114"/>
  <c r="G48" i="114"/>
  <c r="AA180" i="114"/>
  <c r="K207" i="114"/>
  <c r="O255" i="114"/>
  <c r="AB109" i="114"/>
  <c r="G158" i="114"/>
  <c r="W158" i="114"/>
  <c r="K168" i="114"/>
  <c r="AA236" i="114"/>
  <c r="W50" i="114"/>
  <c r="W92" i="114"/>
  <c r="K128" i="114"/>
  <c r="W145" i="114"/>
  <c r="AA169" i="114"/>
  <c r="K280" i="114"/>
  <c r="W300" i="114"/>
  <c r="W8" i="114"/>
  <c r="G49" i="114"/>
  <c r="W49" i="114"/>
  <c r="AA94" i="114"/>
  <c r="G117" i="114"/>
  <c r="G154" i="114"/>
  <c r="G7" i="114"/>
  <c r="AB119" i="114"/>
  <c r="G147" i="114"/>
  <c r="K195" i="114"/>
  <c r="P195" i="114" s="1"/>
  <c r="AA195" i="114"/>
  <c r="G207" i="114"/>
  <c r="G202" i="114"/>
  <c r="AA127" i="114"/>
  <c r="K279" i="114"/>
  <c r="K151" i="114"/>
  <c r="W182" i="114"/>
  <c r="K14" i="114"/>
  <c r="AB70" i="114"/>
  <c r="G101" i="114"/>
  <c r="W101" i="114"/>
  <c r="G42" i="114"/>
  <c r="K58" i="114"/>
  <c r="K164" i="114"/>
  <c r="P164" i="114" s="1"/>
  <c r="W164" i="114"/>
  <c r="K185" i="114"/>
  <c r="AA185" i="114"/>
  <c r="AB208" i="114"/>
  <c r="W227" i="114"/>
  <c r="W177" i="114"/>
  <c r="AA249" i="114"/>
  <c r="K38" i="114"/>
  <c r="AA289" i="114"/>
  <c r="AA22" i="114"/>
  <c r="O39" i="114"/>
  <c r="W48" i="114"/>
  <c r="AA52" i="114"/>
  <c r="W105" i="114"/>
  <c r="K182" i="114"/>
  <c r="O216" i="114"/>
  <c r="AB279" i="114"/>
  <c r="K184" i="114"/>
  <c r="AA184" i="114"/>
  <c r="O236" i="114"/>
  <c r="K275" i="114"/>
  <c r="W139" i="114"/>
  <c r="G69" i="114"/>
  <c r="AA83" i="114"/>
  <c r="W129" i="114"/>
  <c r="G267" i="114"/>
  <c r="AB121" i="114"/>
  <c r="AB207" i="114"/>
  <c r="AB110" i="114"/>
  <c r="W202" i="114"/>
  <c r="AA108" i="114"/>
  <c r="G127" i="114"/>
  <c r="AA204" i="114"/>
  <c r="G6" i="114"/>
  <c r="K92" i="114"/>
  <c r="G88" i="114"/>
  <c r="AA121" i="114"/>
  <c r="AA156" i="114"/>
  <c r="AB220" i="114"/>
  <c r="K48" i="114"/>
  <c r="W61" i="114"/>
  <c r="W73" i="114"/>
  <c r="O180" i="114"/>
  <c r="AA207" i="114"/>
  <c r="AB259" i="114"/>
  <c r="W6" i="114"/>
  <c r="K62" i="114"/>
  <c r="AA62" i="114"/>
  <c r="AA92" i="114"/>
  <c r="O265" i="114"/>
  <c r="AA265" i="114"/>
  <c r="AA90" i="114"/>
  <c r="O264" i="114"/>
  <c r="G72" i="114"/>
  <c r="O297" i="114"/>
  <c r="W165" i="114"/>
  <c r="AB245" i="114"/>
  <c r="AB28" i="114"/>
  <c r="K239" i="114"/>
  <c r="AB14" i="114"/>
  <c r="AB63" i="114"/>
  <c r="K127" i="114"/>
  <c r="W88" i="114"/>
  <c r="AA212" i="114"/>
  <c r="AA47" i="114"/>
  <c r="AB180" i="114"/>
  <c r="AA34" i="114"/>
  <c r="K109" i="114"/>
  <c r="AA171" i="114"/>
  <c r="AA291" i="114"/>
  <c r="AB169" i="114"/>
  <c r="K219" i="114"/>
  <c r="AA219" i="114"/>
  <c r="AB280" i="114"/>
  <c r="AA296" i="114"/>
  <c r="K175" i="114"/>
  <c r="AA175" i="114"/>
  <c r="AA178" i="114"/>
  <c r="W37" i="114"/>
  <c r="K102" i="114"/>
  <c r="W72" i="114"/>
  <c r="AB44" i="114"/>
  <c r="AB241" i="114"/>
  <c r="AA285" i="114"/>
  <c r="AB82" i="114"/>
  <c r="AB78" i="114"/>
  <c r="AB26" i="114"/>
  <c r="G36" i="114"/>
  <c r="G83" i="114"/>
  <c r="O226" i="114"/>
  <c r="K246" i="114"/>
  <c r="O277" i="114"/>
  <c r="AB19" i="114"/>
  <c r="G54" i="114"/>
  <c r="W106" i="114"/>
  <c r="AB154" i="114"/>
  <c r="AA200" i="114"/>
  <c r="AA206" i="114"/>
  <c r="K224" i="114"/>
  <c r="AA224" i="114"/>
  <c r="K261" i="114"/>
  <c r="W25" i="114"/>
  <c r="W99" i="114"/>
  <c r="K115" i="114"/>
  <c r="AA115" i="114"/>
  <c r="O132" i="114"/>
  <c r="G196" i="114"/>
  <c r="AB254" i="114"/>
  <c r="G263" i="114"/>
  <c r="AA33" i="114"/>
  <c r="K43" i="114"/>
  <c r="AA44" i="114"/>
  <c r="K60" i="114"/>
  <c r="AA152" i="114"/>
  <c r="G173" i="114"/>
  <c r="O210" i="114"/>
  <c r="AA210" i="114"/>
  <c r="O7" i="114"/>
  <c r="AB12" i="114"/>
  <c r="AA75" i="114"/>
  <c r="O257" i="114"/>
  <c r="G116" i="114"/>
  <c r="AA151" i="114"/>
  <c r="G268" i="114"/>
  <c r="W268" i="114"/>
  <c r="AB97" i="114"/>
  <c r="AB131" i="114"/>
  <c r="G139" i="114"/>
  <c r="K252" i="114"/>
  <c r="O176" i="114"/>
  <c r="K27" i="114"/>
  <c r="AA253" i="114"/>
  <c r="K76" i="114"/>
  <c r="W76" i="114"/>
  <c r="G81" i="114"/>
  <c r="K83" i="114"/>
  <c r="AB114" i="114"/>
  <c r="AB117" i="114"/>
  <c r="O181" i="114"/>
  <c r="W223" i="114"/>
  <c r="G292" i="114"/>
  <c r="O102" i="114"/>
  <c r="K129" i="114"/>
  <c r="K154" i="114"/>
  <c r="O200" i="114"/>
  <c r="AB250" i="114"/>
  <c r="AB84" i="114"/>
  <c r="AB133" i="114"/>
  <c r="AB179" i="114"/>
  <c r="AA16" i="114"/>
  <c r="O60" i="114"/>
  <c r="K170" i="114"/>
  <c r="AA173" i="114"/>
  <c r="O197" i="114"/>
  <c r="AB221" i="114"/>
  <c r="G225" i="114"/>
  <c r="G65" i="114"/>
  <c r="AB257" i="114"/>
  <c r="W108" i="114"/>
  <c r="AA135" i="114"/>
  <c r="AA136" i="114"/>
  <c r="AB155" i="114"/>
  <c r="G160" i="114"/>
  <c r="G290" i="114"/>
  <c r="W21" i="114"/>
  <c r="G172" i="114"/>
  <c r="O24" i="114"/>
  <c r="AB53" i="114"/>
  <c r="O90" i="114"/>
  <c r="G209" i="114"/>
  <c r="K248" i="114"/>
  <c r="K26" i="114"/>
  <c r="O100" i="114"/>
  <c r="G193" i="114"/>
  <c r="AB193" i="114"/>
  <c r="W226" i="114"/>
  <c r="G284" i="114"/>
  <c r="K292" i="114"/>
  <c r="AA19" i="114"/>
  <c r="AA102" i="114"/>
  <c r="O106" i="114"/>
  <c r="O129" i="114"/>
  <c r="AA129" i="114"/>
  <c r="K141" i="114"/>
  <c r="W67" i="114"/>
  <c r="AB85" i="114"/>
  <c r="W132" i="114"/>
  <c r="K133" i="114"/>
  <c r="G163" i="114"/>
  <c r="AB163" i="114"/>
  <c r="AA196" i="114"/>
  <c r="O149" i="114"/>
  <c r="AB152" i="114"/>
  <c r="G210" i="114"/>
  <c r="AB210" i="114"/>
  <c r="AA233" i="114"/>
  <c r="K7" i="114"/>
  <c r="W7" i="114"/>
  <c r="K12" i="114"/>
  <c r="W75" i="114"/>
  <c r="G119" i="114"/>
  <c r="W267" i="114"/>
  <c r="AB263" i="114"/>
  <c r="W44" i="114"/>
  <c r="AA59" i="114"/>
  <c r="O135" i="114"/>
  <c r="W155" i="114"/>
  <c r="W189" i="114"/>
  <c r="W201" i="114"/>
  <c r="K230" i="114"/>
  <c r="G286" i="114"/>
  <c r="K172" i="114"/>
  <c r="O37" i="114"/>
  <c r="AB40" i="114"/>
  <c r="G53" i="114"/>
  <c r="AA131" i="114"/>
  <c r="AA139" i="114"/>
  <c r="O183" i="114"/>
  <c r="O228" i="114"/>
  <c r="AB3" i="114"/>
  <c r="AB27" i="114"/>
  <c r="O78" i="114"/>
  <c r="P78" i="114" s="1"/>
  <c r="K214" i="114"/>
  <c r="W214" i="114"/>
  <c r="K18" i="114"/>
  <c r="O69" i="114"/>
  <c r="AA69" i="114"/>
  <c r="W217" i="114"/>
  <c r="K223" i="114"/>
  <c r="G246" i="114"/>
  <c r="W270" i="114"/>
  <c r="K284" i="114"/>
  <c r="AA284" i="114"/>
  <c r="O292" i="114"/>
  <c r="AB106" i="114"/>
  <c r="AA72" i="114"/>
  <c r="K84" i="114"/>
  <c r="K85" i="114"/>
  <c r="W85" i="114"/>
  <c r="K132" i="114"/>
  <c r="AA132" i="114"/>
  <c r="K190" i="114"/>
  <c r="K44" i="114"/>
  <c r="G152" i="114"/>
  <c r="W152" i="114"/>
  <c r="AB170" i="114"/>
  <c r="AA241" i="114"/>
  <c r="O278" i="114"/>
  <c r="O28" i="114"/>
  <c r="AA119" i="114"/>
  <c r="O147" i="114"/>
  <c r="AB195" i="114"/>
  <c r="G218" i="114"/>
  <c r="G299" i="114"/>
  <c r="W175" i="114"/>
  <c r="K286" i="114"/>
  <c r="G90" i="114"/>
  <c r="W90" i="114"/>
  <c r="G198" i="114"/>
  <c r="W198" i="114"/>
  <c r="AA203" i="114"/>
  <c r="O213" i="114"/>
  <c r="AB252" i="114"/>
  <c r="AB32" i="114"/>
  <c r="K137" i="114"/>
  <c r="W137" i="114"/>
  <c r="W159" i="114"/>
  <c r="AA104" i="114"/>
  <c r="AB125" i="114"/>
  <c r="W134" i="114"/>
  <c r="AA269" i="114"/>
  <c r="G129" i="114"/>
  <c r="O72" i="114"/>
  <c r="AB79" i="114"/>
  <c r="AA79" i="114"/>
  <c r="O84" i="114"/>
  <c r="AB298" i="114"/>
  <c r="K138" i="114"/>
  <c r="AB50" i="114"/>
  <c r="AA146" i="114"/>
  <c r="K68" i="114"/>
  <c r="O161" i="114"/>
  <c r="K107" i="114"/>
  <c r="P107" i="114" s="1"/>
  <c r="W109" i="114"/>
  <c r="AA208" i="114"/>
  <c r="G22" i="114"/>
  <c r="AA70" i="114"/>
  <c r="W57" i="114"/>
  <c r="AA164" i="114"/>
  <c r="AB38" i="114"/>
  <c r="O98" i="114"/>
  <c r="AA273" i="114"/>
  <c r="AA10" i="114"/>
  <c r="AB42" i="114"/>
  <c r="AA42" i="114"/>
  <c r="AA58" i="114"/>
  <c r="W138" i="114"/>
  <c r="AB146" i="114"/>
  <c r="AB148" i="114"/>
  <c r="O227" i="114"/>
  <c r="O244" i="114"/>
  <c r="W20" i="114"/>
  <c r="G177" i="114"/>
  <c r="G281" i="114"/>
  <c r="W5" i="114"/>
  <c r="O124" i="114"/>
  <c r="O156" i="114"/>
  <c r="W239" i="114"/>
  <c r="AA48" i="114"/>
  <c r="W180" i="114"/>
  <c r="AB166" i="114"/>
  <c r="O63" i="114"/>
  <c r="W35" i="114"/>
  <c r="AA148" i="114"/>
  <c r="O17" i="114"/>
  <c r="G258" i="114"/>
  <c r="O70" i="114"/>
  <c r="O192" i="114"/>
  <c r="G58" i="114"/>
  <c r="G63" i="114"/>
  <c r="G98" i="114"/>
  <c r="O101" i="114"/>
  <c r="O57" i="114"/>
  <c r="G146" i="114"/>
  <c r="G161" i="114"/>
  <c r="G185" i="114"/>
  <c r="O202" i="114"/>
  <c r="AA110" i="114"/>
  <c r="AA227" i="114"/>
  <c r="AA192" i="114"/>
  <c r="AB234" i="114"/>
  <c r="AA68" i="114"/>
  <c r="O185" i="114"/>
  <c r="AB192" i="114"/>
  <c r="AB10" i="114"/>
  <c r="K146" i="114"/>
  <c r="AB227" i="114"/>
  <c r="AB244" i="114"/>
  <c r="G17" i="114"/>
  <c r="G276" i="114"/>
  <c r="G156" i="114"/>
  <c r="O204" i="114"/>
  <c r="AA39" i="114"/>
  <c r="O48" i="114"/>
  <c r="K105" i="114"/>
  <c r="AA105" i="114"/>
  <c r="O150" i="114"/>
  <c r="K216" i="114"/>
  <c r="AB64" i="114"/>
  <c r="G77" i="114"/>
  <c r="AA14" i="114"/>
  <c r="K10" i="114"/>
  <c r="W14" i="114"/>
  <c r="W63" i="114"/>
  <c r="G70" i="114"/>
  <c r="AB98" i="114"/>
  <c r="W110" i="114"/>
  <c r="G192" i="114"/>
  <c r="G35" i="114"/>
  <c r="K42" i="114"/>
  <c r="G57" i="114"/>
  <c r="O58" i="114"/>
  <c r="O138" i="114"/>
  <c r="W148" i="114"/>
  <c r="AB185" i="114"/>
  <c r="W208" i="114"/>
  <c r="G227" i="114"/>
  <c r="G244" i="114"/>
  <c r="K17" i="114"/>
  <c r="K177" i="114"/>
  <c r="K5" i="114"/>
  <c r="G107" i="114"/>
  <c r="O262" i="114"/>
  <c r="W162" i="114"/>
  <c r="AB164" i="114"/>
  <c r="G255" i="114"/>
  <c r="W58" i="114"/>
  <c r="W98" i="114"/>
  <c r="K110" i="114"/>
  <c r="K273" i="114"/>
  <c r="W161" i="114"/>
  <c r="W185" i="114"/>
  <c r="K208" i="114"/>
  <c r="K227" i="114"/>
  <c r="K244" i="114"/>
  <c r="O177" i="114"/>
  <c r="O281" i="114"/>
  <c r="AB71" i="114"/>
  <c r="K124" i="114"/>
  <c r="AB289" i="114"/>
  <c r="G52" i="114"/>
  <c r="G287" i="114"/>
  <c r="K186" i="114"/>
  <c r="O201" i="114"/>
  <c r="W228" i="114"/>
  <c r="K69" i="114"/>
  <c r="O20" i="114"/>
  <c r="W91" i="114"/>
  <c r="K249" i="114"/>
  <c r="K258" i="114"/>
  <c r="W258" i="114"/>
  <c r="K266" i="114"/>
  <c r="W266" i="114"/>
  <c r="O5" i="114"/>
  <c r="W38" i="114"/>
  <c r="G121" i="114"/>
  <c r="AB140" i="114"/>
  <c r="K220" i="114"/>
  <c r="AB22" i="114"/>
  <c r="W52" i="114"/>
  <c r="K61" i="114"/>
  <c r="O113" i="114"/>
  <c r="G205" i="114"/>
  <c r="G234" i="114"/>
  <c r="W234" i="114"/>
  <c r="W255" i="114"/>
  <c r="K259" i="114"/>
  <c r="W259" i="114"/>
  <c r="W279" i="114"/>
  <c r="O34" i="114"/>
  <c r="AA109" i="114"/>
  <c r="G184" i="114"/>
  <c r="W184" i="114"/>
  <c r="K199" i="114"/>
  <c r="AA199" i="114"/>
  <c r="O6" i="114"/>
  <c r="K162" i="114"/>
  <c r="W186" i="114"/>
  <c r="G219" i="114"/>
  <c r="W219" i="114"/>
  <c r="AA229" i="114"/>
  <c r="W283" i="114"/>
  <c r="AB49" i="114"/>
  <c r="W64" i="114"/>
  <c r="AB242" i="114"/>
  <c r="O235" i="114"/>
  <c r="O243" i="114"/>
  <c r="AA114" i="114"/>
  <c r="W269" i="114"/>
  <c r="O91" i="114"/>
  <c r="W127" i="114"/>
  <c r="W276" i="114"/>
  <c r="AA5" i="114"/>
  <c r="O38" i="114"/>
  <c r="W140" i="114"/>
  <c r="G262" i="114"/>
  <c r="G289" i="114"/>
  <c r="AB39" i="114"/>
  <c r="AB46" i="114"/>
  <c r="G47" i="114"/>
  <c r="AB48" i="114"/>
  <c r="K52" i="114"/>
  <c r="AA61" i="114"/>
  <c r="AB73" i="114"/>
  <c r="O105" i="114"/>
  <c r="W207" i="114"/>
  <c r="K232" i="114"/>
  <c r="W232" i="114"/>
  <c r="AA255" i="114"/>
  <c r="O158" i="114"/>
  <c r="W236" i="114"/>
  <c r="W128" i="114"/>
  <c r="K145" i="114"/>
  <c r="AA280" i="114"/>
  <c r="K108" i="114"/>
  <c r="AA290" i="114"/>
  <c r="O139" i="114"/>
  <c r="O214" i="114"/>
  <c r="AA246" i="114"/>
  <c r="G20" i="114"/>
  <c r="AB20" i="114"/>
  <c r="O249" i="114"/>
  <c r="G5" i="114"/>
  <c r="AB5" i="114"/>
  <c r="G71" i="114"/>
  <c r="G272" i="114"/>
  <c r="K22" i="114"/>
  <c r="W47" i="114"/>
  <c r="O52" i="114"/>
  <c r="G180" i="114"/>
  <c r="AA232" i="114"/>
  <c r="O259" i="114"/>
  <c r="AA259" i="114"/>
  <c r="G34" i="114"/>
  <c r="AB158" i="114"/>
  <c r="G166" i="114"/>
  <c r="AA168" i="114"/>
  <c r="K171" i="114"/>
  <c r="K236" i="114"/>
  <c r="AA128" i="114"/>
  <c r="AA145" i="114"/>
  <c r="K64" i="114"/>
  <c r="G178" i="114"/>
  <c r="W215" i="114"/>
  <c r="AB286" i="114"/>
  <c r="O290" i="114"/>
  <c r="K293" i="114"/>
  <c r="AA293" i="114"/>
  <c r="W203" i="114"/>
  <c r="G282" i="114"/>
  <c r="AB188" i="114"/>
  <c r="G125" i="114"/>
  <c r="AA240" i="114"/>
  <c r="W17" i="114"/>
  <c r="AA91" i="114"/>
  <c r="O127" i="114"/>
  <c r="W281" i="114"/>
  <c r="AA112" i="114"/>
  <c r="AB124" i="114"/>
  <c r="W156" i="114"/>
  <c r="G211" i="114"/>
  <c r="G212" i="114"/>
  <c r="W150" i="114"/>
  <c r="O182" i="114"/>
  <c r="O207" i="114"/>
  <c r="AB255" i="114"/>
  <c r="W287" i="114"/>
  <c r="W166" i="114"/>
  <c r="AB199" i="114"/>
  <c r="AB92" i="114"/>
  <c r="AB162" i="114"/>
  <c r="AB123" i="114"/>
  <c r="G91" i="114"/>
  <c r="AB91" i="114"/>
  <c r="G38" i="114"/>
  <c r="W66" i="114"/>
  <c r="K71" i="114"/>
  <c r="AB88" i="114"/>
  <c r="O140" i="114"/>
  <c r="AA140" i="114"/>
  <c r="O143" i="114"/>
  <c r="W289" i="114"/>
  <c r="K46" i="114"/>
  <c r="AA46" i="114"/>
  <c r="AB55" i="114"/>
  <c r="G61" i="114"/>
  <c r="G105" i="114"/>
  <c r="AA150" i="114"/>
  <c r="G259" i="114"/>
  <c r="K166" i="114"/>
  <c r="AB62" i="114"/>
  <c r="G87" i="114"/>
  <c r="G169" i="114"/>
  <c r="AA30" i="114"/>
  <c r="O51" i="114"/>
  <c r="O251" i="114"/>
  <c r="W172" i="114"/>
  <c r="O40" i="114"/>
  <c r="AB103" i="114"/>
  <c r="G252" i="114"/>
  <c r="G176" i="114"/>
  <c r="W69" i="114"/>
  <c r="G223" i="114"/>
  <c r="O300" i="114"/>
  <c r="O8" i="114"/>
  <c r="K49" i="114"/>
  <c r="AA51" i="114"/>
  <c r="O64" i="114"/>
  <c r="AB77" i="114"/>
  <c r="W136" i="114"/>
  <c r="AB189" i="114"/>
  <c r="W242" i="114"/>
  <c r="K268" i="114"/>
  <c r="K285" i="114"/>
  <c r="O21" i="114"/>
  <c r="AA97" i="114"/>
  <c r="W24" i="114"/>
  <c r="K183" i="114"/>
  <c r="W231" i="114"/>
  <c r="K176" i="114"/>
  <c r="O27" i="114"/>
  <c r="K117" i="114"/>
  <c r="G167" i="114"/>
  <c r="G226" i="114"/>
  <c r="AB287" i="114"/>
  <c r="K158" i="114"/>
  <c r="AA158" i="114"/>
  <c r="O166" i="114"/>
  <c r="O199" i="114"/>
  <c r="O247" i="114"/>
  <c r="G62" i="114"/>
  <c r="W62" i="114"/>
  <c r="AA87" i="114"/>
  <c r="O145" i="114"/>
  <c r="O186" i="114"/>
  <c r="AB296" i="114"/>
  <c r="G51" i="114"/>
  <c r="AB51" i="114"/>
  <c r="O108" i="114"/>
  <c r="K116" i="114"/>
  <c r="G201" i="114"/>
  <c r="W176" i="114"/>
  <c r="AB282" i="114"/>
  <c r="AB111" i="114"/>
  <c r="G123" i="114"/>
  <c r="G188" i="114"/>
  <c r="G120" i="114"/>
  <c r="AB167" i="114"/>
  <c r="O246" i="114"/>
  <c r="AA270" i="114"/>
  <c r="O284" i="114"/>
  <c r="O19" i="114"/>
  <c r="W154" i="114"/>
  <c r="O171" i="114"/>
  <c r="W291" i="114"/>
  <c r="AB6" i="114"/>
  <c r="K50" i="114"/>
  <c r="AB128" i="114"/>
  <c r="AB145" i="114"/>
  <c r="K274" i="114"/>
  <c r="W275" i="114"/>
  <c r="W296" i="114"/>
  <c r="AA64" i="114"/>
  <c r="K77" i="114"/>
  <c r="AB126" i="114"/>
  <c r="W160" i="114"/>
  <c r="G187" i="114"/>
  <c r="W187" i="114"/>
  <c r="K189" i="114"/>
  <c r="O230" i="114"/>
  <c r="O242" i="114"/>
  <c r="AA251" i="114"/>
  <c r="K271" i="114"/>
  <c r="AA271" i="114"/>
  <c r="W286" i="114"/>
  <c r="AB290" i="114"/>
  <c r="AB4" i="114"/>
  <c r="O174" i="114"/>
  <c r="W53" i="114"/>
  <c r="AA103" i="114"/>
  <c r="W131" i="114"/>
  <c r="O231" i="114"/>
  <c r="W252" i="114"/>
  <c r="K96" i="114"/>
  <c r="AA96" i="114"/>
  <c r="G23" i="114"/>
  <c r="AB23" i="114"/>
  <c r="AA27" i="114"/>
  <c r="K32" i="114"/>
  <c r="W32" i="114"/>
  <c r="K159" i="114"/>
  <c r="K188" i="114"/>
  <c r="K209" i="114"/>
  <c r="W209" i="114"/>
  <c r="W18" i="114"/>
  <c r="O76" i="114"/>
  <c r="K81" i="114"/>
  <c r="O104" i="114"/>
  <c r="O114" i="114"/>
  <c r="W86" i="114"/>
  <c r="O184" i="114"/>
  <c r="O50" i="114"/>
  <c r="G162" i="114"/>
  <c r="G186" i="114"/>
  <c r="O219" i="114"/>
  <c r="W280" i="114"/>
  <c r="G64" i="114"/>
  <c r="G108" i="114"/>
  <c r="W126" i="114"/>
  <c r="AA189" i="114"/>
  <c r="O215" i="114"/>
  <c r="AA215" i="114"/>
  <c r="AA268" i="114"/>
  <c r="G21" i="114"/>
  <c r="O172" i="114"/>
  <c r="AA172" i="114"/>
  <c r="K53" i="114"/>
  <c r="AA183" i="114"/>
  <c r="AB228" i="114"/>
  <c r="AA294" i="114"/>
  <c r="G27" i="114"/>
  <c r="K235" i="114"/>
  <c r="W235" i="114"/>
  <c r="G243" i="114"/>
  <c r="AB253" i="114"/>
  <c r="AB69" i="114"/>
  <c r="O83" i="114"/>
  <c r="AB104" i="114"/>
  <c r="O223" i="114"/>
  <c r="AA254" i="114"/>
  <c r="AB16" i="114"/>
  <c r="W197" i="114"/>
  <c r="K300" i="114"/>
  <c r="K8" i="114"/>
  <c r="AA49" i="114"/>
  <c r="W51" i="114"/>
  <c r="O160" i="114"/>
  <c r="AB230" i="114"/>
  <c r="O252" i="114"/>
  <c r="O282" i="114"/>
  <c r="O137" i="114"/>
  <c r="AA137" i="114"/>
  <c r="G260" i="114"/>
  <c r="AA295" i="114"/>
  <c r="AA36" i="114"/>
  <c r="AB292" i="114"/>
  <c r="G106" i="114"/>
  <c r="O133" i="114"/>
  <c r="AB222" i="114"/>
  <c r="G247" i="114"/>
  <c r="W247" i="114"/>
  <c r="K6" i="114"/>
  <c r="G50" i="114"/>
  <c r="O62" i="114"/>
  <c r="O92" i="114"/>
  <c r="G145" i="114"/>
  <c r="AB186" i="114"/>
  <c r="AA275" i="114"/>
  <c r="O280" i="114"/>
  <c r="O296" i="114"/>
  <c r="AA300" i="114"/>
  <c r="AA8" i="114"/>
  <c r="K51" i="114"/>
  <c r="AB108" i="114"/>
  <c r="AA126" i="114"/>
  <c r="K135" i="114"/>
  <c r="W135" i="114"/>
  <c r="G242" i="114"/>
  <c r="K251" i="114"/>
  <c r="O286" i="114"/>
  <c r="W4" i="114"/>
  <c r="W293" i="114"/>
  <c r="G24" i="114"/>
  <c r="O53" i="114"/>
  <c r="W213" i="114"/>
  <c r="G231" i="114"/>
  <c r="AB231" i="114"/>
  <c r="AB294" i="114"/>
  <c r="O82" i="114"/>
  <c r="AB176" i="114"/>
  <c r="AA282" i="114"/>
  <c r="W3" i="114"/>
  <c r="AA32" i="114"/>
  <c r="O123" i="114"/>
  <c r="O142" i="114"/>
  <c r="AA142" i="114"/>
  <c r="O159" i="114"/>
  <c r="O209" i="114"/>
  <c r="AA209" i="114"/>
  <c r="AB248" i="114"/>
  <c r="G253" i="114"/>
  <c r="G76" i="114"/>
  <c r="O134" i="114"/>
  <c r="P134" i="114" s="1"/>
  <c r="O167" i="114"/>
  <c r="O217" i="114"/>
  <c r="G270" i="114"/>
  <c r="W277" i="114"/>
  <c r="W292" i="114"/>
  <c r="K206" i="114"/>
  <c r="G261" i="114"/>
  <c r="K79" i="114"/>
  <c r="K130" i="114"/>
  <c r="W54" i="114"/>
  <c r="AA154" i="114"/>
  <c r="O224" i="114"/>
  <c r="O25" i="114"/>
  <c r="G99" i="114"/>
  <c r="AB115" i="114"/>
  <c r="AA153" i="114"/>
  <c r="O225" i="114"/>
  <c r="G9" i="114"/>
  <c r="G75" i="114"/>
  <c r="K298" i="114"/>
  <c r="AA298" i="114"/>
  <c r="W120" i="114"/>
  <c r="W125" i="114"/>
  <c r="W167" i="114"/>
  <c r="AB246" i="114"/>
  <c r="O269" i="114"/>
  <c r="G84" i="114"/>
  <c r="AB142" i="114"/>
  <c r="W188" i="114"/>
  <c r="AB214" i="114"/>
  <c r="AA235" i="114"/>
  <c r="AB243" i="114"/>
  <c r="AA243" i="114"/>
  <c r="K260" i="114"/>
  <c r="W260" i="114"/>
  <c r="AB295" i="114"/>
  <c r="K36" i="114"/>
  <c r="AB83" i="114"/>
  <c r="AB100" i="114"/>
  <c r="G104" i="114"/>
  <c r="G114" i="114"/>
  <c r="AA117" i="114"/>
  <c r="K120" i="114"/>
  <c r="K125" i="114"/>
  <c r="G181" i="114"/>
  <c r="W181" i="114"/>
  <c r="G269" i="114"/>
  <c r="G277" i="114"/>
  <c r="G19" i="114"/>
  <c r="K41" i="114"/>
  <c r="K54" i="114"/>
  <c r="G102" i="114"/>
  <c r="AB102" i="114"/>
  <c r="G141" i="114"/>
  <c r="AA141" i="114"/>
  <c r="AA261" i="114"/>
  <c r="K264" i="114"/>
  <c r="W264" i="114"/>
  <c r="G179" i="114"/>
  <c r="AB194" i="114"/>
  <c r="W11" i="114"/>
  <c r="K16" i="114"/>
  <c r="G43" i="114"/>
  <c r="W80" i="114"/>
  <c r="G122" i="114"/>
  <c r="AB149" i="114"/>
  <c r="AA278" i="114"/>
  <c r="W28" i="114"/>
  <c r="AA176" i="114"/>
  <c r="K23" i="114"/>
  <c r="W23" i="114"/>
  <c r="G78" i="114"/>
  <c r="G111" i="114"/>
  <c r="W111" i="114"/>
  <c r="K123" i="114"/>
  <c r="G159" i="114"/>
  <c r="G235" i="114"/>
  <c r="O248" i="114"/>
  <c r="AA248" i="114"/>
  <c r="K253" i="114"/>
  <c r="G295" i="114"/>
  <c r="O18" i="114"/>
  <c r="AA18" i="114"/>
  <c r="AA26" i="114"/>
  <c r="W36" i="114"/>
  <c r="W83" i="114"/>
  <c r="K104" i="114"/>
  <c r="W104" i="114"/>
  <c r="AA120" i="114"/>
  <c r="O125" i="114"/>
  <c r="AB134" i="114"/>
  <c r="AA134" i="114"/>
  <c r="AB238" i="114"/>
  <c r="G240" i="114"/>
  <c r="AB277" i="114"/>
  <c r="K19" i="114"/>
  <c r="W19" i="114"/>
  <c r="AA41" i="114"/>
  <c r="G224" i="114"/>
  <c r="AA67" i="114"/>
  <c r="K72" i="114"/>
  <c r="AA93" i="114"/>
  <c r="W163" i="114"/>
  <c r="K196" i="114"/>
  <c r="K15" i="114"/>
  <c r="G237" i="114"/>
  <c r="W157" i="114"/>
  <c r="AA257" i="114"/>
  <c r="W282" i="114"/>
  <c r="O23" i="114"/>
  <c r="W27" i="114"/>
  <c r="AB159" i="114"/>
  <c r="O188" i="114"/>
  <c r="G214" i="114"/>
  <c r="K243" i="114"/>
  <c r="G248" i="114"/>
  <c r="O260" i="114"/>
  <c r="AA260" i="114"/>
  <c r="G18" i="114"/>
  <c r="O36" i="114"/>
  <c r="AB81" i="114"/>
  <c r="AA81" i="114"/>
  <c r="W114" i="114"/>
  <c r="AB120" i="114"/>
  <c r="AA125" i="114"/>
  <c r="W238" i="114"/>
  <c r="K240" i="114"/>
  <c r="W246" i="114"/>
  <c r="O270" i="114"/>
  <c r="K277" i="114"/>
  <c r="W284" i="114"/>
  <c r="AB54" i="114"/>
  <c r="W102" i="114"/>
  <c r="K200" i="114"/>
  <c r="W200" i="114"/>
  <c r="W206" i="114"/>
  <c r="AB29" i="114"/>
  <c r="AB45" i="114"/>
  <c r="AB56" i="114"/>
  <c r="O67" i="114"/>
  <c r="G86" i="114"/>
  <c r="G93" i="114"/>
  <c r="AA163" i="114"/>
  <c r="W179" i="114"/>
  <c r="W190" i="114"/>
  <c r="K194" i="114"/>
  <c r="K263" i="114"/>
  <c r="O15" i="114"/>
  <c r="O31" i="114"/>
  <c r="AA31" i="114"/>
  <c r="W43" i="114"/>
  <c r="G44" i="114"/>
  <c r="O218" i="114"/>
  <c r="O13" i="114"/>
  <c r="K267" i="114"/>
  <c r="G170" i="114"/>
  <c r="AB225" i="114"/>
  <c r="O241" i="114"/>
  <c r="K245" i="114"/>
  <c r="W245" i="114"/>
  <c r="W9" i="114"/>
  <c r="AB13" i="114"/>
  <c r="O95" i="114"/>
  <c r="K144" i="114"/>
  <c r="W144" i="114"/>
  <c r="G153" i="114"/>
  <c r="G233" i="114"/>
  <c r="O245" i="114"/>
  <c r="O144" i="114"/>
  <c r="AA267" i="114"/>
  <c r="K288" i="114"/>
  <c r="AA288" i="114"/>
  <c r="O54" i="114"/>
  <c r="AB224" i="114"/>
  <c r="K250" i="114"/>
  <c r="AA25" i="114"/>
  <c r="K86" i="114"/>
  <c r="K93" i="114"/>
  <c r="AB93" i="114"/>
  <c r="AA99" i="114"/>
  <c r="O190" i="114"/>
  <c r="G254" i="114"/>
  <c r="AA263" i="114"/>
  <c r="O11" i="114"/>
  <c r="AB31" i="114"/>
  <c r="AB33" i="114"/>
  <c r="O43" i="114"/>
  <c r="AA60" i="114"/>
  <c r="K80" i="114"/>
  <c r="G241" i="114"/>
  <c r="AA245" i="114"/>
  <c r="G278" i="114"/>
  <c r="AA9" i="114"/>
  <c r="G95" i="114"/>
  <c r="W250" i="114"/>
  <c r="W261" i="114"/>
  <c r="K29" i="114"/>
  <c r="W56" i="114"/>
  <c r="G79" i="114"/>
  <c r="O85" i="114"/>
  <c r="O115" i="114"/>
  <c r="K179" i="114"/>
  <c r="AB190" i="114"/>
  <c r="O194" i="114"/>
  <c r="AA194" i="114"/>
  <c r="W31" i="114"/>
  <c r="AA80" i="114"/>
  <c r="K122" i="114"/>
  <c r="K75" i="114"/>
  <c r="K218" i="114"/>
  <c r="G13" i="114"/>
  <c r="O267" i="114"/>
  <c r="O288" i="114"/>
  <c r="AA149" i="114"/>
  <c r="AA165" i="114"/>
  <c r="K173" i="114"/>
  <c r="W173" i="114"/>
  <c r="W225" i="114"/>
  <c r="AB9" i="114"/>
  <c r="O75" i="114"/>
  <c r="K119" i="114"/>
  <c r="W119" i="114"/>
  <c r="W13" i="114"/>
  <c r="AB41" i="114"/>
  <c r="O74" i="114"/>
  <c r="AB191" i="114"/>
  <c r="AB200" i="114"/>
  <c r="AB206" i="114"/>
  <c r="W224" i="114"/>
  <c r="AA250" i="114"/>
  <c r="O261" i="114"/>
  <c r="AA264" i="114"/>
  <c r="K25" i="114"/>
  <c r="AB25" i="114"/>
  <c r="O29" i="114"/>
  <c r="O45" i="114"/>
  <c r="AA56" i="114"/>
  <c r="AB86" i="114"/>
  <c r="O93" i="114"/>
  <c r="G115" i="114"/>
  <c r="W133" i="114"/>
  <c r="G190" i="114"/>
  <c r="G194" i="114"/>
  <c r="W196" i="114"/>
  <c r="W254" i="114"/>
  <c r="G11" i="114"/>
  <c r="AB11" i="114"/>
  <c r="K33" i="114"/>
  <c r="O44" i="114"/>
  <c r="AB60" i="114"/>
  <c r="G130" i="114"/>
  <c r="AA130" i="114"/>
  <c r="O152" i="114"/>
  <c r="O170" i="114"/>
  <c r="O173" i="114"/>
  <c r="AA221" i="114"/>
  <c r="W241" i="114"/>
  <c r="O119" i="114"/>
  <c r="AA218" i="114"/>
  <c r="W95" i="114"/>
  <c r="O14" i="114"/>
  <c r="AA63" i="114"/>
  <c r="K101" i="114"/>
  <c r="AA101" i="114"/>
  <c r="K35" i="114"/>
  <c r="O148" i="114"/>
  <c r="K202" i="114"/>
  <c r="AA202" i="114"/>
  <c r="AB177" i="114"/>
  <c r="K281" i="114"/>
  <c r="K66" i="114"/>
  <c r="AA35" i="114"/>
  <c r="O68" i="114"/>
  <c r="W249" i="114"/>
  <c r="AA281" i="114"/>
  <c r="G14" i="114"/>
  <c r="AB101" i="114"/>
  <c r="G110" i="114"/>
  <c r="AB273" i="114"/>
  <c r="G148" i="114"/>
  <c r="AB202" i="114"/>
  <c r="G208" i="114"/>
  <c r="K63" i="114"/>
  <c r="G10" i="114"/>
  <c r="AB58" i="114"/>
  <c r="G68" i="114"/>
  <c r="K161" i="114"/>
  <c r="K118" i="114"/>
  <c r="AA118" i="114"/>
  <c r="G143" i="114"/>
  <c r="W143" i="114"/>
  <c r="AB204" i="114"/>
  <c r="O212" i="114"/>
  <c r="AA262" i="114"/>
  <c r="O272" i="114"/>
  <c r="G113" i="114"/>
  <c r="W113" i="114"/>
  <c r="K150" i="114"/>
  <c r="O205" i="114"/>
  <c r="O234" i="114"/>
  <c r="AF302" i="114"/>
  <c r="AF301" i="114"/>
  <c r="AB107" i="114"/>
  <c r="O112" i="114"/>
  <c r="O118" i="114"/>
  <c r="K140" i="114"/>
  <c r="K143" i="114"/>
  <c r="AA143" i="114"/>
  <c r="AB52" i="114"/>
  <c r="K113" i="114"/>
  <c r="AA113" i="114"/>
  <c r="AB211" i="114"/>
  <c r="AB262" i="114"/>
  <c r="G55" i="114"/>
  <c r="W55" i="114"/>
  <c r="AB182" i="114"/>
  <c r="AB232" i="114"/>
  <c r="G112" i="114"/>
  <c r="AB112" i="114"/>
  <c r="W211" i="114"/>
  <c r="W212" i="114"/>
  <c r="W262" i="114"/>
  <c r="W272" i="114"/>
  <c r="G39" i="114"/>
  <c r="G46" i="114"/>
  <c r="W46" i="114"/>
  <c r="K47" i="114"/>
  <c r="K55" i="114"/>
  <c r="AA55" i="114"/>
  <c r="O61" i="114"/>
  <c r="W205" i="114"/>
  <c r="AA71" i="114"/>
  <c r="G118" i="114"/>
  <c r="W118" i="114"/>
  <c r="K121" i="114"/>
  <c r="AB143" i="114"/>
  <c r="K212" i="114"/>
  <c r="K262" i="114"/>
  <c r="K272" i="114"/>
  <c r="K205" i="114"/>
  <c r="K234" i="114"/>
  <c r="AA234" i="114"/>
  <c r="AA66" i="114"/>
  <c r="K112" i="114"/>
  <c r="G140" i="114"/>
  <c r="AA211" i="114"/>
  <c r="AB239" i="114"/>
  <c r="K39" i="114"/>
  <c r="K287" i="114"/>
  <c r="K291" i="114"/>
  <c r="O87" i="114"/>
  <c r="AB229" i="114"/>
  <c r="AA283" i="114"/>
  <c r="W171" i="114"/>
  <c r="AB168" i="114"/>
  <c r="K247" i="114"/>
  <c r="AA247" i="114"/>
  <c r="O291" i="114"/>
  <c r="W229" i="114"/>
  <c r="AA274" i="114"/>
  <c r="O275" i="114"/>
  <c r="AB283" i="114"/>
  <c r="W30" i="114"/>
  <c r="W87" i="114"/>
  <c r="W265" i="114"/>
  <c r="K283" i="114"/>
  <c r="AA77" i="114"/>
  <c r="G171" i="114"/>
  <c r="AB247" i="114"/>
  <c r="G291" i="114"/>
  <c r="AA162" i="114"/>
  <c r="O229" i="114"/>
  <c r="G275" i="114"/>
  <c r="AB8" i="114"/>
  <c r="K155" i="114"/>
  <c r="K160" i="114"/>
  <c r="O189" i="114"/>
  <c r="AA242" i="114"/>
  <c r="O285" i="114"/>
  <c r="O126" i="114"/>
  <c r="O151" i="114"/>
  <c r="AA155" i="114"/>
  <c r="O187" i="114"/>
  <c r="AB215" i="114"/>
  <c r="O271" i="114"/>
  <c r="G4" i="114"/>
  <c r="AB172" i="114"/>
  <c r="G293" i="114"/>
  <c r="G151" i="114"/>
  <c r="AB178" i="114"/>
  <c r="AB187" i="114"/>
  <c r="G189" i="114"/>
  <c r="G230" i="114"/>
  <c r="AB268" i="114"/>
  <c r="AB271" i="114"/>
  <c r="G285" i="114"/>
  <c r="K4" i="114"/>
  <c r="K21" i="114"/>
  <c r="G174" i="114"/>
  <c r="W174" i="114"/>
  <c r="G126" i="114"/>
  <c r="AB151" i="114"/>
  <c r="AA160" i="114"/>
  <c r="W230" i="114"/>
  <c r="W285" i="114"/>
  <c r="AA4" i="114"/>
  <c r="AA116" i="114"/>
  <c r="AB201" i="114"/>
  <c r="K126" i="114"/>
  <c r="AB136" i="114"/>
  <c r="W151" i="114"/>
  <c r="G155" i="114"/>
  <c r="AA230" i="114"/>
  <c r="AA21" i="114"/>
  <c r="O293" i="114"/>
  <c r="AB90" i="114"/>
  <c r="AB213" i="114"/>
  <c r="AA231" i="114"/>
  <c r="AA3" i="114"/>
  <c r="W78" i="114"/>
  <c r="G142" i="114"/>
  <c r="O253" i="114"/>
  <c r="O26" i="114"/>
  <c r="G40" i="114"/>
  <c r="W94" i="114"/>
  <c r="G103" i="114"/>
  <c r="K203" i="114"/>
  <c r="G213" i="114"/>
  <c r="O96" i="114"/>
  <c r="K111" i="114"/>
  <c r="AA111" i="114"/>
  <c r="AA123" i="114"/>
  <c r="W142" i="114"/>
  <c r="AA37" i="114"/>
  <c r="K40" i="114"/>
  <c r="W40" i="114"/>
  <c r="K103" i="114"/>
  <c r="O198" i="114"/>
  <c r="K213" i="114"/>
  <c r="K228" i="114"/>
  <c r="O111" i="114"/>
  <c r="AA214" i="114"/>
  <c r="AA76" i="114"/>
  <c r="O94" i="114"/>
  <c r="AB37" i="114"/>
  <c r="AA40" i="114"/>
  <c r="O103" i="114"/>
  <c r="AB183" i="114"/>
  <c r="K231" i="114"/>
  <c r="G82" i="114"/>
  <c r="G96" i="114"/>
  <c r="W96" i="114"/>
  <c r="K3" i="114"/>
  <c r="W253" i="114"/>
  <c r="W26" i="114"/>
  <c r="G94" i="114"/>
  <c r="K217" i="114"/>
  <c r="G238" i="114"/>
  <c r="W240" i="114"/>
  <c r="K226" i="114"/>
  <c r="K238" i="114"/>
  <c r="O41" i="114"/>
  <c r="AB181" i="114"/>
  <c r="AB223" i="114"/>
  <c r="K193" i="114"/>
  <c r="AA106" i="114"/>
  <c r="W193" i="114"/>
  <c r="G41" i="114"/>
  <c r="AB217" i="114"/>
  <c r="AB240" i="114"/>
  <c r="W41" i="114"/>
  <c r="O193" i="114"/>
  <c r="AA193" i="114"/>
  <c r="O79" i="114"/>
  <c r="AB196" i="114"/>
  <c r="AA11" i="114"/>
  <c r="O33" i="114"/>
  <c r="AB72" i="114"/>
  <c r="O86" i="114"/>
  <c r="W93" i="114"/>
  <c r="AA179" i="114"/>
  <c r="O254" i="114"/>
  <c r="W15" i="114"/>
  <c r="K152" i="114"/>
  <c r="G33" i="114"/>
  <c r="AB95" i="114"/>
  <c r="AA85" i="114"/>
  <c r="AB99" i="114"/>
  <c r="W194" i="114"/>
  <c r="G15" i="114"/>
  <c r="AA45" i="114"/>
  <c r="G31" i="114"/>
  <c r="K149" i="114"/>
  <c r="O153" i="114"/>
  <c r="K237" i="114"/>
  <c r="K28" i="114"/>
  <c r="K65" i="114"/>
  <c r="K299" i="114"/>
  <c r="AB288" i="114"/>
  <c r="AA297" i="114"/>
  <c r="O80" i="114"/>
  <c r="AA89" i="114"/>
  <c r="W130" i="114"/>
  <c r="W170" i="114"/>
  <c r="W233" i="114"/>
  <c r="W12" i="114"/>
  <c r="W59" i="114"/>
  <c r="W298" i="114"/>
  <c r="K297" i="114"/>
  <c r="AB297" i="114"/>
  <c r="G80" i="114"/>
  <c r="K89" i="114"/>
  <c r="O130" i="114"/>
  <c r="K165" i="114"/>
  <c r="AA197" i="114"/>
  <c r="O233" i="114"/>
  <c r="AA256" i="114"/>
  <c r="O12" i="114"/>
  <c r="AA147" i="114"/>
  <c r="O59" i="114"/>
  <c r="AA157" i="114"/>
  <c r="O298" i="114"/>
  <c r="G12" i="114"/>
  <c r="G59" i="114"/>
  <c r="G298" i="114"/>
  <c r="AB122" i="114"/>
  <c r="W153" i="114"/>
  <c r="K197" i="114"/>
  <c r="AB197" i="114"/>
  <c r="W210" i="114"/>
  <c r="AA237" i="114"/>
  <c r="K256" i="114"/>
  <c r="AB256" i="114"/>
  <c r="W278" i="114"/>
  <c r="AA28" i="114"/>
  <c r="K147" i="114"/>
  <c r="AB147" i="114"/>
  <c r="W195" i="114"/>
  <c r="AA65" i="114"/>
  <c r="K157" i="114"/>
  <c r="AB157" i="114"/>
  <c r="W257" i="114"/>
  <c r="O3" i="5"/>
  <c r="P3" i="5"/>
  <c r="Q3" i="5"/>
  <c r="R3" i="5"/>
  <c r="S3" i="5"/>
  <c r="T3" i="5"/>
  <c r="U3" i="5"/>
  <c r="V3" i="5"/>
  <c r="X3" i="5"/>
  <c r="Y3" i="5"/>
  <c r="Z3" i="5"/>
  <c r="AA3" i="5"/>
  <c r="AB3" i="5"/>
  <c r="AC3" i="5"/>
  <c r="AD3" i="5"/>
  <c r="AE3" i="5"/>
  <c r="O4" i="5"/>
  <c r="P4" i="5"/>
  <c r="Q4" i="5"/>
  <c r="R4" i="5"/>
  <c r="S4" i="5"/>
  <c r="T4" i="5"/>
  <c r="U4" i="5"/>
  <c r="V4" i="5"/>
  <c r="X4" i="5"/>
  <c r="Y4" i="5"/>
  <c r="Z4" i="5"/>
  <c r="AA4" i="5"/>
  <c r="AB4" i="5"/>
  <c r="AC4" i="5"/>
  <c r="AD4" i="5"/>
  <c r="AE4" i="5"/>
  <c r="O5" i="5"/>
  <c r="P5" i="5"/>
  <c r="Q5" i="5"/>
  <c r="R5" i="5"/>
  <c r="S5" i="5"/>
  <c r="T5" i="5"/>
  <c r="U5" i="5"/>
  <c r="V5" i="5"/>
  <c r="X5" i="5"/>
  <c r="Y5" i="5"/>
  <c r="Z5" i="5"/>
  <c r="AA5" i="5"/>
  <c r="AB5" i="5"/>
  <c r="AC5" i="5"/>
  <c r="AD5" i="5"/>
  <c r="AE5" i="5"/>
  <c r="O6" i="5"/>
  <c r="P6" i="5"/>
  <c r="Q6" i="5"/>
  <c r="R6" i="5"/>
  <c r="S6" i="5"/>
  <c r="T6" i="5"/>
  <c r="U6" i="5"/>
  <c r="V6" i="5"/>
  <c r="X6" i="5"/>
  <c r="Y6" i="5"/>
  <c r="Z6" i="5"/>
  <c r="AA6" i="5"/>
  <c r="AB6" i="5"/>
  <c r="AC6" i="5"/>
  <c r="AD6" i="5"/>
  <c r="AE6" i="5"/>
  <c r="O7" i="5"/>
  <c r="P7" i="5"/>
  <c r="Q7" i="5"/>
  <c r="R7" i="5"/>
  <c r="S7" i="5"/>
  <c r="T7" i="5"/>
  <c r="U7" i="5"/>
  <c r="V7" i="5"/>
  <c r="X7" i="5"/>
  <c r="Y7" i="5"/>
  <c r="Z7" i="5"/>
  <c r="AA7" i="5"/>
  <c r="AB7" i="5"/>
  <c r="AC7" i="5"/>
  <c r="AD7" i="5"/>
  <c r="AE7" i="5"/>
  <c r="O8" i="5"/>
  <c r="P8" i="5"/>
  <c r="Q8" i="5"/>
  <c r="R8" i="5"/>
  <c r="S8" i="5"/>
  <c r="T8" i="5"/>
  <c r="U8" i="5"/>
  <c r="V8" i="5"/>
  <c r="X8" i="5"/>
  <c r="Y8" i="5"/>
  <c r="Z8" i="5"/>
  <c r="AA8" i="5"/>
  <c r="AB8" i="5"/>
  <c r="AC8" i="5"/>
  <c r="AD8" i="5"/>
  <c r="AE8" i="5"/>
  <c r="O9" i="5"/>
  <c r="P9" i="5"/>
  <c r="Q9" i="5"/>
  <c r="R9" i="5"/>
  <c r="S9" i="5"/>
  <c r="T9" i="5"/>
  <c r="U9" i="5"/>
  <c r="V9" i="5"/>
  <c r="X9" i="5"/>
  <c r="Y9" i="5"/>
  <c r="Z9" i="5"/>
  <c r="AA9" i="5"/>
  <c r="AB9" i="5"/>
  <c r="AC9" i="5"/>
  <c r="AD9" i="5"/>
  <c r="AE9" i="5"/>
  <c r="O10" i="5"/>
  <c r="P10" i="5"/>
  <c r="Q10" i="5"/>
  <c r="R10" i="5"/>
  <c r="S10" i="5"/>
  <c r="T10" i="5"/>
  <c r="U10" i="5"/>
  <c r="V10" i="5"/>
  <c r="X10" i="5"/>
  <c r="Y10" i="5"/>
  <c r="Z10" i="5"/>
  <c r="AA10" i="5"/>
  <c r="AB10" i="5"/>
  <c r="AC10" i="5"/>
  <c r="AD10" i="5"/>
  <c r="AE10" i="5"/>
  <c r="O11" i="5"/>
  <c r="P11" i="5"/>
  <c r="Q11" i="5"/>
  <c r="R11" i="5"/>
  <c r="S11" i="5"/>
  <c r="T11" i="5"/>
  <c r="U11" i="5"/>
  <c r="V11" i="5"/>
  <c r="X11" i="5"/>
  <c r="Y11" i="5"/>
  <c r="Z11" i="5"/>
  <c r="AA11" i="5"/>
  <c r="AB11" i="5"/>
  <c r="AC11" i="5"/>
  <c r="AD11" i="5"/>
  <c r="AE11" i="5"/>
  <c r="O12" i="5"/>
  <c r="P12" i="5"/>
  <c r="Q12" i="5"/>
  <c r="R12" i="5"/>
  <c r="S12" i="5"/>
  <c r="T12" i="5"/>
  <c r="U12" i="5"/>
  <c r="V12" i="5"/>
  <c r="X12" i="5"/>
  <c r="Y12" i="5"/>
  <c r="Z12" i="5"/>
  <c r="AA12" i="5"/>
  <c r="AB12" i="5"/>
  <c r="AC12" i="5"/>
  <c r="AD12" i="5"/>
  <c r="AE12" i="5"/>
  <c r="O13" i="5"/>
  <c r="P13" i="5"/>
  <c r="Q13" i="5"/>
  <c r="R13" i="5"/>
  <c r="S13" i="5"/>
  <c r="T13" i="5"/>
  <c r="U13" i="5"/>
  <c r="V13" i="5"/>
  <c r="X13" i="5"/>
  <c r="Y13" i="5"/>
  <c r="Z13" i="5"/>
  <c r="AA13" i="5"/>
  <c r="AB13" i="5"/>
  <c r="AC13" i="5"/>
  <c r="AD13" i="5"/>
  <c r="AE13" i="5"/>
  <c r="O14" i="5"/>
  <c r="P14" i="5"/>
  <c r="Q14" i="5"/>
  <c r="R14" i="5"/>
  <c r="S14" i="5"/>
  <c r="T14" i="5"/>
  <c r="U14" i="5"/>
  <c r="V14" i="5"/>
  <c r="X14" i="5"/>
  <c r="Y14" i="5"/>
  <c r="Z14" i="5"/>
  <c r="AA14" i="5"/>
  <c r="AB14" i="5"/>
  <c r="AC14" i="5"/>
  <c r="AD14" i="5"/>
  <c r="AE14" i="5"/>
  <c r="O15" i="5"/>
  <c r="P15" i="5"/>
  <c r="Q15" i="5"/>
  <c r="R15" i="5"/>
  <c r="S15" i="5"/>
  <c r="T15" i="5"/>
  <c r="U15" i="5"/>
  <c r="V15" i="5"/>
  <c r="X15" i="5"/>
  <c r="Y15" i="5"/>
  <c r="Z15" i="5"/>
  <c r="AA15" i="5"/>
  <c r="AB15" i="5"/>
  <c r="AC15" i="5"/>
  <c r="AD15" i="5"/>
  <c r="AE15" i="5"/>
  <c r="O16" i="5"/>
  <c r="P16" i="5"/>
  <c r="Q16" i="5"/>
  <c r="R16" i="5"/>
  <c r="S16" i="5"/>
  <c r="T16" i="5"/>
  <c r="U16" i="5"/>
  <c r="V16" i="5"/>
  <c r="X16" i="5"/>
  <c r="Y16" i="5"/>
  <c r="Z16" i="5"/>
  <c r="AA16" i="5"/>
  <c r="AB16" i="5"/>
  <c r="AC16" i="5"/>
  <c r="AD16" i="5"/>
  <c r="AE16" i="5"/>
  <c r="O17" i="5"/>
  <c r="P17" i="5"/>
  <c r="Q17" i="5"/>
  <c r="R17" i="5"/>
  <c r="S17" i="5"/>
  <c r="T17" i="5"/>
  <c r="U17" i="5"/>
  <c r="V17" i="5"/>
  <c r="X17" i="5"/>
  <c r="Y17" i="5"/>
  <c r="Z17" i="5"/>
  <c r="AA17" i="5"/>
  <c r="AB17" i="5"/>
  <c r="AC17" i="5"/>
  <c r="AD17" i="5"/>
  <c r="AE17" i="5"/>
  <c r="O18" i="5"/>
  <c r="P18" i="5"/>
  <c r="Q18" i="5"/>
  <c r="R18" i="5"/>
  <c r="S18" i="5"/>
  <c r="T18" i="5"/>
  <c r="U18" i="5"/>
  <c r="V18" i="5"/>
  <c r="X18" i="5"/>
  <c r="Y18" i="5"/>
  <c r="Z18" i="5"/>
  <c r="AA18" i="5"/>
  <c r="AB18" i="5"/>
  <c r="AC18" i="5"/>
  <c r="AD18" i="5"/>
  <c r="AE18" i="5"/>
  <c r="O19" i="5"/>
  <c r="P19" i="5"/>
  <c r="Q19" i="5"/>
  <c r="R19" i="5"/>
  <c r="S19" i="5"/>
  <c r="T19" i="5"/>
  <c r="U19" i="5"/>
  <c r="V19" i="5"/>
  <c r="X19" i="5"/>
  <c r="Y19" i="5"/>
  <c r="Z19" i="5"/>
  <c r="AA19" i="5"/>
  <c r="AB19" i="5"/>
  <c r="AC19" i="5"/>
  <c r="AD19" i="5"/>
  <c r="AE19" i="5"/>
  <c r="O20" i="5"/>
  <c r="P20" i="5"/>
  <c r="Q20" i="5"/>
  <c r="R20" i="5"/>
  <c r="S20" i="5"/>
  <c r="T20" i="5"/>
  <c r="U20" i="5"/>
  <c r="V20" i="5"/>
  <c r="X20" i="5"/>
  <c r="Y20" i="5"/>
  <c r="Z20" i="5"/>
  <c r="AA20" i="5"/>
  <c r="AB20" i="5"/>
  <c r="AC20" i="5"/>
  <c r="AD20" i="5"/>
  <c r="AE20" i="5"/>
  <c r="O21" i="5"/>
  <c r="P21" i="5"/>
  <c r="Q21" i="5"/>
  <c r="R21" i="5"/>
  <c r="S21" i="5"/>
  <c r="T21" i="5"/>
  <c r="U21" i="5"/>
  <c r="V21" i="5"/>
  <c r="X21" i="5"/>
  <c r="Y21" i="5"/>
  <c r="Z21" i="5"/>
  <c r="AA21" i="5"/>
  <c r="AB21" i="5"/>
  <c r="AC21" i="5"/>
  <c r="AD21" i="5"/>
  <c r="AE21" i="5"/>
  <c r="O22" i="5"/>
  <c r="P22" i="5"/>
  <c r="Q22" i="5"/>
  <c r="R22" i="5"/>
  <c r="S22" i="5"/>
  <c r="T22" i="5"/>
  <c r="U22" i="5"/>
  <c r="V22" i="5"/>
  <c r="X22" i="5"/>
  <c r="Y22" i="5"/>
  <c r="Z22" i="5"/>
  <c r="AA22" i="5"/>
  <c r="AB22" i="5"/>
  <c r="AC22" i="5"/>
  <c r="AD22" i="5"/>
  <c r="AE22" i="5"/>
  <c r="O23" i="5"/>
  <c r="P23" i="5"/>
  <c r="Q23" i="5"/>
  <c r="R23" i="5"/>
  <c r="S23" i="5"/>
  <c r="T23" i="5"/>
  <c r="U23" i="5"/>
  <c r="V23" i="5"/>
  <c r="X23" i="5"/>
  <c r="Y23" i="5"/>
  <c r="Z23" i="5"/>
  <c r="AA23" i="5"/>
  <c r="AB23" i="5"/>
  <c r="AC23" i="5"/>
  <c r="AD23" i="5"/>
  <c r="AE23" i="5"/>
  <c r="O24" i="5"/>
  <c r="P24" i="5"/>
  <c r="Q24" i="5"/>
  <c r="R24" i="5"/>
  <c r="S24" i="5"/>
  <c r="T24" i="5"/>
  <c r="U24" i="5"/>
  <c r="V24" i="5"/>
  <c r="X24" i="5"/>
  <c r="Y24" i="5"/>
  <c r="Z24" i="5"/>
  <c r="AA24" i="5"/>
  <c r="AB24" i="5"/>
  <c r="AC24" i="5"/>
  <c r="AD24" i="5"/>
  <c r="AE24" i="5"/>
  <c r="O25" i="5"/>
  <c r="P25" i="5"/>
  <c r="Q25" i="5"/>
  <c r="R25" i="5"/>
  <c r="S25" i="5"/>
  <c r="T25" i="5"/>
  <c r="U25" i="5"/>
  <c r="V25" i="5"/>
  <c r="X25" i="5"/>
  <c r="Y25" i="5"/>
  <c r="Z25" i="5"/>
  <c r="AA25" i="5"/>
  <c r="AB25" i="5"/>
  <c r="AC25" i="5"/>
  <c r="AD25" i="5"/>
  <c r="AE25" i="5"/>
  <c r="O26" i="5"/>
  <c r="P26" i="5"/>
  <c r="Q26" i="5"/>
  <c r="R26" i="5"/>
  <c r="S26" i="5"/>
  <c r="T26" i="5"/>
  <c r="U26" i="5"/>
  <c r="V26" i="5"/>
  <c r="X26" i="5"/>
  <c r="Y26" i="5"/>
  <c r="Z26" i="5"/>
  <c r="AA26" i="5"/>
  <c r="AB26" i="5"/>
  <c r="AC26" i="5"/>
  <c r="AD26" i="5"/>
  <c r="AE26" i="5"/>
  <c r="O27" i="5"/>
  <c r="P27" i="5"/>
  <c r="Q27" i="5"/>
  <c r="R27" i="5"/>
  <c r="S27" i="5"/>
  <c r="T27" i="5"/>
  <c r="U27" i="5"/>
  <c r="V27" i="5"/>
  <c r="X27" i="5"/>
  <c r="Y27" i="5"/>
  <c r="Z27" i="5"/>
  <c r="AA27" i="5"/>
  <c r="AB27" i="5"/>
  <c r="AC27" i="5"/>
  <c r="AD27" i="5"/>
  <c r="AE27" i="5"/>
  <c r="O28" i="5"/>
  <c r="P28" i="5"/>
  <c r="Q28" i="5"/>
  <c r="R28" i="5"/>
  <c r="S28" i="5"/>
  <c r="T28" i="5"/>
  <c r="U28" i="5"/>
  <c r="V28" i="5"/>
  <c r="X28" i="5"/>
  <c r="Y28" i="5"/>
  <c r="Z28" i="5"/>
  <c r="AA28" i="5"/>
  <c r="AB28" i="5"/>
  <c r="AC28" i="5"/>
  <c r="AD28" i="5"/>
  <c r="AE28" i="5"/>
  <c r="O29" i="5"/>
  <c r="P29" i="5"/>
  <c r="Q29" i="5"/>
  <c r="R29" i="5"/>
  <c r="S29" i="5"/>
  <c r="T29" i="5"/>
  <c r="U29" i="5"/>
  <c r="V29" i="5"/>
  <c r="X29" i="5"/>
  <c r="Y29" i="5"/>
  <c r="Z29" i="5"/>
  <c r="AA29" i="5"/>
  <c r="AB29" i="5"/>
  <c r="AC29" i="5"/>
  <c r="AD29" i="5"/>
  <c r="AE29" i="5"/>
  <c r="O30" i="5"/>
  <c r="P30" i="5"/>
  <c r="Q30" i="5"/>
  <c r="R30" i="5"/>
  <c r="S30" i="5"/>
  <c r="T30" i="5"/>
  <c r="U30" i="5"/>
  <c r="V30" i="5"/>
  <c r="X30" i="5"/>
  <c r="Y30" i="5"/>
  <c r="Z30" i="5"/>
  <c r="AA30" i="5"/>
  <c r="AB30" i="5"/>
  <c r="AC30" i="5"/>
  <c r="AD30" i="5"/>
  <c r="AE30" i="5"/>
  <c r="O31" i="5"/>
  <c r="P31" i="5"/>
  <c r="Q31" i="5"/>
  <c r="R31" i="5"/>
  <c r="S31" i="5"/>
  <c r="T31" i="5"/>
  <c r="U31" i="5"/>
  <c r="V31" i="5"/>
  <c r="X31" i="5"/>
  <c r="Y31" i="5"/>
  <c r="Z31" i="5"/>
  <c r="AA31" i="5"/>
  <c r="AB31" i="5"/>
  <c r="AC31" i="5"/>
  <c r="AD31" i="5"/>
  <c r="AE31" i="5"/>
  <c r="O32" i="5"/>
  <c r="P32" i="5"/>
  <c r="Q32" i="5"/>
  <c r="R32" i="5"/>
  <c r="S32" i="5"/>
  <c r="T32" i="5"/>
  <c r="U32" i="5"/>
  <c r="V32" i="5"/>
  <c r="X32" i="5"/>
  <c r="Y32" i="5"/>
  <c r="Z32" i="5"/>
  <c r="AA32" i="5"/>
  <c r="AB32" i="5"/>
  <c r="AC32" i="5"/>
  <c r="AD32" i="5"/>
  <c r="AE32" i="5"/>
  <c r="O33" i="5"/>
  <c r="P33" i="5"/>
  <c r="Q33" i="5"/>
  <c r="R33" i="5"/>
  <c r="S33" i="5"/>
  <c r="T33" i="5"/>
  <c r="U33" i="5"/>
  <c r="V33" i="5"/>
  <c r="X33" i="5"/>
  <c r="Y33" i="5"/>
  <c r="Z33" i="5"/>
  <c r="AA33" i="5"/>
  <c r="AB33" i="5"/>
  <c r="AC33" i="5"/>
  <c r="AD33" i="5"/>
  <c r="AE33" i="5"/>
  <c r="O34" i="5"/>
  <c r="P34" i="5"/>
  <c r="Q34" i="5"/>
  <c r="R34" i="5"/>
  <c r="S34" i="5"/>
  <c r="T34" i="5"/>
  <c r="U34" i="5"/>
  <c r="V34" i="5"/>
  <c r="X34" i="5"/>
  <c r="Y34" i="5"/>
  <c r="Z34" i="5"/>
  <c r="AA34" i="5"/>
  <c r="AB34" i="5"/>
  <c r="AC34" i="5"/>
  <c r="AD34" i="5"/>
  <c r="AE34" i="5"/>
  <c r="O35" i="5"/>
  <c r="P35" i="5"/>
  <c r="Q35" i="5"/>
  <c r="R35" i="5"/>
  <c r="S35" i="5"/>
  <c r="T35" i="5"/>
  <c r="U35" i="5"/>
  <c r="V35" i="5"/>
  <c r="X35" i="5"/>
  <c r="Y35" i="5"/>
  <c r="Z35" i="5"/>
  <c r="AA35" i="5"/>
  <c r="AB35" i="5"/>
  <c r="AC35" i="5"/>
  <c r="AD35" i="5"/>
  <c r="AE35" i="5"/>
  <c r="O36" i="5"/>
  <c r="P36" i="5"/>
  <c r="Q36" i="5"/>
  <c r="R36" i="5"/>
  <c r="S36" i="5"/>
  <c r="T36" i="5"/>
  <c r="U36" i="5"/>
  <c r="V36" i="5"/>
  <c r="X36" i="5"/>
  <c r="Y36" i="5"/>
  <c r="Z36" i="5"/>
  <c r="AA36" i="5"/>
  <c r="AB36" i="5"/>
  <c r="AC36" i="5"/>
  <c r="AD36" i="5"/>
  <c r="AE36" i="5"/>
  <c r="O37" i="5"/>
  <c r="P37" i="5"/>
  <c r="Q37" i="5"/>
  <c r="R37" i="5"/>
  <c r="S37" i="5"/>
  <c r="T37" i="5"/>
  <c r="U37" i="5"/>
  <c r="V37" i="5"/>
  <c r="X37" i="5"/>
  <c r="Y37" i="5"/>
  <c r="Z37" i="5"/>
  <c r="AA37" i="5"/>
  <c r="AB37" i="5"/>
  <c r="AC37" i="5"/>
  <c r="AD37" i="5"/>
  <c r="AE37" i="5"/>
  <c r="O38" i="5"/>
  <c r="P38" i="5"/>
  <c r="Q38" i="5"/>
  <c r="R38" i="5"/>
  <c r="S38" i="5"/>
  <c r="T38" i="5"/>
  <c r="U38" i="5"/>
  <c r="V38" i="5"/>
  <c r="X38" i="5"/>
  <c r="Y38" i="5"/>
  <c r="Z38" i="5"/>
  <c r="AA38" i="5"/>
  <c r="AB38" i="5"/>
  <c r="AC38" i="5"/>
  <c r="AD38" i="5"/>
  <c r="AE38" i="5"/>
  <c r="O39" i="5"/>
  <c r="P39" i="5"/>
  <c r="Q39" i="5"/>
  <c r="R39" i="5"/>
  <c r="S39" i="5"/>
  <c r="T39" i="5"/>
  <c r="U39" i="5"/>
  <c r="V39" i="5"/>
  <c r="X39" i="5"/>
  <c r="Y39" i="5"/>
  <c r="Z39" i="5"/>
  <c r="AA39" i="5"/>
  <c r="AB39" i="5"/>
  <c r="AC39" i="5"/>
  <c r="AD39" i="5"/>
  <c r="AE39" i="5"/>
  <c r="O40" i="5"/>
  <c r="P40" i="5"/>
  <c r="Q40" i="5"/>
  <c r="R40" i="5"/>
  <c r="S40" i="5"/>
  <c r="T40" i="5"/>
  <c r="U40" i="5"/>
  <c r="V40" i="5"/>
  <c r="X40" i="5"/>
  <c r="Y40" i="5"/>
  <c r="Z40" i="5"/>
  <c r="AA40" i="5"/>
  <c r="AB40" i="5"/>
  <c r="AC40" i="5"/>
  <c r="AD40" i="5"/>
  <c r="AE40" i="5"/>
  <c r="O41" i="5"/>
  <c r="P41" i="5"/>
  <c r="Q41" i="5"/>
  <c r="R41" i="5"/>
  <c r="S41" i="5"/>
  <c r="T41" i="5"/>
  <c r="U41" i="5"/>
  <c r="V41" i="5"/>
  <c r="X41" i="5"/>
  <c r="Y41" i="5"/>
  <c r="Z41" i="5"/>
  <c r="AA41" i="5"/>
  <c r="AB41" i="5"/>
  <c r="AC41" i="5"/>
  <c r="AD41" i="5"/>
  <c r="AE41" i="5"/>
  <c r="O42" i="5"/>
  <c r="P42" i="5"/>
  <c r="Q42" i="5"/>
  <c r="R42" i="5"/>
  <c r="S42" i="5"/>
  <c r="T42" i="5"/>
  <c r="U42" i="5"/>
  <c r="V42" i="5"/>
  <c r="X42" i="5"/>
  <c r="Y42" i="5"/>
  <c r="Z42" i="5"/>
  <c r="AA42" i="5"/>
  <c r="AB42" i="5"/>
  <c r="AC42" i="5"/>
  <c r="AD42" i="5"/>
  <c r="AE42" i="5"/>
  <c r="O43" i="5"/>
  <c r="P43" i="5"/>
  <c r="Q43" i="5"/>
  <c r="R43" i="5"/>
  <c r="S43" i="5"/>
  <c r="T43" i="5"/>
  <c r="U43" i="5"/>
  <c r="V43" i="5"/>
  <c r="X43" i="5"/>
  <c r="Y43" i="5"/>
  <c r="Z43" i="5"/>
  <c r="AA43" i="5"/>
  <c r="AB43" i="5"/>
  <c r="AC43" i="5"/>
  <c r="AD43" i="5"/>
  <c r="AE43" i="5"/>
  <c r="O44" i="5"/>
  <c r="P44" i="5"/>
  <c r="Q44" i="5"/>
  <c r="R44" i="5"/>
  <c r="S44" i="5"/>
  <c r="T44" i="5"/>
  <c r="U44" i="5"/>
  <c r="V44" i="5"/>
  <c r="X44" i="5"/>
  <c r="Y44" i="5"/>
  <c r="Z44" i="5"/>
  <c r="AA44" i="5"/>
  <c r="AB44" i="5"/>
  <c r="AC44" i="5"/>
  <c r="AD44" i="5"/>
  <c r="AE44" i="5"/>
  <c r="O45" i="5"/>
  <c r="P45" i="5"/>
  <c r="Q45" i="5"/>
  <c r="R45" i="5"/>
  <c r="S45" i="5"/>
  <c r="T45" i="5"/>
  <c r="U45" i="5"/>
  <c r="V45" i="5"/>
  <c r="X45" i="5"/>
  <c r="Y45" i="5"/>
  <c r="Z45" i="5"/>
  <c r="AA45" i="5"/>
  <c r="AB45" i="5"/>
  <c r="AC45" i="5"/>
  <c r="AD45" i="5"/>
  <c r="AE45" i="5"/>
  <c r="O46" i="5"/>
  <c r="P46" i="5"/>
  <c r="Q46" i="5"/>
  <c r="R46" i="5"/>
  <c r="S46" i="5"/>
  <c r="T46" i="5"/>
  <c r="U46" i="5"/>
  <c r="V46" i="5"/>
  <c r="X46" i="5"/>
  <c r="Y46" i="5"/>
  <c r="Z46" i="5"/>
  <c r="AA46" i="5"/>
  <c r="AB46" i="5"/>
  <c r="AC46" i="5"/>
  <c r="AD46" i="5"/>
  <c r="AE46" i="5"/>
  <c r="O47" i="5"/>
  <c r="P47" i="5"/>
  <c r="Q47" i="5"/>
  <c r="R47" i="5"/>
  <c r="S47" i="5"/>
  <c r="T47" i="5"/>
  <c r="U47" i="5"/>
  <c r="V47" i="5"/>
  <c r="X47" i="5"/>
  <c r="Y47" i="5"/>
  <c r="Z47" i="5"/>
  <c r="AA47" i="5"/>
  <c r="AB47" i="5"/>
  <c r="AC47" i="5"/>
  <c r="AD47" i="5"/>
  <c r="AE47" i="5"/>
  <c r="O48" i="5"/>
  <c r="P48" i="5"/>
  <c r="Q48" i="5"/>
  <c r="R48" i="5"/>
  <c r="S48" i="5"/>
  <c r="T48" i="5"/>
  <c r="U48" i="5"/>
  <c r="V48" i="5"/>
  <c r="X48" i="5"/>
  <c r="Y48" i="5"/>
  <c r="Z48" i="5"/>
  <c r="AA48" i="5"/>
  <c r="AB48" i="5"/>
  <c r="AC48" i="5"/>
  <c r="AD48" i="5"/>
  <c r="AE48" i="5"/>
  <c r="O49" i="5"/>
  <c r="P49" i="5"/>
  <c r="Q49" i="5"/>
  <c r="R49" i="5"/>
  <c r="S49" i="5"/>
  <c r="T49" i="5"/>
  <c r="U49" i="5"/>
  <c r="V49" i="5"/>
  <c r="X49" i="5"/>
  <c r="Y49" i="5"/>
  <c r="Z49" i="5"/>
  <c r="AA49" i="5"/>
  <c r="AB49" i="5"/>
  <c r="AC49" i="5"/>
  <c r="AD49" i="5"/>
  <c r="AE49" i="5"/>
  <c r="O50" i="5"/>
  <c r="P50" i="5"/>
  <c r="Q50" i="5"/>
  <c r="R50" i="5"/>
  <c r="S50" i="5"/>
  <c r="T50" i="5"/>
  <c r="U50" i="5"/>
  <c r="V50" i="5"/>
  <c r="X50" i="5"/>
  <c r="Y50" i="5"/>
  <c r="Z50" i="5"/>
  <c r="AA50" i="5"/>
  <c r="AB50" i="5"/>
  <c r="AC50" i="5"/>
  <c r="AD50" i="5"/>
  <c r="AE50" i="5"/>
  <c r="O51" i="5"/>
  <c r="P51" i="5"/>
  <c r="Q51" i="5"/>
  <c r="R51" i="5"/>
  <c r="S51" i="5"/>
  <c r="T51" i="5"/>
  <c r="U51" i="5"/>
  <c r="V51" i="5"/>
  <c r="X51" i="5"/>
  <c r="Y51" i="5"/>
  <c r="Z51" i="5"/>
  <c r="AA51" i="5"/>
  <c r="AB51" i="5"/>
  <c r="AC51" i="5"/>
  <c r="AD51" i="5"/>
  <c r="AE51" i="5"/>
  <c r="O52" i="5"/>
  <c r="P52" i="5"/>
  <c r="Q52" i="5"/>
  <c r="R52" i="5"/>
  <c r="S52" i="5"/>
  <c r="T52" i="5"/>
  <c r="U52" i="5"/>
  <c r="V52" i="5"/>
  <c r="X52" i="5"/>
  <c r="Y52" i="5"/>
  <c r="Z52" i="5"/>
  <c r="AA52" i="5"/>
  <c r="AB52" i="5"/>
  <c r="AC52" i="5"/>
  <c r="AD52" i="5"/>
  <c r="AE52" i="5"/>
  <c r="O53" i="5"/>
  <c r="P53" i="5"/>
  <c r="Q53" i="5"/>
  <c r="R53" i="5"/>
  <c r="S53" i="5"/>
  <c r="T53" i="5"/>
  <c r="U53" i="5"/>
  <c r="V53" i="5"/>
  <c r="X53" i="5"/>
  <c r="Y53" i="5"/>
  <c r="Z53" i="5"/>
  <c r="AA53" i="5"/>
  <c r="AB53" i="5"/>
  <c r="AC53" i="5"/>
  <c r="AD53" i="5"/>
  <c r="AE53" i="5"/>
  <c r="O54" i="5"/>
  <c r="P54" i="5"/>
  <c r="Q54" i="5"/>
  <c r="R54" i="5"/>
  <c r="S54" i="5"/>
  <c r="T54" i="5"/>
  <c r="U54" i="5"/>
  <c r="V54" i="5"/>
  <c r="X54" i="5"/>
  <c r="Y54" i="5"/>
  <c r="Z54" i="5"/>
  <c r="AA54" i="5"/>
  <c r="AB54" i="5"/>
  <c r="AC54" i="5"/>
  <c r="AD54" i="5"/>
  <c r="AE54" i="5"/>
  <c r="O55" i="5"/>
  <c r="P55" i="5"/>
  <c r="Q55" i="5"/>
  <c r="R55" i="5"/>
  <c r="S55" i="5"/>
  <c r="T55" i="5"/>
  <c r="U55" i="5"/>
  <c r="V55" i="5"/>
  <c r="X55" i="5"/>
  <c r="Y55" i="5"/>
  <c r="Z55" i="5"/>
  <c r="AA55" i="5"/>
  <c r="AB55" i="5"/>
  <c r="AC55" i="5"/>
  <c r="AD55" i="5"/>
  <c r="AE55" i="5"/>
  <c r="O56" i="5"/>
  <c r="P56" i="5"/>
  <c r="Q56" i="5"/>
  <c r="R56" i="5"/>
  <c r="S56" i="5"/>
  <c r="T56" i="5"/>
  <c r="U56" i="5"/>
  <c r="V56" i="5"/>
  <c r="X56" i="5"/>
  <c r="Y56" i="5"/>
  <c r="Z56" i="5"/>
  <c r="AA56" i="5"/>
  <c r="AB56" i="5"/>
  <c r="AC56" i="5"/>
  <c r="AD56" i="5"/>
  <c r="AE56" i="5"/>
  <c r="O57" i="5"/>
  <c r="P57" i="5"/>
  <c r="Q57" i="5"/>
  <c r="R57" i="5"/>
  <c r="S57" i="5"/>
  <c r="T57" i="5"/>
  <c r="U57" i="5"/>
  <c r="V57" i="5"/>
  <c r="X57" i="5"/>
  <c r="Y57" i="5"/>
  <c r="Z57" i="5"/>
  <c r="AA57" i="5"/>
  <c r="AB57" i="5"/>
  <c r="AC57" i="5"/>
  <c r="AD57" i="5"/>
  <c r="AE57" i="5"/>
  <c r="O58" i="5"/>
  <c r="P58" i="5"/>
  <c r="Q58" i="5"/>
  <c r="R58" i="5"/>
  <c r="S58" i="5"/>
  <c r="T58" i="5"/>
  <c r="U58" i="5"/>
  <c r="V58" i="5"/>
  <c r="X58" i="5"/>
  <c r="Y58" i="5"/>
  <c r="Z58" i="5"/>
  <c r="AA58" i="5"/>
  <c r="AB58" i="5"/>
  <c r="AC58" i="5"/>
  <c r="AD58" i="5"/>
  <c r="AE58" i="5"/>
  <c r="O59" i="5"/>
  <c r="P59" i="5"/>
  <c r="Q59" i="5"/>
  <c r="R59" i="5"/>
  <c r="S59" i="5"/>
  <c r="T59" i="5"/>
  <c r="U59" i="5"/>
  <c r="V59" i="5"/>
  <c r="X59" i="5"/>
  <c r="Y59" i="5"/>
  <c r="Z59" i="5"/>
  <c r="AA59" i="5"/>
  <c r="AB59" i="5"/>
  <c r="AC59" i="5"/>
  <c r="AD59" i="5"/>
  <c r="AE59" i="5"/>
  <c r="O60" i="5"/>
  <c r="P60" i="5"/>
  <c r="Q60" i="5"/>
  <c r="R60" i="5"/>
  <c r="S60" i="5"/>
  <c r="T60" i="5"/>
  <c r="U60" i="5"/>
  <c r="V60" i="5"/>
  <c r="X60" i="5"/>
  <c r="Y60" i="5"/>
  <c r="Z60" i="5"/>
  <c r="AA60" i="5"/>
  <c r="AB60" i="5"/>
  <c r="AC60" i="5"/>
  <c r="AD60" i="5"/>
  <c r="AE60" i="5"/>
  <c r="O61" i="5"/>
  <c r="P61" i="5"/>
  <c r="Q61" i="5"/>
  <c r="R61" i="5"/>
  <c r="S61" i="5"/>
  <c r="T61" i="5"/>
  <c r="U61" i="5"/>
  <c r="V61" i="5"/>
  <c r="X61" i="5"/>
  <c r="Y61" i="5"/>
  <c r="Z61" i="5"/>
  <c r="AA61" i="5"/>
  <c r="AB61" i="5"/>
  <c r="AC61" i="5"/>
  <c r="AD61" i="5"/>
  <c r="AE61" i="5"/>
  <c r="O62" i="5"/>
  <c r="P62" i="5"/>
  <c r="Q62" i="5"/>
  <c r="R62" i="5"/>
  <c r="S62" i="5"/>
  <c r="T62" i="5"/>
  <c r="U62" i="5"/>
  <c r="V62" i="5"/>
  <c r="X62" i="5"/>
  <c r="Y62" i="5"/>
  <c r="Z62" i="5"/>
  <c r="AA62" i="5"/>
  <c r="AB62" i="5"/>
  <c r="AC62" i="5"/>
  <c r="AD62" i="5"/>
  <c r="AE62" i="5"/>
  <c r="O63" i="5"/>
  <c r="P63" i="5"/>
  <c r="Q63" i="5"/>
  <c r="R63" i="5"/>
  <c r="S63" i="5"/>
  <c r="T63" i="5"/>
  <c r="U63" i="5"/>
  <c r="V63" i="5"/>
  <c r="X63" i="5"/>
  <c r="Y63" i="5"/>
  <c r="Z63" i="5"/>
  <c r="AA63" i="5"/>
  <c r="AB63" i="5"/>
  <c r="AC63" i="5"/>
  <c r="AD63" i="5"/>
  <c r="AE63" i="5"/>
  <c r="O64" i="5"/>
  <c r="P64" i="5"/>
  <c r="Q64" i="5"/>
  <c r="R64" i="5"/>
  <c r="S64" i="5"/>
  <c r="T64" i="5"/>
  <c r="U64" i="5"/>
  <c r="V64" i="5"/>
  <c r="X64" i="5"/>
  <c r="Y64" i="5"/>
  <c r="Z64" i="5"/>
  <c r="AA64" i="5"/>
  <c r="AB64" i="5"/>
  <c r="AC64" i="5"/>
  <c r="AD64" i="5"/>
  <c r="AE64" i="5"/>
  <c r="O65" i="5"/>
  <c r="P65" i="5"/>
  <c r="Q65" i="5"/>
  <c r="R65" i="5"/>
  <c r="S65" i="5"/>
  <c r="T65" i="5"/>
  <c r="U65" i="5"/>
  <c r="V65" i="5"/>
  <c r="X65" i="5"/>
  <c r="Y65" i="5"/>
  <c r="Z65" i="5"/>
  <c r="AA65" i="5"/>
  <c r="AB65" i="5"/>
  <c r="AC65" i="5"/>
  <c r="AD65" i="5"/>
  <c r="AE65" i="5"/>
  <c r="O66" i="5"/>
  <c r="P66" i="5"/>
  <c r="Q66" i="5"/>
  <c r="R66" i="5"/>
  <c r="S66" i="5"/>
  <c r="T66" i="5"/>
  <c r="U66" i="5"/>
  <c r="V66" i="5"/>
  <c r="X66" i="5"/>
  <c r="Y66" i="5"/>
  <c r="Z66" i="5"/>
  <c r="AA66" i="5"/>
  <c r="AB66" i="5"/>
  <c r="AC66" i="5"/>
  <c r="AD66" i="5"/>
  <c r="AE66" i="5"/>
  <c r="O67" i="5"/>
  <c r="P67" i="5"/>
  <c r="Q67" i="5"/>
  <c r="R67" i="5"/>
  <c r="S67" i="5"/>
  <c r="T67" i="5"/>
  <c r="U67" i="5"/>
  <c r="V67" i="5"/>
  <c r="X67" i="5"/>
  <c r="Y67" i="5"/>
  <c r="Z67" i="5"/>
  <c r="AA67" i="5"/>
  <c r="AB67" i="5"/>
  <c r="AC67" i="5"/>
  <c r="AD67" i="5"/>
  <c r="AE67" i="5"/>
  <c r="O68" i="5"/>
  <c r="P68" i="5"/>
  <c r="Q68" i="5"/>
  <c r="R68" i="5"/>
  <c r="S68" i="5"/>
  <c r="T68" i="5"/>
  <c r="U68" i="5"/>
  <c r="V68" i="5"/>
  <c r="X68" i="5"/>
  <c r="Y68" i="5"/>
  <c r="Z68" i="5"/>
  <c r="AA68" i="5"/>
  <c r="AB68" i="5"/>
  <c r="AC68" i="5"/>
  <c r="AD68" i="5"/>
  <c r="AE68" i="5"/>
  <c r="O69" i="5"/>
  <c r="P69" i="5"/>
  <c r="Q69" i="5"/>
  <c r="R69" i="5"/>
  <c r="S69" i="5"/>
  <c r="T69" i="5"/>
  <c r="U69" i="5"/>
  <c r="V69" i="5"/>
  <c r="X69" i="5"/>
  <c r="Y69" i="5"/>
  <c r="Z69" i="5"/>
  <c r="AA69" i="5"/>
  <c r="AB69" i="5"/>
  <c r="AC69" i="5"/>
  <c r="AD69" i="5"/>
  <c r="AE69" i="5"/>
  <c r="O70" i="5"/>
  <c r="P70" i="5"/>
  <c r="Q70" i="5"/>
  <c r="R70" i="5"/>
  <c r="S70" i="5"/>
  <c r="T70" i="5"/>
  <c r="U70" i="5"/>
  <c r="V70" i="5"/>
  <c r="X70" i="5"/>
  <c r="Y70" i="5"/>
  <c r="Z70" i="5"/>
  <c r="AA70" i="5"/>
  <c r="AB70" i="5"/>
  <c r="AC70" i="5"/>
  <c r="AD70" i="5"/>
  <c r="AE70" i="5"/>
  <c r="O71" i="5"/>
  <c r="P71" i="5"/>
  <c r="Q71" i="5"/>
  <c r="R71" i="5"/>
  <c r="S71" i="5"/>
  <c r="T71" i="5"/>
  <c r="U71" i="5"/>
  <c r="V71" i="5"/>
  <c r="X71" i="5"/>
  <c r="Y71" i="5"/>
  <c r="Z71" i="5"/>
  <c r="AA71" i="5"/>
  <c r="AB71" i="5"/>
  <c r="AC71" i="5"/>
  <c r="AD71" i="5"/>
  <c r="AE71" i="5"/>
  <c r="O72" i="5"/>
  <c r="P72" i="5"/>
  <c r="Q72" i="5"/>
  <c r="R72" i="5"/>
  <c r="S72" i="5"/>
  <c r="T72" i="5"/>
  <c r="U72" i="5"/>
  <c r="V72" i="5"/>
  <c r="X72" i="5"/>
  <c r="Y72" i="5"/>
  <c r="Z72" i="5"/>
  <c r="AA72" i="5"/>
  <c r="AB72" i="5"/>
  <c r="AC72" i="5"/>
  <c r="AD72" i="5"/>
  <c r="AE72" i="5"/>
  <c r="O73" i="5"/>
  <c r="P73" i="5"/>
  <c r="Q73" i="5"/>
  <c r="R73" i="5"/>
  <c r="S73" i="5"/>
  <c r="T73" i="5"/>
  <c r="U73" i="5"/>
  <c r="V73" i="5"/>
  <c r="X73" i="5"/>
  <c r="Y73" i="5"/>
  <c r="Z73" i="5"/>
  <c r="AA73" i="5"/>
  <c r="AB73" i="5"/>
  <c r="AC73" i="5"/>
  <c r="AD73" i="5"/>
  <c r="AE73" i="5"/>
  <c r="O74" i="5"/>
  <c r="P74" i="5"/>
  <c r="Q74" i="5"/>
  <c r="R74" i="5"/>
  <c r="S74" i="5"/>
  <c r="T74" i="5"/>
  <c r="U74" i="5"/>
  <c r="V74" i="5"/>
  <c r="X74" i="5"/>
  <c r="Y74" i="5"/>
  <c r="Z74" i="5"/>
  <c r="AA74" i="5"/>
  <c r="AB74" i="5"/>
  <c r="AC74" i="5"/>
  <c r="AD74" i="5"/>
  <c r="AE74" i="5"/>
  <c r="O75" i="5"/>
  <c r="P75" i="5"/>
  <c r="Q75" i="5"/>
  <c r="R75" i="5"/>
  <c r="S75" i="5"/>
  <c r="T75" i="5"/>
  <c r="U75" i="5"/>
  <c r="V75" i="5"/>
  <c r="X75" i="5"/>
  <c r="Y75" i="5"/>
  <c r="Z75" i="5"/>
  <c r="AA75" i="5"/>
  <c r="AB75" i="5"/>
  <c r="AC75" i="5"/>
  <c r="AD75" i="5"/>
  <c r="AE75" i="5"/>
  <c r="O76" i="5"/>
  <c r="P76" i="5"/>
  <c r="Q76" i="5"/>
  <c r="R76" i="5"/>
  <c r="S76" i="5"/>
  <c r="T76" i="5"/>
  <c r="U76" i="5"/>
  <c r="V76" i="5"/>
  <c r="X76" i="5"/>
  <c r="Y76" i="5"/>
  <c r="Z76" i="5"/>
  <c r="AA76" i="5"/>
  <c r="AB76" i="5"/>
  <c r="AC76" i="5"/>
  <c r="AD76" i="5"/>
  <c r="AE76" i="5"/>
  <c r="O77" i="5"/>
  <c r="P77" i="5"/>
  <c r="Q77" i="5"/>
  <c r="R77" i="5"/>
  <c r="S77" i="5"/>
  <c r="T77" i="5"/>
  <c r="U77" i="5"/>
  <c r="V77" i="5"/>
  <c r="X77" i="5"/>
  <c r="Y77" i="5"/>
  <c r="Z77" i="5"/>
  <c r="AA77" i="5"/>
  <c r="AB77" i="5"/>
  <c r="AC77" i="5"/>
  <c r="AD77" i="5"/>
  <c r="AE77" i="5"/>
  <c r="O78" i="5"/>
  <c r="P78" i="5"/>
  <c r="Q78" i="5"/>
  <c r="R78" i="5"/>
  <c r="S78" i="5"/>
  <c r="T78" i="5"/>
  <c r="U78" i="5"/>
  <c r="V78" i="5"/>
  <c r="X78" i="5"/>
  <c r="Y78" i="5"/>
  <c r="Z78" i="5"/>
  <c r="AA78" i="5"/>
  <c r="AB78" i="5"/>
  <c r="AC78" i="5"/>
  <c r="AD78" i="5"/>
  <c r="AE78" i="5"/>
  <c r="O79" i="5"/>
  <c r="P79" i="5"/>
  <c r="Q79" i="5"/>
  <c r="R79" i="5"/>
  <c r="S79" i="5"/>
  <c r="T79" i="5"/>
  <c r="U79" i="5"/>
  <c r="V79" i="5"/>
  <c r="X79" i="5"/>
  <c r="Y79" i="5"/>
  <c r="Z79" i="5"/>
  <c r="AA79" i="5"/>
  <c r="AB79" i="5"/>
  <c r="AC79" i="5"/>
  <c r="AD79" i="5"/>
  <c r="AE79" i="5"/>
  <c r="O80" i="5"/>
  <c r="P80" i="5"/>
  <c r="Q80" i="5"/>
  <c r="R80" i="5"/>
  <c r="S80" i="5"/>
  <c r="T80" i="5"/>
  <c r="U80" i="5"/>
  <c r="V80" i="5"/>
  <c r="X80" i="5"/>
  <c r="Y80" i="5"/>
  <c r="Z80" i="5"/>
  <c r="AA80" i="5"/>
  <c r="AB80" i="5"/>
  <c r="AC80" i="5"/>
  <c r="AD80" i="5"/>
  <c r="AE80" i="5"/>
  <c r="O81" i="5"/>
  <c r="P81" i="5"/>
  <c r="Q81" i="5"/>
  <c r="R81" i="5"/>
  <c r="S81" i="5"/>
  <c r="T81" i="5"/>
  <c r="U81" i="5"/>
  <c r="V81" i="5"/>
  <c r="X81" i="5"/>
  <c r="Y81" i="5"/>
  <c r="Z81" i="5"/>
  <c r="AA81" i="5"/>
  <c r="AB81" i="5"/>
  <c r="AC81" i="5"/>
  <c r="AD81" i="5"/>
  <c r="AE81" i="5"/>
  <c r="O82" i="5"/>
  <c r="P82" i="5"/>
  <c r="Q82" i="5"/>
  <c r="R82" i="5"/>
  <c r="S82" i="5"/>
  <c r="T82" i="5"/>
  <c r="U82" i="5"/>
  <c r="V82" i="5"/>
  <c r="X82" i="5"/>
  <c r="Y82" i="5"/>
  <c r="Z82" i="5"/>
  <c r="AA82" i="5"/>
  <c r="AB82" i="5"/>
  <c r="AC82" i="5"/>
  <c r="AD82" i="5"/>
  <c r="AE82" i="5"/>
  <c r="O83" i="5"/>
  <c r="P83" i="5"/>
  <c r="Q83" i="5"/>
  <c r="R83" i="5"/>
  <c r="S83" i="5"/>
  <c r="T83" i="5"/>
  <c r="U83" i="5"/>
  <c r="V83" i="5"/>
  <c r="X83" i="5"/>
  <c r="Y83" i="5"/>
  <c r="Z83" i="5"/>
  <c r="AA83" i="5"/>
  <c r="AB83" i="5"/>
  <c r="AC83" i="5"/>
  <c r="AD83" i="5"/>
  <c r="AE83" i="5"/>
  <c r="O84" i="5"/>
  <c r="P84" i="5"/>
  <c r="Q84" i="5"/>
  <c r="R84" i="5"/>
  <c r="S84" i="5"/>
  <c r="T84" i="5"/>
  <c r="U84" i="5"/>
  <c r="V84" i="5"/>
  <c r="X84" i="5"/>
  <c r="Y84" i="5"/>
  <c r="Z84" i="5"/>
  <c r="AA84" i="5"/>
  <c r="AB84" i="5"/>
  <c r="AC84" i="5"/>
  <c r="AD84" i="5"/>
  <c r="AE84" i="5"/>
  <c r="O85" i="5"/>
  <c r="P85" i="5"/>
  <c r="Q85" i="5"/>
  <c r="R85" i="5"/>
  <c r="S85" i="5"/>
  <c r="T85" i="5"/>
  <c r="U85" i="5"/>
  <c r="V85" i="5"/>
  <c r="X85" i="5"/>
  <c r="Y85" i="5"/>
  <c r="Z85" i="5"/>
  <c r="AA85" i="5"/>
  <c r="AB85" i="5"/>
  <c r="AC85" i="5"/>
  <c r="AD85" i="5"/>
  <c r="AE85" i="5"/>
  <c r="O86" i="5"/>
  <c r="P86" i="5"/>
  <c r="Q86" i="5"/>
  <c r="R86" i="5"/>
  <c r="S86" i="5"/>
  <c r="T86" i="5"/>
  <c r="U86" i="5"/>
  <c r="V86" i="5"/>
  <c r="X86" i="5"/>
  <c r="Y86" i="5"/>
  <c r="Z86" i="5"/>
  <c r="AA86" i="5"/>
  <c r="AB86" i="5"/>
  <c r="AC86" i="5"/>
  <c r="AD86" i="5"/>
  <c r="AE86" i="5"/>
  <c r="O87" i="5"/>
  <c r="P87" i="5"/>
  <c r="Q87" i="5"/>
  <c r="R87" i="5"/>
  <c r="S87" i="5"/>
  <c r="T87" i="5"/>
  <c r="U87" i="5"/>
  <c r="V87" i="5"/>
  <c r="X87" i="5"/>
  <c r="Y87" i="5"/>
  <c r="Z87" i="5"/>
  <c r="AA87" i="5"/>
  <c r="AB87" i="5"/>
  <c r="AC87" i="5"/>
  <c r="AD87" i="5"/>
  <c r="AE87" i="5"/>
  <c r="O88" i="5"/>
  <c r="P88" i="5"/>
  <c r="Q88" i="5"/>
  <c r="R88" i="5"/>
  <c r="S88" i="5"/>
  <c r="T88" i="5"/>
  <c r="U88" i="5"/>
  <c r="V88" i="5"/>
  <c r="X88" i="5"/>
  <c r="Y88" i="5"/>
  <c r="Z88" i="5"/>
  <c r="AA88" i="5"/>
  <c r="AB88" i="5"/>
  <c r="AC88" i="5"/>
  <c r="AD88" i="5"/>
  <c r="AE88" i="5"/>
  <c r="O89" i="5"/>
  <c r="P89" i="5"/>
  <c r="Q89" i="5"/>
  <c r="R89" i="5"/>
  <c r="S89" i="5"/>
  <c r="T89" i="5"/>
  <c r="U89" i="5"/>
  <c r="V89" i="5"/>
  <c r="X89" i="5"/>
  <c r="Y89" i="5"/>
  <c r="Z89" i="5"/>
  <c r="AA89" i="5"/>
  <c r="AB89" i="5"/>
  <c r="AC89" i="5"/>
  <c r="AD89" i="5"/>
  <c r="AE89" i="5"/>
  <c r="O90" i="5"/>
  <c r="P90" i="5"/>
  <c r="Q90" i="5"/>
  <c r="R90" i="5"/>
  <c r="S90" i="5"/>
  <c r="T90" i="5"/>
  <c r="U90" i="5"/>
  <c r="V90" i="5"/>
  <c r="X90" i="5"/>
  <c r="Y90" i="5"/>
  <c r="Z90" i="5"/>
  <c r="AA90" i="5"/>
  <c r="AB90" i="5"/>
  <c r="AC90" i="5"/>
  <c r="AD90" i="5"/>
  <c r="AE90" i="5"/>
  <c r="O91" i="5"/>
  <c r="P91" i="5"/>
  <c r="Q91" i="5"/>
  <c r="R91" i="5"/>
  <c r="S91" i="5"/>
  <c r="T91" i="5"/>
  <c r="U91" i="5"/>
  <c r="V91" i="5"/>
  <c r="X91" i="5"/>
  <c r="Y91" i="5"/>
  <c r="Z91" i="5"/>
  <c r="AA91" i="5"/>
  <c r="AB91" i="5"/>
  <c r="AC91" i="5"/>
  <c r="AD91" i="5"/>
  <c r="AE91" i="5"/>
  <c r="O92" i="5"/>
  <c r="P92" i="5"/>
  <c r="Q92" i="5"/>
  <c r="R92" i="5"/>
  <c r="S92" i="5"/>
  <c r="T92" i="5"/>
  <c r="U92" i="5"/>
  <c r="V92" i="5"/>
  <c r="X92" i="5"/>
  <c r="Y92" i="5"/>
  <c r="Z92" i="5"/>
  <c r="AA92" i="5"/>
  <c r="AB92" i="5"/>
  <c r="AC92" i="5"/>
  <c r="AD92" i="5"/>
  <c r="AE92" i="5"/>
  <c r="O93" i="5"/>
  <c r="P93" i="5"/>
  <c r="Q93" i="5"/>
  <c r="R93" i="5"/>
  <c r="S93" i="5"/>
  <c r="T93" i="5"/>
  <c r="U93" i="5"/>
  <c r="V93" i="5"/>
  <c r="X93" i="5"/>
  <c r="Y93" i="5"/>
  <c r="Z93" i="5"/>
  <c r="AA93" i="5"/>
  <c r="AB93" i="5"/>
  <c r="AC93" i="5"/>
  <c r="AD93" i="5"/>
  <c r="AE93" i="5"/>
  <c r="O94" i="5"/>
  <c r="P94" i="5"/>
  <c r="Q94" i="5"/>
  <c r="R94" i="5"/>
  <c r="S94" i="5"/>
  <c r="T94" i="5"/>
  <c r="U94" i="5"/>
  <c r="V94" i="5"/>
  <c r="X94" i="5"/>
  <c r="Y94" i="5"/>
  <c r="Z94" i="5"/>
  <c r="AA94" i="5"/>
  <c r="AB94" i="5"/>
  <c r="AC94" i="5"/>
  <c r="AD94" i="5"/>
  <c r="AE94" i="5"/>
  <c r="O95" i="5"/>
  <c r="P95" i="5"/>
  <c r="Q95" i="5"/>
  <c r="R95" i="5"/>
  <c r="S95" i="5"/>
  <c r="T95" i="5"/>
  <c r="U95" i="5"/>
  <c r="V95" i="5"/>
  <c r="X95" i="5"/>
  <c r="Y95" i="5"/>
  <c r="Z95" i="5"/>
  <c r="AA95" i="5"/>
  <c r="AB95" i="5"/>
  <c r="AC95" i="5"/>
  <c r="AD95" i="5"/>
  <c r="AE95" i="5"/>
  <c r="O96" i="5"/>
  <c r="P96" i="5"/>
  <c r="Q96" i="5"/>
  <c r="R96" i="5"/>
  <c r="S96" i="5"/>
  <c r="T96" i="5"/>
  <c r="U96" i="5"/>
  <c r="V96" i="5"/>
  <c r="X96" i="5"/>
  <c r="Y96" i="5"/>
  <c r="Z96" i="5"/>
  <c r="AA96" i="5"/>
  <c r="AB96" i="5"/>
  <c r="AC96" i="5"/>
  <c r="AD96" i="5"/>
  <c r="AE96" i="5"/>
  <c r="O97" i="5"/>
  <c r="P97" i="5"/>
  <c r="Q97" i="5"/>
  <c r="R97" i="5"/>
  <c r="S97" i="5"/>
  <c r="T97" i="5"/>
  <c r="U97" i="5"/>
  <c r="V97" i="5"/>
  <c r="X97" i="5"/>
  <c r="Y97" i="5"/>
  <c r="Z97" i="5"/>
  <c r="AA97" i="5"/>
  <c r="AB97" i="5"/>
  <c r="AC97" i="5"/>
  <c r="AD97" i="5"/>
  <c r="AE97" i="5"/>
  <c r="O98" i="5"/>
  <c r="P98" i="5"/>
  <c r="Q98" i="5"/>
  <c r="R98" i="5"/>
  <c r="S98" i="5"/>
  <c r="T98" i="5"/>
  <c r="U98" i="5"/>
  <c r="V98" i="5"/>
  <c r="X98" i="5"/>
  <c r="Y98" i="5"/>
  <c r="Z98" i="5"/>
  <c r="AA98" i="5"/>
  <c r="AB98" i="5"/>
  <c r="AC98" i="5"/>
  <c r="AD98" i="5"/>
  <c r="AE98" i="5"/>
  <c r="O99" i="5"/>
  <c r="P99" i="5"/>
  <c r="Q99" i="5"/>
  <c r="R99" i="5"/>
  <c r="S99" i="5"/>
  <c r="T99" i="5"/>
  <c r="U99" i="5"/>
  <c r="V99" i="5"/>
  <c r="X99" i="5"/>
  <c r="Y99" i="5"/>
  <c r="Z99" i="5"/>
  <c r="AA99" i="5"/>
  <c r="AB99" i="5"/>
  <c r="AC99" i="5"/>
  <c r="AD99" i="5"/>
  <c r="AE99" i="5"/>
  <c r="O100" i="5"/>
  <c r="P100" i="5"/>
  <c r="Q100" i="5"/>
  <c r="R100" i="5"/>
  <c r="S100" i="5"/>
  <c r="T100" i="5"/>
  <c r="U100" i="5"/>
  <c r="V100" i="5"/>
  <c r="X100" i="5"/>
  <c r="Y100" i="5"/>
  <c r="Z100" i="5"/>
  <c r="AA100" i="5"/>
  <c r="AB100" i="5"/>
  <c r="AC100" i="5"/>
  <c r="AD100" i="5"/>
  <c r="AE100" i="5"/>
  <c r="O101" i="5"/>
  <c r="P101" i="5"/>
  <c r="Q101" i="5"/>
  <c r="R101" i="5"/>
  <c r="S101" i="5"/>
  <c r="T101" i="5"/>
  <c r="U101" i="5"/>
  <c r="V101" i="5"/>
  <c r="X101" i="5"/>
  <c r="Y101" i="5"/>
  <c r="Z101" i="5"/>
  <c r="AA101" i="5"/>
  <c r="AB101" i="5"/>
  <c r="AC101" i="5"/>
  <c r="AD101" i="5"/>
  <c r="AE101" i="5"/>
  <c r="O102" i="5"/>
  <c r="P102" i="5"/>
  <c r="Q102" i="5"/>
  <c r="R102" i="5"/>
  <c r="S102" i="5"/>
  <c r="T102" i="5"/>
  <c r="U102" i="5"/>
  <c r="V102" i="5"/>
  <c r="X102" i="5"/>
  <c r="Y102" i="5"/>
  <c r="Z102" i="5"/>
  <c r="AA102" i="5"/>
  <c r="AB102" i="5"/>
  <c r="AC102" i="5"/>
  <c r="AD102" i="5"/>
  <c r="AE102" i="5"/>
  <c r="O103" i="5"/>
  <c r="P103" i="5"/>
  <c r="Q103" i="5"/>
  <c r="R103" i="5"/>
  <c r="S103" i="5"/>
  <c r="T103" i="5"/>
  <c r="U103" i="5"/>
  <c r="V103" i="5"/>
  <c r="X103" i="5"/>
  <c r="Y103" i="5"/>
  <c r="Z103" i="5"/>
  <c r="AA103" i="5"/>
  <c r="AB103" i="5"/>
  <c r="AC103" i="5"/>
  <c r="AD103" i="5"/>
  <c r="AE103" i="5"/>
  <c r="O104" i="5"/>
  <c r="P104" i="5"/>
  <c r="Q104" i="5"/>
  <c r="R104" i="5"/>
  <c r="S104" i="5"/>
  <c r="T104" i="5"/>
  <c r="U104" i="5"/>
  <c r="V104" i="5"/>
  <c r="X104" i="5"/>
  <c r="Y104" i="5"/>
  <c r="Z104" i="5"/>
  <c r="AA104" i="5"/>
  <c r="AB104" i="5"/>
  <c r="AC104" i="5"/>
  <c r="AD104" i="5"/>
  <c r="AE104" i="5"/>
  <c r="O105" i="5"/>
  <c r="P105" i="5"/>
  <c r="Q105" i="5"/>
  <c r="R105" i="5"/>
  <c r="S105" i="5"/>
  <c r="T105" i="5"/>
  <c r="U105" i="5"/>
  <c r="V105" i="5"/>
  <c r="X105" i="5"/>
  <c r="Y105" i="5"/>
  <c r="Z105" i="5"/>
  <c r="AA105" i="5"/>
  <c r="AB105" i="5"/>
  <c r="AC105" i="5"/>
  <c r="AD105" i="5"/>
  <c r="AE105" i="5"/>
  <c r="O106" i="5"/>
  <c r="P106" i="5"/>
  <c r="Q106" i="5"/>
  <c r="R106" i="5"/>
  <c r="S106" i="5"/>
  <c r="T106" i="5"/>
  <c r="U106" i="5"/>
  <c r="V106" i="5"/>
  <c r="X106" i="5"/>
  <c r="Y106" i="5"/>
  <c r="Z106" i="5"/>
  <c r="AA106" i="5"/>
  <c r="AB106" i="5"/>
  <c r="AC106" i="5"/>
  <c r="AD106" i="5"/>
  <c r="AE106" i="5"/>
  <c r="O107" i="5"/>
  <c r="P107" i="5"/>
  <c r="Q107" i="5"/>
  <c r="R107" i="5"/>
  <c r="S107" i="5"/>
  <c r="T107" i="5"/>
  <c r="U107" i="5"/>
  <c r="V107" i="5"/>
  <c r="X107" i="5"/>
  <c r="Y107" i="5"/>
  <c r="Z107" i="5"/>
  <c r="AA107" i="5"/>
  <c r="AB107" i="5"/>
  <c r="AC107" i="5"/>
  <c r="AD107" i="5"/>
  <c r="AE107" i="5"/>
  <c r="O108" i="5"/>
  <c r="P108" i="5"/>
  <c r="Q108" i="5"/>
  <c r="R108" i="5"/>
  <c r="S108" i="5"/>
  <c r="T108" i="5"/>
  <c r="U108" i="5"/>
  <c r="V108" i="5"/>
  <c r="X108" i="5"/>
  <c r="Y108" i="5"/>
  <c r="Z108" i="5"/>
  <c r="AA108" i="5"/>
  <c r="AB108" i="5"/>
  <c r="AC108" i="5"/>
  <c r="AD108" i="5"/>
  <c r="AE108" i="5"/>
  <c r="O109" i="5"/>
  <c r="P109" i="5"/>
  <c r="Q109" i="5"/>
  <c r="R109" i="5"/>
  <c r="S109" i="5"/>
  <c r="T109" i="5"/>
  <c r="U109" i="5"/>
  <c r="V109" i="5"/>
  <c r="X109" i="5"/>
  <c r="Y109" i="5"/>
  <c r="Z109" i="5"/>
  <c r="AA109" i="5"/>
  <c r="AB109" i="5"/>
  <c r="AC109" i="5"/>
  <c r="AD109" i="5"/>
  <c r="AE109" i="5"/>
  <c r="O110" i="5"/>
  <c r="P110" i="5"/>
  <c r="Q110" i="5"/>
  <c r="R110" i="5"/>
  <c r="S110" i="5"/>
  <c r="T110" i="5"/>
  <c r="U110" i="5"/>
  <c r="V110" i="5"/>
  <c r="X110" i="5"/>
  <c r="Y110" i="5"/>
  <c r="Z110" i="5"/>
  <c r="AA110" i="5"/>
  <c r="AB110" i="5"/>
  <c r="AC110" i="5"/>
  <c r="AD110" i="5"/>
  <c r="AE110" i="5"/>
  <c r="O111" i="5"/>
  <c r="P111" i="5"/>
  <c r="Q111" i="5"/>
  <c r="R111" i="5"/>
  <c r="S111" i="5"/>
  <c r="T111" i="5"/>
  <c r="U111" i="5"/>
  <c r="V111" i="5"/>
  <c r="X111" i="5"/>
  <c r="Y111" i="5"/>
  <c r="Z111" i="5"/>
  <c r="AA111" i="5"/>
  <c r="AB111" i="5"/>
  <c r="AC111" i="5"/>
  <c r="AD111" i="5"/>
  <c r="AE111" i="5"/>
  <c r="O112" i="5"/>
  <c r="P112" i="5"/>
  <c r="Q112" i="5"/>
  <c r="R112" i="5"/>
  <c r="S112" i="5"/>
  <c r="T112" i="5"/>
  <c r="U112" i="5"/>
  <c r="V112" i="5"/>
  <c r="X112" i="5"/>
  <c r="Y112" i="5"/>
  <c r="Z112" i="5"/>
  <c r="AA112" i="5"/>
  <c r="AB112" i="5"/>
  <c r="AC112" i="5"/>
  <c r="AD112" i="5"/>
  <c r="AE112" i="5"/>
  <c r="O113" i="5"/>
  <c r="P113" i="5"/>
  <c r="Q113" i="5"/>
  <c r="R113" i="5"/>
  <c r="S113" i="5"/>
  <c r="T113" i="5"/>
  <c r="U113" i="5"/>
  <c r="V113" i="5"/>
  <c r="X113" i="5"/>
  <c r="Y113" i="5"/>
  <c r="Z113" i="5"/>
  <c r="AA113" i="5"/>
  <c r="AB113" i="5"/>
  <c r="AC113" i="5"/>
  <c r="AD113" i="5"/>
  <c r="AE113" i="5"/>
  <c r="O114" i="5"/>
  <c r="P114" i="5"/>
  <c r="Q114" i="5"/>
  <c r="R114" i="5"/>
  <c r="S114" i="5"/>
  <c r="T114" i="5"/>
  <c r="U114" i="5"/>
  <c r="V114" i="5"/>
  <c r="X114" i="5"/>
  <c r="Y114" i="5"/>
  <c r="Z114" i="5"/>
  <c r="AA114" i="5"/>
  <c r="AB114" i="5"/>
  <c r="AC114" i="5"/>
  <c r="AD114" i="5"/>
  <c r="AE114" i="5"/>
  <c r="O115" i="5"/>
  <c r="P115" i="5"/>
  <c r="Q115" i="5"/>
  <c r="R115" i="5"/>
  <c r="S115" i="5"/>
  <c r="T115" i="5"/>
  <c r="U115" i="5"/>
  <c r="V115" i="5"/>
  <c r="X115" i="5"/>
  <c r="Y115" i="5"/>
  <c r="Z115" i="5"/>
  <c r="AA115" i="5"/>
  <c r="AB115" i="5"/>
  <c r="AC115" i="5"/>
  <c r="AD115" i="5"/>
  <c r="AE115" i="5"/>
  <c r="O116" i="5"/>
  <c r="P116" i="5"/>
  <c r="Q116" i="5"/>
  <c r="R116" i="5"/>
  <c r="S116" i="5"/>
  <c r="T116" i="5"/>
  <c r="U116" i="5"/>
  <c r="V116" i="5"/>
  <c r="X116" i="5"/>
  <c r="Y116" i="5"/>
  <c r="Z116" i="5"/>
  <c r="AA116" i="5"/>
  <c r="AB116" i="5"/>
  <c r="AC116" i="5"/>
  <c r="AD116" i="5"/>
  <c r="AE116" i="5"/>
  <c r="O117" i="5"/>
  <c r="P117" i="5"/>
  <c r="Q117" i="5"/>
  <c r="R117" i="5"/>
  <c r="S117" i="5"/>
  <c r="T117" i="5"/>
  <c r="U117" i="5"/>
  <c r="V117" i="5"/>
  <c r="X117" i="5"/>
  <c r="Y117" i="5"/>
  <c r="Z117" i="5"/>
  <c r="AA117" i="5"/>
  <c r="AB117" i="5"/>
  <c r="AC117" i="5"/>
  <c r="AD117" i="5"/>
  <c r="AE117" i="5"/>
  <c r="O118" i="5"/>
  <c r="P118" i="5"/>
  <c r="Q118" i="5"/>
  <c r="R118" i="5"/>
  <c r="S118" i="5"/>
  <c r="T118" i="5"/>
  <c r="U118" i="5"/>
  <c r="V118" i="5"/>
  <c r="X118" i="5"/>
  <c r="Y118" i="5"/>
  <c r="Z118" i="5"/>
  <c r="AA118" i="5"/>
  <c r="AB118" i="5"/>
  <c r="AC118" i="5"/>
  <c r="AD118" i="5"/>
  <c r="AE118" i="5"/>
  <c r="O119" i="5"/>
  <c r="P119" i="5"/>
  <c r="Q119" i="5"/>
  <c r="R119" i="5"/>
  <c r="S119" i="5"/>
  <c r="T119" i="5"/>
  <c r="U119" i="5"/>
  <c r="V119" i="5"/>
  <c r="X119" i="5"/>
  <c r="Y119" i="5"/>
  <c r="Z119" i="5"/>
  <c r="AA119" i="5"/>
  <c r="AB119" i="5"/>
  <c r="AC119" i="5"/>
  <c r="AD119" i="5"/>
  <c r="AE119" i="5"/>
  <c r="O120" i="5"/>
  <c r="P120" i="5"/>
  <c r="Q120" i="5"/>
  <c r="R120" i="5"/>
  <c r="S120" i="5"/>
  <c r="T120" i="5"/>
  <c r="U120" i="5"/>
  <c r="V120" i="5"/>
  <c r="X120" i="5"/>
  <c r="Y120" i="5"/>
  <c r="Z120" i="5"/>
  <c r="AA120" i="5"/>
  <c r="AB120" i="5"/>
  <c r="AC120" i="5"/>
  <c r="AD120" i="5"/>
  <c r="AE120" i="5"/>
  <c r="O121" i="5"/>
  <c r="P121" i="5"/>
  <c r="Q121" i="5"/>
  <c r="R121" i="5"/>
  <c r="S121" i="5"/>
  <c r="T121" i="5"/>
  <c r="U121" i="5"/>
  <c r="V121" i="5"/>
  <c r="X121" i="5"/>
  <c r="Y121" i="5"/>
  <c r="Z121" i="5"/>
  <c r="AA121" i="5"/>
  <c r="AB121" i="5"/>
  <c r="AC121" i="5"/>
  <c r="AD121" i="5"/>
  <c r="AE121" i="5"/>
  <c r="O122" i="5"/>
  <c r="P122" i="5"/>
  <c r="Q122" i="5"/>
  <c r="R122" i="5"/>
  <c r="S122" i="5"/>
  <c r="T122" i="5"/>
  <c r="U122" i="5"/>
  <c r="V122" i="5"/>
  <c r="X122" i="5"/>
  <c r="Y122" i="5"/>
  <c r="Z122" i="5"/>
  <c r="AA122" i="5"/>
  <c r="AB122" i="5"/>
  <c r="AC122" i="5"/>
  <c r="AD122" i="5"/>
  <c r="AE122" i="5"/>
  <c r="O123" i="5"/>
  <c r="P123" i="5"/>
  <c r="Q123" i="5"/>
  <c r="R123" i="5"/>
  <c r="S123" i="5"/>
  <c r="T123" i="5"/>
  <c r="U123" i="5"/>
  <c r="V123" i="5"/>
  <c r="X123" i="5"/>
  <c r="Y123" i="5"/>
  <c r="Z123" i="5"/>
  <c r="AA123" i="5"/>
  <c r="AB123" i="5"/>
  <c r="AC123" i="5"/>
  <c r="AD123" i="5"/>
  <c r="AE123" i="5"/>
  <c r="O124" i="5"/>
  <c r="P124" i="5"/>
  <c r="Q124" i="5"/>
  <c r="R124" i="5"/>
  <c r="S124" i="5"/>
  <c r="T124" i="5"/>
  <c r="U124" i="5"/>
  <c r="V124" i="5"/>
  <c r="X124" i="5"/>
  <c r="Y124" i="5"/>
  <c r="Z124" i="5"/>
  <c r="AA124" i="5"/>
  <c r="AB124" i="5"/>
  <c r="AC124" i="5"/>
  <c r="AD124" i="5"/>
  <c r="AE124" i="5"/>
  <c r="O125" i="5"/>
  <c r="P125" i="5"/>
  <c r="Q125" i="5"/>
  <c r="R125" i="5"/>
  <c r="S125" i="5"/>
  <c r="T125" i="5"/>
  <c r="U125" i="5"/>
  <c r="V125" i="5"/>
  <c r="X125" i="5"/>
  <c r="Y125" i="5"/>
  <c r="Z125" i="5"/>
  <c r="AA125" i="5"/>
  <c r="AB125" i="5"/>
  <c r="AC125" i="5"/>
  <c r="AD125" i="5"/>
  <c r="AE125" i="5"/>
  <c r="O126" i="5"/>
  <c r="P126" i="5"/>
  <c r="Q126" i="5"/>
  <c r="R126" i="5"/>
  <c r="S126" i="5"/>
  <c r="T126" i="5"/>
  <c r="U126" i="5"/>
  <c r="V126" i="5"/>
  <c r="X126" i="5"/>
  <c r="Y126" i="5"/>
  <c r="Z126" i="5"/>
  <c r="AA126" i="5"/>
  <c r="AB126" i="5"/>
  <c r="AC126" i="5"/>
  <c r="AD126" i="5"/>
  <c r="AE126" i="5"/>
  <c r="O127" i="5"/>
  <c r="P127" i="5"/>
  <c r="Q127" i="5"/>
  <c r="R127" i="5"/>
  <c r="S127" i="5"/>
  <c r="T127" i="5"/>
  <c r="U127" i="5"/>
  <c r="V127" i="5"/>
  <c r="X127" i="5"/>
  <c r="Y127" i="5"/>
  <c r="Z127" i="5"/>
  <c r="AA127" i="5"/>
  <c r="AB127" i="5"/>
  <c r="AC127" i="5"/>
  <c r="AD127" i="5"/>
  <c r="AE127" i="5"/>
  <c r="O128" i="5"/>
  <c r="P128" i="5"/>
  <c r="Q128" i="5"/>
  <c r="R128" i="5"/>
  <c r="S128" i="5"/>
  <c r="T128" i="5"/>
  <c r="U128" i="5"/>
  <c r="V128" i="5"/>
  <c r="X128" i="5"/>
  <c r="Y128" i="5"/>
  <c r="Z128" i="5"/>
  <c r="AA128" i="5"/>
  <c r="AB128" i="5"/>
  <c r="AC128" i="5"/>
  <c r="AD128" i="5"/>
  <c r="AE128" i="5"/>
  <c r="O129" i="5"/>
  <c r="P129" i="5"/>
  <c r="Q129" i="5"/>
  <c r="R129" i="5"/>
  <c r="S129" i="5"/>
  <c r="T129" i="5"/>
  <c r="U129" i="5"/>
  <c r="V129" i="5"/>
  <c r="X129" i="5"/>
  <c r="Y129" i="5"/>
  <c r="Z129" i="5"/>
  <c r="AA129" i="5"/>
  <c r="AB129" i="5"/>
  <c r="AC129" i="5"/>
  <c r="AD129" i="5"/>
  <c r="AE129" i="5"/>
  <c r="O130" i="5"/>
  <c r="P130" i="5"/>
  <c r="Q130" i="5"/>
  <c r="R130" i="5"/>
  <c r="S130" i="5"/>
  <c r="T130" i="5"/>
  <c r="U130" i="5"/>
  <c r="V130" i="5"/>
  <c r="X130" i="5"/>
  <c r="Y130" i="5"/>
  <c r="Z130" i="5"/>
  <c r="AA130" i="5"/>
  <c r="AB130" i="5"/>
  <c r="AC130" i="5"/>
  <c r="AD130" i="5"/>
  <c r="AE130" i="5"/>
  <c r="O131" i="5"/>
  <c r="P131" i="5"/>
  <c r="Q131" i="5"/>
  <c r="R131" i="5"/>
  <c r="S131" i="5"/>
  <c r="T131" i="5"/>
  <c r="U131" i="5"/>
  <c r="V131" i="5"/>
  <c r="X131" i="5"/>
  <c r="Y131" i="5"/>
  <c r="Z131" i="5"/>
  <c r="AA131" i="5"/>
  <c r="AB131" i="5"/>
  <c r="AC131" i="5"/>
  <c r="AD131" i="5"/>
  <c r="AE131" i="5"/>
  <c r="O132" i="5"/>
  <c r="P132" i="5"/>
  <c r="Q132" i="5"/>
  <c r="R132" i="5"/>
  <c r="S132" i="5"/>
  <c r="T132" i="5"/>
  <c r="U132" i="5"/>
  <c r="V132" i="5"/>
  <c r="X132" i="5"/>
  <c r="Y132" i="5"/>
  <c r="Z132" i="5"/>
  <c r="AA132" i="5"/>
  <c r="AB132" i="5"/>
  <c r="AC132" i="5"/>
  <c r="AD132" i="5"/>
  <c r="AE132" i="5"/>
  <c r="O133" i="5"/>
  <c r="P133" i="5"/>
  <c r="Q133" i="5"/>
  <c r="R133" i="5"/>
  <c r="S133" i="5"/>
  <c r="T133" i="5"/>
  <c r="U133" i="5"/>
  <c r="V133" i="5"/>
  <c r="X133" i="5"/>
  <c r="Y133" i="5"/>
  <c r="Z133" i="5"/>
  <c r="AA133" i="5"/>
  <c r="AB133" i="5"/>
  <c r="AC133" i="5"/>
  <c r="AD133" i="5"/>
  <c r="AE133" i="5"/>
  <c r="O134" i="5"/>
  <c r="P134" i="5"/>
  <c r="Q134" i="5"/>
  <c r="R134" i="5"/>
  <c r="S134" i="5"/>
  <c r="T134" i="5"/>
  <c r="U134" i="5"/>
  <c r="V134" i="5"/>
  <c r="X134" i="5"/>
  <c r="Y134" i="5"/>
  <c r="Z134" i="5"/>
  <c r="AA134" i="5"/>
  <c r="AB134" i="5"/>
  <c r="AC134" i="5"/>
  <c r="AD134" i="5"/>
  <c r="AE134" i="5"/>
  <c r="O135" i="5"/>
  <c r="P135" i="5"/>
  <c r="Q135" i="5"/>
  <c r="R135" i="5"/>
  <c r="S135" i="5"/>
  <c r="T135" i="5"/>
  <c r="U135" i="5"/>
  <c r="V135" i="5"/>
  <c r="X135" i="5"/>
  <c r="Y135" i="5"/>
  <c r="Z135" i="5"/>
  <c r="AA135" i="5"/>
  <c r="AB135" i="5"/>
  <c r="AC135" i="5"/>
  <c r="AD135" i="5"/>
  <c r="AE135" i="5"/>
  <c r="O136" i="5"/>
  <c r="P136" i="5"/>
  <c r="Q136" i="5"/>
  <c r="R136" i="5"/>
  <c r="S136" i="5"/>
  <c r="T136" i="5"/>
  <c r="U136" i="5"/>
  <c r="V136" i="5"/>
  <c r="X136" i="5"/>
  <c r="Y136" i="5"/>
  <c r="Z136" i="5"/>
  <c r="AA136" i="5"/>
  <c r="AB136" i="5"/>
  <c r="AC136" i="5"/>
  <c r="AD136" i="5"/>
  <c r="AE136" i="5"/>
  <c r="O137" i="5"/>
  <c r="P137" i="5"/>
  <c r="Q137" i="5"/>
  <c r="R137" i="5"/>
  <c r="S137" i="5"/>
  <c r="T137" i="5"/>
  <c r="U137" i="5"/>
  <c r="V137" i="5"/>
  <c r="X137" i="5"/>
  <c r="Y137" i="5"/>
  <c r="Z137" i="5"/>
  <c r="AA137" i="5"/>
  <c r="AB137" i="5"/>
  <c r="AC137" i="5"/>
  <c r="AD137" i="5"/>
  <c r="AE137" i="5"/>
  <c r="O138" i="5"/>
  <c r="P138" i="5"/>
  <c r="Q138" i="5"/>
  <c r="R138" i="5"/>
  <c r="S138" i="5"/>
  <c r="T138" i="5"/>
  <c r="U138" i="5"/>
  <c r="V138" i="5"/>
  <c r="X138" i="5"/>
  <c r="Y138" i="5"/>
  <c r="Z138" i="5"/>
  <c r="AA138" i="5"/>
  <c r="AB138" i="5"/>
  <c r="AC138" i="5"/>
  <c r="AD138" i="5"/>
  <c r="AE138" i="5"/>
  <c r="O139" i="5"/>
  <c r="P139" i="5"/>
  <c r="Q139" i="5"/>
  <c r="R139" i="5"/>
  <c r="S139" i="5"/>
  <c r="T139" i="5"/>
  <c r="U139" i="5"/>
  <c r="V139" i="5"/>
  <c r="X139" i="5"/>
  <c r="Y139" i="5"/>
  <c r="Z139" i="5"/>
  <c r="AA139" i="5"/>
  <c r="AB139" i="5"/>
  <c r="AC139" i="5"/>
  <c r="AD139" i="5"/>
  <c r="AE139" i="5"/>
  <c r="O140" i="5"/>
  <c r="P140" i="5"/>
  <c r="Q140" i="5"/>
  <c r="R140" i="5"/>
  <c r="S140" i="5"/>
  <c r="T140" i="5"/>
  <c r="U140" i="5"/>
  <c r="V140" i="5"/>
  <c r="X140" i="5"/>
  <c r="Y140" i="5"/>
  <c r="Z140" i="5"/>
  <c r="AA140" i="5"/>
  <c r="AB140" i="5"/>
  <c r="AC140" i="5"/>
  <c r="AD140" i="5"/>
  <c r="AE140" i="5"/>
  <c r="O141" i="5"/>
  <c r="P141" i="5"/>
  <c r="Q141" i="5"/>
  <c r="R141" i="5"/>
  <c r="S141" i="5"/>
  <c r="T141" i="5"/>
  <c r="U141" i="5"/>
  <c r="V141" i="5"/>
  <c r="X141" i="5"/>
  <c r="Y141" i="5"/>
  <c r="Z141" i="5"/>
  <c r="AA141" i="5"/>
  <c r="AB141" i="5"/>
  <c r="AC141" i="5"/>
  <c r="AD141" i="5"/>
  <c r="AE141" i="5"/>
  <c r="O142" i="5"/>
  <c r="P142" i="5"/>
  <c r="Q142" i="5"/>
  <c r="R142" i="5"/>
  <c r="S142" i="5"/>
  <c r="T142" i="5"/>
  <c r="U142" i="5"/>
  <c r="V142" i="5"/>
  <c r="X142" i="5"/>
  <c r="Y142" i="5"/>
  <c r="Z142" i="5"/>
  <c r="AA142" i="5"/>
  <c r="AB142" i="5"/>
  <c r="AC142" i="5"/>
  <c r="AD142" i="5"/>
  <c r="AE142" i="5"/>
  <c r="O143" i="5"/>
  <c r="P143" i="5"/>
  <c r="Q143" i="5"/>
  <c r="R143" i="5"/>
  <c r="S143" i="5"/>
  <c r="T143" i="5"/>
  <c r="U143" i="5"/>
  <c r="V143" i="5"/>
  <c r="X143" i="5"/>
  <c r="Y143" i="5"/>
  <c r="Z143" i="5"/>
  <c r="AA143" i="5"/>
  <c r="AB143" i="5"/>
  <c r="AC143" i="5"/>
  <c r="AD143" i="5"/>
  <c r="AE143" i="5"/>
  <c r="O144" i="5"/>
  <c r="P144" i="5"/>
  <c r="Q144" i="5"/>
  <c r="R144" i="5"/>
  <c r="S144" i="5"/>
  <c r="T144" i="5"/>
  <c r="U144" i="5"/>
  <c r="V144" i="5"/>
  <c r="X144" i="5"/>
  <c r="Y144" i="5"/>
  <c r="Z144" i="5"/>
  <c r="AA144" i="5"/>
  <c r="AB144" i="5"/>
  <c r="AC144" i="5"/>
  <c r="AD144" i="5"/>
  <c r="AE144" i="5"/>
  <c r="O145" i="5"/>
  <c r="P145" i="5"/>
  <c r="Q145" i="5"/>
  <c r="R145" i="5"/>
  <c r="S145" i="5"/>
  <c r="T145" i="5"/>
  <c r="U145" i="5"/>
  <c r="V145" i="5"/>
  <c r="X145" i="5"/>
  <c r="Y145" i="5"/>
  <c r="Z145" i="5"/>
  <c r="AA145" i="5"/>
  <c r="AB145" i="5"/>
  <c r="AC145" i="5"/>
  <c r="AD145" i="5"/>
  <c r="AE145" i="5"/>
  <c r="O146" i="5"/>
  <c r="P146" i="5"/>
  <c r="Q146" i="5"/>
  <c r="R146" i="5"/>
  <c r="S146" i="5"/>
  <c r="T146" i="5"/>
  <c r="U146" i="5"/>
  <c r="V146" i="5"/>
  <c r="X146" i="5"/>
  <c r="Y146" i="5"/>
  <c r="Z146" i="5"/>
  <c r="AA146" i="5"/>
  <c r="AB146" i="5"/>
  <c r="AC146" i="5"/>
  <c r="AD146" i="5"/>
  <c r="AE146" i="5"/>
  <c r="O147" i="5"/>
  <c r="P147" i="5"/>
  <c r="Q147" i="5"/>
  <c r="R147" i="5"/>
  <c r="S147" i="5"/>
  <c r="T147" i="5"/>
  <c r="U147" i="5"/>
  <c r="V147" i="5"/>
  <c r="X147" i="5"/>
  <c r="Y147" i="5"/>
  <c r="Z147" i="5"/>
  <c r="AA147" i="5"/>
  <c r="AB147" i="5"/>
  <c r="AC147" i="5"/>
  <c r="AD147" i="5"/>
  <c r="AE147" i="5"/>
  <c r="O148" i="5"/>
  <c r="P148" i="5"/>
  <c r="Q148" i="5"/>
  <c r="R148" i="5"/>
  <c r="S148" i="5"/>
  <c r="T148" i="5"/>
  <c r="U148" i="5"/>
  <c r="V148" i="5"/>
  <c r="X148" i="5"/>
  <c r="Y148" i="5"/>
  <c r="Z148" i="5"/>
  <c r="AA148" i="5"/>
  <c r="AB148" i="5"/>
  <c r="AC148" i="5"/>
  <c r="AD148" i="5"/>
  <c r="AE148" i="5"/>
  <c r="O149" i="5"/>
  <c r="P149" i="5"/>
  <c r="Q149" i="5"/>
  <c r="R149" i="5"/>
  <c r="S149" i="5"/>
  <c r="T149" i="5"/>
  <c r="U149" i="5"/>
  <c r="V149" i="5"/>
  <c r="X149" i="5"/>
  <c r="Y149" i="5"/>
  <c r="Z149" i="5"/>
  <c r="AA149" i="5"/>
  <c r="AB149" i="5"/>
  <c r="AC149" i="5"/>
  <c r="AD149" i="5"/>
  <c r="AE149" i="5"/>
  <c r="O150" i="5"/>
  <c r="P150" i="5"/>
  <c r="Q150" i="5"/>
  <c r="R150" i="5"/>
  <c r="S150" i="5"/>
  <c r="T150" i="5"/>
  <c r="U150" i="5"/>
  <c r="V150" i="5"/>
  <c r="X150" i="5"/>
  <c r="Y150" i="5"/>
  <c r="Z150" i="5"/>
  <c r="AA150" i="5"/>
  <c r="AB150" i="5"/>
  <c r="AC150" i="5"/>
  <c r="AD150" i="5"/>
  <c r="AE150" i="5"/>
  <c r="O151" i="5"/>
  <c r="P151" i="5"/>
  <c r="Q151" i="5"/>
  <c r="R151" i="5"/>
  <c r="S151" i="5"/>
  <c r="T151" i="5"/>
  <c r="U151" i="5"/>
  <c r="V151" i="5"/>
  <c r="X151" i="5"/>
  <c r="Y151" i="5"/>
  <c r="Z151" i="5"/>
  <c r="AA151" i="5"/>
  <c r="AB151" i="5"/>
  <c r="AC151" i="5"/>
  <c r="AD151" i="5"/>
  <c r="AE151" i="5"/>
  <c r="O152" i="5"/>
  <c r="P152" i="5"/>
  <c r="Q152" i="5"/>
  <c r="R152" i="5"/>
  <c r="S152" i="5"/>
  <c r="T152" i="5"/>
  <c r="U152" i="5"/>
  <c r="V152" i="5"/>
  <c r="X152" i="5"/>
  <c r="Y152" i="5"/>
  <c r="Z152" i="5"/>
  <c r="AA152" i="5"/>
  <c r="AB152" i="5"/>
  <c r="AC152" i="5"/>
  <c r="AD152" i="5"/>
  <c r="AE152" i="5"/>
  <c r="O153" i="5"/>
  <c r="P153" i="5"/>
  <c r="Q153" i="5"/>
  <c r="R153" i="5"/>
  <c r="S153" i="5"/>
  <c r="T153" i="5"/>
  <c r="U153" i="5"/>
  <c r="V153" i="5"/>
  <c r="X153" i="5"/>
  <c r="Y153" i="5"/>
  <c r="Z153" i="5"/>
  <c r="AA153" i="5"/>
  <c r="AB153" i="5"/>
  <c r="AC153" i="5"/>
  <c r="AD153" i="5"/>
  <c r="AE153" i="5"/>
  <c r="O154" i="5"/>
  <c r="P154" i="5"/>
  <c r="Q154" i="5"/>
  <c r="R154" i="5"/>
  <c r="S154" i="5"/>
  <c r="T154" i="5"/>
  <c r="U154" i="5"/>
  <c r="V154" i="5"/>
  <c r="X154" i="5"/>
  <c r="Y154" i="5"/>
  <c r="Z154" i="5"/>
  <c r="AA154" i="5"/>
  <c r="AB154" i="5"/>
  <c r="AC154" i="5"/>
  <c r="AD154" i="5"/>
  <c r="AE154" i="5"/>
  <c r="O155" i="5"/>
  <c r="P155" i="5"/>
  <c r="Q155" i="5"/>
  <c r="R155" i="5"/>
  <c r="S155" i="5"/>
  <c r="T155" i="5"/>
  <c r="U155" i="5"/>
  <c r="V155" i="5"/>
  <c r="X155" i="5"/>
  <c r="Y155" i="5"/>
  <c r="Z155" i="5"/>
  <c r="AA155" i="5"/>
  <c r="AB155" i="5"/>
  <c r="AC155" i="5"/>
  <c r="AD155" i="5"/>
  <c r="AE155" i="5"/>
  <c r="O156" i="5"/>
  <c r="P156" i="5"/>
  <c r="Q156" i="5"/>
  <c r="R156" i="5"/>
  <c r="S156" i="5"/>
  <c r="T156" i="5"/>
  <c r="U156" i="5"/>
  <c r="V156" i="5"/>
  <c r="X156" i="5"/>
  <c r="Y156" i="5"/>
  <c r="Z156" i="5"/>
  <c r="AA156" i="5"/>
  <c r="AB156" i="5"/>
  <c r="AC156" i="5"/>
  <c r="AD156" i="5"/>
  <c r="AE156" i="5"/>
  <c r="O157" i="5"/>
  <c r="P157" i="5"/>
  <c r="Q157" i="5"/>
  <c r="R157" i="5"/>
  <c r="S157" i="5"/>
  <c r="T157" i="5"/>
  <c r="U157" i="5"/>
  <c r="V157" i="5"/>
  <c r="X157" i="5"/>
  <c r="Y157" i="5"/>
  <c r="Z157" i="5"/>
  <c r="AA157" i="5"/>
  <c r="AB157" i="5"/>
  <c r="AC157" i="5"/>
  <c r="AD157" i="5"/>
  <c r="AE157" i="5"/>
  <c r="O158" i="5"/>
  <c r="P158" i="5"/>
  <c r="Q158" i="5"/>
  <c r="R158" i="5"/>
  <c r="S158" i="5"/>
  <c r="T158" i="5"/>
  <c r="U158" i="5"/>
  <c r="V158" i="5"/>
  <c r="X158" i="5"/>
  <c r="Y158" i="5"/>
  <c r="Z158" i="5"/>
  <c r="AA158" i="5"/>
  <c r="AB158" i="5"/>
  <c r="AC158" i="5"/>
  <c r="AD158" i="5"/>
  <c r="AE158" i="5"/>
  <c r="O159" i="5"/>
  <c r="P159" i="5"/>
  <c r="Q159" i="5"/>
  <c r="R159" i="5"/>
  <c r="S159" i="5"/>
  <c r="T159" i="5"/>
  <c r="U159" i="5"/>
  <c r="V159" i="5"/>
  <c r="X159" i="5"/>
  <c r="Y159" i="5"/>
  <c r="Z159" i="5"/>
  <c r="AA159" i="5"/>
  <c r="AB159" i="5"/>
  <c r="AC159" i="5"/>
  <c r="AD159" i="5"/>
  <c r="AE159" i="5"/>
  <c r="O160" i="5"/>
  <c r="P160" i="5"/>
  <c r="Q160" i="5"/>
  <c r="R160" i="5"/>
  <c r="S160" i="5"/>
  <c r="T160" i="5"/>
  <c r="U160" i="5"/>
  <c r="V160" i="5"/>
  <c r="X160" i="5"/>
  <c r="Y160" i="5"/>
  <c r="Z160" i="5"/>
  <c r="AA160" i="5"/>
  <c r="AB160" i="5"/>
  <c r="AC160" i="5"/>
  <c r="AD160" i="5"/>
  <c r="AE160" i="5"/>
  <c r="O161" i="5"/>
  <c r="P161" i="5"/>
  <c r="Q161" i="5"/>
  <c r="R161" i="5"/>
  <c r="S161" i="5"/>
  <c r="T161" i="5"/>
  <c r="U161" i="5"/>
  <c r="V161" i="5"/>
  <c r="X161" i="5"/>
  <c r="Y161" i="5"/>
  <c r="Z161" i="5"/>
  <c r="AA161" i="5"/>
  <c r="AB161" i="5"/>
  <c r="AC161" i="5"/>
  <c r="AD161" i="5"/>
  <c r="AE161" i="5"/>
  <c r="O162" i="5"/>
  <c r="P162" i="5"/>
  <c r="Q162" i="5"/>
  <c r="R162" i="5"/>
  <c r="S162" i="5"/>
  <c r="T162" i="5"/>
  <c r="U162" i="5"/>
  <c r="V162" i="5"/>
  <c r="X162" i="5"/>
  <c r="Y162" i="5"/>
  <c r="Z162" i="5"/>
  <c r="AA162" i="5"/>
  <c r="AB162" i="5"/>
  <c r="AC162" i="5"/>
  <c r="AD162" i="5"/>
  <c r="AE162" i="5"/>
  <c r="O163" i="5"/>
  <c r="P163" i="5"/>
  <c r="Q163" i="5"/>
  <c r="R163" i="5"/>
  <c r="S163" i="5"/>
  <c r="T163" i="5"/>
  <c r="U163" i="5"/>
  <c r="V163" i="5"/>
  <c r="X163" i="5"/>
  <c r="Y163" i="5"/>
  <c r="Z163" i="5"/>
  <c r="AA163" i="5"/>
  <c r="AB163" i="5"/>
  <c r="AC163" i="5"/>
  <c r="AD163" i="5"/>
  <c r="AE163" i="5"/>
  <c r="O164" i="5"/>
  <c r="P164" i="5"/>
  <c r="Q164" i="5"/>
  <c r="R164" i="5"/>
  <c r="S164" i="5"/>
  <c r="T164" i="5"/>
  <c r="U164" i="5"/>
  <c r="V164" i="5"/>
  <c r="X164" i="5"/>
  <c r="Y164" i="5"/>
  <c r="Z164" i="5"/>
  <c r="AA164" i="5"/>
  <c r="AB164" i="5"/>
  <c r="AC164" i="5"/>
  <c r="AD164" i="5"/>
  <c r="AE164" i="5"/>
  <c r="O165" i="5"/>
  <c r="P165" i="5"/>
  <c r="Q165" i="5"/>
  <c r="R165" i="5"/>
  <c r="S165" i="5"/>
  <c r="T165" i="5"/>
  <c r="U165" i="5"/>
  <c r="V165" i="5"/>
  <c r="X165" i="5"/>
  <c r="Y165" i="5"/>
  <c r="Z165" i="5"/>
  <c r="AA165" i="5"/>
  <c r="AB165" i="5"/>
  <c r="AC165" i="5"/>
  <c r="AD165" i="5"/>
  <c r="AE165" i="5"/>
  <c r="O166" i="5"/>
  <c r="P166" i="5"/>
  <c r="Q166" i="5"/>
  <c r="R166" i="5"/>
  <c r="S166" i="5"/>
  <c r="T166" i="5"/>
  <c r="U166" i="5"/>
  <c r="V166" i="5"/>
  <c r="X166" i="5"/>
  <c r="Y166" i="5"/>
  <c r="Z166" i="5"/>
  <c r="AA166" i="5"/>
  <c r="AB166" i="5"/>
  <c r="AC166" i="5"/>
  <c r="AD166" i="5"/>
  <c r="AE166" i="5"/>
  <c r="O167" i="5"/>
  <c r="P167" i="5"/>
  <c r="Q167" i="5"/>
  <c r="R167" i="5"/>
  <c r="S167" i="5"/>
  <c r="T167" i="5"/>
  <c r="U167" i="5"/>
  <c r="V167" i="5"/>
  <c r="X167" i="5"/>
  <c r="Y167" i="5"/>
  <c r="Z167" i="5"/>
  <c r="AA167" i="5"/>
  <c r="AB167" i="5"/>
  <c r="AC167" i="5"/>
  <c r="AD167" i="5"/>
  <c r="AE167" i="5"/>
  <c r="O168" i="5"/>
  <c r="P168" i="5"/>
  <c r="Q168" i="5"/>
  <c r="R168" i="5"/>
  <c r="S168" i="5"/>
  <c r="T168" i="5"/>
  <c r="U168" i="5"/>
  <c r="V168" i="5"/>
  <c r="X168" i="5"/>
  <c r="Y168" i="5"/>
  <c r="Z168" i="5"/>
  <c r="AA168" i="5"/>
  <c r="AB168" i="5"/>
  <c r="AC168" i="5"/>
  <c r="AD168" i="5"/>
  <c r="AE168" i="5"/>
  <c r="O169" i="5"/>
  <c r="P169" i="5"/>
  <c r="Q169" i="5"/>
  <c r="R169" i="5"/>
  <c r="S169" i="5"/>
  <c r="T169" i="5"/>
  <c r="U169" i="5"/>
  <c r="V169" i="5"/>
  <c r="X169" i="5"/>
  <c r="Y169" i="5"/>
  <c r="Z169" i="5"/>
  <c r="AA169" i="5"/>
  <c r="AB169" i="5"/>
  <c r="AC169" i="5"/>
  <c r="AD169" i="5"/>
  <c r="AE169" i="5"/>
  <c r="O170" i="5"/>
  <c r="P170" i="5"/>
  <c r="Q170" i="5"/>
  <c r="R170" i="5"/>
  <c r="S170" i="5"/>
  <c r="T170" i="5"/>
  <c r="U170" i="5"/>
  <c r="V170" i="5"/>
  <c r="X170" i="5"/>
  <c r="Y170" i="5"/>
  <c r="Z170" i="5"/>
  <c r="AA170" i="5"/>
  <c r="AB170" i="5"/>
  <c r="AC170" i="5"/>
  <c r="AD170" i="5"/>
  <c r="AE170" i="5"/>
  <c r="O171" i="5"/>
  <c r="P171" i="5"/>
  <c r="Q171" i="5"/>
  <c r="R171" i="5"/>
  <c r="S171" i="5"/>
  <c r="T171" i="5"/>
  <c r="U171" i="5"/>
  <c r="V171" i="5"/>
  <c r="X171" i="5"/>
  <c r="Y171" i="5"/>
  <c r="Z171" i="5"/>
  <c r="AA171" i="5"/>
  <c r="AB171" i="5"/>
  <c r="AC171" i="5"/>
  <c r="AD171" i="5"/>
  <c r="AE171" i="5"/>
  <c r="O172" i="5"/>
  <c r="P172" i="5"/>
  <c r="Q172" i="5"/>
  <c r="R172" i="5"/>
  <c r="S172" i="5"/>
  <c r="T172" i="5"/>
  <c r="U172" i="5"/>
  <c r="V172" i="5"/>
  <c r="X172" i="5"/>
  <c r="Y172" i="5"/>
  <c r="Z172" i="5"/>
  <c r="AA172" i="5"/>
  <c r="AB172" i="5"/>
  <c r="AC172" i="5"/>
  <c r="AD172" i="5"/>
  <c r="AE172" i="5"/>
  <c r="O173" i="5"/>
  <c r="P173" i="5"/>
  <c r="Q173" i="5"/>
  <c r="R173" i="5"/>
  <c r="S173" i="5"/>
  <c r="T173" i="5"/>
  <c r="U173" i="5"/>
  <c r="V173" i="5"/>
  <c r="X173" i="5"/>
  <c r="Y173" i="5"/>
  <c r="Z173" i="5"/>
  <c r="AA173" i="5"/>
  <c r="AB173" i="5"/>
  <c r="AC173" i="5"/>
  <c r="AD173" i="5"/>
  <c r="AE173" i="5"/>
  <c r="O174" i="5"/>
  <c r="P174" i="5"/>
  <c r="Q174" i="5"/>
  <c r="R174" i="5"/>
  <c r="S174" i="5"/>
  <c r="T174" i="5"/>
  <c r="U174" i="5"/>
  <c r="V174" i="5"/>
  <c r="X174" i="5"/>
  <c r="Y174" i="5"/>
  <c r="Z174" i="5"/>
  <c r="AA174" i="5"/>
  <c r="AB174" i="5"/>
  <c r="AC174" i="5"/>
  <c r="AD174" i="5"/>
  <c r="AE174" i="5"/>
  <c r="O175" i="5"/>
  <c r="P175" i="5"/>
  <c r="Q175" i="5"/>
  <c r="R175" i="5"/>
  <c r="S175" i="5"/>
  <c r="T175" i="5"/>
  <c r="U175" i="5"/>
  <c r="V175" i="5"/>
  <c r="X175" i="5"/>
  <c r="Y175" i="5"/>
  <c r="Z175" i="5"/>
  <c r="AA175" i="5"/>
  <c r="AB175" i="5"/>
  <c r="AC175" i="5"/>
  <c r="AD175" i="5"/>
  <c r="AE175" i="5"/>
  <c r="O176" i="5"/>
  <c r="P176" i="5"/>
  <c r="Q176" i="5"/>
  <c r="R176" i="5"/>
  <c r="S176" i="5"/>
  <c r="T176" i="5"/>
  <c r="U176" i="5"/>
  <c r="V176" i="5"/>
  <c r="X176" i="5"/>
  <c r="Y176" i="5"/>
  <c r="Z176" i="5"/>
  <c r="AA176" i="5"/>
  <c r="AB176" i="5"/>
  <c r="AC176" i="5"/>
  <c r="AD176" i="5"/>
  <c r="AE176" i="5"/>
  <c r="O177" i="5"/>
  <c r="P177" i="5"/>
  <c r="Q177" i="5"/>
  <c r="R177" i="5"/>
  <c r="S177" i="5"/>
  <c r="T177" i="5"/>
  <c r="U177" i="5"/>
  <c r="V177" i="5"/>
  <c r="X177" i="5"/>
  <c r="Y177" i="5"/>
  <c r="Z177" i="5"/>
  <c r="AA177" i="5"/>
  <c r="AB177" i="5"/>
  <c r="AC177" i="5"/>
  <c r="AD177" i="5"/>
  <c r="AE177" i="5"/>
  <c r="O178" i="5"/>
  <c r="P178" i="5"/>
  <c r="Q178" i="5"/>
  <c r="R178" i="5"/>
  <c r="S178" i="5"/>
  <c r="T178" i="5"/>
  <c r="U178" i="5"/>
  <c r="V178" i="5"/>
  <c r="X178" i="5"/>
  <c r="Y178" i="5"/>
  <c r="Z178" i="5"/>
  <c r="AA178" i="5"/>
  <c r="AB178" i="5"/>
  <c r="AC178" i="5"/>
  <c r="AD178" i="5"/>
  <c r="AE178" i="5"/>
  <c r="O179" i="5"/>
  <c r="P179" i="5"/>
  <c r="Q179" i="5"/>
  <c r="R179" i="5"/>
  <c r="S179" i="5"/>
  <c r="T179" i="5"/>
  <c r="U179" i="5"/>
  <c r="V179" i="5"/>
  <c r="X179" i="5"/>
  <c r="Y179" i="5"/>
  <c r="Z179" i="5"/>
  <c r="AA179" i="5"/>
  <c r="AB179" i="5"/>
  <c r="AC179" i="5"/>
  <c r="AD179" i="5"/>
  <c r="AE179" i="5"/>
  <c r="O180" i="5"/>
  <c r="P180" i="5"/>
  <c r="Q180" i="5"/>
  <c r="R180" i="5"/>
  <c r="S180" i="5"/>
  <c r="T180" i="5"/>
  <c r="U180" i="5"/>
  <c r="V180" i="5"/>
  <c r="X180" i="5"/>
  <c r="Y180" i="5"/>
  <c r="Z180" i="5"/>
  <c r="AA180" i="5"/>
  <c r="AB180" i="5"/>
  <c r="AC180" i="5"/>
  <c r="AD180" i="5"/>
  <c r="AE180" i="5"/>
  <c r="O181" i="5"/>
  <c r="P181" i="5"/>
  <c r="Q181" i="5"/>
  <c r="R181" i="5"/>
  <c r="S181" i="5"/>
  <c r="T181" i="5"/>
  <c r="U181" i="5"/>
  <c r="V181" i="5"/>
  <c r="X181" i="5"/>
  <c r="Y181" i="5"/>
  <c r="Z181" i="5"/>
  <c r="AA181" i="5"/>
  <c r="AB181" i="5"/>
  <c r="AC181" i="5"/>
  <c r="AD181" i="5"/>
  <c r="AE181" i="5"/>
  <c r="O182" i="5"/>
  <c r="P182" i="5"/>
  <c r="Q182" i="5"/>
  <c r="R182" i="5"/>
  <c r="S182" i="5"/>
  <c r="T182" i="5"/>
  <c r="U182" i="5"/>
  <c r="V182" i="5"/>
  <c r="X182" i="5"/>
  <c r="Y182" i="5"/>
  <c r="Z182" i="5"/>
  <c r="AA182" i="5"/>
  <c r="AB182" i="5"/>
  <c r="AC182" i="5"/>
  <c r="AD182" i="5"/>
  <c r="AE182" i="5"/>
  <c r="O183" i="5"/>
  <c r="P183" i="5"/>
  <c r="Q183" i="5"/>
  <c r="R183" i="5"/>
  <c r="S183" i="5"/>
  <c r="T183" i="5"/>
  <c r="U183" i="5"/>
  <c r="V183" i="5"/>
  <c r="X183" i="5"/>
  <c r="Y183" i="5"/>
  <c r="Z183" i="5"/>
  <c r="AA183" i="5"/>
  <c r="AB183" i="5"/>
  <c r="AC183" i="5"/>
  <c r="AD183" i="5"/>
  <c r="AE183" i="5"/>
  <c r="O184" i="5"/>
  <c r="P184" i="5"/>
  <c r="Q184" i="5"/>
  <c r="R184" i="5"/>
  <c r="S184" i="5"/>
  <c r="T184" i="5"/>
  <c r="U184" i="5"/>
  <c r="V184" i="5"/>
  <c r="X184" i="5"/>
  <c r="Y184" i="5"/>
  <c r="Z184" i="5"/>
  <c r="AA184" i="5"/>
  <c r="AB184" i="5"/>
  <c r="AC184" i="5"/>
  <c r="AD184" i="5"/>
  <c r="AE184" i="5"/>
  <c r="O185" i="5"/>
  <c r="P185" i="5"/>
  <c r="Q185" i="5"/>
  <c r="R185" i="5"/>
  <c r="S185" i="5"/>
  <c r="T185" i="5"/>
  <c r="U185" i="5"/>
  <c r="V185" i="5"/>
  <c r="X185" i="5"/>
  <c r="Y185" i="5"/>
  <c r="Z185" i="5"/>
  <c r="AA185" i="5"/>
  <c r="AB185" i="5"/>
  <c r="AC185" i="5"/>
  <c r="AD185" i="5"/>
  <c r="AE185" i="5"/>
  <c r="O186" i="5"/>
  <c r="P186" i="5"/>
  <c r="Q186" i="5"/>
  <c r="R186" i="5"/>
  <c r="S186" i="5"/>
  <c r="T186" i="5"/>
  <c r="U186" i="5"/>
  <c r="V186" i="5"/>
  <c r="X186" i="5"/>
  <c r="Y186" i="5"/>
  <c r="Z186" i="5"/>
  <c r="AA186" i="5"/>
  <c r="AB186" i="5"/>
  <c r="AC186" i="5"/>
  <c r="AD186" i="5"/>
  <c r="AE186" i="5"/>
  <c r="O187" i="5"/>
  <c r="P187" i="5"/>
  <c r="Q187" i="5"/>
  <c r="R187" i="5"/>
  <c r="S187" i="5"/>
  <c r="T187" i="5"/>
  <c r="U187" i="5"/>
  <c r="V187" i="5"/>
  <c r="X187" i="5"/>
  <c r="Y187" i="5"/>
  <c r="Z187" i="5"/>
  <c r="AA187" i="5"/>
  <c r="AB187" i="5"/>
  <c r="AC187" i="5"/>
  <c r="AD187" i="5"/>
  <c r="AE187" i="5"/>
  <c r="O188" i="5"/>
  <c r="P188" i="5"/>
  <c r="Q188" i="5"/>
  <c r="R188" i="5"/>
  <c r="S188" i="5"/>
  <c r="T188" i="5"/>
  <c r="U188" i="5"/>
  <c r="V188" i="5"/>
  <c r="X188" i="5"/>
  <c r="Y188" i="5"/>
  <c r="Z188" i="5"/>
  <c r="AA188" i="5"/>
  <c r="AB188" i="5"/>
  <c r="AC188" i="5"/>
  <c r="AD188" i="5"/>
  <c r="AE188" i="5"/>
  <c r="O189" i="5"/>
  <c r="P189" i="5"/>
  <c r="Q189" i="5"/>
  <c r="R189" i="5"/>
  <c r="S189" i="5"/>
  <c r="T189" i="5"/>
  <c r="U189" i="5"/>
  <c r="V189" i="5"/>
  <c r="X189" i="5"/>
  <c r="Y189" i="5"/>
  <c r="Z189" i="5"/>
  <c r="AA189" i="5"/>
  <c r="AB189" i="5"/>
  <c r="AC189" i="5"/>
  <c r="AD189" i="5"/>
  <c r="AE189" i="5"/>
  <c r="O190" i="5"/>
  <c r="P190" i="5"/>
  <c r="Q190" i="5"/>
  <c r="R190" i="5"/>
  <c r="S190" i="5"/>
  <c r="T190" i="5"/>
  <c r="U190" i="5"/>
  <c r="V190" i="5"/>
  <c r="X190" i="5"/>
  <c r="Y190" i="5"/>
  <c r="Z190" i="5"/>
  <c r="AA190" i="5"/>
  <c r="AB190" i="5"/>
  <c r="AC190" i="5"/>
  <c r="AD190" i="5"/>
  <c r="AE190" i="5"/>
  <c r="O191" i="5"/>
  <c r="P191" i="5"/>
  <c r="Q191" i="5"/>
  <c r="R191" i="5"/>
  <c r="S191" i="5"/>
  <c r="T191" i="5"/>
  <c r="U191" i="5"/>
  <c r="V191" i="5"/>
  <c r="X191" i="5"/>
  <c r="Y191" i="5"/>
  <c r="Z191" i="5"/>
  <c r="AA191" i="5"/>
  <c r="AB191" i="5"/>
  <c r="AC191" i="5"/>
  <c r="AD191" i="5"/>
  <c r="AE191" i="5"/>
  <c r="O192" i="5"/>
  <c r="P192" i="5"/>
  <c r="Q192" i="5"/>
  <c r="R192" i="5"/>
  <c r="S192" i="5"/>
  <c r="T192" i="5"/>
  <c r="U192" i="5"/>
  <c r="V192" i="5"/>
  <c r="X192" i="5"/>
  <c r="Y192" i="5"/>
  <c r="Z192" i="5"/>
  <c r="AA192" i="5"/>
  <c r="AB192" i="5"/>
  <c r="AC192" i="5"/>
  <c r="AD192" i="5"/>
  <c r="AE192" i="5"/>
  <c r="O193" i="5"/>
  <c r="P193" i="5"/>
  <c r="Q193" i="5"/>
  <c r="R193" i="5"/>
  <c r="S193" i="5"/>
  <c r="T193" i="5"/>
  <c r="U193" i="5"/>
  <c r="V193" i="5"/>
  <c r="X193" i="5"/>
  <c r="Y193" i="5"/>
  <c r="Z193" i="5"/>
  <c r="AA193" i="5"/>
  <c r="AB193" i="5"/>
  <c r="AC193" i="5"/>
  <c r="AD193" i="5"/>
  <c r="AE193" i="5"/>
  <c r="O194" i="5"/>
  <c r="P194" i="5"/>
  <c r="Q194" i="5"/>
  <c r="R194" i="5"/>
  <c r="S194" i="5"/>
  <c r="T194" i="5"/>
  <c r="U194" i="5"/>
  <c r="V194" i="5"/>
  <c r="X194" i="5"/>
  <c r="Y194" i="5"/>
  <c r="Z194" i="5"/>
  <c r="AA194" i="5"/>
  <c r="AB194" i="5"/>
  <c r="AC194" i="5"/>
  <c r="AD194" i="5"/>
  <c r="AE194" i="5"/>
  <c r="O195" i="5"/>
  <c r="P195" i="5"/>
  <c r="Q195" i="5"/>
  <c r="R195" i="5"/>
  <c r="S195" i="5"/>
  <c r="T195" i="5"/>
  <c r="U195" i="5"/>
  <c r="V195" i="5"/>
  <c r="X195" i="5"/>
  <c r="Y195" i="5"/>
  <c r="Z195" i="5"/>
  <c r="AA195" i="5"/>
  <c r="AB195" i="5"/>
  <c r="AC195" i="5"/>
  <c r="AD195" i="5"/>
  <c r="AE195" i="5"/>
  <c r="O196" i="5"/>
  <c r="P196" i="5"/>
  <c r="Q196" i="5"/>
  <c r="R196" i="5"/>
  <c r="S196" i="5"/>
  <c r="T196" i="5"/>
  <c r="U196" i="5"/>
  <c r="V196" i="5"/>
  <c r="X196" i="5"/>
  <c r="Y196" i="5"/>
  <c r="Z196" i="5"/>
  <c r="AA196" i="5"/>
  <c r="AB196" i="5"/>
  <c r="AC196" i="5"/>
  <c r="AD196" i="5"/>
  <c r="AE196" i="5"/>
  <c r="O197" i="5"/>
  <c r="P197" i="5"/>
  <c r="Q197" i="5"/>
  <c r="R197" i="5"/>
  <c r="S197" i="5"/>
  <c r="T197" i="5"/>
  <c r="U197" i="5"/>
  <c r="V197" i="5"/>
  <c r="X197" i="5"/>
  <c r="Y197" i="5"/>
  <c r="Z197" i="5"/>
  <c r="AA197" i="5"/>
  <c r="AB197" i="5"/>
  <c r="AC197" i="5"/>
  <c r="AD197" i="5"/>
  <c r="AE197" i="5"/>
  <c r="O198" i="5"/>
  <c r="P198" i="5"/>
  <c r="Q198" i="5"/>
  <c r="R198" i="5"/>
  <c r="S198" i="5"/>
  <c r="T198" i="5"/>
  <c r="U198" i="5"/>
  <c r="V198" i="5"/>
  <c r="X198" i="5"/>
  <c r="Y198" i="5"/>
  <c r="Z198" i="5"/>
  <c r="AA198" i="5"/>
  <c r="AB198" i="5"/>
  <c r="AC198" i="5"/>
  <c r="AD198" i="5"/>
  <c r="AE198" i="5"/>
  <c r="O199" i="5"/>
  <c r="P199" i="5"/>
  <c r="Q199" i="5"/>
  <c r="R199" i="5"/>
  <c r="S199" i="5"/>
  <c r="T199" i="5"/>
  <c r="U199" i="5"/>
  <c r="V199" i="5"/>
  <c r="X199" i="5"/>
  <c r="Y199" i="5"/>
  <c r="Z199" i="5"/>
  <c r="AA199" i="5"/>
  <c r="AB199" i="5"/>
  <c r="AC199" i="5"/>
  <c r="AD199" i="5"/>
  <c r="AE199" i="5"/>
  <c r="O200" i="5"/>
  <c r="P200" i="5"/>
  <c r="Q200" i="5"/>
  <c r="R200" i="5"/>
  <c r="S200" i="5"/>
  <c r="T200" i="5"/>
  <c r="U200" i="5"/>
  <c r="V200" i="5"/>
  <c r="X200" i="5"/>
  <c r="Y200" i="5"/>
  <c r="Z200" i="5"/>
  <c r="AA200" i="5"/>
  <c r="AB200" i="5"/>
  <c r="AC200" i="5"/>
  <c r="AD200" i="5"/>
  <c r="AE200" i="5"/>
  <c r="O201" i="5"/>
  <c r="P201" i="5"/>
  <c r="Q201" i="5"/>
  <c r="R201" i="5"/>
  <c r="S201" i="5"/>
  <c r="T201" i="5"/>
  <c r="U201" i="5"/>
  <c r="V201" i="5"/>
  <c r="X201" i="5"/>
  <c r="Y201" i="5"/>
  <c r="Z201" i="5"/>
  <c r="AA201" i="5"/>
  <c r="AB201" i="5"/>
  <c r="AC201" i="5"/>
  <c r="AD201" i="5"/>
  <c r="AE201" i="5"/>
  <c r="O202" i="5"/>
  <c r="P202" i="5"/>
  <c r="Q202" i="5"/>
  <c r="R202" i="5"/>
  <c r="S202" i="5"/>
  <c r="T202" i="5"/>
  <c r="U202" i="5"/>
  <c r="V202" i="5"/>
  <c r="X202" i="5"/>
  <c r="Y202" i="5"/>
  <c r="Z202" i="5"/>
  <c r="AA202" i="5"/>
  <c r="AB202" i="5"/>
  <c r="AC202" i="5"/>
  <c r="AD202" i="5"/>
  <c r="AE202" i="5"/>
  <c r="O203" i="5"/>
  <c r="P203" i="5"/>
  <c r="Q203" i="5"/>
  <c r="R203" i="5"/>
  <c r="S203" i="5"/>
  <c r="T203" i="5"/>
  <c r="U203" i="5"/>
  <c r="V203" i="5"/>
  <c r="X203" i="5"/>
  <c r="Y203" i="5"/>
  <c r="Z203" i="5"/>
  <c r="AA203" i="5"/>
  <c r="AB203" i="5"/>
  <c r="AC203" i="5"/>
  <c r="AD203" i="5"/>
  <c r="AE203" i="5"/>
  <c r="O204" i="5"/>
  <c r="P204" i="5"/>
  <c r="Q204" i="5"/>
  <c r="R204" i="5"/>
  <c r="S204" i="5"/>
  <c r="T204" i="5"/>
  <c r="U204" i="5"/>
  <c r="V204" i="5"/>
  <c r="X204" i="5"/>
  <c r="Y204" i="5"/>
  <c r="Z204" i="5"/>
  <c r="AA204" i="5"/>
  <c r="AB204" i="5"/>
  <c r="AC204" i="5"/>
  <c r="AD204" i="5"/>
  <c r="AE204" i="5"/>
  <c r="O205" i="5"/>
  <c r="P205" i="5"/>
  <c r="Q205" i="5"/>
  <c r="R205" i="5"/>
  <c r="S205" i="5"/>
  <c r="T205" i="5"/>
  <c r="U205" i="5"/>
  <c r="V205" i="5"/>
  <c r="X205" i="5"/>
  <c r="Y205" i="5"/>
  <c r="Z205" i="5"/>
  <c r="AA205" i="5"/>
  <c r="AB205" i="5"/>
  <c r="AC205" i="5"/>
  <c r="AD205" i="5"/>
  <c r="AE205" i="5"/>
  <c r="O206" i="5"/>
  <c r="P206" i="5"/>
  <c r="Q206" i="5"/>
  <c r="R206" i="5"/>
  <c r="S206" i="5"/>
  <c r="T206" i="5"/>
  <c r="U206" i="5"/>
  <c r="V206" i="5"/>
  <c r="X206" i="5"/>
  <c r="Y206" i="5"/>
  <c r="Z206" i="5"/>
  <c r="AA206" i="5"/>
  <c r="AB206" i="5"/>
  <c r="AC206" i="5"/>
  <c r="AD206" i="5"/>
  <c r="AE206" i="5"/>
  <c r="O207" i="5"/>
  <c r="P207" i="5"/>
  <c r="Q207" i="5"/>
  <c r="R207" i="5"/>
  <c r="S207" i="5"/>
  <c r="T207" i="5"/>
  <c r="U207" i="5"/>
  <c r="V207" i="5"/>
  <c r="X207" i="5"/>
  <c r="Y207" i="5"/>
  <c r="Z207" i="5"/>
  <c r="AA207" i="5"/>
  <c r="AB207" i="5"/>
  <c r="AC207" i="5"/>
  <c r="AD207" i="5"/>
  <c r="AE207" i="5"/>
  <c r="O208" i="5"/>
  <c r="P208" i="5"/>
  <c r="Q208" i="5"/>
  <c r="R208" i="5"/>
  <c r="S208" i="5"/>
  <c r="T208" i="5"/>
  <c r="U208" i="5"/>
  <c r="V208" i="5"/>
  <c r="X208" i="5"/>
  <c r="Y208" i="5"/>
  <c r="Z208" i="5"/>
  <c r="AA208" i="5"/>
  <c r="AB208" i="5"/>
  <c r="AC208" i="5"/>
  <c r="AD208" i="5"/>
  <c r="AE208" i="5"/>
  <c r="O209" i="5"/>
  <c r="P209" i="5"/>
  <c r="Q209" i="5"/>
  <c r="R209" i="5"/>
  <c r="S209" i="5"/>
  <c r="T209" i="5"/>
  <c r="U209" i="5"/>
  <c r="V209" i="5"/>
  <c r="X209" i="5"/>
  <c r="Y209" i="5"/>
  <c r="Z209" i="5"/>
  <c r="AA209" i="5"/>
  <c r="AB209" i="5"/>
  <c r="AC209" i="5"/>
  <c r="AD209" i="5"/>
  <c r="AE209" i="5"/>
  <c r="O210" i="5"/>
  <c r="P210" i="5"/>
  <c r="Q210" i="5"/>
  <c r="R210" i="5"/>
  <c r="S210" i="5"/>
  <c r="T210" i="5"/>
  <c r="U210" i="5"/>
  <c r="V210" i="5"/>
  <c r="X210" i="5"/>
  <c r="Y210" i="5"/>
  <c r="Z210" i="5"/>
  <c r="AA210" i="5"/>
  <c r="AB210" i="5"/>
  <c r="AC210" i="5"/>
  <c r="AD210" i="5"/>
  <c r="AE210" i="5"/>
  <c r="O211" i="5"/>
  <c r="P211" i="5"/>
  <c r="Q211" i="5"/>
  <c r="R211" i="5"/>
  <c r="S211" i="5"/>
  <c r="T211" i="5"/>
  <c r="U211" i="5"/>
  <c r="V211" i="5"/>
  <c r="X211" i="5"/>
  <c r="Y211" i="5"/>
  <c r="Z211" i="5"/>
  <c r="AA211" i="5"/>
  <c r="AB211" i="5"/>
  <c r="AC211" i="5"/>
  <c r="AD211" i="5"/>
  <c r="AE211" i="5"/>
  <c r="O212" i="5"/>
  <c r="P212" i="5"/>
  <c r="Q212" i="5"/>
  <c r="R212" i="5"/>
  <c r="S212" i="5"/>
  <c r="T212" i="5"/>
  <c r="U212" i="5"/>
  <c r="V212" i="5"/>
  <c r="X212" i="5"/>
  <c r="Y212" i="5"/>
  <c r="Z212" i="5"/>
  <c r="AA212" i="5"/>
  <c r="AB212" i="5"/>
  <c r="AC212" i="5"/>
  <c r="AD212" i="5"/>
  <c r="AE212" i="5"/>
  <c r="O213" i="5"/>
  <c r="P213" i="5"/>
  <c r="Q213" i="5"/>
  <c r="R213" i="5"/>
  <c r="S213" i="5"/>
  <c r="T213" i="5"/>
  <c r="U213" i="5"/>
  <c r="V213" i="5"/>
  <c r="X213" i="5"/>
  <c r="Y213" i="5"/>
  <c r="Z213" i="5"/>
  <c r="AA213" i="5"/>
  <c r="AB213" i="5"/>
  <c r="AC213" i="5"/>
  <c r="AD213" i="5"/>
  <c r="AE213" i="5"/>
  <c r="O214" i="5"/>
  <c r="P214" i="5"/>
  <c r="Q214" i="5"/>
  <c r="R214" i="5"/>
  <c r="S214" i="5"/>
  <c r="T214" i="5"/>
  <c r="U214" i="5"/>
  <c r="V214" i="5"/>
  <c r="X214" i="5"/>
  <c r="Y214" i="5"/>
  <c r="Z214" i="5"/>
  <c r="AA214" i="5"/>
  <c r="AB214" i="5"/>
  <c r="AC214" i="5"/>
  <c r="AD214" i="5"/>
  <c r="AE214" i="5"/>
  <c r="O215" i="5"/>
  <c r="P215" i="5"/>
  <c r="Q215" i="5"/>
  <c r="R215" i="5"/>
  <c r="S215" i="5"/>
  <c r="T215" i="5"/>
  <c r="U215" i="5"/>
  <c r="V215" i="5"/>
  <c r="X215" i="5"/>
  <c r="Y215" i="5"/>
  <c r="Z215" i="5"/>
  <c r="AA215" i="5"/>
  <c r="AB215" i="5"/>
  <c r="AC215" i="5"/>
  <c r="AD215" i="5"/>
  <c r="AE215" i="5"/>
  <c r="O216" i="5"/>
  <c r="P216" i="5"/>
  <c r="Q216" i="5"/>
  <c r="R216" i="5"/>
  <c r="S216" i="5"/>
  <c r="T216" i="5"/>
  <c r="U216" i="5"/>
  <c r="V216" i="5"/>
  <c r="X216" i="5"/>
  <c r="Y216" i="5"/>
  <c r="Z216" i="5"/>
  <c r="AA216" i="5"/>
  <c r="AB216" i="5"/>
  <c r="AC216" i="5"/>
  <c r="AD216" i="5"/>
  <c r="AE216" i="5"/>
  <c r="O217" i="5"/>
  <c r="P217" i="5"/>
  <c r="Q217" i="5"/>
  <c r="R217" i="5"/>
  <c r="S217" i="5"/>
  <c r="T217" i="5"/>
  <c r="U217" i="5"/>
  <c r="V217" i="5"/>
  <c r="X217" i="5"/>
  <c r="Y217" i="5"/>
  <c r="Z217" i="5"/>
  <c r="AA217" i="5"/>
  <c r="AB217" i="5"/>
  <c r="AC217" i="5"/>
  <c r="AD217" i="5"/>
  <c r="AE217" i="5"/>
  <c r="O218" i="5"/>
  <c r="P218" i="5"/>
  <c r="Q218" i="5"/>
  <c r="R218" i="5"/>
  <c r="S218" i="5"/>
  <c r="T218" i="5"/>
  <c r="U218" i="5"/>
  <c r="V218" i="5"/>
  <c r="X218" i="5"/>
  <c r="Y218" i="5"/>
  <c r="Z218" i="5"/>
  <c r="AA218" i="5"/>
  <c r="AB218" i="5"/>
  <c r="AC218" i="5"/>
  <c r="AD218" i="5"/>
  <c r="AE218" i="5"/>
  <c r="O219" i="5"/>
  <c r="P219" i="5"/>
  <c r="Q219" i="5"/>
  <c r="R219" i="5"/>
  <c r="S219" i="5"/>
  <c r="T219" i="5"/>
  <c r="U219" i="5"/>
  <c r="V219" i="5"/>
  <c r="X219" i="5"/>
  <c r="Y219" i="5"/>
  <c r="Z219" i="5"/>
  <c r="AA219" i="5"/>
  <c r="AB219" i="5"/>
  <c r="AC219" i="5"/>
  <c r="AD219" i="5"/>
  <c r="AE219" i="5"/>
  <c r="O220" i="5"/>
  <c r="P220" i="5"/>
  <c r="Q220" i="5"/>
  <c r="R220" i="5"/>
  <c r="S220" i="5"/>
  <c r="T220" i="5"/>
  <c r="U220" i="5"/>
  <c r="V220" i="5"/>
  <c r="X220" i="5"/>
  <c r="Y220" i="5"/>
  <c r="Z220" i="5"/>
  <c r="AA220" i="5"/>
  <c r="AB220" i="5"/>
  <c r="AC220" i="5"/>
  <c r="AD220" i="5"/>
  <c r="AE220" i="5"/>
  <c r="O221" i="5"/>
  <c r="P221" i="5"/>
  <c r="Q221" i="5"/>
  <c r="R221" i="5"/>
  <c r="S221" i="5"/>
  <c r="T221" i="5"/>
  <c r="U221" i="5"/>
  <c r="V221" i="5"/>
  <c r="X221" i="5"/>
  <c r="Y221" i="5"/>
  <c r="Z221" i="5"/>
  <c r="AA221" i="5"/>
  <c r="AB221" i="5"/>
  <c r="AC221" i="5"/>
  <c r="AD221" i="5"/>
  <c r="AE221" i="5"/>
  <c r="O222" i="5"/>
  <c r="P222" i="5"/>
  <c r="Q222" i="5"/>
  <c r="R222" i="5"/>
  <c r="S222" i="5"/>
  <c r="T222" i="5"/>
  <c r="U222" i="5"/>
  <c r="V222" i="5"/>
  <c r="X222" i="5"/>
  <c r="Y222" i="5"/>
  <c r="Z222" i="5"/>
  <c r="AA222" i="5"/>
  <c r="AB222" i="5"/>
  <c r="AC222" i="5"/>
  <c r="AD222" i="5"/>
  <c r="AE222" i="5"/>
  <c r="O223" i="5"/>
  <c r="P223" i="5"/>
  <c r="Q223" i="5"/>
  <c r="R223" i="5"/>
  <c r="S223" i="5"/>
  <c r="T223" i="5"/>
  <c r="U223" i="5"/>
  <c r="V223" i="5"/>
  <c r="X223" i="5"/>
  <c r="Y223" i="5"/>
  <c r="Z223" i="5"/>
  <c r="AA223" i="5"/>
  <c r="AB223" i="5"/>
  <c r="AC223" i="5"/>
  <c r="AD223" i="5"/>
  <c r="AE223" i="5"/>
  <c r="O224" i="5"/>
  <c r="P224" i="5"/>
  <c r="Q224" i="5"/>
  <c r="R224" i="5"/>
  <c r="S224" i="5"/>
  <c r="T224" i="5"/>
  <c r="U224" i="5"/>
  <c r="V224" i="5"/>
  <c r="X224" i="5"/>
  <c r="Y224" i="5"/>
  <c r="Z224" i="5"/>
  <c r="AA224" i="5"/>
  <c r="AB224" i="5"/>
  <c r="AC224" i="5"/>
  <c r="AD224" i="5"/>
  <c r="AE224" i="5"/>
  <c r="O225" i="5"/>
  <c r="P225" i="5"/>
  <c r="Q225" i="5"/>
  <c r="R225" i="5"/>
  <c r="S225" i="5"/>
  <c r="T225" i="5"/>
  <c r="U225" i="5"/>
  <c r="V225" i="5"/>
  <c r="X225" i="5"/>
  <c r="Y225" i="5"/>
  <c r="Z225" i="5"/>
  <c r="AA225" i="5"/>
  <c r="AB225" i="5"/>
  <c r="AC225" i="5"/>
  <c r="AD225" i="5"/>
  <c r="AE225" i="5"/>
  <c r="O226" i="5"/>
  <c r="P226" i="5"/>
  <c r="Q226" i="5"/>
  <c r="R226" i="5"/>
  <c r="S226" i="5"/>
  <c r="T226" i="5"/>
  <c r="U226" i="5"/>
  <c r="V226" i="5"/>
  <c r="X226" i="5"/>
  <c r="Y226" i="5"/>
  <c r="Z226" i="5"/>
  <c r="AA226" i="5"/>
  <c r="AB226" i="5"/>
  <c r="AC226" i="5"/>
  <c r="AD226" i="5"/>
  <c r="AE226" i="5"/>
  <c r="O227" i="5"/>
  <c r="P227" i="5"/>
  <c r="Q227" i="5"/>
  <c r="R227" i="5"/>
  <c r="S227" i="5"/>
  <c r="T227" i="5"/>
  <c r="U227" i="5"/>
  <c r="V227" i="5"/>
  <c r="X227" i="5"/>
  <c r="Y227" i="5"/>
  <c r="Z227" i="5"/>
  <c r="AA227" i="5"/>
  <c r="AB227" i="5"/>
  <c r="AC227" i="5"/>
  <c r="AD227" i="5"/>
  <c r="AE227" i="5"/>
  <c r="O228" i="5"/>
  <c r="P228" i="5"/>
  <c r="Q228" i="5"/>
  <c r="R228" i="5"/>
  <c r="S228" i="5"/>
  <c r="T228" i="5"/>
  <c r="U228" i="5"/>
  <c r="V228" i="5"/>
  <c r="X228" i="5"/>
  <c r="Y228" i="5"/>
  <c r="Z228" i="5"/>
  <c r="AA228" i="5"/>
  <c r="AB228" i="5"/>
  <c r="AC228" i="5"/>
  <c r="AD228" i="5"/>
  <c r="AE228" i="5"/>
  <c r="O229" i="5"/>
  <c r="P229" i="5"/>
  <c r="Q229" i="5"/>
  <c r="R229" i="5"/>
  <c r="S229" i="5"/>
  <c r="T229" i="5"/>
  <c r="U229" i="5"/>
  <c r="V229" i="5"/>
  <c r="X229" i="5"/>
  <c r="Y229" i="5"/>
  <c r="Z229" i="5"/>
  <c r="AA229" i="5"/>
  <c r="AB229" i="5"/>
  <c r="AC229" i="5"/>
  <c r="AD229" i="5"/>
  <c r="AE229" i="5"/>
  <c r="O230" i="5"/>
  <c r="P230" i="5"/>
  <c r="Q230" i="5"/>
  <c r="R230" i="5"/>
  <c r="S230" i="5"/>
  <c r="T230" i="5"/>
  <c r="U230" i="5"/>
  <c r="V230" i="5"/>
  <c r="X230" i="5"/>
  <c r="Y230" i="5"/>
  <c r="Z230" i="5"/>
  <c r="AA230" i="5"/>
  <c r="AB230" i="5"/>
  <c r="AC230" i="5"/>
  <c r="AD230" i="5"/>
  <c r="AE230" i="5"/>
  <c r="O231" i="5"/>
  <c r="P231" i="5"/>
  <c r="Q231" i="5"/>
  <c r="R231" i="5"/>
  <c r="S231" i="5"/>
  <c r="T231" i="5"/>
  <c r="U231" i="5"/>
  <c r="V231" i="5"/>
  <c r="X231" i="5"/>
  <c r="Y231" i="5"/>
  <c r="Z231" i="5"/>
  <c r="AA231" i="5"/>
  <c r="AB231" i="5"/>
  <c r="AC231" i="5"/>
  <c r="AD231" i="5"/>
  <c r="AE231" i="5"/>
  <c r="O232" i="5"/>
  <c r="P232" i="5"/>
  <c r="Q232" i="5"/>
  <c r="R232" i="5"/>
  <c r="S232" i="5"/>
  <c r="T232" i="5"/>
  <c r="U232" i="5"/>
  <c r="V232" i="5"/>
  <c r="X232" i="5"/>
  <c r="Y232" i="5"/>
  <c r="Z232" i="5"/>
  <c r="AA232" i="5"/>
  <c r="AB232" i="5"/>
  <c r="AC232" i="5"/>
  <c r="AD232" i="5"/>
  <c r="AE232" i="5"/>
  <c r="O233" i="5"/>
  <c r="P233" i="5"/>
  <c r="Q233" i="5"/>
  <c r="R233" i="5"/>
  <c r="S233" i="5"/>
  <c r="T233" i="5"/>
  <c r="U233" i="5"/>
  <c r="V233" i="5"/>
  <c r="X233" i="5"/>
  <c r="Y233" i="5"/>
  <c r="Z233" i="5"/>
  <c r="AA233" i="5"/>
  <c r="AB233" i="5"/>
  <c r="AC233" i="5"/>
  <c r="AD233" i="5"/>
  <c r="AE233" i="5"/>
  <c r="O234" i="5"/>
  <c r="P234" i="5"/>
  <c r="Q234" i="5"/>
  <c r="R234" i="5"/>
  <c r="S234" i="5"/>
  <c r="T234" i="5"/>
  <c r="U234" i="5"/>
  <c r="V234" i="5"/>
  <c r="X234" i="5"/>
  <c r="Y234" i="5"/>
  <c r="Z234" i="5"/>
  <c r="AA234" i="5"/>
  <c r="AB234" i="5"/>
  <c r="AC234" i="5"/>
  <c r="AD234" i="5"/>
  <c r="AE234" i="5"/>
  <c r="O235" i="5"/>
  <c r="P235" i="5"/>
  <c r="Q235" i="5"/>
  <c r="R235" i="5"/>
  <c r="S235" i="5"/>
  <c r="T235" i="5"/>
  <c r="U235" i="5"/>
  <c r="V235" i="5"/>
  <c r="X235" i="5"/>
  <c r="Y235" i="5"/>
  <c r="Z235" i="5"/>
  <c r="AA235" i="5"/>
  <c r="AB235" i="5"/>
  <c r="AC235" i="5"/>
  <c r="AD235" i="5"/>
  <c r="AE235" i="5"/>
  <c r="O236" i="5"/>
  <c r="P236" i="5"/>
  <c r="Q236" i="5"/>
  <c r="R236" i="5"/>
  <c r="S236" i="5"/>
  <c r="T236" i="5"/>
  <c r="U236" i="5"/>
  <c r="V236" i="5"/>
  <c r="X236" i="5"/>
  <c r="Y236" i="5"/>
  <c r="Z236" i="5"/>
  <c r="AA236" i="5"/>
  <c r="AB236" i="5"/>
  <c r="AC236" i="5"/>
  <c r="AD236" i="5"/>
  <c r="AE236" i="5"/>
  <c r="O237" i="5"/>
  <c r="P237" i="5"/>
  <c r="Q237" i="5"/>
  <c r="R237" i="5"/>
  <c r="S237" i="5"/>
  <c r="T237" i="5"/>
  <c r="U237" i="5"/>
  <c r="V237" i="5"/>
  <c r="X237" i="5"/>
  <c r="Y237" i="5"/>
  <c r="Z237" i="5"/>
  <c r="AA237" i="5"/>
  <c r="AB237" i="5"/>
  <c r="AC237" i="5"/>
  <c r="AD237" i="5"/>
  <c r="AE237" i="5"/>
  <c r="O238" i="5"/>
  <c r="P238" i="5"/>
  <c r="Q238" i="5"/>
  <c r="R238" i="5"/>
  <c r="S238" i="5"/>
  <c r="T238" i="5"/>
  <c r="U238" i="5"/>
  <c r="V238" i="5"/>
  <c r="X238" i="5"/>
  <c r="Y238" i="5"/>
  <c r="Z238" i="5"/>
  <c r="AA238" i="5"/>
  <c r="AB238" i="5"/>
  <c r="AC238" i="5"/>
  <c r="AD238" i="5"/>
  <c r="AE238" i="5"/>
  <c r="O239" i="5"/>
  <c r="P239" i="5"/>
  <c r="Q239" i="5"/>
  <c r="R239" i="5"/>
  <c r="S239" i="5"/>
  <c r="T239" i="5"/>
  <c r="U239" i="5"/>
  <c r="V239" i="5"/>
  <c r="X239" i="5"/>
  <c r="Y239" i="5"/>
  <c r="Z239" i="5"/>
  <c r="AA239" i="5"/>
  <c r="AB239" i="5"/>
  <c r="AC239" i="5"/>
  <c r="AD239" i="5"/>
  <c r="AE239" i="5"/>
  <c r="O240" i="5"/>
  <c r="P240" i="5"/>
  <c r="Q240" i="5"/>
  <c r="R240" i="5"/>
  <c r="S240" i="5"/>
  <c r="T240" i="5"/>
  <c r="U240" i="5"/>
  <c r="V240" i="5"/>
  <c r="X240" i="5"/>
  <c r="Y240" i="5"/>
  <c r="Z240" i="5"/>
  <c r="AA240" i="5"/>
  <c r="AB240" i="5"/>
  <c r="AC240" i="5"/>
  <c r="AD240" i="5"/>
  <c r="AE240" i="5"/>
  <c r="O241" i="5"/>
  <c r="P241" i="5"/>
  <c r="Q241" i="5"/>
  <c r="R241" i="5"/>
  <c r="S241" i="5"/>
  <c r="T241" i="5"/>
  <c r="U241" i="5"/>
  <c r="V241" i="5"/>
  <c r="X241" i="5"/>
  <c r="Y241" i="5"/>
  <c r="Z241" i="5"/>
  <c r="AA241" i="5"/>
  <c r="AB241" i="5"/>
  <c r="AC241" i="5"/>
  <c r="AD241" i="5"/>
  <c r="AE241" i="5"/>
  <c r="O242" i="5"/>
  <c r="P242" i="5"/>
  <c r="Q242" i="5"/>
  <c r="R242" i="5"/>
  <c r="S242" i="5"/>
  <c r="T242" i="5"/>
  <c r="U242" i="5"/>
  <c r="V242" i="5"/>
  <c r="X242" i="5"/>
  <c r="Y242" i="5"/>
  <c r="Z242" i="5"/>
  <c r="AA242" i="5"/>
  <c r="AB242" i="5"/>
  <c r="AC242" i="5"/>
  <c r="AD242" i="5"/>
  <c r="AE242" i="5"/>
  <c r="O243" i="5"/>
  <c r="P243" i="5"/>
  <c r="Q243" i="5"/>
  <c r="R243" i="5"/>
  <c r="S243" i="5"/>
  <c r="T243" i="5"/>
  <c r="U243" i="5"/>
  <c r="V243" i="5"/>
  <c r="X243" i="5"/>
  <c r="Y243" i="5"/>
  <c r="Z243" i="5"/>
  <c r="AA243" i="5"/>
  <c r="AB243" i="5"/>
  <c r="AC243" i="5"/>
  <c r="AD243" i="5"/>
  <c r="AE243" i="5"/>
  <c r="O244" i="5"/>
  <c r="P244" i="5"/>
  <c r="Q244" i="5"/>
  <c r="R244" i="5"/>
  <c r="S244" i="5"/>
  <c r="T244" i="5"/>
  <c r="U244" i="5"/>
  <c r="V244" i="5"/>
  <c r="X244" i="5"/>
  <c r="Y244" i="5"/>
  <c r="Z244" i="5"/>
  <c r="AA244" i="5"/>
  <c r="AB244" i="5"/>
  <c r="AC244" i="5"/>
  <c r="AD244" i="5"/>
  <c r="AE244" i="5"/>
  <c r="O245" i="5"/>
  <c r="P245" i="5"/>
  <c r="Q245" i="5"/>
  <c r="R245" i="5"/>
  <c r="S245" i="5"/>
  <c r="T245" i="5"/>
  <c r="U245" i="5"/>
  <c r="V245" i="5"/>
  <c r="X245" i="5"/>
  <c r="Y245" i="5"/>
  <c r="Z245" i="5"/>
  <c r="AA245" i="5"/>
  <c r="AB245" i="5"/>
  <c r="AC245" i="5"/>
  <c r="AD245" i="5"/>
  <c r="AE245" i="5"/>
  <c r="O246" i="5"/>
  <c r="P246" i="5"/>
  <c r="Q246" i="5"/>
  <c r="R246" i="5"/>
  <c r="S246" i="5"/>
  <c r="T246" i="5"/>
  <c r="U246" i="5"/>
  <c r="V246" i="5"/>
  <c r="X246" i="5"/>
  <c r="Y246" i="5"/>
  <c r="Z246" i="5"/>
  <c r="AA246" i="5"/>
  <c r="AB246" i="5"/>
  <c r="AC246" i="5"/>
  <c r="AD246" i="5"/>
  <c r="AE246" i="5"/>
  <c r="O247" i="5"/>
  <c r="P247" i="5"/>
  <c r="Q247" i="5"/>
  <c r="R247" i="5"/>
  <c r="S247" i="5"/>
  <c r="T247" i="5"/>
  <c r="U247" i="5"/>
  <c r="V247" i="5"/>
  <c r="X247" i="5"/>
  <c r="Y247" i="5"/>
  <c r="Z247" i="5"/>
  <c r="AA247" i="5"/>
  <c r="AB247" i="5"/>
  <c r="AC247" i="5"/>
  <c r="AD247" i="5"/>
  <c r="AE247" i="5"/>
  <c r="O248" i="5"/>
  <c r="P248" i="5"/>
  <c r="Q248" i="5"/>
  <c r="R248" i="5"/>
  <c r="S248" i="5"/>
  <c r="T248" i="5"/>
  <c r="U248" i="5"/>
  <c r="V248" i="5"/>
  <c r="X248" i="5"/>
  <c r="Y248" i="5"/>
  <c r="Z248" i="5"/>
  <c r="AA248" i="5"/>
  <c r="AB248" i="5"/>
  <c r="AC248" i="5"/>
  <c r="AD248" i="5"/>
  <c r="AE248" i="5"/>
  <c r="O249" i="5"/>
  <c r="P249" i="5"/>
  <c r="Q249" i="5"/>
  <c r="R249" i="5"/>
  <c r="S249" i="5"/>
  <c r="T249" i="5"/>
  <c r="U249" i="5"/>
  <c r="V249" i="5"/>
  <c r="X249" i="5"/>
  <c r="Y249" i="5"/>
  <c r="Z249" i="5"/>
  <c r="AA249" i="5"/>
  <c r="AB249" i="5"/>
  <c r="AC249" i="5"/>
  <c r="AD249" i="5"/>
  <c r="AE249" i="5"/>
  <c r="O250" i="5"/>
  <c r="P250" i="5"/>
  <c r="Q250" i="5"/>
  <c r="R250" i="5"/>
  <c r="S250" i="5"/>
  <c r="T250" i="5"/>
  <c r="U250" i="5"/>
  <c r="V250" i="5"/>
  <c r="X250" i="5"/>
  <c r="Y250" i="5"/>
  <c r="Z250" i="5"/>
  <c r="AA250" i="5"/>
  <c r="AB250" i="5"/>
  <c r="AC250" i="5"/>
  <c r="AD250" i="5"/>
  <c r="AE250" i="5"/>
  <c r="O251" i="5"/>
  <c r="P251" i="5"/>
  <c r="Q251" i="5"/>
  <c r="R251" i="5"/>
  <c r="S251" i="5"/>
  <c r="T251" i="5"/>
  <c r="U251" i="5"/>
  <c r="V251" i="5"/>
  <c r="X251" i="5"/>
  <c r="Y251" i="5"/>
  <c r="Z251" i="5"/>
  <c r="AA251" i="5"/>
  <c r="AB251" i="5"/>
  <c r="AC251" i="5"/>
  <c r="AD251" i="5"/>
  <c r="AE251" i="5"/>
  <c r="O252" i="5"/>
  <c r="P252" i="5"/>
  <c r="Q252" i="5"/>
  <c r="R252" i="5"/>
  <c r="S252" i="5"/>
  <c r="T252" i="5"/>
  <c r="U252" i="5"/>
  <c r="V252" i="5"/>
  <c r="X252" i="5"/>
  <c r="Y252" i="5"/>
  <c r="Z252" i="5"/>
  <c r="AA252" i="5"/>
  <c r="AB252" i="5"/>
  <c r="AC252" i="5"/>
  <c r="AD252" i="5"/>
  <c r="AE252" i="5"/>
  <c r="O253" i="5"/>
  <c r="P253" i="5"/>
  <c r="Q253" i="5"/>
  <c r="R253" i="5"/>
  <c r="S253" i="5"/>
  <c r="T253" i="5"/>
  <c r="U253" i="5"/>
  <c r="V253" i="5"/>
  <c r="X253" i="5"/>
  <c r="Y253" i="5"/>
  <c r="Z253" i="5"/>
  <c r="AA253" i="5"/>
  <c r="AB253" i="5"/>
  <c r="AC253" i="5"/>
  <c r="AD253" i="5"/>
  <c r="AE253" i="5"/>
  <c r="O254" i="5"/>
  <c r="P254" i="5"/>
  <c r="Q254" i="5"/>
  <c r="R254" i="5"/>
  <c r="S254" i="5"/>
  <c r="T254" i="5"/>
  <c r="U254" i="5"/>
  <c r="V254" i="5"/>
  <c r="X254" i="5"/>
  <c r="Y254" i="5"/>
  <c r="Z254" i="5"/>
  <c r="AA254" i="5"/>
  <c r="AB254" i="5"/>
  <c r="AC254" i="5"/>
  <c r="AD254" i="5"/>
  <c r="AE254" i="5"/>
  <c r="O255" i="5"/>
  <c r="P255" i="5"/>
  <c r="Q255" i="5"/>
  <c r="R255" i="5"/>
  <c r="S255" i="5"/>
  <c r="T255" i="5"/>
  <c r="U255" i="5"/>
  <c r="V255" i="5"/>
  <c r="X255" i="5"/>
  <c r="Y255" i="5"/>
  <c r="Z255" i="5"/>
  <c r="AA255" i="5"/>
  <c r="AB255" i="5"/>
  <c r="AC255" i="5"/>
  <c r="AD255" i="5"/>
  <c r="AE255" i="5"/>
  <c r="O256" i="5"/>
  <c r="P256" i="5"/>
  <c r="Q256" i="5"/>
  <c r="R256" i="5"/>
  <c r="S256" i="5"/>
  <c r="T256" i="5"/>
  <c r="U256" i="5"/>
  <c r="V256" i="5"/>
  <c r="X256" i="5"/>
  <c r="Y256" i="5"/>
  <c r="Z256" i="5"/>
  <c r="AA256" i="5"/>
  <c r="AB256" i="5"/>
  <c r="AC256" i="5"/>
  <c r="AD256" i="5"/>
  <c r="AE256" i="5"/>
  <c r="O257" i="5"/>
  <c r="P257" i="5"/>
  <c r="Q257" i="5"/>
  <c r="R257" i="5"/>
  <c r="S257" i="5"/>
  <c r="T257" i="5"/>
  <c r="U257" i="5"/>
  <c r="V257" i="5"/>
  <c r="X257" i="5"/>
  <c r="Y257" i="5"/>
  <c r="Z257" i="5"/>
  <c r="AA257" i="5"/>
  <c r="AB257" i="5"/>
  <c r="AC257" i="5"/>
  <c r="AD257" i="5"/>
  <c r="AE257" i="5"/>
  <c r="O258" i="5"/>
  <c r="P258" i="5"/>
  <c r="Q258" i="5"/>
  <c r="R258" i="5"/>
  <c r="S258" i="5"/>
  <c r="T258" i="5"/>
  <c r="U258" i="5"/>
  <c r="V258" i="5"/>
  <c r="X258" i="5"/>
  <c r="Y258" i="5"/>
  <c r="Z258" i="5"/>
  <c r="AA258" i="5"/>
  <c r="AB258" i="5"/>
  <c r="AC258" i="5"/>
  <c r="AD258" i="5"/>
  <c r="AE258" i="5"/>
  <c r="O259" i="5"/>
  <c r="P259" i="5"/>
  <c r="Q259" i="5"/>
  <c r="R259" i="5"/>
  <c r="S259" i="5"/>
  <c r="T259" i="5"/>
  <c r="U259" i="5"/>
  <c r="V259" i="5"/>
  <c r="X259" i="5"/>
  <c r="Y259" i="5"/>
  <c r="Z259" i="5"/>
  <c r="AA259" i="5"/>
  <c r="AB259" i="5"/>
  <c r="AC259" i="5"/>
  <c r="AD259" i="5"/>
  <c r="AE259" i="5"/>
  <c r="O260" i="5"/>
  <c r="P260" i="5"/>
  <c r="Q260" i="5"/>
  <c r="R260" i="5"/>
  <c r="S260" i="5"/>
  <c r="T260" i="5"/>
  <c r="U260" i="5"/>
  <c r="V260" i="5"/>
  <c r="X260" i="5"/>
  <c r="Y260" i="5"/>
  <c r="Z260" i="5"/>
  <c r="AA260" i="5"/>
  <c r="AB260" i="5"/>
  <c r="AC260" i="5"/>
  <c r="AD260" i="5"/>
  <c r="AE260" i="5"/>
  <c r="O261" i="5"/>
  <c r="P261" i="5"/>
  <c r="Q261" i="5"/>
  <c r="R261" i="5"/>
  <c r="S261" i="5"/>
  <c r="T261" i="5"/>
  <c r="U261" i="5"/>
  <c r="V261" i="5"/>
  <c r="X261" i="5"/>
  <c r="Y261" i="5"/>
  <c r="Z261" i="5"/>
  <c r="AA261" i="5"/>
  <c r="AB261" i="5"/>
  <c r="AC261" i="5"/>
  <c r="AD261" i="5"/>
  <c r="AE261" i="5"/>
  <c r="O262" i="5"/>
  <c r="P262" i="5"/>
  <c r="Q262" i="5"/>
  <c r="R262" i="5"/>
  <c r="S262" i="5"/>
  <c r="T262" i="5"/>
  <c r="U262" i="5"/>
  <c r="V262" i="5"/>
  <c r="X262" i="5"/>
  <c r="Y262" i="5"/>
  <c r="Z262" i="5"/>
  <c r="AA262" i="5"/>
  <c r="AB262" i="5"/>
  <c r="AC262" i="5"/>
  <c r="AD262" i="5"/>
  <c r="AE262" i="5"/>
  <c r="O263" i="5"/>
  <c r="P263" i="5"/>
  <c r="Q263" i="5"/>
  <c r="R263" i="5"/>
  <c r="S263" i="5"/>
  <c r="T263" i="5"/>
  <c r="U263" i="5"/>
  <c r="V263" i="5"/>
  <c r="X263" i="5"/>
  <c r="Y263" i="5"/>
  <c r="Z263" i="5"/>
  <c r="AA263" i="5"/>
  <c r="AB263" i="5"/>
  <c r="AC263" i="5"/>
  <c r="AD263" i="5"/>
  <c r="AE263" i="5"/>
  <c r="O264" i="5"/>
  <c r="P264" i="5"/>
  <c r="Q264" i="5"/>
  <c r="R264" i="5"/>
  <c r="S264" i="5"/>
  <c r="T264" i="5"/>
  <c r="U264" i="5"/>
  <c r="V264" i="5"/>
  <c r="X264" i="5"/>
  <c r="Y264" i="5"/>
  <c r="Z264" i="5"/>
  <c r="AA264" i="5"/>
  <c r="AB264" i="5"/>
  <c r="AC264" i="5"/>
  <c r="AD264" i="5"/>
  <c r="AE264" i="5"/>
  <c r="O265" i="5"/>
  <c r="P265" i="5"/>
  <c r="Q265" i="5"/>
  <c r="R265" i="5"/>
  <c r="S265" i="5"/>
  <c r="T265" i="5"/>
  <c r="U265" i="5"/>
  <c r="V265" i="5"/>
  <c r="X265" i="5"/>
  <c r="Y265" i="5"/>
  <c r="Z265" i="5"/>
  <c r="AA265" i="5"/>
  <c r="AB265" i="5"/>
  <c r="AC265" i="5"/>
  <c r="AD265" i="5"/>
  <c r="AE265" i="5"/>
  <c r="O266" i="5"/>
  <c r="P266" i="5"/>
  <c r="Q266" i="5"/>
  <c r="R266" i="5"/>
  <c r="S266" i="5"/>
  <c r="T266" i="5"/>
  <c r="U266" i="5"/>
  <c r="V266" i="5"/>
  <c r="X266" i="5"/>
  <c r="Y266" i="5"/>
  <c r="Z266" i="5"/>
  <c r="AA266" i="5"/>
  <c r="AB266" i="5"/>
  <c r="AC266" i="5"/>
  <c r="AD266" i="5"/>
  <c r="AE266" i="5"/>
  <c r="O267" i="5"/>
  <c r="P267" i="5"/>
  <c r="Q267" i="5"/>
  <c r="R267" i="5"/>
  <c r="S267" i="5"/>
  <c r="T267" i="5"/>
  <c r="U267" i="5"/>
  <c r="V267" i="5"/>
  <c r="X267" i="5"/>
  <c r="Y267" i="5"/>
  <c r="Z267" i="5"/>
  <c r="AA267" i="5"/>
  <c r="AB267" i="5"/>
  <c r="AC267" i="5"/>
  <c r="AD267" i="5"/>
  <c r="AE267" i="5"/>
  <c r="O268" i="5"/>
  <c r="P268" i="5"/>
  <c r="Q268" i="5"/>
  <c r="R268" i="5"/>
  <c r="S268" i="5"/>
  <c r="T268" i="5"/>
  <c r="U268" i="5"/>
  <c r="V268" i="5"/>
  <c r="X268" i="5"/>
  <c r="Y268" i="5"/>
  <c r="Z268" i="5"/>
  <c r="AA268" i="5"/>
  <c r="AB268" i="5"/>
  <c r="AC268" i="5"/>
  <c r="AD268" i="5"/>
  <c r="AE268" i="5"/>
  <c r="O269" i="5"/>
  <c r="P269" i="5"/>
  <c r="Q269" i="5"/>
  <c r="R269" i="5"/>
  <c r="S269" i="5"/>
  <c r="T269" i="5"/>
  <c r="U269" i="5"/>
  <c r="V269" i="5"/>
  <c r="X269" i="5"/>
  <c r="Y269" i="5"/>
  <c r="Z269" i="5"/>
  <c r="AA269" i="5"/>
  <c r="AB269" i="5"/>
  <c r="AC269" i="5"/>
  <c r="AD269" i="5"/>
  <c r="AE269" i="5"/>
  <c r="O270" i="5"/>
  <c r="P270" i="5"/>
  <c r="Q270" i="5"/>
  <c r="R270" i="5"/>
  <c r="S270" i="5"/>
  <c r="T270" i="5"/>
  <c r="U270" i="5"/>
  <c r="V270" i="5"/>
  <c r="X270" i="5"/>
  <c r="Y270" i="5"/>
  <c r="Z270" i="5"/>
  <c r="AA270" i="5"/>
  <c r="AB270" i="5"/>
  <c r="AC270" i="5"/>
  <c r="AD270" i="5"/>
  <c r="AE270" i="5"/>
  <c r="O271" i="5"/>
  <c r="P271" i="5"/>
  <c r="Q271" i="5"/>
  <c r="R271" i="5"/>
  <c r="S271" i="5"/>
  <c r="T271" i="5"/>
  <c r="U271" i="5"/>
  <c r="V271" i="5"/>
  <c r="X271" i="5"/>
  <c r="Y271" i="5"/>
  <c r="Z271" i="5"/>
  <c r="AA271" i="5"/>
  <c r="AB271" i="5"/>
  <c r="AC271" i="5"/>
  <c r="AD271" i="5"/>
  <c r="AE271" i="5"/>
  <c r="O272" i="5"/>
  <c r="P272" i="5"/>
  <c r="Q272" i="5"/>
  <c r="R272" i="5"/>
  <c r="S272" i="5"/>
  <c r="T272" i="5"/>
  <c r="U272" i="5"/>
  <c r="V272" i="5"/>
  <c r="X272" i="5"/>
  <c r="Y272" i="5"/>
  <c r="Z272" i="5"/>
  <c r="AA272" i="5"/>
  <c r="AB272" i="5"/>
  <c r="AC272" i="5"/>
  <c r="AD272" i="5"/>
  <c r="AE272" i="5"/>
  <c r="O273" i="5"/>
  <c r="P273" i="5"/>
  <c r="Q273" i="5"/>
  <c r="R273" i="5"/>
  <c r="S273" i="5"/>
  <c r="T273" i="5"/>
  <c r="U273" i="5"/>
  <c r="V273" i="5"/>
  <c r="X273" i="5"/>
  <c r="Y273" i="5"/>
  <c r="Z273" i="5"/>
  <c r="AA273" i="5"/>
  <c r="AB273" i="5"/>
  <c r="AC273" i="5"/>
  <c r="AD273" i="5"/>
  <c r="AE273" i="5"/>
  <c r="O274" i="5"/>
  <c r="P274" i="5"/>
  <c r="Q274" i="5"/>
  <c r="R274" i="5"/>
  <c r="S274" i="5"/>
  <c r="T274" i="5"/>
  <c r="U274" i="5"/>
  <c r="V274" i="5"/>
  <c r="X274" i="5"/>
  <c r="Y274" i="5"/>
  <c r="Z274" i="5"/>
  <c r="AA274" i="5"/>
  <c r="AB274" i="5"/>
  <c r="AC274" i="5"/>
  <c r="AD274" i="5"/>
  <c r="AE274" i="5"/>
  <c r="O275" i="5"/>
  <c r="P275" i="5"/>
  <c r="Q275" i="5"/>
  <c r="R275" i="5"/>
  <c r="S275" i="5"/>
  <c r="T275" i="5"/>
  <c r="U275" i="5"/>
  <c r="V275" i="5"/>
  <c r="X275" i="5"/>
  <c r="Y275" i="5"/>
  <c r="Z275" i="5"/>
  <c r="AA275" i="5"/>
  <c r="AB275" i="5"/>
  <c r="AC275" i="5"/>
  <c r="AD275" i="5"/>
  <c r="AE275" i="5"/>
  <c r="O276" i="5"/>
  <c r="P276" i="5"/>
  <c r="Q276" i="5"/>
  <c r="R276" i="5"/>
  <c r="S276" i="5"/>
  <c r="T276" i="5"/>
  <c r="U276" i="5"/>
  <c r="V276" i="5"/>
  <c r="X276" i="5"/>
  <c r="Y276" i="5"/>
  <c r="Z276" i="5"/>
  <c r="AA276" i="5"/>
  <c r="AB276" i="5"/>
  <c r="AC276" i="5"/>
  <c r="AD276" i="5"/>
  <c r="AE276" i="5"/>
  <c r="O277" i="5"/>
  <c r="P277" i="5"/>
  <c r="Q277" i="5"/>
  <c r="R277" i="5"/>
  <c r="S277" i="5"/>
  <c r="T277" i="5"/>
  <c r="U277" i="5"/>
  <c r="V277" i="5"/>
  <c r="X277" i="5"/>
  <c r="Y277" i="5"/>
  <c r="Z277" i="5"/>
  <c r="AA277" i="5"/>
  <c r="AB277" i="5"/>
  <c r="AC277" i="5"/>
  <c r="AD277" i="5"/>
  <c r="AE277" i="5"/>
  <c r="O278" i="5"/>
  <c r="P278" i="5"/>
  <c r="Q278" i="5"/>
  <c r="R278" i="5"/>
  <c r="S278" i="5"/>
  <c r="T278" i="5"/>
  <c r="U278" i="5"/>
  <c r="V278" i="5"/>
  <c r="X278" i="5"/>
  <c r="Y278" i="5"/>
  <c r="Z278" i="5"/>
  <c r="AA278" i="5"/>
  <c r="AB278" i="5"/>
  <c r="AC278" i="5"/>
  <c r="AD278" i="5"/>
  <c r="AE278" i="5"/>
  <c r="O279" i="5"/>
  <c r="P279" i="5"/>
  <c r="Q279" i="5"/>
  <c r="R279" i="5"/>
  <c r="S279" i="5"/>
  <c r="T279" i="5"/>
  <c r="U279" i="5"/>
  <c r="V279" i="5"/>
  <c r="X279" i="5"/>
  <c r="Y279" i="5"/>
  <c r="Z279" i="5"/>
  <c r="AA279" i="5"/>
  <c r="AB279" i="5"/>
  <c r="AC279" i="5"/>
  <c r="AD279" i="5"/>
  <c r="AE279" i="5"/>
  <c r="O280" i="5"/>
  <c r="P280" i="5"/>
  <c r="Q280" i="5"/>
  <c r="R280" i="5"/>
  <c r="S280" i="5"/>
  <c r="T280" i="5"/>
  <c r="U280" i="5"/>
  <c r="V280" i="5"/>
  <c r="X280" i="5"/>
  <c r="Y280" i="5"/>
  <c r="Z280" i="5"/>
  <c r="AA280" i="5"/>
  <c r="AB280" i="5"/>
  <c r="AC280" i="5"/>
  <c r="AD280" i="5"/>
  <c r="AE280" i="5"/>
  <c r="O281" i="5"/>
  <c r="P281" i="5"/>
  <c r="Q281" i="5"/>
  <c r="R281" i="5"/>
  <c r="S281" i="5"/>
  <c r="T281" i="5"/>
  <c r="U281" i="5"/>
  <c r="V281" i="5"/>
  <c r="X281" i="5"/>
  <c r="Y281" i="5"/>
  <c r="Z281" i="5"/>
  <c r="AA281" i="5"/>
  <c r="AB281" i="5"/>
  <c r="AC281" i="5"/>
  <c r="AD281" i="5"/>
  <c r="AE281" i="5"/>
  <c r="O282" i="5"/>
  <c r="P282" i="5"/>
  <c r="Q282" i="5"/>
  <c r="R282" i="5"/>
  <c r="S282" i="5"/>
  <c r="T282" i="5"/>
  <c r="U282" i="5"/>
  <c r="V282" i="5"/>
  <c r="X282" i="5"/>
  <c r="Y282" i="5"/>
  <c r="Z282" i="5"/>
  <c r="AA282" i="5"/>
  <c r="AB282" i="5"/>
  <c r="AC282" i="5"/>
  <c r="AD282" i="5"/>
  <c r="AE282" i="5"/>
  <c r="O283" i="5"/>
  <c r="P283" i="5"/>
  <c r="Q283" i="5"/>
  <c r="R283" i="5"/>
  <c r="S283" i="5"/>
  <c r="T283" i="5"/>
  <c r="U283" i="5"/>
  <c r="V283" i="5"/>
  <c r="X283" i="5"/>
  <c r="Y283" i="5"/>
  <c r="Z283" i="5"/>
  <c r="AA283" i="5"/>
  <c r="AB283" i="5"/>
  <c r="AC283" i="5"/>
  <c r="AD283" i="5"/>
  <c r="AE283" i="5"/>
  <c r="O284" i="5"/>
  <c r="P284" i="5"/>
  <c r="Q284" i="5"/>
  <c r="R284" i="5"/>
  <c r="S284" i="5"/>
  <c r="T284" i="5"/>
  <c r="U284" i="5"/>
  <c r="V284" i="5"/>
  <c r="X284" i="5"/>
  <c r="Y284" i="5"/>
  <c r="Z284" i="5"/>
  <c r="AA284" i="5"/>
  <c r="AB284" i="5"/>
  <c r="AC284" i="5"/>
  <c r="AD284" i="5"/>
  <c r="AE284" i="5"/>
  <c r="O285" i="5"/>
  <c r="P285" i="5"/>
  <c r="Q285" i="5"/>
  <c r="R285" i="5"/>
  <c r="S285" i="5"/>
  <c r="T285" i="5"/>
  <c r="U285" i="5"/>
  <c r="V285" i="5"/>
  <c r="X285" i="5"/>
  <c r="Y285" i="5"/>
  <c r="Z285" i="5"/>
  <c r="AA285" i="5"/>
  <c r="AB285" i="5"/>
  <c r="AC285" i="5"/>
  <c r="AD285" i="5"/>
  <c r="AE285" i="5"/>
  <c r="O286" i="5"/>
  <c r="P286" i="5"/>
  <c r="Q286" i="5"/>
  <c r="R286" i="5"/>
  <c r="S286" i="5"/>
  <c r="T286" i="5"/>
  <c r="U286" i="5"/>
  <c r="V286" i="5"/>
  <c r="X286" i="5"/>
  <c r="Y286" i="5"/>
  <c r="Z286" i="5"/>
  <c r="AA286" i="5"/>
  <c r="AB286" i="5"/>
  <c r="AC286" i="5"/>
  <c r="AD286" i="5"/>
  <c r="AE286" i="5"/>
  <c r="O287" i="5"/>
  <c r="P287" i="5"/>
  <c r="Q287" i="5"/>
  <c r="R287" i="5"/>
  <c r="S287" i="5"/>
  <c r="T287" i="5"/>
  <c r="U287" i="5"/>
  <c r="V287" i="5"/>
  <c r="X287" i="5"/>
  <c r="Y287" i="5"/>
  <c r="Z287" i="5"/>
  <c r="AA287" i="5"/>
  <c r="AB287" i="5"/>
  <c r="AC287" i="5"/>
  <c r="AD287" i="5"/>
  <c r="AE287" i="5"/>
  <c r="O288" i="5"/>
  <c r="P288" i="5"/>
  <c r="Q288" i="5"/>
  <c r="R288" i="5"/>
  <c r="S288" i="5"/>
  <c r="T288" i="5"/>
  <c r="U288" i="5"/>
  <c r="V288" i="5"/>
  <c r="X288" i="5"/>
  <c r="Y288" i="5"/>
  <c r="Z288" i="5"/>
  <c r="AA288" i="5"/>
  <c r="AB288" i="5"/>
  <c r="AC288" i="5"/>
  <c r="AD288" i="5"/>
  <c r="AE288" i="5"/>
  <c r="O289" i="5"/>
  <c r="P289" i="5"/>
  <c r="Q289" i="5"/>
  <c r="R289" i="5"/>
  <c r="S289" i="5"/>
  <c r="T289" i="5"/>
  <c r="U289" i="5"/>
  <c r="V289" i="5"/>
  <c r="X289" i="5"/>
  <c r="Y289" i="5"/>
  <c r="Z289" i="5"/>
  <c r="AA289" i="5"/>
  <c r="AB289" i="5"/>
  <c r="AC289" i="5"/>
  <c r="AD289" i="5"/>
  <c r="AE289" i="5"/>
  <c r="O290" i="5"/>
  <c r="P290" i="5"/>
  <c r="Q290" i="5"/>
  <c r="R290" i="5"/>
  <c r="S290" i="5"/>
  <c r="T290" i="5"/>
  <c r="U290" i="5"/>
  <c r="V290" i="5"/>
  <c r="X290" i="5"/>
  <c r="Y290" i="5"/>
  <c r="Z290" i="5"/>
  <c r="AA290" i="5"/>
  <c r="AB290" i="5"/>
  <c r="AC290" i="5"/>
  <c r="AD290" i="5"/>
  <c r="AE290" i="5"/>
  <c r="O291" i="5"/>
  <c r="P291" i="5"/>
  <c r="Q291" i="5"/>
  <c r="R291" i="5"/>
  <c r="S291" i="5"/>
  <c r="T291" i="5"/>
  <c r="U291" i="5"/>
  <c r="V291" i="5"/>
  <c r="X291" i="5"/>
  <c r="Y291" i="5"/>
  <c r="Z291" i="5"/>
  <c r="AA291" i="5"/>
  <c r="AB291" i="5"/>
  <c r="AC291" i="5"/>
  <c r="AD291" i="5"/>
  <c r="AE291" i="5"/>
  <c r="O292" i="5"/>
  <c r="P292" i="5"/>
  <c r="Q292" i="5"/>
  <c r="R292" i="5"/>
  <c r="S292" i="5"/>
  <c r="T292" i="5"/>
  <c r="U292" i="5"/>
  <c r="V292" i="5"/>
  <c r="X292" i="5"/>
  <c r="Y292" i="5"/>
  <c r="Z292" i="5"/>
  <c r="AA292" i="5"/>
  <c r="AB292" i="5"/>
  <c r="AC292" i="5"/>
  <c r="AD292" i="5"/>
  <c r="AE292" i="5"/>
  <c r="O293" i="5"/>
  <c r="P293" i="5"/>
  <c r="Q293" i="5"/>
  <c r="R293" i="5"/>
  <c r="S293" i="5"/>
  <c r="T293" i="5"/>
  <c r="U293" i="5"/>
  <c r="V293" i="5"/>
  <c r="X293" i="5"/>
  <c r="Y293" i="5"/>
  <c r="Z293" i="5"/>
  <c r="AA293" i="5"/>
  <c r="AB293" i="5"/>
  <c r="AC293" i="5"/>
  <c r="AD293" i="5"/>
  <c r="AE293" i="5"/>
  <c r="O294" i="5"/>
  <c r="P294" i="5"/>
  <c r="Q294" i="5"/>
  <c r="R294" i="5"/>
  <c r="S294" i="5"/>
  <c r="T294" i="5"/>
  <c r="U294" i="5"/>
  <c r="V294" i="5"/>
  <c r="X294" i="5"/>
  <c r="Y294" i="5"/>
  <c r="Z294" i="5"/>
  <c r="AA294" i="5"/>
  <c r="AB294" i="5"/>
  <c r="AC294" i="5"/>
  <c r="AD294" i="5"/>
  <c r="AE294" i="5"/>
  <c r="O295" i="5"/>
  <c r="P295" i="5"/>
  <c r="Q295" i="5"/>
  <c r="R295" i="5"/>
  <c r="S295" i="5"/>
  <c r="T295" i="5"/>
  <c r="U295" i="5"/>
  <c r="V295" i="5"/>
  <c r="X295" i="5"/>
  <c r="Y295" i="5"/>
  <c r="Z295" i="5"/>
  <c r="AA295" i="5"/>
  <c r="AB295" i="5"/>
  <c r="AC295" i="5"/>
  <c r="AD295" i="5"/>
  <c r="AE295" i="5"/>
  <c r="O296" i="5"/>
  <c r="P296" i="5"/>
  <c r="Q296" i="5"/>
  <c r="R296" i="5"/>
  <c r="S296" i="5"/>
  <c r="T296" i="5"/>
  <c r="U296" i="5"/>
  <c r="V296" i="5"/>
  <c r="X296" i="5"/>
  <c r="Y296" i="5"/>
  <c r="Z296" i="5"/>
  <c r="AA296" i="5"/>
  <c r="AB296" i="5"/>
  <c r="AC296" i="5"/>
  <c r="AD296" i="5"/>
  <c r="AE296" i="5"/>
  <c r="O297" i="5"/>
  <c r="P297" i="5"/>
  <c r="Q297" i="5"/>
  <c r="R297" i="5"/>
  <c r="S297" i="5"/>
  <c r="T297" i="5"/>
  <c r="U297" i="5"/>
  <c r="V297" i="5"/>
  <c r="X297" i="5"/>
  <c r="Y297" i="5"/>
  <c r="Z297" i="5"/>
  <c r="AA297" i="5"/>
  <c r="AB297" i="5"/>
  <c r="AC297" i="5"/>
  <c r="AD297" i="5"/>
  <c r="AE297" i="5"/>
  <c r="O298" i="5"/>
  <c r="P298" i="5"/>
  <c r="Q298" i="5"/>
  <c r="R298" i="5"/>
  <c r="S298" i="5"/>
  <c r="T298" i="5"/>
  <c r="U298" i="5"/>
  <c r="V298" i="5"/>
  <c r="X298" i="5"/>
  <c r="Y298" i="5"/>
  <c r="Z298" i="5"/>
  <c r="AA298" i="5"/>
  <c r="AB298" i="5"/>
  <c r="AC298" i="5"/>
  <c r="AD298" i="5"/>
  <c r="AE298" i="5"/>
  <c r="O299" i="5"/>
  <c r="P299" i="5"/>
  <c r="Q299" i="5"/>
  <c r="R299" i="5"/>
  <c r="S299" i="5"/>
  <c r="T299" i="5"/>
  <c r="U299" i="5"/>
  <c r="V299" i="5"/>
  <c r="X299" i="5"/>
  <c r="Y299" i="5"/>
  <c r="Z299" i="5"/>
  <c r="AA299" i="5"/>
  <c r="AB299" i="5"/>
  <c r="AC299" i="5"/>
  <c r="AD299" i="5"/>
  <c r="AE299" i="5"/>
  <c r="O300" i="5"/>
  <c r="P300" i="5"/>
  <c r="Q300" i="5"/>
  <c r="R300" i="5"/>
  <c r="S300" i="5"/>
  <c r="T300" i="5"/>
  <c r="U300" i="5"/>
  <c r="V300" i="5"/>
  <c r="X300" i="5"/>
  <c r="Y300" i="5"/>
  <c r="Z300" i="5"/>
  <c r="AA300" i="5"/>
  <c r="AB300" i="5"/>
  <c r="AC300" i="5"/>
  <c r="AD300" i="5"/>
  <c r="AE300" i="5"/>
  <c r="AG153" i="75" l="1"/>
  <c r="AG66" i="75"/>
  <c r="AG107" i="75"/>
  <c r="AG235" i="75"/>
  <c r="AG53" i="75"/>
  <c r="AG228" i="75"/>
  <c r="AG75" i="75"/>
  <c r="AG234" i="75"/>
  <c r="AG125" i="75"/>
  <c r="AG254" i="75"/>
  <c r="AG134" i="75"/>
  <c r="AG164" i="75"/>
  <c r="AG236" i="75"/>
  <c r="AG292" i="75"/>
  <c r="AG297" i="75"/>
  <c r="AG113" i="75"/>
  <c r="AG241" i="75"/>
  <c r="AG281" i="75"/>
  <c r="AG21" i="75"/>
  <c r="AG82" i="75"/>
  <c r="AG121" i="75"/>
  <c r="AG115" i="75"/>
  <c r="AG242" i="75"/>
  <c r="AG61" i="75"/>
  <c r="AG237" i="75"/>
  <c r="AG160" i="75"/>
  <c r="AG5" i="75"/>
  <c r="AG133" i="75"/>
  <c r="AG262" i="75"/>
  <c r="AG110" i="75"/>
  <c r="AG138" i="75"/>
  <c r="AG210" i="75"/>
  <c r="AG284" i="75"/>
  <c r="AG288" i="75"/>
  <c r="AG105" i="75"/>
  <c r="AG303" i="75"/>
  <c r="AG240" i="75"/>
  <c r="AG88" i="75"/>
  <c r="AG279" i="75"/>
  <c r="AG191" i="75"/>
  <c r="AG6" i="75"/>
  <c r="AG106" i="75"/>
  <c r="AG84" i="75"/>
  <c r="AG147" i="75"/>
  <c r="AG273" i="75"/>
  <c r="AG116" i="75"/>
  <c r="AG290" i="75"/>
  <c r="AG204" i="75"/>
  <c r="AG22" i="75"/>
  <c r="AG163" i="75"/>
  <c r="AG294" i="75"/>
  <c r="AG80" i="75"/>
  <c r="AG271" i="75"/>
  <c r="AG123" i="75"/>
  <c r="AG203" i="75"/>
  <c r="AG200" i="75"/>
  <c r="AG296" i="75"/>
  <c r="AG295" i="75"/>
  <c r="AG253" i="75"/>
  <c r="AG25" i="75"/>
  <c r="AG265" i="75"/>
  <c r="AG26" i="75"/>
  <c r="AG171" i="75"/>
  <c r="AG299" i="75"/>
  <c r="AG142" i="75"/>
  <c r="AG57" i="75"/>
  <c r="AG261" i="75"/>
  <c r="AG46" i="75"/>
  <c r="AG190" i="75"/>
  <c r="AG135" i="75"/>
  <c r="AG223" i="75"/>
  <c r="AG206" i="75"/>
  <c r="AG44" i="75"/>
  <c r="AG131" i="75"/>
  <c r="AG176" i="75"/>
  <c r="AG104" i="75"/>
  <c r="AG215" i="75"/>
  <c r="AG205" i="75"/>
  <c r="AG185" i="75"/>
  <c r="AG7" i="75"/>
  <c r="AG33" i="75"/>
  <c r="AG178" i="75"/>
  <c r="AG4" i="75"/>
  <c r="AG149" i="75"/>
  <c r="AG32" i="75"/>
  <c r="AG275" i="75"/>
  <c r="AG54" i="75"/>
  <c r="AG195" i="75"/>
  <c r="AG287" i="75"/>
  <c r="AG199" i="75"/>
  <c r="AG183" i="75"/>
  <c r="AG28" i="75"/>
  <c r="AG112" i="75"/>
  <c r="AG169" i="75"/>
  <c r="AG63" i="75"/>
  <c r="AG186" i="75"/>
  <c r="AG182" i="75"/>
  <c r="AG225" i="75"/>
  <c r="AG260" i="75"/>
  <c r="AG43" i="75"/>
  <c r="AG187" i="75"/>
  <c r="AG77" i="75"/>
  <c r="AG162" i="75"/>
  <c r="AG98" i="75"/>
  <c r="AG293" i="75"/>
  <c r="AG62" i="75"/>
  <c r="AG213" i="75"/>
  <c r="AG263" i="75"/>
  <c r="AG175" i="75"/>
  <c r="AG127" i="75"/>
  <c r="AG85" i="75"/>
  <c r="AG74" i="75"/>
  <c r="AG159" i="75"/>
  <c r="AG56" i="75"/>
  <c r="AG157" i="75"/>
  <c r="AG174" i="75"/>
  <c r="AG39" i="75"/>
  <c r="AG76" i="75"/>
  <c r="AG209" i="75"/>
  <c r="AG27" i="75"/>
  <c r="AG189" i="75"/>
  <c r="AG218" i="75"/>
  <c r="AG114" i="75"/>
  <c r="AG102" i="75"/>
  <c r="AG229" i="75"/>
  <c r="AG198" i="75"/>
  <c r="AG259" i="75"/>
  <c r="AG300" i="75"/>
  <c r="AG158" i="75"/>
  <c r="AG19" i="75"/>
  <c r="AG136" i="75"/>
  <c r="AG30" i="75"/>
  <c r="AG55" i="75"/>
  <c r="AG103" i="75"/>
  <c r="AV302" i="114"/>
  <c r="AZ301" i="114" s="1"/>
  <c r="BD301" i="114" s="1"/>
  <c r="AG17" i="75"/>
  <c r="AG83" i="75"/>
  <c r="AG9" i="75"/>
  <c r="AG59" i="75"/>
  <c r="AG139" i="75"/>
  <c r="AG202" i="75"/>
  <c r="AG280" i="75"/>
  <c r="AG20" i="75"/>
  <c r="AG111" i="75"/>
  <c r="AG167" i="75"/>
  <c r="AG285" i="75"/>
  <c r="AG177" i="75"/>
  <c r="AG180" i="75"/>
  <c r="AG91" i="75"/>
  <c r="AG13" i="75"/>
  <c r="AG94" i="75"/>
  <c r="AG156" i="75"/>
  <c r="AG222" i="75"/>
  <c r="AG286" i="75"/>
  <c r="AG214" i="75"/>
  <c r="AG29" i="75"/>
  <c r="AG89" i="75"/>
  <c r="AG12" i="75"/>
  <c r="AG23" i="75"/>
  <c r="AG148" i="75"/>
  <c r="AG256" i="75"/>
  <c r="AG220" i="75"/>
  <c r="AG34" i="75"/>
  <c r="AG224" i="75"/>
  <c r="AG144" i="75"/>
  <c r="AG257" i="75"/>
  <c r="AG38" i="75"/>
  <c r="AG96" i="75"/>
  <c r="AG95" i="75"/>
  <c r="AG302" i="75"/>
  <c r="AG118" i="75"/>
  <c r="AG64" i="75"/>
  <c r="AG145" i="75"/>
  <c r="AG50" i="75"/>
  <c r="AG92" i="75"/>
  <c r="AG65" i="75"/>
  <c r="AG154" i="75"/>
  <c r="AG219" i="75"/>
  <c r="AG283" i="75"/>
  <c r="AG35" i="75"/>
  <c r="AG124" i="75"/>
  <c r="AG197" i="75"/>
  <c r="AG90" i="75"/>
  <c r="AG230" i="75"/>
  <c r="AG221" i="75"/>
  <c r="AG170" i="75"/>
  <c r="AG40" i="75"/>
  <c r="AG109" i="75"/>
  <c r="AG173" i="75"/>
  <c r="AG238" i="75"/>
  <c r="AG217" i="75"/>
  <c r="AG166" i="75"/>
  <c r="AG233" i="75"/>
  <c r="AG227" i="75"/>
  <c r="AG277" i="75"/>
  <c r="AG274" i="75"/>
  <c r="AG100" i="75"/>
  <c r="AG93" i="75"/>
  <c r="AG179" i="75"/>
  <c r="AG78" i="75"/>
  <c r="AG192" i="75"/>
  <c r="AG128" i="75"/>
  <c r="AG216" i="75"/>
  <c r="AG15" i="75"/>
  <c r="AG269" i="75"/>
  <c r="AG14" i="75"/>
  <c r="AG255" i="75"/>
  <c r="AG42" i="75"/>
  <c r="AG73" i="75"/>
  <c r="AG208" i="75"/>
  <c r="AG58" i="75"/>
  <c r="AG18" i="75"/>
  <c r="AG99" i="75"/>
  <c r="AG161" i="75"/>
  <c r="AG226" i="75"/>
  <c r="AG291" i="75"/>
  <c r="AG45" i="75"/>
  <c r="AG132" i="75"/>
  <c r="AG211" i="75"/>
  <c r="AG41" i="75"/>
  <c r="AG298" i="75"/>
  <c r="AG244" i="75"/>
  <c r="AG201" i="75"/>
  <c r="AG36" i="75"/>
  <c r="AG117" i="75"/>
  <c r="AG181" i="75"/>
  <c r="AG252" i="75"/>
  <c r="AG246" i="75"/>
  <c r="AG151" i="75"/>
  <c r="AG270" i="75"/>
  <c r="AG196" i="75"/>
  <c r="AG232" i="75"/>
  <c r="AG250" i="75"/>
  <c r="AG67" i="75"/>
  <c r="AG81" i="75"/>
  <c r="AG155" i="75"/>
  <c r="AG10" i="75"/>
  <c r="AG184" i="75"/>
  <c r="AG120" i="75"/>
  <c r="AG152" i="75"/>
  <c r="AG3" i="75"/>
  <c r="AG239" i="75"/>
  <c r="AG247" i="75"/>
  <c r="AG231" i="75"/>
  <c r="AG37" i="75"/>
  <c r="AG129" i="75"/>
  <c r="AG49" i="75"/>
  <c r="AG8" i="75"/>
  <c r="AG272" i="75"/>
  <c r="AG51" i="75"/>
  <c r="AG130" i="75"/>
  <c r="AG194" i="75"/>
  <c r="AG258" i="75"/>
  <c r="AG86" i="75"/>
  <c r="AG101" i="75"/>
  <c r="AG165" i="75"/>
  <c r="AG267" i="75"/>
  <c r="AG137" i="75"/>
  <c r="AG11" i="75"/>
  <c r="AG31" i="75"/>
  <c r="AG87" i="75"/>
  <c r="AG69" i="75"/>
  <c r="AG150" i="75"/>
  <c r="AG212" i="75"/>
  <c r="AG276" i="75"/>
  <c r="AG245" i="75"/>
  <c r="AG47" i="75"/>
  <c r="AG119" i="75"/>
  <c r="AG60" i="75"/>
  <c r="AG71" i="75"/>
  <c r="AG172" i="75"/>
  <c r="AG207" i="75"/>
  <c r="AG243" i="75"/>
  <c r="AG52" i="75"/>
  <c r="AG264" i="75"/>
  <c r="AG146" i="75"/>
  <c r="AG72" i="75"/>
  <c r="AG48" i="75"/>
  <c r="AG168" i="75"/>
  <c r="AG126" i="75"/>
  <c r="AG140" i="75"/>
  <c r="AG143" i="75"/>
  <c r="AG16" i="75"/>
  <c r="AG289" i="75"/>
  <c r="W213" i="5"/>
  <c r="W186" i="5"/>
  <c r="W162" i="5"/>
  <c r="W160" i="5"/>
  <c r="W134" i="5"/>
  <c r="W133" i="5"/>
  <c r="W118" i="5"/>
  <c r="W114" i="5"/>
  <c r="W112" i="5"/>
  <c r="W107" i="5"/>
  <c r="W106" i="5"/>
  <c r="W104" i="5"/>
  <c r="W98" i="5"/>
  <c r="W96" i="5"/>
  <c r="W95" i="5"/>
  <c r="W87" i="5"/>
  <c r="W75" i="5"/>
  <c r="W46" i="5"/>
  <c r="W23" i="5"/>
  <c r="W22" i="5"/>
  <c r="W255" i="5"/>
  <c r="W250" i="5"/>
  <c r="W181" i="5"/>
  <c r="W296" i="5"/>
  <c r="W280" i="5"/>
  <c r="W263" i="5"/>
  <c r="AF131" i="5"/>
  <c r="AF125" i="5"/>
  <c r="AF123" i="5"/>
  <c r="AF119" i="5"/>
  <c r="W206" i="5"/>
  <c r="AF74" i="5"/>
  <c r="AF72" i="5"/>
  <c r="AF71" i="5"/>
  <c r="AF67" i="5"/>
  <c r="AF66" i="5"/>
  <c r="AF45" i="5"/>
  <c r="AF44" i="5"/>
  <c r="AF24" i="5"/>
  <c r="AF18" i="5"/>
  <c r="AF10" i="5"/>
  <c r="AF8" i="5"/>
  <c r="AF298" i="5"/>
  <c r="AF296" i="5"/>
  <c r="P47" i="114"/>
  <c r="P122" i="114"/>
  <c r="P67" i="114"/>
  <c r="P268" i="114"/>
  <c r="P110" i="114"/>
  <c r="P239" i="114"/>
  <c r="P254" i="114"/>
  <c r="P263" i="114"/>
  <c r="P258" i="114"/>
  <c r="P39" i="114"/>
  <c r="P147" i="114"/>
  <c r="P73" i="114"/>
  <c r="P183" i="114"/>
  <c r="P210" i="114"/>
  <c r="AW302" i="114"/>
  <c r="AU302" i="114"/>
  <c r="P168" i="114"/>
  <c r="AT302" i="114"/>
  <c r="P280" i="114"/>
  <c r="P9" i="114"/>
  <c r="P49" i="114"/>
  <c r="P269" i="114"/>
  <c r="P232" i="114"/>
  <c r="P196" i="114"/>
  <c r="P250" i="114"/>
  <c r="P233" i="114"/>
  <c r="P229" i="114"/>
  <c r="P162" i="114"/>
  <c r="P65" i="114"/>
  <c r="P282" i="114"/>
  <c r="P211" i="114"/>
  <c r="P26" i="114"/>
  <c r="P225" i="114"/>
  <c r="P289" i="114"/>
  <c r="P222" i="114"/>
  <c r="P296" i="114"/>
  <c r="P278" i="114"/>
  <c r="AP57" i="114"/>
  <c r="AP296" i="114"/>
  <c r="P242" i="114"/>
  <c r="P192" i="114"/>
  <c r="P63" i="114"/>
  <c r="P72" i="114"/>
  <c r="P117" i="114"/>
  <c r="AP138" i="114"/>
  <c r="P89" i="114"/>
  <c r="P28" i="114"/>
  <c r="P106" i="114"/>
  <c r="AP55" i="114"/>
  <c r="AP202" i="114"/>
  <c r="P68" i="114"/>
  <c r="AP223" i="114"/>
  <c r="AP52" i="114"/>
  <c r="AP262" i="114"/>
  <c r="P18" i="114"/>
  <c r="AP247" i="114"/>
  <c r="AP116" i="114"/>
  <c r="P43" i="114"/>
  <c r="AP31" i="114"/>
  <c r="AP287" i="114"/>
  <c r="AP121" i="114"/>
  <c r="AP266" i="114"/>
  <c r="AP180" i="114"/>
  <c r="P179" i="114"/>
  <c r="P274" i="114"/>
  <c r="AP185" i="114"/>
  <c r="AP35" i="114"/>
  <c r="AP244" i="114"/>
  <c r="P114" i="114"/>
  <c r="P178" i="114"/>
  <c r="P279" i="114"/>
  <c r="AP95" i="114"/>
  <c r="AP40" i="114"/>
  <c r="AP249" i="114"/>
  <c r="AP99" i="114"/>
  <c r="AP6" i="114"/>
  <c r="P297" i="114"/>
  <c r="P283" i="114"/>
  <c r="P270" i="114"/>
  <c r="AP119" i="114"/>
  <c r="AP104" i="114"/>
  <c r="AP163" i="114"/>
  <c r="AP70" i="114"/>
  <c r="P94" i="114"/>
  <c r="AP159" i="114"/>
  <c r="AP168" i="114"/>
  <c r="AP10" i="114"/>
  <c r="AP227" i="114"/>
  <c r="AP134" i="114"/>
  <c r="AP183" i="114"/>
  <c r="AP232" i="114"/>
  <c r="AP74" i="114"/>
  <c r="AP291" i="114"/>
  <c r="AP198" i="114"/>
  <c r="P247" i="114"/>
  <c r="P234" i="114"/>
  <c r="P74" i="114"/>
  <c r="P82" i="114"/>
  <c r="P169" i="114"/>
  <c r="AP23" i="114"/>
  <c r="AP87" i="114"/>
  <c r="AP151" i="114"/>
  <c r="AP215" i="114"/>
  <c r="AP279" i="114"/>
  <c r="AP32" i="114"/>
  <c r="AP96" i="114"/>
  <c r="AP160" i="114"/>
  <c r="AP224" i="114"/>
  <c r="AP288" i="114"/>
  <c r="AP49" i="114"/>
  <c r="AP113" i="114"/>
  <c r="AP177" i="114"/>
  <c r="AP241" i="114"/>
  <c r="AQ4" i="114"/>
  <c r="AQ12" i="114"/>
  <c r="AQ20" i="114"/>
  <c r="AQ28" i="114"/>
  <c r="AQ36" i="114"/>
  <c r="AQ44" i="114"/>
  <c r="AQ52" i="114"/>
  <c r="AQ60" i="114"/>
  <c r="AQ68" i="114"/>
  <c r="AQ76" i="114"/>
  <c r="AQ84" i="114"/>
  <c r="AQ92" i="114"/>
  <c r="AQ100" i="114"/>
  <c r="AQ108" i="114"/>
  <c r="AQ116" i="114"/>
  <c r="AQ124" i="114"/>
  <c r="AQ132" i="114"/>
  <c r="AQ140" i="114"/>
  <c r="AQ148" i="114"/>
  <c r="AQ156" i="114"/>
  <c r="AQ164" i="114"/>
  <c r="AQ172" i="114"/>
  <c r="AQ180" i="114"/>
  <c r="AQ188" i="114"/>
  <c r="AQ196" i="114"/>
  <c r="AQ204" i="114"/>
  <c r="AQ212" i="114"/>
  <c r="AQ220" i="114"/>
  <c r="AQ228" i="114"/>
  <c r="AQ236" i="114"/>
  <c r="AQ244" i="114"/>
  <c r="AQ252" i="114"/>
  <c r="AQ260" i="114"/>
  <c r="AQ268" i="114"/>
  <c r="AQ276" i="114"/>
  <c r="AQ284" i="114"/>
  <c r="AQ292" i="114"/>
  <c r="AQ300" i="114"/>
  <c r="AQ50" i="114"/>
  <c r="AQ74" i="114"/>
  <c r="AQ138" i="114"/>
  <c r="AQ186" i="114"/>
  <c r="AQ234" i="114"/>
  <c r="AQ282" i="114"/>
  <c r="AQ5" i="114"/>
  <c r="AQ13" i="114"/>
  <c r="AQ21" i="114"/>
  <c r="AQ29" i="114"/>
  <c r="AQ37" i="114"/>
  <c r="AQ45" i="114"/>
  <c r="AQ53" i="114"/>
  <c r="AQ61" i="114"/>
  <c r="AQ69" i="114"/>
  <c r="AQ77" i="114"/>
  <c r="AQ85" i="114"/>
  <c r="AQ93" i="114"/>
  <c r="AQ101" i="114"/>
  <c r="AQ109" i="114"/>
  <c r="AQ117" i="114"/>
  <c r="AQ125" i="114"/>
  <c r="AQ133" i="114"/>
  <c r="AQ141" i="114"/>
  <c r="AQ149" i="114"/>
  <c r="AQ157" i="114"/>
  <c r="AQ165" i="114"/>
  <c r="AQ173" i="114"/>
  <c r="AQ181" i="114"/>
  <c r="AQ189" i="114"/>
  <c r="AQ197" i="114"/>
  <c r="AQ205" i="114"/>
  <c r="AQ213" i="114"/>
  <c r="AQ221" i="114"/>
  <c r="AQ229" i="114"/>
  <c r="AQ237" i="114"/>
  <c r="AQ245" i="114"/>
  <c r="AQ253" i="114"/>
  <c r="AQ261" i="114"/>
  <c r="AQ269" i="114"/>
  <c r="AQ277" i="114"/>
  <c r="AQ285" i="114"/>
  <c r="AQ293" i="114"/>
  <c r="AQ58" i="114"/>
  <c r="AQ98" i="114"/>
  <c r="AQ130" i="114"/>
  <c r="AQ178" i="114"/>
  <c r="AQ218" i="114"/>
  <c r="AQ266" i="114"/>
  <c r="AQ6" i="114"/>
  <c r="AQ14" i="114"/>
  <c r="AQ22" i="114"/>
  <c r="AQ30" i="114"/>
  <c r="AQ38" i="114"/>
  <c r="AQ46" i="114"/>
  <c r="AQ54" i="114"/>
  <c r="AQ62" i="114"/>
  <c r="AQ70" i="114"/>
  <c r="AQ78" i="114"/>
  <c r="AQ86" i="114"/>
  <c r="AQ94" i="114"/>
  <c r="AQ102" i="114"/>
  <c r="AQ110" i="114"/>
  <c r="AQ118" i="114"/>
  <c r="AQ126" i="114"/>
  <c r="AQ134" i="114"/>
  <c r="AQ142" i="114"/>
  <c r="AQ150" i="114"/>
  <c r="AQ158" i="114"/>
  <c r="AQ166" i="114"/>
  <c r="AQ174" i="114"/>
  <c r="AQ182" i="114"/>
  <c r="AQ190" i="114"/>
  <c r="AQ198" i="114"/>
  <c r="AQ206" i="114"/>
  <c r="AQ214" i="114"/>
  <c r="AQ222" i="114"/>
  <c r="AQ230" i="114"/>
  <c r="AQ238" i="114"/>
  <c r="AQ246" i="114"/>
  <c r="AQ254" i="114"/>
  <c r="AQ262" i="114"/>
  <c r="AQ270" i="114"/>
  <c r="AQ278" i="114"/>
  <c r="AQ286" i="114"/>
  <c r="AQ294" i="114"/>
  <c r="AQ302" i="114"/>
  <c r="AQ42" i="114"/>
  <c r="AQ82" i="114"/>
  <c r="AQ122" i="114"/>
  <c r="AQ170" i="114"/>
  <c r="AQ226" i="114"/>
  <c r="AQ274" i="114"/>
  <c r="AQ7" i="114"/>
  <c r="AQ15" i="114"/>
  <c r="AQ23" i="114"/>
  <c r="AQ31" i="114"/>
  <c r="AQ39" i="114"/>
  <c r="AQ47" i="114"/>
  <c r="AQ55" i="114"/>
  <c r="AQ63" i="114"/>
  <c r="AQ71" i="114"/>
  <c r="AQ79" i="114"/>
  <c r="AQ87" i="114"/>
  <c r="AQ95" i="114"/>
  <c r="AQ103" i="114"/>
  <c r="AQ111" i="114"/>
  <c r="AQ119" i="114"/>
  <c r="AQ127" i="114"/>
  <c r="AQ135" i="114"/>
  <c r="AQ143" i="114"/>
  <c r="AQ151" i="114"/>
  <c r="AQ159" i="114"/>
  <c r="AQ167" i="114"/>
  <c r="AQ175" i="114"/>
  <c r="AQ183" i="114"/>
  <c r="AQ191" i="114"/>
  <c r="AQ199" i="114"/>
  <c r="AQ208" i="114"/>
  <c r="AQ215" i="114"/>
  <c r="AQ223" i="114"/>
  <c r="AQ231" i="114"/>
  <c r="AQ239" i="114"/>
  <c r="AQ247" i="114"/>
  <c r="AQ255" i="114"/>
  <c r="AQ263" i="114"/>
  <c r="AQ271" i="114"/>
  <c r="AQ279" i="114"/>
  <c r="AQ287" i="114"/>
  <c r="AQ295" i="114"/>
  <c r="AQ303" i="114"/>
  <c r="AQ34" i="114"/>
  <c r="AQ106" i="114"/>
  <c r="AQ162" i="114"/>
  <c r="AQ210" i="114"/>
  <c r="AQ258" i="114"/>
  <c r="AQ298" i="114"/>
  <c r="AQ8" i="114"/>
  <c r="AQ16" i="114"/>
  <c r="AQ24" i="114"/>
  <c r="AQ32" i="114"/>
  <c r="AQ40" i="114"/>
  <c r="AQ48" i="114"/>
  <c r="AQ56" i="114"/>
  <c r="AQ64" i="114"/>
  <c r="AQ72" i="114"/>
  <c r="AQ80" i="114"/>
  <c r="AQ88" i="114"/>
  <c r="AQ96" i="114"/>
  <c r="AQ104" i="114"/>
  <c r="AQ112" i="114"/>
  <c r="AQ120" i="114"/>
  <c r="AQ128" i="114"/>
  <c r="AQ136" i="114"/>
  <c r="AQ144" i="114"/>
  <c r="AQ152" i="114"/>
  <c r="AQ160" i="114"/>
  <c r="AQ168" i="114"/>
  <c r="AQ176" i="114"/>
  <c r="AQ184" i="114"/>
  <c r="AQ192" i="114"/>
  <c r="AQ200" i="114"/>
  <c r="AQ207" i="114"/>
  <c r="AQ216" i="114"/>
  <c r="AQ224" i="114"/>
  <c r="AQ232" i="114"/>
  <c r="AQ240" i="114"/>
  <c r="AQ248" i="114"/>
  <c r="AQ256" i="114"/>
  <c r="AQ264" i="114"/>
  <c r="AQ272" i="114"/>
  <c r="AQ280" i="114"/>
  <c r="AQ288" i="114"/>
  <c r="AQ296" i="114"/>
  <c r="AQ3" i="114"/>
  <c r="AQ26" i="114"/>
  <c r="AQ114" i="114"/>
  <c r="AQ154" i="114"/>
  <c r="AQ202" i="114"/>
  <c r="AQ250" i="114"/>
  <c r="AQ9" i="114"/>
  <c r="AQ17" i="114"/>
  <c r="AQ25" i="114"/>
  <c r="AQ33" i="114"/>
  <c r="AQ41" i="114"/>
  <c r="AQ49" i="114"/>
  <c r="AQ57" i="114"/>
  <c r="AQ65" i="114"/>
  <c r="AQ73" i="114"/>
  <c r="AQ81" i="114"/>
  <c r="AQ89" i="114"/>
  <c r="AQ97" i="114"/>
  <c r="AQ105" i="114"/>
  <c r="AQ113" i="114"/>
  <c r="AQ121" i="114"/>
  <c r="AQ129" i="114"/>
  <c r="AQ137" i="114"/>
  <c r="AQ145" i="114"/>
  <c r="AQ153" i="114"/>
  <c r="AQ161" i="114"/>
  <c r="AQ169" i="114"/>
  <c r="AQ177" i="114"/>
  <c r="AQ185" i="114"/>
  <c r="AQ193" i="114"/>
  <c r="AQ201" i="114"/>
  <c r="AQ209" i="114"/>
  <c r="AQ217" i="114"/>
  <c r="AQ225" i="114"/>
  <c r="AQ233" i="114"/>
  <c r="AQ241" i="114"/>
  <c r="AQ249" i="114"/>
  <c r="AQ257" i="114"/>
  <c r="AQ265" i="114"/>
  <c r="AQ273" i="114"/>
  <c r="AQ281" i="114"/>
  <c r="AQ289" i="114"/>
  <c r="AQ297" i="114"/>
  <c r="AQ10" i="114"/>
  <c r="AQ18" i="114"/>
  <c r="AQ11" i="114"/>
  <c r="AQ19" i="114"/>
  <c r="AQ27" i="114"/>
  <c r="AQ35" i="114"/>
  <c r="AQ43" i="114"/>
  <c r="AQ51" i="114"/>
  <c r="AQ59" i="114"/>
  <c r="AQ67" i="114"/>
  <c r="AQ75" i="114"/>
  <c r="AQ83" i="114"/>
  <c r="AQ91" i="114"/>
  <c r="AQ99" i="114"/>
  <c r="AQ107" i="114"/>
  <c r="AQ115" i="114"/>
  <c r="AQ123" i="114"/>
  <c r="AQ131" i="114"/>
  <c r="AQ139" i="114"/>
  <c r="AQ147" i="114"/>
  <c r="AQ155" i="114"/>
  <c r="AQ163" i="114"/>
  <c r="AQ171" i="114"/>
  <c r="AQ179" i="114"/>
  <c r="AQ187" i="114"/>
  <c r="AQ195" i="114"/>
  <c r="AQ203" i="114"/>
  <c r="AQ211" i="114"/>
  <c r="AQ219" i="114"/>
  <c r="AQ227" i="114"/>
  <c r="AQ235" i="114"/>
  <c r="AQ243" i="114"/>
  <c r="AQ251" i="114"/>
  <c r="AQ259" i="114"/>
  <c r="AQ267" i="114"/>
  <c r="AQ275" i="114"/>
  <c r="AQ283" i="114"/>
  <c r="AQ291" i="114"/>
  <c r="AQ299" i="114"/>
  <c r="AQ66" i="114"/>
  <c r="AQ90" i="114"/>
  <c r="AQ146" i="114"/>
  <c r="AQ194" i="114"/>
  <c r="AQ242" i="114"/>
  <c r="AQ290" i="114"/>
  <c r="AP66" i="114"/>
  <c r="AP130" i="114"/>
  <c r="AP194" i="114"/>
  <c r="AP258" i="114"/>
  <c r="AP27" i="114"/>
  <c r="AP91" i="114"/>
  <c r="AP155" i="114"/>
  <c r="AP219" i="114"/>
  <c r="AP283" i="114"/>
  <c r="AP44" i="114"/>
  <c r="AP108" i="114"/>
  <c r="AP172" i="114"/>
  <c r="AP236" i="114"/>
  <c r="AP300" i="114"/>
  <c r="AP62" i="114"/>
  <c r="AP126" i="114"/>
  <c r="AP190" i="114"/>
  <c r="AP254" i="114"/>
  <c r="P228" i="114"/>
  <c r="P290" i="114"/>
  <c r="AP39" i="114"/>
  <c r="AP103" i="114"/>
  <c r="AP167" i="114"/>
  <c r="AP231" i="114"/>
  <c r="AP295" i="114"/>
  <c r="AP48" i="114"/>
  <c r="AP112" i="114"/>
  <c r="AP176" i="114"/>
  <c r="AP240" i="114"/>
  <c r="AP3" i="114"/>
  <c r="AP65" i="114"/>
  <c r="AP129" i="114"/>
  <c r="AP193" i="114"/>
  <c r="AP257" i="114"/>
  <c r="AP18" i="114"/>
  <c r="AP82" i="114"/>
  <c r="AP146" i="114"/>
  <c r="AP210" i="114"/>
  <c r="AP274" i="114"/>
  <c r="AP43" i="114"/>
  <c r="AP107" i="114"/>
  <c r="AP171" i="114"/>
  <c r="AP235" i="114"/>
  <c r="AP299" i="114"/>
  <c r="AP60" i="114"/>
  <c r="AP124" i="114"/>
  <c r="AP188" i="114"/>
  <c r="AP252" i="114"/>
  <c r="AP14" i="114"/>
  <c r="AP78" i="114"/>
  <c r="AP142" i="114"/>
  <c r="AP206" i="114"/>
  <c r="AP270" i="114"/>
  <c r="P293" i="114"/>
  <c r="P240" i="114"/>
  <c r="P81" i="114"/>
  <c r="AP47" i="114"/>
  <c r="AP111" i="114"/>
  <c r="AP175" i="114"/>
  <c r="AP239" i="114"/>
  <c r="AP303" i="114"/>
  <c r="AP56" i="114"/>
  <c r="AP120" i="114"/>
  <c r="AP184" i="114"/>
  <c r="AP248" i="114"/>
  <c r="AP9" i="114"/>
  <c r="AP73" i="114"/>
  <c r="AP137" i="114"/>
  <c r="AP201" i="114"/>
  <c r="AP265" i="114"/>
  <c r="AP26" i="114"/>
  <c r="AP90" i="114"/>
  <c r="AP154" i="114"/>
  <c r="AP218" i="114"/>
  <c r="AP282" i="114"/>
  <c r="AP51" i="114"/>
  <c r="AP115" i="114"/>
  <c r="AP179" i="114"/>
  <c r="AP243" i="114"/>
  <c r="AP4" i="114"/>
  <c r="AP68" i="114"/>
  <c r="AP132" i="114"/>
  <c r="AP196" i="114"/>
  <c r="AP260" i="114"/>
  <c r="AP22" i="114"/>
  <c r="AP86" i="114"/>
  <c r="AP150" i="114"/>
  <c r="AP214" i="114"/>
  <c r="AP13" i="114"/>
  <c r="AP29" i="114"/>
  <c r="AP85" i="114"/>
  <c r="AP21" i="114"/>
  <c r="AP69" i="114"/>
  <c r="AP45" i="114"/>
  <c r="AP93" i="114"/>
  <c r="AP5" i="114"/>
  <c r="AP53" i="114"/>
  <c r="AP101" i="114"/>
  <c r="AP302" i="114"/>
  <c r="AP37" i="114"/>
  <c r="AP77" i="114"/>
  <c r="AP61" i="114"/>
  <c r="AP165" i="114"/>
  <c r="AP229" i="114"/>
  <c r="AP293" i="114"/>
  <c r="AP109" i="114"/>
  <c r="AP173" i="114"/>
  <c r="AP237" i="114"/>
  <c r="AP301" i="114"/>
  <c r="AP117" i="114"/>
  <c r="AP181" i="114"/>
  <c r="AP245" i="114"/>
  <c r="AP277" i="114"/>
  <c r="AP221" i="114"/>
  <c r="AP125" i="114"/>
  <c r="AP189" i="114"/>
  <c r="AP253" i="114"/>
  <c r="AP133" i="114"/>
  <c r="AP197" i="114"/>
  <c r="AP261" i="114"/>
  <c r="AP149" i="114"/>
  <c r="AP157" i="114"/>
  <c r="AP141" i="114"/>
  <c r="AP205" i="114"/>
  <c r="AP269" i="114"/>
  <c r="AP213" i="114"/>
  <c r="AP285" i="114"/>
  <c r="AP64" i="114"/>
  <c r="AP128" i="114"/>
  <c r="AP192" i="114"/>
  <c r="AP256" i="114"/>
  <c r="AP17" i="114"/>
  <c r="AP81" i="114"/>
  <c r="AP145" i="114"/>
  <c r="AP209" i="114"/>
  <c r="AP273" i="114"/>
  <c r="AP34" i="114"/>
  <c r="AP98" i="114"/>
  <c r="AP162" i="114"/>
  <c r="AP226" i="114"/>
  <c r="AP290" i="114"/>
  <c r="AP59" i="114"/>
  <c r="AP123" i="114"/>
  <c r="AP187" i="114"/>
  <c r="AP251" i="114"/>
  <c r="AP12" i="114"/>
  <c r="AP76" i="114"/>
  <c r="AP140" i="114"/>
  <c r="AP204" i="114"/>
  <c r="AP268" i="114"/>
  <c r="AP30" i="114"/>
  <c r="AP94" i="114"/>
  <c r="AP158" i="114"/>
  <c r="AP222" i="114"/>
  <c r="AP286" i="114"/>
  <c r="P256" i="114"/>
  <c r="P238" i="114"/>
  <c r="P3" i="114"/>
  <c r="P45" i="114"/>
  <c r="AP63" i="114"/>
  <c r="AP127" i="114"/>
  <c r="AP191" i="114"/>
  <c r="AP255" i="114"/>
  <c r="AP8" i="114"/>
  <c r="AP72" i="114"/>
  <c r="AP136" i="114"/>
  <c r="AP200" i="114"/>
  <c r="AP264" i="114"/>
  <c r="AP25" i="114"/>
  <c r="AP89" i="114"/>
  <c r="AP153" i="114"/>
  <c r="AP217" i="114"/>
  <c r="AP281" i="114"/>
  <c r="AP42" i="114"/>
  <c r="AP106" i="114"/>
  <c r="AP170" i="114"/>
  <c r="AP234" i="114"/>
  <c r="AP298" i="114"/>
  <c r="AP67" i="114"/>
  <c r="AP131" i="114"/>
  <c r="AP195" i="114"/>
  <c r="AP259" i="114"/>
  <c r="AP20" i="114"/>
  <c r="AP84" i="114"/>
  <c r="AP148" i="114"/>
  <c r="AP212" i="114"/>
  <c r="AP276" i="114"/>
  <c r="AP38" i="114"/>
  <c r="AP102" i="114"/>
  <c r="AP166" i="114"/>
  <c r="AP230" i="114"/>
  <c r="AP294" i="114"/>
  <c r="AP71" i="114"/>
  <c r="AP135" i="114"/>
  <c r="AP199" i="114"/>
  <c r="AP263" i="114"/>
  <c r="AP16" i="114"/>
  <c r="AP80" i="114"/>
  <c r="AP144" i="114"/>
  <c r="AP207" i="114"/>
  <c r="AP272" i="114"/>
  <c r="AP33" i="114"/>
  <c r="AP97" i="114"/>
  <c r="AP161" i="114"/>
  <c r="AP225" i="114"/>
  <c r="AP289" i="114"/>
  <c r="AP50" i="114"/>
  <c r="AP114" i="114"/>
  <c r="AP178" i="114"/>
  <c r="AP242" i="114"/>
  <c r="AP11" i="114"/>
  <c r="AP75" i="114"/>
  <c r="AP139" i="114"/>
  <c r="AP203" i="114"/>
  <c r="AP267" i="114"/>
  <c r="AP28" i="114"/>
  <c r="AP92" i="114"/>
  <c r="AP156" i="114"/>
  <c r="AP220" i="114"/>
  <c r="AP284" i="114"/>
  <c r="AP46" i="114"/>
  <c r="AP110" i="114"/>
  <c r="AP174" i="114"/>
  <c r="AP238" i="114"/>
  <c r="AP7" i="114"/>
  <c r="P287" i="114"/>
  <c r="P95" i="114"/>
  <c r="P98" i="114"/>
  <c r="AP15" i="114"/>
  <c r="AP79" i="114"/>
  <c r="AP143" i="114"/>
  <c r="AP208" i="114"/>
  <c r="AP271" i="114"/>
  <c r="AP24" i="114"/>
  <c r="AP88" i="114"/>
  <c r="AP152" i="114"/>
  <c r="AP216" i="114"/>
  <c r="AP280" i="114"/>
  <c r="AP41" i="114"/>
  <c r="AP105" i="114"/>
  <c r="AP169" i="114"/>
  <c r="AP233" i="114"/>
  <c r="AP297" i="114"/>
  <c r="AP58" i="114"/>
  <c r="AP122" i="114"/>
  <c r="AP186" i="114"/>
  <c r="AP250" i="114"/>
  <c r="AP19" i="114"/>
  <c r="AP83" i="114"/>
  <c r="AP147" i="114"/>
  <c r="AP211" i="114"/>
  <c r="AP275" i="114"/>
  <c r="AP36" i="114"/>
  <c r="AP100" i="114"/>
  <c r="AP164" i="114"/>
  <c r="AP228" i="114"/>
  <c r="AP292" i="114"/>
  <c r="AP54" i="114"/>
  <c r="AP118" i="114"/>
  <c r="AP182" i="114"/>
  <c r="AP246" i="114"/>
  <c r="P172" i="114"/>
  <c r="P56" i="114"/>
  <c r="P201" i="114"/>
  <c r="P163" i="114"/>
  <c r="P281" i="114"/>
  <c r="P188" i="114"/>
  <c r="P187" i="114"/>
  <c r="P155" i="114"/>
  <c r="P275" i="114"/>
  <c r="P220" i="114"/>
  <c r="P223" i="114"/>
  <c r="P150" i="114"/>
  <c r="P97" i="114"/>
  <c r="P101" i="114"/>
  <c r="P44" i="114"/>
  <c r="P277" i="114"/>
  <c r="P92" i="114"/>
  <c r="P207" i="114"/>
  <c r="P84" i="114"/>
  <c r="P19" i="114"/>
  <c r="P96" i="114"/>
  <c r="P227" i="114"/>
  <c r="P42" i="114"/>
  <c r="P294" i="114"/>
  <c r="P298" i="114"/>
  <c r="P71" i="114"/>
  <c r="P131" i="114"/>
  <c r="P140" i="114"/>
  <c r="P141" i="114"/>
  <c r="P154" i="114"/>
  <c r="P59" i="114"/>
  <c r="P204" i="114"/>
  <c r="P221" i="114"/>
  <c r="P237" i="114"/>
  <c r="P133" i="114"/>
  <c r="P34" i="114"/>
  <c r="P261" i="114"/>
  <c r="P264" i="114"/>
  <c r="P167" i="114"/>
  <c r="P266" i="114"/>
  <c r="P128" i="114"/>
  <c r="AG117" i="114"/>
  <c r="G117" i="5" s="1"/>
  <c r="AG302" i="114"/>
  <c r="P76" i="114"/>
  <c r="P77" i="114"/>
  <c r="P86" i="114"/>
  <c r="P189" i="114"/>
  <c r="AG301" i="114"/>
  <c r="AG303" i="114"/>
  <c r="P139" i="114"/>
  <c r="P99" i="114"/>
  <c r="P14" i="114"/>
  <c r="P132" i="114"/>
  <c r="P160" i="114"/>
  <c r="P206" i="114"/>
  <c r="P100" i="114"/>
  <c r="P90" i="114"/>
  <c r="P185" i="114"/>
  <c r="P7" i="114"/>
  <c r="P208" i="114"/>
  <c r="P37" i="114"/>
  <c r="P191" i="114"/>
  <c r="P226" i="114"/>
  <c r="P184" i="114"/>
  <c r="P87" i="114"/>
  <c r="P11" i="114"/>
  <c r="P176" i="114"/>
  <c r="P175" i="114"/>
  <c r="P285" i="114"/>
  <c r="P20" i="114"/>
  <c r="P214" i="114"/>
  <c r="P24" i="114"/>
  <c r="P235" i="114"/>
  <c r="P127" i="114"/>
  <c r="P57" i="114"/>
  <c r="P130" i="114"/>
  <c r="P40" i="114"/>
  <c r="P203" i="114"/>
  <c r="P4" i="114"/>
  <c r="P16" i="114"/>
  <c r="P156" i="114"/>
  <c r="P181" i="114"/>
  <c r="P66" i="114"/>
  <c r="P91" i="114"/>
  <c r="P10" i="114"/>
  <c r="P215" i="114"/>
  <c r="P180" i="114"/>
  <c r="P30" i="114"/>
  <c r="P153" i="114"/>
  <c r="P83" i="114"/>
  <c r="P212" i="114"/>
  <c r="AG254" i="114"/>
  <c r="G254" i="5" s="1"/>
  <c r="P245" i="114"/>
  <c r="P35" i="114"/>
  <c r="P200" i="114"/>
  <c r="P273" i="114"/>
  <c r="P70" i="114"/>
  <c r="P276" i="114"/>
  <c r="P55" i="114"/>
  <c r="P149" i="114"/>
  <c r="P79" i="114"/>
  <c r="P21" i="114"/>
  <c r="P25" i="114"/>
  <c r="P75" i="114"/>
  <c r="P182" i="114"/>
  <c r="P58" i="114"/>
  <c r="P243" i="114"/>
  <c r="P284" i="114"/>
  <c r="P13" i="114"/>
  <c r="P41" i="114"/>
  <c r="P260" i="114"/>
  <c r="P199" i="114"/>
  <c r="P190" i="114"/>
  <c r="P230" i="114"/>
  <c r="P248" i="114"/>
  <c r="P27" i="114"/>
  <c r="P255" i="114"/>
  <c r="P265" i="114"/>
  <c r="P174" i="114"/>
  <c r="P198" i="114"/>
  <c r="P257" i="114"/>
  <c r="P165" i="114"/>
  <c r="P262" i="114"/>
  <c r="P202" i="114"/>
  <c r="P170" i="114"/>
  <c r="P62" i="114"/>
  <c r="P252" i="114"/>
  <c r="P53" i="114"/>
  <c r="P32" i="114"/>
  <c r="P52" i="114"/>
  <c r="P157" i="114"/>
  <c r="AG82" i="114"/>
  <c r="G82" i="5" s="1"/>
  <c r="P137" i="114"/>
  <c r="P8" i="114"/>
  <c r="P299" i="114"/>
  <c r="P148" i="114"/>
  <c r="P161" i="114"/>
  <c r="P142" i="114"/>
  <c r="P121" i="114"/>
  <c r="P119" i="114"/>
  <c r="P241" i="114"/>
  <c r="P22" i="114"/>
  <c r="P218" i="114"/>
  <c r="P64" i="114"/>
  <c r="P60" i="114"/>
  <c r="P129" i="114"/>
  <c r="P102" i="114"/>
  <c r="P295" i="114"/>
  <c r="P31" i="114"/>
  <c r="P244" i="114"/>
  <c r="P12" i="114"/>
  <c r="P151" i="114"/>
  <c r="P205" i="114"/>
  <c r="P6" i="114"/>
  <c r="P116" i="114"/>
  <c r="P105" i="114"/>
  <c r="P80" i="114"/>
  <c r="P213" i="114"/>
  <c r="P173" i="114"/>
  <c r="P115" i="114"/>
  <c r="P93" i="114"/>
  <c r="P15" i="114"/>
  <c r="P135" i="114"/>
  <c r="P48" i="114"/>
  <c r="P85" i="114"/>
  <c r="P236" i="114"/>
  <c r="P146" i="114"/>
  <c r="P46" i="114"/>
  <c r="P136" i="114"/>
  <c r="P152" i="114"/>
  <c r="AG63" i="114"/>
  <c r="G63" i="5" s="1"/>
  <c r="P120" i="114"/>
  <c r="P219" i="114"/>
  <c r="P38" i="114"/>
  <c r="P5" i="114"/>
  <c r="P69" i="114"/>
  <c r="P292" i="114"/>
  <c r="P224" i="114"/>
  <c r="P246" i="114"/>
  <c r="P216" i="114"/>
  <c r="P286" i="114"/>
  <c r="P177" i="114"/>
  <c r="P138" i="114"/>
  <c r="P288" i="114"/>
  <c r="P144" i="114"/>
  <c r="P17" i="114"/>
  <c r="P109" i="114"/>
  <c r="P197" i="114"/>
  <c r="P194" i="114"/>
  <c r="P123" i="114"/>
  <c r="P54" i="114"/>
  <c r="P271" i="114"/>
  <c r="P50" i="114"/>
  <c r="P124" i="114"/>
  <c r="P33" i="114"/>
  <c r="P171" i="114"/>
  <c r="P61" i="114"/>
  <c r="AG139" i="114"/>
  <c r="G139" i="5" s="1"/>
  <c r="P253" i="114"/>
  <c r="P51" i="114"/>
  <c r="P249" i="114"/>
  <c r="P104" i="114"/>
  <c r="P108" i="114"/>
  <c r="AG102" i="114"/>
  <c r="G102" i="5" s="1"/>
  <c r="AG155" i="114"/>
  <c r="G155" i="5" s="1"/>
  <c r="AG112" i="114"/>
  <c r="G112" i="5" s="1"/>
  <c r="P29" i="114"/>
  <c r="P159" i="114"/>
  <c r="P166" i="114"/>
  <c r="AG166" i="114"/>
  <c r="G166" i="5" s="1"/>
  <c r="AG75" i="114"/>
  <c r="G75" i="5" s="1"/>
  <c r="P231" i="114"/>
  <c r="AG120" i="114"/>
  <c r="G120" i="5" s="1"/>
  <c r="P291" i="114"/>
  <c r="P112" i="114"/>
  <c r="AG48" i="114"/>
  <c r="G48" i="5" s="1"/>
  <c r="P267" i="114"/>
  <c r="P23" i="114"/>
  <c r="P158" i="114"/>
  <c r="AG59" i="114"/>
  <c r="G59" i="5" s="1"/>
  <c r="AG7" i="114"/>
  <c r="G7" i="5" s="1"/>
  <c r="AG240" i="114"/>
  <c r="G240" i="5" s="1"/>
  <c r="AG41" i="114"/>
  <c r="G41" i="5" s="1"/>
  <c r="AG4" i="114"/>
  <c r="G4" i="5" s="1"/>
  <c r="AG145" i="114"/>
  <c r="G145" i="5" s="1"/>
  <c r="P143" i="114"/>
  <c r="AG17" i="114"/>
  <c r="G17" i="5" s="1"/>
  <c r="P36" i="114"/>
  <c r="P251" i="114"/>
  <c r="P145" i="114"/>
  <c r="P259" i="114"/>
  <c r="AG78" i="114"/>
  <c r="G78" i="5" s="1"/>
  <c r="AG239" i="114"/>
  <c r="G239" i="5" s="1"/>
  <c r="AG12" i="114"/>
  <c r="G12" i="5" s="1"/>
  <c r="AG241" i="114"/>
  <c r="G241" i="5" s="1"/>
  <c r="AG250" i="114"/>
  <c r="G250" i="5" s="1"/>
  <c r="P193" i="114"/>
  <c r="P217" i="114"/>
  <c r="P103" i="114"/>
  <c r="AG290" i="114"/>
  <c r="G290" i="5" s="1"/>
  <c r="AG236" i="114"/>
  <c r="G236" i="5" s="1"/>
  <c r="P125" i="114"/>
  <c r="AG38" i="114"/>
  <c r="G38" i="5" s="1"/>
  <c r="AG178" i="114"/>
  <c r="G178" i="5" s="1"/>
  <c r="AG49" i="114"/>
  <c r="G49" i="5" s="1"/>
  <c r="P300" i="114"/>
  <c r="P209" i="114"/>
  <c r="P186" i="114"/>
  <c r="AG94" i="114"/>
  <c r="G94" i="5" s="1"/>
  <c r="AG28" i="114"/>
  <c r="G28" i="5" s="1"/>
  <c r="AG226" i="114"/>
  <c r="G226" i="5" s="1"/>
  <c r="AG224" i="114"/>
  <c r="G224" i="5" s="1"/>
  <c r="AG274" i="114"/>
  <c r="G274" i="5" s="1"/>
  <c r="P113" i="114"/>
  <c r="AG31" i="114"/>
  <c r="G31" i="5" s="1"/>
  <c r="AG233" i="114"/>
  <c r="G233" i="5" s="1"/>
  <c r="AG237" i="114"/>
  <c r="G237" i="5" s="1"/>
  <c r="AG277" i="114"/>
  <c r="G277" i="5" s="1"/>
  <c r="AG209" i="114"/>
  <c r="G209" i="5" s="1"/>
  <c r="AG183" i="114"/>
  <c r="G183" i="5" s="1"/>
  <c r="AG40" i="114"/>
  <c r="G40" i="5" s="1"/>
  <c r="AG282" i="114"/>
  <c r="G282" i="5" s="1"/>
  <c r="AG90" i="114"/>
  <c r="G90" i="5" s="1"/>
  <c r="AG105" i="114"/>
  <c r="G105" i="5" s="1"/>
  <c r="P272" i="114"/>
  <c r="AG39" i="114"/>
  <c r="G39" i="5" s="1"/>
  <c r="AG182" i="114"/>
  <c r="G182" i="5" s="1"/>
  <c r="AG211" i="114"/>
  <c r="G211" i="5" s="1"/>
  <c r="AG234" i="114"/>
  <c r="G234" i="5" s="1"/>
  <c r="AG55" i="114"/>
  <c r="G55" i="5" s="1"/>
  <c r="P118" i="114"/>
  <c r="AG281" i="114"/>
  <c r="G281" i="5" s="1"/>
  <c r="AG127" i="114"/>
  <c r="G127" i="5" s="1"/>
  <c r="AG110" i="114"/>
  <c r="G110" i="5" s="1"/>
  <c r="AG20" i="114"/>
  <c r="G20" i="5" s="1"/>
  <c r="AG298" i="114"/>
  <c r="G298" i="5" s="1"/>
  <c r="AG130" i="114"/>
  <c r="G130" i="5" s="1"/>
  <c r="AG179" i="114"/>
  <c r="G179" i="5" s="1"/>
  <c r="AG221" i="114"/>
  <c r="G221" i="5" s="1"/>
  <c r="AG80" i="114"/>
  <c r="G80" i="5" s="1"/>
  <c r="AG74" i="114"/>
  <c r="G74" i="5" s="1"/>
  <c r="AG261" i="114"/>
  <c r="G261" i="5" s="1"/>
  <c r="AG137" i="114"/>
  <c r="G137" i="5" s="1"/>
  <c r="AG83" i="114"/>
  <c r="G83" i="5" s="1"/>
  <c r="AG167" i="114"/>
  <c r="G167" i="5" s="1"/>
  <c r="AG172" i="114"/>
  <c r="G172" i="5" s="1"/>
  <c r="AG116" i="114"/>
  <c r="G116" i="5" s="1"/>
  <c r="AG50" i="114"/>
  <c r="G50" i="5" s="1"/>
  <c r="AG279" i="114"/>
  <c r="G279" i="5" s="1"/>
  <c r="AG186" i="114"/>
  <c r="G186" i="5" s="1"/>
  <c r="AG52" i="114"/>
  <c r="G52" i="5" s="1"/>
  <c r="AG161" i="114"/>
  <c r="G161" i="5" s="1"/>
  <c r="AG91" i="114"/>
  <c r="G91" i="5" s="1"/>
  <c r="AG170" i="114"/>
  <c r="G170" i="5" s="1"/>
  <c r="AG44" i="114"/>
  <c r="G44" i="5" s="1"/>
  <c r="AG153" i="114"/>
  <c r="G153" i="5" s="1"/>
  <c r="AG60" i="114"/>
  <c r="G60" i="5" s="1"/>
  <c r="AG65" i="114"/>
  <c r="G65" i="5" s="1"/>
  <c r="AG16" i="114"/>
  <c r="G16" i="5" s="1"/>
  <c r="AG85" i="114"/>
  <c r="G85" i="5" s="1"/>
  <c r="AG223" i="114"/>
  <c r="G223" i="5" s="1"/>
  <c r="AG270" i="114"/>
  <c r="G270" i="5" s="1"/>
  <c r="AG193" i="114"/>
  <c r="G193" i="5" s="1"/>
  <c r="AG76" i="114"/>
  <c r="G76" i="5" s="1"/>
  <c r="AG125" i="114"/>
  <c r="G125" i="5" s="1"/>
  <c r="AG18" i="114"/>
  <c r="G18" i="5" s="1"/>
  <c r="AG3" i="114"/>
  <c r="G3" i="5" s="1"/>
  <c r="AG228" i="114"/>
  <c r="G228" i="5" s="1"/>
  <c r="AG21" i="114"/>
  <c r="G21" i="5" s="1"/>
  <c r="AG184" i="114"/>
  <c r="G184" i="5" s="1"/>
  <c r="AG291" i="114"/>
  <c r="G291" i="5" s="1"/>
  <c r="AG64" i="114"/>
  <c r="G64" i="5" s="1"/>
  <c r="AG162" i="114"/>
  <c r="G162" i="5" s="1"/>
  <c r="AG171" i="114"/>
  <c r="G171" i="5" s="1"/>
  <c r="AG66" i="114"/>
  <c r="G66" i="5" s="1"/>
  <c r="AG118" i="114"/>
  <c r="G118" i="5" s="1"/>
  <c r="AG148" i="114"/>
  <c r="G148" i="5" s="1"/>
  <c r="AG218" i="114"/>
  <c r="G218" i="5" s="1"/>
  <c r="AG269" i="114"/>
  <c r="G269" i="5" s="1"/>
  <c r="AG84" i="114"/>
  <c r="G84" i="5" s="1"/>
  <c r="AG268" i="114"/>
  <c r="G268" i="5" s="1"/>
  <c r="AG160" i="114"/>
  <c r="G160" i="5" s="1"/>
  <c r="AG51" i="114"/>
  <c r="G51" i="5" s="1"/>
  <c r="AG14" i="114"/>
  <c r="G14" i="5" s="1"/>
  <c r="AG57" i="114"/>
  <c r="G57" i="5" s="1"/>
  <c r="AG185" i="114"/>
  <c r="G185" i="5" s="1"/>
  <c r="AG146" i="114"/>
  <c r="G146" i="5" s="1"/>
  <c r="AG95" i="114"/>
  <c r="G95" i="5" s="1"/>
  <c r="AG267" i="114"/>
  <c r="G267" i="5" s="1"/>
  <c r="AG194" i="114"/>
  <c r="G194" i="5" s="1"/>
  <c r="AG133" i="114"/>
  <c r="G133" i="5" s="1"/>
  <c r="AG106" i="114"/>
  <c r="G106" i="5" s="1"/>
  <c r="AG198" i="114"/>
  <c r="G198" i="5" s="1"/>
  <c r="AG248" i="114"/>
  <c r="G248" i="5" s="1"/>
  <c r="AG231" i="114"/>
  <c r="G231" i="5" s="1"/>
  <c r="AG181" i="114"/>
  <c r="G181" i="5" s="1"/>
  <c r="AG37" i="114"/>
  <c r="G37" i="5" s="1"/>
  <c r="P126" i="114"/>
  <c r="AG242" i="114"/>
  <c r="G242" i="5" s="1"/>
  <c r="AG215" i="114"/>
  <c r="G215" i="5" s="1"/>
  <c r="AG230" i="114"/>
  <c r="G230" i="5" s="1"/>
  <c r="AG280" i="114"/>
  <c r="G280" i="5" s="1"/>
  <c r="AG109" i="114"/>
  <c r="G109" i="5" s="1"/>
  <c r="AG247" i="114"/>
  <c r="G247" i="5" s="1"/>
  <c r="AG124" i="114"/>
  <c r="G124" i="5" s="1"/>
  <c r="AG113" i="114"/>
  <c r="G113" i="5" s="1"/>
  <c r="AG259" i="114"/>
  <c r="G259" i="5" s="1"/>
  <c r="AG262" i="114"/>
  <c r="G262" i="5" s="1"/>
  <c r="AG205" i="114"/>
  <c r="G205" i="5" s="1"/>
  <c r="AG46" i="114"/>
  <c r="G46" i="5" s="1"/>
  <c r="AG35" i="114"/>
  <c r="G35" i="5" s="1"/>
  <c r="AG273" i="114"/>
  <c r="G273" i="5" s="1"/>
  <c r="AG276" i="114"/>
  <c r="G276" i="5" s="1"/>
  <c r="AG10" i="114"/>
  <c r="G10" i="5" s="1"/>
  <c r="AG5" i="114"/>
  <c r="G5" i="5" s="1"/>
  <c r="AG115" i="114"/>
  <c r="G115" i="5" s="1"/>
  <c r="AG15" i="114"/>
  <c r="G15" i="5" s="1"/>
  <c r="AG93" i="114"/>
  <c r="G93" i="5" s="1"/>
  <c r="AG79" i="114"/>
  <c r="G79" i="5" s="1"/>
  <c r="AG36" i="114"/>
  <c r="G36" i="5" s="1"/>
  <c r="AG213" i="114"/>
  <c r="G213" i="5" s="1"/>
  <c r="AG23" i="114"/>
  <c r="G23" i="5" s="1"/>
  <c r="AG235" i="114"/>
  <c r="G235" i="5" s="1"/>
  <c r="AG103" i="114"/>
  <c r="G103" i="5" s="1"/>
  <c r="AG151" i="114"/>
  <c r="G151" i="5" s="1"/>
  <c r="AG275" i="114"/>
  <c r="G275" i="5" s="1"/>
  <c r="AG158" i="114"/>
  <c r="G158" i="5" s="1"/>
  <c r="AG128" i="114"/>
  <c r="G128" i="5" s="1"/>
  <c r="AG140" i="114"/>
  <c r="G140" i="5" s="1"/>
  <c r="AG232" i="114"/>
  <c r="G232" i="5" s="1"/>
  <c r="AG180" i="114"/>
  <c r="G180" i="5" s="1"/>
  <c r="AG272" i="114"/>
  <c r="G272" i="5" s="1"/>
  <c r="AG98" i="114"/>
  <c r="G98" i="5" s="1"/>
  <c r="P111" i="114"/>
  <c r="AG288" i="114"/>
  <c r="G288" i="5" s="1"/>
  <c r="AG13" i="114"/>
  <c r="G13" i="5" s="1"/>
  <c r="AG9" i="114"/>
  <c r="G9" i="5" s="1"/>
  <c r="AG225" i="114"/>
  <c r="G225" i="5" s="1"/>
  <c r="AG152" i="114"/>
  <c r="G152" i="5" s="1"/>
  <c r="AG43" i="114"/>
  <c r="G43" i="5" s="1"/>
  <c r="AG11" i="114"/>
  <c r="G11" i="5" s="1"/>
  <c r="AG257" i="114"/>
  <c r="G257" i="5" s="1"/>
  <c r="AG195" i="114"/>
  <c r="G195" i="5" s="1"/>
  <c r="AG278" i="114"/>
  <c r="G278" i="5" s="1"/>
  <c r="AG210" i="114"/>
  <c r="G210" i="5" s="1"/>
  <c r="AG122" i="114"/>
  <c r="G122" i="5" s="1"/>
  <c r="AG190" i="114"/>
  <c r="G190" i="5" s="1"/>
  <c r="AG86" i="114"/>
  <c r="G86" i="5" s="1"/>
  <c r="AG299" i="114"/>
  <c r="G299" i="5" s="1"/>
  <c r="AG157" i="114"/>
  <c r="G157" i="5" s="1"/>
  <c r="AG144" i="114"/>
  <c r="G144" i="5" s="1"/>
  <c r="AG147" i="114"/>
  <c r="G147" i="5" s="1"/>
  <c r="AG119" i="114"/>
  <c r="G119" i="5" s="1"/>
  <c r="AG256" i="114"/>
  <c r="G256" i="5" s="1"/>
  <c r="AG245" i="114"/>
  <c r="G245" i="5" s="1"/>
  <c r="AG197" i="114"/>
  <c r="G197" i="5" s="1"/>
  <c r="AG173" i="114"/>
  <c r="G173" i="5" s="1"/>
  <c r="AG149" i="114"/>
  <c r="G149" i="5" s="1"/>
  <c r="AG132" i="114"/>
  <c r="G132" i="5" s="1"/>
  <c r="AG72" i="114"/>
  <c r="G72" i="5" s="1"/>
  <c r="AG264" i="114"/>
  <c r="G264" i="5" s="1"/>
  <c r="AG141" i="114"/>
  <c r="G141" i="5" s="1"/>
  <c r="AG292" i="114"/>
  <c r="G292" i="5" s="1"/>
  <c r="AG33" i="114"/>
  <c r="G33" i="5" s="1"/>
  <c r="AG56" i="114"/>
  <c r="G56" i="5" s="1"/>
  <c r="AG200" i="114"/>
  <c r="G200" i="5" s="1"/>
  <c r="AG54" i="114"/>
  <c r="G54" i="5" s="1"/>
  <c r="AG246" i="114"/>
  <c r="G246" i="5" s="1"/>
  <c r="AG89" i="114"/>
  <c r="G89" i="5" s="1"/>
  <c r="AG45" i="114"/>
  <c r="G45" i="5" s="1"/>
  <c r="AG25" i="114"/>
  <c r="G25" i="5" s="1"/>
  <c r="AG154" i="114"/>
  <c r="G154" i="5" s="1"/>
  <c r="AG19" i="114"/>
  <c r="G19" i="5" s="1"/>
  <c r="AG238" i="114"/>
  <c r="G238" i="5" s="1"/>
  <c r="AG297" i="114"/>
  <c r="G297" i="5" s="1"/>
  <c r="AG196" i="114"/>
  <c r="G196" i="5" s="1"/>
  <c r="AG67" i="114"/>
  <c r="G67" i="5" s="1"/>
  <c r="AG206" i="114"/>
  <c r="G206" i="5" s="1"/>
  <c r="AG263" i="114"/>
  <c r="G263" i="5" s="1"/>
  <c r="AG163" i="114"/>
  <c r="G163" i="5" s="1"/>
  <c r="AG129" i="114"/>
  <c r="G129" i="5" s="1"/>
  <c r="AG284" i="114"/>
  <c r="G284" i="5" s="1"/>
  <c r="AG165" i="114"/>
  <c r="G165" i="5" s="1"/>
  <c r="AG29" i="114"/>
  <c r="G29" i="5" s="1"/>
  <c r="AG191" i="114"/>
  <c r="G191" i="5" s="1"/>
  <c r="AG99" i="114"/>
  <c r="G99" i="5" s="1"/>
  <c r="AG217" i="114"/>
  <c r="G217" i="5" s="1"/>
  <c r="AG134" i="114"/>
  <c r="G134" i="5" s="1"/>
  <c r="AG81" i="114"/>
  <c r="G81" i="5" s="1"/>
  <c r="AG253" i="114"/>
  <c r="G253" i="5" s="1"/>
  <c r="AG142" i="114"/>
  <c r="G142" i="5" s="1"/>
  <c r="AG104" i="114"/>
  <c r="G104" i="5" s="1"/>
  <c r="AG32" i="114"/>
  <c r="G32" i="5" s="1"/>
  <c r="AG294" i="114"/>
  <c r="G294" i="5" s="1"/>
  <c r="AG69" i="114"/>
  <c r="G69" i="5" s="1"/>
  <c r="AG243" i="114"/>
  <c r="G243" i="5" s="1"/>
  <c r="AG123" i="114"/>
  <c r="G123" i="5" s="1"/>
  <c r="AG176" i="114"/>
  <c r="G176" i="5" s="1"/>
  <c r="AG260" i="114"/>
  <c r="G260" i="5" s="1"/>
  <c r="AG159" i="114"/>
  <c r="G159" i="5" s="1"/>
  <c r="AG114" i="114"/>
  <c r="G114" i="5" s="1"/>
  <c r="AG26" i="114"/>
  <c r="G26" i="5" s="1"/>
  <c r="AG214" i="114"/>
  <c r="G214" i="5" s="1"/>
  <c r="AG100" i="114"/>
  <c r="G100" i="5" s="1"/>
  <c r="AG295" i="114"/>
  <c r="G295" i="5" s="1"/>
  <c r="AG188" i="114"/>
  <c r="G188" i="5" s="1"/>
  <c r="AG27" i="114"/>
  <c r="G27" i="5" s="1"/>
  <c r="AG252" i="114"/>
  <c r="G252" i="5" s="1"/>
  <c r="AG111" i="114"/>
  <c r="G111" i="5" s="1"/>
  <c r="AG96" i="114"/>
  <c r="G96" i="5" s="1"/>
  <c r="AG24" i="114"/>
  <c r="G24" i="5" s="1"/>
  <c r="AG286" i="114"/>
  <c r="G286" i="5" s="1"/>
  <c r="AG201" i="114"/>
  <c r="G201" i="5" s="1"/>
  <c r="AG174" i="114"/>
  <c r="G174" i="5" s="1"/>
  <c r="AG271" i="114"/>
  <c r="G271" i="5" s="1"/>
  <c r="AG187" i="114"/>
  <c r="G187" i="5" s="1"/>
  <c r="AG126" i="114"/>
  <c r="G126" i="5" s="1"/>
  <c r="AG53" i="114"/>
  <c r="G53" i="5" s="1"/>
  <c r="AG97" i="114"/>
  <c r="G97" i="5" s="1"/>
  <c r="AG251" i="114"/>
  <c r="G251" i="5" s="1"/>
  <c r="AG293" i="114"/>
  <c r="G293" i="5" s="1"/>
  <c r="AG285" i="114"/>
  <c r="G285" i="5" s="1"/>
  <c r="AG189" i="114"/>
  <c r="G189" i="5" s="1"/>
  <c r="AG203" i="114"/>
  <c r="G203" i="5" s="1"/>
  <c r="AG131" i="114"/>
  <c r="G131" i="5" s="1"/>
  <c r="AG300" i="114"/>
  <c r="G300" i="5" s="1"/>
  <c r="AG219" i="114"/>
  <c r="G219" i="5" s="1"/>
  <c r="AG62" i="114"/>
  <c r="G62" i="5" s="1"/>
  <c r="AG77" i="114"/>
  <c r="G77" i="5" s="1"/>
  <c r="AG283" i="114"/>
  <c r="G283" i="5" s="1"/>
  <c r="AG169" i="114"/>
  <c r="G169" i="5" s="1"/>
  <c r="AG6" i="114"/>
  <c r="G6" i="5" s="1"/>
  <c r="AG168" i="114"/>
  <c r="G168" i="5" s="1"/>
  <c r="AG8" i="114"/>
  <c r="G8" i="5" s="1"/>
  <c r="AG229" i="114"/>
  <c r="G229" i="5" s="1"/>
  <c r="AG87" i="114"/>
  <c r="G87" i="5" s="1"/>
  <c r="AG199" i="114"/>
  <c r="G199" i="5" s="1"/>
  <c r="AG136" i="114"/>
  <c r="G136" i="5" s="1"/>
  <c r="AG135" i="114"/>
  <c r="G135" i="5" s="1"/>
  <c r="AG108" i="114"/>
  <c r="G108" i="5" s="1"/>
  <c r="AG296" i="114"/>
  <c r="G296" i="5" s="1"/>
  <c r="AG175" i="114"/>
  <c r="G175" i="5" s="1"/>
  <c r="AG30" i="114"/>
  <c r="G30" i="5" s="1"/>
  <c r="AG265" i="114"/>
  <c r="G265" i="5" s="1"/>
  <c r="AG92" i="114"/>
  <c r="G92" i="5" s="1"/>
  <c r="AG207" i="114"/>
  <c r="G207" i="5" s="1"/>
  <c r="AG61" i="114"/>
  <c r="G61" i="5" s="1"/>
  <c r="AG289" i="114"/>
  <c r="G289" i="5" s="1"/>
  <c r="AG156" i="114"/>
  <c r="G156" i="5" s="1"/>
  <c r="AG88" i="114"/>
  <c r="G88" i="5" s="1"/>
  <c r="AG212" i="114"/>
  <c r="G212" i="5" s="1"/>
  <c r="AG222" i="114"/>
  <c r="G222" i="5" s="1"/>
  <c r="AG216" i="114"/>
  <c r="G216" i="5" s="1"/>
  <c r="AG73" i="114"/>
  <c r="G73" i="5" s="1"/>
  <c r="AG34" i="114"/>
  <c r="G34" i="5" s="1"/>
  <c r="AG255" i="114"/>
  <c r="G255" i="5" s="1"/>
  <c r="AG150" i="114"/>
  <c r="G150" i="5" s="1"/>
  <c r="AG47" i="114"/>
  <c r="G47" i="5" s="1"/>
  <c r="AG220" i="114"/>
  <c r="G220" i="5" s="1"/>
  <c r="AG121" i="114"/>
  <c r="G121" i="5" s="1"/>
  <c r="AG287" i="114"/>
  <c r="G287" i="5" s="1"/>
  <c r="AG143" i="114"/>
  <c r="G143" i="5" s="1"/>
  <c r="AG177" i="114"/>
  <c r="G177" i="5" s="1"/>
  <c r="AG202" i="114"/>
  <c r="G202" i="5" s="1"/>
  <c r="AG58" i="114"/>
  <c r="G58" i="5" s="1"/>
  <c r="AG101" i="114"/>
  <c r="G101" i="5" s="1"/>
  <c r="AG266" i="114"/>
  <c r="G266" i="5" s="1"/>
  <c r="AG244" i="114"/>
  <c r="G244" i="5" s="1"/>
  <c r="AG164" i="114"/>
  <c r="G164" i="5" s="1"/>
  <c r="AG42" i="114"/>
  <c r="G42" i="5" s="1"/>
  <c r="AG22" i="114"/>
  <c r="G22" i="5" s="1"/>
  <c r="AG107" i="114"/>
  <c r="G107" i="5" s="1"/>
  <c r="AG249" i="114"/>
  <c r="G249" i="5" s="1"/>
  <c r="AG208" i="114"/>
  <c r="G208" i="5" s="1"/>
  <c r="AG68" i="114"/>
  <c r="G68" i="5" s="1"/>
  <c r="AG204" i="114"/>
  <c r="G204" i="5" s="1"/>
  <c r="AG71" i="114"/>
  <c r="G71" i="5" s="1"/>
  <c r="AG70" i="114"/>
  <c r="G70" i="5" s="1"/>
  <c r="AG258" i="114"/>
  <c r="G258" i="5" s="1"/>
  <c r="AG227" i="114"/>
  <c r="G227" i="5" s="1"/>
  <c r="AG138" i="114"/>
  <c r="G138" i="5" s="1"/>
  <c r="AG192" i="114"/>
  <c r="G192" i="5" s="1"/>
  <c r="W3" i="5"/>
  <c r="W224" i="5"/>
  <c r="W223" i="5"/>
  <c r="W220" i="5"/>
  <c r="W217" i="5"/>
  <c r="W192" i="5"/>
  <c r="W174" i="5"/>
  <c r="W172" i="5"/>
  <c r="W131" i="5"/>
  <c r="AF203" i="5"/>
  <c r="AF199" i="5"/>
  <c r="AF175" i="5"/>
  <c r="AF103" i="5"/>
  <c r="AF102" i="5"/>
  <c r="AF99" i="5"/>
  <c r="AF91" i="5"/>
  <c r="AF90" i="5"/>
  <c r="AF89" i="5"/>
  <c r="AF88" i="5"/>
  <c r="AF83" i="5"/>
  <c r="AF82" i="5"/>
  <c r="AF81" i="5"/>
  <c r="AF51" i="5"/>
  <c r="AF80" i="5"/>
  <c r="AF79" i="5"/>
  <c r="AF78" i="5"/>
  <c r="AF75" i="5"/>
  <c r="AF194" i="5"/>
  <c r="AF192" i="5"/>
  <c r="AF184" i="5"/>
  <c r="AF183" i="5"/>
  <c r="AF180" i="5"/>
  <c r="AF178" i="5"/>
  <c r="W178" i="5"/>
  <c r="AF164" i="5"/>
  <c r="AF148" i="5"/>
  <c r="AF135" i="5"/>
  <c r="AF133" i="5"/>
  <c r="AF60" i="5"/>
  <c r="AF59" i="5"/>
  <c r="AF53" i="5"/>
  <c r="AF52" i="5"/>
  <c r="W294" i="5"/>
  <c r="W291" i="5"/>
  <c r="W290" i="5"/>
  <c r="W288" i="5"/>
  <c r="W278" i="5"/>
  <c r="W276" i="5"/>
  <c r="W273" i="5"/>
  <c r="W272" i="5"/>
  <c r="W256" i="5"/>
  <c r="W244" i="5"/>
  <c r="W241" i="5"/>
  <c r="W238" i="5"/>
  <c r="W227" i="5"/>
  <c r="W200" i="5"/>
  <c r="AF295" i="5"/>
  <c r="AF291" i="5"/>
  <c r="AF287" i="5"/>
  <c r="AF283" i="5"/>
  <c r="AF279" i="5"/>
  <c r="AF278" i="5"/>
  <c r="AF277" i="5"/>
  <c r="AF273" i="5"/>
  <c r="AF271" i="5"/>
  <c r="AF267" i="5"/>
  <c r="AF265" i="5"/>
  <c r="AF255" i="5"/>
  <c r="AF254" i="5"/>
  <c r="AF253" i="5"/>
  <c r="AF251" i="5"/>
  <c r="AF246" i="5"/>
  <c r="AF243" i="5"/>
  <c r="AF239" i="5"/>
  <c r="AF238" i="5"/>
  <c r="AF234" i="5"/>
  <c r="AF233" i="5"/>
  <c r="AF215" i="5"/>
  <c r="AF207" i="5"/>
  <c r="AF201" i="5"/>
  <c r="W111" i="5"/>
  <c r="W81" i="5"/>
  <c r="W78" i="5"/>
  <c r="W77" i="5"/>
  <c r="W69" i="5"/>
  <c r="AF206" i="5"/>
  <c r="W196" i="5"/>
  <c r="AF111" i="5"/>
  <c r="W51" i="5"/>
  <c r="W49" i="5"/>
  <c r="W48" i="5"/>
  <c r="AF260" i="5"/>
  <c r="AF259" i="5"/>
  <c r="AF256" i="5"/>
  <c r="AF200" i="5"/>
  <c r="W168" i="5"/>
  <c r="AF58" i="5"/>
  <c r="AF55" i="5"/>
  <c r="W44" i="5"/>
  <c r="W40" i="5"/>
  <c r="W38" i="5"/>
  <c r="W36" i="5"/>
  <c r="W35" i="5"/>
  <c r="W33" i="5"/>
  <c r="W32" i="5"/>
  <c r="W29" i="5"/>
  <c r="W28" i="5"/>
  <c r="W26" i="5"/>
  <c r="W25" i="5"/>
  <c r="W16" i="5"/>
  <c r="W14" i="5"/>
  <c r="W229" i="5"/>
  <c r="AF227" i="5"/>
  <c r="AF224" i="5"/>
  <c r="AF221" i="5"/>
  <c r="AF218" i="5"/>
  <c r="AF210" i="5"/>
  <c r="AF191" i="5"/>
  <c r="AF188" i="5"/>
  <c r="AF187" i="5"/>
  <c r="W152" i="5"/>
  <c r="W150" i="5"/>
  <c r="W144" i="5"/>
  <c r="W142" i="5"/>
  <c r="W137" i="5"/>
  <c r="W136" i="5"/>
  <c r="AF96" i="5"/>
  <c r="AF92" i="5"/>
  <c r="AF84" i="5"/>
  <c r="AF50" i="5"/>
  <c r="AF49" i="5"/>
  <c r="W8" i="5"/>
  <c r="W6" i="5"/>
  <c r="AF174" i="5"/>
  <c r="AF171" i="5"/>
  <c r="AF170" i="5"/>
  <c r="W129" i="5"/>
  <c r="W123" i="5"/>
  <c r="W121" i="5"/>
  <c r="W117" i="5"/>
  <c r="AF43" i="5"/>
  <c r="AF41" i="5"/>
  <c r="AF40" i="5"/>
  <c r="AF36" i="5"/>
  <c r="AF35" i="5"/>
  <c r="AF34" i="5"/>
  <c r="AF32" i="5"/>
  <c r="AF31" i="5"/>
  <c r="AF25" i="5"/>
  <c r="AF16" i="5"/>
  <c r="AF15" i="5"/>
  <c r="W268" i="5"/>
  <c r="W264" i="5"/>
  <c r="AF159" i="5"/>
  <c r="AF155" i="5"/>
  <c r="AF153" i="5"/>
  <c r="AF146" i="5"/>
  <c r="AF145" i="5"/>
  <c r="AF143" i="5"/>
  <c r="AF142" i="5"/>
  <c r="AF140" i="5"/>
  <c r="AF137" i="5"/>
  <c r="W109" i="5"/>
  <c r="W72" i="5"/>
  <c r="W63" i="5"/>
  <c r="AF129" i="5"/>
  <c r="AF128" i="5"/>
  <c r="AF127" i="5"/>
  <c r="AF120" i="5"/>
  <c r="AF115" i="5"/>
  <c r="W103" i="5"/>
  <c r="W101" i="5"/>
  <c r="W89" i="5"/>
  <c r="W176" i="5"/>
  <c r="AF110" i="5"/>
  <c r="AF108" i="5"/>
  <c r="W293" i="5"/>
  <c r="AF292" i="5"/>
  <c r="AF288" i="5"/>
  <c r="W267" i="5"/>
  <c r="AF228" i="5"/>
  <c r="W214" i="5"/>
  <c r="W212" i="5"/>
  <c r="W209" i="5"/>
  <c r="W203" i="5"/>
  <c r="W202" i="5"/>
  <c r="W182" i="5"/>
  <c r="W177" i="5"/>
  <c r="AF151" i="5"/>
  <c r="W148" i="5"/>
  <c r="W147" i="5"/>
  <c r="W130" i="5"/>
  <c r="W128" i="5"/>
  <c r="AF118" i="5"/>
  <c r="W113" i="5"/>
  <c r="AF101" i="5"/>
  <c r="AF100" i="5"/>
  <c r="AF86" i="5"/>
  <c r="AF65" i="5"/>
  <c r="AF64" i="5"/>
  <c r="AF61" i="5"/>
  <c r="W55" i="5"/>
  <c r="W53" i="5"/>
  <c r="AF23" i="5"/>
  <c r="AF19" i="5"/>
  <c r="AF17" i="5"/>
  <c r="W13" i="5"/>
  <c r="W12" i="5"/>
  <c r="W10" i="5"/>
  <c r="W9" i="5"/>
  <c r="W245" i="5"/>
  <c r="W242" i="5"/>
  <c r="W240" i="5"/>
  <c r="AF219" i="5"/>
  <c r="W207" i="5"/>
  <c r="W198" i="5"/>
  <c r="W197" i="5"/>
  <c r="W262" i="5"/>
  <c r="AF247" i="5"/>
  <c r="W237" i="5"/>
  <c r="AF235" i="5"/>
  <c r="W232" i="5"/>
  <c r="AF231" i="5"/>
  <c r="AF229" i="5"/>
  <c r="AF214" i="5"/>
  <c r="AF211" i="5"/>
  <c r="AF209" i="5"/>
  <c r="AF182" i="5"/>
  <c r="W166" i="5"/>
  <c r="W163" i="5"/>
  <c r="AF152" i="5"/>
  <c r="AF147" i="5"/>
  <c r="W120" i="5"/>
  <c r="AF113" i="5"/>
  <c r="AF112" i="5"/>
  <c r="W105" i="5"/>
  <c r="W88" i="5"/>
  <c r="AF87" i="5"/>
  <c r="AF54" i="5"/>
  <c r="W45" i="5"/>
  <c r="AF39" i="5"/>
  <c r="W37" i="5"/>
  <c r="W34" i="5"/>
  <c r="W31" i="5"/>
  <c r="AF28" i="5"/>
  <c r="AF27" i="5"/>
  <c r="W27" i="5"/>
  <c r="AF11" i="5"/>
  <c r="AF9" i="5"/>
  <c r="W5" i="5"/>
  <c r="W4" i="5"/>
  <c r="AF284" i="5"/>
  <c r="W298" i="5"/>
  <c r="W259" i="5"/>
  <c r="W289" i="5"/>
  <c r="AF276" i="5"/>
  <c r="AF275" i="5"/>
  <c r="W274" i="5"/>
  <c r="AF263" i="5"/>
  <c r="W300" i="5"/>
  <c r="AF280" i="5"/>
  <c r="W286" i="5"/>
  <c r="AF258" i="5"/>
  <c r="AF257" i="5"/>
  <c r="W252" i="5"/>
  <c r="W248" i="5"/>
  <c r="W226" i="5"/>
  <c r="W221" i="5"/>
  <c r="W216" i="5"/>
  <c r="W195" i="5"/>
  <c r="W193" i="5"/>
  <c r="W184" i="5"/>
  <c r="AF167" i="5"/>
  <c r="AF163" i="5"/>
  <c r="AF162" i="5"/>
  <c r="W159" i="5"/>
  <c r="W156" i="5"/>
  <c r="AF134" i="5"/>
  <c r="AF132" i="5"/>
  <c r="W127" i="5"/>
  <c r="W125" i="5"/>
  <c r="AF106" i="5"/>
  <c r="AF104" i="5"/>
  <c r="W99" i="5"/>
  <c r="W97" i="5"/>
  <c r="W94" i="5"/>
  <c r="W93" i="5"/>
  <c r="W83" i="5"/>
  <c r="W82" i="5"/>
  <c r="W80" i="5"/>
  <c r="AF77" i="5"/>
  <c r="AF73" i="5"/>
  <c r="W71" i="5"/>
  <c r="AF56" i="5"/>
  <c r="W56" i="5"/>
  <c r="AF46" i="5"/>
  <c r="AF5" i="5"/>
  <c r="AF4" i="5"/>
  <c r="AF3" i="5"/>
  <c r="AF252" i="5"/>
  <c r="W299" i="5"/>
  <c r="AF299" i="5"/>
  <c r="W271" i="5"/>
  <c r="W269" i="5"/>
  <c r="W254" i="5"/>
  <c r="W283" i="5"/>
  <c r="W282" i="5"/>
  <c r="W281" i="5"/>
  <c r="AF264" i="5"/>
  <c r="AF242" i="5"/>
  <c r="AF198" i="5"/>
  <c r="AF195" i="5"/>
  <c r="AF193" i="5"/>
  <c r="W187" i="5"/>
  <c r="W173" i="5"/>
  <c r="AF156" i="5"/>
  <c r="W151" i="5"/>
  <c r="AF144" i="5"/>
  <c r="AF139" i="5"/>
  <c r="W139" i="5"/>
  <c r="AF136" i="5"/>
  <c r="AF126" i="5"/>
  <c r="AF124" i="5"/>
  <c r="W119" i="5"/>
  <c r="W110" i="5"/>
  <c r="AF107" i="5"/>
  <c r="AF97" i="5"/>
  <c r="AF95" i="5"/>
  <c r="AF94" i="5"/>
  <c r="W85" i="5"/>
  <c r="W67" i="5"/>
  <c r="W65" i="5"/>
  <c r="W64" i="5"/>
  <c r="W62" i="5"/>
  <c r="W61" i="5"/>
  <c r="W60" i="5"/>
  <c r="W50" i="5"/>
  <c r="AF48" i="5"/>
  <c r="W24" i="5"/>
  <c r="W21" i="5"/>
  <c r="W20" i="5"/>
  <c r="W17" i="5"/>
  <c r="AF300" i="5"/>
  <c r="W297" i="5"/>
  <c r="AF286" i="5"/>
  <c r="AF281" i="5"/>
  <c r="W279" i="5"/>
  <c r="W265" i="5"/>
  <c r="AF262" i="5"/>
  <c r="W251" i="5"/>
  <c r="W246" i="5"/>
  <c r="AF244" i="5"/>
  <c r="W208" i="5"/>
  <c r="W189" i="5"/>
  <c r="W180" i="5"/>
  <c r="W135" i="5"/>
  <c r="AF98" i="5"/>
  <c r="AF294" i="5"/>
  <c r="AF289" i="5"/>
  <c r="W287" i="5"/>
  <c r="AF285" i="5"/>
  <c r="W284" i="5"/>
  <c r="AF282" i="5"/>
  <c r="W275" i="5"/>
  <c r="W270" i="5"/>
  <c r="AF268" i="5"/>
  <c r="AF266" i="5"/>
  <c r="AF261" i="5"/>
  <c r="W260" i="5"/>
  <c r="W258" i="5"/>
  <c r="W253" i="5"/>
  <c r="AF248" i="5"/>
  <c r="W235" i="5"/>
  <c r="W194" i="5"/>
  <c r="W185" i="5"/>
  <c r="W171" i="5"/>
  <c r="AF169" i="5"/>
  <c r="W161" i="5"/>
  <c r="AF293" i="5"/>
  <c r="W234" i="5"/>
  <c r="W190" i="5"/>
  <c r="AF297" i="5"/>
  <c r="W295" i="5"/>
  <c r="W292" i="5"/>
  <c r="AF290" i="5"/>
  <c r="W277" i="5"/>
  <c r="AF272" i="5"/>
  <c r="W249" i="5"/>
  <c r="AF270" i="5"/>
  <c r="AF250" i="5"/>
  <c r="AF245" i="5"/>
  <c r="AF230" i="5"/>
  <c r="AF226" i="5"/>
  <c r="W199" i="5"/>
  <c r="AF179" i="5"/>
  <c r="W175" i="5"/>
  <c r="W115" i="5"/>
  <c r="W285" i="5"/>
  <c r="AF274" i="5"/>
  <c r="AF269" i="5"/>
  <c r="W266" i="5"/>
  <c r="W261" i="5"/>
  <c r="AF249" i="5"/>
  <c r="W247" i="5"/>
  <c r="W231" i="5"/>
  <c r="AF225" i="5"/>
  <c r="AF202" i="5"/>
  <c r="AF160" i="5"/>
  <c r="W157" i="5"/>
  <c r="AF150" i="5"/>
  <c r="AF68" i="5"/>
  <c r="W257" i="5"/>
  <c r="AF240" i="5"/>
  <c r="W222" i="5"/>
  <c r="AF168" i="5"/>
  <c r="AF57" i="5"/>
  <c r="W18" i="5"/>
  <c r="AF241" i="5"/>
  <c r="W239" i="5"/>
  <c r="AF237" i="5"/>
  <c r="W236" i="5"/>
  <c r="W228" i="5"/>
  <c r="AF220" i="5"/>
  <c r="W219" i="5"/>
  <c r="AF216" i="5"/>
  <c r="AF212" i="5"/>
  <c r="W204" i="5"/>
  <c r="W191" i="5"/>
  <c r="AF177" i="5"/>
  <c r="W167" i="5"/>
  <c r="W165" i="5"/>
  <c r="W153" i="5"/>
  <c r="W145" i="5"/>
  <c r="W143" i="5"/>
  <c r="W140" i="5"/>
  <c r="W132" i="5"/>
  <c r="W124" i="5"/>
  <c r="AF121" i="5"/>
  <c r="W116" i="5"/>
  <c r="W108" i="5"/>
  <c r="AF105" i="5"/>
  <c r="W79" i="5"/>
  <c r="W73" i="5"/>
  <c r="W54" i="5"/>
  <c r="AF47" i="5"/>
  <c r="W47" i="5"/>
  <c r="W41" i="5"/>
  <c r="AF38" i="5"/>
  <c r="AF29" i="5"/>
  <c r="AF21" i="5"/>
  <c r="W19" i="5"/>
  <c r="W15" i="5"/>
  <c r="AF13" i="5"/>
  <c r="W11" i="5"/>
  <c r="W7" i="5"/>
  <c r="W158" i="5"/>
  <c r="AF154" i="5"/>
  <c r="AF149" i="5"/>
  <c r="AF138" i="5"/>
  <c r="AF130" i="5"/>
  <c r="AF122" i="5"/>
  <c r="AF114" i="5"/>
  <c r="W100" i="5"/>
  <c r="W92" i="5"/>
  <c r="W84" i="5"/>
  <c r="W76" i="5"/>
  <c r="AF70" i="5"/>
  <c r="W59" i="5"/>
  <c r="W52" i="5"/>
  <c r="W43" i="5"/>
  <c r="W30" i="5"/>
  <c r="AF7" i="5"/>
  <c r="AF223" i="5"/>
  <c r="W215" i="5"/>
  <c r="W210" i="5"/>
  <c r="W205" i="5"/>
  <c r="AF190" i="5"/>
  <c r="AF185" i="5"/>
  <c r="W183" i="5"/>
  <c r="AF166" i="5"/>
  <c r="AF158" i="5"/>
  <c r="W155" i="5"/>
  <c r="W146" i="5"/>
  <c r="AF141" i="5"/>
  <c r="W141" i="5"/>
  <c r="AF93" i="5"/>
  <c r="W91" i="5"/>
  <c r="AF85" i="5"/>
  <c r="AF76" i="5"/>
  <c r="W74" i="5"/>
  <c r="AF42" i="5"/>
  <c r="W42" i="5"/>
  <c r="AF30" i="5"/>
  <c r="AF22" i="5"/>
  <c r="AF20" i="5"/>
  <c r="AF14" i="5"/>
  <c r="AF12" i="5"/>
  <c r="AF6" i="5"/>
  <c r="W243" i="5"/>
  <c r="AF232" i="5"/>
  <c r="W230" i="5"/>
  <c r="AF222" i="5"/>
  <c r="AF217" i="5"/>
  <c r="AF196" i="5"/>
  <c r="W188" i="5"/>
  <c r="W179" i="5"/>
  <c r="AF176" i="5"/>
  <c r="AF172" i="5"/>
  <c r="W169" i="5"/>
  <c r="AF161" i="5"/>
  <c r="W149" i="5"/>
  <c r="W126" i="5"/>
  <c r="W102" i="5"/>
  <c r="W86" i="5"/>
  <c r="W70" i="5"/>
  <c r="AF62" i="5"/>
  <c r="AF33" i="5"/>
  <c r="AF26" i="5"/>
  <c r="AF236" i="5"/>
  <c r="W233" i="5"/>
  <c r="W225" i="5"/>
  <c r="W211" i="5"/>
  <c r="AF208" i="5"/>
  <c r="AF204" i="5"/>
  <c r="W201" i="5"/>
  <c r="AF186" i="5"/>
  <c r="W164" i="5"/>
  <c r="AF116" i="5"/>
  <c r="W68" i="5"/>
  <c r="AF63" i="5"/>
  <c r="W57" i="5"/>
  <c r="W39" i="5"/>
  <c r="AF37" i="5"/>
  <c r="W218" i="5"/>
  <c r="AF173" i="5"/>
  <c r="W170" i="5"/>
  <c r="AF69" i="5"/>
  <c r="AF213" i="5"/>
  <c r="AF205" i="5"/>
  <c r="AF189" i="5"/>
  <c r="AF181" i="5"/>
  <c r="AF165" i="5"/>
  <c r="W154" i="5"/>
  <c r="W66" i="5"/>
  <c r="AF197" i="5"/>
  <c r="AF157" i="5"/>
  <c r="W138" i="5"/>
  <c r="W58" i="5"/>
  <c r="W122" i="5"/>
  <c r="AF117" i="5"/>
  <c r="AF109" i="5"/>
  <c r="W90" i="5"/>
  <c r="X4" i="3"/>
  <c r="X5" i="3"/>
  <c r="X6" i="3"/>
  <c r="X7" i="3"/>
  <c r="X8" i="3"/>
  <c r="X9" i="3"/>
  <c r="X10" i="3"/>
  <c r="X11" i="3"/>
  <c r="X12" i="3"/>
  <c r="X13" i="3"/>
  <c r="X14" i="3"/>
  <c r="X15" i="3"/>
  <c r="X16" i="3"/>
  <c r="X17" i="3"/>
  <c r="X18" i="3"/>
  <c r="X19" i="3"/>
  <c r="X20" i="3"/>
  <c r="X21" i="3"/>
  <c r="X22" i="3"/>
  <c r="X23" i="3"/>
  <c r="X24" i="3"/>
  <c r="X25" i="3"/>
  <c r="X26" i="3"/>
  <c r="X27" i="3"/>
  <c r="X28" i="3"/>
  <c r="X29" i="3"/>
  <c r="X30" i="3"/>
  <c r="X31" i="3"/>
  <c r="X32" i="3"/>
  <c r="X33" i="3"/>
  <c r="X34" i="3"/>
  <c r="X35" i="3"/>
  <c r="X36" i="3"/>
  <c r="X37" i="3"/>
  <c r="X38" i="3"/>
  <c r="X39" i="3"/>
  <c r="X40" i="3"/>
  <c r="X41" i="3"/>
  <c r="X42" i="3"/>
  <c r="X43" i="3"/>
  <c r="X44" i="3"/>
  <c r="X45" i="3"/>
  <c r="X46" i="3"/>
  <c r="X47" i="3"/>
  <c r="X48" i="3"/>
  <c r="X49" i="3"/>
  <c r="X50" i="3"/>
  <c r="X51" i="3"/>
  <c r="X52" i="3"/>
  <c r="X53" i="3"/>
  <c r="X54" i="3"/>
  <c r="X55" i="3"/>
  <c r="X56" i="3"/>
  <c r="X57" i="3"/>
  <c r="X58" i="3"/>
  <c r="X59" i="3"/>
  <c r="X60" i="3"/>
  <c r="X61" i="3"/>
  <c r="X62" i="3"/>
  <c r="X63" i="3"/>
  <c r="X64" i="3"/>
  <c r="X65" i="3"/>
  <c r="X66" i="3"/>
  <c r="X67" i="3"/>
  <c r="X68" i="3"/>
  <c r="X69" i="3"/>
  <c r="X70" i="3"/>
  <c r="X71" i="3"/>
  <c r="X72" i="3"/>
  <c r="X73" i="3"/>
  <c r="X74" i="3"/>
  <c r="X75" i="3"/>
  <c r="X76" i="3"/>
  <c r="X77" i="3"/>
  <c r="X78" i="3"/>
  <c r="X79" i="3"/>
  <c r="X80" i="3"/>
  <c r="X81" i="3"/>
  <c r="X82" i="3"/>
  <c r="X83" i="3"/>
  <c r="X84" i="3"/>
  <c r="X85" i="3"/>
  <c r="X86" i="3"/>
  <c r="X87" i="3"/>
  <c r="X88" i="3"/>
  <c r="X89" i="3"/>
  <c r="X90" i="3"/>
  <c r="X91" i="3"/>
  <c r="X92" i="3"/>
  <c r="X93" i="3"/>
  <c r="X94" i="3"/>
  <c r="X95" i="3"/>
  <c r="X96" i="3"/>
  <c r="X97" i="3"/>
  <c r="X98" i="3"/>
  <c r="X99" i="3"/>
  <c r="X100" i="3"/>
  <c r="X101" i="3"/>
  <c r="X102" i="3"/>
  <c r="X103" i="3"/>
  <c r="X104" i="3"/>
  <c r="X105" i="3"/>
  <c r="X106" i="3"/>
  <c r="X107" i="3"/>
  <c r="X108" i="3"/>
  <c r="X109" i="3"/>
  <c r="X110" i="3"/>
  <c r="X111" i="3"/>
  <c r="X112" i="3"/>
  <c r="X113" i="3"/>
  <c r="X114" i="3"/>
  <c r="X115" i="3"/>
  <c r="X116" i="3"/>
  <c r="X117" i="3"/>
  <c r="X118" i="3"/>
  <c r="X119" i="3"/>
  <c r="X120" i="3"/>
  <c r="X121" i="3"/>
  <c r="X122" i="3"/>
  <c r="X123" i="3"/>
  <c r="X124" i="3"/>
  <c r="X125" i="3"/>
  <c r="X126" i="3"/>
  <c r="X127" i="3"/>
  <c r="X128" i="3"/>
  <c r="X129" i="3"/>
  <c r="X130" i="3"/>
  <c r="X131" i="3"/>
  <c r="X132" i="3"/>
  <c r="X133" i="3"/>
  <c r="X134" i="3"/>
  <c r="X135" i="3"/>
  <c r="X136" i="3"/>
  <c r="X137" i="3"/>
  <c r="X138" i="3"/>
  <c r="X139" i="3"/>
  <c r="X140" i="3"/>
  <c r="X141" i="3"/>
  <c r="X142" i="3"/>
  <c r="X143" i="3"/>
  <c r="X144" i="3"/>
  <c r="X145" i="3"/>
  <c r="X146" i="3"/>
  <c r="X147" i="3"/>
  <c r="X148" i="3"/>
  <c r="X149" i="3"/>
  <c r="X150" i="3"/>
  <c r="X151" i="3"/>
  <c r="X152" i="3"/>
  <c r="X153" i="3"/>
  <c r="X154" i="3"/>
  <c r="X155" i="3"/>
  <c r="X156" i="3"/>
  <c r="X157" i="3"/>
  <c r="X158" i="3"/>
  <c r="X159" i="3"/>
  <c r="X160" i="3"/>
  <c r="X161" i="3"/>
  <c r="X162" i="3"/>
  <c r="X163" i="3"/>
  <c r="X164" i="3"/>
  <c r="X165" i="3"/>
  <c r="X166" i="3"/>
  <c r="X167" i="3"/>
  <c r="X168" i="3"/>
  <c r="X169" i="3"/>
  <c r="X170" i="3"/>
  <c r="X171" i="3"/>
  <c r="X172" i="3"/>
  <c r="X173" i="3"/>
  <c r="X174" i="3"/>
  <c r="X175" i="3"/>
  <c r="X176" i="3"/>
  <c r="X177" i="3"/>
  <c r="X178" i="3"/>
  <c r="X179" i="3"/>
  <c r="X180" i="3"/>
  <c r="X181" i="3"/>
  <c r="X182" i="3"/>
  <c r="X183" i="3"/>
  <c r="X184" i="3"/>
  <c r="X185" i="3"/>
  <c r="X186" i="3"/>
  <c r="X187" i="3"/>
  <c r="X188" i="3"/>
  <c r="X189" i="3"/>
  <c r="X190" i="3"/>
  <c r="X191" i="3"/>
  <c r="X192" i="3"/>
  <c r="X193" i="3"/>
  <c r="X194" i="3"/>
  <c r="X195" i="3"/>
  <c r="X196" i="3"/>
  <c r="X197" i="3"/>
  <c r="X198" i="3"/>
  <c r="X199" i="3"/>
  <c r="X200" i="3"/>
  <c r="X201" i="3"/>
  <c r="X202" i="3"/>
  <c r="X203" i="3"/>
  <c r="X204" i="3"/>
  <c r="X205" i="3"/>
  <c r="X206" i="3"/>
  <c r="X207" i="3"/>
  <c r="X208" i="3"/>
  <c r="X209" i="3"/>
  <c r="X210" i="3"/>
  <c r="X211" i="3"/>
  <c r="X212" i="3"/>
  <c r="X213" i="3"/>
  <c r="X214" i="3"/>
  <c r="X215" i="3"/>
  <c r="X216" i="3"/>
  <c r="X217" i="3"/>
  <c r="X218" i="3"/>
  <c r="X219" i="3"/>
  <c r="X220" i="3"/>
  <c r="X221" i="3"/>
  <c r="X222" i="3"/>
  <c r="X223" i="3"/>
  <c r="X224" i="3"/>
  <c r="X225" i="3"/>
  <c r="X226" i="3"/>
  <c r="X227" i="3"/>
  <c r="X228" i="3"/>
  <c r="X229" i="3"/>
  <c r="X230" i="3"/>
  <c r="X231" i="3"/>
  <c r="X232" i="3"/>
  <c r="X233" i="3"/>
  <c r="X234" i="3"/>
  <c r="X235" i="3"/>
  <c r="X236" i="3"/>
  <c r="X237" i="3"/>
  <c r="X238" i="3"/>
  <c r="X239" i="3"/>
  <c r="X240" i="3"/>
  <c r="X241" i="3"/>
  <c r="X242" i="3"/>
  <c r="X243" i="3"/>
  <c r="X244" i="3"/>
  <c r="X245" i="3"/>
  <c r="X246" i="3"/>
  <c r="X247" i="3"/>
  <c r="X248" i="3"/>
  <c r="X249" i="3"/>
  <c r="X250" i="3"/>
  <c r="X251" i="3"/>
  <c r="X252" i="3"/>
  <c r="X253" i="3"/>
  <c r="X254" i="3"/>
  <c r="X255" i="3"/>
  <c r="X256" i="3"/>
  <c r="X257" i="3"/>
  <c r="X258" i="3"/>
  <c r="X259" i="3"/>
  <c r="X260" i="3"/>
  <c r="X261" i="3"/>
  <c r="X262" i="3"/>
  <c r="X263" i="3"/>
  <c r="X264" i="3"/>
  <c r="X265" i="3"/>
  <c r="X266" i="3"/>
  <c r="X267" i="3"/>
  <c r="X268" i="3"/>
  <c r="X269" i="3"/>
  <c r="X270" i="3"/>
  <c r="X271" i="3"/>
  <c r="X272" i="3"/>
  <c r="X273" i="3"/>
  <c r="X274" i="3"/>
  <c r="X275" i="3"/>
  <c r="X276" i="3"/>
  <c r="X277" i="3"/>
  <c r="X278" i="3"/>
  <c r="X279" i="3"/>
  <c r="X280" i="3"/>
  <c r="X281" i="3"/>
  <c r="X282" i="3"/>
  <c r="X283" i="3"/>
  <c r="X284" i="3"/>
  <c r="X285" i="3"/>
  <c r="X286" i="3"/>
  <c r="X287" i="3"/>
  <c r="X288" i="3"/>
  <c r="X289" i="3"/>
  <c r="X290" i="3"/>
  <c r="X291" i="3"/>
  <c r="X292" i="3"/>
  <c r="X293" i="3"/>
  <c r="X294" i="3"/>
  <c r="X295" i="3"/>
  <c r="X296" i="3"/>
  <c r="X297" i="3"/>
  <c r="X298" i="3"/>
  <c r="X299" i="3"/>
  <c r="X300" i="3"/>
  <c r="X3" i="3"/>
  <c r="BF134" i="114" l="1"/>
  <c r="BF43" i="114"/>
  <c r="BF106" i="114"/>
  <c r="BF211" i="114"/>
  <c r="BF183" i="114"/>
  <c r="BF263" i="114"/>
  <c r="BF242" i="114"/>
  <c r="BF26" i="114"/>
  <c r="BF122" i="114"/>
  <c r="BF65" i="114"/>
  <c r="BF110" i="114"/>
  <c r="BF39" i="114"/>
  <c r="BF117" i="114"/>
  <c r="BF47" i="114"/>
  <c r="BF88" i="114"/>
  <c r="BF114" i="114"/>
  <c r="BF67" i="114"/>
  <c r="BF268" i="114"/>
  <c r="BF279" i="114"/>
  <c r="BF94" i="114"/>
  <c r="BF196" i="114"/>
  <c r="BF147" i="114"/>
  <c r="BF278" i="114"/>
  <c r="BF78" i="114"/>
  <c r="BF258" i="114"/>
  <c r="BF297" i="114"/>
  <c r="BF195" i="114"/>
  <c r="BF107" i="114"/>
  <c r="BF73" i="114"/>
  <c r="BF188" i="114"/>
  <c r="BF179" i="114"/>
  <c r="BF164" i="114"/>
  <c r="BF293" i="114"/>
  <c r="BF234" i="114"/>
  <c r="BF49" i="114"/>
  <c r="BF204" i="114"/>
  <c r="BF244" i="114"/>
  <c r="BF265" i="114"/>
  <c r="BF100" i="114"/>
  <c r="BF154" i="114"/>
  <c r="BF86" i="114"/>
  <c r="BF215" i="114"/>
  <c r="BF228" i="114"/>
  <c r="BF101" i="114"/>
  <c r="BF191" i="114"/>
  <c r="BF264" i="114"/>
  <c r="BF239" i="114"/>
  <c r="AX302" i="114"/>
  <c r="AX27" i="114"/>
  <c r="AX258" i="114"/>
  <c r="AX58" i="114"/>
  <c r="AX8" i="114"/>
  <c r="AX293" i="114"/>
  <c r="BB293" i="114" s="1"/>
  <c r="AX188" i="114"/>
  <c r="AX93" i="114"/>
  <c r="AX225" i="114"/>
  <c r="AX266" i="114"/>
  <c r="AX61" i="114"/>
  <c r="AX68" i="114"/>
  <c r="AX209" i="114"/>
  <c r="AX277" i="114"/>
  <c r="BB277" i="114" s="1"/>
  <c r="AX115" i="114"/>
  <c r="AX233" i="114"/>
  <c r="AX273" i="114"/>
  <c r="AX207" i="114"/>
  <c r="AX208" i="114"/>
  <c r="AX206" i="114"/>
  <c r="AX189" i="114"/>
  <c r="AX76" i="114"/>
  <c r="BB76" i="114" s="1"/>
  <c r="AX139" i="114"/>
  <c r="AX34" i="114"/>
  <c r="AX219" i="114"/>
  <c r="AX123" i="114"/>
  <c r="AX35" i="114"/>
  <c r="AX298" i="114"/>
  <c r="AX194" i="114"/>
  <c r="AX130" i="114"/>
  <c r="AX50" i="114"/>
  <c r="AX297" i="114"/>
  <c r="AX169" i="114"/>
  <c r="AX97" i="114"/>
  <c r="AX33" i="114"/>
  <c r="AX288" i="114"/>
  <c r="AX200" i="114"/>
  <c r="AX128" i="114"/>
  <c r="BB128" i="114" s="1"/>
  <c r="AX40" i="114"/>
  <c r="AX231" i="114"/>
  <c r="AX159" i="114"/>
  <c r="AX71" i="114"/>
  <c r="AX190" i="114"/>
  <c r="AX126" i="114"/>
  <c r="AX62" i="114"/>
  <c r="AX253" i="114"/>
  <c r="BB253" i="114" s="1"/>
  <c r="AX157" i="114"/>
  <c r="AX77" i="114"/>
  <c r="AX284" i="114"/>
  <c r="AX212" i="114"/>
  <c r="AX132" i="114"/>
  <c r="AX36" i="114"/>
  <c r="AX265" i="114"/>
  <c r="AX136" i="114"/>
  <c r="BB136" i="114" s="1"/>
  <c r="AX135" i="114"/>
  <c r="AX198" i="114"/>
  <c r="AX181" i="114"/>
  <c r="AX131" i="114"/>
  <c r="AX291" i="114"/>
  <c r="AX203" i="114"/>
  <c r="AX99" i="114"/>
  <c r="AX19" i="114"/>
  <c r="BB19" i="114" s="1"/>
  <c r="AX282" i="114"/>
  <c r="AX186" i="114"/>
  <c r="AX122" i="114"/>
  <c r="AX42" i="114"/>
  <c r="AX289" i="114"/>
  <c r="AX161" i="114"/>
  <c r="AX89" i="114"/>
  <c r="AX25" i="114"/>
  <c r="BB25" i="114" s="1"/>
  <c r="AX280" i="114"/>
  <c r="AX192" i="114"/>
  <c r="AX120" i="114"/>
  <c r="AX32" i="114"/>
  <c r="AX223" i="114"/>
  <c r="AX151" i="114"/>
  <c r="AX63" i="114"/>
  <c r="AX286" i="114"/>
  <c r="BB286" i="114" s="1"/>
  <c r="AX182" i="114"/>
  <c r="AX118" i="114"/>
  <c r="AX46" i="114"/>
  <c r="AX245" i="114"/>
  <c r="AX141" i="114"/>
  <c r="AX69" i="114"/>
  <c r="AX276" i="114"/>
  <c r="AX196" i="114"/>
  <c r="BB196" i="114" s="1"/>
  <c r="AX124" i="114"/>
  <c r="AX28" i="114"/>
  <c r="AX257" i="114"/>
  <c r="AX104" i="114"/>
  <c r="AX103" i="114"/>
  <c r="AX54" i="114"/>
  <c r="AX149" i="114"/>
  <c r="AX107" i="114"/>
  <c r="BB107" i="114" s="1"/>
  <c r="AX283" i="114"/>
  <c r="AX195" i="114"/>
  <c r="AX91" i="114"/>
  <c r="AX11" i="114"/>
  <c r="AX274" i="114"/>
  <c r="AX178" i="114"/>
  <c r="AX114" i="114"/>
  <c r="AX26" i="114"/>
  <c r="BB26" i="114" s="1"/>
  <c r="AX281" i="114"/>
  <c r="AX145" i="114"/>
  <c r="AX81" i="114"/>
  <c r="AX17" i="114"/>
  <c r="AX264" i="114"/>
  <c r="AX184" i="114"/>
  <c r="AX112" i="114"/>
  <c r="AX24" i="114"/>
  <c r="AX215" i="114"/>
  <c r="AX143" i="114"/>
  <c r="AX47" i="114"/>
  <c r="AX278" i="114"/>
  <c r="AX174" i="114"/>
  <c r="AX110" i="114"/>
  <c r="AX38" i="114"/>
  <c r="AX237" i="114"/>
  <c r="AX133" i="114"/>
  <c r="AX53" i="114"/>
  <c r="AX268" i="114"/>
  <c r="AX180" i="114"/>
  <c r="AX116" i="114"/>
  <c r="AX20" i="114"/>
  <c r="AX201" i="114"/>
  <c r="AX88" i="114"/>
  <c r="BB88" i="114" s="1"/>
  <c r="AX87" i="114"/>
  <c r="AX30" i="114"/>
  <c r="AX45" i="114"/>
  <c r="AX299" i="114"/>
  <c r="AX43" i="114"/>
  <c r="AX275" i="114"/>
  <c r="AX187" i="114"/>
  <c r="AX83" i="114"/>
  <c r="BB83" i="114" s="1"/>
  <c r="AX250" i="114"/>
  <c r="AX170" i="114"/>
  <c r="AX106" i="114"/>
  <c r="AX18" i="114"/>
  <c r="AX249" i="114"/>
  <c r="AX137" i="114"/>
  <c r="AX73" i="114"/>
  <c r="AX9" i="114"/>
  <c r="BB9" i="114" s="1"/>
  <c r="AX256" i="114"/>
  <c r="AX176" i="114"/>
  <c r="AX96" i="114"/>
  <c r="AX16" i="114"/>
  <c r="AX287" i="114"/>
  <c r="AX199" i="114"/>
  <c r="AX127" i="114"/>
  <c r="AX39" i="114"/>
  <c r="BB39" i="114" s="1"/>
  <c r="AX262" i="114"/>
  <c r="AX166" i="114"/>
  <c r="AX102" i="114"/>
  <c r="AX22" i="114"/>
  <c r="AX221" i="114"/>
  <c r="AX125" i="114"/>
  <c r="AX37" i="114"/>
  <c r="AX260" i="114"/>
  <c r="BB260" i="114" s="1"/>
  <c r="AX172" i="114"/>
  <c r="AX108" i="114"/>
  <c r="AX12" i="114"/>
  <c r="AX193" i="114"/>
  <c r="AX56" i="114"/>
  <c r="AX55" i="114"/>
  <c r="AX294" i="114"/>
  <c r="AX14" i="114"/>
  <c r="BB14" i="114" s="1"/>
  <c r="AX236" i="114"/>
  <c r="AX267" i="114"/>
  <c r="AX290" i="114"/>
  <c r="AX251" i="114"/>
  <c r="AX179" i="114"/>
  <c r="AX75" i="114"/>
  <c r="AX242" i="114"/>
  <c r="AX162" i="114"/>
  <c r="BB162" i="114" s="1"/>
  <c r="AX98" i="114"/>
  <c r="AX10" i="114"/>
  <c r="AX241" i="114"/>
  <c r="AX129" i="114"/>
  <c r="AX65" i="114"/>
  <c r="AX248" i="114"/>
  <c r="AX168" i="114"/>
  <c r="AX80" i="114"/>
  <c r="BB80" i="114" s="1"/>
  <c r="AX279" i="114"/>
  <c r="AX191" i="114"/>
  <c r="AX119" i="114"/>
  <c r="AX15" i="114"/>
  <c r="AX246" i="114"/>
  <c r="AX158" i="114"/>
  <c r="AX94" i="114"/>
  <c r="AX6" i="114"/>
  <c r="BB6" i="114" s="1"/>
  <c r="AX213" i="114"/>
  <c r="AX117" i="114"/>
  <c r="AX29" i="114"/>
  <c r="AX252" i="114"/>
  <c r="AX164" i="114"/>
  <c r="AX84" i="114"/>
  <c r="AX4" i="114"/>
  <c r="AX153" i="114"/>
  <c r="BB153" i="114" s="1"/>
  <c r="AX295" i="114"/>
  <c r="AX31" i="114"/>
  <c r="AX270" i="114"/>
  <c r="AX285" i="114"/>
  <c r="AX204" i="114"/>
  <c r="AX259" i="114"/>
  <c r="AX218" i="114"/>
  <c r="AX243" i="114"/>
  <c r="BB243" i="114" s="1"/>
  <c r="AX171" i="114"/>
  <c r="AX67" i="114"/>
  <c r="AX234" i="114"/>
  <c r="AX154" i="114"/>
  <c r="AX90" i="114"/>
  <c r="AX217" i="114"/>
  <c r="AX121" i="114"/>
  <c r="AX57" i="114"/>
  <c r="BB57" i="114" s="1"/>
  <c r="AX240" i="114"/>
  <c r="AX160" i="114"/>
  <c r="AX72" i="114"/>
  <c r="AX271" i="114"/>
  <c r="AX183" i="114"/>
  <c r="AX111" i="114"/>
  <c r="AX238" i="114"/>
  <c r="AX150" i="114"/>
  <c r="BB150" i="114" s="1"/>
  <c r="AX86" i="114"/>
  <c r="AX3" i="114"/>
  <c r="AX197" i="114"/>
  <c r="AX109" i="114"/>
  <c r="AX21" i="114"/>
  <c r="AX244" i="114"/>
  <c r="AX156" i="114"/>
  <c r="AX60" i="114"/>
  <c r="BB60" i="114" s="1"/>
  <c r="AX272" i="114"/>
  <c r="AX263" i="114"/>
  <c r="AX23" i="114"/>
  <c r="AX254" i="114"/>
  <c r="AX229" i="114"/>
  <c r="AX100" i="114"/>
  <c r="AX211" i="114"/>
  <c r="AX202" i="114"/>
  <c r="BB202" i="114" s="1"/>
  <c r="AX235" i="114"/>
  <c r="AX163" i="114"/>
  <c r="AX59" i="114"/>
  <c r="AX226" i="114"/>
  <c r="AX146" i="114"/>
  <c r="AX82" i="114"/>
  <c r="AX185" i="114"/>
  <c r="AX113" i="114"/>
  <c r="BB113" i="114" s="1"/>
  <c r="AX49" i="114"/>
  <c r="AX232" i="114"/>
  <c r="AX152" i="114"/>
  <c r="AX64" i="114"/>
  <c r="AX255" i="114"/>
  <c r="AX175" i="114"/>
  <c r="AX95" i="114"/>
  <c r="AX230" i="114"/>
  <c r="BB230" i="114" s="1"/>
  <c r="AX142" i="114"/>
  <c r="AX78" i="114"/>
  <c r="AX269" i="114"/>
  <c r="AX173" i="114"/>
  <c r="AX101" i="114"/>
  <c r="BB101" i="114" s="1"/>
  <c r="AX13" i="114"/>
  <c r="AX300" i="114"/>
  <c r="AX228" i="114"/>
  <c r="BB228" i="114" s="1"/>
  <c r="AX148" i="114"/>
  <c r="AX52" i="114"/>
  <c r="AX224" i="114"/>
  <c r="AX247" i="114"/>
  <c r="AX7" i="114"/>
  <c r="AX222" i="114"/>
  <c r="AX205" i="114"/>
  <c r="AX92" i="114"/>
  <c r="BB92" i="114" s="1"/>
  <c r="AX147" i="114"/>
  <c r="AX74" i="114"/>
  <c r="AX227" i="114"/>
  <c r="AX155" i="114"/>
  <c r="AX51" i="114"/>
  <c r="AX210" i="114"/>
  <c r="AX138" i="114"/>
  <c r="AX66" i="114"/>
  <c r="BB66" i="114" s="1"/>
  <c r="AX177" i="114"/>
  <c r="AX105" i="114"/>
  <c r="AX41" i="114"/>
  <c r="AX296" i="114"/>
  <c r="AX216" i="114"/>
  <c r="AX144" i="114"/>
  <c r="AX48" i="114"/>
  <c r="AX239" i="114"/>
  <c r="BB239" i="114" s="1"/>
  <c r="AX167" i="114"/>
  <c r="AX79" i="114"/>
  <c r="AX214" i="114"/>
  <c r="AX134" i="114"/>
  <c r="AX70" i="114"/>
  <c r="AX261" i="114"/>
  <c r="AX165" i="114"/>
  <c r="AX85" i="114"/>
  <c r="BB85" i="114" s="1"/>
  <c r="AX5" i="114"/>
  <c r="AX292" i="114"/>
  <c r="AX220" i="114"/>
  <c r="AX140" i="114"/>
  <c r="AX44" i="114"/>
  <c r="AY77" i="114"/>
  <c r="AY21" i="114"/>
  <c r="AY40" i="114"/>
  <c r="BC40" i="114" s="1"/>
  <c r="AY96" i="114"/>
  <c r="AY36" i="114"/>
  <c r="AY117" i="114"/>
  <c r="AY238" i="114"/>
  <c r="AY129" i="114"/>
  <c r="AY6" i="114"/>
  <c r="AY4" i="114"/>
  <c r="AY53" i="114"/>
  <c r="AY137" i="114"/>
  <c r="AY69" i="114"/>
  <c r="AY125" i="114"/>
  <c r="AY141" i="114"/>
  <c r="AY190" i="114"/>
  <c r="AY278" i="114"/>
  <c r="AY245" i="114"/>
  <c r="AY28" i="114"/>
  <c r="BC28" i="114" s="1"/>
  <c r="AY60" i="114"/>
  <c r="AY65" i="114"/>
  <c r="AY80" i="114"/>
  <c r="AY95" i="114"/>
  <c r="AY79" i="114"/>
  <c r="AY173" i="114"/>
  <c r="AY84" i="114"/>
  <c r="AY197" i="114"/>
  <c r="AY302" i="114"/>
  <c r="AY179" i="114"/>
  <c r="AY263" i="114"/>
  <c r="AY199" i="114"/>
  <c r="AY135" i="114"/>
  <c r="AY55" i="114"/>
  <c r="AY270" i="114"/>
  <c r="AY198" i="114"/>
  <c r="AY126" i="114"/>
  <c r="AY62" i="114"/>
  <c r="AY269" i="114"/>
  <c r="AY189" i="114"/>
  <c r="AY93" i="114"/>
  <c r="AY268" i="114"/>
  <c r="AY204" i="114"/>
  <c r="AY140" i="114"/>
  <c r="AY68" i="114"/>
  <c r="AY275" i="114"/>
  <c r="AY211" i="114"/>
  <c r="AY139" i="114"/>
  <c r="AY59" i="114"/>
  <c r="AY274" i="114"/>
  <c r="AY210" i="114"/>
  <c r="AY146" i="114"/>
  <c r="BC146" i="114" s="1"/>
  <c r="AY82" i="114"/>
  <c r="AY18" i="114"/>
  <c r="AY297" i="114"/>
  <c r="AY233" i="114"/>
  <c r="AY169" i="114"/>
  <c r="AY89" i="114"/>
  <c r="AY17" i="114"/>
  <c r="AY272" i="114"/>
  <c r="AY192" i="114"/>
  <c r="AY128" i="114"/>
  <c r="AY48" i="114"/>
  <c r="AY99" i="114"/>
  <c r="AY264" i="114"/>
  <c r="AY255" i="114"/>
  <c r="AY191" i="114"/>
  <c r="AY127" i="114"/>
  <c r="BC127" i="114" s="1"/>
  <c r="AY47" i="114"/>
  <c r="AY262" i="114"/>
  <c r="AY182" i="114"/>
  <c r="AY118" i="114"/>
  <c r="AY54" i="114"/>
  <c r="AY261" i="114"/>
  <c r="AY181" i="114"/>
  <c r="AY85" i="114"/>
  <c r="BC85" i="114" s="1"/>
  <c r="AY260" i="114"/>
  <c r="AY196" i="114"/>
  <c r="AY132" i="114"/>
  <c r="AY52" i="114"/>
  <c r="AY267" i="114"/>
  <c r="AY203" i="114"/>
  <c r="AY131" i="114"/>
  <c r="AY51" i="114"/>
  <c r="AY266" i="114"/>
  <c r="AY202" i="114"/>
  <c r="AY138" i="114"/>
  <c r="AY74" i="114"/>
  <c r="AY10" i="114"/>
  <c r="AY289" i="114"/>
  <c r="AY225" i="114"/>
  <c r="AY161" i="114"/>
  <c r="BC161" i="114" s="1"/>
  <c r="AY81" i="114"/>
  <c r="AY9" i="114"/>
  <c r="AY248" i="114"/>
  <c r="AY184" i="114"/>
  <c r="AY120" i="114"/>
  <c r="AY32" i="114"/>
  <c r="AY75" i="114"/>
  <c r="AY256" i="114"/>
  <c r="BC256" i="114" s="1"/>
  <c r="AY247" i="114"/>
  <c r="AY183" i="114"/>
  <c r="AY119" i="114"/>
  <c r="AY39" i="114"/>
  <c r="AY254" i="114"/>
  <c r="AY174" i="114"/>
  <c r="AY110" i="114"/>
  <c r="AY46" i="114"/>
  <c r="AY253" i="114"/>
  <c r="AY165" i="114"/>
  <c r="AY61" i="114"/>
  <c r="AY252" i="114"/>
  <c r="AY188" i="114"/>
  <c r="AY124" i="114"/>
  <c r="AY44" i="114"/>
  <c r="AY259" i="114"/>
  <c r="AY195" i="114"/>
  <c r="AY123" i="114"/>
  <c r="AY43" i="114"/>
  <c r="AY258" i="114"/>
  <c r="AY194" i="114"/>
  <c r="AY130" i="114"/>
  <c r="AY66" i="114"/>
  <c r="AY281" i="114"/>
  <c r="BC281" i="114" s="1"/>
  <c r="AY217" i="114"/>
  <c r="AY153" i="114"/>
  <c r="AY73" i="114"/>
  <c r="AY240" i="114"/>
  <c r="AY176" i="114"/>
  <c r="AY112" i="114"/>
  <c r="AY24" i="114"/>
  <c r="AY11" i="114"/>
  <c r="AY239" i="114"/>
  <c r="AY175" i="114"/>
  <c r="AY111" i="114"/>
  <c r="AY31" i="114"/>
  <c r="AY246" i="114"/>
  <c r="AY166" i="114"/>
  <c r="AY102" i="114"/>
  <c r="AY38" i="114"/>
  <c r="AY237" i="114"/>
  <c r="AY157" i="114"/>
  <c r="AY45" i="114"/>
  <c r="AY244" i="114"/>
  <c r="AY180" i="114"/>
  <c r="AY116" i="114"/>
  <c r="AY20" i="114"/>
  <c r="AY251" i="114"/>
  <c r="AY187" i="114"/>
  <c r="AY115" i="114"/>
  <c r="AY35" i="114"/>
  <c r="AY250" i="114"/>
  <c r="AY186" i="114"/>
  <c r="AY122" i="114"/>
  <c r="AY58" i="114"/>
  <c r="AY273" i="114"/>
  <c r="AY209" i="114"/>
  <c r="AY145" i="114"/>
  <c r="AY57" i="114"/>
  <c r="AY232" i="114"/>
  <c r="AY168" i="114"/>
  <c r="AY104" i="114"/>
  <c r="AY16" i="114"/>
  <c r="AY295" i="114"/>
  <c r="AY231" i="114"/>
  <c r="AY167" i="114"/>
  <c r="AY103" i="114"/>
  <c r="AY23" i="114"/>
  <c r="AY230" i="114"/>
  <c r="AY158" i="114"/>
  <c r="AY94" i="114"/>
  <c r="AY30" i="114"/>
  <c r="AY3" i="114"/>
  <c r="AY229" i="114"/>
  <c r="AY149" i="114"/>
  <c r="AY37" i="114"/>
  <c r="AY300" i="114"/>
  <c r="AY236" i="114"/>
  <c r="AY172" i="114"/>
  <c r="AY108" i="114"/>
  <c r="AY12" i="114"/>
  <c r="AY243" i="114"/>
  <c r="AY171" i="114"/>
  <c r="AY107" i="114"/>
  <c r="AY27" i="114"/>
  <c r="AY242" i="114"/>
  <c r="AY178" i="114"/>
  <c r="AY114" i="114"/>
  <c r="AY50" i="114"/>
  <c r="AY265" i="114"/>
  <c r="AY201" i="114"/>
  <c r="AY121" i="114"/>
  <c r="AY49" i="114"/>
  <c r="AY224" i="114"/>
  <c r="AY160" i="114"/>
  <c r="AY88" i="114"/>
  <c r="AY8" i="114"/>
  <c r="AY287" i="114"/>
  <c r="AY223" i="114"/>
  <c r="AY159" i="114"/>
  <c r="AY87" i="114"/>
  <c r="AY15" i="114"/>
  <c r="AY222" i="114"/>
  <c r="AY150" i="114"/>
  <c r="BC150" i="114" s="1"/>
  <c r="AY86" i="114"/>
  <c r="AY22" i="114"/>
  <c r="AY293" i="114"/>
  <c r="AY221" i="114"/>
  <c r="AY133" i="114"/>
  <c r="AY29" i="114"/>
  <c r="AY292" i="114"/>
  <c r="AY228" i="114"/>
  <c r="AY164" i="114"/>
  <c r="AY100" i="114"/>
  <c r="AY299" i="114"/>
  <c r="AY235" i="114"/>
  <c r="AY163" i="114"/>
  <c r="AY91" i="114"/>
  <c r="AY19" i="114"/>
  <c r="AY298" i="114"/>
  <c r="BC298" i="114" s="1"/>
  <c r="AY234" i="114"/>
  <c r="AY170" i="114"/>
  <c r="AY106" i="114"/>
  <c r="AY42" i="114"/>
  <c r="AY257" i="114"/>
  <c r="AY193" i="114"/>
  <c r="AY113" i="114"/>
  <c r="AY41" i="114"/>
  <c r="AY296" i="114"/>
  <c r="AY216" i="114"/>
  <c r="AY152" i="114"/>
  <c r="AY72" i="114"/>
  <c r="AY279" i="114"/>
  <c r="AY215" i="114"/>
  <c r="AY151" i="114"/>
  <c r="AY71" i="114"/>
  <c r="AY7" i="114"/>
  <c r="AY294" i="114"/>
  <c r="AY214" i="114"/>
  <c r="AY142" i="114"/>
  <c r="AY78" i="114"/>
  <c r="AY14" i="114"/>
  <c r="AY285" i="114"/>
  <c r="AY213" i="114"/>
  <c r="AY109" i="114"/>
  <c r="AY13" i="114"/>
  <c r="AY284" i="114"/>
  <c r="AY220" i="114"/>
  <c r="AY156" i="114"/>
  <c r="AY92" i="114"/>
  <c r="AY291" i="114"/>
  <c r="AY227" i="114"/>
  <c r="AY155" i="114"/>
  <c r="AY83" i="114"/>
  <c r="AY290" i="114"/>
  <c r="AY226" i="114"/>
  <c r="AY162" i="114"/>
  <c r="AY98" i="114"/>
  <c r="AY34" i="114"/>
  <c r="AY249" i="114"/>
  <c r="AY185" i="114"/>
  <c r="AY105" i="114"/>
  <c r="AY33" i="114"/>
  <c r="AY288" i="114"/>
  <c r="AY207" i="114"/>
  <c r="AY144" i="114"/>
  <c r="AY64" i="114"/>
  <c r="AY271" i="114"/>
  <c r="AY208" i="114"/>
  <c r="AY143" i="114"/>
  <c r="AY63" i="114"/>
  <c r="AY286" i="114"/>
  <c r="AY206" i="114"/>
  <c r="AY134" i="114"/>
  <c r="AY70" i="114"/>
  <c r="AY277" i="114"/>
  <c r="BC277" i="114" s="1"/>
  <c r="AY205" i="114"/>
  <c r="AY101" i="114"/>
  <c r="AY5" i="114"/>
  <c r="AY276" i="114"/>
  <c r="AY212" i="114"/>
  <c r="AY148" i="114"/>
  <c r="AY76" i="114"/>
  <c r="AY283" i="114"/>
  <c r="AY219" i="114"/>
  <c r="AY147" i="114"/>
  <c r="AY67" i="114"/>
  <c r="AY282" i="114"/>
  <c r="AY218" i="114"/>
  <c r="AY154" i="114"/>
  <c r="AY90" i="114"/>
  <c r="AY26" i="114"/>
  <c r="AY241" i="114"/>
  <c r="AY177" i="114"/>
  <c r="AY97" i="114"/>
  <c r="AY25" i="114"/>
  <c r="AY280" i="114"/>
  <c r="AY200" i="114"/>
  <c r="AY136" i="114"/>
  <c r="AY56" i="114"/>
  <c r="BA302" i="114"/>
  <c r="BA71" i="114"/>
  <c r="BA182" i="114"/>
  <c r="BA185" i="114"/>
  <c r="BA126" i="114"/>
  <c r="BA94" i="114"/>
  <c r="BA41" i="114"/>
  <c r="BA152" i="114"/>
  <c r="BA88" i="114"/>
  <c r="BA202" i="114"/>
  <c r="BA135" i="114"/>
  <c r="BA131" i="114"/>
  <c r="BA54" i="114"/>
  <c r="BA254" i="114"/>
  <c r="BA147" i="114"/>
  <c r="BA199" i="114"/>
  <c r="BA174" i="114"/>
  <c r="BA261" i="114"/>
  <c r="BA197" i="114"/>
  <c r="BA133" i="114"/>
  <c r="BA69" i="114"/>
  <c r="BA5" i="114"/>
  <c r="BA292" i="114"/>
  <c r="BE292" i="114" s="1"/>
  <c r="BA228" i="114"/>
  <c r="BA164" i="114"/>
  <c r="BA100" i="114"/>
  <c r="BA36" i="114"/>
  <c r="BA265" i="114"/>
  <c r="BA169" i="114"/>
  <c r="BA97" i="114"/>
  <c r="BA17" i="114"/>
  <c r="BA296" i="114"/>
  <c r="BA224" i="114"/>
  <c r="BA136" i="114"/>
  <c r="BA64" i="114"/>
  <c r="BA239" i="114"/>
  <c r="BA151" i="114"/>
  <c r="BA63" i="114"/>
  <c r="BA286" i="114"/>
  <c r="BE286" i="114" s="1"/>
  <c r="BA190" i="114"/>
  <c r="BA102" i="114"/>
  <c r="BA6" i="114"/>
  <c r="BA275" i="114"/>
  <c r="BA203" i="114"/>
  <c r="BA107" i="114"/>
  <c r="BA27" i="114"/>
  <c r="BA242" i="114"/>
  <c r="BA162" i="114"/>
  <c r="BA90" i="114"/>
  <c r="BA18" i="114"/>
  <c r="BA167" i="114"/>
  <c r="BA86" i="114"/>
  <c r="BA253" i="114"/>
  <c r="BA189" i="114"/>
  <c r="BA125" i="114"/>
  <c r="BA61" i="114"/>
  <c r="BA284" i="114"/>
  <c r="BA220" i="114"/>
  <c r="BA156" i="114"/>
  <c r="BA92" i="114"/>
  <c r="BA28" i="114"/>
  <c r="BA219" i="114"/>
  <c r="BA241" i="114"/>
  <c r="BA161" i="114"/>
  <c r="BA89" i="114"/>
  <c r="BA9" i="114"/>
  <c r="BA288" i="114"/>
  <c r="BA216" i="114"/>
  <c r="BA128" i="114"/>
  <c r="BA56" i="114"/>
  <c r="BA231" i="114"/>
  <c r="BA143" i="114"/>
  <c r="BA47" i="114"/>
  <c r="BA278" i="114"/>
  <c r="BA166" i="114"/>
  <c r="BA78" i="114"/>
  <c r="BA267" i="114"/>
  <c r="BA179" i="114"/>
  <c r="BA99" i="114"/>
  <c r="BA19" i="114"/>
  <c r="BA234" i="114"/>
  <c r="BA154" i="114"/>
  <c r="BA82" i="114"/>
  <c r="BA10" i="114"/>
  <c r="BA273" i="114"/>
  <c r="BA159" i="114"/>
  <c r="BA62" i="114"/>
  <c r="BE62" i="114" s="1"/>
  <c r="BA245" i="114"/>
  <c r="BA181" i="114"/>
  <c r="BA117" i="114"/>
  <c r="BA53" i="114"/>
  <c r="BA276" i="114"/>
  <c r="BA212" i="114"/>
  <c r="BA148" i="114"/>
  <c r="BA84" i="114"/>
  <c r="BE84" i="114" s="1"/>
  <c r="BA20" i="114"/>
  <c r="BA195" i="114"/>
  <c r="BA258" i="114"/>
  <c r="BA233" i="114"/>
  <c r="BA153" i="114"/>
  <c r="BA81" i="114"/>
  <c r="BA280" i="114"/>
  <c r="BA207" i="114"/>
  <c r="BA120" i="114"/>
  <c r="BA48" i="114"/>
  <c r="BA223" i="114"/>
  <c r="BA127" i="114"/>
  <c r="BA39" i="114"/>
  <c r="BA262" i="114"/>
  <c r="BA158" i="114"/>
  <c r="BA70" i="114"/>
  <c r="BA259" i="114"/>
  <c r="BA171" i="114"/>
  <c r="BA91" i="114"/>
  <c r="BA11" i="114"/>
  <c r="BA298" i="114"/>
  <c r="BA226" i="114"/>
  <c r="BA146" i="114"/>
  <c r="BA74" i="114"/>
  <c r="BE74" i="114" s="1"/>
  <c r="BA3" i="114"/>
  <c r="BA257" i="114"/>
  <c r="BA272" i="114"/>
  <c r="BA87" i="114"/>
  <c r="BA237" i="114"/>
  <c r="BA173" i="114"/>
  <c r="BA109" i="114"/>
  <c r="BA45" i="114"/>
  <c r="BA268" i="114"/>
  <c r="BA204" i="114"/>
  <c r="BA140" i="114"/>
  <c r="BA76" i="114"/>
  <c r="BA12" i="114"/>
  <c r="BA187" i="114"/>
  <c r="BA218" i="114"/>
  <c r="BA217" i="114"/>
  <c r="BA145" i="114"/>
  <c r="BA73" i="114"/>
  <c r="BA264" i="114"/>
  <c r="BA184" i="114"/>
  <c r="BA112" i="114"/>
  <c r="BA40" i="114"/>
  <c r="BA215" i="114"/>
  <c r="BA119" i="114"/>
  <c r="BE119" i="114" s="1"/>
  <c r="BA15" i="114"/>
  <c r="BA246" i="114"/>
  <c r="BA150" i="114"/>
  <c r="BA46" i="114"/>
  <c r="BA251" i="114"/>
  <c r="BA163" i="114"/>
  <c r="BA75" i="114"/>
  <c r="BA290" i="114"/>
  <c r="BA210" i="114"/>
  <c r="BA138" i="114"/>
  <c r="BA66" i="114"/>
  <c r="BA249" i="114"/>
  <c r="BA200" i="114"/>
  <c r="BA55" i="114"/>
  <c r="BA294" i="114"/>
  <c r="BA293" i="114"/>
  <c r="BA229" i="114"/>
  <c r="BA165" i="114"/>
  <c r="BA101" i="114"/>
  <c r="BA37" i="114"/>
  <c r="BA260" i="114"/>
  <c r="BA196" i="114"/>
  <c r="BA132" i="114"/>
  <c r="BA68" i="114"/>
  <c r="BA4" i="114"/>
  <c r="BA83" i="114"/>
  <c r="BA130" i="114"/>
  <c r="BA209" i="114"/>
  <c r="BA137" i="114"/>
  <c r="BA65" i="114"/>
  <c r="BA256" i="114"/>
  <c r="BA176" i="114"/>
  <c r="BE176" i="114" s="1"/>
  <c r="BA104" i="114"/>
  <c r="BA32" i="114"/>
  <c r="BA279" i="114"/>
  <c r="BA208" i="114"/>
  <c r="BA111" i="114"/>
  <c r="BA7" i="114"/>
  <c r="BA238" i="114"/>
  <c r="BA142" i="114"/>
  <c r="BA38" i="114"/>
  <c r="BA243" i="114"/>
  <c r="BA155" i="114"/>
  <c r="BA67" i="114"/>
  <c r="BA282" i="114"/>
  <c r="BA194" i="114"/>
  <c r="BA122" i="114"/>
  <c r="BA50" i="114"/>
  <c r="BA225" i="114"/>
  <c r="BA192" i="114"/>
  <c r="BA295" i="114"/>
  <c r="BA31" i="114"/>
  <c r="BA270" i="114"/>
  <c r="BA285" i="114"/>
  <c r="BA221" i="114"/>
  <c r="BA157" i="114"/>
  <c r="BE157" i="114" s="1"/>
  <c r="BA93" i="114"/>
  <c r="BA29" i="114"/>
  <c r="BA252" i="114"/>
  <c r="BA188" i="114"/>
  <c r="BA124" i="114"/>
  <c r="BA60" i="114"/>
  <c r="BA51" i="114"/>
  <c r="BA58" i="114"/>
  <c r="BE58" i="114" s="1"/>
  <c r="BA297" i="114"/>
  <c r="BA201" i="114"/>
  <c r="BA129" i="114"/>
  <c r="BA49" i="114"/>
  <c r="BA248" i="114"/>
  <c r="BA168" i="114"/>
  <c r="BA96" i="114"/>
  <c r="BA24" i="114"/>
  <c r="BA263" i="114"/>
  <c r="BA191" i="114"/>
  <c r="BA103" i="114"/>
  <c r="BA230" i="114"/>
  <c r="BA134" i="114"/>
  <c r="BA30" i="114"/>
  <c r="BA299" i="114"/>
  <c r="BA235" i="114"/>
  <c r="BA139" i="114"/>
  <c r="BA59" i="114"/>
  <c r="BA274" i="114"/>
  <c r="BA186" i="114"/>
  <c r="BA114" i="114"/>
  <c r="BA42" i="114"/>
  <c r="BA121" i="114"/>
  <c r="BA16" i="114"/>
  <c r="BE16" i="114" s="1"/>
  <c r="BA287" i="114"/>
  <c r="BA23" i="114"/>
  <c r="BA222" i="114"/>
  <c r="BA277" i="114"/>
  <c r="BA213" i="114"/>
  <c r="BA149" i="114"/>
  <c r="BA85" i="114"/>
  <c r="BA21" i="114"/>
  <c r="BE21" i="114" s="1"/>
  <c r="BA244" i="114"/>
  <c r="BA180" i="114"/>
  <c r="BA116" i="114"/>
  <c r="BA52" i="114"/>
  <c r="BA289" i="114"/>
  <c r="BA193" i="114"/>
  <c r="BA113" i="114"/>
  <c r="BA33" i="114"/>
  <c r="BE33" i="114" s="1"/>
  <c r="BA240" i="114"/>
  <c r="BA160" i="114"/>
  <c r="BA80" i="114"/>
  <c r="BA255" i="114"/>
  <c r="BA183" i="114"/>
  <c r="BA95" i="114"/>
  <c r="BA214" i="114"/>
  <c r="BA118" i="114"/>
  <c r="BE118" i="114" s="1"/>
  <c r="BA22" i="114"/>
  <c r="BA291" i="114"/>
  <c r="BA227" i="114"/>
  <c r="BA123" i="114"/>
  <c r="BA43" i="114"/>
  <c r="BA266" i="114"/>
  <c r="BA178" i="114"/>
  <c r="BA106" i="114"/>
  <c r="BE106" i="114" s="1"/>
  <c r="BA34" i="114"/>
  <c r="BA57" i="114"/>
  <c r="BA8" i="114"/>
  <c r="BA271" i="114"/>
  <c r="BA206" i="114"/>
  <c r="BA269" i="114"/>
  <c r="BA205" i="114"/>
  <c r="BA141" i="114"/>
  <c r="BE141" i="114" s="1"/>
  <c r="N141" i="5" s="1"/>
  <c r="AK141" i="5" s="1"/>
  <c r="BA77" i="114"/>
  <c r="BA13" i="114"/>
  <c r="BA300" i="114"/>
  <c r="BA236" i="114"/>
  <c r="BA172" i="114"/>
  <c r="BA108" i="114"/>
  <c r="BA44" i="114"/>
  <c r="BA281" i="114"/>
  <c r="BE281" i="114" s="1"/>
  <c r="BA177" i="114"/>
  <c r="BA105" i="114"/>
  <c r="BA25" i="114"/>
  <c r="BA232" i="114"/>
  <c r="BA144" i="114"/>
  <c r="BA72" i="114"/>
  <c r="BA247" i="114"/>
  <c r="BA175" i="114"/>
  <c r="BA79" i="114"/>
  <c r="BA198" i="114"/>
  <c r="BA110" i="114"/>
  <c r="BA14" i="114"/>
  <c r="BA283" i="114"/>
  <c r="BA211" i="114"/>
  <c r="BA115" i="114"/>
  <c r="BA35" i="114"/>
  <c r="BE35" i="114" s="1"/>
  <c r="BA250" i="114"/>
  <c r="BA170" i="114"/>
  <c r="BA98" i="114"/>
  <c r="BA26" i="114"/>
  <c r="AX301" i="114"/>
  <c r="AZ8" i="114"/>
  <c r="AZ23" i="114"/>
  <c r="AZ54" i="114"/>
  <c r="BD54" i="114" s="1"/>
  <c r="AZ45" i="114"/>
  <c r="BD45" i="114" s="1"/>
  <c r="AZ93" i="114"/>
  <c r="AZ31" i="114"/>
  <c r="AZ149" i="114"/>
  <c r="AZ218" i="114"/>
  <c r="AZ30" i="114"/>
  <c r="AZ104" i="114"/>
  <c r="BD104" i="114" s="1"/>
  <c r="AZ74" i="114"/>
  <c r="BD74" i="114" s="1"/>
  <c r="AZ56" i="114"/>
  <c r="BD56" i="114" s="1"/>
  <c r="AZ153" i="114"/>
  <c r="AZ7" i="114"/>
  <c r="BD7" i="114" s="1"/>
  <c r="AZ302" i="114"/>
  <c r="BD302" i="114" s="1"/>
  <c r="AZ288" i="114"/>
  <c r="BD288" i="114" s="1"/>
  <c r="AZ200" i="114"/>
  <c r="AZ120" i="114"/>
  <c r="BD120" i="114" s="1"/>
  <c r="AZ24" i="114"/>
  <c r="BD24" i="114" s="1"/>
  <c r="AZ287" i="114"/>
  <c r="AZ215" i="114"/>
  <c r="AZ151" i="114"/>
  <c r="AZ63" i="114"/>
  <c r="AZ294" i="114"/>
  <c r="BD294" i="114" s="1"/>
  <c r="AZ222" i="114"/>
  <c r="AZ158" i="114"/>
  <c r="AZ70" i="114"/>
  <c r="BD70" i="114" s="1"/>
  <c r="AZ269" i="114"/>
  <c r="AZ197" i="114"/>
  <c r="BD197" i="114" s="1"/>
  <c r="AZ125" i="114"/>
  <c r="AZ37" i="114"/>
  <c r="AZ284" i="114"/>
  <c r="BD284" i="114" s="1"/>
  <c r="AZ220" i="114"/>
  <c r="AZ156" i="114"/>
  <c r="AZ92" i="114"/>
  <c r="BD92" i="114" s="1"/>
  <c r="AZ28" i="114"/>
  <c r="AZ251" i="114"/>
  <c r="AZ187" i="114"/>
  <c r="AZ123" i="114"/>
  <c r="AZ59" i="114"/>
  <c r="AZ234" i="114"/>
  <c r="AZ162" i="114"/>
  <c r="AZ90" i="114"/>
  <c r="BD90" i="114" s="1"/>
  <c r="AZ10" i="114"/>
  <c r="AZ241" i="114"/>
  <c r="AZ169" i="114"/>
  <c r="AZ89" i="114"/>
  <c r="BD89" i="114" s="1"/>
  <c r="AZ17" i="114"/>
  <c r="AZ207" i="114"/>
  <c r="BD207" i="114" s="1"/>
  <c r="AZ118" i="114"/>
  <c r="AZ121" i="114"/>
  <c r="BD121" i="114" s="1"/>
  <c r="M121" i="5" s="1"/>
  <c r="AJ121" i="5" s="1"/>
  <c r="AZ280" i="114"/>
  <c r="BD280" i="114" s="1"/>
  <c r="AZ176" i="114"/>
  <c r="AZ112" i="114"/>
  <c r="AZ16" i="114"/>
  <c r="AZ271" i="114"/>
  <c r="BD271" i="114" s="1"/>
  <c r="AZ208" i="114"/>
  <c r="AZ135" i="114"/>
  <c r="BD135" i="114" s="1"/>
  <c r="AZ39" i="114"/>
  <c r="BD39" i="114" s="1"/>
  <c r="AZ286" i="114"/>
  <c r="AZ214" i="114"/>
  <c r="AZ142" i="114"/>
  <c r="BD142" i="114" s="1"/>
  <c r="AZ62" i="114"/>
  <c r="AZ261" i="114"/>
  <c r="AZ189" i="114"/>
  <c r="AZ117" i="114"/>
  <c r="AZ29" i="114"/>
  <c r="BD29" i="114" s="1"/>
  <c r="AZ276" i="114"/>
  <c r="BD276" i="114" s="1"/>
  <c r="AZ212" i="114"/>
  <c r="BD212" i="114" s="1"/>
  <c r="AZ148" i="114"/>
  <c r="AZ84" i="114"/>
  <c r="BD84" i="114" s="1"/>
  <c r="AZ20" i="114"/>
  <c r="AZ243" i="114"/>
  <c r="AZ179" i="114"/>
  <c r="AZ115" i="114"/>
  <c r="BD115" i="114" s="1"/>
  <c r="M115" i="5" s="1"/>
  <c r="AJ115" i="5" s="1"/>
  <c r="AZ51" i="114"/>
  <c r="AZ226" i="114"/>
  <c r="AZ154" i="114"/>
  <c r="AZ82" i="114"/>
  <c r="AZ233" i="114"/>
  <c r="AZ161" i="114"/>
  <c r="BD161" i="114" s="1"/>
  <c r="AZ81" i="114"/>
  <c r="BD81" i="114" s="1"/>
  <c r="AZ9" i="114"/>
  <c r="BD9" i="114" s="1"/>
  <c r="AZ192" i="114"/>
  <c r="AZ110" i="114"/>
  <c r="BD110" i="114" s="1"/>
  <c r="AZ266" i="114"/>
  <c r="AZ73" i="114"/>
  <c r="BD73" i="114" s="1"/>
  <c r="AZ264" i="114"/>
  <c r="AZ168" i="114"/>
  <c r="BD168" i="114" s="1"/>
  <c r="AZ96" i="114"/>
  <c r="AZ263" i="114"/>
  <c r="BD263" i="114" s="1"/>
  <c r="AZ199" i="114"/>
  <c r="AZ119" i="114"/>
  <c r="BD119" i="114" s="1"/>
  <c r="AZ15" i="114"/>
  <c r="AZ278" i="114"/>
  <c r="BD278" i="114" s="1"/>
  <c r="AZ206" i="114"/>
  <c r="AZ134" i="114"/>
  <c r="BD134" i="114" s="1"/>
  <c r="AZ46" i="114"/>
  <c r="AZ253" i="114"/>
  <c r="BD253" i="114" s="1"/>
  <c r="M253" i="5" s="1"/>
  <c r="AJ253" i="5" s="1"/>
  <c r="AZ181" i="114"/>
  <c r="AZ109" i="114"/>
  <c r="AZ21" i="114"/>
  <c r="AZ268" i="114"/>
  <c r="AZ204" i="114"/>
  <c r="AZ140" i="114"/>
  <c r="BD140" i="114" s="1"/>
  <c r="AZ76" i="114"/>
  <c r="AZ12" i="114"/>
  <c r="BD12" i="114" s="1"/>
  <c r="AZ299" i="114"/>
  <c r="AZ235" i="114"/>
  <c r="AZ171" i="114"/>
  <c r="BD171" i="114" s="1"/>
  <c r="M171" i="5" s="1"/>
  <c r="AJ171" i="5" s="1"/>
  <c r="AZ107" i="114"/>
  <c r="BD107" i="114" s="1"/>
  <c r="AZ43" i="114"/>
  <c r="AZ298" i="114"/>
  <c r="BD298" i="114" s="1"/>
  <c r="AZ210" i="114"/>
  <c r="AZ146" i="114"/>
  <c r="BD146" i="114" s="1"/>
  <c r="AZ58" i="114"/>
  <c r="AZ225" i="114"/>
  <c r="AZ145" i="114"/>
  <c r="AZ65" i="114"/>
  <c r="BD65" i="114" s="1"/>
  <c r="AZ184" i="114"/>
  <c r="AZ279" i="114"/>
  <c r="AZ22" i="114"/>
  <c r="AZ258" i="114"/>
  <c r="BD258" i="114" s="1"/>
  <c r="M258" i="5" s="1"/>
  <c r="AJ258" i="5" s="1"/>
  <c r="AZ256" i="114"/>
  <c r="AZ160" i="114"/>
  <c r="AZ80" i="114"/>
  <c r="AZ255" i="114"/>
  <c r="AZ191" i="114"/>
  <c r="AZ111" i="114"/>
  <c r="AZ270" i="114"/>
  <c r="AZ198" i="114"/>
  <c r="BD198" i="114" s="1"/>
  <c r="M198" i="5" s="1"/>
  <c r="AJ198" i="5" s="1"/>
  <c r="AZ126" i="114"/>
  <c r="AZ38" i="114"/>
  <c r="AZ245" i="114"/>
  <c r="AZ173" i="114"/>
  <c r="AZ101" i="114"/>
  <c r="AZ13" i="114"/>
  <c r="AZ260" i="114"/>
  <c r="AZ196" i="114"/>
  <c r="BD196" i="114" s="1"/>
  <c r="M196" i="5" s="1"/>
  <c r="AJ196" i="5" s="1"/>
  <c r="AZ132" i="114"/>
  <c r="AZ68" i="114"/>
  <c r="AZ4" i="114"/>
  <c r="AZ291" i="114"/>
  <c r="AZ227" i="114"/>
  <c r="AZ163" i="114"/>
  <c r="AZ99" i="114"/>
  <c r="BD99" i="114" s="1"/>
  <c r="AZ35" i="114"/>
  <c r="BD35" i="114" s="1"/>
  <c r="AZ290" i="114"/>
  <c r="AZ202" i="114"/>
  <c r="BD202" i="114" s="1"/>
  <c r="AZ138" i="114"/>
  <c r="BD138" i="114" s="1"/>
  <c r="AZ50" i="114"/>
  <c r="BD50" i="114" s="1"/>
  <c r="AZ217" i="114"/>
  <c r="AZ137" i="114"/>
  <c r="AZ57" i="114"/>
  <c r="AZ88" i="114"/>
  <c r="BD88" i="114" s="1"/>
  <c r="AZ143" i="114"/>
  <c r="BD143" i="114" s="1"/>
  <c r="AZ14" i="114"/>
  <c r="BD14" i="114" s="1"/>
  <c r="AZ98" i="114"/>
  <c r="AZ289" i="114"/>
  <c r="AZ248" i="114"/>
  <c r="BD248" i="114" s="1"/>
  <c r="AZ152" i="114"/>
  <c r="AZ72" i="114"/>
  <c r="AZ247" i="114"/>
  <c r="BD247" i="114" s="1"/>
  <c r="AZ183" i="114"/>
  <c r="AZ103" i="114"/>
  <c r="BD103" i="114" s="1"/>
  <c r="AZ254" i="114"/>
  <c r="AZ190" i="114"/>
  <c r="BD190" i="114" s="1"/>
  <c r="AZ102" i="114"/>
  <c r="BD102" i="114" s="1"/>
  <c r="AZ6" i="114"/>
  <c r="AZ237" i="114"/>
  <c r="BD237" i="114" s="1"/>
  <c r="AZ165" i="114"/>
  <c r="BD165" i="114" s="1"/>
  <c r="M165" i="5" s="1"/>
  <c r="AJ165" i="5" s="1"/>
  <c r="AZ85" i="114"/>
  <c r="AZ252" i="114"/>
  <c r="AZ188" i="114"/>
  <c r="AZ124" i="114"/>
  <c r="BD124" i="114" s="1"/>
  <c r="AZ60" i="114"/>
  <c r="BD60" i="114" s="1"/>
  <c r="AZ283" i="114"/>
  <c r="AZ219" i="114"/>
  <c r="AZ155" i="114"/>
  <c r="BD155" i="114" s="1"/>
  <c r="AZ91" i="114"/>
  <c r="AZ27" i="114"/>
  <c r="AZ282" i="114"/>
  <c r="AZ194" i="114"/>
  <c r="BD194" i="114" s="1"/>
  <c r="AZ130" i="114"/>
  <c r="BD130" i="114" s="1"/>
  <c r="AZ42" i="114"/>
  <c r="AZ209" i="114"/>
  <c r="AZ129" i="114"/>
  <c r="BD129" i="114" s="1"/>
  <c r="AZ49" i="114"/>
  <c r="BD49" i="114" s="1"/>
  <c r="AZ48" i="114"/>
  <c r="AZ127" i="114"/>
  <c r="AZ66" i="114"/>
  <c r="AZ281" i="114"/>
  <c r="AZ240" i="114"/>
  <c r="AZ144" i="114"/>
  <c r="AZ64" i="114"/>
  <c r="BD64" i="114" s="1"/>
  <c r="AZ3" i="114"/>
  <c r="AZ239" i="114"/>
  <c r="AZ175" i="114"/>
  <c r="BD175" i="114" s="1"/>
  <c r="AZ95" i="114"/>
  <c r="AZ246" i="114"/>
  <c r="BD246" i="114" s="1"/>
  <c r="AZ182" i="114"/>
  <c r="AZ94" i="114"/>
  <c r="AZ293" i="114"/>
  <c r="BD293" i="114" s="1"/>
  <c r="AZ229" i="114"/>
  <c r="AZ157" i="114"/>
  <c r="BD157" i="114" s="1"/>
  <c r="AZ77" i="114"/>
  <c r="AZ244" i="114"/>
  <c r="AZ180" i="114"/>
  <c r="BD180" i="114" s="1"/>
  <c r="AZ116" i="114"/>
  <c r="AZ52" i="114"/>
  <c r="BD52" i="114" s="1"/>
  <c r="AZ275" i="114"/>
  <c r="BD275" i="114" s="1"/>
  <c r="AZ211" i="114"/>
  <c r="AZ147" i="114"/>
  <c r="BD147" i="114" s="1"/>
  <c r="AZ83" i="114"/>
  <c r="AZ19" i="114"/>
  <c r="BD19" i="114" s="1"/>
  <c r="AZ274" i="114"/>
  <c r="BD274" i="114" s="1"/>
  <c r="M274" i="5" s="1"/>
  <c r="AJ274" i="5" s="1"/>
  <c r="AZ186" i="114"/>
  <c r="BD186" i="114" s="1"/>
  <c r="AZ122" i="114"/>
  <c r="BD122" i="114" s="1"/>
  <c r="AZ34" i="114"/>
  <c r="BD34" i="114" s="1"/>
  <c r="AZ297" i="114"/>
  <c r="AZ201" i="114"/>
  <c r="BD201" i="114" s="1"/>
  <c r="AZ113" i="114"/>
  <c r="AZ41" i="114"/>
  <c r="AZ71" i="114"/>
  <c r="BD71" i="114" s="1"/>
  <c r="AZ205" i="114"/>
  <c r="BD205" i="114" s="1"/>
  <c r="AZ273" i="114"/>
  <c r="BD273" i="114" s="1"/>
  <c r="AZ232" i="114"/>
  <c r="BD232" i="114" s="1"/>
  <c r="AZ136" i="114"/>
  <c r="BD136" i="114" s="1"/>
  <c r="M136" i="5" s="1"/>
  <c r="AJ136" i="5" s="1"/>
  <c r="AZ40" i="114"/>
  <c r="AZ231" i="114"/>
  <c r="BD231" i="114" s="1"/>
  <c r="AZ167" i="114"/>
  <c r="AZ87" i="114"/>
  <c r="BD87" i="114" s="1"/>
  <c r="AZ238" i="114"/>
  <c r="BD238" i="114" s="1"/>
  <c r="AZ174" i="114"/>
  <c r="AZ86" i="114"/>
  <c r="BD86" i="114" s="1"/>
  <c r="M86" i="5" s="1"/>
  <c r="AJ86" i="5" s="1"/>
  <c r="AZ285" i="114"/>
  <c r="AZ221" i="114"/>
  <c r="AZ141" i="114"/>
  <c r="AZ69" i="114"/>
  <c r="BD69" i="114" s="1"/>
  <c r="M69" i="5" s="1"/>
  <c r="AJ69" i="5" s="1"/>
  <c r="AZ300" i="114"/>
  <c r="BD300" i="114" s="1"/>
  <c r="AZ236" i="114"/>
  <c r="AZ172" i="114"/>
  <c r="BD172" i="114" s="1"/>
  <c r="AZ108" i="114"/>
  <c r="BD108" i="114" s="1"/>
  <c r="AZ44" i="114"/>
  <c r="AZ267" i="114"/>
  <c r="BD267" i="114" s="1"/>
  <c r="AZ203" i="114"/>
  <c r="AZ139" i="114"/>
  <c r="AZ75" i="114"/>
  <c r="BD75" i="114" s="1"/>
  <c r="AZ11" i="114"/>
  <c r="BD11" i="114" s="1"/>
  <c r="AZ250" i="114"/>
  <c r="AZ178" i="114"/>
  <c r="BD178" i="114" s="1"/>
  <c r="AZ114" i="114"/>
  <c r="BD114" i="114" s="1"/>
  <c r="AZ26" i="114"/>
  <c r="AZ265" i="114"/>
  <c r="AZ193" i="114"/>
  <c r="AZ105" i="114"/>
  <c r="BD105" i="114" s="1"/>
  <c r="AZ33" i="114"/>
  <c r="AZ272" i="114"/>
  <c r="BD272" i="114" s="1"/>
  <c r="AZ55" i="114"/>
  <c r="BD55" i="114" s="1"/>
  <c r="AZ262" i="114"/>
  <c r="BD262" i="114" s="1"/>
  <c r="AZ61" i="114"/>
  <c r="AZ249" i="114"/>
  <c r="BD249" i="114" s="1"/>
  <c r="AZ296" i="114"/>
  <c r="BD296" i="114" s="1"/>
  <c r="AZ224" i="114"/>
  <c r="BD224" i="114" s="1"/>
  <c r="AZ128" i="114"/>
  <c r="BD128" i="114" s="1"/>
  <c r="AZ32" i="114"/>
  <c r="BD32" i="114" s="1"/>
  <c r="AZ295" i="114"/>
  <c r="BD295" i="114" s="1"/>
  <c r="AZ223" i="114"/>
  <c r="BD223" i="114" s="1"/>
  <c r="AZ159" i="114"/>
  <c r="AZ79" i="114"/>
  <c r="AZ230" i="114"/>
  <c r="BD230" i="114" s="1"/>
  <c r="AZ166" i="114"/>
  <c r="AZ78" i="114"/>
  <c r="BD78" i="114" s="1"/>
  <c r="AZ277" i="114"/>
  <c r="BD277" i="114" s="1"/>
  <c r="AZ213" i="114"/>
  <c r="BD213" i="114" s="1"/>
  <c r="M213" i="5" s="1"/>
  <c r="AJ213" i="5" s="1"/>
  <c r="AZ133" i="114"/>
  <c r="BD133" i="114" s="1"/>
  <c r="AZ53" i="114"/>
  <c r="AZ292" i="114"/>
  <c r="AZ228" i="114"/>
  <c r="AZ164" i="114"/>
  <c r="BD164" i="114" s="1"/>
  <c r="AZ100" i="114"/>
  <c r="AZ36" i="114"/>
  <c r="AZ259" i="114"/>
  <c r="BD259" i="114" s="1"/>
  <c r="M259" i="5" s="1"/>
  <c r="AJ259" i="5" s="1"/>
  <c r="AZ195" i="114"/>
  <c r="BD195" i="114" s="1"/>
  <c r="AZ131" i="114"/>
  <c r="AZ67" i="114"/>
  <c r="BD67" i="114" s="1"/>
  <c r="AZ242" i="114"/>
  <c r="AZ170" i="114"/>
  <c r="AZ106" i="114"/>
  <c r="AZ18" i="114"/>
  <c r="AZ257" i="114"/>
  <c r="BD257" i="114" s="1"/>
  <c r="M257" i="5" s="1"/>
  <c r="AJ257" i="5" s="1"/>
  <c r="AZ185" i="114"/>
  <c r="BD185" i="114" s="1"/>
  <c r="M185" i="5" s="1"/>
  <c r="AJ185" i="5" s="1"/>
  <c r="AZ97" i="114"/>
  <c r="AZ25" i="114"/>
  <c r="BD25" i="114" s="1"/>
  <c r="AZ216" i="114"/>
  <c r="BD216" i="114" s="1"/>
  <c r="AZ47" i="114"/>
  <c r="BD47" i="114" s="1"/>
  <c r="AZ150" i="114"/>
  <c r="BD150" i="114" s="1"/>
  <c r="AZ5" i="114"/>
  <c r="AZ177" i="114"/>
  <c r="BD177" i="114" s="1"/>
  <c r="AY301" i="114"/>
  <c r="BA301" i="114"/>
  <c r="BF160" i="114"/>
  <c r="BF227" i="114"/>
  <c r="BB49" i="114"/>
  <c r="BB164" i="114"/>
  <c r="BB130" i="114"/>
  <c r="BD36" i="114"/>
  <c r="BD48" i="114"/>
  <c r="BB119" i="114"/>
  <c r="BD27" i="114"/>
  <c r="BD149" i="114"/>
  <c r="BD91" i="114"/>
  <c r="BD208" i="114"/>
  <c r="BD76" i="114"/>
  <c r="BD163" i="114"/>
  <c r="BD283" i="114"/>
  <c r="BD282" i="114"/>
  <c r="BD269" i="114"/>
  <c r="BF214" i="114"/>
  <c r="BF25" i="114"/>
  <c r="BF180" i="114"/>
  <c r="BF5" i="114"/>
  <c r="BD158" i="114"/>
  <c r="BD33" i="114"/>
  <c r="BD109" i="114"/>
  <c r="BD116" i="114"/>
  <c r="BD243" i="114"/>
  <c r="BD66" i="114"/>
  <c r="BD57" i="114"/>
  <c r="BD176" i="114"/>
  <c r="BD131" i="114"/>
  <c r="BD297" i="114"/>
  <c r="BD268" i="114"/>
  <c r="BD61" i="114"/>
  <c r="BD126" i="114"/>
  <c r="BD125" i="114"/>
  <c r="BD23" i="114"/>
  <c r="BB104" i="114"/>
  <c r="BD17" i="114"/>
  <c r="BD152" i="114"/>
  <c r="BB152" i="114"/>
  <c r="BD15" i="114"/>
  <c r="BD6" i="114"/>
  <c r="BD58" i="114"/>
  <c r="BD83" i="114"/>
  <c r="BD181" i="114"/>
  <c r="M181" i="5" s="1"/>
  <c r="AJ181" i="5" s="1"/>
  <c r="BD127" i="114"/>
  <c r="BD139" i="114"/>
  <c r="BD220" i="114"/>
  <c r="BD240" i="114"/>
  <c r="BD94" i="114"/>
  <c r="M94" i="5" s="1"/>
  <c r="AJ94" i="5" s="1"/>
  <c r="BD117" i="114"/>
  <c r="BD162" i="114"/>
  <c r="BD183" i="114"/>
  <c r="BD166" i="114"/>
  <c r="BD144" i="114"/>
  <c r="BD292" i="114"/>
  <c r="BD93" i="114"/>
  <c r="BB205" i="114"/>
  <c r="BD182" i="114"/>
  <c r="BD153" i="114"/>
  <c r="M153" i="5" s="1"/>
  <c r="AJ153" i="5" s="1"/>
  <c r="BD156" i="114"/>
  <c r="BD235" i="114"/>
  <c r="BD221" i="114"/>
  <c r="BD3" i="114"/>
  <c r="M3" i="5" s="1"/>
  <c r="BD169" i="114"/>
  <c r="BD68" i="114"/>
  <c r="BD72" i="114"/>
  <c r="BD222" i="114"/>
  <c r="BD229" i="114"/>
  <c r="BD159" i="114"/>
  <c r="BD51" i="114"/>
  <c r="BD46" i="114"/>
  <c r="M46" i="5" s="1"/>
  <c r="AJ46" i="5" s="1"/>
  <c r="BD151" i="114"/>
  <c r="BD148" i="114"/>
  <c r="BD53" i="114"/>
  <c r="BD199" i="114"/>
  <c r="M199" i="5" s="1"/>
  <c r="AJ199" i="5" s="1"/>
  <c r="BD30" i="114"/>
  <c r="M30" i="5" s="1"/>
  <c r="AJ30" i="5" s="1"/>
  <c r="BD16" i="114"/>
  <c r="BD184" i="114"/>
  <c r="BD100" i="114"/>
  <c r="M100" i="5" s="1"/>
  <c r="AJ100" i="5" s="1"/>
  <c r="BD266" i="114"/>
  <c r="M266" i="5" s="1"/>
  <c r="AJ266" i="5" s="1"/>
  <c r="BD204" i="114"/>
  <c r="BD82" i="114"/>
  <c r="BD43" i="114"/>
  <c r="BD63" i="114"/>
  <c r="M63" i="5" s="1"/>
  <c r="AJ63" i="5" s="1"/>
  <c r="BD289" i="114"/>
  <c r="BD233" i="114"/>
  <c r="BD118" i="114"/>
  <c r="BD209" i="114"/>
  <c r="BD112" i="114"/>
  <c r="BD5" i="114"/>
  <c r="BD173" i="114"/>
  <c r="BD218" i="114"/>
  <c r="M218" i="5" s="1"/>
  <c r="AJ218" i="5" s="1"/>
  <c r="BD299" i="114"/>
  <c r="M299" i="5" s="1"/>
  <c r="AJ299" i="5" s="1"/>
  <c r="BD252" i="114"/>
  <c r="BD174" i="114"/>
  <c r="BD260" i="114"/>
  <c r="BD200" i="114"/>
  <c r="BD4" i="114"/>
  <c r="BD214" i="114"/>
  <c r="BD226" i="114"/>
  <c r="BD206" i="114"/>
  <c r="BD189" i="114"/>
  <c r="BD167" i="114"/>
  <c r="BD59" i="114"/>
  <c r="BD42" i="114"/>
  <c r="BD44" i="114"/>
  <c r="M44" i="5" s="1"/>
  <c r="AJ44" i="5" s="1"/>
  <c r="BD187" i="114"/>
  <c r="BD98" i="114"/>
  <c r="BD256" i="114"/>
  <c r="BD290" i="114"/>
  <c r="BD192" i="114"/>
  <c r="BD225" i="114"/>
  <c r="BD250" i="114"/>
  <c r="M250" i="5" s="1"/>
  <c r="AJ250" i="5" s="1"/>
  <c r="BD111" i="114"/>
  <c r="BD113" i="114"/>
  <c r="BB217" i="114"/>
  <c r="BD217" i="114"/>
  <c r="BD145" i="114"/>
  <c r="BD291" i="114"/>
  <c r="M291" i="5" s="1"/>
  <c r="AJ291" i="5" s="1"/>
  <c r="BD123" i="114"/>
  <c r="BD38" i="114"/>
  <c r="M38" i="5" s="1"/>
  <c r="AJ38" i="5" s="1"/>
  <c r="BD236" i="114"/>
  <c r="BD244" i="114"/>
  <c r="BD22" i="114"/>
  <c r="BD8" i="114"/>
  <c r="BD62" i="114"/>
  <c r="BD265" i="114"/>
  <c r="M265" i="5" s="1"/>
  <c r="AJ265" i="5" s="1"/>
  <c r="BD41" i="114"/>
  <c r="BD21" i="114"/>
  <c r="M21" i="5" s="1"/>
  <c r="AJ21" i="5" s="1"/>
  <c r="BD215" i="114"/>
  <c r="BD203" i="114"/>
  <c r="BD20" i="114"/>
  <c r="M20" i="5" s="1"/>
  <c r="AJ20" i="5" s="1"/>
  <c r="N23" i="112" s="1"/>
  <c r="BB20" i="114"/>
  <c r="BD191" i="114"/>
  <c r="M191" i="5" s="1"/>
  <c r="AJ191" i="5" s="1"/>
  <c r="BD160" i="114"/>
  <c r="M160" i="5" s="1"/>
  <c r="AJ160" i="5" s="1"/>
  <c r="BD264" i="114"/>
  <c r="BD154" i="114"/>
  <c r="BD227" i="114"/>
  <c r="BD101" i="114"/>
  <c r="BD188" i="114"/>
  <c r="BD95" i="114"/>
  <c r="BD228" i="114"/>
  <c r="BD234" i="114"/>
  <c r="M234" i="5" s="1"/>
  <c r="AJ234" i="5" s="1"/>
  <c r="BD179" i="114"/>
  <c r="BD106" i="114"/>
  <c r="BD242" i="114"/>
  <c r="BD26" i="114"/>
  <c r="M26" i="5" s="1"/>
  <c r="AJ26" i="5" s="1"/>
  <c r="BD210" i="114"/>
  <c r="BF254" i="114"/>
  <c r="BD254" i="114"/>
  <c r="M254" i="5" s="1"/>
  <c r="AJ254" i="5" s="1"/>
  <c r="BD193" i="114"/>
  <c r="BD251" i="114"/>
  <c r="BD286" i="114"/>
  <c r="BD219" i="114"/>
  <c r="BD85" i="114"/>
  <c r="M85" i="5" s="1"/>
  <c r="AJ85" i="5" s="1"/>
  <c r="BD80" i="114"/>
  <c r="BD31" i="114"/>
  <c r="BD241" i="114"/>
  <c r="M241" i="5" s="1"/>
  <c r="AJ241" i="5" s="1"/>
  <c r="BD137" i="114"/>
  <c r="BB137" i="114"/>
  <c r="BD170" i="114"/>
  <c r="BD255" i="114"/>
  <c r="BD13" i="114"/>
  <c r="BD79" i="114"/>
  <c r="BD245" i="114"/>
  <c r="BD10" i="114"/>
  <c r="M10" i="5" s="1"/>
  <c r="AJ10" i="5" s="1"/>
  <c r="BD40" i="114"/>
  <c r="BD285" i="114"/>
  <c r="BD37" i="114"/>
  <c r="BD132" i="114"/>
  <c r="BD77" i="114"/>
  <c r="BD261" i="114"/>
  <c r="M261" i="5" s="1"/>
  <c r="AJ261" i="5" s="1"/>
  <c r="BD141" i="114"/>
  <c r="M141" i="5" s="1"/>
  <c r="AJ141" i="5" s="1"/>
  <c r="BD96" i="114"/>
  <c r="BD97" i="114"/>
  <c r="BD281" i="114"/>
  <c r="M281" i="5" s="1"/>
  <c r="AJ281" i="5" s="1"/>
  <c r="BD287" i="114"/>
  <c r="BD270" i="114"/>
  <c r="M270" i="5" s="1"/>
  <c r="AJ270" i="5" s="1"/>
  <c r="BD279" i="114"/>
  <c r="BD18" i="114"/>
  <c r="BD28" i="114"/>
  <c r="BD211" i="114"/>
  <c r="M211" i="5" s="1"/>
  <c r="AJ211" i="5" s="1"/>
  <c r="BD239" i="114"/>
  <c r="BB284" i="114"/>
  <c r="BF210" i="114"/>
  <c r="BB71" i="114"/>
  <c r="BB13" i="114"/>
  <c r="BB56" i="114"/>
  <c r="BB148" i="114"/>
  <c r="BB173" i="114"/>
  <c r="BF203" i="114"/>
  <c r="BF95" i="114"/>
  <c r="BB298" i="114"/>
  <c r="BB218" i="114"/>
  <c r="BB271" i="114"/>
  <c r="BB274" i="114"/>
  <c r="BB59" i="114"/>
  <c r="BB192" i="114"/>
  <c r="BB275" i="114"/>
  <c r="K275" i="5" s="1"/>
  <c r="AH275" i="5" s="1"/>
  <c r="BB163" i="114"/>
  <c r="BB229" i="114"/>
  <c r="BF22" i="114"/>
  <c r="BB90" i="114"/>
  <c r="BB206" i="114"/>
  <c r="BB146" i="114"/>
  <c r="BB261" i="114"/>
  <c r="K261" i="5" s="1"/>
  <c r="AH261" i="5" s="1"/>
  <c r="BB297" i="114"/>
  <c r="BB300" i="114"/>
  <c r="BB147" i="114"/>
  <c r="BB98" i="114"/>
  <c r="K98" i="5" s="1"/>
  <c r="AH98" i="5" s="1"/>
  <c r="BB18" i="114"/>
  <c r="BB140" i="114"/>
  <c r="BB118" i="114"/>
  <c r="BB233" i="114"/>
  <c r="BB172" i="114"/>
  <c r="BB296" i="114"/>
  <c r="BB265" i="114"/>
  <c r="BB213" i="114"/>
  <c r="BB193" i="114"/>
  <c r="BB106" i="114"/>
  <c r="BB292" i="114"/>
  <c r="BB220" i="114"/>
  <c r="BB216" i="114"/>
  <c r="K216" i="5" s="1"/>
  <c r="AH216" i="5" s="1"/>
  <c r="BB3" i="114"/>
  <c r="K3" i="5" s="1"/>
  <c r="BB198" i="114"/>
  <c r="BB194" i="114"/>
  <c r="K194" i="5" s="1"/>
  <c r="AH194" i="5" s="1"/>
  <c r="BB43" i="114"/>
  <c r="BB232" i="114"/>
  <c r="BB36" i="114"/>
  <c r="BB28" i="114"/>
  <c r="BB24" i="114"/>
  <c r="BB12" i="114"/>
  <c r="BB133" i="114"/>
  <c r="BB241" i="114"/>
  <c r="BB124" i="114"/>
  <c r="BB109" i="114"/>
  <c r="BB30" i="114"/>
  <c r="BF280" i="114"/>
  <c r="BC79" i="114"/>
  <c r="BC232" i="114"/>
  <c r="BC80" i="114"/>
  <c r="BC104" i="114"/>
  <c r="BC117" i="114"/>
  <c r="BC123" i="114"/>
  <c r="BC60" i="114"/>
  <c r="BC31" i="114"/>
  <c r="BC84" i="114"/>
  <c r="BB226" i="114"/>
  <c r="BB156" i="114"/>
  <c r="BB288" i="114"/>
  <c r="BB141" i="114"/>
  <c r="BB210" i="114"/>
  <c r="BB207" i="114"/>
  <c r="BB5" i="114"/>
  <c r="BB68" i="114"/>
  <c r="BB247" i="114"/>
  <c r="BB215" i="114"/>
  <c r="BB169" i="114"/>
  <c r="BB45" i="114"/>
  <c r="BB42" i="114"/>
  <c r="K42" i="5" s="1"/>
  <c r="AH42" i="5" s="1"/>
  <c r="BB287" i="114"/>
  <c r="BF232" i="114"/>
  <c r="BB34" i="114"/>
  <c r="BB290" i="114"/>
  <c r="K290" i="5" s="1"/>
  <c r="AH290" i="5" s="1"/>
  <c r="BB201" i="114"/>
  <c r="BB270" i="114"/>
  <c r="BB276" i="114"/>
  <c r="BB263" i="114"/>
  <c r="BB268" i="114"/>
  <c r="BB54" i="114"/>
  <c r="K54" i="5" s="1"/>
  <c r="AH54" i="5" s="1"/>
  <c r="BB236" i="114"/>
  <c r="K236" i="5" s="1"/>
  <c r="AH236" i="5" s="1"/>
  <c r="BB93" i="114"/>
  <c r="BF289" i="114"/>
  <c r="BF233" i="114"/>
  <c r="BB100" i="114"/>
  <c r="BB282" i="114"/>
  <c r="BB154" i="114"/>
  <c r="BB142" i="114"/>
  <c r="BB84" i="114"/>
  <c r="BB129" i="114"/>
  <c r="BB79" i="114"/>
  <c r="BB256" i="114"/>
  <c r="BB117" i="114"/>
  <c r="BB186" i="114"/>
  <c r="BB174" i="114"/>
  <c r="BB44" i="114"/>
  <c r="K44" i="5" s="1"/>
  <c r="AH44" i="5" s="1"/>
  <c r="BB168" i="114"/>
  <c r="K168" i="5" s="1"/>
  <c r="AH168" i="5" s="1"/>
  <c r="BF34" i="114"/>
  <c r="BF269" i="114"/>
  <c r="BF283" i="114"/>
  <c r="BF282" i="114"/>
  <c r="BB78" i="114"/>
  <c r="BB212" i="114"/>
  <c r="BB82" i="114"/>
  <c r="BB262" i="114"/>
  <c r="BB69" i="114"/>
  <c r="BB204" i="114"/>
  <c r="BB132" i="114"/>
  <c r="BB105" i="114"/>
  <c r="BB64" i="114"/>
  <c r="BB181" i="114"/>
  <c r="K181" i="5" s="1"/>
  <c r="AH181" i="5" s="1"/>
  <c r="BB143" i="114"/>
  <c r="BB250" i="114"/>
  <c r="K250" i="5" s="1"/>
  <c r="AH250" i="5" s="1"/>
  <c r="BB97" i="114"/>
  <c r="K97" i="5" s="1"/>
  <c r="AH97" i="5" s="1"/>
  <c r="BB238" i="114"/>
  <c r="BB227" i="114"/>
  <c r="BB108" i="114"/>
  <c r="BB281" i="114"/>
  <c r="BB211" i="114"/>
  <c r="BB280" i="114"/>
  <c r="BB144" i="114"/>
  <c r="K144" i="5" s="1"/>
  <c r="AH144" i="5" s="1"/>
  <c r="BB134" i="114"/>
  <c r="BB251" i="114"/>
  <c r="BB4" i="114"/>
  <c r="BB177" i="114"/>
  <c r="BB53" i="114"/>
  <c r="K53" i="5" s="1"/>
  <c r="AH53" i="5" s="1"/>
  <c r="BB245" i="114"/>
  <c r="BB122" i="114"/>
  <c r="K122" i="5" s="1"/>
  <c r="AH122" i="5" s="1"/>
  <c r="BB248" i="114"/>
  <c r="BB110" i="114"/>
  <c r="K110" i="5" s="1"/>
  <c r="AH110" i="5" s="1"/>
  <c r="BB99" i="114"/>
  <c r="BB175" i="114"/>
  <c r="BB70" i="114"/>
  <c r="BB187" i="114"/>
  <c r="BB197" i="114"/>
  <c r="BB283" i="114"/>
  <c r="BB246" i="114"/>
  <c r="BB235" i="114"/>
  <c r="BB252" i="114"/>
  <c r="BB58" i="114"/>
  <c r="K58" i="5" s="1"/>
  <c r="AH58" i="5" s="1"/>
  <c r="BB184" i="114"/>
  <c r="K184" i="5" s="1"/>
  <c r="AH184" i="5" s="1"/>
  <c r="BB46" i="114"/>
  <c r="K46" i="5" s="1"/>
  <c r="AH46" i="5" s="1"/>
  <c r="BB35" i="114"/>
  <c r="BB234" i="114"/>
  <c r="BB222" i="114"/>
  <c r="K222" i="5" s="1"/>
  <c r="AH222" i="5" s="1"/>
  <c r="BB47" i="114"/>
  <c r="K47" i="5" s="1"/>
  <c r="AH47" i="5" s="1"/>
  <c r="BB77" i="114"/>
  <c r="BB299" i="114"/>
  <c r="K299" i="5" s="1"/>
  <c r="AH299" i="5" s="1"/>
  <c r="BB257" i="114"/>
  <c r="BB16" i="114"/>
  <c r="BB123" i="114"/>
  <c r="BB223" i="114"/>
  <c r="BB258" i="114"/>
  <c r="K258" i="5" s="1"/>
  <c r="AH258" i="5" s="1"/>
  <c r="BB33" i="114"/>
  <c r="BB182" i="114"/>
  <c r="BB171" i="114"/>
  <c r="BB188" i="114"/>
  <c r="BB89" i="114"/>
  <c r="BB120" i="114"/>
  <c r="BB269" i="114"/>
  <c r="BB208" i="114"/>
  <c r="K208" i="5" s="1"/>
  <c r="AH208" i="5" s="1"/>
  <c r="BB170" i="114"/>
  <c r="BB94" i="114"/>
  <c r="BF168" i="114"/>
  <c r="BF89" i="114"/>
  <c r="BF178" i="114"/>
  <c r="BC144" i="114"/>
  <c r="BC285" i="114"/>
  <c r="BC124" i="114"/>
  <c r="BC219" i="114"/>
  <c r="BC254" i="114"/>
  <c r="BC18" i="114"/>
  <c r="BC292" i="114"/>
  <c r="BC280" i="114"/>
  <c r="BC168" i="114"/>
  <c r="BC148" i="114"/>
  <c r="BC265" i="114"/>
  <c r="L265" i="5" s="1"/>
  <c r="AI265" i="5" s="1"/>
  <c r="BF192" i="114"/>
  <c r="BF225" i="114"/>
  <c r="BC176" i="114"/>
  <c r="BC152" i="114"/>
  <c r="BC181" i="114"/>
  <c r="BC16" i="114"/>
  <c r="BC149" i="114"/>
  <c r="BC133" i="114"/>
  <c r="BC264" i="114"/>
  <c r="BC164" i="114"/>
  <c r="BC20" i="114"/>
  <c r="BC266" i="114"/>
  <c r="L266" i="5" s="1"/>
  <c r="AI266" i="5" s="1"/>
  <c r="BB302" i="114"/>
  <c r="BB273" i="114"/>
  <c r="BB259" i="114"/>
  <c r="K259" i="5" s="1"/>
  <c r="AH259" i="5" s="1"/>
  <c r="BB159" i="114"/>
  <c r="K159" i="5" s="1"/>
  <c r="AH159" i="5" s="1"/>
  <c r="BB95" i="114"/>
  <c r="BB7" i="114"/>
  <c r="BB291" i="114"/>
  <c r="BB266" i="114"/>
  <c r="K266" i="5" s="1"/>
  <c r="AH266" i="5" s="1"/>
  <c r="BB135" i="114"/>
  <c r="K135" i="5" s="1"/>
  <c r="AH135" i="5" s="1"/>
  <c r="BB55" i="114"/>
  <c r="BB242" i="114"/>
  <c r="BB272" i="114"/>
  <c r="BB249" i="114"/>
  <c r="K249" i="5" s="1"/>
  <c r="AH249" i="5" s="1"/>
  <c r="BB65" i="114"/>
  <c r="BB294" i="114"/>
  <c r="BB126" i="114"/>
  <c r="BB237" i="114"/>
  <c r="K237" i="5" s="1"/>
  <c r="AH237" i="5" s="1"/>
  <c r="BB61" i="114"/>
  <c r="BB155" i="114"/>
  <c r="BB27" i="114"/>
  <c r="BB199" i="114"/>
  <c r="K199" i="5" s="1"/>
  <c r="AH199" i="5" s="1"/>
  <c r="BB244" i="114"/>
  <c r="K244" i="5" s="1"/>
  <c r="AH244" i="5" s="1"/>
  <c r="BB178" i="114"/>
  <c r="BB225" i="114"/>
  <c r="K225" i="5" s="1"/>
  <c r="AH225" i="5" s="1"/>
  <c r="BB41" i="114"/>
  <c r="BB112" i="114"/>
  <c r="BB278" i="114"/>
  <c r="K278" i="5" s="1"/>
  <c r="AH278" i="5" s="1"/>
  <c r="H281" i="112" s="1"/>
  <c r="BB102" i="114"/>
  <c r="BB221" i="114"/>
  <c r="K221" i="5" s="1"/>
  <c r="AH221" i="5" s="1"/>
  <c r="BB37" i="114"/>
  <c r="K37" i="5" s="1"/>
  <c r="AH37" i="5" s="1"/>
  <c r="BB139" i="114"/>
  <c r="K139" i="5" s="1"/>
  <c r="AH139" i="5" s="1"/>
  <c r="BB11" i="114"/>
  <c r="BB183" i="114"/>
  <c r="BB23" i="114"/>
  <c r="BB180" i="114"/>
  <c r="BB138" i="114"/>
  <c r="BB209" i="114"/>
  <c r="K209" i="5" s="1"/>
  <c r="AH209" i="5" s="1"/>
  <c r="BB17" i="114"/>
  <c r="BB264" i="114"/>
  <c r="K264" i="5" s="1"/>
  <c r="AH264" i="5" s="1"/>
  <c r="BB96" i="114"/>
  <c r="K96" i="5" s="1"/>
  <c r="AH96" i="5" s="1"/>
  <c r="BB295" i="114"/>
  <c r="BB254" i="114"/>
  <c r="BB86" i="114"/>
  <c r="BB189" i="114"/>
  <c r="BB21" i="114"/>
  <c r="K21" i="5" s="1"/>
  <c r="AH21" i="5" s="1"/>
  <c r="BB131" i="114"/>
  <c r="K131" i="5" s="1"/>
  <c r="AH131" i="5" s="1"/>
  <c r="BB167" i="114"/>
  <c r="BB15" i="114"/>
  <c r="BB116" i="114"/>
  <c r="K116" i="5" s="1"/>
  <c r="AH116" i="5" s="1"/>
  <c r="BB114" i="114"/>
  <c r="K114" i="5" s="1"/>
  <c r="AH114" i="5" s="1"/>
  <c r="BB185" i="114"/>
  <c r="BB240" i="114"/>
  <c r="BB72" i="114"/>
  <c r="K72" i="5" s="1"/>
  <c r="AH72" i="5" s="1"/>
  <c r="H75" i="112" s="1"/>
  <c r="BB279" i="114"/>
  <c r="BB62" i="114"/>
  <c r="BB165" i="114"/>
  <c r="BB115" i="114"/>
  <c r="BB151" i="114"/>
  <c r="BB52" i="114"/>
  <c r="K52" i="5" s="1"/>
  <c r="AH52" i="5" s="1"/>
  <c r="BB74" i="114"/>
  <c r="K74" i="5" s="1"/>
  <c r="AH74" i="5" s="1"/>
  <c r="BB161" i="114"/>
  <c r="K161" i="5" s="1"/>
  <c r="AH161" i="5" s="1"/>
  <c r="BB224" i="114"/>
  <c r="BB48" i="114"/>
  <c r="K48" i="5" s="1"/>
  <c r="AH48" i="5" s="1"/>
  <c r="BB255" i="114"/>
  <c r="K255" i="5" s="1"/>
  <c r="AH255" i="5" s="1"/>
  <c r="BB214" i="114"/>
  <c r="K214" i="5" s="1"/>
  <c r="AH214" i="5" s="1"/>
  <c r="BB38" i="114"/>
  <c r="BB149" i="114"/>
  <c r="BB219" i="114"/>
  <c r="K219" i="5" s="1"/>
  <c r="AH219" i="5" s="1"/>
  <c r="BB91" i="114"/>
  <c r="K91" i="5" s="1"/>
  <c r="AH91" i="5" s="1"/>
  <c r="BB127" i="114"/>
  <c r="BB267" i="114"/>
  <c r="BB289" i="114"/>
  <c r="K289" i="5" s="1"/>
  <c r="AH289" i="5" s="1"/>
  <c r="BB81" i="114"/>
  <c r="K81" i="5" s="1"/>
  <c r="AH81" i="5" s="1"/>
  <c r="BB160" i="114"/>
  <c r="BB285" i="114"/>
  <c r="BB179" i="114"/>
  <c r="K179" i="5" s="1"/>
  <c r="AH179" i="5" s="1"/>
  <c r="BB51" i="114"/>
  <c r="BB87" i="114"/>
  <c r="K87" i="5" s="1"/>
  <c r="AH87" i="5" s="1"/>
  <c r="BB32" i="114"/>
  <c r="K32" i="5" s="1"/>
  <c r="AH32" i="5" s="1"/>
  <c r="BB190" i="114"/>
  <c r="BB75" i="114"/>
  <c r="K75" i="5" s="1"/>
  <c r="AH75" i="5" s="1"/>
  <c r="BB203" i="114"/>
  <c r="BB8" i="114"/>
  <c r="BB166" i="114"/>
  <c r="K166" i="5" s="1"/>
  <c r="AH166" i="5" s="1"/>
  <c r="BB67" i="114"/>
  <c r="BB231" i="114"/>
  <c r="BB50" i="114"/>
  <c r="K50" i="5" s="1"/>
  <c r="AH50" i="5" s="1"/>
  <c r="BB145" i="114"/>
  <c r="K145" i="5" s="1"/>
  <c r="AH145" i="5" s="1"/>
  <c r="BB22" i="114"/>
  <c r="K22" i="5" s="1"/>
  <c r="AH22" i="5" s="1"/>
  <c r="BB111" i="114"/>
  <c r="BB125" i="114"/>
  <c r="K125" i="5" s="1"/>
  <c r="AH125" i="5" s="1"/>
  <c r="BB10" i="114"/>
  <c r="K10" i="5" s="1"/>
  <c r="AH10" i="5" s="1"/>
  <c r="BB121" i="114"/>
  <c r="K121" i="5" s="1"/>
  <c r="AH121" i="5" s="1"/>
  <c r="BB103" i="114"/>
  <c r="BB200" i="114"/>
  <c r="K200" i="5" s="1"/>
  <c r="AH200" i="5" s="1"/>
  <c r="BB176" i="114"/>
  <c r="BB63" i="114"/>
  <c r="K63" i="5" s="1"/>
  <c r="AH63" i="5" s="1"/>
  <c r="BB195" i="114"/>
  <c r="K195" i="5" s="1"/>
  <c r="AH195" i="5" s="1"/>
  <c r="BC302" i="114"/>
  <c r="BC207" i="114"/>
  <c r="BC240" i="114"/>
  <c r="BC160" i="114"/>
  <c r="BC96" i="114"/>
  <c r="BC32" i="114"/>
  <c r="BC286" i="114"/>
  <c r="BC260" i="114"/>
  <c r="BC196" i="114"/>
  <c r="BC132" i="114"/>
  <c r="L132" i="5" s="1"/>
  <c r="AI132" i="5" s="1"/>
  <c r="BC68" i="114"/>
  <c r="BC4" i="114"/>
  <c r="BC250" i="114"/>
  <c r="L250" i="5" s="1"/>
  <c r="AI250" i="5" s="1"/>
  <c r="BC186" i="114"/>
  <c r="BC185" i="114"/>
  <c r="BC121" i="114"/>
  <c r="BC57" i="114"/>
  <c r="BC242" i="114"/>
  <c r="BC178" i="114"/>
  <c r="BC241" i="114"/>
  <c r="BC177" i="114"/>
  <c r="BC113" i="114"/>
  <c r="BC49" i="114"/>
  <c r="BC239" i="114"/>
  <c r="BC175" i="114"/>
  <c r="BC111" i="114"/>
  <c r="BC39" i="114"/>
  <c r="L39" i="5" s="1"/>
  <c r="AI39" i="5" s="1"/>
  <c r="BC230" i="114"/>
  <c r="BC166" i="114"/>
  <c r="BC102" i="114"/>
  <c r="BC227" i="114"/>
  <c r="BC97" i="114"/>
  <c r="BC33" i="114"/>
  <c r="BC287" i="114"/>
  <c r="BC223" i="114"/>
  <c r="L223" i="5" s="1"/>
  <c r="AI223" i="5" s="1"/>
  <c r="BC159" i="114"/>
  <c r="BC95" i="114"/>
  <c r="BC15" i="114"/>
  <c r="BC214" i="114"/>
  <c r="BC86" i="114"/>
  <c r="BC22" i="114"/>
  <c r="BC291" i="114"/>
  <c r="BC203" i="114"/>
  <c r="L203" i="5" s="1"/>
  <c r="AI203" i="5" s="1"/>
  <c r="BC139" i="114"/>
  <c r="BC51" i="114"/>
  <c r="BC282" i="114"/>
  <c r="BC218" i="114"/>
  <c r="BC217" i="114"/>
  <c r="BC153" i="114"/>
  <c r="BC89" i="114"/>
  <c r="BC25" i="114"/>
  <c r="BC279" i="114"/>
  <c r="BC215" i="114"/>
  <c r="BC151" i="114"/>
  <c r="BC87" i="114"/>
  <c r="BC7" i="114"/>
  <c r="BC206" i="114"/>
  <c r="BC142" i="114"/>
  <c r="L142" i="5" s="1"/>
  <c r="AI142" i="5" s="1"/>
  <c r="BC78" i="114"/>
  <c r="BC14" i="114"/>
  <c r="L14" i="5" s="1"/>
  <c r="AI14" i="5" s="1"/>
  <c r="BC201" i="114"/>
  <c r="BC137" i="114"/>
  <c r="L137" i="5" s="1"/>
  <c r="AI137" i="5" s="1"/>
  <c r="BC73" i="114"/>
  <c r="BC9" i="114"/>
  <c r="BC263" i="114"/>
  <c r="BC199" i="114"/>
  <c r="L199" i="5" s="1"/>
  <c r="AI199" i="5" s="1"/>
  <c r="BC135" i="114"/>
  <c r="BC63" i="114"/>
  <c r="BC190" i="114"/>
  <c r="BC126" i="114"/>
  <c r="L126" i="5" s="1"/>
  <c r="AI126" i="5" s="1"/>
  <c r="BC62" i="114"/>
  <c r="BC267" i="114"/>
  <c r="BC179" i="114"/>
  <c r="BC99" i="114"/>
  <c r="BC27" i="114"/>
  <c r="L27" i="5" s="1"/>
  <c r="AI27" i="5" s="1"/>
  <c r="BC8" i="114"/>
  <c r="BC268" i="114"/>
  <c r="BC92" i="114"/>
  <c r="L92" i="5" s="1"/>
  <c r="AI92" i="5" s="1"/>
  <c r="BC258" i="114"/>
  <c r="BC193" i="114"/>
  <c r="BC17" i="114"/>
  <c r="BC208" i="114"/>
  <c r="BC71" i="114"/>
  <c r="BC134" i="114"/>
  <c r="BC6" i="114"/>
  <c r="BC195" i="114"/>
  <c r="BC83" i="114"/>
  <c r="BC154" i="114"/>
  <c r="BC90" i="114"/>
  <c r="BC10" i="114"/>
  <c r="BC125" i="114"/>
  <c r="L125" i="5" s="1"/>
  <c r="AI125" i="5" s="1"/>
  <c r="BC37" i="114"/>
  <c r="BC244" i="114"/>
  <c r="BC76" i="114"/>
  <c r="BC234" i="114"/>
  <c r="BC169" i="114"/>
  <c r="BC191" i="114"/>
  <c r="BC55" i="114"/>
  <c r="L55" i="5" s="1"/>
  <c r="AI55" i="5" s="1"/>
  <c r="BC246" i="114"/>
  <c r="BC118" i="114"/>
  <c r="BC187" i="114"/>
  <c r="BC75" i="114"/>
  <c r="BC82" i="114"/>
  <c r="BC237" i="114"/>
  <c r="BC109" i="114"/>
  <c r="BC29" i="114"/>
  <c r="BC216" i="114"/>
  <c r="BC220" i="114"/>
  <c r="BC52" i="114"/>
  <c r="BC210" i="114"/>
  <c r="BC145" i="114"/>
  <c r="BC183" i="114"/>
  <c r="BC47" i="114"/>
  <c r="BC238" i="114"/>
  <c r="BC110" i="114"/>
  <c r="BC171" i="114"/>
  <c r="BC67" i="114"/>
  <c r="BC138" i="114"/>
  <c r="L138" i="5" s="1"/>
  <c r="AI138" i="5" s="1"/>
  <c r="BC74" i="114"/>
  <c r="BC221" i="114"/>
  <c r="BC93" i="114"/>
  <c r="BC21" i="114"/>
  <c r="BC184" i="114"/>
  <c r="BC3" i="114"/>
  <c r="BC204" i="114"/>
  <c r="BC194" i="114"/>
  <c r="L194" i="5" s="1"/>
  <c r="AI194" i="5" s="1"/>
  <c r="BC297" i="114"/>
  <c r="BC129" i="114"/>
  <c r="BC167" i="114"/>
  <c r="BC23" i="114"/>
  <c r="BC222" i="114"/>
  <c r="BC94" i="114"/>
  <c r="BC299" i="114"/>
  <c r="BC163" i="114"/>
  <c r="BC59" i="114"/>
  <c r="BC130" i="114"/>
  <c r="BC66" i="114"/>
  <c r="BC205" i="114"/>
  <c r="BC77" i="114"/>
  <c r="BC13" i="114"/>
  <c r="BC136" i="114"/>
  <c r="BC269" i="114"/>
  <c r="L269" i="5" s="1"/>
  <c r="AI269" i="5" s="1"/>
  <c r="BC180" i="114"/>
  <c r="BC12" i="114"/>
  <c r="BC170" i="114"/>
  <c r="BC273" i="114"/>
  <c r="L273" i="5" s="1"/>
  <c r="AI273" i="5" s="1"/>
  <c r="BC105" i="114"/>
  <c r="BC143" i="114"/>
  <c r="BC70" i="114"/>
  <c r="L70" i="5" s="1"/>
  <c r="AI70" i="5" s="1"/>
  <c r="BC275" i="114"/>
  <c r="BC155" i="114"/>
  <c r="BC43" i="114"/>
  <c r="BC122" i="114"/>
  <c r="BC50" i="114"/>
  <c r="BC189" i="114"/>
  <c r="L189" i="5" s="1"/>
  <c r="AI189" i="5" s="1"/>
  <c r="BC69" i="114"/>
  <c r="L69" i="5" s="1"/>
  <c r="AI69" i="5" s="1"/>
  <c r="BC5" i="114"/>
  <c r="L5" i="5" s="1"/>
  <c r="AI5" i="5" s="1"/>
  <c r="BC48" i="114"/>
  <c r="BC101" i="114"/>
  <c r="BC284" i="114"/>
  <c r="BC116" i="114"/>
  <c r="BC235" i="114"/>
  <c r="L235" i="5" s="1"/>
  <c r="AI235" i="5" s="1"/>
  <c r="BC274" i="114"/>
  <c r="BC209" i="114"/>
  <c r="BC231" i="114"/>
  <c r="BC103" i="114"/>
  <c r="L103" i="5" s="1"/>
  <c r="AI103" i="5" s="1"/>
  <c r="BC158" i="114"/>
  <c r="BC211" i="114"/>
  <c r="L211" i="5" s="1"/>
  <c r="AI211" i="5" s="1"/>
  <c r="BC115" i="114"/>
  <c r="BC11" i="114"/>
  <c r="L11" i="5" s="1"/>
  <c r="AI11" i="5" s="1"/>
  <c r="BC162" i="114"/>
  <c r="BC98" i="114"/>
  <c r="BC26" i="114"/>
  <c r="L26" i="5" s="1"/>
  <c r="AI26" i="5" s="1"/>
  <c r="BC141" i="114"/>
  <c r="BC45" i="114"/>
  <c r="L45" i="5" s="1"/>
  <c r="AI45" i="5" s="1"/>
  <c r="BC257" i="114"/>
  <c r="L257" i="5" s="1"/>
  <c r="AI257" i="5" s="1"/>
  <c r="BC182" i="114"/>
  <c r="BC35" i="114"/>
  <c r="BC288" i="114"/>
  <c r="BC262" i="114"/>
  <c r="BC233" i="114"/>
  <c r="BC174" i="114"/>
  <c r="BC19" i="114"/>
  <c r="BC173" i="114"/>
  <c r="BC156" i="114"/>
  <c r="BC81" i="114"/>
  <c r="L81" i="5" s="1"/>
  <c r="AI81" i="5" s="1"/>
  <c r="BC255" i="114"/>
  <c r="L255" i="5" s="1"/>
  <c r="AI255" i="5" s="1"/>
  <c r="BC54" i="114"/>
  <c r="BC157" i="114"/>
  <c r="BC65" i="114"/>
  <c r="BC247" i="114"/>
  <c r="BC46" i="114"/>
  <c r="BC61" i="114"/>
  <c r="BC112" i="114"/>
  <c r="L112" i="5" s="1"/>
  <c r="AI112" i="5" s="1"/>
  <c r="BC229" i="114"/>
  <c r="L229" i="5" s="1"/>
  <c r="AI229" i="5" s="1"/>
  <c r="BC106" i="114"/>
  <c r="BC53" i="114"/>
  <c r="BC147" i="114"/>
  <c r="L147" i="5" s="1"/>
  <c r="AI147" i="5" s="1"/>
  <c r="BC72" i="114"/>
  <c r="BC197" i="114"/>
  <c r="BC119" i="114"/>
  <c r="BC243" i="114"/>
  <c r="BC42" i="114"/>
  <c r="BC34" i="114"/>
  <c r="L34" i="5" s="1"/>
  <c r="AI34" i="5" s="1"/>
  <c r="BC131" i="114"/>
  <c r="L131" i="5" s="1"/>
  <c r="AI131" i="5" s="1"/>
  <c r="BF250" i="114"/>
  <c r="BC270" i="114"/>
  <c r="BC165" i="114"/>
  <c r="BC300" i="114"/>
  <c r="BC296" i="114"/>
  <c r="L296" i="5" s="1"/>
  <c r="AI296" i="5" s="1"/>
  <c r="BC192" i="114"/>
  <c r="L192" i="5" s="1"/>
  <c r="AI192" i="5" s="1"/>
  <c r="BC245" i="114"/>
  <c r="BC100" i="114"/>
  <c r="BC294" i="114"/>
  <c r="BC202" i="114"/>
  <c r="L202" i="5" s="1"/>
  <c r="AI202" i="5" s="1"/>
  <c r="BB301" i="114"/>
  <c r="BC24" i="114"/>
  <c r="BC293" i="114"/>
  <c r="BC236" i="114"/>
  <c r="L236" i="5" s="1"/>
  <c r="AI236" i="5" s="1"/>
  <c r="BC120" i="114"/>
  <c r="BC36" i="114"/>
  <c r="L36" i="5" s="1"/>
  <c r="AI36" i="5" s="1"/>
  <c r="BC272" i="114"/>
  <c r="L272" i="5" s="1"/>
  <c r="AI272" i="5" s="1"/>
  <c r="BC278" i="114"/>
  <c r="BC107" i="114"/>
  <c r="BC200" i="114"/>
  <c r="L200" i="5" s="1"/>
  <c r="AI200" i="5" s="1"/>
  <c r="BC253" i="114"/>
  <c r="BC172" i="114"/>
  <c r="L172" i="5" s="1"/>
  <c r="AI172" i="5" s="1"/>
  <c r="BC289" i="114"/>
  <c r="BB40" i="114"/>
  <c r="BB157" i="114"/>
  <c r="K157" i="5" s="1"/>
  <c r="AH157" i="5" s="1"/>
  <c r="BB191" i="114"/>
  <c r="K191" i="5" s="1"/>
  <c r="AH191" i="5" s="1"/>
  <c r="BC252" i="114"/>
  <c r="BC91" i="114"/>
  <c r="BC128" i="114"/>
  <c r="BC108" i="114"/>
  <c r="L108" i="5" s="1"/>
  <c r="AI108" i="5" s="1"/>
  <c r="BC290" i="114"/>
  <c r="BC225" i="114"/>
  <c r="L225" i="5" s="1"/>
  <c r="AI225" i="5" s="1"/>
  <c r="BC261" i="114"/>
  <c r="L261" i="5" s="1"/>
  <c r="AI261" i="5" s="1"/>
  <c r="BC276" i="114"/>
  <c r="L276" i="5" s="1"/>
  <c r="AI276" i="5" s="1"/>
  <c r="BE302" i="114"/>
  <c r="BE298" i="114"/>
  <c r="BE98" i="114"/>
  <c r="BE282" i="114"/>
  <c r="BE82" i="114"/>
  <c r="BE90" i="114"/>
  <c r="BE274" i="114"/>
  <c r="BE42" i="114"/>
  <c r="BE290" i="114"/>
  <c r="BE205" i="114"/>
  <c r="BE3" i="114"/>
  <c r="BE248" i="114"/>
  <c r="BE210" i="114"/>
  <c r="BE18" i="114"/>
  <c r="BE247" i="114"/>
  <c r="BE234" i="114"/>
  <c r="BE296" i="114"/>
  <c r="BE269" i="114"/>
  <c r="BE69" i="114"/>
  <c r="N69" i="5" s="1"/>
  <c r="AK69" i="5" s="1"/>
  <c r="BE270" i="114"/>
  <c r="BE170" i="114"/>
  <c r="BE175" i="114"/>
  <c r="BE149" i="114"/>
  <c r="BE47" i="114"/>
  <c r="N47" i="5" s="1"/>
  <c r="AK47" i="5" s="1"/>
  <c r="BE288" i="114"/>
  <c r="BE146" i="114"/>
  <c r="BE77" i="114"/>
  <c r="BE261" i="114"/>
  <c r="BE272" i="114"/>
  <c r="BE197" i="114"/>
  <c r="BE63" i="114"/>
  <c r="BE253" i="114"/>
  <c r="BE246" i="114"/>
  <c r="BE182" i="114"/>
  <c r="BE54" i="114"/>
  <c r="BE228" i="114"/>
  <c r="N228" i="5" s="1"/>
  <c r="AK228" i="5" s="1"/>
  <c r="BE267" i="114"/>
  <c r="BE203" i="114"/>
  <c r="BE139" i="114"/>
  <c r="BE75" i="114"/>
  <c r="BE11" i="114"/>
  <c r="BE265" i="114"/>
  <c r="BE201" i="114"/>
  <c r="N201" i="5" s="1"/>
  <c r="AK201" i="5" s="1"/>
  <c r="BE137" i="114"/>
  <c r="BE73" i="114"/>
  <c r="BE9" i="114"/>
  <c r="BE255" i="114"/>
  <c r="N255" i="5" s="1"/>
  <c r="AK255" i="5" s="1"/>
  <c r="BE55" i="114"/>
  <c r="BE151" i="114"/>
  <c r="BE23" i="114"/>
  <c r="BE173" i="114"/>
  <c r="BE45" i="114"/>
  <c r="N45" i="5" s="1"/>
  <c r="AK45" i="5" s="1"/>
  <c r="BE196" i="114"/>
  <c r="BE132" i="114"/>
  <c r="BE68" i="114"/>
  <c r="N68" i="5" s="1"/>
  <c r="AK68" i="5" s="1"/>
  <c r="BE4" i="114"/>
  <c r="BE178" i="114"/>
  <c r="BE50" i="114"/>
  <c r="BE218" i="114"/>
  <c r="BE213" i="114"/>
  <c r="BE238" i="114"/>
  <c r="BE174" i="114"/>
  <c r="BE110" i="114"/>
  <c r="N110" i="5" s="1"/>
  <c r="AK110" i="5" s="1"/>
  <c r="BE46" i="114"/>
  <c r="BE284" i="114"/>
  <c r="BE259" i="114"/>
  <c r="BE195" i="114"/>
  <c r="BE131" i="114"/>
  <c r="N131" i="5" s="1"/>
  <c r="AK131" i="5" s="1"/>
  <c r="BE67" i="114"/>
  <c r="BE257" i="114"/>
  <c r="BE193" i="114"/>
  <c r="N193" i="5" s="1"/>
  <c r="AK193" i="5" s="1"/>
  <c r="BE129" i="114"/>
  <c r="BE65" i="114"/>
  <c r="BE239" i="114"/>
  <c r="BE39" i="114"/>
  <c r="BE143" i="114"/>
  <c r="BE15" i="114"/>
  <c r="BE165" i="114"/>
  <c r="BE37" i="114"/>
  <c r="BE188" i="114"/>
  <c r="BE124" i="114"/>
  <c r="BE60" i="114"/>
  <c r="BE266" i="114"/>
  <c r="BE226" i="114"/>
  <c r="BE34" i="114"/>
  <c r="BE189" i="114"/>
  <c r="BE230" i="114"/>
  <c r="BE166" i="114"/>
  <c r="BE102" i="114"/>
  <c r="BE38" i="114"/>
  <c r="BE276" i="114"/>
  <c r="BE251" i="114"/>
  <c r="BE187" i="114"/>
  <c r="BE123" i="114"/>
  <c r="BE59" i="114"/>
  <c r="BE249" i="114"/>
  <c r="BE185" i="114"/>
  <c r="BE121" i="114"/>
  <c r="BE57" i="114"/>
  <c r="BE231" i="114"/>
  <c r="N231" i="5" s="1"/>
  <c r="AK231" i="5" s="1"/>
  <c r="BE263" i="114"/>
  <c r="BE135" i="114"/>
  <c r="BE7" i="114"/>
  <c r="N7" i="5" s="1"/>
  <c r="AK7" i="5" s="1"/>
  <c r="BE29" i="114"/>
  <c r="BE180" i="114"/>
  <c r="BE116" i="114"/>
  <c r="BE52" i="114"/>
  <c r="N52" i="5" s="1"/>
  <c r="AK52" i="5" s="1"/>
  <c r="BE258" i="114"/>
  <c r="BE130" i="114"/>
  <c r="BE232" i="114"/>
  <c r="BE154" i="114"/>
  <c r="BE294" i="114"/>
  <c r="BE222" i="114"/>
  <c r="BE158" i="114"/>
  <c r="BE94" i="114"/>
  <c r="BE30" i="114"/>
  <c r="BE268" i="114"/>
  <c r="BE243" i="114"/>
  <c r="N243" i="5" s="1"/>
  <c r="AK243" i="5" s="1"/>
  <c r="BE179" i="114"/>
  <c r="BE115" i="114"/>
  <c r="N115" i="5" s="1"/>
  <c r="AK115" i="5" s="1"/>
  <c r="BE51" i="114"/>
  <c r="BE241" i="114"/>
  <c r="BE177" i="114"/>
  <c r="N177" i="5" s="1"/>
  <c r="AK177" i="5" s="1"/>
  <c r="BE113" i="114"/>
  <c r="BE49" i="114"/>
  <c r="BE26" i="114"/>
  <c r="BE280" i="114"/>
  <c r="BE125" i="114"/>
  <c r="BE214" i="114"/>
  <c r="BE150" i="114"/>
  <c r="BE86" i="114"/>
  <c r="BE22" i="114"/>
  <c r="BE260" i="114"/>
  <c r="BE299" i="114"/>
  <c r="N299" i="5" s="1"/>
  <c r="AK299" i="5" s="1"/>
  <c r="BE235" i="114"/>
  <c r="N235" i="5" s="1"/>
  <c r="AK235" i="5" s="1"/>
  <c r="BE171" i="114"/>
  <c r="BE107" i="114"/>
  <c r="BE43" i="114"/>
  <c r="BE297" i="114"/>
  <c r="N297" i="5" s="1"/>
  <c r="AK297" i="5" s="1"/>
  <c r="BE233" i="114"/>
  <c r="BE169" i="114"/>
  <c r="BE105" i="114"/>
  <c r="BE41" i="114"/>
  <c r="BE295" i="114"/>
  <c r="BE167" i="114"/>
  <c r="BE215" i="114"/>
  <c r="BE87" i="114"/>
  <c r="BE191" i="114"/>
  <c r="BE240" i="114"/>
  <c r="BE277" i="114"/>
  <c r="BE254" i="114"/>
  <c r="N254" i="5" s="1"/>
  <c r="AK254" i="5" s="1"/>
  <c r="BE190" i="114"/>
  <c r="BE126" i="114"/>
  <c r="BE300" i="114"/>
  <c r="BE236" i="114"/>
  <c r="BE275" i="114"/>
  <c r="BE211" i="114"/>
  <c r="BE147" i="114"/>
  <c r="BE83" i="114"/>
  <c r="BE19" i="114"/>
  <c r="BE273" i="114"/>
  <c r="BE209" i="114"/>
  <c r="BE145" i="114"/>
  <c r="BE81" i="114"/>
  <c r="N81" i="5" s="1"/>
  <c r="AK81" i="5" s="1"/>
  <c r="BE17" i="114"/>
  <c r="BE271" i="114"/>
  <c r="N271" i="5" s="1"/>
  <c r="AK271" i="5" s="1"/>
  <c r="BE103" i="114"/>
  <c r="BE159" i="114"/>
  <c r="BE31" i="114"/>
  <c r="BE181" i="114"/>
  <c r="BE53" i="114"/>
  <c r="BE204" i="114"/>
  <c r="BE140" i="114"/>
  <c r="BE76" i="114"/>
  <c r="BE12" i="114"/>
  <c r="BE186" i="114"/>
  <c r="BE192" i="114"/>
  <c r="BE128" i="114"/>
  <c r="N128" i="5" s="1"/>
  <c r="AK128" i="5" s="1"/>
  <c r="BE64" i="114"/>
  <c r="N64" i="5" s="1"/>
  <c r="AK64" i="5" s="1"/>
  <c r="BE264" i="114"/>
  <c r="N264" i="5" s="1"/>
  <c r="AK264" i="5" s="1"/>
  <c r="BE70" i="114"/>
  <c r="BE244" i="114"/>
  <c r="BE283" i="114"/>
  <c r="N283" i="5" s="1"/>
  <c r="AK283" i="5" s="1"/>
  <c r="BE27" i="114"/>
  <c r="BE25" i="114"/>
  <c r="BE183" i="114"/>
  <c r="BE71" i="114"/>
  <c r="N71" i="5" s="1"/>
  <c r="AK71" i="5" s="1"/>
  <c r="BE93" i="114"/>
  <c r="BE148" i="114"/>
  <c r="BE20" i="114"/>
  <c r="N20" i="5" s="1"/>
  <c r="AK20" i="5" s="1"/>
  <c r="K23" i="112" s="1"/>
  <c r="BE104" i="114"/>
  <c r="BE32" i="114"/>
  <c r="N32" i="5" s="1"/>
  <c r="AK32" i="5" s="1"/>
  <c r="BE256" i="114"/>
  <c r="N256" i="5" s="1"/>
  <c r="AK256" i="5" s="1"/>
  <c r="BE293" i="114"/>
  <c r="BE278" i="114"/>
  <c r="BE14" i="114"/>
  <c r="N14" i="5" s="1"/>
  <c r="AK14" i="5" s="1"/>
  <c r="BE227" i="114"/>
  <c r="BE225" i="114"/>
  <c r="BE127" i="114"/>
  <c r="N127" i="5" s="1"/>
  <c r="AK127" i="5" s="1"/>
  <c r="BE245" i="114"/>
  <c r="BE13" i="114"/>
  <c r="BE108" i="114"/>
  <c r="BE250" i="114"/>
  <c r="BE66" i="114"/>
  <c r="N66" i="5" s="1"/>
  <c r="AK66" i="5" s="1"/>
  <c r="BE168" i="114"/>
  <c r="BE96" i="114"/>
  <c r="N96" i="5" s="1"/>
  <c r="AK96" i="5" s="1"/>
  <c r="BE24" i="114"/>
  <c r="BE285" i="114"/>
  <c r="N285" i="5" s="1"/>
  <c r="AK285" i="5" s="1"/>
  <c r="BE262" i="114"/>
  <c r="BE6" i="114"/>
  <c r="BE219" i="114"/>
  <c r="N219" i="5" s="1"/>
  <c r="AK219" i="5" s="1"/>
  <c r="BE217" i="114"/>
  <c r="BE111" i="114"/>
  <c r="BE237" i="114"/>
  <c r="BE5" i="114"/>
  <c r="BE100" i="114"/>
  <c r="BE242" i="114"/>
  <c r="BE10" i="114"/>
  <c r="BE160" i="114"/>
  <c r="BE88" i="114"/>
  <c r="BE85" i="114"/>
  <c r="N85" i="5" s="1"/>
  <c r="AK85" i="5" s="1"/>
  <c r="BE206" i="114"/>
  <c r="N206" i="5" s="1"/>
  <c r="AK206" i="5" s="1"/>
  <c r="BE163" i="114"/>
  <c r="N163" i="5" s="1"/>
  <c r="AK163" i="5" s="1"/>
  <c r="BE161" i="114"/>
  <c r="BE223" i="114"/>
  <c r="BE229" i="114"/>
  <c r="BE220" i="114"/>
  <c r="N220" i="5" s="1"/>
  <c r="AK220" i="5" s="1"/>
  <c r="BE92" i="114"/>
  <c r="BE202" i="114"/>
  <c r="BE224" i="114"/>
  <c r="BE152" i="114"/>
  <c r="BE80" i="114"/>
  <c r="BE8" i="114"/>
  <c r="BE133" i="114"/>
  <c r="BE61" i="114"/>
  <c r="N61" i="5" s="1"/>
  <c r="AK61" i="5" s="1"/>
  <c r="BE198" i="114"/>
  <c r="BE155" i="114"/>
  <c r="BE153" i="114"/>
  <c r="BE208" i="114"/>
  <c r="BE221" i="114"/>
  <c r="N221" i="5" s="1"/>
  <c r="AK221" i="5" s="1"/>
  <c r="BE212" i="114"/>
  <c r="N212" i="5" s="1"/>
  <c r="AK212" i="5" s="1"/>
  <c r="BE194" i="114"/>
  <c r="BE216" i="114"/>
  <c r="BE144" i="114"/>
  <c r="BE72" i="114"/>
  <c r="N72" i="5" s="1"/>
  <c r="AK72" i="5" s="1"/>
  <c r="BE134" i="114"/>
  <c r="BE91" i="114"/>
  <c r="N91" i="5" s="1"/>
  <c r="AK91" i="5" s="1"/>
  <c r="BE89" i="114"/>
  <c r="N89" i="5" s="1"/>
  <c r="AK89" i="5" s="1"/>
  <c r="BE287" i="114"/>
  <c r="BE109" i="114"/>
  <c r="BE36" i="114"/>
  <c r="N36" i="5" s="1"/>
  <c r="AK36" i="5" s="1"/>
  <c r="BE122" i="114"/>
  <c r="BE120" i="114"/>
  <c r="BE162" i="114"/>
  <c r="BE142" i="114"/>
  <c r="BE99" i="114"/>
  <c r="N99" i="5" s="1"/>
  <c r="AK99" i="5" s="1"/>
  <c r="BE97" i="114"/>
  <c r="BE199" i="114"/>
  <c r="BE117" i="114"/>
  <c r="N117" i="5" s="1"/>
  <c r="AK117" i="5" s="1"/>
  <c r="BE172" i="114"/>
  <c r="N172" i="5" s="1"/>
  <c r="AK172" i="5" s="1"/>
  <c r="BE44" i="114"/>
  <c r="BE138" i="114"/>
  <c r="BE207" i="114"/>
  <c r="N207" i="5" s="1"/>
  <c r="AK207" i="5" s="1"/>
  <c r="BE136" i="114"/>
  <c r="BE56" i="114"/>
  <c r="N56" i="5" s="1"/>
  <c r="AK56" i="5" s="1"/>
  <c r="BE95" i="114"/>
  <c r="N95" i="5" s="1"/>
  <c r="AK95" i="5" s="1"/>
  <c r="BE164" i="114"/>
  <c r="BE200" i="114"/>
  <c r="BE48" i="114"/>
  <c r="BE78" i="114"/>
  <c r="BE252" i="114"/>
  <c r="N252" i="5" s="1"/>
  <c r="AK252" i="5" s="1"/>
  <c r="BE291" i="114"/>
  <c r="BE289" i="114"/>
  <c r="BE279" i="114"/>
  <c r="BE79" i="114"/>
  <c r="N79" i="5" s="1"/>
  <c r="AK79" i="5" s="1"/>
  <c r="BE101" i="114"/>
  <c r="N101" i="5" s="1"/>
  <c r="AK101" i="5" s="1"/>
  <c r="BE156" i="114"/>
  <c r="BE28" i="114"/>
  <c r="BE114" i="114"/>
  <c r="BE184" i="114"/>
  <c r="N184" i="5" s="1"/>
  <c r="AK184" i="5" s="1"/>
  <c r="BE112" i="114"/>
  <c r="BE40" i="114"/>
  <c r="BC224" i="114"/>
  <c r="BC188" i="114"/>
  <c r="BC58" i="114"/>
  <c r="BC64" i="114"/>
  <c r="BC44" i="114"/>
  <c r="L44" i="5" s="1"/>
  <c r="AI44" i="5" s="1"/>
  <c r="BC226" i="114"/>
  <c r="BC248" i="114"/>
  <c r="BB73" i="114"/>
  <c r="BC212" i="114"/>
  <c r="L212" i="5" s="1"/>
  <c r="AI212" i="5" s="1"/>
  <c r="BB158" i="114"/>
  <c r="K158" i="5" s="1"/>
  <c r="AH158" i="5" s="1"/>
  <c r="BB29" i="114"/>
  <c r="BB31" i="114"/>
  <c r="K31" i="5" s="1"/>
  <c r="AH31" i="5" s="1"/>
  <c r="BE301" i="114"/>
  <c r="BF9" i="114"/>
  <c r="BF163" i="114"/>
  <c r="BF222" i="114"/>
  <c r="BF229" i="114"/>
  <c r="BF296" i="114"/>
  <c r="BF162" i="114"/>
  <c r="BF56" i="114"/>
  <c r="BF247" i="114"/>
  <c r="BF281" i="114"/>
  <c r="BF132" i="114"/>
  <c r="BF28" i="114"/>
  <c r="BF270" i="114"/>
  <c r="BF287" i="114"/>
  <c r="BF97" i="114"/>
  <c r="BF18" i="114"/>
  <c r="BF68" i="114"/>
  <c r="BF266" i="114"/>
  <c r="BF30" i="114"/>
  <c r="BF24" i="114"/>
  <c r="BF3" i="114"/>
  <c r="BF298" i="114"/>
  <c r="BF72" i="114"/>
  <c r="BF82" i="114"/>
  <c r="BF169" i="114"/>
  <c r="BF63" i="114"/>
  <c r="BF238" i="114"/>
  <c r="BF206" i="114"/>
  <c r="BF256" i="114"/>
  <c r="BF274" i="114"/>
  <c r="BF74" i="114"/>
  <c r="BF189" i="114"/>
  <c r="BF44" i="114"/>
  <c r="BF139" i="114"/>
  <c r="BF42" i="114"/>
  <c r="BF174" i="114"/>
  <c r="BF200" i="114"/>
  <c r="BF98" i="114"/>
  <c r="BF167" i="114"/>
  <c r="BF290" i="114"/>
  <c r="BF4" i="114"/>
  <c r="BF241" i="114"/>
  <c r="BF223" i="114"/>
  <c r="BF81" i="114"/>
  <c r="BF220" i="114"/>
  <c r="BF45" i="114"/>
  <c r="BF240" i="114"/>
  <c r="BF150" i="114"/>
  <c r="BF131" i="114"/>
  <c r="BF140" i="114"/>
  <c r="BF277" i="114"/>
  <c r="BF155" i="114"/>
  <c r="BF53" i="114"/>
  <c r="BF294" i="114"/>
  <c r="BF187" i="114"/>
  <c r="BF252" i="114"/>
  <c r="BF59" i="114"/>
  <c r="BF75" i="114"/>
  <c r="BF12" i="114"/>
  <c r="BF64" i="114"/>
  <c r="BF92" i="114"/>
  <c r="BF199" i="114"/>
  <c r="BF201" i="114"/>
  <c r="BF19" i="114"/>
  <c r="BF173" i="114"/>
  <c r="BF299" i="114"/>
  <c r="BF218" i="114"/>
  <c r="BF184" i="114"/>
  <c r="BF172" i="114"/>
  <c r="BF55" i="114"/>
  <c r="BF235" i="114"/>
  <c r="BF133" i="114"/>
  <c r="BF128" i="114"/>
  <c r="BF237" i="114"/>
  <c r="BF84" i="114"/>
  <c r="BF207" i="114"/>
  <c r="BF275" i="114"/>
  <c r="BF221" i="114"/>
  <c r="BF71" i="114"/>
  <c r="BF77" i="114"/>
  <c r="BF170" i="114"/>
  <c r="BF245" i="114"/>
  <c r="BF285" i="114"/>
  <c r="BF96" i="114"/>
  <c r="BF141" i="114"/>
  <c r="BF261" i="114"/>
  <c r="BF79" i="114"/>
  <c r="BF255" i="114"/>
  <c r="BF13" i="114"/>
  <c r="BF37" i="114"/>
  <c r="BF14" i="114"/>
  <c r="BF208" i="114"/>
  <c r="BF175" i="114"/>
  <c r="BF76" i="114"/>
  <c r="BF177" i="114"/>
  <c r="BF61" i="114"/>
  <c r="BF135" i="114"/>
  <c r="BF176" i="114"/>
  <c r="BF137" i="114"/>
  <c r="BF7" i="114"/>
  <c r="BF21" i="114"/>
  <c r="BF212" i="114"/>
  <c r="BF8" i="114"/>
  <c r="BF99" i="114"/>
  <c r="BF31" i="114"/>
  <c r="BF262" i="114"/>
  <c r="BF57" i="114"/>
  <c r="BF6" i="114"/>
  <c r="BF104" i="114"/>
  <c r="BF15" i="114"/>
  <c r="BF230" i="114"/>
  <c r="BF185" i="114"/>
  <c r="BF27" i="114"/>
  <c r="BF260" i="114"/>
  <c r="BF142" i="114"/>
  <c r="BF165" i="114"/>
  <c r="BF91" i="114"/>
  <c r="BF83" i="114"/>
  <c r="BF129" i="114"/>
  <c r="BF11" i="114"/>
  <c r="BF52" i="114"/>
  <c r="BF87" i="114"/>
  <c r="BF276" i="114"/>
  <c r="BF124" i="114"/>
  <c r="BF186" i="114"/>
  <c r="BF20" i="114"/>
  <c r="BF152" i="114"/>
  <c r="BF153" i="114"/>
  <c r="BF127" i="114"/>
  <c r="BF224" i="114"/>
  <c r="BF181" i="114"/>
  <c r="BF138" i="114"/>
  <c r="BF58" i="114"/>
  <c r="BF156" i="114"/>
  <c r="BF146" i="114"/>
  <c r="BF226" i="114"/>
  <c r="BF17" i="114"/>
  <c r="BF90" i="114"/>
  <c r="BF216" i="114"/>
  <c r="BF295" i="114"/>
  <c r="BF130" i="114"/>
  <c r="BF40" i="114"/>
  <c r="BF121" i="114"/>
  <c r="BF62" i="114"/>
  <c r="BF243" i="114"/>
  <c r="BF33" i="114"/>
  <c r="BF197" i="114"/>
  <c r="BF10" i="114"/>
  <c r="BF66" i="114"/>
  <c r="BF16" i="114"/>
  <c r="BF41" i="114"/>
  <c r="BF161" i="114"/>
  <c r="BF36" i="114"/>
  <c r="BF273" i="114"/>
  <c r="BF119" i="114"/>
  <c r="BF108" i="114"/>
  <c r="BF248" i="114"/>
  <c r="BF69" i="114"/>
  <c r="BF190" i="114"/>
  <c r="BF182" i="114"/>
  <c r="BF32" i="114"/>
  <c r="BF202" i="114"/>
  <c r="BF35" i="114"/>
  <c r="BF70" i="114"/>
  <c r="BF284" i="114"/>
  <c r="BF149" i="114"/>
  <c r="BF157" i="114"/>
  <c r="BF257" i="114"/>
  <c r="BF198" i="114"/>
  <c r="BF116" i="114"/>
  <c r="BF259" i="114"/>
  <c r="BF123" i="114"/>
  <c r="BF115" i="114"/>
  <c r="BF205" i="114"/>
  <c r="BF171" i="114"/>
  <c r="BF48" i="114"/>
  <c r="BF292" i="114"/>
  <c r="BF60" i="114"/>
  <c r="BF209" i="114"/>
  <c r="BF213" i="114"/>
  <c r="BF113" i="114"/>
  <c r="BF50" i="114"/>
  <c r="BF249" i="114"/>
  <c r="BF151" i="114"/>
  <c r="BF148" i="114"/>
  <c r="BF159" i="114"/>
  <c r="BF246" i="114"/>
  <c r="BF103" i="114"/>
  <c r="BF105" i="114"/>
  <c r="BF38" i="114"/>
  <c r="BF102" i="114"/>
  <c r="BF271" i="114"/>
  <c r="BF144" i="114"/>
  <c r="BF93" i="114"/>
  <c r="BF136" i="114"/>
  <c r="BF46" i="114"/>
  <c r="BF194" i="114"/>
  <c r="BF236" i="114"/>
  <c r="BF231" i="114"/>
  <c r="BF286" i="114"/>
  <c r="BF219" i="114"/>
  <c r="BF80" i="114"/>
  <c r="BF158" i="114"/>
  <c r="BF85" i="114"/>
  <c r="BF120" i="114"/>
  <c r="BF251" i="114"/>
  <c r="BF217" i="114"/>
  <c r="BF193" i="114"/>
  <c r="BF300" i="114"/>
  <c r="BF272" i="114"/>
  <c r="BF143" i="114"/>
  <c r="BF118" i="114"/>
  <c r="BF29" i="114"/>
  <c r="BF54" i="114"/>
  <c r="BF288" i="114"/>
  <c r="BF109" i="114"/>
  <c r="BF267" i="114"/>
  <c r="BF51" i="114"/>
  <c r="BF291" i="114"/>
  <c r="BF253" i="114"/>
  <c r="BF145" i="114"/>
  <c r="BF23" i="114"/>
  <c r="BF166" i="114"/>
  <c r="BF125" i="114"/>
  <c r="BF112" i="114"/>
  <c r="BF111" i="114"/>
  <c r="BF126" i="114"/>
  <c r="AF14" i="74"/>
  <c r="AF15" i="74"/>
  <c r="AF16" i="74"/>
  <c r="AF17" i="74"/>
  <c r="AF18" i="74"/>
  <c r="AF19" i="74"/>
  <c r="AF20" i="74"/>
  <c r="AF21" i="74"/>
  <c r="AF22" i="74"/>
  <c r="AF23" i="74"/>
  <c r="AF24" i="74"/>
  <c r="AF25" i="74"/>
  <c r="AF26" i="74"/>
  <c r="AF27" i="74"/>
  <c r="AF28" i="74"/>
  <c r="AF29" i="74"/>
  <c r="AF30" i="74"/>
  <c r="AF31" i="74"/>
  <c r="AF32" i="74"/>
  <c r="AF33" i="74"/>
  <c r="AF34" i="74"/>
  <c r="AF35" i="74"/>
  <c r="AF36" i="74"/>
  <c r="AF37" i="74"/>
  <c r="AF38" i="74"/>
  <c r="AF39" i="74"/>
  <c r="AF40" i="74"/>
  <c r="AF41" i="74"/>
  <c r="AF42" i="74"/>
  <c r="AF43" i="74"/>
  <c r="AF44" i="74"/>
  <c r="AF45" i="74"/>
  <c r="AF46" i="74"/>
  <c r="AF47" i="74"/>
  <c r="AF48" i="74"/>
  <c r="AF49" i="74"/>
  <c r="AF50" i="74"/>
  <c r="AF51" i="74"/>
  <c r="AF52" i="74"/>
  <c r="AF53" i="74"/>
  <c r="AF54" i="74"/>
  <c r="AF55" i="74"/>
  <c r="AF56" i="74"/>
  <c r="AF57" i="74"/>
  <c r="AF58" i="74"/>
  <c r="AF59" i="74"/>
  <c r="AF60" i="74"/>
  <c r="AF61" i="74"/>
  <c r="AF62" i="74"/>
  <c r="AF63" i="74"/>
  <c r="AF64" i="74"/>
  <c r="AF65" i="74"/>
  <c r="AF66" i="74"/>
  <c r="AF67" i="74"/>
  <c r="AF68" i="74"/>
  <c r="AF69" i="74"/>
  <c r="AF70" i="74"/>
  <c r="AF71" i="74"/>
  <c r="AF72" i="74"/>
  <c r="AF73" i="74"/>
  <c r="AF74" i="74"/>
  <c r="AF75" i="74"/>
  <c r="AF76" i="74"/>
  <c r="AF77" i="74"/>
  <c r="AF78" i="74"/>
  <c r="AF79" i="74"/>
  <c r="AF80" i="74"/>
  <c r="AF81" i="74"/>
  <c r="AF82" i="74"/>
  <c r="AF83" i="74"/>
  <c r="AF84" i="74"/>
  <c r="AF85" i="74"/>
  <c r="AF86" i="74"/>
  <c r="AF87" i="74"/>
  <c r="AF88" i="74"/>
  <c r="AF89" i="74"/>
  <c r="AF90" i="74"/>
  <c r="AF91" i="74"/>
  <c r="AF92" i="74"/>
  <c r="AF93" i="74"/>
  <c r="AF94" i="74"/>
  <c r="AF95" i="74"/>
  <c r="AF96" i="74"/>
  <c r="AF97" i="74"/>
  <c r="AF98" i="74"/>
  <c r="AF99" i="74"/>
  <c r="AF100" i="74"/>
  <c r="AF101" i="74"/>
  <c r="AF102" i="74"/>
  <c r="AF103" i="74"/>
  <c r="AF104" i="74"/>
  <c r="AF105" i="74"/>
  <c r="AF106" i="74"/>
  <c r="AF107" i="74"/>
  <c r="AF108" i="74"/>
  <c r="AF109" i="74"/>
  <c r="AF110" i="74"/>
  <c r="AF111" i="74"/>
  <c r="AF112" i="74"/>
  <c r="AF113" i="74"/>
  <c r="AF114" i="74"/>
  <c r="AF115" i="74"/>
  <c r="AF116" i="74"/>
  <c r="AF117" i="74"/>
  <c r="AF118" i="74"/>
  <c r="AF119" i="74"/>
  <c r="AF120" i="74"/>
  <c r="AF121" i="74"/>
  <c r="AF122" i="74"/>
  <c r="AF123" i="74"/>
  <c r="AF124" i="74"/>
  <c r="AF125" i="74"/>
  <c r="AF126" i="74"/>
  <c r="AF127" i="74"/>
  <c r="AF128" i="74"/>
  <c r="AF129" i="74"/>
  <c r="AF130" i="74"/>
  <c r="AF131" i="74"/>
  <c r="AF132" i="74"/>
  <c r="AF133" i="74"/>
  <c r="AF134" i="74"/>
  <c r="AF135" i="74"/>
  <c r="AF136" i="74"/>
  <c r="AF137" i="74"/>
  <c r="AF138" i="74"/>
  <c r="AF139" i="74"/>
  <c r="AF140" i="74"/>
  <c r="AF141" i="74"/>
  <c r="AF142" i="74"/>
  <c r="AF143" i="74"/>
  <c r="AF144" i="74"/>
  <c r="AF145" i="74"/>
  <c r="AF146" i="74"/>
  <c r="AF147" i="74"/>
  <c r="AF148" i="74"/>
  <c r="AF149" i="74"/>
  <c r="AF150" i="74"/>
  <c r="AF151" i="74"/>
  <c r="AF152" i="74"/>
  <c r="AF153" i="74"/>
  <c r="AF154" i="74"/>
  <c r="AF155" i="74"/>
  <c r="AF156" i="74"/>
  <c r="AF157" i="74"/>
  <c r="AF158" i="74"/>
  <c r="AF159" i="74"/>
  <c r="AF160" i="74"/>
  <c r="AF161" i="74"/>
  <c r="AF162" i="74"/>
  <c r="AF163" i="74"/>
  <c r="AF164" i="74"/>
  <c r="AF165" i="74"/>
  <c r="AF166" i="74"/>
  <c r="AF167" i="74"/>
  <c r="AF168" i="74"/>
  <c r="AF169" i="74"/>
  <c r="AF170" i="74"/>
  <c r="AF171" i="74"/>
  <c r="AF172" i="74"/>
  <c r="AF173" i="74"/>
  <c r="AF174" i="74"/>
  <c r="AF175" i="74"/>
  <c r="AF176" i="74"/>
  <c r="AF177" i="74"/>
  <c r="AF178" i="74"/>
  <c r="AF179" i="74"/>
  <c r="AF180" i="74"/>
  <c r="AF181" i="74"/>
  <c r="AF182" i="74"/>
  <c r="AF183" i="74"/>
  <c r="AF184" i="74"/>
  <c r="AF185" i="74"/>
  <c r="AF186" i="74"/>
  <c r="AF187" i="74"/>
  <c r="AF188" i="74"/>
  <c r="AF189" i="74"/>
  <c r="AF190" i="74"/>
  <c r="AF191" i="74"/>
  <c r="AF192" i="74"/>
  <c r="AF193" i="74"/>
  <c r="AF194" i="74"/>
  <c r="AF195" i="74"/>
  <c r="AF196" i="74"/>
  <c r="AF197" i="74"/>
  <c r="AF198" i="74"/>
  <c r="AF199" i="74"/>
  <c r="AF200" i="74"/>
  <c r="AF201" i="74"/>
  <c r="AF202" i="74"/>
  <c r="AF203" i="74"/>
  <c r="AF204" i="74"/>
  <c r="AF205" i="74"/>
  <c r="AF206" i="74"/>
  <c r="AF207" i="74"/>
  <c r="AF208" i="74"/>
  <c r="AF209" i="74"/>
  <c r="AF210" i="74"/>
  <c r="AF211" i="74"/>
  <c r="AF212" i="74"/>
  <c r="AF213" i="74"/>
  <c r="AF214" i="74"/>
  <c r="AF215" i="74"/>
  <c r="AF216" i="74"/>
  <c r="AF217" i="74"/>
  <c r="AF218" i="74"/>
  <c r="AF219" i="74"/>
  <c r="AF220" i="74"/>
  <c r="AF221" i="74"/>
  <c r="AF222" i="74"/>
  <c r="AF223" i="74"/>
  <c r="AF224" i="74"/>
  <c r="AF225" i="74"/>
  <c r="AF226" i="74"/>
  <c r="AF227" i="74"/>
  <c r="AF228" i="74"/>
  <c r="AF229" i="74"/>
  <c r="AF230" i="74"/>
  <c r="AF231" i="74"/>
  <c r="AF232" i="74"/>
  <c r="AF233" i="74"/>
  <c r="AF234" i="74"/>
  <c r="AF235" i="74"/>
  <c r="AF236" i="74"/>
  <c r="AF237" i="74"/>
  <c r="AF238" i="74"/>
  <c r="AF239" i="74"/>
  <c r="AF240" i="74"/>
  <c r="AF241" i="74"/>
  <c r="AF242" i="74"/>
  <c r="AF243" i="74"/>
  <c r="AF244" i="74"/>
  <c r="AF245" i="74"/>
  <c r="AF246" i="74"/>
  <c r="AF247" i="74"/>
  <c r="AF248" i="74"/>
  <c r="AF249" i="74"/>
  <c r="AF250" i="74"/>
  <c r="AF251" i="74"/>
  <c r="AF252" i="74"/>
  <c r="AF253" i="74"/>
  <c r="AF254" i="74"/>
  <c r="AF255" i="74"/>
  <c r="AF256" i="74"/>
  <c r="AF257" i="74"/>
  <c r="AF258" i="74"/>
  <c r="AF259" i="74"/>
  <c r="AF260" i="74"/>
  <c r="AF261" i="74"/>
  <c r="AF262" i="74"/>
  <c r="AF263" i="74"/>
  <c r="AF264" i="74"/>
  <c r="AF265" i="74"/>
  <c r="AF266" i="74"/>
  <c r="AF267" i="74"/>
  <c r="AF268" i="74"/>
  <c r="AF269" i="74"/>
  <c r="AF270" i="74"/>
  <c r="AF271" i="74"/>
  <c r="AF272" i="74"/>
  <c r="AF273" i="74"/>
  <c r="AF274" i="74"/>
  <c r="AF275" i="74"/>
  <c r="AF276" i="74"/>
  <c r="AF277" i="74"/>
  <c r="AF278" i="74"/>
  <c r="AF279" i="74"/>
  <c r="AF280" i="74"/>
  <c r="AF281" i="74"/>
  <c r="AF282" i="74"/>
  <c r="AF283" i="74"/>
  <c r="AF284" i="74"/>
  <c r="AF285" i="74"/>
  <c r="AF286" i="74"/>
  <c r="AF287" i="74"/>
  <c r="AF288" i="74"/>
  <c r="AF289" i="74"/>
  <c r="AF290" i="74"/>
  <c r="AF291" i="74"/>
  <c r="AF292" i="74"/>
  <c r="AF293" i="74"/>
  <c r="AF294" i="74"/>
  <c r="AF295" i="74"/>
  <c r="AF296" i="74"/>
  <c r="AF297" i="74"/>
  <c r="AF298" i="74"/>
  <c r="AF299" i="74"/>
  <c r="AF300" i="74"/>
  <c r="AF301" i="74"/>
  <c r="AF302" i="74"/>
  <c r="AF303" i="74"/>
  <c r="AF7" i="74"/>
  <c r="AF8" i="74"/>
  <c r="AF9" i="74"/>
  <c r="AF10" i="74"/>
  <c r="AF11" i="74"/>
  <c r="AF12" i="74"/>
  <c r="AF13" i="74"/>
  <c r="AE13" i="74"/>
  <c r="AE14" i="74"/>
  <c r="AE15" i="74"/>
  <c r="AE16" i="74"/>
  <c r="AE17" i="74"/>
  <c r="AE18" i="74"/>
  <c r="AE19" i="74"/>
  <c r="AE20" i="74"/>
  <c r="AE21" i="74"/>
  <c r="AE22" i="74"/>
  <c r="AE23" i="74"/>
  <c r="AE24" i="74"/>
  <c r="AE25" i="74"/>
  <c r="AE26" i="74"/>
  <c r="AE27" i="74"/>
  <c r="AE28" i="74"/>
  <c r="AE29" i="74"/>
  <c r="AE30" i="74"/>
  <c r="AE31" i="74"/>
  <c r="AE32" i="74"/>
  <c r="AE33" i="74"/>
  <c r="AE34" i="74"/>
  <c r="AE35" i="74"/>
  <c r="AE36" i="74"/>
  <c r="AE37" i="74"/>
  <c r="AE38" i="74"/>
  <c r="AE39" i="74"/>
  <c r="AE40" i="74"/>
  <c r="AE41" i="74"/>
  <c r="AE42" i="74"/>
  <c r="AE43" i="74"/>
  <c r="AE44" i="74"/>
  <c r="AE45" i="74"/>
  <c r="AE46" i="74"/>
  <c r="AE47" i="74"/>
  <c r="AE48" i="74"/>
  <c r="AE49" i="74"/>
  <c r="AE50" i="74"/>
  <c r="AE51" i="74"/>
  <c r="AE52" i="74"/>
  <c r="AE53" i="74"/>
  <c r="AE54" i="74"/>
  <c r="AE55" i="74"/>
  <c r="AE56" i="74"/>
  <c r="AE57" i="74"/>
  <c r="AE58" i="74"/>
  <c r="AE59" i="74"/>
  <c r="AE60" i="74"/>
  <c r="AE61" i="74"/>
  <c r="AE62" i="74"/>
  <c r="AE63" i="74"/>
  <c r="AE64" i="74"/>
  <c r="AE65" i="74"/>
  <c r="AE66" i="74"/>
  <c r="AE67" i="74"/>
  <c r="AE68" i="74"/>
  <c r="AE69" i="74"/>
  <c r="AE70" i="74"/>
  <c r="AE71" i="74"/>
  <c r="AE72" i="74"/>
  <c r="AE73" i="74"/>
  <c r="AE74" i="74"/>
  <c r="AE75" i="74"/>
  <c r="AE76" i="74"/>
  <c r="AE77" i="74"/>
  <c r="AE78" i="74"/>
  <c r="AE79" i="74"/>
  <c r="AE80" i="74"/>
  <c r="AE81" i="74"/>
  <c r="AE82" i="74"/>
  <c r="AE83" i="74"/>
  <c r="AE84" i="74"/>
  <c r="AE85" i="74"/>
  <c r="AE86" i="74"/>
  <c r="AE87" i="74"/>
  <c r="AE88" i="74"/>
  <c r="AE89" i="74"/>
  <c r="AE90" i="74"/>
  <c r="AE91" i="74"/>
  <c r="AE92" i="74"/>
  <c r="AE93" i="74"/>
  <c r="AE94" i="74"/>
  <c r="AE95" i="74"/>
  <c r="AE96" i="74"/>
  <c r="AE97" i="74"/>
  <c r="AE98" i="74"/>
  <c r="AE99" i="74"/>
  <c r="AE100" i="74"/>
  <c r="AE101" i="74"/>
  <c r="AE102" i="74"/>
  <c r="AE103" i="74"/>
  <c r="AE104" i="74"/>
  <c r="AE105" i="74"/>
  <c r="AE106" i="74"/>
  <c r="AE107" i="74"/>
  <c r="AE108" i="74"/>
  <c r="AE109" i="74"/>
  <c r="AE110" i="74"/>
  <c r="AE111" i="74"/>
  <c r="AE112" i="74"/>
  <c r="AE113" i="74"/>
  <c r="AE114" i="74"/>
  <c r="AE115" i="74"/>
  <c r="AE116" i="74"/>
  <c r="AE117" i="74"/>
  <c r="AE118" i="74"/>
  <c r="AE119" i="74"/>
  <c r="AE120" i="74"/>
  <c r="AE121" i="74"/>
  <c r="AE122" i="74"/>
  <c r="AE123" i="74"/>
  <c r="AE124" i="74"/>
  <c r="AE125" i="74"/>
  <c r="AE126" i="74"/>
  <c r="AE127" i="74"/>
  <c r="AE128" i="74"/>
  <c r="AE129" i="74"/>
  <c r="AE130" i="74"/>
  <c r="AE131" i="74"/>
  <c r="AE132" i="74"/>
  <c r="AE133" i="74"/>
  <c r="AE134" i="74"/>
  <c r="AE135" i="74"/>
  <c r="AE136" i="74"/>
  <c r="AE137" i="74"/>
  <c r="AE138" i="74"/>
  <c r="AE139" i="74"/>
  <c r="AE140" i="74"/>
  <c r="AE141" i="74"/>
  <c r="AE142" i="74"/>
  <c r="AE143" i="74"/>
  <c r="AE144" i="74"/>
  <c r="AE145" i="74"/>
  <c r="AE146" i="74"/>
  <c r="AE147" i="74"/>
  <c r="AE148" i="74"/>
  <c r="AE149" i="74"/>
  <c r="AE150" i="74"/>
  <c r="AE151" i="74"/>
  <c r="AE152" i="74"/>
  <c r="AE153" i="74"/>
  <c r="AE154" i="74"/>
  <c r="AE155" i="74"/>
  <c r="AE156" i="74"/>
  <c r="AE157" i="74"/>
  <c r="AE158" i="74"/>
  <c r="AE159" i="74"/>
  <c r="AE160" i="74"/>
  <c r="AE161" i="74"/>
  <c r="AE162" i="74"/>
  <c r="AE163" i="74"/>
  <c r="AE164" i="74"/>
  <c r="AE165" i="74"/>
  <c r="AE166" i="74"/>
  <c r="AE167" i="74"/>
  <c r="AE168" i="74"/>
  <c r="AE169" i="74"/>
  <c r="AE170" i="74"/>
  <c r="AE171" i="74"/>
  <c r="AE172" i="74"/>
  <c r="AE173" i="74"/>
  <c r="AE174" i="74"/>
  <c r="AE175" i="74"/>
  <c r="AE176" i="74"/>
  <c r="AE177" i="74"/>
  <c r="AE178" i="74"/>
  <c r="AE179" i="74"/>
  <c r="AE180" i="74"/>
  <c r="AE181" i="74"/>
  <c r="AE182" i="74"/>
  <c r="AE183" i="74"/>
  <c r="AE184" i="74"/>
  <c r="AE185" i="74"/>
  <c r="AE186" i="74"/>
  <c r="AE187" i="74"/>
  <c r="AE188" i="74"/>
  <c r="AE189" i="74"/>
  <c r="AE190" i="74"/>
  <c r="AE191" i="74"/>
  <c r="AE192" i="74"/>
  <c r="AE193" i="74"/>
  <c r="AE194" i="74"/>
  <c r="AE195" i="74"/>
  <c r="AE196" i="74"/>
  <c r="AE197" i="74"/>
  <c r="AE198" i="74"/>
  <c r="AE199" i="74"/>
  <c r="AE200" i="74"/>
  <c r="AE201" i="74"/>
  <c r="AE202" i="74"/>
  <c r="AE203" i="74"/>
  <c r="AE204" i="74"/>
  <c r="AE205" i="74"/>
  <c r="AE206" i="74"/>
  <c r="AE207" i="74"/>
  <c r="AE208" i="74"/>
  <c r="AE209" i="74"/>
  <c r="AE210" i="74"/>
  <c r="AE211" i="74"/>
  <c r="AE212" i="74"/>
  <c r="AE213" i="74"/>
  <c r="AE214" i="74"/>
  <c r="AE215" i="74"/>
  <c r="AE216" i="74"/>
  <c r="AE217" i="74"/>
  <c r="AE218" i="74"/>
  <c r="AE219" i="74"/>
  <c r="AE220" i="74"/>
  <c r="AE221" i="74"/>
  <c r="AE222" i="74"/>
  <c r="AE223" i="74"/>
  <c r="AE224" i="74"/>
  <c r="AE225" i="74"/>
  <c r="AE226" i="74"/>
  <c r="AE227" i="74"/>
  <c r="AE228" i="74"/>
  <c r="AE229" i="74"/>
  <c r="AE230" i="74"/>
  <c r="AE231" i="74"/>
  <c r="AE232" i="74"/>
  <c r="AE233" i="74"/>
  <c r="AE234" i="74"/>
  <c r="AE235" i="74"/>
  <c r="AE236" i="74"/>
  <c r="AE237" i="74"/>
  <c r="AE238" i="74"/>
  <c r="AE239" i="74"/>
  <c r="AE240" i="74"/>
  <c r="AE241" i="74"/>
  <c r="AE242" i="74"/>
  <c r="AE243" i="74"/>
  <c r="AE244" i="74"/>
  <c r="AE245" i="74"/>
  <c r="AE246" i="74"/>
  <c r="AE247" i="74"/>
  <c r="AE248" i="74"/>
  <c r="AE249" i="74"/>
  <c r="AE250" i="74"/>
  <c r="AE251" i="74"/>
  <c r="AE252" i="74"/>
  <c r="AE253" i="74"/>
  <c r="AE254" i="74"/>
  <c r="AE255" i="74"/>
  <c r="AE256" i="74"/>
  <c r="AE257" i="74"/>
  <c r="AE258" i="74"/>
  <c r="AE259" i="74"/>
  <c r="AE260" i="74"/>
  <c r="AE261" i="74"/>
  <c r="AE262" i="74"/>
  <c r="AE263" i="74"/>
  <c r="AE264" i="74"/>
  <c r="AE265" i="74"/>
  <c r="AE266" i="74"/>
  <c r="AE267" i="74"/>
  <c r="AE268" i="74"/>
  <c r="AE269" i="74"/>
  <c r="AE270" i="74"/>
  <c r="AE271" i="74"/>
  <c r="AE272" i="74"/>
  <c r="AE273" i="74"/>
  <c r="AE274" i="74"/>
  <c r="AE275" i="74"/>
  <c r="AE276" i="74"/>
  <c r="AE277" i="74"/>
  <c r="AE278" i="74"/>
  <c r="AE279" i="74"/>
  <c r="AE280" i="74"/>
  <c r="AE281" i="74"/>
  <c r="AE282" i="74"/>
  <c r="AE283" i="74"/>
  <c r="AE284" i="74"/>
  <c r="AE285" i="74"/>
  <c r="AE286" i="74"/>
  <c r="AE287" i="74"/>
  <c r="AE288" i="74"/>
  <c r="AE289" i="74"/>
  <c r="AE290" i="74"/>
  <c r="AE291" i="74"/>
  <c r="AE292" i="74"/>
  <c r="AE293" i="74"/>
  <c r="AE294" i="74"/>
  <c r="AE295" i="74"/>
  <c r="AE296" i="74"/>
  <c r="AE297" i="74"/>
  <c r="AE298" i="74"/>
  <c r="AE299" i="74"/>
  <c r="AE300" i="74"/>
  <c r="AE301" i="74"/>
  <c r="AE302" i="74"/>
  <c r="AE303" i="74"/>
  <c r="AE7" i="74"/>
  <c r="AE8" i="74"/>
  <c r="AE9" i="74"/>
  <c r="AE10" i="74"/>
  <c r="AE11" i="74"/>
  <c r="AE12" i="74"/>
  <c r="H90" i="112" l="1"/>
  <c r="N24" i="112"/>
  <c r="K187" i="112"/>
  <c r="H240" i="112"/>
  <c r="E228" i="112"/>
  <c r="H51" i="112"/>
  <c r="H302" i="112"/>
  <c r="E39" i="112"/>
  <c r="K223" i="112"/>
  <c r="E214" i="112"/>
  <c r="K92" i="112"/>
  <c r="H84" i="112"/>
  <c r="H217" i="112"/>
  <c r="H138" i="112"/>
  <c r="K166" i="112"/>
  <c r="K130" i="112"/>
  <c r="K113" i="112"/>
  <c r="H61" i="112"/>
  <c r="N41" i="112"/>
  <c r="E73" i="112"/>
  <c r="E42" i="112"/>
  <c r="H202" i="112"/>
  <c r="H50" i="112"/>
  <c r="K131" i="112"/>
  <c r="H55" i="112"/>
  <c r="H262" i="112"/>
  <c r="L226" i="5"/>
  <c r="AI226" i="5" s="1"/>
  <c r="N19" i="5"/>
  <c r="AK19" i="5" s="1"/>
  <c r="N295" i="5"/>
  <c r="AK295" i="5" s="1"/>
  <c r="N249" i="5"/>
  <c r="AK249" i="5" s="1"/>
  <c r="N234" i="5"/>
  <c r="AK234" i="5" s="1"/>
  <c r="K237" i="112" s="1"/>
  <c r="L19" i="5"/>
  <c r="AI19" i="5" s="1"/>
  <c r="L286" i="5"/>
  <c r="AI286" i="5" s="1"/>
  <c r="K206" i="5"/>
  <c r="AH206" i="5" s="1"/>
  <c r="H209" i="112" s="1"/>
  <c r="M247" i="5"/>
  <c r="AJ247" i="5" s="1"/>
  <c r="M146" i="5"/>
  <c r="AJ146" i="5" s="1"/>
  <c r="M263" i="5"/>
  <c r="AJ263" i="5" s="1"/>
  <c r="N266" i="112" s="1"/>
  <c r="M29" i="5"/>
  <c r="AJ29" i="5" s="1"/>
  <c r="M39" i="5"/>
  <c r="AJ39" i="5" s="1"/>
  <c r="N42" i="112" s="1"/>
  <c r="M74" i="5"/>
  <c r="AJ74" i="5" s="1"/>
  <c r="N77" i="112" s="1"/>
  <c r="L256" i="5"/>
  <c r="AI256" i="5" s="1"/>
  <c r="E259" i="112" s="1"/>
  <c r="K230" i="5"/>
  <c r="AH230" i="5" s="1"/>
  <c r="L75" i="5"/>
  <c r="AI75" i="5" s="1"/>
  <c r="K176" i="5"/>
  <c r="AH176" i="5" s="1"/>
  <c r="K70" i="5"/>
  <c r="AH70" i="5" s="1"/>
  <c r="K100" i="5"/>
  <c r="AH100" i="5" s="1"/>
  <c r="K18" i="5"/>
  <c r="AH18" i="5" s="1"/>
  <c r="H269" i="112" s="1"/>
  <c r="M101" i="5"/>
  <c r="AJ101" i="5" s="1"/>
  <c r="M206" i="5"/>
  <c r="AJ206" i="5" s="1"/>
  <c r="N114" i="5"/>
  <c r="AK114" i="5" s="1"/>
  <c r="L65" i="5"/>
  <c r="AI65" i="5" s="1"/>
  <c r="E239" i="112" s="1"/>
  <c r="N18" i="5"/>
  <c r="AK18" i="5" s="1"/>
  <c r="K40" i="5"/>
  <c r="AH40" i="5" s="1"/>
  <c r="H124" i="112" s="1"/>
  <c r="L100" i="5"/>
  <c r="AI100" i="5" s="1"/>
  <c r="L53" i="5"/>
  <c r="AI53" i="5" s="1"/>
  <c r="L201" i="5"/>
  <c r="AI201" i="5" s="1"/>
  <c r="L95" i="5"/>
  <c r="AI95" i="5" s="1"/>
  <c r="K267" i="5"/>
  <c r="AH267" i="5" s="1"/>
  <c r="K171" i="5"/>
  <c r="AH171" i="5" s="1"/>
  <c r="H35" i="112" s="1"/>
  <c r="K270" i="5"/>
  <c r="AH270" i="5" s="1"/>
  <c r="H273" i="112" s="1"/>
  <c r="K169" i="5"/>
  <c r="AH169" i="5" s="1"/>
  <c r="M132" i="5"/>
  <c r="AJ132" i="5" s="1"/>
  <c r="M255" i="5"/>
  <c r="AJ255" i="5" s="1"/>
  <c r="M53" i="5"/>
  <c r="AJ53" i="5" s="1"/>
  <c r="M32" i="5"/>
  <c r="AJ32" i="5" s="1"/>
  <c r="N35" i="112" s="1"/>
  <c r="M109" i="5"/>
  <c r="AJ109" i="5" s="1"/>
  <c r="N59" i="5"/>
  <c r="AK59" i="5" s="1"/>
  <c r="N274" i="5"/>
  <c r="AK274" i="5" s="1"/>
  <c r="L64" i="5"/>
  <c r="AI64" i="5" s="1"/>
  <c r="N224" i="5"/>
  <c r="AK224" i="5" s="1"/>
  <c r="L58" i="5"/>
  <c r="AI58" i="5" s="1"/>
  <c r="E61" i="112" s="1"/>
  <c r="N44" i="5"/>
  <c r="AK44" i="5" s="1"/>
  <c r="N111" i="5"/>
  <c r="AK111" i="5" s="1"/>
  <c r="N70" i="5"/>
  <c r="AK70" i="5" s="1"/>
  <c r="N272" i="5"/>
  <c r="AK272" i="5" s="1"/>
  <c r="L279" i="5"/>
  <c r="AI279" i="5" s="1"/>
  <c r="K7" i="5"/>
  <c r="AH7" i="5" s="1"/>
  <c r="K156" i="5"/>
  <c r="AH156" i="5" s="1"/>
  <c r="H159" i="112" s="1"/>
  <c r="M37" i="5"/>
  <c r="AJ37" i="5" s="1"/>
  <c r="M154" i="5"/>
  <c r="AJ154" i="5" s="1"/>
  <c r="M214" i="5"/>
  <c r="AJ214" i="5" s="1"/>
  <c r="M47" i="5"/>
  <c r="AJ47" i="5" s="1"/>
  <c r="N50" i="112" s="1"/>
  <c r="M87" i="5"/>
  <c r="AJ87" i="5" s="1"/>
  <c r="M180" i="5"/>
  <c r="AJ180" i="5" s="1"/>
  <c r="M248" i="5"/>
  <c r="AJ248" i="5" s="1"/>
  <c r="N199" i="112" s="1"/>
  <c r="M288" i="5"/>
  <c r="AJ288" i="5" s="1"/>
  <c r="N291" i="112" s="1"/>
  <c r="N217" i="5"/>
  <c r="AK217" i="5" s="1"/>
  <c r="N191" i="5"/>
  <c r="AK191" i="5" s="1"/>
  <c r="K84" i="112" s="1"/>
  <c r="N113" i="5"/>
  <c r="AK113" i="5" s="1"/>
  <c r="N251" i="5"/>
  <c r="AK251" i="5" s="1"/>
  <c r="K300" i="112" s="1"/>
  <c r="N213" i="5"/>
  <c r="AK213" i="5" s="1"/>
  <c r="L71" i="5"/>
  <c r="AI71" i="5" s="1"/>
  <c r="K67" i="5"/>
  <c r="AH67" i="5" s="1"/>
  <c r="K129" i="5"/>
  <c r="AH129" i="5" s="1"/>
  <c r="H132" i="112" s="1"/>
  <c r="K284" i="5"/>
  <c r="AH284" i="5" s="1"/>
  <c r="M240" i="5"/>
  <c r="AJ240" i="5" s="1"/>
  <c r="N243" i="112" s="1"/>
  <c r="M66" i="5"/>
  <c r="AJ66" i="5" s="1"/>
  <c r="M42" i="5"/>
  <c r="AJ42" i="5" s="1"/>
  <c r="M235" i="5"/>
  <c r="AJ235" i="5" s="1"/>
  <c r="N238" i="112" s="1"/>
  <c r="L35" i="5"/>
  <c r="AI35" i="5" s="1"/>
  <c r="K68" i="5"/>
  <c r="AH68" i="5" s="1"/>
  <c r="H169" i="112" s="1"/>
  <c r="K73" i="5"/>
  <c r="AH73" i="5" s="1"/>
  <c r="N133" i="5"/>
  <c r="AK133" i="5" s="1"/>
  <c r="N10" i="5"/>
  <c r="AK10" i="5" s="1"/>
  <c r="K17" i="112" s="1"/>
  <c r="N209" i="5"/>
  <c r="AK209" i="5" s="1"/>
  <c r="N38" i="5"/>
  <c r="AK38" i="5" s="1"/>
  <c r="N298" i="5"/>
  <c r="AK298" i="5" s="1"/>
  <c r="M62" i="5"/>
  <c r="AJ62" i="5" s="1"/>
  <c r="M192" i="5"/>
  <c r="AJ192" i="5" s="1"/>
  <c r="M93" i="5"/>
  <c r="AJ93" i="5" s="1"/>
  <c r="N96" i="112" s="1"/>
  <c r="M126" i="5"/>
  <c r="AJ126" i="5" s="1"/>
  <c r="M212" i="5"/>
  <c r="AJ212" i="5" s="1"/>
  <c r="M197" i="5"/>
  <c r="AJ197" i="5" s="1"/>
  <c r="L173" i="5"/>
  <c r="AI173" i="5" s="1"/>
  <c r="L237" i="5"/>
  <c r="AI237" i="5" s="1"/>
  <c r="L260" i="5"/>
  <c r="AI260" i="5" s="1"/>
  <c r="K203" i="5"/>
  <c r="AH203" i="5" s="1"/>
  <c r="K38" i="5"/>
  <c r="AH38" i="5" s="1"/>
  <c r="H41" i="112" s="1"/>
  <c r="K211" i="5"/>
  <c r="AH211" i="5" s="1"/>
  <c r="M245" i="5"/>
  <c r="AJ245" i="5" s="1"/>
  <c r="N248" i="112" s="1"/>
  <c r="M95" i="5"/>
  <c r="AJ95" i="5" s="1"/>
  <c r="M169" i="5"/>
  <c r="AJ169" i="5" s="1"/>
  <c r="M237" i="5"/>
  <c r="AJ237" i="5" s="1"/>
  <c r="M262" i="5"/>
  <c r="AJ262" i="5" s="1"/>
  <c r="N265" i="112" s="1"/>
  <c r="M280" i="5"/>
  <c r="AJ280" i="5" s="1"/>
  <c r="M56" i="5"/>
  <c r="AJ56" i="5" s="1"/>
  <c r="N59" i="112" s="1"/>
  <c r="M45" i="5"/>
  <c r="AJ45" i="5" s="1"/>
  <c r="N49" i="112" s="1"/>
  <c r="M271" i="5"/>
  <c r="AJ271" i="5" s="1"/>
  <c r="N274" i="112" s="1"/>
  <c r="N147" i="5"/>
  <c r="AK147" i="5" s="1"/>
  <c r="N226" i="5"/>
  <c r="AK226" i="5" s="1"/>
  <c r="N137" i="5"/>
  <c r="AK137" i="5" s="1"/>
  <c r="K288" i="112" s="1"/>
  <c r="N282" i="5"/>
  <c r="AK282" i="5" s="1"/>
  <c r="L135" i="5"/>
  <c r="AI135" i="5" s="1"/>
  <c r="M287" i="5"/>
  <c r="AJ287" i="5" s="1"/>
  <c r="M286" i="5"/>
  <c r="AJ286" i="5" s="1"/>
  <c r="M106" i="5"/>
  <c r="AJ106" i="5" s="1"/>
  <c r="N268" i="112" s="1"/>
  <c r="M111" i="5"/>
  <c r="AJ111" i="5" s="1"/>
  <c r="M209" i="5"/>
  <c r="AJ209" i="5" s="1"/>
  <c r="N273" i="112" s="1"/>
  <c r="M82" i="5"/>
  <c r="AJ82" i="5" s="1"/>
  <c r="M16" i="5"/>
  <c r="AJ16" i="5" s="1"/>
  <c r="M190" i="5"/>
  <c r="AJ190" i="5" s="1"/>
  <c r="M292" i="5"/>
  <c r="AJ292" i="5" s="1"/>
  <c r="M127" i="5"/>
  <c r="AJ127" i="5" s="1"/>
  <c r="N144" i="5"/>
  <c r="AK144" i="5" s="1"/>
  <c r="K147" i="112" s="1"/>
  <c r="N250" i="5"/>
  <c r="AK250" i="5" s="1"/>
  <c r="N278" i="5"/>
  <c r="AK278" i="5" s="1"/>
  <c r="K281" i="112" s="1"/>
  <c r="L50" i="5"/>
  <c r="AI50" i="5" s="1"/>
  <c r="E53" i="112" s="1"/>
  <c r="L89" i="5"/>
  <c r="AI89" i="5" s="1"/>
  <c r="L207" i="5"/>
  <c r="AI207" i="5" s="1"/>
  <c r="K189" i="5"/>
  <c r="AH189" i="5" s="1"/>
  <c r="H192" i="112" s="1"/>
  <c r="L133" i="5"/>
  <c r="AI133" i="5" s="1"/>
  <c r="L124" i="5"/>
  <c r="AI124" i="5" s="1"/>
  <c r="K248" i="5"/>
  <c r="AH248" i="5" s="1"/>
  <c r="K262" i="5"/>
  <c r="AH262" i="5" s="1"/>
  <c r="M239" i="5"/>
  <c r="AJ239" i="5" s="1"/>
  <c r="M285" i="5"/>
  <c r="AJ285" i="5" s="1"/>
  <c r="M251" i="5"/>
  <c r="AJ251" i="5" s="1"/>
  <c r="M264" i="5"/>
  <c r="AJ264" i="5" s="1"/>
  <c r="M41" i="5"/>
  <c r="AJ41" i="5" s="1"/>
  <c r="M118" i="5"/>
  <c r="AJ118" i="5" s="1"/>
  <c r="M144" i="5"/>
  <c r="AJ144" i="5" s="1"/>
  <c r="M183" i="5"/>
  <c r="AJ183" i="5" s="1"/>
  <c r="N256" i="112" s="1"/>
  <c r="M220" i="5"/>
  <c r="AJ220" i="5" s="1"/>
  <c r="M65" i="5"/>
  <c r="AJ65" i="5" s="1"/>
  <c r="N143" i="5"/>
  <c r="AK143" i="5" s="1"/>
  <c r="N164" i="5"/>
  <c r="AK164" i="5" s="1"/>
  <c r="N276" i="5"/>
  <c r="AK276" i="5" s="1"/>
  <c r="K279" i="112" s="1"/>
  <c r="N173" i="5"/>
  <c r="AK173" i="5" s="1"/>
  <c r="L293" i="5"/>
  <c r="AI293" i="5" s="1"/>
  <c r="N199" i="5"/>
  <c r="AK199" i="5" s="1"/>
  <c r="K202" i="112" s="1"/>
  <c r="N109" i="5"/>
  <c r="AK109" i="5" s="1"/>
  <c r="N194" i="5"/>
  <c r="AK194" i="5" s="1"/>
  <c r="N229" i="5"/>
  <c r="AK229" i="5" s="1"/>
  <c r="N6" i="5"/>
  <c r="AK6" i="5" s="1"/>
  <c r="N108" i="5"/>
  <c r="AK108" i="5" s="1"/>
  <c r="N183" i="5"/>
  <c r="AK183" i="5" s="1"/>
  <c r="N241" i="5"/>
  <c r="AK241" i="5" s="1"/>
  <c r="N158" i="5"/>
  <c r="AK158" i="5" s="1"/>
  <c r="N116" i="5"/>
  <c r="AK116" i="5" s="1"/>
  <c r="N121" i="5"/>
  <c r="AK121" i="5" s="1"/>
  <c r="N60" i="5"/>
  <c r="AK60" i="5" s="1"/>
  <c r="N239" i="5"/>
  <c r="AK239" i="5" s="1"/>
  <c r="K88" i="112" s="1"/>
  <c r="N259" i="5"/>
  <c r="AK259" i="5" s="1"/>
  <c r="N50" i="5"/>
  <c r="AK50" i="5" s="1"/>
  <c r="K53" i="112" s="1"/>
  <c r="N23" i="5"/>
  <c r="AK23" i="5" s="1"/>
  <c r="N265" i="5"/>
  <c r="AK265" i="5" s="1"/>
  <c r="N182" i="5"/>
  <c r="AK182" i="5" s="1"/>
  <c r="K185" i="112" s="1"/>
  <c r="L91" i="5"/>
  <c r="AI91" i="5" s="1"/>
  <c r="L24" i="5"/>
  <c r="AI24" i="5" s="1"/>
  <c r="E27" i="112" s="1"/>
  <c r="L300" i="5"/>
  <c r="AI300" i="5" s="1"/>
  <c r="E303" i="112" s="1"/>
  <c r="L170" i="5"/>
  <c r="AI170" i="5" s="1"/>
  <c r="E173" i="112" s="1"/>
  <c r="L66" i="5"/>
  <c r="AI66" i="5" s="1"/>
  <c r="L93" i="5"/>
  <c r="AI93" i="5" s="1"/>
  <c r="L90" i="5"/>
  <c r="AI90" i="5" s="1"/>
  <c r="L179" i="5"/>
  <c r="AI179" i="5" s="1"/>
  <c r="L263" i="5"/>
  <c r="AI263" i="5" s="1"/>
  <c r="E266" i="112" s="1"/>
  <c r="L206" i="5"/>
  <c r="AI206" i="5" s="1"/>
  <c r="E209" i="112" s="1"/>
  <c r="L33" i="5"/>
  <c r="AI33" i="5" s="1"/>
  <c r="E36" i="112" s="1"/>
  <c r="L57" i="5"/>
  <c r="AI57" i="5" s="1"/>
  <c r="K8" i="5"/>
  <c r="AH8" i="5" s="1"/>
  <c r="K285" i="5"/>
  <c r="AH285" i="5" s="1"/>
  <c r="K149" i="5"/>
  <c r="AH149" i="5" s="1"/>
  <c r="H152" i="112" s="1"/>
  <c r="K185" i="5"/>
  <c r="AH185" i="5" s="1"/>
  <c r="K86" i="5"/>
  <c r="AH86" i="5" s="1"/>
  <c r="H164" i="112" s="1"/>
  <c r="K269" i="5"/>
  <c r="AH269" i="5" s="1"/>
  <c r="H272" i="112" s="1"/>
  <c r="K283" i="5"/>
  <c r="AH283" i="5" s="1"/>
  <c r="K143" i="5"/>
  <c r="AH143" i="5" s="1"/>
  <c r="H146" i="112" s="1"/>
  <c r="K82" i="5"/>
  <c r="AH82" i="5" s="1"/>
  <c r="K142" i="5"/>
  <c r="AH142" i="5" s="1"/>
  <c r="K28" i="5"/>
  <c r="AH28" i="5" s="1"/>
  <c r="H31" i="112" s="1"/>
  <c r="K233" i="5"/>
  <c r="AH233" i="5" s="1"/>
  <c r="M97" i="5"/>
  <c r="AJ97" i="5" s="1"/>
  <c r="M40" i="5"/>
  <c r="AJ40" i="5" s="1"/>
  <c r="M193" i="5"/>
  <c r="AJ193" i="5" s="1"/>
  <c r="N103" i="112" s="1"/>
  <c r="M173" i="5"/>
  <c r="AJ173" i="5" s="1"/>
  <c r="N176" i="112" s="1"/>
  <c r="M277" i="5"/>
  <c r="AJ277" i="5" s="1"/>
  <c r="N244" i="112" s="1"/>
  <c r="M83" i="5"/>
  <c r="AJ83" i="5" s="1"/>
  <c r="N86" i="112" s="1"/>
  <c r="M23" i="5"/>
  <c r="AJ23" i="5" s="1"/>
  <c r="N24" i="5"/>
  <c r="AK24" i="5" s="1"/>
  <c r="K27" i="112" s="1"/>
  <c r="L188" i="5"/>
  <c r="AI188" i="5" s="1"/>
  <c r="L248" i="5"/>
  <c r="AI248" i="5" s="1"/>
  <c r="N289" i="5"/>
  <c r="AK289" i="5" s="1"/>
  <c r="N97" i="5"/>
  <c r="AK97" i="5" s="1"/>
  <c r="N287" i="5"/>
  <c r="AK287" i="5" s="1"/>
  <c r="K290" i="112" s="1"/>
  <c r="N8" i="5"/>
  <c r="AK8" i="5" s="1"/>
  <c r="K11" i="112" s="1"/>
  <c r="N223" i="5"/>
  <c r="AK223" i="5" s="1"/>
  <c r="N13" i="5"/>
  <c r="AK13" i="5" s="1"/>
  <c r="K94" i="112" s="1"/>
  <c r="N25" i="5"/>
  <c r="AK25" i="5" s="1"/>
  <c r="K28" i="112" s="1"/>
  <c r="N31" i="5"/>
  <c r="AK31" i="5" s="1"/>
  <c r="N126" i="5"/>
  <c r="AK126" i="5" s="1"/>
  <c r="N167" i="5"/>
  <c r="AK167" i="5" s="1"/>
  <c r="N107" i="5"/>
  <c r="AK107" i="5" s="1"/>
  <c r="N222" i="5"/>
  <c r="AK222" i="5" s="1"/>
  <c r="N185" i="5"/>
  <c r="AK185" i="5" s="1"/>
  <c r="N124" i="5"/>
  <c r="AK124" i="5" s="1"/>
  <c r="N178" i="5"/>
  <c r="AK178" i="5" s="1"/>
  <c r="K181" i="112" s="1"/>
  <c r="N151" i="5"/>
  <c r="AK151" i="5" s="1"/>
  <c r="N296" i="5"/>
  <c r="AK296" i="5" s="1"/>
  <c r="K299" i="112" s="1"/>
  <c r="N290" i="5"/>
  <c r="AK290" i="5" s="1"/>
  <c r="L252" i="5"/>
  <c r="AI252" i="5" s="1"/>
  <c r="L107" i="5"/>
  <c r="AI107" i="5" s="1"/>
  <c r="E110" i="112" s="1"/>
  <c r="L165" i="5"/>
  <c r="AI165" i="5" s="1"/>
  <c r="L46" i="5"/>
  <c r="AI46" i="5" s="1"/>
  <c r="E49" i="112" s="1"/>
  <c r="L130" i="5"/>
  <c r="AI130" i="5" s="1"/>
  <c r="E133" i="112" s="1"/>
  <c r="L129" i="5"/>
  <c r="AI129" i="5" s="1"/>
  <c r="E192" i="112" s="1"/>
  <c r="L221" i="5"/>
  <c r="AI221" i="5" s="1"/>
  <c r="E224" i="112" s="1"/>
  <c r="L154" i="5"/>
  <c r="AI154" i="5" s="1"/>
  <c r="L193" i="5"/>
  <c r="AI193" i="5" s="1"/>
  <c r="E196" i="112" s="1"/>
  <c r="L267" i="5"/>
  <c r="AI267" i="5" s="1"/>
  <c r="L239" i="5"/>
  <c r="AI239" i="5" s="1"/>
  <c r="K111" i="5"/>
  <c r="AH111" i="5" s="1"/>
  <c r="K55" i="5"/>
  <c r="AH55" i="5" s="1"/>
  <c r="L16" i="5"/>
  <c r="AI16" i="5" s="1"/>
  <c r="E19" i="112" s="1"/>
  <c r="L144" i="5"/>
  <c r="AI144" i="5" s="1"/>
  <c r="K120" i="5"/>
  <c r="AH120" i="5" s="1"/>
  <c r="H123" i="112" s="1"/>
  <c r="K123" i="5"/>
  <c r="AH123" i="5" s="1"/>
  <c r="K245" i="5"/>
  <c r="AH245" i="5" s="1"/>
  <c r="K174" i="5"/>
  <c r="AH174" i="5" s="1"/>
  <c r="H177" i="112" s="1"/>
  <c r="K287" i="5"/>
  <c r="AH287" i="5" s="1"/>
  <c r="K36" i="5"/>
  <c r="AH36" i="5" s="1"/>
  <c r="K292" i="5"/>
  <c r="AH292" i="5" s="1"/>
  <c r="K118" i="5"/>
  <c r="AH118" i="5" s="1"/>
  <c r="M228" i="5"/>
  <c r="AJ228" i="5" s="1"/>
  <c r="M145" i="5"/>
  <c r="AJ145" i="5" s="1"/>
  <c r="N148" i="112" s="1"/>
  <c r="M200" i="5"/>
  <c r="AJ200" i="5" s="1"/>
  <c r="M5" i="5"/>
  <c r="AJ5" i="5" s="1"/>
  <c r="M72" i="5"/>
  <c r="AJ72" i="5" s="1"/>
  <c r="N202" i="112" s="1"/>
  <c r="M73" i="5"/>
  <c r="AJ73" i="5" s="1"/>
  <c r="N291" i="5"/>
  <c r="AK291" i="5" s="1"/>
  <c r="N136" i="5"/>
  <c r="AK136" i="5" s="1"/>
  <c r="N186" i="5"/>
  <c r="AK186" i="5" s="1"/>
  <c r="N159" i="5"/>
  <c r="AK159" i="5" s="1"/>
  <c r="N171" i="5"/>
  <c r="AK171" i="5" s="1"/>
  <c r="N294" i="5"/>
  <c r="AK294" i="5" s="1"/>
  <c r="N129" i="5"/>
  <c r="AK129" i="5" s="1"/>
  <c r="K132" i="112" s="1"/>
  <c r="L247" i="5"/>
  <c r="AI247" i="5" s="1"/>
  <c r="L180" i="5"/>
  <c r="AI180" i="5" s="1"/>
  <c r="E183" i="112" s="1"/>
  <c r="L59" i="5"/>
  <c r="AI59" i="5" s="1"/>
  <c r="L74" i="5"/>
  <c r="AI74" i="5" s="1"/>
  <c r="L87" i="5"/>
  <c r="AI87" i="5" s="1"/>
  <c r="L227" i="5"/>
  <c r="AI227" i="5" s="1"/>
  <c r="E230" i="112" s="1"/>
  <c r="K115" i="5"/>
  <c r="AH115" i="5" s="1"/>
  <c r="K210" i="5"/>
  <c r="AH210" i="5" s="1"/>
  <c r="H213" i="112" s="1"/>
  <c r="L123" i="5"/>
  <c r="AI123" i="5" s="1"/>
  <c r="M18" i="5"/>
  <c r="AJ18" i="5" s="1"/>
  <c r="N269" i="112" s="1"/>
  <c r="M31" i="5"/>
  <c r="AJ31" i="5" s="1"/>
  <c r="N34" i="112" s="1"/>
  <c r="M8" i="5"/>
  <c r="AJ8" i="5" s="1"/>
  <c r="M217" i="5"/>
  <c r="AJ217" i="5" s="1"/>
  <c r="M204" i="5"/>
  <c r="AJ204" i="5" s="1"/>
  <c r="M166" i="5"/>
  <c r="AJ166" i="5" s="1"/>
  <c r="M297" i="5"/>
  <c r="AJ297" i="5" s="1"/>
  <c r="N300" i="112" s="1"/>
  <c r="K165" i="5"/>
  <c r="AH165" i="5" s="1"/>
  <c r="H99" i="112" s="1"/>
  <c r="K15" i="5"/>
  <c r="AH15" i="5" s="1"/>
  <c r="H18" i="112" s="1"/>
  <c r="K126" i="5"/>
  <c r="AH126" i="5" s="1"/>
  <c r="K257" i="5"/>
  <c r="AH257" i="5" s="1"/>
  <c r="K177" i="5"/>
  <c r="AH177" i="5" s="1"/>
  <c r="K193" i="5"/>
  <c r="AH193" i="5" s="1"/>
  <c r="M279" i="5"/>
  <c r="AJ279" i="5" s="1"/>
  <c r="N282" i="112" s="1"/>
  <c r="M210" i="5"/>
  <c r="AJ210" i="5" s="1"/>
  <c r="N213" i="112" s="1"/>
  <c r="M188" i="5"/>
  <c r="AJ188" i="5" s="1"/>
  <c r="N29" i="112" s="1"/>
  <c r="M22" i="5"/>
  <c r="AJ22" i="5" s="1"/>
  <c r="M189" i="5"/>
  <c r="AJ189" i="5" s="1"/>
  <c r="M260" i="5"/>
  <c r="AJ260" i="5" s="1"/>
  <c r="M289" i="5"/>
  <c r="AJ289" i="5" s="1"/>
  <c r="N175" i="5"/>
  <c r="AK175" i="5" s="1"/>
  <c r="M232" i="5"/>
  <c r="AJ232" i="5" s="1"/>
  <c r="M64" i="5"/>
  <c r="AJ64" i="5" s="1"/>
  <c r="M35" i="5"/>
  <c r="AJ35" i="5" s="1"/>
  <c r="M12" i="5"/>
  <c r="AJ12" i="5" s="1"/>
  <c r="M24" i="5"/>
  <c r="AJ24" i="5" s="1"/>
  <c r="N35" i="5"/>
  <c r="AK35" i="5" s="1"/>
  <c r="N33" i="5"/>
  <c r="AK33" i="5" s="1"/>
  <c r="N157" i="5"/>
  <c r="AK157" i="5" s="1"/>
  <c r="N84" i="5"/>
  <c r="AK84" i="5" s="1"/>
  <c r="N286" i="5"/>
  <c r="AK286" i="5" s="1"/>
  <c r="L277" i="5"/>
  <c r="AI277" i="5" s="1"/>
  <c r="L298" i="5"/>
  <c r="AI298" i="5" s="1"/>
  <c r="L281" i="5"/>
  <c r="AI281" i="5" s="1"/>
  <c r="E284" i="112" s="1"/>
  <c r="L127" i="5"/>
  <c r="AI127" i="5" s="1"/>
  <c r="E130" i="112" s="1"/>
  <c r="L28" i="5"/>
  <c r="AI28" i="5" s="1"/>
  <c r="E115" i="112" s="1"/>
  <c r="K150" i="5"/>
  <c r="AH150" i="5" s="1"/>
  <c r="H153" i="112" s="1"/>
  <c r="K243" i="5"/>
  <c r="AH243" i="5" s="1"/>
  <c r="H246" i="112" s="1"/>
  <c r="K6" i="5"/>
  <c r="AH6" i="5" s="1"/>
  <c r="K80" i="5"/>
  <c r="AH80" i="5" s="1"/>
  <c r="K39" i="5"/>
  <c r="AH39" i="5" s="1"/>
  <c r="H42" i="112" s="1"/>
  <c r="K9" i="5"/>
  <c r="AH9" i="5" s="1"/>
  <c r="K88" i="5"/>
  <c r="AH88" i="5" s="1"/>
  <c r="K286" i="5"/>
  <c r="AH286" i="5" s="1"/>
  <c r="H289" i="112" s="1"/>
  <c r="K136" i="5"/>
  <c r="AH136" i="5" s="1"/>
  <c r="H139" i="112" s="1"/>
  <c r="K76" i="5"/>
  <c r="AH76" i="5" s="1"/>
  <c r="L102" i="5"/>
  <c r="AI102" i="5" s="1"/>
  <c r="L190" i="5"/>
  <c r="AI190" i="5" s="1"/>
  <c r="E72" i="112" s="1"/>
  <c r="L166" i="5"/>
  <c r="AI166" i="5" s="1"/>
  <c r="K62" i="5"/>
  <c r="AH62" i="5" s="1"/>
  <c r="H65" i="112" s="1"/>
  <c r="M244" i="5"/>
  <c r="AJ244" i="5" s="1"/>
  <c r="K29" i="5"/>
  <c r="AH29" i="5" s="1"/>
  <c r="N156" i="5"/>
  <c r="AK156" i="5" s="1"/>
  <c r="K159" i="112" s="1"/>
  <c r="N148" i="5"/>
  <c r="AK148" i="5" s="1"/>
  <c r="K151" i="112" s="1"/>
  <c r="N140" i="5"/>
  <c r="AK140" i="5" s="1"/>
  <c r="K175" i="112" s="1"/>
  <c r="N17" i="5"/>
  <c r="AK17" i="5" s="1"/>
  <c r="N211" i="5"/>
  <c r="AK211" i="5" s="1"/>
  <c r="N169" i="5"/>
  <c r="AK169" i="5" s="1"/>
  <c r="N268" i="5"/>
  <c r="AK268" i="5" s="1"/>
  <c r="N170" i="5"/>
  <c r="AK170" i="5" s="1"/>
  <c r="N210" i="5"/>
  <c r="AK210" i="5" s="1"/>
  <c r="L289" i="5"/>
  <c r="AI289" i="5" s="1"/>
  <c r="E292" i="112" s="1"/>
  <c r="L120" i="5"/>
  <c r="AI120" i="5" s="1"/>
  <c r="L245" i="5"/>
  <c r="AI245" i="5" s="1"/>
  <c r="L106" i="5"/>
  <c r="AI106" i="5" s="1"/>
  <c r="L209" i="5"/>
  <c r="AI209" i="5" s="1"/>
  <c r="L171" i="5"/>
  <c r="AI171" i="5" s="1"/>
  <c r="E174" i="112" s="1"/>
  <c r="L8" i="5"/>
  <c r="AI8" i="5" s="1"/>
  <c r="E195" i="112" s="1"/>
  <c r="L63" i="5"/>
  <c r="AI63" i="5" s="1"/>
  <c r="L139" i="5"/>
  <c r="AI139" i="5" s="1"/>
  <c r="K127" i="5"/>
  <c r="AH127" i="5" s="1"/>
  <c r="K224" i="5"/>
  <c r="AH224" i="5" s="1"/>
  <c r="H203" i="112" s="1"/>
  <c r="K279" i="5"/>
  <c r="AH279" i="5" s="1"/>
  <c r="H282" i="112" s="1"/>
  <c r="K17" i="5"/>
  <c r="AH17" i="5" s="1"/>
  <c r="K182" i="5"/>
  <c r="AH182" i="5" s="1"/>
  <c r="K252" i="5"/>
  <c r="AH252" i="5" s="1"/>
  <c r="K99" i="5"/>
  <c r="AH99" i="5" s="1"/>
  <c r="H102" i="112" s="1"/>
  <c r="K251" i="5"/>
  <c r="AH251" i="5" s="1"/>
  <c r="M219" i="5"/>
  <c r="AJ219" i="5" s="1"/>
  <c r="M242" i="5"/>
  <c r="AJ242" i="5" s="1"/>
  <c r="N118" i="112" s="1"/>
  <c r="M215" i="5"/>
  <c r="AJ215" i="5" s="1"/>
  <c r="M113" i="5"/>
  <c r="AJ113" i="5" s="1"/>
  <c r="N116" i="112" s="1"/>
  <c r="M226" i="5"/>
  <c r="AJ226" i="5" s="1"/>
  <c r="N229" i="112" s="1"/>
  <c r="M252" i="5"/>
  <c r="AJ252" i="5" s="1"/>
  <c r="N255" i="112" s="1"/>
  <c r="M151" i="5"/>
  <c r="AJ151" i="5" s="1"/>
  <c r="M182" i="5"/>
  <c r="AJ182" i="5" s="1"/>
  <c r="N185" i="112" s="1"/>
  <c r="M67" i="5"/>
  <c r="AJ67" i="5" s="1"/>
  <c r="N70" i="112" s="1"/>
  <c r="M52" i="5"/>
  <c r="AJ52" i="5" s="1"/>
  <c r="M124" i="5"/>
  <c r="AJ124" i="5" s="1"/>
  <c r="N127" i="112" s="1"/>
  <c r="M268" i="5"/>
  <c r="AJ268" i="5" s="1"/>
  <c r="BC114" i="114"/>
  <c r="BC41" i="114"/>
  <c r="BC295" i="114"/>
  <c r="L185" i="5" s="1"/>
  <c r="AI185" i="5" s="1"/>
  <c r="BC283" i="114"/>
  <c r="L109" i="5" s="1"/>
  <c r="AI109" i="5" s="1"/>
  <c r="BC251" i="114"/>
  <c r="L134" i="5" s="1"/>
  <c r="AI134" i="5" s="1"/>
  <c r="E137" i="112" s="1"/>
  <c r="BC198" i="114"/>
  <c r="L156" i="5" s="1"/>
  <c r="AI156" i="5" s="1"/>
  <c r="L208" i="5"/>
  <c r="AI208" i="5" s="1"/>
  <c r="E272" i="112" s="1"/>
  <c r="BC38" i="114"/>
  <c r="L38" i="5" s="1"/>
  <c r="AI38" i="5" s="1"/>
  <c r="BC228" i="114"/>
  <c r="L159" i="5" s="1"/>
  <c r="AI159" i="5" s="1"/>
  <c r="BC259" i="114"/>
  <c r="L42" i="5" s="1"/>
  <c r="AI42" i="5" s="1"/>
  <c r="BC30" i="114"/>
  <c r="L113" i="5" s="1"/>
  <c r="AI113" i="5" s="1"/>
  <c r="E116" i="112" s="1"/>
  <c r="BC271" i="114"/>
  <c r="L271" i="5" s="1"/>
  <c r="AI271" i="5" s="1"/>
  <c r="BC249" i="114"/>
  <c r="L249" i="5" s="1"/>
  <c r="AI249" i="5" s="1"/>
  <c r="E252" i="112" s="1"/>
  <c r="BC140" i="114"/>
  <c r="L140" i="5" s="1"/>
  <c r="AI140" i="5" s="1"/>
  <c r="BC213" i="114"/>
  <c r="L213" i="5" s="1"/>
  <c r="AI213" i="5" s="1"/>
  <c r="BC56" i="114"/>
  <c r="L233" i="5" s="1"/>
  <c r="AI233" i="5" s="1"/>
  <c r="E48" i="112" s="1"/>
  <c r="BC88" i="114"/>
  <c r="L88" i="5" s="1"/>
  <c r="AI88" i="5" s="1"/>
  <c r="N293" i="5"/>
  <c r="AK293" i="5" s="1"/>
  <c r="N80" i="5"/>
  <c r="AK80" i="5" s="1"/>
  <c r="N139" i="5"/>
  <c r="AK139" i="5" s="1"/>
  <c r="N40" i="5"/>
  <c r="AK40" i="5" s="1"/>
  <c r="N279" i="5"/>
  <c r="AK279" i="5" s="1"/>
  <c r="N200" i="5"/>
  <c r="AK200" i="5" s="1"/>
  <c r="K203" i="112" s="1"/>
  <c r="N122" i="5"/>
  <c r="AK122" i="5" s="1"/>
  <c r="N155" i="5"/>
  <c r="AK155" i="5" s="1"/>
  <c r="K158" i="112" s="1"/>
  <c r="N202" i="5"/>
  <c r="AK202" i="5" s="1"/>
  <c r="K205" i="112" s="1"/>
  <c r="N237" i="5"/>
  <c r="AK237" i="5" s="1"/>
  <c r="N225" i="5"/>
  <c r="AK225" i="5" s="1"/>
  <c r="K209" i="112" s="1"/>
  <c r="N176" i="5"/>
  <c r="AK176" i="5" s="1"/>
  <c r="K179" i="112" s="1"/>
  <c r="N281" i="5"/>
  <c r="AK281" i="5" s="1"/>
  <c r="N192" i="5"/>
  <c r="AK192" i="5" s="1"/>
  <c r="N181" i="5"/>
  <c r="AK181" i="5" s="1"/>
  <c r="K184" i="112" s="1"/>
  <c r="N300" i="5"/>
  <c r="AK300" i="5" s="1"/>
  <c r="N87" i="5"/>
  <c r="AK87" i="5" s="1"/>
  <c r="N86" i="5"/>
  <c r="AK86" i="5" s="1"/>
  <c r="N30" i="5"/>
  <c r="AK30" i="5" s="1"/>
  <c r="K33" i="112" s="1"/>
  <c r="N130" i="5"/>
  <c r="AK130" i="5" s="1"/>
  <c r="K133" i="112" s="1"/>
  <c r="N135" i="5"/>
  <c r="AK135" i="5" s="1"/>
  <c r="K138" i="112" s="1"/>
  <c r="N123" i="5"/>
  <c r="AK123" i="5" s="1"/>
  <c r="K126" i="112" s="1"/>
  <c r="N189" i="5"/>
  <c r="AK189" i="5" s="1"/>
  <c r="K192" i="112" s="1"/>
  <c r="N165" i="5"/>
  <c r="AK165" i="5" s="1"/>
  <c r="N257" i="5"/>
  <c r="AK257" i="5" s="1"/>
  <c r="K260" i="112" s="1"/>
  <c r="N174" i="5"/>
  <c r="AK174" i="5" s="1"/>
  <c r="K177" i="112" s="1"/>
  <c r="N132" i="5"/>
  <c r="AK132" i="5" s="1"/>
  <c r="K135" i="112" s="1"/>
  <c r="N9" i="5"/>
  <c r="AK9" i="5" s="1"/>
  <c r="N203" i="5"/>
  <c r="AK203" i="5" s="1"/>
  <c r="N253" i="5"/>
  <c r="AK253" i="5" s="1"/>
  <c r="K256" i="112" s="1"/>
  <c r="N288" i="5"/>
  <c r="AK288" i="5" s="1"/>
  <c r="K291" i="112" s="1"/>
  <c r="N269" i="5"/>
  <c r="AK269" i="5" s="1"/>
  <c r="N205" i="5"/>
  <c r="AK205" i="5" s="1"/>
  <c r="N98" i="5"/>
  <c r="AK98" i="5" s="1"/>
  <c r="K101" i="112" s="1"/>
  <c r="L85" i="5"/>
  <c r="AI85" i="5" s="1"/>
  <c r="E88" i="112" s="1"/>
  <c r="L56" i="5"/>
  <c r="AI56" i="5" s="1"/>
  <c r="K253" i="5"/>
  <c r="AH253" i="5" s="1"/>
  <c r="L294" i="5"/>
  <c r="AI294" i="5" s="1"/>
  <c r="L72" i="5"/>
  <c r="AI72" i="5" s="1"/>
  <c r="E75" i="112" s="1"/>
  <c r="L61" i="5"/>
  <c r="AI61" i="5" s="1"/>
  <c r="E64" i="112" s="1"/>
  <c r="L54" i="5"/>
  <c r="AI54" i="5" s="1"/>
  <c r="L262" i="5"/>
  <c r="AI262" i="5" s="1"/>
  <c r="L98" i="5"/>
  <c r="AI98" i="5" s="1"/>
  <c r="E95" i="112" s="1"/>
  <c r="L231" i="5"/>
  <c r="AI231" i="5" s="1"/>
  <c r="L48" i="5"/>
  <c r="AI48" i="5" s="1"/>
  <c r="L155" i="5"/>
  <c r="AI155" i="5" s="1"/>
  <c r="E158" i="112" s="1"/>
  <c r="L167" i="5"/>
  <c r="AI167" i="5" s="1"/>
  <c r="E170" i="112" s="1"/>
  <c r="L184" i="5"/>
  <c r="AI184" i="5" s="1"/>
  <c r="E187" i="112" s="1"/>
  <c r="L110" i="5"/>
  <c r="AI110" i="5" s="1"/>
  <c r="E299" i="112" s="1"/>
  <c r="L216" i="5"/>
  <c r="AI216" i="5" s="1"/>
  <c r="L118" i="5"/>
  <c r="AI118" i="5" s="1"/>
  <c r="E121" i="112" s="1"/>
  <c r="L6" i="5"/>
  <c r="AI6" i="5" s="1"/>
  <c r="L268" i="5"/>
  <c r="AI268" i="5" s="1"/>
  <c r="E271" i="112" s="1"/>
  <c r="L151" i="5"/>
  <c r="AI151" i="5" s="1"/>
  <c r="L218" i="5"/>
  <c r="AI218" i="5" s="1"/>
  <c r="L150" i="5"/>
  <c r="AI150" i="5" s="1"/>
  <c r="E153" i="112" s="1"/>
  <c r="L97" i="5"/>
  <c r="AI97" i="5" s="1"/>
  <c r="L111" i="5"/>
  <c r="AI111" i="5" s="1"/>
  <c r="L242" i="5"/>
  <c r="AI242" i="5" s="1"/>
  <c r="E245" i="112" s="1"/>
  <c r="L4" i="5"/>
  <c r="AI4" i="5" s="1"/>
  <c r="L160" i="5"/>
  <c r="AI160" i="5" s="1"/>
  <c r="E163" i="112" s="1"/>
  <c r="K103" i="5"/>
  <c r="AH103" i="5" s="1"/>
  <c r="K231" i="5"/>
  <c r="AH231" i="5" s="1"/>
  <c r="H234" i="112" s="1"/>
  <c r="N180" i="5"/>
  <c r="AK180" i="5" s="1"/>
  <c r="N142" i="5"/>
  <c r="AK142" i="5" s="1"/>
  <c r="K145" i="112" s="1"/>
  <c r="N161" i="5"/>
  <c r="AK161" i="5" s="1"/>
  <c r="K164" i="112" s="1"/>
  <c r="L224" i="5"/>
  <c r="AI224" i="5" s="1"/>
  <c r="E227" i="112" s="1"/>
  <c r="N48" i="5"/>
  <c r="AK48" i="5" s="1"/>
  <c r="N120" i="5"/>
  <c r="AK120" i="5" s="1"/>
  <c r="N153" i="5"/>
  <c r="AK153" i="5" s="1"/>
  <c r="K134" i="112" s="1"/>
  <c r="N5" i="5"/>
  <c r="AK5" i="5" s="1"/>
  <c r="N104" i="5"/>
  <c r="AK104" i="5" s="1"/>
  <c r="N53" i="5"/>
  <c r="AK53" i="5" s="1"/>
  <c r="N145" i="5"/>
  <c r="AK145" i="5" s="1"/>
  <c r="N236" i="5"/>
  <c r="AK236" i="5" s="1"/>
  <c r="N233" i="5"/>
  <c r="AK233" i="5" s="1"/>
  <c r="N22" i="5"/>
  <c r="AK22" i="5" s="1"/>
  <c r="N49" i="5"/>
  <c r="AK49" i="5" s="1"/>
  <c r="K52" i="112" s="1"/>
  <c r="N232" i="5"/>
  <c r="AK232" i="5" s="1"/>
  <c r="K235" i="112" s="1"/>
  <c r="N37" i="5"/>
  <c r="AK37" i="5" s="1"/>
  <c r="K40" i="112" s="1"/>
  <c r="N112" i="5"/>
  <c r="AK112" i="5" s="1"/>
  <c r="N216" i="5"/>
  <c r="AK216" i="5" s="1"/>
  <c r="K219" i="112" s="1"/>
  <c r="N198" i="5"/>
  <c r="AK198" i="5" s="1"/>
  <c r="N92" i="5"/>
  <c r="AK92" i="5" s="1"/>
  <c r="N16" i="5"/>
  <c r="AK16" i="5" s="1"/>
  <c r="K19" i="112" s="1"/>
  <c r="N168" i="5"/>
  <c r="AK168" i="5" s="1"/>
  <c r="K171" i="112" s="1"/>
  <c r="N227" i="5"/>
  <c r="AK227" i="5" s="1"/>
  <c r="K230" i="112" s="1"/>
  <c r="N74" i="5"/>
  <c r="AK74" i="5" s="1"/>
  <c r="N27" i="5"/>
  <c r="AK27" i="5" s="1"/>
  <c r="K30" i="112" s="1"/>
  <c r="N58" i="5"/>
  <c r="AK58" i="5" s="1"/>
  <c r="K61" i="112" s="1"/>
  <c r="N273" i="5"/>
  <c r="AK273" i="5" s="1"/>
  <c r="N62" i="5"/>
  <c r="AK62" i="5" s="1"/>
  <c r="N215" i="5"/>
  <c r="AK215" i="5" s="1"/>
  <c r="K218" i="112" s="1"/>
  <c r="N43" i="5"/>
  <c r="AK43" i="5" s="1"/>
  <c r="N150" i="5"/>
  <c r="AK150" i="5" s="1"/>
  <c r="N94" i="5"/>
  <c r="AK94" i="5" s="1"/>
  <c r="N258" i="5"/>
  <c r="AK258" i="5" s="1"/>
  <c r="K261" i="112" s="1"/>
  <c r="N263" i="5"/>
  <c r="AK263" i="5" s="1"/>
  <c r="K266" i="112" s="1"/>
  <c r="N187" i="5"/>
  <c r="AK187" i="5" s="1"/>
  <c r="K190" i="112" s="1"/>
  <c r="N34" i="5"/>
  <c r="AK34" i="5" s="1"/>
  <c r="K37" i="112" s="1"/>
  <c r="N15" i="5"/>
  <c r="AK15" i="5" s="1"/>
  <c r="K18" i="112" s="1"/>
  <c r="N67" i="5"/>
  <c r="AK67" i="5" s="1"/>
  <c r="K70" i="112" s="1"/>
  <c r="N238" i="5"/>
  <c r="AK238" i="5" s="1"/>
  <c r="N196" i="5"/>
  <c r="AK196" i="5" s="1"/>
  <c r="N73" i="5"/>
  <c r="AK73" i="5" s="1"/>
  <c r="N267" i="5"/>
  <c r="AK267" i="5" s="1"/>
  <c r="K270" i="112" s="1"/>
  <c r="N119" i="5"/>
  <c r="AK119" i="5" s="1"/>
  <c r="K122" i="112" s="1"/>
  <c r="N106" i="5"/>
  <c r="AK106" i="5" s="1"/>
  <c r="K109" i="112" s="1"/>
  <c r="N21" i="5"/>
  <c r="AK21" i="5" s="1"/>
  <c r="K24" i="112" s="1"/>
  <c r="L128" i="5"/>
  <c r="AI128" i="5" s="1"/>
  <c r="L288" i="5"/>
  <c r="AI288" i="5" s="1"/>
  <c r="L275" i="5"/>
  <c r="AI275" i="5" s="1"/>
  <c r="E278" i="112" s="1"/>
  <c r="L12" i="5"/>
  <c r="AI12" i="5" s="1"/>
  <c r="L295" i="5"/>
  <c r="AI295" i="5" s="1"/>
  <c r="E298" i="112" s="1"/>
  <c r="L238" i="5"/>
  <c r="AI238" i="5" s="1"/>
  <c r="L29" i="5"/>
  <c r="AI29" i="5" s="1"/>
  <c r="L246" i="5"/>
  <c r="AI246" i="5" s="1"/>
  <c r="E249" i="112" s="1"/>
  <c r="L37" i="5"/>
  <c r="AI37" i="5" s="1"/>
  <c r="L283" i="5"/>
  <c r="AI283" i="5" s="1"/>
  <c r="L215" i="5"/>
  <c r="AI215" i="5" s="1"/>
  <c r="E218" i="112" s="1"/>
  <c r="L282" i="5"/>
  <c r="AI282" i="5" s="1"/>
  <c r="E285" i="112" s="1"/>
  <c r="L214" i="5"/>
  <c r="AI214" i="5" s="1"/>
  <c r="E217" i="112" s="1"/>
  <c r="L161" i="5"/>
  <c r="AI161" i="5" s="1"/>
  <c r="L175" i="5"/>
  <c r="AI175" i="5" s="1"/>
  <c r="L251" i="5"/>
  <c r="AI251" i="5" s="1"/>
  <c r="L68" i="5"/>
  <c r="AI68" i="5" s="1"/>
  <c r="L240" i="5"/>
  <c r="AI240" i="5" s="1"/>
  <c r="E243" i="112" s="1"/>
  <c r="K51" i="5"/>
  <c r="AH51" i="5" s="1"/>
  <c r="K295" i="5"/>
  <c r="AH295" i="5" s="1"/>
  <c r="K183" i="5"/>
  <c r="AH183" i="5" s="1"/>
  <c r="K41" i="5"/>
  <c r="AH41" i="5" s="1"/>
  <c r="H44" i="112" s="1"/>
  <c r="L51" i="5"/>
  <c r="AI51" i="5" s="1"/>
  <c r="E54" i="112" s="1"/>
  <c r="L15" i="5"/>
  <c r="AI15" i="5" s="1"/>
  <c r="E18" i="112" s="1"/>
  <c r="K11" i="5"/>
  <c r="AH11" i="5" s="1"/>
  <c r="K276" i="5"/>
  <c r="AH276" i="5" s="1"/>
  <c r="L60" i="5"/>
  <c r="AI60" i="5" s="1"/>
  <c r="E63" i="112" s="1"/>
  <c r="L79" i="5"/>
  <c r="AI79" i="5" s="1"/>
  <c r="E82" i="112" s="1"/>
  <c r="K24" i="5"/>
  <c r="AH24" i="5" s="1"/>
  <c r="M187" i="5"/>
  <c r="AJ187" i="5" s="1"/>
  <c r="N214" i="5"/>
  <c r="AK214" i="5" s="1"/>
  <c r="N160" i="5"/>
  <c r="AK160" i="5" s="1"/>
  <c r="N244" i="5"/>
  <c r="AK244" i="5" s="1"/>
  <c r="N12" i="5"/>
  <c r="AK12" i="5" s="1"/>
  <c r="N103" i="5"/>
  <c r="AK103" i="5" s="1"/>
  <c r="K106" i="112" s="1"/>
  <c r="N83" i="5"/>
  <c r="AK83" i="5" s="1"/>
  <c r="K86" i="112" s="1"/>
  <c r="N190" i="5"/>
  <c r="AK190" i="5" s="1"/>
  <c r="K72" i="112" s="1"/>
  <c r="N51" i="5"/>
  <c r="AK51" i="5" s="1"/>
  <c r="K54" i="112" s="1"/>
  <c r="N57" i="5"/>
  <c r="AK57" i="5" s="1"/>
  <c r="K60" i="112" s="1"/>
  <c r="N266" i="5"/>
  <c r="AK266" i="5" s="1"/>
  <c r="K269" i="112" s="1"/>
  <c r="N39" i="5"/>
  <c r="AK39" i="5" s="1"/>
  <c r="K42" i="112" s="1"/>
  <c r="N195" i="5"/>
  <c r="AK195" i="5" s="1"/>
  <c r="K198" i="112" s="1"/>
  <c r="N218" i="5"/>
  <c r="AK218" i="5" s="1"/>
  <c r="K221" i="112" s="1"/>
  <c r="N292" i="5"/>
  <c r="AK292" i="5" s="1"/>
  <c r="K295" i="112" s="1"/>
  <c r="N197" i="5"/>
  <c r="AK197" i="5" s="1"/>
  <c r="K200" i="112" s="1"/>
  <c r="N149" i="5"/>
  <c r="AK149" i="5" s="1"/>
  <c r="N247" i="5"/>
  <c r="AK247" i="5" s="1"/>
  <c r="N42" i="5"/>
  <c r="AK42" i="5" s="1"/>
  <c r="K45" i="112" s="1"/>
  <c r="L253" i="5"/>
  <c r="AI253" i="5" s="1"/>
  <c r="L182" i="5"/>
  <c r="AI182" i="5" s="1"/>
  <c r="E185" i="112" s="1"/>
  <c r="L115" i="5"/>
  <c r="AI115" i="5" s="1"/>
  <c r="E118" i="112" s="1"/>
  <c r="L274" i="5"/>
  <c r="AI274" i="5" s="1"/>
  <c r="E277" i="112" s="1"/>
  <c r="L198" i="5"/>
  <c r="AI198" i="5" s="1"/>
  <c r="E128" i="112" s="1"/>
  <c r="L163" i="5"/>
  <c r="AI163" i="5" s="1"/>
  <c r="E166" i="112" s="1"/>
  <c r="L297" i="5"/>
  <c r="AI297" i="5" s="1"/>
  <c r="L183" i="5"/>
  <c r="AI183" i="5" s="1"/>
  <c r="E186" i="112" s="1"/>
  <c r="L191" i="5"/>
  <c r="AI191" i="5" s="1"/>
  <c r="E194" i="112" s="1"/>
  <c r="L10" i="5"/>
  <c r="AI10" i="5" s="1"/>
  <c r="L99" i="5"/>
  <c r="AI99" i="5" s="1"/>
  <c r="L78" i="5"/>
  <c r="AI78" i="5" s="1"/>
  <c r="E81" i="112" s="1"/>
  <c r="L25" i="5"/>
  <c r="AI25" i="5" s="1"/>
  <c r="L49" i="5"/>
  <c r="AI49" i="5" s="1"/>
  <c r="L121" i="5"/>
  <c r="AI121" i="5" s="1"/>
  <c r="K85" i="5"/>
  <c r="AH85" i="5" s="1"/>
  <c r="K167" i="5"/>
  <c r="AH167" i="5" s="1"/>
  <c r="H170" i="112" s="1"/>
  <c r="K178" i="5"/>
  <c r="AH178" i="5" s="1"/>
  <c r="L259" i="5"/>
  <c r="AI259" i="5" s="1"/>
  <c r="E262" i="112" s="1"/>
  <c r="L143" i="5"/>
  <c r="AI143" i="5" s="1"/>
  <c r="L299" i="5"/>
  <c r="AI299" i="5" s="1"/>
  <c r="L145" i="5"/>
  <c r="AI145" i="5" s="1"/>
  <c r="E148" i="112" s="1"/>
  <c r="L82" i="5"/>
  <c r="AI82" i="5" s="1"/>
  <c r="L169" i="5"/>
  <c r="AI169" i="5" s="1"/>
  <c r="L17" i="5"/>
  <c r="AI17" i="5" s="1"/>
  <c r="K294" i="5"/>
  <c r="AH294" i="5" s="1"/>
  <c r="H297" i="112" s="1"/>
  <c r="K202" i="5"/>
  <c r="AH202" i="5" s="1"/>
  <c r="L168" i="5"/>
  <c r="AI168" i="5" s="1"/>
  <c r="E171" i="112" s="1"/>
  <c r="K235" i="5"/>
  <c r="AH235" i="5" s="1"/>
  <c r="K83" i="5"/>
  <c r="AH83" i="5" s="1"/>
  <c r="K212" i="5"/>
  <c r="AH212" i="5" s="1"/>
  <c r="K201" i="5"/>
  <c r="AH201" i="5" s="1"/>
  <c r="K30" i="5"/>
  <c r="AH30" i="5" s="1"/>
  <c r="H33" i="112" s="1"/>
  <c r="K220" i="5"/>
  <c r="AH220" i="5" s="1"/>
  <c r="H223" i="112" s="1"/>
  <c r="K265" i="5"/>
  <c r="AH265" i="5" s="1"/>
  <c r="K26" i="5"/>
  <c r="AH26" i="5" s="1"/>
  <c r="K59" i="5"/>
  <c r="AH59" i="5" s="1"/>
  <c r="H62" i="112" s="1"/>
  <c r="K148" i="5"/>
  <c r="AH148" i="5" s="1"/>
  <c r="N28" i="5"/>
  <c r="AK28" i="5" s="1"/>
  <c r="K31" i="112" s="1"/>
  <c r="N54" i="5"/>
  <c r="AK54" i="5" s="1"/>
  <c r="K57" i="112" s="1"/>
  <c r="N277" i="5"/>
  <c r="AK277" i="5" s="1"/>
  <c r="K280" i="112" s="1"/>
  <c r="N105" i="5"/>
  <c r="AK105" i="5" s="1"/>
  <c r="K108" i="112" s="1"/>
  <c r="N280" i="5"/>
  <c r="AK280" i="5" s="1"/>
  <c r="K283" i="112" s="1"/>
  <c r="N29" i="5"/>
  <c r="AK29" i="5" s="1"/>
  <c r="N65" i="5"/>
  <c r="AK65" i="5" s="1"/>
  <c r="N11" i="5"/>
  <c r="AK11" i="5" s="1"/>
  <c r="K14" i="112" s="1"/>
  <c r="N118" i="5"/>
  <c r="AK118" i="5" s="1"/>
  <c r="K121" i="112" s="1"/>
  <c r="N261" i="5"/>
  <c r="AK261" i="5" s="1"/>
  <c r="K264" i="112" s="1"/>
  <c r="N90" i="5"/>
  <c r="AK90" i="5" s="1"/>
  <c r="K93" i="112" s="1"/>
  <c r="L243" i="5"/>
  <c r="AI243" i="5" s="1"/>
  <c r="L30" i="5"/>
  <c r="AI30" i="5" s="1"/>
  <c r="L116" i="5"/>
  <c r="AI116" i="5" s="1"/>
  <c r="L13" i="5"/>
  <c r="AI13" i="5" s="1"/>
  <c r="L94" i="5"/>
  <c r="AI94" i="5" s="1"/>
  <c r="L210" i="5"/>
  <c r="AI210" i="5" s="1"/>
  <c r="L146" i="5"/>
  <c r="AI146" i="5" s="1"/>
  <c r="L9" i="5"/>
  <c r="AI9" i="5" s="1"/>
  <c r="E276" i="112" s="1"/>
  <c r="L153" i="5"/>
  <c r="AI153" i="5" s="1"/>
  <c r="L291" i="5"/>
  <c r="AI291" i="5" s="1"/>
  <c r="E294" i="112" s="1"/>
  <c r="L177" i="5"/>
  <c r="AI177" i="5" s="1"/>
  <c r="L181" i="5"/>
  <c r="AI181" i="5" s="1"/>
  <c r="E184" i="112" s="1"/>
  <c r="L280" i="5"/>
  <c r="AI280" i="5" s="1"/>
  <c r="E283" i="112" s="1"/>
  <c r="N93" i="5"/>
  <c r="AK93" i="5" s="1"/>
  <c r="K96" i="112" s="1"/>
  <c r="N76" i="5"/>
  <c r="AK76" i="5" s="1"/>
  <c r="K79" i="112" s="1"/>
  <c r="N125" i="5"/>
  <c r="AK125" i="5" s="1"/>
  <c r="N242" i="5"/>
  <c r="AK242" i="5" s="1"/>
  <c r="N262" i="5"/>
  <c r="AK262" i="5" s="1"/>
  <c r="K265" i="112" s="1"/>
  <c r="N179" i="5"/>
  <c r="AK179" i="5" s="1"/>
  <c r="N102" i="5"/>
  <c r="AK102" i="5" s="1"/>
  <c r="K105" i="112" s="1"/>
  <c r="N284" i="5"/>
  <c r="AK284" i="5" s="1"/>
  <c r="K287" i="112" s="1"/>
  <c r="N78" i="5"/>
  <c r="AK78" i="5" s="1"/>
  <c r="K81" i="112" s="1"/>
  <c r="N138" i="5"/>
  <c r="AK138" i="5" s="1"/>
  <c r="N162" i="5"/>
  <c r="AK162" i="5" s="1"/>
  <c r="K165" i="112" s="1"/>
  <c r="N134" i="5"/>
  <c r="AK134" i="5" s="1"/>
  <c r="K137" i="112" s="1"/>
  <c r="N208" i="5"/>
  <c r="AK208" i="5" s="1"/>
  <c r="K211" i="112" s="1"/>
  <c r="N152" i="5"/>
  <c r="AK152" i="5" s="1"/>
  <c r="N100" i="5"/>
  <c r="AK100" i="5" s="1"/>
  <c r="K103" i="112" s="1"/>
  <c r="N245" i="5"/>
  <c r="AK245" i="5" s="1"/>
  <c r="K248" i="112" s="1"/>
  <c r="N204" i="5"/>
  <c r="AK204" i="5" s="1"/>
  <c r="K207" i="112" s="1"/>
  <c r="N275" i="5"/>
  <c r="AK275" i="5" s="1"/>
  <c r="K278" i="112" s="1"/>
  <c r="N240" i="5"/>
  <c r="AK240" i="5" s="1"/>
  <c r="K243" i="112" s="1"/>
  <c r="N260" i="5"/>
  <c r="AK260" i="5" s="1"/>
  <c r="K263" i="112" s="1"/>
  <c r="N26" i="5"/>
  <c r="AK26" i="5" s="1"/>
  <c r="K29" i="112" s="1"/>
  <c r="N154" i="5"/>
  <c r="AK154" i="5" s="1"/>
  <c r="N166" i="5"/>
  <c r="AK166" i="5" s="1"/>
  <c r="K169" i="112" s="1"/>
  <c r="N188" i="5"/>
  <c r="AK188" i="5" s="1"/>
  <c r="K191" i="112" s="1"/>
  <c r="N46" i="5"/>
  <c r="AK46" i="5" s="1"/>
  <c r="N4" i="5"/>
  <c r="AK4" i="5" s="1"/>
  <c r="N55" i="5"/>
  <c r="AK55" i="5" s="1"/>
  <c r="K58" i="112" s="1"/>
  <c r="N75" i="5"/>
  <c r="AK75" i="5" s="1"/>
  <c r="K78" i="112" s="1"/>
  <c r="N77" i="5"/>
  <c r="AK77" i="5" s="1"/>
  <c r="K80" i="112" s="1"/>
  <c r="N270" i="5"/>
  <c r="AK270" i="5" s="1"/>
  <c r="K273" i="112" s="1"/>
  <c r="N248" i="5"/>
  <c r="AK248" i="5" s="1"/>
  <c r="K251" i="112" s="1"/>
  <c r="N82" i="5"/>
  <c r="AK82" i="5" s="1"/>
  <c r="L290" i="5"/>
  <c r="AI290" i="5" s="1"/>
  <c r="E293" i="112" s="1"/>
  <c r="L278" i="5"/>
  <c r="AI278" i="5" s="1"/>
  <c r="E281" i="112" s="1"/>
  <c r="L119" i="5"/>
  <c r="AI119" i="5" s="1"/>
  <c r="L174" i="5"/>
  <c r="AI174" i="5" s="1"/>
  <c r="L141" i="5"/>
  <c r="AI141" i="5" s="1"/>
  <c r="E144" i="112" s="1"/>
  <c r="L284" i="5"/>
  <c r="AI284" i="5" s="1"/>
  <c r="E287" i="112" s="1"/>
  <c r="L122" i="5"/>
  <c r="AI122" i="5" s="1"/>
  <c r="E125" i="112" s="1"/>
  <c r="L105" i="5"/>
  <c r="AI105" i="5" s="1"/>
  <c r="L77" i="5"/>
  <c r="AI77" i="5" s="1"/>
  <c r="L222" i="5"/>
  <c r="AI222" i="5" s="1"/>
  <c r="L204" i="5"/>
  <c r="AI204" i="5" s="1"/>
  <c r="E207" i="112" s="1"/>
  <c r="L67" i="5"/>
  <c r="AI67" i="5" s="1"/>
  <c r="E70" i="112" s="1"/>
  <c r="L52" i="5"/>
  <c r="AI52" i="5" s="1"/>
  <c r="E55" i="112" s="1"/>
  <c r="L76" i="5"/>
  <c r="AI76" i="5" s="1"/>
  <c r="L83" i="5"/>
  <c r="AI83" i="5" s="1"/>
  <c r="E86" i="112" s="1"/>
  <c r="L258" i="5"/>
  <c r="AI258" i="5" s="1"/>
  <c r="E261" i="112" s="1"/>
  <c r="N88" i="5"/>
  <c r="AK88" i="5" s="1"/>
  <c r="K91" i="112" s="1"/>
  <c r="N63" i="5"/>
  <c r="AK63" i="5" s="1"/>
  <c r="K66" i="112" s="1"/>
  <c r="N41" i="5"/>
  <c r="AK41" i="5" s="1"/>
  <c r="K44" i="112" s="1"/>
  <c r="N230" i="5"/>
  <c r="AK230" i="5" s="1"/>
  <c r="N246" i="5"/>
  <c r="AK246" i="5" s="1"/>
  <c r="K249" i="112" s="1"/>
  <c r="N146" i="5"/>
  <c r="AK146" i="5" s="1"/>
  <c r="K149" i="112" s="1"/>
  <c r="N3" i="5"/>
  <c r="AK3" i="5" s="1"/>
  <c r="K104" i="112" s="1"/>
  <c r="L270" i="5"/>
  <c r="AI270" i="5" s="1"/>
  <c r="E273" i="112" s="1"/>
  <c r="L197" i="5"/>
  <c r="AI197" i="5" s="1"/>
  <c r="E200" i="112" s="1"/>
  <c r="L101" i="5"/>
  <c r="AI101" i="5" s="1"/>
  <c r="L43" i="5"/>
  <c r="AI43" i="5" s="1"/>
  <c r="L205" i="5"/>
  <c r="AI205" i="5" s="1"/>
  <c r="E208" i="112" s="1"/>
  <c r="L23" i="5"/>
  <c r="AI23" i="5" s="1"/>
  <c r="E26" i="112" s="1"/>
  <c r="L3" i="5"/>
  <c r="L220" i="5"/>
  <c r="AI220" i="5" s="1"/>
  <c r="E223" i="112" s="1"/>
  <c r="L187" i="5"/>
  <c r="AI187" i="5" s="1"/>
  <c r="E190" i="112" s="1"/>
  <c r="L244" i="5"/>
  <c r="AI244" i="5" s="1"/>
  <c r="E247" i="112" s="1"/>
  <c r="L86" i="5"/>
  <c r="AI86" i="5" s="1"/>
  <c r="L178" i="5"/>
  <c r="AI178" i="5" s="1"/>
  <c r="E181" i="112" s="1"/>
  <c r="L96" i="5"/>
  <c r="AI96" i="5" s="1"/>
  <c r="E99" i="112" s="1"/>
  <c r="K180" i="5"/>
  <c r="AH180" i="5" s="1"/>
  <c r="H183" i="112" s="1"/>
  <c r="K27" i="5"/>
  <c r="AH27" i="5" s="1"/>
  <c r="L40" i="5"/>
  <c r="AI40" i="5" s="1"/>
  <c r="L176" i="5"/>
  <c r="AI176" i="5" s="1"/>
  <c r="E179" i="112" s="1"/>
  <c r="K254" i="5"/>
  <c r="AH254" i="5" s="1"/>
  <c r="H257" i="112" s="1"/>
  <c r="K23" i="5"/>
  <c r="AH23" i="5" s="1"/>
  <c r="H26" i="112" s="1"/>
  <c r="K112" i="5"/>
  <c r="AH112" i="5" s="1"/>
  <c r="H115" i="112" s="1"/>
  <c r="K155" i="5"/>
  <c r="AH155" i="5" s="1"/>
  <c r="K272" i="5"/>
  <c r="AH272" i="5" s="1"/>
  <c r="K95" i="5"/>
  <c r="AH95" i="5" s="1"/>
  <c r="L164" i="5"/>
  <c r="AI164" i="5" s="1"/>
  <c r="E167" i="112" s="1"/>
  <c r="L254" i="5"/>
  <c r="AI254" i="5" s="1"/>
  <c r="K94" i="5"/>
  <c r="AH94" i="5" s="1"/>
  <c r="K197" i="5"/>
  <c r="AH197" i="5" s="1"/>
  <c r="K238" i="5"/>
  <c r="AH238" i="5" s="1"/>
  <c r="K204" i="5"/>
  <c r="AH204" i="5" s="1"/>
  <c r="K79" i="5"/>
  <c r="AH79" i="5" s="1"/>
  <c r="K268" i="5"/>
  <c r="AH268" i="5" s="1"/>
  <c r="H271" i="112" s="1"/>
  <c r="K5" i="5"/>
  <c r="AH5" i="5" s="1"/>
  <c r="H8" i="112" s="1"/>
  <c r="L84" i="5"/>
  <c r="AI84" i="5" s="1"/>
  <c r="E87" i="112" s="1"/>
  <c r="L80" i="5"/>
  <c r="AI80" i="5" s="1"/>
  <c r="E83" i="112" s="1"/>
  <c r="K133" i="5"/>
  <c r="AH133" i="5" s="1"/>
  <c r="H136" i="112" s="1"/>
  <c r="K277" i="5"/>
  <c r="AH277" i="5" s="1"/>
  <c r="H280" i="112" s="1"/>
  <c r="K297" i="5"/>
  <c r="AH297" i="5" s="1"/>
  <c r="H300" i="112" s="1"/>
  <c r="K229" i="5"/>
  <c r="AH229" i="5" s="1"/>
  <c r="K298" i="5"/>
  <c r="AH298" i="5" s="1"/>
  <c r="M79" i="5"/>
  <c r="AJ79" i="5" s="1"/>
  <c r="N82" i="112" s="1"/>
  <c r="M80" i="5"/>
  <c r="AJ80" i="5" s="1"/>
  <c r="N83" i="112" s="1"/>
  <c r="M177" i="5"/>
  <c r="AJ177" i="5" s="1"/>
  <c r="M256" i="5"/>
  <c r="AJ256" i="5" s="1"/>
  <c r="M174" i="5"/>
  <c r="AJ174" i="5" s="1"/>
  <c r="N177" i="112" s="1"/>
  <c r="M138" i="5"/>
  <c r="AJ138" i="5" s="1"/>
  <c r="N141" i="112" s="1"/>
  <c r="M238" i="5"/>
  <c r="AJ238" i="5" s="1"/>
  <c r="N241" i="112" s="1"/>
  <c r="M148" i="5"/>
  <c r="AJ148" i="5" s="1"/>
  <c r="N151" i="112" s="1"/>
  <c r="M51" i="5"/>
  <c r="AJ51" i="5" s="1"/>
  <c r="M298" i="5"/>
  <c r="AJ298" i="5" s="1"/>
  <c r="M70" i="5"/>
  <c r="AJ70" i="5" s="1"/>
  <c r="M205" i="5"/>
  <c r="AJ205" i="5" s="1"/>
  <c r="M267" i="5"/>
  <c r="AJ267" i="5" s="1"/>
  <c r="N156" i="112" s="1"/>
  <c r="M117" i="5"/>
  <c r="AJ117" i="5" s="1"/>
  <c r="N120" i="112" s="1"/>
  <c r="M58" i="5"/>
  <c r="AJ58" i="5" s="1"/>
  <c r="K152" i="5"/>
  <c r="AH152" i="5" s="1"/>
  <c r="M143" i="5"/>
  <c r="AJ143" i="5" s="1"/>
  <c r="N146" i="112" s="1"/>
  <c r="M114" i="5"/>
  <c r="AJ114" i="5" s="1"/>
  <c r="M99" i="5"/>
  <c r="AJ99" i="5" s="1"/>
  <c r="M194" i="5"/>
  <c r="AJ194" i="5" s="1"/>
  <c r="N197" i="112" s="1"/>
  <c r="M283" i="5"/>
  <c r="AJ283" i="5" s="1"/>
  <c r="N286" i="112" s="1"/>
  <c r="M175" i="5"/>
  <c r="AJ175" i="5" s="1"/>
  <c r="N178" i="112" s="1"/>
  <c r="M119" i="5"/>
  <c r="AJ119" i="5" s="1"/>
  <c r="N122" i="112" s="1"/>
  <c r="M36" i="5"/>
  <c r="AJ36" i="5" s="1"/>
  <c r="N39" i="112" s="1"/>
  <c r="K61" i="5"/>
  <c r="AH61" i="5" s="1"/>
  <c r="H64" i="112" s="1"/>
  <c r="K242" i="5"/>
  <c r="AH242" i="5" s="1"/>
  <c r="L264" i="5"/>
  <c r="AI264" i="5" s="1"/>
  <c r="E267" i="112" s="1"/>
  <c r="L219" i="5"/>
  <c r="AI219" i="5" s="1"/>
  <c r="K170" i="5"/>
  <c r="AH170" i="5" s="1"/>
  <c r="H173" i="112" s="1"/>
  <c r="K33" i="5"/>
  <c r="AH33" i="5" s="1"/>
  <c r="H36" i="112" s="1"/>
  <c r="K77" i="5"/>
  <c r="AH77" i="5" s="1"/>
  <c r="K187" i="5"/>
  <c r="AH187" i="5" s="1"/>
  <c r="K134" i="5"/>
  <c r="AH134" i="5" s="1"/>
  <c r="H137" i="112" s="1"/>
  <c r="K69" i="5"/>
  <c r="AH69" i="5" s="1"/>
  <c r="K293" i="5"/>
  <c r="AH293" i="5" s="1"/>
  <c r="H296" i="112" s="1"/>
  <c r="K263" i="5"/>
  <c r="AH263" i="5" s="1"/>
  <c r="H266" i="112" s="1"/>
  <c r="K207" i="5"/>
  <c r="AH207" i="5" s="1"/>
  <c r="H210" i="112" s="1"/>
  <c r="L31" i="5"/>
  <c r="AI31" i="5" s="1"/>
  <c r="E34" i="112" s="1"/>
  <c r="L232" i="5"/>
  <c r="AI232" i="5" s="1"/>
  <c r="K12" i="5"/>
  <c r="AH12" i="5" s="1"/>
  <c r="H15" i="112" s="1"/>
  <c r="K198" i="5"/>
  <c r="AH198" i="5" s="1"/>
  <c r="K260" i="5"/>
  <c r="AH260" i="5" s="1"/>
  <c r="H263" i="112" s="1"/>
  <c r="K140" i="5"/>
  <c r="AH140" i="5" s="1"/>
  <c r="H143" i="112" s="1"/>
  <c r="K128" i="5"/>
  <c r="AH128" i="5" s="1"/>
  <c r="H131" i="112" s="1"/>
  <c r="K163" i="5"/>
  <c r="AH163" i="5" s="1"/>
  <c r="H166" i="112" s="1"/>
  <c r="K196" i="5"/>
  <c r="AH196" i="5" s="1"/>
  <c r="H199" i="112" s="1"/>
  <c r="M77" i="5"/>
  <c r="AJ77" i="5" s="1"/>
  <c r="M13" i="5"/>
  <c r="AJ13" i="5" s="1"/>
  <c r="N16" i="112" s="1"/>
  <c r="K20" i="5"/>
  <c r="AH20" i="5" s="1"/>
  <c r="H23" i="112" s="1"/>
  <c r="M123" i="5"/>
  <c r="AJ123" i="5" s="1"/>
  <c r="N126" i="112" s="1"/>
  <c r="M98" i="5"/>
  <c r="AJ98" i="5" s="1"/>
  <c r="M54" i="5"/>
  <c r="AJ54" i="5" s="1"/>
  <c r="N57" i="112" s="1"/>
  <c r="M155" i="5"/>
  <c r="AJ155" i="5" s="1"/>
  <c r="N158" i="112" s="1"/>
  <c r="M159" i="5"/>
  <c r="AJ159" i="5" s="1"/>
  <c r="M68" i="5"/>
  <c r="AJ68" i="5" s="1"/>
  <c r="N71" i="112" s="1"/>
  <c r="M221" i="5"/>
  <c r="AJ221" i="5" s="1"/>
  <c r="M272" i="5"/>
  <c r="AJ272" i="5" s="1"/>
  <c r="N275" i="112" s="1"/>
  <c r="M139" i="5"/>
  <c r="AJ139" i="5" s="1"/>
  <c r="N142" i="112" s="1"/>
  <c r="M230" i="5"/>
  <c r="AJ230" i="5" s="1"/>
  <c r="N233" i="112" s="1"/>
  <c r="M152" i="5"/>
  <c r="AJ152" i="5" s="1"/>
  <c r="M125" i="5"/>
  <c r="AJ125" i="5" s="1"/>
  <c r="M7" i="5"/>
  <c r="AJ7" i="5" s="1"/>
  <c r="M33" i="5"/>
  <c r="AJ33" i="5" s="1"/>
  <c r="N36" i="112" s="1"/>
  <c r="M110" i="5"/>
  <c r="AJ110" i="5" s="1"/>
  <c r="M163" i="5"/>
  <c r="AJ163" i="5" s="1"/>
  <c r="N166" i="112" s="1"/>
  <c r="M130" i="5"/>
  <c r="AJ130" i="5" s="1"/>
  <c r="N133" i="112" s="1"/>
  <c r="M295" i="5"/>
  <c r="AJ295" i="5" s="1"/>
  <c r="N298" i="112" s="1"/>
  <c r="K107" i="5"/>
  <c r="AH107" i="5" s="1"/>
  <c r="H110" i="112" s="1"/>
  <c r="M195" i="5"/>
  <c r="AJ195" i="5" s="1"/>
  <c r="N198" i="112" s="1"/>
  <c r="K101" i="5"/>
  <c r="AH101" i="5" s="1"/>
  <c r="M186" i="5"/>
  <c r="AJ186" i="5" s="1"/>
  <c r="M128" i="5"/>
  <c r="AJ128" i="5" s="1"/>
  <c r="M224" i="5"/>
  <c r="AJ224" i="5" s="1"/>
  <c r="N227" i="112" s="1"/>
  <c r="M81" i="5"/>
  <c r="AJ81" i="5" s="1"/>
  <c r="N84" i="112" s="1"/>
  <c r="M176" i="5"/>
  <c r="AJ176" i="5" s="1"/>
  <c r="M157" i="5"/>
  <c r="AJ157" i="5" s="1"/>
  <c r="M108" i="5"/>
  <c r="AJ108" i="5" s="1"/>
  <c r="N111" i="112" s="1"/>
  <c r="M150" i="5"/>
  <c r="AJ150" i="5" s="1"/>
  <c r="M91" i="5"/>
  <c r="AJ91" i="5" s="1"/>
  <c r="M105" i="5"/>
  <c r="AJ105" i="5" s="1"/>
  <c r="N108" i="112" s="1"/>
  <c r="K130" i="5"/>
  <c r="AH130" i="5" s="1"/>
  <c r="M88" i="5"/>
  <c r="AJ88" i="5" s="1"/>
  <c r="K273" i="5"/>
  <c r="AH273" i="5" s="1"/>
  <c r="L149" i="5"/>
  <c r="AI149" i="5" s="1"/>
  <c r="E152" i="112" s="1"/>
  <c r="L148" i="5"/>
  <c r="AI148" i="5" s="1"/>
  <c r="E151" i="112" s="1"/>
  <c r="L285" i="5"/>
  <c r="AI285" i="5" s="1"/>
  <c r="E288" i="112" s="1"/>
  <c r="K223" i="5"/>
  <c r="AH223" i="5" s="1"/>
  <c r="K19" i="5"/>
  <c r="AH19" i="5" s="1"/>
  <c r="K280" i="5"/>
  <c r="AH280" i="5" s="1"/>
  <c r="H283" i="112" s="1"/>
  <c r="K84" i="5"/>
  <c r="AH84" i="5" s="1"/>
  <c r="H87" i="112" s="1"/>
  <c r="K93" i="5"/>
  <c r="AH93" i="5" s="1"/>
  <c r="K45" i="5"/>
  <c r="AH45" i="5" s="1"/>
  <c r="H48" i="112" s="1"/>
  <c r="K141" i="5"/>
  <c r="AH141" i="5" s="1"/>
  <c r="L228" i="5"/>
  <c r="AI228" i="5" s="1"/>
  <c r="K213" i="5"/>
  <c r="AH213" i="5" s="1"/>
  <c r="H216" i="112" s="1"/>
  <c r="K14" i="5"/>
  <c r="AH14" i="5" s="1"/>
  <c r="H17" i="112" s="1"/>
  <c r="K146" i="5"/>
  <c r="AH146" i="5" s="1"/>
  <c r="K192" i="5"/>
  <c r="AH192" i="5" s="1"/>
  <c r="H195" i="112" s="1"/>
  <c r="K173" i="5"/>
  <c r="AH173" i="5" s="1"/>
  <c r="H176" i="112" s="1"/>
  <c r="M170" i="5"/>
  <c r="AJ170" i="5" s="1"/>
  <c r="M227" i="5"/>
  <c r="AJ227" i="5" s="1"/>
  <c r="M203" i="5"/>
  <c r="AJ203" i="5" s="1"/>
  <c r="M225" i="5"/>
  <c r="AJ225" i="5" s="1"/>
  <c r="M4" i="5"/>
  <c r="AJ4" i="5" s="1"/>
  <c r="N66" i="112" s="1"/>
  <c r="M233" i="5"/>
  <c r="AJ233" i="5" s="1"/>
  <c r="N236" i="112" s="1"/>
  <c r="M294" i="5"/>
  <c r="AJ294" i="5" s="1"/>
  <c r="M273" i="5"/>
  <c r="AJ273" i="5" s="1"/>
  <c r="M122" i="5"/>
  <c r="AJ122" i="5" s="1"/>
  <c r="N125" i="112" s="1"/>
  <c r="M293" i="5"/>
  <c r="AJ293" i="5" s="1"/>
  <c r="N296" i="112" s="1"/>
  <c r="M90" i="5"/>
  <c r="AJ90" i="5" s="1"/>
  <c r="N93" i="112" s="1"/>
  <c r="M147" i="5"/>
  <c r="AJ147" i="5" s="1"/>
  <c r="N150" i="112" s="1"/>
  <c r="M11" i="5"/>
  <c r="AJ11" i="5" s="1"/>
  <c r="N14" i="112" s="1"/>
  <c r="M17" i="5"/>
  <c r="AJ17" i="5" s="1"/>
  <c r="M61" i="5"/>
  <c r="AJ61" i="5" s="1"/>
  <c r="M201" i="5"/>
  <c r="AJ201" i="5" s="1"/>
  <c r="M57" i="5"/>
  <c r="AJ57" i="5" s="1"/>
  <c r="M158" i="5"/>
  <c r="AJ158" i="5" s="1"/>
  <c r="N161" i="112" s="1"/>
  <c r="M168" i="5"/>
  <c r="AJ168" i="5" s="1"/>
  <c r="N171" i="112" s="1"/>
  <c r="M140" i="5"/>
  <c r="AJ140" i="5" s="1"/>
  <c r="N143" i="112" s="1"/>
  <c r="M149" i="5"/>
  <c r="AJ149" i="5" s="1"/>
  <c r="N152" i="112" s="1"/>
  <c r="M48" i="5"/>
  <c r="AJ48" i="5" s="1"/>
  <c r="N51" i="112" s="1"/>
  <c r="K164" i="5"/>
  <c r="AH164" i="5" s="1"/>
  <c r="H167" i="112" s="1"/>
  <c r="K137" i="5"/>
  <c r="AH137" i="5" s="1"/>
  <c r="H140" i="112" s="1"/>
  <c r="M112" i="5"/>
  <c r="AJ112" i="5" s="1"/>
  <c r="M75" i="5"/>
  <c r="AJ75" i="5" s="1"/>
  <c r="M142" i="5"/>
  <c r="AJ142" i="5" s="1"/>
  <c r="M223" i="5"/>
  <c r="AJ223" i="5" s="1"/>
  <c r="M102" i="5"/>
  <c r="AJ102" i="5" s="1"/>
  <c r="N105" i="112" s="1"/>
  <c r="M269" i="5"/>
  <c r="AJ269" i="5" s="1"/>
  <c r="M34" i="5"/>
  <c r="AJ34" i="5" s="1"/>
  <c r="M284" i="5"/>
  <c r="AJ284" i="5" s="1"/>
  <c r="N287" i="112" s="1"/>
  <c r="M120" i="5"/>
  <c r="AJ120" i="5" s="1"/>
  <c r="K92" i="5"/>
  <c r="AH92" i="5" s="1"/>
  <c r="M78" i="5"/>
  <c r="AJ78" i="5" s="1"/>
  <c r="N13" i="112" s="1"/>
  <c r="M134" i="5"/>
  <c r="AJ134" i="5" s="1"/>
  <c r="N137" i="112" s="1"/>
  <c r="K89" i="5"/>
  <c r="AH89" i="5" s="1"/>
  <c r="H92" i="112" s="1"/>
  <c r="K246" i="5"/>
  <c r="AH246" i="5" s="1"/>
  <c r="H249" i="112" s="1"/>
  <c r="K175" i="5"/>
  <c r="AH175" i="5" s="1"/>
  <c r="H178" i="112" s="1"/>
  <c r="K281" i="5"/>
  <c r="AH281" i="5" s="1"/>
  <c r="H284" i="112" s="1"/>
  <c r="K64" i="5"/>
  <c r="AH64" i="5" s="1"/>
  <c r="H67" i="112" s="1"/>
  <c r="K78" i="5"/>
  <c r="AH78" i="5" s="1"/>
  <c r="K186" i="5"/>
  <c r="AH186" i="5" s="1"/>
  <c r="H189" i="112" s="1"/>
  <c r="K57" i="5"/>
  <c r="AH57" i="5" s="1"/>
  <c r="H60" i="112" s="1"/>
  <c r="K60" i="5"/>
  <c r="AH60" i="5" s="1"/>
  <c r="H63" i="112" s="1"/>
  <c r="K215" i="5"/>
  <c r="AH215" i="5" s="1"/>
  <c r="H218" i="112" s="1"/>
  <c r="K288" i="5"/>
  <c r="AH288" i="5" s="1"/>
  <c r="L117" i="5"/>
  <c r="AI117" i="5" s="1"/>
  <c r="K109" i="5"/>
  <c r="AH109" i="5" s="1"/>
  <c r="H112" i="112" s="1"/>
  <c r="K232" i="5"/>
  <c r="AH232" i="5" s="1"/>
  <c r="K296" i="5"/>
  <c r="AH296" i="5" s="1"/>
  <c r="K90" i="5"/>
  <c r="AH90" i="5" s="1"/>
  <c r="H211" i="112" s="1"/>
  <c r="K274" i="5"/>
  <c r="AH274" i="5" s="1"/>
  <c r="K56" i="5"/>
  <c r="AH56" i="5" s="1"/>
  <c r="M137" i="5"/>
  <c r="AJ137" i="5" s="1"/>
  <c r="N140" i="112" s="1"/>
  <c r="M179" i="5"/>
  <c r="AJ179" i="5" s="1"/>
  <c r="N182" i="112" s="1"/>
  <c r="K217" i="5"/>
  <c r="AH217" i="5" s="1"/>
  <c r="M59" i="5"/>
  <c r="AJ59" i="5" s="1"/>
  <c r="N62" i="112" s="1"/>
  <c r="M172" i="5"/>
  <c r="AJ172" i="5" s="1"/>
  <c r="N175" i="112" s="1"/>
  <c r="M161" i="5"/>
  <c r="AJ161" i="5" s="1"/>
  <c r="N164" i="112" s="1"/>
  <c r="M50" i="5"/>
  <c r="AJ50" i="5" s="1"/>
  <c r="N53" i="112" s="1"/>
  <c r="M9" i="5"/>
  <c r="AJ9" i="5" s="1"/>
  <c r="M129" i="5"/>
  <c r="AJ129" i="5" s="1"/>
  <c r="N132" i="112" s="1"/>
  <c r="K104" i="5"/>
  <c r="AH104" i="5" s="1"/>
  <c r="M49" i="5"/>
  <c r="AJ49" i="5" s="1"/>
  <c r="N52" i="112" s="1"/>
  <c r="M84" i="5"/>
  <c r="AJ84" i="5" s="1"/>
  <c r="M116" i="5"/>
  <c r="AJ116" i="5" s="1"/>
  <c r="M282" i="5"/>
  <c r="AJ282" i="5" s="1"/>
  <c r="N285" i="112" s="1"/>
  <c r="M76" i="5"/>
  <c r="AJ76" i="5" s="1"/>
  <c r="M27" i="5"/>
  <c r="AJ27" i="5" s="1"/>
  <c r="N30" i="112" s="1"/>
  <c r="K49" i="5"/>
  <c r="AH49" i="5" s="1"/>
  <c r="H52" i="112" s="1"/>
  <c r="M164" i="5"/>
  <c r="AJ164" i="5" s="1"/>
  <c r="N167" i="112" s="1"/>
  <c r="L62" i="5"/>
  <c r="AI62" i="5" s="1"/>
  <c r="E258" i="112" s="1"/>
  <c r="L73" i="5"/>
  <c r="AI73" i="5" s="1"/>
  <c r="E76" i="112" s="1"/>
  <c r="L7" i="5"/>
  <c r="AI7" i="5" s="1"/>
  <c r="E10" i="112" s="1"/>
  <c r="L217" i="5"/>
  <c r="AI217" i="5" s="1"/>
  <c r="E220" i="112" s="1"/>
  <c r="L22" i="5"/>
  <c r="AI22" i="5" s="1"/>
  <c r="L287" i="5"/>
  <c r="AI287" i="5" s="1"/>
  <c r="E290" i="112" s="1"/>
  <c r="L230" i="5"/>
  <c r="AI230" i="5" s="1"/>
  <c r="E233" i="112" s="1"/>
  <c r="L241" i="5"/>
  <c r="AI241" i="5" s="1"/>
  <c r="E244" i="112" s="1"/>
  <c r="L186" i="5"/>
  <c r="AI186" i="5" s="1"/>
  <c r="E189" i="112" s="1"/>
  <c r="L32" i="5"/>
  <c r="AI32" i="5" s="1"/>
  <c r="E35" i="112" s="1"/>
  <c r="K190" i="5"/>
  <c r="AH190" i="5" s="1"/>
  <c r="H193" i="112" s="1"/>
  <c r="K160" i="5"/>
  <c r="AH160" i="5" s="1"/>
  <c r="H163" i="112" s="1"/>
  <c r="K151" i="5"/>
  <c r="AH151" i="5" s="1"/>
  <c r="H154" i="112" s="1"/>
  <c r="K240" i="5"/>
  <c r="AH240" i="5" s="1"/>
  <c r="H243" i="112" s="1"/>
  <c r="K138" i="5"/>
  <c r="AH138" i="5" s="1"/>
  <c r="K102" i="5"/>
  <c r="AH102" i="5" s="1"/>
  <c r="H105" i="112" s="1"/>
  <c r="K65" i="5"/>
  <c r="AH65" i="5" s="1"/>
  <c r="H239" i="112" s="1"/>
  <c r="K291" i="5"/>
  <c r="AH291" i="5" s="1"/>
  <c r="H294" i="112" s="1"/>
  <c r="L20" i="5"/>
  <c r="AI20" i="5" s="1"/>
  <c r="E23" i="112" s="1"/>
  <c r="L152" i="5"/>
  <c r="AI152" i="5" s="1"/>
  <c r="E155" i="112" s="1"/>
  <c r="L292" i="5"/>
  <c r="AI292" i="5" s="1"/>
  <c r="E295" i="112" s="1"/>
  <c r="K188" i="5"/>
  <c r="AH188" i="5" s="1"/>
  <c r="H191" i="112" s="1"/>
  <c r="K16" i="5"/>
  <c r="AH16" i="5" s="1"/>
  <c r="K234" i="5"/>
  <c r="AH234" i="5" s="1"/>
  <c r="H237" i="112" s="1"/>
  <c r="K113" i="5"/>
  <c r="AH113" i="5" s="1"/>
  <c r="H116" i="112" s="1"/>
  <c r="K153" i="5"/>
  <c r="AH153" i="5" s="1"/>
  <c r="K4" i="5"/>
  <c r="AH4" i="5" s="1"/>
  <c r="K108" i="5"/>
  <c r="AH108" i="5" s="1"/>
  <c r="K105" i="5"/>
  <c r="AH105" i="5" s="1"/>
  <c r="H108" i="112" s="1"/>
  <c r="K117" i="5"/>
  <c r="AH117" i="5" s="1"/>
  <c r="H120" i="112" s="1"/>
  <c r="K154" i="5"/>
  <c r="AH154" i="5" s="1"/>
  <c r="K34" i="5"/>
  <c r="AH34" i="5" s="1"/>
  <c r="K247" i="5"/>
  <c r="AH247" i="5" s="1"/>
  <c r="H250" i="112" s="1"/>
  <c r="K124" i="5"/>
  <c r="AH124" i="5" s="1"/>
  <c r="H127" i="112" s="1"/>
  <c r="K239" i="5"/>
  <c r="AH239" i="5" s="1"/>
  <c r="H242" i="112" s="1"/>
  <c r="K106" i="5"/>
  <c r="AH106" i="5" s="1"/>
  <c r="H109" i="112" s="1"/>
  <c r="K172" i="5"/>
  <c r="AH172" i="5" s="1"/>
  <c r="K147" i="5"/>
  <c r="AH147" i="5" s="1"/>
  <c r="K162" i="5"/>
  <c r="AH162" i="5" s="1"/>
  <c r="K271" i="5"/>
  <c r="AH271" i="5" s="1"/>
  <c r="H274" i="112" s="1"/>
  <c r="K13" i="5"/>
  <c r="AH13" i="5" s="1"/>
  <c r="H94" i="112" s="1"/>
  <c r="M28" i="5"/>
  <c r="AJ28" i="5" s="1"/>
  <c r="N31" i="112" s="1"/>
  <c r="M96" i="5"/>
  <c r="AJ96" i="5" s="1"/>
  <c r="N99" i="112" s="1"/>
  <c r="M236" i="5"/>
  <c r="AJ236" i="5" s="1"/>
  <c r="N239" i="112" s="1"/>
  <c r="M300" i="5"/>
  <c r="AJ300" i="5" s="1"/>
  <c r="N303" i="112" s="1"/>
  <c r="M167" i="5"/>
  <c r="AJ167" i="5" s="1"/>
  <c r="N170" i="112" s="1"/>
  <c r="M25" i="5"/>
  <c r="AJ25" i="5" s="1"/>
  <c r="M103" i="5"/>
  <c r="AJ103" i="5" s="1"/>
  <c r="N106" i="112" s="1"/>
  <c r="M43" i="5"/>
  <c r="AJ43" i="5" s="1"/>
  <c r="N46" i="112" s="1"/>
  <c r="M229" i="5"/>
  <c r="AJ229" i="5" s="1"/>
  <c r="N232" i="112" s="1"/>
  <c r="M275" i="5"/>
  <c r="AJ275" i="5" s="1"/>
  <c r="N278" i="112" s="1"/>
  <c r="M156" i="5"/>
  <c r="AJ156" i="5" s="1"/>
  <c r="N159" i="112" s="1"/>
  <c r="M60" i="5"/>
  <c r="AJ60" i="5" s="1"/>
  <c r="N63" i="112" s="1"/>
  <c r="M249" i="5"/>
  <c r="AJ249" i="5" s="1"/>
  <c r="M162" i="5"/>
  <c r="AJ162" i="5" s="1"/>
  <c r="M207" i="5"/>
  <c r="AJ207" i="5" s="1"/>
  <c r="M6" i="5"/>
  <c r="AJ6" i="5" s="1"/>
  <c r="M104" i="5"/>
  <c r="AJ104" i="5" s="1"/>
  <c r="N107" i="112" s="1"/>
  <c r="M131" i="5"/>
  <c r="AJ131" i="5" s="1"/>
  <c r="N134" i="112" s="1"/>
  <c r="M55" i="5"/>
  <c r="AJ55" i="5" s="1"/>
  <c r="M135" i="5"/>
  <c r="AJ135" i="5" s="1"/>
  <c r="N138" i="112" s="1"/>
  <c r="M89" i="5"/>
  <c r="AJ89" i="5" s="1"/>
  <c r="N92" i="112" s="1"/>
  <c r="M14" i="5"/>
  <c r="AJ14" i="5" s="1"/>
  <c r="N17" i="112" s="1"/>
  <c r="M202" i="5"/>
  <c r="AJ202" i="5" s="1"/>
  <c r="M216" i="5"/>
  <c r="AJ216" i="5" s="1"/>
  <c r="M19" i="5"/>
  <c r="AJ19" i="5" s="1"/>
  <c r="N22" i="112" s="1"/>
  <c r="M107" i="5"/>
  <c r="AJ107" i="5" s="1"/>
  <c r="L18" i="5"/>
  <c r="AI18" i="5" s="1"/>
  <c r="K35" i="5"/>
  <c r="AH35" i="5" s="1"/>
  <c r="K227" i="5"/>
  <c r="AH227" i="5" s="1"/>
  <c r="K132" i="5"/>
  <c r="AH132" i="5" s="1"/>
  <c r="H135" i="112" s="1"/>
  <c r="K256" i="5"/>
  <c r="AH256" i="5" s="1"/>
  <c r="H259" i="112" s="1"/>
  <c r="K282" i="5"/>
  <c r="AH282" i="5" s="1"/>
  <c r="H285" i="112" s="1"/>
  <c r="K66" i="5"/>
  <c r="AH66" i="5" s="1"/>
  <c r="H69" i="112" s="1"/>
  <c r="K228" i="5"/>
  <c r="AH228" i="5" s="1"/>
  <c r="K226" i="5"/>
  <c r="AH226" i="5" s="1"/>
  <c r="H229" i="112" s="1"/>
  <c r="L104" i="5"/>
  <c r="AI104" i="5" s="1"/>
  <c r="E107" i="112" s="1"/>
  <c r="K241" i="5"/>
  <c r="AH241" i="5" s="1"/>
  <c r="H244" i="112" s="1"/>
  <c r="K43" i="5"/>
  <c r="AH43" i="5" s="1"/>
  <c r="K25" i="5"/>
  <c r="AH25" i="5" s="1"/>
  <c r="H28" i="112" s="1"/>
  <c r="K300" i="5"/>
  <c r="AH300" i="5" s="1"/>
  <c r="K218" i="5"/>
  <c r="AH218" i="5" s="1"/>
  <c r="K71" i="5"/>
  <c r="AH71" i="5" s="1"/>
  <c r="M290" i="5"/>
  <c r="AJ290" i="5" s="1"/>
  <c r="M184" i="5"/>
  <c r="AJ184" i="5" s="1"/>
  <c r="M222" i="5"/>
  <c r="AJ222" i="5" s="1"/>
  <c r="M92" i="5"/>
  <c r="AJ92" i="5" s="1"/>
  <c r="K205" i="5"/>
  <c r="AH205" i="5" s="1"/>
  <c r="H208" i="112" s="1"/>
  <c r="M296" i="5"/>
  <c r="AJ296" i="5" s="1"/>
  <c r="N299" i="112" s="1"/>
  <c r="M71" i="5"/>
  <c r="AJ71" i="5" s="1"/>
  <c r="N74" i="112" s="1"/>
  <c r="M276" i="5"/>
  <c r="AJ276" i="5" s="1"/>
  <c r="M15" i="5"/>
  <c r="AJ15" i="5" s="1"/>
  <c r="N18" i="112" s="1"/>
  <c r="M278" i="5"/>
  <c r="AJ278" i="5" s="1"/>
  <c r="N281" i="112" s="1"/>
  <c r="M133" i="5"/>
  <c r="AJ133" i="5" s="1"/>
  <c r="N136" i="112" s="1"/>
  <c r="M243" i="5"/>
  <c r="AJ243" i="5" s="1"/>
  <c r="N246" i="112" s="1"/>
  <c r="M246" i="5"/>
  <c r="AJ246" i="5" s="1"/>
  <c r="N249" i="112" s="1"/>
  <c r="M178" i="5"/>
  <c r="AJ178" i="5" s="1"/>
  <c r="N181" i="112" s="1"/>
  <c r="M208" i="5"/>
  <c r="AJ208" i="5" s="1"/>
  <c r="K119" i="5"/>
  <c r="AH119" i="5" s="1"/>
  <c r="M231" i="5"/>
  <c r="AJ231" i="5" s="1"/>
  <c r="AJ3" i="5"/>
  <c r="AI3" i="5"/>
  <c r="BC301" i="114"/>
  <c r="AH3" i="5"/>
  <c r="AF6" i="74"/>
  <c r="AE6" i="74"/>
  <c r="H38" i="112" l="1"/>
  <c r="N79" i="112"/>
  <c r="H298" i="112"/>
  <c r="N292" i="112"/>
  <c r="K46" i="112"/>
  <c r="E301" i="112"/>
  <c r="N211" i="112"/>
  <c r="H303" i="112"/>
  <c r="N123" i="112"/>
  <c r="E89" i="112"/>
  <c r="E126" i="112"/>
  <c r="N242" i="112"/>
  <c r="K276" i="112"/>
  <c r="H265" i="112"/>
  <c r="H59" i="112"/>
  <c r="E265" i="112"/>
  <c r="K174" i="112"/>
  <c r="N12" i="112"/>
  <c r="H12" i="112"/>
  <c r="N9" i="112"/>
  <c r="E7" i="112"/>
  <c r="K12" i="112"/>
  <c r="H150" i="112"/>
  <c r="N301" i="112"/>
  <c r="H151" i="112"/>
  <c r="K152" i="112"/>
  <c r="N190" i="112"/>
  <c r="E164" i="112"/>
  <c r="K201" i="112"/>
  <c r="K239" i="112"/>
  <c r="E169" i="112"/>
  <c r="K154" i="112"/>
  <c r="H129" i="112"/>
  <c r="H39" i="112"/>
  <c r="N234" i="112"/>
  <c r="N279" i="112"/>
  <c r="N58" i="112"/>
  <c r="N179" i="112"/>
  <c r="E79" i="112"/>
  <c r="E180" i="112"/>
  <c r="E119" i="112"/>
  <c r="K32" i="112"/>
  <c r="E146" i="112"/>
  <c r="K56" i="112"/>
  <c r="K90" i="112"/>
  <c r="K296" i="112"/>
  <c r="K139" i="112"/>
  <c r="N90" i="112"/>
  <c r="N297" i="112"/>
  <c r="E222" i="112"/>
  <c r="H205" i="112"/>
  <c r="H54" i="112"/>
  <c r="K199" i="112"/>
  <c r="K97" i="112"/>
  <c r="K168" i="112"/>
  <c r="E91" i="112"/>
  <c r="E142" i="112"/>
  <c r="E242" i="112"/>
  <c r="E168" i="112"/>
  <c r="H251" i="112"/>
  <c r="K229" i="112"/>
  <c r="N200" i="112"/>
  <c r="K212" i="112"/>
  <c r="N101" i="112"/>
  <c r="H207" i="112"/>
  <c r="K15" i="112"/>
  <c r="H279" i="112"/>
  <c r="K8" i="112"/>
  <c r="K125" i="112"/>
  <c r="E250" i="112"/>
  <c r="H248" i="112"/>
  <c r="K114" i="112"/>
  <c r="H245" i="112"/>
  <c r="E256" i="112"/>
  <c r="K59" i="112"/>
  <c r="N28" i="112"/>
  <c r="H165" i="112"/>
  <c r="H235" i="112"/>
  <c r="N113" i="112"/>
  <c r="N224" i="112"/>
  <c r="N180" i="112"/>
  <c r="H97" i="112"/>
  <c r="E80" i="112"/>
  <c r="E85" i="112"/>
  <c r="E124" i="112"/>
  <c r="K217" i="112"/>
  <c r="K95" i="112"/>
  <c r="H180" i="112"/>
  <c r="K129" i="112"/>
  <c r="K292" i="112"/>
  <c r="N26" i="112"/>
  <c r="E93" i="112"/>
  <c r="K161" i="112"/>
  <c r="E210" i="112"/>
  <c r="H122" i="112"/>
  <c r="H119" i="112"/>
  <c r="H231" i="112"/>
  <c r="H264" i="112"/>
  <c r="N110" i="112"/>
  <c r="N277" i="112"/>
  <c r="H157" i="112"/>
  <c r="H142" i="112"/>
  <c r="H19" i="112"/>
  <c r="H252" i="112"/>
  <c r="H141" i="112"/>
  <c r="H293" i="112"/>
  <c r="N87" i="112"/>
  <c r="H81" i="112"/>
  <c r="H13" i="112"/>
  <c r="N115" i="112"/>
  <c r="N206" i="112"/>
  <c r="E264" i="112"/>
  <c r="N153" i="112"/>
  <c r="H190" i="112"/>
  <c r="N102" i="112"/>
  <c r="N73" i="112"/>
  <c r="N174" i="112"/>
  <c r="K49" i="112"/>
  <c r="K50" i="112"/>
  <c r="E213" i="112"/>
  <c r="H215" i="112"/>
  <c r="E300" i="112"/>
  <c r="E260" i="112"/>
  <c r="K250" i="112"/>
  <c r="E178" i="112"/>
  <c r="E145" i="112"/>
  <c r="E32" i="112"/>
  <c r="K65" i="112"/>
  <c r="K258" i="112"/>
  <c r="K236" i="112"/>
  <c r="K48" i="112"/>
  <c r="K51" i="112"/>
  <c r="K55" i="112"/>
  <c r="H111" i="112"/>
  <c r="H278" i="112"/>
  <c r="H221" i="112"/>
  <c r="H77" i="112"/>
  <c r="N64" i="112"/>
  <c r="N237" i="112"/>
  <c r="N225" i="112"/>
  <c r="N144" i="112"/>
  <c r="H230" i="112"/>
  <c r="H253" i="112"/>
  <c r="N187" i="112"/>
  <c r="N252" i="112"/>
  <c r="N257" i="112"/>
  <c r="H220" i="112"/>
  <c r="H57" i="112"/>
  <c r="N230" i="112"/>
  <c r="N253" i="112"/>
  <c r="H144" i="112"/>
  <c r="H24" i="112"/>
  <c r="E235" i="112"/>
  <c r="H80" i="112"/>
  <c r="N117" i="112"/>
  <c r="N33" i="112"/>
  <c r="H74" i="112"/>
  <c r="H187" i="112"/>
  <c r="N155" i="112"/>
  <c r="N97" i="112"/>
  <c r="N165" i="112"/>
  <c r="N201" i="112"/>
  <c r="N80" i="112"/>
  <c r="E257" i="112"/>
  <c r="E14" i="112"/>
  <c r="E108" i="112"/>
  <c r="E232" i="112"/>
  <c r="K85" i="112"/>
  <c r="K71" i="112"/>
  <c r="N293" i="112"/>
  <c r="N302" i="112"/>
  <c r="E21" i="112"/>
  <c r="E269" i="112"/>
  <c r="H175" i="112"/>
  <c r="E25" i="112"/>
  <c r="E8" i="112"/>
  <c r="H107" i="112"/>
  <c r="H222" i="112"/>
  <c r="E120" i="112"/>
  <c r="N37" i="112"/>
  <c r="N214" i="112"/>
  <c r="H291" i="112"/>
  <c r="H198" i="112"/>
  <c r="N272" i="112"/>
  <c r="N204" i="112"/>
  <c r="N184" i="112"/>
  <c r="N276" i="112"/>
  <c r="H96" i="112"/>
  <c r="H276" i="112"/>
  <c r="H228" i="112"/>
  <c r="N128" i="112"/>
  <c r="N163" i="112"/>
  <c r="H155" i="112"/>
  <c r="H301" i="112"/>
  <c r="H98" i="112"/>
  <c r="H53" i="112"/>
  <c r="H30" i="112"/>
  <c r="K157" i="112"/>
  <c r="K155" i="112"/>
  <c r="H268" i="112"/>
  <c r="E102" i="112"/>
  <c r="K77" i="112"/>
  <c r="K107" i="112"/>
  <c r="K222" i="112"/>
  <c r="K183" i="112"/>
  <c r="K238" i="112"/>
  <c r="N91" i="112"/>
  <c r="N188" i="112"/>
  <c r="N61" i="112"/>
  <c r="H232" i="112"/>
  <c r="H267" i="112"/>
  <c r="H275" i="112"/>
  <c r="H224" i="112"/>
  <c r="H156" i="112"/>
  <c r="H134" i="112"/>
  <c r="H158" i="112"/>
  <c r="K233" i="112"/>
  <c r="K102" i="112"/>
  <c r="E156" i="112"/>
  <c r="E134" i="112"/>
  <c r="E246" i="112"/>
  <c r="E135" i="112"/>
  <c r="E13" i="112"/>
  <c r="E17" i="112"/>
  <c r="H7" i="112"/>
  <c r="H66" i="112"/>
  <c r="H82" i="112"/>
  <c r="H45" i="112"/>
  <c r="H277" i="112"/>
  <c r="N226" i="112"/>
  <c r="N194" i="112"/>
  <c r="N20" i="112"/>
  <c r="N261" i="112"/>
  <c r="H149" i="112"/>
  <c r="K245" i="112"/>
  <c r="K118" i="112"/>
  <c r="H181" i="112"/>
  <c r="H212" i="112"/>
  <c r="N219" i="112"/>
  <c r="H133" i="112"/>
  <c r="E177" i="112"/>
  <c r="E140" i="112"/>
  <c r="N95" i="112"/>
  <c r="H46" i="112"/>
  <c r="H25" i="112"/>
  <c r="N205" i="112"/>
  <c r="N210" i="112"/>
  <c r="H37" i="112"/>
  <c r="N119" i="112"/>
  <c r="H299" i="112"/>
  <c r="H160" i="112"/>
  <c r="H95" i="112"/>
  <c r="H247" i="112"/>
  <c r="N78" i="112"/>
  <c r="N294" i="112"/>
  <c r="N228" i="112"/>
  <c r="H226" i="112"/>
  <c r="N94" i="112"/>
  <c r="N189" i="112"/>
  <c r="H201" i="112"/>
  <c r="N208" i="112"/>
  <c r="N259" i="112"/>
  <c r="H200" i="112"/>
  <c r="E104" i="112"/>
  <c r="E225" i="112"/>
  <c r="K7" i="112"/>
  <c r="K141" i="112"/>
  <c r="E149" i="112"/>
  <c r="H204" i="112"/>
  <c r="E172" i="112"/>
  <c r="H88" i="112"/>
  <c r="K163" i="112"/>
  <c r="E254" i="112"/>
  <c r="K25" i="112"/>
  <c r="K123" i="112"/>
  <c r="H256" i="112"/>
  <c r="K206" i="112"/>
  <c r="K284" i="112"/>
  <c r="K282" i="112"/>
  <c r="E143" i="112"/>
  <c r="E159" i="112"/>
  <c r="H185" i="112"/>
  <c r="K271" i="112"/>
  <c r="N247" i="112"/>
  <c r="H91" i="112"/>
  <c r="K38" i="112"/>
  <c r="H196" i="112"/>
  <c r="N169" i="112"/>
  <c r="H118" i="112"/>
  <c r="K297" i="112"/>
  <c r="N231" i="112"/>
  <c r="E157" i="112"/>
  <c r="K293" i="112"/>
  <c r="K170" i="112"/>
  <c r="K100" i="112"/>
  <c r="H236" i="112"/>
  <c r="H188" i="112"/>
  <c r="E182" i="112"/>
  <c r="K119" i="112"/>
  <c r="K112" i="112"/>
  <c r="N267" i="112"/>
  <c r="N130" i="112"/>
  <c r="N289" i="112"/>
  <c r="N283" i="112"/>
  <c r="H206" i="112"/>
  <c r="H76" i="112"/>
  <c r="N40" i="112"/>
  <c r="N112" i="112"/>
  <c r="H270" i="112"/>
  <c r="K117" i="112"/>
  <c r="H233" i="112"/>
  <c r="N32" i="112"/>
  <c r="K252" i="112"/>
  <c r="E238" i="112"/>
  <c r="K274" i="112"/>
  <c r="N260" i="112"/>
  <c r="N139" i="112"/>
  <c r="K286" i="112"/>
  <c r="K120" i="112"/>
  <c r="E9" i="112"/>
  <c r="E234" i="112"/>
  <c r="K43" i="112"/>
  <c r="N271" i="112"/>
  <c r="H20" i="112"/>
  <c r="E212" i="112"/>
  <c r="K172" i="112"/>
  <c r="N27" i="112"/>
  <c r="N207" i="112"/>
  <c r="H121" i="112"/>
  <c r="E147" i="112"/>
  <c r="K268" i="112"/>
  <c r="N254" i="112"/>
  <c r="N295" i="112"/>
  <c r="N290" i="112"/>
  <c r="E263" i="112"/>
  <c r="N195" i="112"/>
  <c r="H71" i="112"/>
  <c r="H70" i="112"/>
  <c r="K227" i="112"/>
  <c r="E98" i="112"/>
  <c r="N209" i="112"/>
  <c r="K298" i="112"/>
  <c r="H128" i="112"/>
  <c r="H147" i="112"/>
  <c r="H100" i="112"/>
  <c r="E141" i="112"/>
  <c r="N264" i="112"/>
  <c r="H78" i="112"/>
  <c r="E202" i="112"/>
  <c r="E97" i="112"/>
  <c r="H86" i="112"/>
  <c r="E52" i="112"/>
  <c r="E241" i="112"/>
  <c r="E101" i="112"/>
  <c r="K228" i="112"/>
  <c r="K142" i="112"/>
  <c r="E112" i="112"/>
  <c r="N218" i="112"/>
  <c r="E109" i="112"/>
  <c r="K214" i="112"/>
  <c r="N15" i="112"/>
  <c r="N263" i="112"/>
  <c r="H260" i="112"/>
  <c r="N220" i="112"/>
  <c r="E90" i="112"/>
  <c r="K162" i="112"/>
  <c r="H295" i="112"/>
  <c r="E132" i="112"/>
  <c r="K34" i="112"/>
  <c r="E251" i="112"/>
  <c r="H145" i="112"/>
  <c r="H288" i="112"/>
  <c r="E96" i="112"/>
  <c r="K26" i="112"/>
  <c r="K244" i="112"/>
  <c r="E296" i="112"/>
  <c r="N68" i="112"/>
  <c r="N288" i="112"/>
  <c r="E92" i="112"/>
  <c r="N193" i="112"/>
  <c r="E138" i="112"/>
  <c r="N240" i="112"/>
  <c r="E240" i="112"/>
  <c r="N65" i="112"/>
  <c r="E38" i="112"/>
  <c r="E74" i="112"/>
  <c r="N251" i="112"/>
  <c r="H10" i="112"/>
  <c r="E67" i="112"/>
  <c r="N56" i="112"/>
  <c r="E204" i="112"/>
  <c r="N104" i="112"/>
  <c r="N149" i="112"/>
  <c r="K22" i="112"/>
  <c r="E203" i="112"/>
  <c r="H225" i="112"/>
  <c r="H113" i="112"/>
  <c r="N221" i="112"/>
  <c r="E197" i="112"/>
  <c r="K35" i="112"/>
  <c r="K231" i="112"/>
  <c r="N60" i="112"/>
  <c r="N173" i="112"/>
  <c r="N160" i="112"/>
  <c r="H104" i="112"/>
  <c r="N10" i="112"/>
  <c r="N162" i="112"/>
  <c r="N54" i="112"/>
  <c r="E43" i="112"/>
  <c r="E16" i="112"/>
  <c r="K68" i="112"/>
  <c r="H238" i="112"/>
  <c r="E302" i="112"/>
  <c r="E28" i="112"/>
  <c r="K193" i="112"/>
  <c r="H27" i="112"/>
  <c r="H186" i="112"/>
  <c r="K148" i="112"/>
  <c r="E114" i="112"/>
  <c r="E219" i="112"/>
  <c r="K89" i="112"/>
  <c r="K240" i="112"/>
  <c r="K83" i="112"/>
  <c r="E188" i="112"/>
  <c r="N55" i="112"/>
  <c r="N245" i="112"/>
  <c r="H227" i="112"/>
  <c r="E248" i="112"/>
  <c r="K20" i="112"/>
  <c r="E193" i="112"/>
  <c r="H83" i="112"/>
  <c r="E280" i="112"/>
  <c r="N38" i="112"/>
  <c r="N192" i="112"/>
  <c r="N11" i="112"/>
  <c r="E77" i="112"/>
  <c r="K189" i="112"/>
  <c r="N76" i="112"/>
  <c r="H58" i="112"/>
  <c r="E191" i="112"/>
  <c r="N280" i="112"/>
  <c r="H85" i="112"/>
  <c r="H11" i="112"/>
  <c r="E69" i="112"/>
  <c r="K186" i="112"/>
  <c r="K176" i="112"/>
  <c r="N223" i="112"/>
  <c r="N19" i="112"/>
  <c r="K285" i="112"/>
  <c r="N172" i="112"/>
  <c r="E176" i="112"/>
  <c r="K301" i="112"/>
  <c r="K216" i="112"/>
  <c r="N183" i="112"/>
  <c r="E282" i="112"/>
  <c r="K277" i="112"/>
  <c r="N258" i="112"/>
  <c r="E56" i="112"/>
  <c r="H21" i="112"/>
  <c r="N250" i="112"/>
  <c r="E229" i="112"/>
  <c r="K75" i="112"/>
  <c r="H261" i="112"/>
  <c r="K99" i="112"/>
  <c r="E37" i="112"/>
  <c r="H258" i="112"/>
  <c r="H56" i="112"/>
  <c r="K259" i="112"/>
  <c r="E84" i="112"/>
  <c r="K234" i="112"/>
  <c r="K182" i="112"/>
  <c r="H29" i="112"/>
  <c r="E15" i="112"/>
  <c r="K76" i="112"/>
  <c r="K115" i="112"/>
  <c r="E100" i="112"/>
  <c r="E113" i="112"/>
  <c r="E57" i="112"/>
  <c r="K208" i="112"/>
  <c r="E45" i="112"/>
  <c r="N222" i="112"/>
  <c r="H130" i="112"/>
  <c r="K143" i="112"/>
  <c r="E105" i="112"/>
  <c r="H9" i="112"/>
  <c r="K289" i="112"/>
  <c r="N67" i="112"/>
  <c r="N25" i="112"/>
  <c r="E62" i="112"/>
  <c r="N75" i="112"/>
  <c r="H290" i="112"/>
  <c r="H114" i="112"/>
  <c r="K127" i="112"/>
  <c r="K16" i="112"/>
  <c r="E60" i="112"/>
  <c r="K262" i="112"/>
  <c r="K111" i="112"/>
  <c r="N186" i="112"/>
  <c r="N85" i="112"/>
  <c r="K140" i="112"/>
  <c r="N98" i="112"/>
  <c r="K41" i="112"/>
  <c r="N45" i="112"/>
  <c r="K254" i="112"/>
  <c r="K275" i="112"/>
  <c r="K62" i="112"/>
  <c r="N135" i="112"/>
  <c r="E103" i="112"/>
  <c r="H103" i="112"/>
  <c r="N72" i="112"/>
  <c r="K98" i="112"/>
  <c r="K180" i="112"/>
  <c r="K64" i="112"/>
  <c r="E175" i="112"/>
  <c r="H101" i="112"/>
  <c r="H292" i="112"/>
  <c r="E106" i="112"/>
  <c r="K196" i="112"/>
  <c r="K210" i="112"/>
  <c r="H49" i="112"/>
  <c r="K224" i="112"/>
  <c r="K215" i="112"/>
  <c r="K204" i="112"/>
  <c r="K272" i="112"/>
  <c r="K303" i="112"/>
  <c r="E162" i="112"/>
  <c r="H254" i="112"/>
  <c r="H79" i="112"/>
  <c r="K87" i="112"/>
  <c r="N235" i="112"/>
  <c r="N191" i="112"/>
  <c r="H168" i="112"/>
  <c r="N21" i="112"/>
  <c r="K294" i="112"/>
  <c r="N8" i="112"/>
  <c r="K188" i="112"/>
  <c r="K226" i="112"/>
  <c r="N196" i="112"/>
  <c r="H286" i="112"/>
  <c r="K242" i="112"/>
  <c r="K9" i="112"/>
  <c r="K167" i="112"/>
  <c r="N147" i="112"/>
  <c r="K253" i="112"/>
  <c r="N212" i="112"/>
  <c r="N69" i="112"/>
  <c r="K116" i="112"/>
  <c r="K73" i="112"/>
  <c r="H172" i="112"/>
  <c r="H43" i="112"/>
  <c r="H73" i="112"/>
  <c r="E289" i="112"/>
  <c r="N168" i="112"/>
  <c r="H47" i="112"/>
  <c r="K246" i="112"/>
  <c r="H219" i="112"/>
  <c r="E268" i="112"/>
  <c r="K82" i="112"/>
  <c r="N47" i="112"/>
  <c r="E226" i="112"/>
  <c r="N89" i="112"/>
  <c r="H197" i="112"/>
  <c r="N88" i="112"/>
  <c r="H148" i="112"/>
  <c r="E150" i="112"/>
  <c r="K10" i="112"/>
  <c r="K255" i="112"/>
  <c r="E205" i="112"/>
  <c r="K67" i="112"/>
  <c r="E253" i="112"/>
  <c r="E286" i="112"/>
  <c r="E291" i="112"/>
  <c r="K241" i="112"/>
  <c r="K153" i="112"/>
  <c r="E221" i="112"/>
  <c r="E236" i="112"/>
  <c r="N154" i="112"/>
  <c r="E66" i="112"/>
  <c r="K213" i="112"/>
  <c r="K160" i="112"/>
  <c r="K178" i="112"/>
  <c r="N203" i="112"/>
  <c r="E270" i="112"/>
  <c r="K225" i="112"/>
  <c r="N43" i="112"/>
  <c r="K63" i="112"/>
  <c r="K232" i="112"/>
  <c r="K146" i="112"/>
  <c r="N121" i="112"/>
  <c r="E127" i="112"/>
  <c r="N114" i="112"/>
  <c r="K150" i="112"/>
  <c r="N48" i="112"/>
  <c r="H214" i="112"/>
  <c r="N215" i="112"/>
  <c r="K13" i="112"/>
  <c r="K194" i="112"/>
  <c r="N217" i="112"/>
  <c r="K21" i="112"/>
  <c r="H179" i="112"/>
  <c r="E22" i="112"/>
  <c r="H125" i="112"/>
  <c r="K39" i="112"/>
  <c r="H34" i="112"/>
  <c r="H162" i="112"/>
  <c r="E111" i="112"/>
  <c r="E206" i="112"/>
  <c r="H161" i="112"/>
  <c r="K144" i="112"/>
  <c r="N216" i="112"/>
  <c r="E47" i="112"/>
  <c r="H194" i="112"/>
  <c r="H184" i="112"/>
  <c r="H182" i="112"/>
  <c r="K74" i="112"/>
  <c r="H16" i="112"/>
  <c r="H68" i="112"/>
  <c r="E65" i="112"/>
  <c r="H93" i="112"/>
  <c r="N81" i="112"/>
  <c r="N145" i="112"/>
  <c r="N7" i="112"/>
  <c r="H22" i="112"/>
  <c r="N131" i="112"/>
  <c r="H72" i="112"/>
  <c r="N270" i="112"/>
  <c r="H241" i="112"/>
  <c r="E46" i="112"/>
  <c r="E122" i="112"/>
  <c r="K128" i="112"/>
  <c r="E12" i="112"/>
  <c r="E20" i="112"/>
  <c r="K247" i="112"/>
  <c r="H14" i="112"/>
  <c r="E71" i="112"/>
  <c r="E40" i="112"/>
  <c r="E131" i="112"/>
  <c r="K156" i="112"/>
  <c r="H106" i="112"/>
  <c r="E154" i="112"/>
  <c r="E297" i="112"/>
  <c r="K195" i="112"/>
  <c r="E211" i="112"/>
  <c r="H255" i="112"/>
  <c r="E11" i="112"/>
  <c r="K173" i="112"/>
  <c r="H32" i="112"/>
  <c r="E31" i="112"/>
  <c r="K36" i="112"/>
  <c r="H126" i="112"/>
  <c r="E255" i="112"/>
  <c r="K110" i="112"/>
  <c r="N100" i="112"/>
  <c r="H89" i="112"/>
  <c r="E94" i="112"/>
  <c r="K124" i="112"/>
  <c r="K197" i="112"/>
  <c r="N44" i="112"/>
  <c r="E136" i="112"/>
  <c r="N109" i="112"/>
  <c r="N129" i="112"/>
  <c r="K136" i="112"/>
  <c r="H287" i="112"/>
  <c r="K220" i="112"/>
  <c r="N157" i="112"/>
  <c r="K47" i="112"/>
  <c r="H174" i="112"/>
  <c r="E68" i="112"/>
  <c r="E78" i="112"/>
  <c r="E58" i="112"/>
  <c r="E215" i="112"/>
  <c r="H171" i="112"/>
  <c r="K267" i="112"/>
  <c r="N284" i="112"/>
  <c r="E30" i="112"/>
  <c r="H40" i="112"/>
  <c r="N124" i="112"/>
  <c r="N262" i="112"/>
  <c r="E129" i="112"/>
  <c r="K257" i="112"/>
  <c r="E29" i="112"/>
  <c r="E279" i="112"/>
  <c r="K69" i="112"/>
  <c r="H117" i="112"/>
  <c r="K302" i="112"/>
  <c r="L234" i="5"/>
  <c r="AI234" i="5" s="1"/>
  <c r="E237" i="112" s="1"/>
  <c r="L162" i="5"/>
  <c r="AI162" i="5" s="1"/>
  <c r="E165" i="112" s="1"/>
  <c r="L114" i="5"/>
  <c r="AI114" i="5" s="1"/>
  <c r="E117" i="112" s="1"/>
  <c r="L196" i="5"/>
  <c r="AI196" i="5" s="1"/>
  <c r="E199" i="112" s="1"/>
  <c r="L157" i="5"/>
  <c r="AI157" i="5" s="1"/>
  <c r="E160" i="112" s="1"/>
  <c r="L21" i="5"/>
  <c r="AI21" i="5" s="1"/>
  <c r="E24" i="112" s="1"/>
  <c r="L41" i="5"/>
  <c r="AI41" i="5" s="1"/>
  <c r="L158" i="5"/>
  <c r="AI158" i="5" s="1"/>
  <c r="E161" i="112" s="1"/>
  <c r="L136" i="5"/>
  <c r="AI136" i="5" s="1"/>
  <c r="E139" i="112" s="1"/>
  <c r="L195" i="5"/>
  <c r="AI195" i="5" s="1"/>
  <c r="E198" i="112" s="1"/>
  <c r="L47" i="5"/>
  <c r="AI47" i="5" s="1"/>
  <c r="E50" i="112" s="1"/>
  <c r="M303" i="5"/>
  <c r="N303" i="5"/>
  <c r="K303" i="5"/>
  <c r="H6" i="112"/>
  <c r="AH303" i="5"/>
  <c r="K6" i="112"/>
  <c r="AK303" i="5"/>
  <c r="E6" i="112"/>
  <c r="N6" i="112"/>
  <c r="AJ303" i="5"/>
  <c r="AQ13" i="74"/>
  <c r="Q10" i="4" s="1"/>
  <c r="AQ14" i="74"/>
  <c r="Q11" i="4" s="1"/>
  <c r="AQ15" i="74"/>
  <c r="Q12" i="4" s="1"/>
  <c r="AQ16" i="74"/>
  <c r="Q13" i="4" s="1"/>
  <c r="AQ17" i="74"/>
  <c r="Q14" i="4" s="1"/>
  <c r="AQ18" i="74"/>
  <c r="Q15" i="4" s="1"/>
  <c r="AQ19" i="74"/>
  <c r="Q16" i="4" s="1"/>
  <c r="AQ20" i="74"/>
  <c r="Q17" i="4" s="1"/>
  <c r="AQ21" i="74"/>
  <c r="Q18" i="4" s="1"/>
  <c r="AQ22" i="74"/>
  <c r="Q19" i="4" s="1"/>
  <c r="AQ23" i="74"/>
  <c r="Q20" i="4" s="1"/>
  <c r="AQ24" i="74"/>
  <c r="Q21" i="4" s="1"/>
  <c r="AQ25" i="74"/>
  <c r="Q22" i="4" s="1"/>
  <c r="AQ26" i="74"/>
  <c r="Q23" i="4" s="1"/>
  <c r="AQ27" i="74"/>
  <c r="Q24" i="4" s="1"/>
  <c r="AQ28" i="74"/>
  <c r="Q25" i="4" s="1"/>
  <c r="AQ29" i="74"/>
  <c r="Q26" i="4" s="1"/>
  <c r="AQ30" i="74"/>
  <c r="Q27" i="4" s="1"/>
  <c r="AQ31" i="74"/>
  <c r="Q28" i="4" s="1"/>
  <c r="AQ32" i="74"/>
  <c r="Q29" i="4" s="1"/>
  <c r="AQ33" i="74"/>
  <c r="Q30" i="4" s="1"/>
  <c r="AQ34" i="74"/>
  <c r="Q31" i="4" s="1"/>
  <c r="AQ35" i="74"/>
  <c r="Q32" i="4" s="1"/>
  <c r="AQ36" i="74"/>
  <c r="Q33" i="4" s="1"/>
  <c r="AQ37" i="74"/>
  <c r="Q34" i="4" s="1"/>
  <c r="AQ38" i="74"/>
  <c r="Q35" i="4" s="1"/>
  <c r="AQ39" i="74"/>
  <c r="Q36" i="4" s="1"/>
  <c r="AQ40" i="74"/>
  <c r="Q37" i="4" s="1"/>
  <c r="AQ41" i="74"/>
  <c r="Q38" i="4" s="1"/>
  <c r="AQ42" i="74"/>
  <c r="Q39" i="4" s="1"/>
  <c r="AQ43" i="74"/>
  <c r="Q40" i="4" s="1"/>
  <c r="AQ44" i="74"/>
  <c r="Q41" i="4" s="1"/>
  <c r="AQ45" i="74"/>
  <c r="Q42" i="4" s="1"/>
  <c r="AQ46" i="74"/>
  <c r="Q43" i="4" s="1"/>
  <c r="AQ47" i="74"/>
  <c r="Q44" i="4" s="1"/>
  <c r="AQ48" i="74"/>
  <c r="Q45" i="4" s="1"/>
  <c r="AQ49" i="74"/>
  <c r="Q46" i="4" s="1"/>
  <c r="AQ50" i="74"/>
  <c r="Q47" i="4" s="1"/>
  <c r="AQ51" i="74"/>
  <c r="Q48" i="4" s="1"/>
  <c r="AQ52" i="74"/>
  <c r="Q49" i="4" s="1"/>
  <c r="AQ53" i="74"/>
  <c r="Q50" i="4" s="1"/>
  <c r="AQ54" i="74"/>
  <c r="Q51" i="4" s="1"/>
  <c r="AQ55" i="74"/>
  <c r="Q52" i="4" s="1"/>
  <c r="AQ56" i="74"/>
  <c r="Q53" i="4" s="1"/>
  <c r="AQ57" i="74"/>
  <c r="Q54" i="4" s="1"/>
  <c r="AQ58" i="74"/>
  <c r="Q55" i="4" s="1"/>
  <c r="AQ59" i="74"/>
  <c r="Q56" i="4" s="1"/>
  <c r="AQ60" i="74"/>
  <c r="Q57" i="4" s="1"/>
  <c r="AQ61" i="74"/>
  <c r="Q58" i="4" s="1"/>
  <c r="AQ62" i="74"/>
  <c r="Q59" i="4" s="1"/>
  <c r="AQ63" i="74"/>
  <c r="Q60" i="4" s="1"/>
  <c r="AQ64" i="74"/>
  <c r="Q61" i="4" s="1"/>
  <c r="AQ65" i="74"/>
  <c r="Q62" i="4" s="1"/>
  <c r="AQ66" i="74"/>
  <c r="Q63" i="4" s="1"/>
  <c r="AQ67" i="74"/>
  <c r="Q64" i="4" s="1"/>
  <c r="AQ68" i="74"/>
  <c r="Q65" i="4" s="1"/>
  <c r="AQ69" i="74"/>
  <c r="Q66" i="4" s="1"/>
  <c r="AQ70" i="74"/>
  <c r="Q67" i="4" s="1"/>
  <c r="AQ71" i="74"/>
  <c r="Q68" i="4" s="1"/>
  <c r="AQ72" i="74"/>
  <c r="Q69" i="4" s="1"/>
  <c r="AQ73" i="74"/>
  <c r="Q70" i="4" s="1"/>
  <c r="AQ74" i="74"/>
  <c r="Q71" i="4" s="1"/>
  <c r="AQ75" i="74"/>
  <c r="Q72" i="4" s="1"/>
  <c r="AQ76" i="74"/>
  <c r="Q73" i="4" s="1"/>
  <c r="AQ77" i="74"/>
  <c r="Q74" i="4" s="1"/>
  <c r="AQ78" i="74"/>
  <c r="Q75" i="4" s="1"/>
  <c r="AQ79" i="74"/>
  <c r="Q76" i="4" s="1"/>
  <c r="AQ80" i="74"/>
  <c r="Q77" i="4" s="1"/>
  <c r="AQ81" i="74"/>
  <c r="Q78" i="4" s="1"/>
  <c r="AQ82" i="74"/>
  <c r="Q79" i="4" s="1"/>
  <c r="AQ83" i="74"/>
  <c r="Q80" i="4" s="1"/>
  <c r="AQ84" i="74"/>
  <c r="Q81" i="4" s="1"/>
  <c r="AQ85" i="74"/>
  <c r="Q82" i="4" s="1"/>
  <c r="AQ86" i="74"/>
  <c r="Q83" i="4" s="1"/>
  <c r="AQ87" i="74"/>
  <c r="Q84" i="4" s="1"/>
  <c r="AQ88" i="74"/>
  <c r="Q85" i="4" s="1"/>
  <c r="AQ89" i="74"/>
  <c r="Q86" i="4" s="1"/>
  <c r="AQ90" i="74"/>
  <c r="Q87" i="4" s="1"/>
  <c r="AQ91" i="74"/>
  <c r="Q88" i="4" s="1"/>
  <c r="AQ92" i="74"/>
  <c r="Q89" i="4" s="1"/>
  <c r="AQ93" i="74"/>
  <c r="Q90" i="4" s="1"/>
  <c r="AQ94" i="74"/>
  <c r="Q91" i="4" s="1"/>
  <c r="AQ95" i="74"/>
  <c r="Q92" i="4" s="1"/>
  <c r="AQ96" i="74"/>
  <c r="Q93" i="4" s="1"/>
  <c r="AQ97" i="74"/>
  <c r="Q94" i="4" s="1"/>
  <c r="AQ98" i="74"/>
  <c r="Q95" i="4" s="1"/>
  <c r="AQ99" i="74"/>
  <c r="Q96" i="4" s="1"/>
  <c r="AQ100" i="74"/>
  <c r="Q97" i="4" s="1"/>
  <c r="AQ101" i="74"/>
  <c r="Q98" i="4" s="1"/>
  <c r="AQ102" i="74"/>
  <c r="Q99" i="4" s="1"/>
  <c r="AQ103" i="74"/>
  <c r="Q100" i="4" s="1"/>
  <c r="AQ104" i="74"/>
  <c r="Q101" i="4" s="1"/>
  <c r="AQ105" i="74"/>
  <c r="Q102" i="4" s="1"/>
  <c r="AQ106" i="74"/>
  <c r="Q103" i="4" s="1"/>
  <c r="AQ107" i="74"/>
  <c r="Q104" i="4" s="1"/>
  <c r="AQ108" i="74"/>
  <c r="Q105" i="4" s="1"/>
  <c r="AQ109" i="74"/>
  <c r="Q106" i="4" s="1"/>
  <c r="AQ110" i="74"/>
  <c r="Q107" i="4" s="1"/>
  <c r="AQ111" i="74"/>
  <c r="Q108" i="4" s="1"/>
  <c r="AQ112" i="74"/>
  <c r="Q109" i="4" s="1"/>
  <c r="AQ113" i="74"/>
  <c r="Q110" i="4" s="1"/>
  <c r="AQ114" i="74"/>
  <c r="Q111" i="4" s="1"/>
  <c r="AQ115" i="74"/>
  <c r="Q112" i="4" s="1"/>
  <c r="AQ116" i="74"/>
  <c r="Q113" i="4" s="1"/>
  <c r="AQ117" i="74"/>
  <c r="Q114" i="4" s="1"/>
  <c r="AQ118" i="74"/>
  <c r="Q115" i="4" s="1"/>
  <c r="AQ119" i="74"/>
  <c r="Q116" i="4" s="1"/>
  <c r="AQ120" i="74"/>
  <c r="Q117" i="4" s="1"/>
  <c r="AQ121" i="74"/>
  <c r="Q118" i="4" s="1"/>
  <c r="AQ122" i="74"/>
  <c r="Q119" i="4" s="1"/>
  <c r="AQ123" i="74"/>
  <c r="Q120" i="4" s="1"/>
  <c r="AQ124" i="74"/>
  <c r="Q121" i="4" s="1"/>
  <c r="AQ125" i="74"/>
  <c r="Q122" i="4" s="1"/>
  <c r="AQ126" i="74"/>
  <c r="Q123" i="4" s="1"/>
  <c r="AQ127" i="74"/>
  <c r="Q124" i="4" s="1"/>
  <c r="AQ128" i="74"/>
  <c r="Q125" i="4" s="1"/>
  <c r="AQ129" i="74"/>
  <c r="Q126" i="4" s="1"/>
  <c r="AQ130" i="74"/>
  <c r="Q127" i="4" s="1"/>
  <c r="AQ131" i="74"/>
  <c r="Q128" i="4" s="1"/>
  <c r="AQ132" i="74"/>
  <c r="Q129" i="4" s="1"/>
  <c r="AQ133" i="74"/>
  <c r="Q130" i="4" s="1"/>
  <c r="AQ134" i="74"/>
  <c r="Q131" i="4" s="1"/>
  <c r="AQ135" i="74"/>
  <c r="Q132" i="4" s="1"/>
  <c r="AQ136" i="74"/>
  <c r="Q133" i="4" s="1"/>
  <c r="AQ137" i="74"/>
  <c r="Q134" i="4" s="1"/>
  <c r="AQ138" i="74"/>
  <c r="Q135" i="4" s="1"/>
  <c r="AQ139" i="74"/>
  <c r="Q136" i="4" s="1"/>
  <c r="AQ140" i="74"/>
  <c r="Q137" i="4" s="1"/>
  <c r="AQ141" i="74"/>
  <c r="Q138" i="4" s="1"/>
  <c r="AQ142" i="74"/>
  <c r="Q139" i="4" s="1"/>
  <c r="AQ143" i="74"/>
  <c r="Q140" i="4" s="1"/>
  <c r="AQ144" i="74"/>
  <c r="Q141" i="4" s="1"/>
  <c r="AQ145" i="74"/>
  <c r="Q142" i="4" s="1"/>
  <c r="AQ146" i="74"/>
  <c r="Q143" i="4" s="1"/>
  <c r="AQ147" i="74"/>
  <c r="Q144" i="4" s="1"/>
  <c r="AQ148" i="74"/>
  <c r="Q145" i="4" s="1"/>
  <c r="AQ149" i="74"/>
  <c r="Q146" i="4" s="1"/>
  <c r="AQ150" i="74"/>
  <c r="Q147" i="4" s="1"/>
  <c r="AQ151" i="74"/>
  <c r="Q148" i="4" s="1"/>
  <c r="AQ152" i="74"/>
  <c r="Q149" i="4" s="1"/>
  <c r="AQ153" i="74"/>
  <c r="Q150" i="4" s="1"/>
  <c r="AQ154" i="74"/>
  <c r="Q151" i="4" s="1"/>
  <c r="AQ155" i="74"/>
  <c r="Q152" i="4" s="1"/>
  <c r="AQ156" i="74"/>
  <c r="Q153" i="4" s="1"/>
  <c r="AQ157" i="74"/>
  <c r="Q154" i="4" s="1"/>
  <c r="AQ158" i="74"/>
  <c r="Q155" i="4" s="1"/>
  <c r="AQ159" i="74"/>
  <c r="Q156" i="4" s="1"/>
  <c r="AQ160" i="74"/>
  <c r="Q157" i="4" s="1"/>
  <c r="AQ161" i="74"/>
  <c r="Q158" i="4" s="1"/>
  <c r="AQ162" i="74"/>
  <c r="Q159" i="4" s="1"/>
  <c r="AQ163" i="74"/>
  <c r="Q160" i="4" s="1"/>
  <c r="AQ164" i="74"/>
  <c r="Q161" i="4" s="1"/>
  <c r="AQ165" i="74"/>
  <c r="Q162" i="4" s="1"/>
  <c r="AQ166" i="74"/>
  <c r="Q163" i="4" s="1"/>
  <c r="AQ167" i="74"/>
  <c r="Q164" i="4" s="1"/>
  <c r="AQ168" i="74"/>
  <c r="Q165" i="4" s="1"/>
  <c r="AQ169" i="74"/>
  <c r="Q166" i="4" s="1"/>
  <c r="AQ170" i="74"/>
  <c r="Q167" i="4" s="1"/>
  <c r="AQ171" i="74"/>
  <c r="Q168" i="4" s="1"/>
  <c r="AQ172" i="74"/>
  <c r="Q169" i="4" s="1"/>
  <c r="AQ173" i="74"/>
  <c r="Q170" i="4" s="1"/>
  <c r="AQ174" i="74"/>
  <c r="Q171" i="4" s="1"/>
  <c r="AQ175" i="74"/>
  <c r="Q172" i="4" s="1"/>
  <c r="AQ176" i="74"/>
  <c r="Q173" i="4" s="1"/>
  <c r="AQ177" i="74"/>
  <c r="Q174" i="4" s="1"/>
  <c r="AQ178" i="74"/>
  <c r="Q175" i="4" s="1"/>
  <c r="AQ179" i="74"/>
  <c r="Q176" i="4" s="1"/>
  <c r="AQ180" i="74"/>
  <c r="Q177" i="4" s="1"/>
  <c r="AQ181" i="74"/>
  <c r="Q178" i="4" s="1"/>
  <c r="AQ182" i="74"/>
  <c r="Q179" i="4" s="1"/>
  <c r="AQ183" i="74"/>
  <c r="Q180" i="4" s="1"/>
  <c r="AQ184" i="74"/>
  <c r="Q181" i="4" s="1"/>
  <c r="AQ185" i="74"/>
  <c r="Q182" i="4" s="1"/>
  <c r="AQ186" i="74"/>
  <c r="Q183" i="4" s="1"/>
  <c r="AQ187" i="74"/>
  <c r="Q184" i="4" s="1"/>
  <c r="AQ188" i="74"/>
  <c r="Q185" i="4" s="1"/>
  <c r="AQ189" i="74"/>
  <c r="Q186" i="4" s="1"/>
  <c r="AQ190" i="74"/>
  <c r="Q187" i="4" s="1"/>
  <c r="AQ191" i="74"/>
  <c r="Q188" i="4" s="1"/>
  <c r="AQ192" i="74"/>
  <c r="Q189" i="4" s="1"/>
  <c r="AQ193" i="74"/>
  <c r="Q190" i="4" s="1"/>
  <c r="AQ194" i="74"/>
  <c r="Q191" i="4" s="1"/>
  <c r="AQ195" i="74"/>
  <c r="Q192" i="4" s="1"/>
  <c r="AQ196" i="74"/>
  <c r="Q193" i="4" s="1"/>
  <c r="AQ197" i="74"/>
  <c r="Q194" i="4" s="1"/>
  <c r="AQ198" i="74"/>
  <c r="Q195" i="4" s="1"/>
  <c r="AQ199" i="74"/>
  <c r="Q196" i="4" s="1"/>
  <c r="AQ200" i="74"/>
  <c r="Q197" i="4" s="1"/>
  <c r="AQ201" i="74"/>
  <c r="Q198" i="4" s="1"/>
  <c r="AQ202" i="74"/>
  <c r="Q199" i="4" s="1"/>
  <c r="AQ203" i="74"/>
  <c r="Q200" i="4" s="1"/>
  <c r="AQ204" i="74"/>
  <c r="Q201" i="4" s="1"/>
  <c r="AQ205" i="74"/>
  <c r="Q202" i="4" s="1"/>
  <c r="AQ206" i="74"/>
  <c r="Q203" i="4" s="1"/>
  <c r="AQ207" i="74"/>
  <c r="Q204" i="4" s="1"/>
  <c r="AQ208" i="74"/>
  <c r="Q205" i="4" s="1"/>
  <c r="AQ209" i="74"/>
  <c r="Q206" i="4" s="1"/>
  <c r="AQ210" i="74"/>
  <c r="Q207" i="4" s="1"/>
  <c r="AQ211" i="74"/>
  <c r="Q208" i="4" s="1"/>
  <c r="AQ212" i="74"/>
  <c r="Q209" i="4" s="1"/>
  <c r="AQ213" i="74"/>
  <c r="Q210" i="4" s="1"/>
  <c r="AQ214" i="74"/>
  <c r="Q211" i="4" s="1"/>
  <c r="AQ215" i="74"/>
  <c r="Q212" i="4" s="1"/>
  <c r="AQ216" i="74"/>
  <c r="Q213" i="4" s="1"/>
  <c r="AQ217" i="74"/>
  <c r="Q214" i="4" s="1"/>
  <c r="AQ218" i="74"/>
  <c r="Q215" i="4" s="1"/>
  <c r="AQ219" i="74"/>
  <c r="Q216" i="4" s="1"/>
  <c r="AQ220" i="74"/>
  <c r="Q217" i="4" s="1"/>
  <c r="AQ221" i="74"/>
  <c r="Q218" i="4" s="1"/>
  <c r="AQ222" i="74"/>
  <c r="Q219" i="4" s="1"/>
  <c r="AQ223" i="74"/>
  <c r="Q220" i="4" s="1"/>
  <c r="AQ224" i="74"/>
  <c r="Q221" i="4" s="1"/>
  <c r="AQ225" i="74"/>
  <c r="Q222" i="4" s="1"/>
  <c r="AQ226" i="74"/>
  <c r="Q223" i="4" s="1"/>
  <c r="AQ227" i="74"/>
  <c r="Q224" i="4" s="1"/>
  <c r="AQ228" i="74"/>
  <c r="Q225" i="4" s="1"/>
  <c r="AQ229" i="74"/>
  <c r="Q226" i="4" s="1"/>
  <c r="AQ230" i="74"/>
  <c r="Q227" i="4" s="1"/>
  <c r="AQ231" i="74"/>
  <c r="Q228" i="4" s="1"/>
  <c r="AQ232" i="74"/>
  <c r="Q229" i="4" s="1"/>
  <c r="AQ233" i="74"/>
  <c r="Q230" i="4" s="1"/>
  <c r="AQ234" i="74"/>
  <c r="Q231" i="4" s="1"/>
  <c r="AQ235" i="74"/>
  <c r="Q232" i="4" s="1"/>
  <c r="AQ236" i="74"/>
  <c r="Q233" i="4" s="1"/>
  <c r="AQ237" i="74"/>
  <c r="Q234" i="4" s="1"/>
  <c r="AQ238" i="74"/>
  <c r="Q235" i="4" s="1"/>
  <c r="AQ239" i="74"/>
  <c r="Q236" i="4" s="1"/>
  <c r="AQ240" i="74"/>
  <c r="Q237" i="4" s="1"/>
  <c r="AQ241" i="74"/>
  <c r="Q238" i="4" s="1"/>
  <c r="AQ242" i="74"/>
  <c r="Q239" i="4" s="1"/>
  <c r="AQ243" i="74"/>
  <c r="Q240" i="4" s="1"/>
  <c r="AQ244" i="74"/>
  <c r="Q241" i="4" s="1"/>
  <c r="AQ245" i="74"/>
  <c r="Q242" i="4" s="1"/>
  <c r="AQ246" i="74"/>
  <c r="Q243" i="4" s="1"/>
  <c r="AQ247" i="74"/>
  <c r="Q244" i="4" s="1"/>
  <c r="AQ248" i="74"/>
  <c r="Q245" i="4" s="1"/>
  <c r="AQ249" i="74"/>
  <c r="Q246" i="4" s="1"/>
  <c r="AQ250" i="74"/>
  <c r="Q247" i="4" s="1"/>
  <c r="AQ251" i="74"/>
  <c r="Q248" i="4" s="1"/>
  <c r="AQ252" i="74"/>
  <c r="Q249" i="4" s="1"/>
  <c r="AQ253" i="74"/>
  <c r="Q250" i="4" s="1"/>
  <c r="AQ254" i="74"/>
  <c r="Q251" i="4" s="1"/>
  <c r="AQ255" i="74"/>
  <c r="Q252" i="4" s="1"/>
  <c r="AQ256" i="74"/>
  <c r="Q253" i="4" s="1"/>
  <c r="AQ257" i="74"/>
  <c r="Q254" i="4" s="1"/>
  <c r="AQ258" i="74"/>
  <c r="Q255" i="4" s="1"/>
  <c r="AQ259" i="74"/>
  <c r="Q256" i="4" s="1"/>
  <c r="AQ260" i="74"/>
  <c r="Q257" i="4" s="1"/>
  <c r="AQ261" i="74"/>
  <c r="Q258" i="4" s="1"/>
  <c r="AQ262" i="74"/>
  <c r="Q259" i="4" s="1"/>
  <c r="AQ263" i="74"/>
  <c r="Q260" i="4" s="1"/>
  <c r="AQ264" i="74"/>
  <c r="Q261" i="4" s="1"/>
  <c r="AQ265" i="74"/>
  <c r="Q262" i="4" s="1"/>
  <c r="AQ266" i="74"/>
  <c r="Q263" i="4" s="1"/>
  <c r="AQ267" i="74"/>
  <c r="Q264" i="4" s="1"/>
  <c r="AQ268" i="74"/>
  <c r="Q265" i="4" s="1"/>
  <c r="AQ269" i="74"/>
  <c r="Q266" i="4" s="1"/>
  <c r="AQ270" i="74"/>
  <c r="Q267" i="4" s="1"/>
  <c r="AQ271" i="74"/>
  <c r="Q268" i="4" s="1"/>
  <c r="AQ272" i="74"/>
  <c r="Q269" i="4" s="1"/>
  <c r="AQ273" i="74"/>
  <c r="Q270" i="4" s="1"/>
  <c r="AQ274" i="74"/>
  <c r="Q271" i="4" s="1"/>
  <c r="AQ275" i="74"/>
  <c r="Q272" i="4" s="1"/>
  <c r="AQ276" i="74"/>
  <c r="Q273" i="4" s="1"/>
  <c r="AQ277" i="74"/>
  <c r="Q274" i="4" s="1"/>
  <c r="AQ278" i="74"/>
  <c r="Q275" i="4" s="1"/>
  <c r="AQ279" i="74"/>
  <c r="Q276" i="4" s="1"/>
  <c r="AQ280" i="74"/>
  <c r="Q277" i="4" s="1"/>
  <c r="AQ281" i="74"/>
  <c r="Q278" i="4" s="1"/>
  <c r="AQ282" i="74"/>
  <c r="Q279" i="4" s="1"/>
  <c r="AQ283" i="74"/>
  <c r="Q280" i="4" s="1"/>
  <c r="AQ284" i="74"/>
  <c r="Q281" i="4" s="1"/>
  <c r="AQ285" i="74"/>
  <c r="Q282" i="4" s="1"/>
  <c r="AQ286" i="74"/>
  <c r="Q283" i="4" s="1"/>
  <c r="AQ287" i="74"/>
  <c r="Q284" i="4" s="1"/>
  <c r="AQ288" i="74"/>
  <c r="Q285" i="4" s="1"/>
  <c r="AQ289" i="74"/>
  <c r="Q286" i="4" s="1"/>
  <c r="AQ290" i="74"/>
  <c r="Q287" i="4" s="1"/>
  <c r="AQ291" i="74"/>
  <c r="Q288" i="4" s="1"/>
  <c r="AQ292" i="74"/>
  <c r="Q289" i="4" s="1"/>
  <c r="AQ293" i="74"/>
  <c r="Q290" i="4" s="1"/>
  <c r="AQ294" i="74"/>
  <c r="Q291" i="4" s="1"/>
  <c r="AQ295" i="74"/>
  <c r="Q292" i="4" s="1"/>
  <c r="AQ296" i="74"/>
  <c r="Q293" i="4" s="1"/>
  <c r="AQ297" i="74"/>
  <c r="Q294" i="4" s="1"/>
  <c r="AQ298" i="74"/>
  <c r="Q295" i="4" s="1"/>
  <c r="AQ299" i="74"/>
  <c r="Q296" i="4" s="1"/>
  <c r="AQ300" i="74"/>
  <c r="Q297" i="4" s="1"/>
  <c r="AQ301" i="74"/>
  <c r="Q298" i="4" s="1"/>
  <c r="AQ302" i="74"/>
  <c r="Q299" i="4" s="1"/>
  <c r="AQ303" i="74"/>
  <c r="Q300" i="4" s="1"/>
  <c r="AQ7" i="74"/>
  <c r="Q4" i="4" s="1"/>
  <c r="AQ8" i="74"/>
  <c r="Q5" i="4" s="1"/>
  <c r="AQ9" i="74"/>
  <c r="Q6" i="4" s="1"/>
  <c r="AQ10" i="74"/>
  <c r="Q7" i="4" s="1"/>
  <c r="AQ11" i="74"/>
  <c r="Q8" i="4" s="1"/>
  <c r="AQ12" i="74"/>
  <c r="Q9" i="4" s="1"/>
  <c r="AQ6" i="74"/>
  <c r="Q3" i="4" s="1"/>
  <c r="E274" i="112" l="1"/>
  <c r="E123" i="112"/>
  <c r="E41" i="112"/>
  <c r="E59" i="112"/>
  <c r="E231" i="112"/>
  <c r="E51" i="112"/>
  <c r="E201" i="112"/>
  <c r="E44" i="112"/>
  <c r="E275" i="112"/>
  <c r="E216" i="112"/>
  <c r="E33" i="112"/>
  <c r="AI303" i="5"/>
  <c r="L303" i="5"/>
  <c r="AQ304" i="74"/>
  <c r="AQ305" i="74"/>
  <c r="N4" i="3"/>
  <c r="N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N104" i="3"/>
  <c r="N105" i="3"/>
  <c r="N106" i="3"/>
  <c r="N107" i="3"/>
  <c r="N108" i="3"/>
  <c r="N109" i="3"/>
  <c r="N110" i="3"/>
  <c r="N111" i="3"/>
  <c r="N112" i="3"/>
  <c r="N113" i="3"/>
  <c r="N114" i="3"/>
  <c r="N115" i="3"/>
  <c r="N116" i="3"/>
  <c r="N117" i="3"/>
  <c r="N118" i="3"/>
  <c r="N119" i="3"/>
  <c r="N120" i="3"/>
  <c r="N121" i="3"/>
  <c r="N122" i="3"/>
  <c r="N123" i="3"/>
  <c r="N124" i="3"/>
  <c r="N125" i="3"/>
  <c r="N126" i="3"/>
  <c r="N127" i="3"/>
  <c r="N128" i="3"/>
  <c r="N129" i="3"/>
  <c r="N130" i="3"/>
  <c r="N131" i="3"/>
  <c r="N132" i="3"/>
  <c r="N133" i="3"/>
  <c r="N134" i="3"/>
  <c r="N135" i="3"/>
  <c r="N136" i="3"/>
  <c r="N137" i="3"/>
  <c r="N138" i="3"/>
  <c r="N139" i="3"/>
  <c r="N140" i="3"/>
  <c r="N141" i="3"/>
  <c r="N142" i="3"/>
  <c r="N143" i="3"/>
  <c r="N144" i="3"/>
  <c r="N145" i="3"/>
  <c r="N146" i="3"/>
  <c r="N147" i="3"/>
  <c r="N148" i="3"/>
  <c r="N149" i="3"/>
  <c r="N150" i="3"/>
  <c r="N151" i="3"/>
  <c r="N152" i="3"/>
  <c r="N153" i="3"/>
  <c r="N154" i="3"/>
  <c r="N155" i="3"/>
  <c r="N156" i="3"/>
  <c r="N157" i="3"/>
  <c r="N158" i="3"/>
  <c r="N159" i="3"/>
  <c r="N160" i="3"/>
  <c r="N161" i="3"/>
  <c r="N162" i="3"/>
  <c r="N163" i="3"/>
  <c r="N164" i="3"/>
  <c r="N165" i="3"/>
  <c r="N166" i="3"/>
  <c r="N167" i="3"/>
  <c r="N168" i="3"/>
  <c r="N169" i="3"/>
  <c r="N170" i="3"/>
  <c r="N171" i="3"/>
  <c r="N172" i="3"/>
  <c r="N173" i="3"/>
  <c r="N174" i="3"/>
  <c r="N175" i="3"/>
  <c r="N176" i="3"/>
  <c r="N177" i="3"/>
  <c r="N178" i="3"/>
  <c r="N179" i="3"/>
  <c r="N180" i="3"/>
  <c r="N181" i="3"/>
  <c r="N182" i="3"/>
  <c r="N183" i="3"/>
  <c r="N184" i="3"/>
  <c r="N185" i="3"/>
  <c r="N186" i="3"/>
  <c r="N187" i="3"/>
  <c r="N188" i="3"/>
  <c r="N189" i="3"/>
  <c r="N190" i="3"/>
  <c r="N191" i="3"/>
  <c r="N192" i="3"/>
  <c r="N193" i="3"/>
  <c r="N194" i="3"/>
  <c r="N195" i="3"/>
  <c r="N196" i="3"/>
  <c r="N197" i="3"/>
  <c r="N198" i="3"/>
  <c r="N199" i="3"/>
  <c r="N200" i="3"/>
  <c r="N201" i="3"/>
  <c r="N202" i="3"/>
  <c r="N203" i="3"/>
  <c r="N204" i="3"/>
  <c r="N205" i="3"/>
  <c r="N206" i="3"/>
  <c r="N207" i="3"/>
  <c r="N208" i="3"/>
  <c r="N209" i="3"/>
  <c r="N210" i="3"/>
  <c r="N211" i="3"/>
  <c r="N212" i="3"/>
  <c r="N213" i="3"/>
  <c r="N214" i="3"/>
  <c r="N215" i="3"/>
  <c r="N216" i="3"/>
  <c r="N217" i="3"/>
  <c r="N218" i="3"/>
  <c r="N219" i="3"/>
  <c r="N220" i="3"/>
  <c r="N221" i="3"/>
  <c r="N222" i="3"/>
  <c r="N223" i="3"/>
  <c r="N224" i="3"/>
  <c r="N225" i="3"/>
  <c r="N226" i="3"/>
  <c r="N227" i="3"/>
  <c r="N228" i="3"/>
  <c r="N229" i="3"/>
  <c r="N230" i="3"/>
  <c r="N231" i="3"/>
  <c r="N232" i="3"/>
  <c r="N233" i="3"/>
  <c r="N234" i="3"/>
  <c r="N235" i="3"/>
  <c r="N236" i="3"/>
  <c r="N237" i="3"/>
  <c r="N238" i="3"/>
  <c r="N239" i="3"/>
  <c r="N240" i="3"/>
  <c r="N241" i="3"/>
  <c r="N242" i="3"/>
  <c r="N243" i="3"/>
  <c r="N244" i="3"/>
  <c r="N245" i="3"/>
  <c r="N246" i="3"/>
  <c r="N247" i="3"/>
  <c r="N248" i="3"/>
  <c r="N249" i="3"/>
  <c r="N250" i="3"/>
  <c r="N251" i="3"/>
  <c r="N252" i="3"/>
  <c r="N253" i="3"/>
  <c r="N254" i="3"/>
  <c r="N255" i="3"/>
  <c r="N256" i="3"/>
  <c r="N257" i="3"/>
  <c r="N258" i="3"/>
  <c r="N259" i="3"/>
  <c r="N260" i="3"/>
  <c r="N261" i="3"/>
  <c r="N262" i="3"/>
  <c r="N263" i="3"/>
  <c r="N264" i="3"/>
  <c r="N265" i="3"/>
  <c r="N266" i="3"/>
  <c r="N267" i="3"/>
  <c r="N268" i="3"/>
  <c r="N269" i="3"/>
  <c r="N270" i="3"/>
  <c r="N271" i="3"/>
  <c r="N272" i="3"/>
  <c r="N273" i="3"/>
  <c r="N274" i="3"/>
  <c r="N275" i="3"/>
  <c r="N276" i="3"/>
  <c r="N277" i="3"/>
  <c r="N278" i="3"/>
  <c r="N279" i="3"/>
  <c r="N280" i="3"/>
  <c r="N281" i="3"/>
  <c r="N282" i="3"/>
  <c r="N283" i="3"/>
  <c r="N284" i="3"/>
  <c r="N285" i="3"/>
  <c r="N286" i="3"/>
  <c r="N287" i="3"/>
  <c r="N288" i="3"/>
  <c r="N289" i="3"/>
  <c r="N290" i="3"/>
  <c r="N291" i="3"/>
  <c r="N292" i="3"/>
  <c r="N293" i="3"/>
  <c r="N294" i="3"/>
  <c r="N295" i="3"/>
  <c r="N296" i="3"/>
  <c r="N297" i="3"/>
  <c r="N298" i="3"/>
  <c r="N299" i="3"/>
  <c r="N300" i="3"/>
  <c r="N3" i="3"/>
  <c r="Z4" i="4" l="1"/>
  <c r="Z5" i="4"/>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4" i="4"/>
  <c r="Z35" i="4"/>
  <c r="Z36" i="4"/>
  <c r="Z37" i="4"/>
  <c r="Z38" i="4"/>
  <c r="Z39" i="4"/>
  <c r="Z40" i="4"/>
  <c r="Z41" i="4"/>
  <c r="Z42" i="4"/>
  <c r="Z43" i="4"/>
  <c r="Z44" i="4"/>
  <c r="Z45" i="4"/>
  <c r="Z46" i="4"/>
  <c r="Z47" i="4"/>
  <c r="Z48" i="4"/>
  <c r="Z49" i="4"/>
  <c r="Z50" i="4"/>
  <c r="Z51" i="4"/>
  <c r="Z52" i="4"/>
  <c r="Z53" i="4"/>
  <c r="Z54" i="4"/>
  <c r="Z55" i="4"/>
  <c r="Z56" i="4"/>
  <c r="Z57" i="4"/>
  <c r="Z58" i="4"/>
  <c r="Z59" i="4"/>
  <c r="Z60" i="4"/>
  <c r="Z61" i="4"/>
  <c r="Z62" i="4"/>
  <c r="Z63" i="4"/>
  <c r="Z64" i="4"/>
  <c r="Z65" i="4"/>
  <c r="Z66" i="4"/>
  <c r="Z67" i="4"/>
  <c r="Z68" i="4"/>
  <c r="Z69" i="4"/>
  <c r="Z70" i="4"/>
  <c r="Z71" i="4"/>
  <c r="Z72" i="4"/>
  <c r="Z73" i="4"/>
  <c r="Z74" i="4"/>
  <c r="Z75" i="4"/>
  <c r="Z76" i="4"/>
  <c r="Z77" i="4"/>
  <c r="Z78" i="4"/>
  <c r="Z79" i="4"/>
  <c r="Z80" i="4"/>
  <c r="Z81" i="4"/>
  <c r="Z82" i="4"/>
  <c r="Z83" i="4"/>
  <c r="Z84" i="4"/>
  <c r="Z85" i="4"/>
  <c r="Z86" i="4"/>
  <c r="Z87" i="4"/>
  <c r="Z88" i="4"/>
  <c r="Z89" i="4"/>
  <c r="Z90" i="4"/>
  <c r="Z91" i="4"/>
  <c r="Z92" i="4"/>
  <c r="Z93" i="4"/>
  <c r="Z94" i="4"/>
  <c r="Z95" i="4"/>
  <c r="Z96" i="4"/>
  <c r="Z97" i="4"/>
  <c r="Z98" i="4"/>
  <c r="Z99" i="4"/>
  <c r="Z100" i="4"/>
  <c r="Z101" i="4"/>
  <c r="Z102" i="4"/>
  <c r="Z103" i="4"/>
  <c r="Z104" i="4"/>
  <c r="Z105" i="4"/>
  <c r="Z106" i="4"/>
  <c r="Z107" i="4"/>
  <c r="Z108" i="4"/>
  <c r="Z109" i="4"/>
  <c r="Z110" i="4"/>
  <c r="Z111" i="4"/>
  <c r="Z112" i="4"/>
  <c r="Z113" i="4"/>
  <c r="Z114" i="4"/>
  <c r="Z115" i="4"/>
  <c r="Z116" i="4"/>
  <c r="Z117" i="4"/>
  <c r="Z118" i="4"/>
  <c r="Z119" i="4"/>
  <c r="Z120" i="4"/>
  <c r="Z121" i="4"/>
  <c r="Z122" i="4"/>
  <c r="Z123" i="4"/>
  <c r="Z124" i="4"/>
  <c r="Z125" i="4"/>
  <c r="Z126" i="4"/>
  <c r="Z127" i="4"/>
  <c r="Z128" i="4"/>
  <c r="Z129" i="4"/>
  <c r="Z130" i="4"/>
  <c r="Z131" i="4"/>
  <c r="Z132" i="4"/>
  <c r="Z133" i="4"/>
  <c r="Z134" i="4"/>
  <c r="Z135" i="4"/>
  <c r="Z136" i="4"/>
  <c r="Z137" i="4"/>
  <c r="Z138" i="4"/>
  <c r="Z139" i="4"/>
  <c r="Z140" i="4"/>
  <c r="Z141" i="4"/>
  <c r="Z142" i="4"/>
  <c r="Z143" i="4"/>
  <c r="Z144" i="4"/>
  <c r="Z145" i="4"/>
  <c r="Z146" i="4"/>
  <c r="Z147" i="4"/>
  <c r="Z148" i="4"/>
  <c r="Z149" i="4"/>
  <c r="Z150" i="4"/>
  <c r="Z151" i="4"/>
  <c r="Z152" i="4"/>
  <c r="Z153" i="4"/>
  <c r="Z154" i="4"/>
  <c r="Z155" i="4"/>
  <c r="Z156" i="4"/>
  <c r="Z157" i="4"/>
  <c r="Z158" i="4"/>
  <c r="Z159" i="4"/>
  <c r="Z160" i="4"/>
  <c r="Z161" i="4"/>
  <c r="Z162" i="4"/>
  <c r="Z163" i="4"/>
  <c r="Z164" i="4"/>
  <c r="Z165" i="4"/>
  <c r="Z166" i="4"/>
  <c r="Z167" i="4"/>
  <c r="Z168" i="4"/>
  <c r="Z169" i="4"/>
  <c r="Z170" i="4"/>
  <c r="Z171" i="4"/>
  <c r="Z172" i="4"/>
  <c r="Z173" i="4"/>
  <c r="Z174" i="4"/>
  <c r="Z175" i="4"/>
  <c r="Z176" i="4"/>
  <c r="Z177" i="4"/>
  <c r="Z178" i="4"/>
  <c r="Z179" i="4"/>
  <c r="Z180" i="4"/>
  <c r="Z181" i="4"/>
  <c r="Z182" i="4"/>
  <c r="Z183" i="4"/>
  <c r="Z184" i="4"/>
  <c r="Z185" i="4"/>
  <c r="Z186" i="4"/>
  <c r="Z187" i="4"/>
  <c r="Z188" i="4"/>
  <c r="Z189" i="4"/>
  <c r="Z190" i="4"/>
  <c r="Z191" i="4"/>
  <c r="Z192" i="4"/>
  <c r="Z193" i="4"/>
  <c r="Z194" i="4"/>
  <c r="Z195" i="4"/>
  <c r="Z196" i="4"/>
  <c r="Z197" i="4"/>
  <c r="Z198" i="4"/>
  <c r="Z199" i="4"/>
  <c r="Z200" i="4"/>
  <c r="Z201" i="4"/>
  <c r="Z202" i="4"/>
  <c r="Z203" i="4"/>
  <c r="Z204" i="4"/>
  <c r="Z205" i="4"/>
  <c r="Z206" i="4"/>
  <c r="Z207" i="4"/>
  <c r="Z208" i="4"/>
  <c r="Z209" i="4"/>
  <c r="Z210" i="4"/>
  <c r="Z211" i="4"/>
  <c r="Z212" i="4"/>
  <c r="Z213" i="4"/>
  <c r="Z214" i="4"/>
  <c r="Z215" i="4"/>
  <c r="Z216" i="4"/>
  <c r="Z217" i="4"/>
  <c r="Z218" i="4"/>
  <c r="Z219" i="4"/>
  <c r="Z220" i="4"/>
  <c r="Z221" i="4"/>
  <c r="Z222" i="4"/>
  <c r="Z223" i="4"/>
  <c r="Z224" i="4"/>
  <c r="Z225" i="4"/>
  <c r="Z226" i="4"/>
  <c r="Z227" i="4"/>
  <c r="Z228" i="4"/>
  <c r="Z229" i="4"/>
  <c r="Z230" i="4"/>
  <c r="Z231" i="4"/>
  <c r="Z232" i="4"/>
  <c r="Z233" i="4"/>
  <c r="Z234" i="4"/>
  <c r="Z235" i="4"/>
  <c r="Z236" i="4"/>
  <c r="Z237" i="4"/>
  <c r="Z238" i="4"/>
  <c r="Z239" i="4"/>
  <c r="Z240" i="4"/>
  <c r="Z241" i="4"/>
  <c r="Z242" i="4"/>
  <c r="Z243" i="4"/>
  <c r="Z244" i="4"/>
  <c r="Z245" i="4"/>
  <c r="Z246" i="4"/>
  <c r="Z247" i="4"/>
  <c r="Z248" i="4"/>
  <c r="Z249" i="4"/>
  <c r="Z250" i="4"/>
  <c r="Z251" i="4"/>
  <c r="Z252" i="4"/>
  <c r="Z253" i="4"/>
  <c r="Z254" i="4"/>
  <c r="Z255" i="4"/>
  <c r="Z256" i="4"/>
  <c r="Z257" i="4"/>
  <c r="Z258" i="4"/>
  <c r="Z259" i="4"/>
  <c r="Z260" i="4"/>
  <c r="Z261" i="4"/>
  <c r="Z262" i="4"/>
  <c r="Z263" i="4"/>
  <c r="Z264" i="4"/>
  <c r="Z265" i="4"/>
  <c r="Z266" i="4"/>
  <c r="Z267" i="4"/>
  <c r="Z268" i="4"/>
  <c r="Z269" i="4"/>
  <c r="Z270" i="4"/>
  <c r="Z271" i="4"/>
  <c r="Z272" i="4"/>
  <c r="Z273" i="4"/>
  <c r="Z274" i="4"/>
  <c r="Z275" i="4"/>
  <c r="Z276" i="4"/>
  <c r="Z277" i="4"/>
  <c r="Z278" i="4"/>
  <c r="Z279" i="4"/>
  <c r="Z280" i="4"/>
  <c r="Z281" i="4"/>
  <c r="Z282" i="4"/>
  <c r="Z283" i="4"/>
  <c r="Z284" i="4"/>
  <c r="Z285" i="4"/>
  <c r="Z286" i="4"/>
  <c r="Z287" i="4"/>
  <c r="Z288" i="4"/>
  <c r="Z289" i="4"/>
  <c r="Z290" i="4"/>
  <c r="Z291" i="4"/>
  <c r="Z292" i="4"/>
  <c r="Z293" i="4"/>
  <c r="Z294" i="4"/>
  <c r="Z295" i="4"/>
  <c r="Z296" i="4"/>
  <c r="Z297" i="4"/>
  <c r="Z298" i="4"/>
  <c r="Z299" i="4"/>
  <c r="Z300" i="4"/>
  <c r="Z3" i="4"/>
  <c r="AW305" i="74"/>
  <c r="AW304" i="74"/>
  <c r="AG305" i="74"/>
  <c r="AG304" i="74"/>
  <c r="AA305" i="74"/>
  <c r="AA304" i="74"/>
  <c r="Y227" i="75"/>
  <c r="Z227" i="75" s="1"/>
  <c r="Y223" i="75"/>
  <c r="Z223" i="75" s="1"/>
  <c r="Y219" i="75"/>
  <c r="Z219" i="75" s="1"/>
  <c r="Y215" i="75"/>
  <c r="Z215" i="75" s="1"/>
  <c r="J305" i="74"/>
  <c r="U7" i="75"/>
  <c r="V7" i="75" s="1"/>
  <c r="Y4" i="75"/>
  <c r="Z4" i="75" s="1"/>
  <c r="Y5" i="75"/>
  <c r="Z5" i="75" s="1"/>
  <c r="Y6" i="75"/>
  <c r="Z6" i="75" s="1"/>
  <c r="Y7" i="75"/>
  <c r="Z7" i="75" s="1"/>
  <c r="Y8" i="75"/>
  <c r="Z8" i="75" s="1"/>
  <c r="Y9" i="75"/>
  <c r="Z9" i="75" s="1"/>
  <c r="Y10" i="75"/>
  <c r="Z10" i="75" s="1"/>
  <c r="Y11" i="75"/>
  <c r="Z11" i="75" s="1"/>
  <c r="Y12" i="75"/>
  <c r="Z12" i="75" s="1"/>
  <c r="Y13" i="75"/>
  <c r="Z13" i="75" s="1"/>
  <c r="Y14" i="75"/>
  <c r="Z14" i="75" s="1"/>
  <c r="Y15" i="75"/>
  <c r="Z15" i="75" s="1"/>
  <c r="Y16" i="75"/>
  <c r="Z16" i="75" s="1"/>
  <c r="Y17" i="75"/>
  <c r="Z17" i="75" s="1"/>
  <c r="Y18" i="75"/>
  <c r="Z18" i="75" s="1"/>
  <c r="Y19" i="75"/>
  <c r="Z19" i="75" s="1"/>
  <c r="Y20" i="75"/>
  <c r="Z20" i="75" s="1"/>
  <c r="Y21" i="75"/>
  <c r="Z21" i="75" s="1"/>
  <c r="Y22" i="75"/>
  <c r="Z22" i="75" s="1"/>
  <c r="Y23" i="75"/>
  <c r="Z23" i="75" s="1"/>
  <c r="Y24" i="75"/>
  <c r="Z24" i="75" s="1"/>
  <c r="Y25" i="75"/>
  <c r="Z25" i="75" s="1"/>
  <c r="Y26" i="75"/>
  <c r="Z26" i="75" s="1"/>
  <c r="Y27" i="75"/>
  <c r="Z27" i="75" s="1"/>
  <c r="Y28" i="75"/>
  <c r="Z28" i="75" s="1"/>
  <c r="Y29" i="75"/>
  <c r="Z29" i="75" s="1"/>
  <c r="Y30" i="75"/>
  <c r="Z30" i="75" s="1"/>
  <c r="Y31" i="75"/>
  <c r="Z31" i="75" s="1"/>
  <c r="Y32" i="75"/>
  <c r="Z32" i="75" s="1"/>
  <c r="Y33" i="75"/>
  <c r="Z33" i="75" s="1"/>
  <c r="Y34" i="75"/>
  <c r="Z34" i="75" s="1"/>
  <c r="Y35" i="75"/>
  <c r="Z35" i="75" s="1"/>
  <c r="Y36" i="75"/>
  <c r="Z36" i="75" s="1"/>
  <c r="Y37" i="75"/>
  <c r="Z37" i="75" s="1"/>
  <c r="Y38" i="75"/>
  <c r="Z38" i="75" s="1"/>
  <c r="Y39" i="75"/>
  <c r="Z39" i="75" s="1"/>
  <c r="Y40" i="75"/>
  <c r="Z40" i="75" s="1"/>
  <c r="Y41" i="75"/>
  <c r="Z41" i="75" s="1"/>
  <c r="Y42" i="75"/>
  <c r="Z42" i="75" s="1"/>
  <c r="Y43" i="75"/>
  <c r="Z43" i="75" s="1"/>
  <c r="Y44" i="75"/>
  <c r="Z44" i="75" s="1"/>
  <c r="Y45" i="75"/>
  <c r="Z45" i="75" s="1"/>
  <c r="Y46" i="75"/>
  <c r="Z46" i="75" s="1"/>
  <c r="Y47" i="75"/>
  <c r="Z47" i="75" s="1"/>
  <c r="Y48" i="75"/>
  <c r="Z48" i="75" s="1"/>
  <c r="Y49" i="75"/>
  <c r="Z49" i="75" s="1"/>
  <c r="Y50" i="75"/>
  <c r="Z50" i="75" s="1"/>
  <c r="Y51" i="75"/>
  <c r="Z51" i="75" s="1"/>
  <c r="Y52" i="75"/>
  <c r="Z52" i="75" s="1"/>
  <c r="Y53" i="75"/>
  <c r="Z53" i="75" s="1"/>
  <c r="Y54" i="75"/>
  <c r="Z54" i="75" s="1"/>
  <c r="Y55" i="75"/>
  <c r="Z55" i="75" s="1"/>
  <c r="Y56" i="75"/>
  <c r="Z56" i="75" s="1"/>
  <c r="Y57" i="75"/>
  <c r="Z57" i="75" s="1"/>
  <c r="Y58" i="75"/>
  <c r="Z58" i="75" s="1"/>
  <c r="Y59" i="75"/>
  <c r="Z59" i="75" s="1"/>
  <c r="Y60" i="75"/>
  <c r="Z60" i="75" s="1"/>
  <c r="Y61" i="75"/>
  <c r="Z61" i="75" s="1"/>
  <c r="Y62" i="75"/>
  <c r="Z62" i="75" s="1"/>
  <c r="Y63" i="75"/>
  <c r="Z63" i="75" s="1"/>
  <c r="Y64" i="75"/>
  <c r="Z64" i="75" s="1"/>
  <c r="Y65" i="75"/>
  <c r="Z65" i="75" s="1"/>
  <c r="Y66" i="75"/>
  <c r="Z66" i="75" s="1"/>
  <c r="Y67" i="75"/>
  <c r="Z67" i="75" s="1"/>
  <c r="Y68" i="75"/>
  <c r="Z68" i="75" s="1"/>
  <c r="Y69" i="75"/>
  <c r="Z69" i="75" s="1"/>
  <c r="Y70" i="75"/>
  <c r="Z70" i="75" s="1"/>
  <c r="Y71" i="75"/>
  <c r="Z71" i="75" s="1"/>
  <c r="Y72" i="75"/>
  <c r="Z72" i="75" s="1"/>
  <c r="Y73" i="75"/>
  <c r="Z73" i="75" s="1"/>
  <c r="Y74" i="75"/>
  <c r="Z74" i="75" s="1"/>
  <c r="Y75" i="75"/>
  <c r="Z75" i="75" s="1"/>
  <c r="Y76" i="75"/>
  <c r="Z76" i="75" s="1"/>
  <c r="Y77" i="75"/>
  <c r="Z77" i="75" s="1"/>
  <c r="Y78" i="75"/>
  <c r="Z78" i="75" s="1"/>
  <c r="Y79" i="75"/>
  <c r="Z79" i="75" s="1"/>
  <c r="Y80" i="75"/>
  <c r="Z80" i="75" s="1"/>
  <c r="Y81" i="75"/>
  <c r="Z81" i="75" s="1"/>
  <c r="Y82" i="75"/>
  <c r="Z82" i="75" s="1"/>
  <c r="Y83" i="75"/>
  <c r="Z83" i="75" s="1"/>
  <c r="Y84" i="75"/>
  <c r="Z84" i="75" s="1"/>
  <c r="Y85" i="75"/>
  <c r="Z85" i="75" s="1"/>
  <c r="Y86" i="75"/>
  <c r="Z86" i="75" s="1"/>
  <c r="Y87" i="75"/>
  <c r="Z87" i="75" s="1"/>
  <c r="Y88" i="75"/>
  <c r="Z88" i="75" s="1"/>
  <c r="Y89" i="75"/>
  <c r="Z89" i="75" s="1"/>
  <c r="Y90" i="75"/>
  <c r="Z90" i="75" s="1"/>
  <c r="Y91" i="75"/>
  <c r="Z91" i="75" s="1"/>
  <c r="Y92" i="75"/>
  <c r="Z92" i="75" s="1"/>
  <c r="Y93" i="75"/>
  <c r="Z93" i="75" s="1"/>
  <c r="Y94" i="75"/>
  <c r="Z94" i="75" s="1"/>
  <c r="Y95" i="75"/>
  <c r="Z95" i="75" s="1"/>
  <c r="Y96" i="75"/>
  <c r="Z96" i="75" s="1"/>
  <c r="Y97" i="75"/>
  <c r="Z97" i="75" s="1"/>
  <c r="Y98" i="75"/>
  <c r="Z98" i="75" s="1"/>
  <c r="Y99" i="75"/>
  <c r="Z99" i="75" s="1"/>
  <c r="Y100" i="75"/>
  <c r="Z100" i="75" s="1"/>
  <c r="Y101" i="75"/>
  <c r="Z101" i="75" s="1"/>
  <c r="Y102" i="75"/>
  <c r="Z102" i="75" s="1"/>
  <c r="Y103" i="75"/>
  <c r="Z103" i="75" s="1"/>
  <c r="Y104" i="75"/>
  <c r="Z104" i="75" s="1"/>
  <c r="Y105" i="75"/>
  <c r="Z105" i="75" s="1"/>
  <c r="Y106" i="75"/>
  <c r="Z106" i="75" s="1"/>
  <c r="Y107" i="75"/>
  <c r="Z107" i="75" s="1"/>
  <c r="Y108" i="75"/>
  <c r="Z108" i="75" s="1"/>
  <c r="Y109" i="75"/>
  <c r="Z109" i="75" s="1"/>
  <c r="Y110" i="75"/>
  <c r="Z110" i="75" s="1"/>
  <c r="Y111" i="75"/>
  <c r="Z111" i="75" s="1"/>
  <c r="Y112" i="75"/>
  <c r="Z112" i="75" s="1"/>
  <c r="Y113" i="75"/>
  <c r="Z113" i="75" s="1"/>
  <c r="Y114" i="75"/>
  <c r="Z114" i="75" s="1"/>
  <c r="Y115" i="75"/>
  <c r="Z115" i="75" s="1"/>
  <c r="Y116" i="75"/>
  <c r="Z116" i="75" s="1"/>
  <c r="Y117" i="75"/>
  <c r="Z117" i="75" s="1"/>
  <c r="Y118" i="75"/>
  <c r="Z118" i="75" s="1"/>
  <c r="Y119" i="75"/>
  <c r="Z119" i="75" s="1"/>
  <c r="Y120" i="75"/>
  <c r="Z120" i="75" s="1"/>
  <c r="Y121" i="75"/>
  <c r="Z121" i="75" s="1"/>
  <c r="Y122" i="75"/>
  <c r="Z122" i="75" s="1"/>
  <c r="Y123" i="75"/>
  <c r="Z123" i="75" s="1"/>
  <c r="Y124" i="75"/>
  <c r="Z124" i="75" s="1"/>
  <c r="Y125" i="75"/>
  <c r="Z125" i="75" s="1"/>
  <c r="Y126" i="75"/>
  <c r="Z126" i="75" s="1"/>
  <c r="Y127" i="75"/>
  <c r="Z127" i="75" s="1"/>
  <c r="Y128" i="75"/>
  <c r="Z128" i="75" s="1"/>
  <c r="Y129" i="75"/>
  <c r="Z129" i="75" s="1"/>
  <c r="Y130" i="75"/>
  <c r="Z130" i="75" s="1"/>
  <c r="Y131" i="75"/>
  <c r="Z131" i="75" s="1"/>
  <c r="Y132" i="75"/>
  <c r="Z132" i="75" s="1"/>
  <c r="Y133" i="75"/>
  <c r="Z133" i="75" s="1"/>
  <c r="Y134" i="75"/>
  <c r="Z134" i="75" s="1"/>
  <c r="Y135" i="75"/>
  <c r="Z135" i="75" s="1"/>
  <c r="Y136" i="75"/>
  <c r="Z136" i="75" s="1"/>
  <c r="Y137" i="75"/>
  <c r="Z137" i="75" s="1"/>
  <c r="Y138" i="75"/>
  <c r="Z138" i="75" s="1"/>
  <c r="Y139" i="75"/>
  <c r="Z139" i="75" s="1"/>
  <c r="Y140" i="75"/>
  <c r="Z140" i="75" s="1"/>
  <c r="Y141" i="75"/>
  <c r="Z141" i="75" s="1"/>
  <c r="Y142" i="75"/>
  <c r="Z142" i="75" s="1"/>
  <c r="Y143" i="75"/>
  <c r="Z143" i="75" s="1"/>
  <c r="Y144" i="75"/>
  <c r="Z144" i="75" s="1"/>
  <c r="Y145" i="75"/>
  <c r="Z145" i="75" s="1"/>
  <c r="Y146" i="75"/>
  <c r="Z146" i="75" s="1"/>
  <c r="Y147" i="75"/>
  <c r="Z147" i="75" s="1"/>
  <c r="Y148" i="75"/>
  <c r="Z148" i="75" s="1"/>
  <c r="Y149" i="75"/>
  <c r="Z149" i="75" s="1"/>
  <c r="Y150" i="75"/>
  <c r="Z150" i="75" s="1"/>
  <c r="Y151" i="75"/>
  <c r="Z151" i="75" s="1"/>
  <c r="Y152" i="75"/>
  <c r="Z152" i="75" s="1"/>
  <c r="Y153" i="75"/>
  <c r="Z153" i="75" s="1"/>
  <c r="Y154" i="75"/>
  <c r="Z154" i="75" s="1"/>
  <c r="Y155" i="75"/>
  <c r="Z155" i="75" s="1"/>
  <c r="Y156" i="75"/>
  <c r="Z156" i="75" s="1"/>
  <c r="Y157" i="75"/>
  <c r="Z157" i="75" s="1"/>
  <c r="Y158" i="75"/>
  <c r="Z158" i="75" s="1"/>
  <c r="Y159" i="75"/>
  <c r="Z159" i="75" s="1"/>
  <c r="Y160" i="75"/>
  <c r="Z160" i="75" s="1"/>
  <c r="Y161" i="75"/>
  <c r="Z161" i="75" s="1"/>
  <c r="Y162" i="75"/>
  <c r="Z162" i="75" s="1"/>
  <c r="Y163" i="75"/>
  <c r="Z163" i="75" s="1"/>
  <c r="Y164" i="75"/>
  <c r="Z164" i="75" s="1"/>
  <c r="Y165" i="75"/>
  <c r="Z165" i="75" s="1"/>
  <c r="Y166" i="75"/>
  <c r="Z166" i="75" s="1"/>
  <c r="Y167" i="75"/>
  <c r="Z167" i="75" s="1"/>
  <c r="Y168" i="75"/>
  <c r="Z168" i="75" s="1"/>
  <c r="Y169" i="75"/>
  <c r="Z169" i="75" s="1"/>
  <c r="Y170" i="75"/>
  <c r="Z170" i="75" s="1"/>
  <c r="Y171" i="75"/>
  <c r="Z171" i="75" s="1"/>
  <c r="Y172" i="75"/>
  <c r="Z172" i="75" s="1"/>
  <c r="Y173" i="75"/>
  <c r="Z173" i="75" s="1"/>
  <c r="Y174" i="75"/>
  <c r="Z174" i="75" s="1"/>
  <c r="Y175" i="75"/>
  <c r="Z175" i="75" s="1"/>
  <c r="Y176" i="75"/>
  <c r="Z176" i="75" s="1"/>
  <c r="Y177" i="75"/>
  <c r="Z177" i="75" s="1"/>
  <c r="Y178" i="75"/>
  <c r="Z178" i="75" s="1"/>
  <c r="Y179" i="75"/>
  <c r="Z179" i="75" s="1"/>
  <c r="Y180" i="75"/>
  <c r="Z180" i="75" s="1"/>
  <c r="Y181" i="75"/>
  <c r="Z181" i="75" s="1"/>
  <c r="Y182" i="75"/>
  <c r="Z182" i="75" s="1"/>
  <c r="Y183" i="75"/>
  <c r="Z183" i="75" s="1"/>
  <c r="Y184" i="75"/>
  <c r="Z184" i="75" s="1"/>
  <c r="Y185" i="75"/>
  <c r="Z185" i="75" s="1"/>
  <c r="Y186" i="75"/>
  <c r="Z186" i="75" s="1"/>
  <c r="Y187" i="75"/>
  <c r="Z187" i="75" s="1"/>
  <c r="Y188" i="75"/>
  <c r="Z188" i="75" s="1"/>
  <c r="Y189" i="75"/>
  <c r="Z189" i="75" s="1"/>
  <c r="Y190" i="75"/>
  <c r="Z190" i="75" s="1"/>
  <c r="Y191" i="75"/>
  <c r="Z191" i="75" s="1"/>
  <c r="Y192" i="75"/>
  <c r="Z192" i="75" s="1"/>
  <c r="Y193" i="75"/>
  <c r="Z193" i="75" s="1"/>
  <c r="Y194" i="75"/>
  <c r="Z194" i="75" s="1"/>
  <c r="Y195" i="75"/>
  <c r="Z195" i="75" s="1"/>
  <c r="Y196" i="75"/>
  <c r="Z196" i="75" s="1"/>
  <c r="Y197" i="75"/>
  <c r="Z197" i="75" s="1"/>
  <c r="Y198" i="75"/>
  <c r="Z198" i="75" s="1"/>
  <c r="Y199" i="75"/>
  <c r="Z199" i="75" s="1"/>
  <c r="Y200" i="75"/>
  <c r="Z200" i="75" s="1"/>
  <c r="Y201" i="75"/>
  <c r="Z201" i="75" s="1"/>
  <c r="Y202" i="75"/>
  <c r="Z202" i="75" s="1"/>
  <c r="Y203" i="75"/>
  <c r="Z203" i="75" s="1"/>
  <c r="Y204" i="75"/>
  <c r="Z204" i="75" s="1"/>
  <c r="Y205" i="75"/>
  <c r="Z205" i="75" s="1"/>
  <c r="Y206" i="75"/>
  <c r="Z206" i="75" s="1"/>
  <c r="Y207" i="75"/>
  <c r="Z207" i="75" s="1"/>
  <c r="Y208" i="75"/>
  <c r="Z208" i="75" s="1"/>
  <c r="Y209" i="75"/>
  <c r="Z209" i="75" s="1"/>
  <c r="Y210" i="75"/>
  <c r="Z210" i="75" s="1"/>
  <c r="Y211" i="75"/>
  <c r="Z211" i="75" s="1"/>
  <c r="Y212" i="75"/>
  <c r="Z212" i="75" s="1"/>
  <c r="Y213" i="75"/>
  <c r="Z213" i="75" s="1"/>
  <c r="Y214" i="75"/>
  <c r="Z214" i="75" s="1"/>
  <c r="Y216" i="75"/>
  <c r="Z216" i="75" s="1"/>
  <c r="Y217" i="75"/>
  <c r="Z217" i="75" s="1"/>
  <c r="Y218" i="75"/>
  <c r="Z218" i="75" s="1"/>
  <c r="Y220" i="75"/>
  <c r="Z220" i="75" s="1"/>
  <c r="Y221" i="75"/>
  <c r="Z221" i="75" s="1"/>
  <c r="Y222" i="75"/>
  <c r="Z222" i="75" s="1"/>
  <c r="Y224" i="75"/>
  <c r="Z224" i="75" s="1"/>
  <c r="Y225" i="75"/>
  <c r="Z225" i="75" s="1"/>
  <c r="Y226" i="75"/>
  <c r="Z226" i="75" s="1"/>
  <c r="Y228" i="75"/>
  <c r="Z228" i="75" s="1"/>
  <c r="Y229" i="75"/>
  <c r="Z229" i="75" s="1"/>
  <c r="Y230" i="75"/>
  <c r="Z230" i="75" s="1"/>
  <c r="Y231" i="75"/>
  <c r="Z231" i="75" s="1"/>
  <c r="Y232" i="75"/>
  <c r="Z232" i="75" s="1"/>
  <c r="Y233" i="75"/>
  <c r="Z233" i="75" s="1"/>
  <c r="Y234" i="75"/>
  <c r="Z234" i="75" s="1"/>
  <c r="Y235" i="75"/>
  <c r="Z235" i="75" s="1"/>
  <c r="Y236" i="75"/>
  <c r="Z236" i="75" s="1"/>
  <c r="Y237" i="75"/>
  <c r="Z237" i="75" s="1"/>
  <c r="Y238" i="75"/>
  <c r="Z238" i="75" s="1"/>
  <c r="Y239" i="75"/>
  <c r="Z239" i="75" s="1"/>
  <c r="Y240" i="75"/>
  <c r="Z240" i="75" s="1"/>
  <c r="Y241" i="75"/>
  <c r="Z241" i="75" s="1"/>
  <c r="Y242" i="75"/>
  <c r="Z242" i="75" s="1"/>
  <c r="Y243" i="75"/>
  <c r="Z243" i="75" s="1"/>
  <c r="Y244" i="75"/>
  <c r="Z244" i="75" s="1"/>
  <c r="Y245" i="75"/>
  <c r="Z245" i="75" s="1"/>
  <c r="Y246" i="75"/>
  <c r="Z246" i="75" s="1"/>
  <c r="Y247" i="75"/>
  <c r="Z247" i="75" s="1"/>
  <c r="Y248" i="75"/>
  <c r="Z248" i="75" s="1"/>
  <c r="Y249" i="75"/>
  <c r="Z249" i="75" s="1"/>
  <c r="Y250" i="75"/>
  <c r="Z250" i="75" s="1"/>
  <c r="Y251" i="75"/>
  <c r="Z251" i="75" s="1"/>
  <c r="Y252" i="75"/>
  <c r="Z252" i="75" s="1"/>
  <c r="Y253" i="75"/>
  <c r="Z253" i="75" s="1"/>
  <c r="Y254" i="75"/>
  <c r="Z254" i="75" s="1"/>
  <c r="Y255" i="75"/>
  <c r="Z255" i="75" s="1"/>
  <c r="Y256" i="75"/>
  <c r="Z256" i="75" s="1"/>
  <c r="Y257" i="75"/>
  <c r="Z257" i="75" s="1"/>
  <c r="Y258" i="75"/>
  <c r="Z258" i="75" s="1"/>
  <c r="Y259" i="75"/>
  <c r="Z259" i="75" s="1"/>
  <c r="Y260" i="75"/>
  <c r="Z260" i="75" s="1"/>
  <c r="Y261" i="75"/>
  <c r="Z261" i="75" s="1"/>
  <c r="Y262" i="75"/>
  <c r="Z262" i="75" s="1"/>
  <c r="Y263" i="75"/>
  <c r="Z263" i="75" s="1"/>
  <c r="Y264" i="75"/>
  <c r="Z264" i="75" s="1"/>
  <c r="Y265" i="75"/>
  <c r="Z265" i="75" s="1"/>
  <c r="Y266" i="75"/>
  <c r="Z266" i="75" s="1"/>
  <c r="Y267" i="75"/>
  <c r="Z267" i="75" s="1"/>
  <c r="Y268" i="75"/>
  <c r="Z268" i="75" s="1"/>
  <c r="Y269" i="75"/>
  <c r="Z269" i="75" s="1"/>
  <c r="Y270" i="75"/>
  <c r="Z270" i="75" s="1"/>
  <c r="Y271" i="75"/>
  <c r="Z271" i="75" s="1"/>
  <c r="Y272" i="75"/>
  <c r="Z272" i="75" s="1"/>
  <c r="Y273" i="75"/>
  <c r="Z273" i="75" s="1"/>
  <c r="Y274" i="75"/>
  <c r="Z274" i="75" s="1"/>
  <c r="Y275" i="75"/>
  <c r="Z275" i="75" s="1"/>
  <c r="Y276" i="75"/>
  <c r="Z276" i="75" s="1"/>
  <c r="Y277" i="75"/>
  <c r="Z277" i="75" s="1"/>
  <c r="Y278" i="75"/>
  <c r="Z278" i="75" s="1"/>
  <c r="Y279" i="75"/>
  <c r="Z279" i="75" s="1"/>
  <c r="Y280" i="75"/>
  <c r="Z280" i="75" s="1"/>
  <c r="Y281" i="75"/>
  <c r="Z281" i="75" s="1"/>
  <c r="Y282" i="75"/>
  <c r="Z282" i="75" s="1"/>
  <c r="Y283" i="75"/>
  <c r="Z283" i="75" s="1"/>
  <c r="Y284" i="75"/>
  <c r="Z284" i="75" s="1"/>
  <c r="Y285" i="75"/>
  <c r="Z285" i="75" s="1"/>
  <c r="Y286" i="75"/>
  <c r="Z286" i="75" s="1"/>
  <c r="Y287" i="75"/>
  <c r="Z287" i="75" s="1"/>
  <c r="Y288" i="75"/>
  <c r="Z288" i="75" s="1"/>
  <c r="Y289" i="75"/>
  <c r="Z289" i="75" s="1"/>
  <c r="Y290" i="75"/>
  <c r="Z290" i="75" s="1"/>
  <c r="Y291" i="75"/>
  <c r="Z291" i="75" s="1"/>
  <c r="Y292" i="75"/>
  <c r="Z292" i="75" s="1"/>
  <c r="Y293" i="75"/>
  <c r="Z293" i="75" s="1"/>
  <c r="Y294" i="75"/>
  <c r="Z294" i="75" s="1"/>
  <c r="Y295" i="75"/>
  <c r="Z295" i="75" s="1"/>
  <c r="Y296" i="75"/>
  <c r="Z296" i="75" s="1"/>
  <c r="Y297" i="75"/>
  <c r="Z297" i="75" s="1"/>
  <c r="Y298" i="75"/>
  <c r="Z298" i="75" s="1"/>
  <c r="Y299" i="75"/>
  <c r="Z299" i="75" s="1"/>
  <c r="Y300" i="75"/>
  <c r="Z300" i="75" s="1"/>
  <c r="Y3" i="75"/>
  <c r="Z3" i="75" s="1"/>
  <c r="X4" i="75"/>
  <c r="X5" i="75"/>
  <c r="X6" i="75"/>
  <c r="X7" i="75"/>
  <c r="X8" i="75"/>
  <c r="X9"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X48" i="75"/>
  <c r="X49" i="75"/>
  <c r="X50" i="75"/>
  <c r="X51" i="75"/>
  <c r="X52" i="75"/>
  <c r="X53" i="75"/>
  <c r="X54" i="75"/>
  <c r="X55" i="75"/>
  <c r="X56" i="75"/>
  <c r="X57" i="75"/>
  <c r="X58" i="75"/>
  <c r="X59" i="75"/>
  <c r="X60" i="75"/>
  <c r="X61" i="75"/>
  <c r="X62" i="75"/>
  <c r="X63" i="75"/>
  <c r="X64" i="75"/>
  <c r="X65" i="75"/>
  <c r="X66" i="75"/>
  <c r="X67" i="75"/>
  <c r="X68" i="75"/>
  <c r="X69" i="75"/>
  <c r="X70" i="75"/>
  <c r="X71" i="75"/>
  <c r="X72" i="75"/>
  <c r="X73" i="75"/>
  <c r="X74" i="75"/>
  <c r="X75" i="75"/>
  <c r="X76" i="75"/>
  <c r="X77" i="75"/>
  <c r="X78" i="75"/>
  <c r="X79" i="75"/>
  <c r="X80" i="75"/>
  <c r="X81" i="75"/>
  <c r="X82" i="75"/>
  <c r="X83" i="75"/>
  <c r="X84" i="75"/>
  <c r="X85" i="75"/>
  <c r="X86" i="75"/>
  <c r="X87" i="75"/>
  <c r="X88" i="75"/>
  <c r="X89" i="75"/>
  <c r="X90" i="75"/>
  <c r="X91" i="75"/>
  <c r="X92" i="75"/>
  <c r="X93" i="75"/>
  <c r="X94" i="75"/>
  <c r="X95" i="75"/>
  <c r="X96" i="75"/>
  <c r="X97" i="75"/>
  <c r="X98" i="75"/>
  <c r="X99" i="75"/>
  <c r="X100" i="75"/>
  <c r="X101" i="75"/>
  <c r="X102" i="75"/>
  <c r="X103" i="75"/>
  <c r="X104" i="75"/>
  <c r="X105" i="75"/>
  <c r="X106" i="75"/>
  <c r="X107" i="75"/>
  <c r="X108" i="75"/>
  <c r="X109" i="75"/>
  <c r="X110" i="75"/>
  <c r="X111" i="75"/>
  <c r="X112" i="75"/>
  <c r="X113" i="75"/>
  <c r="X114" i="75"/>
  <c r="X115" i="75"/>
  <c r="X116" i="75"/>
  <c r="X117" i="75"/>
  <c r="X118" i="75"/>
  <c r="X119" i="75"/>
  <c r="X120" i="75"/>
  <c r="X121" i="75"/>
  <c r="X122" i="75"/>
  <c r="X123" i="75"/>
  <c r="X124" i="75"/>
  <c r="X125" i="75"/>
  <c r="X126" i="75"/>
  <c r="X127" i="75"/>
  <c r="X128" i="75"/>
  <c r="X129" i="75"/>
  <c r="X130" i="75"/>
  <c r="X131" i="75"/>
  <c r="X132" i="75"/>
  <c r="X133" i="75"/>
  <c r="X134" i="75"/>
  <c r="X135" i="75"/>
  <c r="X136" i="75"/>
  <c r="X137" i="75"/>
  <c r="X138" i="75"/>
  <c r="X139" i="75"/>
  <c r="X140" i="75"/>
  <c r="X141" i="75"/>
  <c r="X142" i="75"/>
  <c r="X143" i="75"/>
  <c r="X144" i="75"/>
  <c r="X145" i="75"/>
  <c r="X146" i="75"/>
  <c r="X147" i="75"/>
  <c r="X148" i="75"/>
  <c r="X149" i="75"/>
  <c r="X150" i="75"/>
  <c r="X151" i="75"/>
  <c r="X152" i="75"/>
  <c r="X153" i="75"/>
  <c r="X154" i="75"/>
  <c r="X155" i="75"/>
  <c r="X156" i="75"/>
  <c r="X157" i="75"/>
  <c r="X158" i="75"/>
  <c r="X159" i="75"/>
  <c r="X160" i="75"/>
  <c r="X161" i="75"/>
  <c r="X162" i="75"/>
  <c r="X163" i="75"/>
  <c r="X164" i="75"/>
  <c r="X165" i="75"/>
  <c r="X166" i="75"/>
  <c r="X167" i="75"/>
  <c r="X168" i="75"/>
  <c r="X169" i="75"/>
  <c r="X170" i="75"/>
  <c r="X171" i="75"/>
  <c r="X172" i="75"/>
  <c r="X173" i="75"/>
  <c r="X174" i="75"/>
  <c r="X175" i="75"/>
  <c r="X176" i="75"/>
  <c r="X177" i="75"/>
  <c r="X178" i="75"/>
  <c r="X179" i="75"/>
  <c r="X180" i="75"/>
  <c r="X181" i="75"/>
  <c r="X182" i="75"/>
  <c r="X183" i="75"/>
  <c r="X184" i="75"/>
  <c r="X185" i="75"/>
  <c r="X186" i="75"/>
  <c r="X187" i="75"/>
  <c r="X188" i="75"/>
  <c r="X189" i="75"/>
  <c r="X190" i="75"/>
  <c r="X191" i="75"/>
  <c r="X192" i="75"/>
  <c r="X193" i="75"/>
  <c r="X194" i="75"/>
  <c r="X195" i="75"/>
  <c r="X196" i="75"/>
  <c r="X197" i="75"/>
  <c r="X198" i="75"/>
  <c r="X199" i="75"/>
  <c r="X200" i="75"/>
  <c r="X201" i="75"/>
  <c r="X202" i="75"/>
  <c r="X203" i="75"/>
  <c r="X204" i="75"/>
  <c r="X205" i="75"/>
  <c r="X206" i="75"/>
  <c r="X207" i="75"/>
  <c r="X208" i="75"/>
  <c r="X209" i="75"/>
  <c r="X210" i="75"/>
  <c r="X211" i="75"/>
  <c r="X212" i="75"/>
  <c r="X213" i="75"/>
  <c r="X214" i="75"/>
  <c r="X216" i="75"/>
  <c r="X217" i="75"/>
  <c r="X218" i="75"/>
  <c r="X220" i="75"/>
  <c r="X221" i="75"/>
  <c r="X222" i="75"/>
  <c r="X224" i="75"/>
  <c r="X225" i="75"/>
  <c r="X226" i="75"/>
  <c r="X228" i="75"/>
  <c r="X229" i="75"/>
  <c r="X230" i="75"/>
  <c r="X231" i="75"/>
  <c r="X232" i="75"/>
  <c r="X233" i="75"/>
  <c r="X234" i="75"/>
  <c r="X235" i="75"/>
  <c r="X236" i="75"/>
  <c r="X237" i="75"/>
  <c r="X238" i="75"/>
  <c r="X239" i="75"/>
  <c r="X240" i="75"/>
  <c r="X241" i="75"/>
  <c r="X242" i="75"/>
  <c r="X243" i="75"/>
  <c r="X244" i="75"/>
  <c r="X245" i="75"/>
  <c r="X246" i="75"/>
  <c r="X247" i="75"/>
  <c r="X248" i="75"/>
  <c r="X249" i="75"/>
  <c r="X250" i="75"/>
  <c r="X251" i="75"/>
  <c r="X252" i="75"/>
  <c r="X253" i="75"/>
  <c r="X254" i="75"/>
  <c r="X255" i="75"/>
  <c r="X256" i="75"/>
  <c r="X257" i="75"/>
  <c r="X258" i="75"/>
  <c r="X259" i="75"/>
  <c r="X260" i="75"/>
  <c r="X261" i="75"/>
  <c r="X262" i="75"/>
  <c r="X263" i="75"/>
  <c r="X264" i="75"/>
  <c r="X265" i="75"/>
  <c r="X266" i="75"/>
  <c r="X267" i="75"/>
  <c r="X268" i="75"/>
  <c r="X269" i="75"/>
  <c r="X270" i="75"/>
  <c r="X271" i="75"/>
  <c r="X272" i="75"/>
  <c r="X273" i="75"/>
  <c r="X274" i="75"/>
  <c r="X275" i="75"/>
  <c r="X276" i="75"/>
  <c r="X277" i="75"/>
  <c r="X278" i="75"/>
  <c r="X279" i="75"/>
  <c r="X280" i="75"/>
  <c r="X281" i="75"/>
  <c r="X282" i="75"/>
  <c r="X283" i="75"/>
  <c r="X284" i="75"/>
  <c r="X285" i="75"/>
  <c r="X286" i="75"/>
  <c r="X287" i="75"/>
  <c r="X288" i="75"/>
  <c r="X289" i="75"/>
  <c r="X290" i="75"/>
  <c r="X291" i="75"/>
  <c r="X292" i="75"/>
  <c r="X293" i="75"/>
  <c r="X294" i="75"/>
  <c r="X295" i="75"/>
  <c r="X296" i="75"/>
  <c r="X297" i="75"/>
  <c r="X298" i="75"/>
  <c r="X299" i="75"/>
  <c r="X300" i="75"/>
  <c r="X3" i="75"/>
  <c r="AZ305" i="74"/>
  <c r="AZ304" i="74"/>
  <c r="BB7" i="74"/>
  <c r="BB8" i="74"/>
  <c r="BB9" i="74"/>
  <c r="BB10" i="74"/>
  <c r="BB11" i="74"/>
  <c r="BB12" i="74"/>
  <c r="BB13" i="74"/>
  <c r="BB14" i="74"/>
  <c r="BB15" i="74"/>
  <c r="BB16" i="74"/>
  <c r="BB17" i="74"/>
  <c r="BB18" i="74"/>
  <c r="BB19" i="74"/>
  <c r="BB20" i="74"/>
  <c r="BB21" i="74"/>
  <c r="BB22" i="74"/>
  <c r="BB23" i="74"/>
  <c r="BB24" i="74"/>
  <c r="BB25" i="74"/>
  <c r="BB26" i="74"/>
  <c r="BB27" i="74"/>
  <c r="BB28" i="74"/>
  <c r="BB29" i="74"/>
  <c r="BB30" i="74"/>
  <c r="BB31" i="74"/>
  <c r="BB32" i="74"/>
  <c r="BB33" i="74"/>
  <c r="BB34" i="74"/>
  <c r="BB35" i="74"/>
  <c r="BB36" i="74"/>
  <c r="BB37" i="74"/>
  <c r="BB38" i="74"/>
  <c r="BB39" i="74"/>
  <c r="BB40" i="74"/>
  <c r="BB41" i="74"/>
  <c r="BB42" i="74"/>
  <c r="BB43" i="74"/>
  <c r="BB44" i="74"/>
  <c r="BB45" i="74"/>
  <c r="BB46" i="74"/>
  <c r="BB47" i="74"/>
  <c r="BB48" i="74"/>
  <c r="BB49" i="74"/>
  <c r="BB50" i="74"/>
  <c r="BB51" i="74"/>
  <c r="BB52" i="74"/>
  <c r="BB53" i="74"/>
  <c r="BB54" i="74"/>
  <c r="BB55" i="74"/>
  <c r="BB56" i="74"/>
  <c r="BB57" i="74"/>
  <c r="BB58" i="74"/>
  <c r="BB59" i="74"/>
  <c r="BB60" i="74"/>
  <c r="BB61" i="74"/>
  <c r="BB62" i="74"/>
  <c r="BB63" i="74"/>
  <c r="BB64" i="74"/>
  <c r="BB65" i="74"/>
  <c r="BB66" i="74"/>
  <c r="BB67" i="74"/>
  <c r="BB68" i="74"/>
  <c r="BB69" i="74"/>
  <c r="BB70" i="74"/>
  <c r="BB71" i="74"/>
  <c r="BB72" i="74"/>
  <c r="BB73" i="74"/>
  <c r="BB74" i="74"/>
  <c r="BB75" i="74"/>
  <c r="BB76" i="74"/>
  <c r="BB77" i="74"/>
  <c r="BB78" i="74"/>
  <c r="BB79" i="74"/>
  <c r="BB80" i="74"/>
  <c r="BB81" i="74"/>
  <c r="BB82" i="74"/>
  <c r="BB83" i="74"/>
  <c r="BB84" i="74"/>
  <c r="BB85" i="74"/>
  <c r="BB86" i="74"/>
  <c r="BB87" i="74"/>
  <c r="BB88" i="74"/>
  <c r="BB89" i="74"/>
  <c r="BB90" i="74"/>
  <c r="BB91" i="74"/>
  <c r="BB92" i="74"/>
  <c r="BB93" i="74"/>
  <c r="BB94" i="74"/>
  <c r="BB95" i="74"/>
  <c r="BB96" i="74"/>
  <c r="BB97" i="74"/>
  <c r="BB98" i="74"/>
  <c r="BB99" i="74"/>
  <c r="BB100" i="74"/>
  <c r="BB101" i="74"/>
  <c r="BB102" i="74"/>
  <c r="BB103" i="74"/>
  <c r="BB104" i="74"/>
  <c r="BB105" i="74"/>
  <c r="BB106" i="74"/>
  <c r="BB107" i="74"/>
  <c r="BB108" i="74"/>
  <c r="BB109" i="74"/>
  <c r="BB110" i="74"/>
  <c r="BB111" i="74"/>
  <c r="BB112" i="74"/>
  <c r="BB113" i="74"/>
  <c r="BB114" i="74"/>
  <c r="BB115" i="74"/>
  <c r="BB116" i="74"/>
  <c r="BB117" i="74"/>
  <c r="BB118" i="74"/>
  <c r="BB119" i="74"/>
  <c r="BB120" i="74"/>
  <c r="BB121" i="74"/>
  <c r="BB122" i="74"/>
  <c r="BB123" i="74"/>
  <c r="BB124" i="74"/>
  <c r="BB125" i="74"/>
  <c r="BB126" i="74"/>
  <c r="BB127" i="74"/>
  <c r="BB128" i="74"/>
  <c r="BB129" i="74"/>
  <c r="BB130" i="74"/>
  <c r="BB131" i="74"/>
  <c r="BB132" i="74"/>
  <c r="BB133" i="74"/>
  <c r="BB134" i="74"/>
  <c r="BB135" i="74"/>
  <c r="BB136" i="74"/>
  <c r="BB137" i="74"/>
  <c r="BB138" i="74"/>
  <c r="BB139" i="74"/>
  <c r="BB140" i="74"/>
  <c r="BB141" i="74"/>
  <c r="BB142" i="74"/>
  <c r="BB143" i="74"/>
  <c r="BB144" i="74"/>
  <c r="BB145" i="74"/>
  <c r="BB146" i="74"/>
  <c r="BB147" i="74"/>
  <c r="BB148" i="74"/>
  <c r="BB149" i="74"/>
  <c r="BB150" i="74"/>
  <c r="BB151" i="74"/>
  <c r="BB152" i="74"/>
  <c r="BB153" i="74"/>
  <c r="BB154" i="74"/>
  <c r="BB155" i="74"/>
  <c r="BB156" i="74"/>
  <c r="BB157" i="74"/>
  <c r="BB158" i="74"/>
  <c r="BB159" i="74"/>
  <c r="BB160" i="74"/>
  <c r="BB161" i="74"/>
  <c r="BB162" i="74"/>
  <c r="BB163" i="74"/>
  <c r="BB164" i="74"/>
  <c r="BB165" i="74"/>
  <c r="BB166" i="74"/>
  <c r="BB167" i="74"/>
  <c r="BB168" i="74"/>
  <c r="BB169" i="74"/>
  <c r="BB170" i="74"/>
  <c r="BB171" i="74"/>
  <c r="BB172" i="74"/>
  <c r="BB173" i="74"/>
  <c r="BB174" i="74"/>
  <c r="BB175" i="74"/>
  <c r="BB176" i="74"/>
  <c r="BB177" i="74"/>
  <c r="BB178" i="74"/>
  <c r="BB179" i="74"/>
  <c r="BB180" i="74"/>
  <c r="BB181" i="74"/>
  <c r="BB182" i="74"/>
  <c r="BB183" i="74"/>
  <c r="BB184" i="74"/>
  <c r="BB185" i="74"/>
  <c r="BB186" i="74"/>
  <c r="BB187" i="74"/>
  <c r="BB188" i="74"/>
  <c r="BB189" i="74"/>
  <c r="BB190" i="74"/>
  <c r="BB191" i="74"/>
  <c r="BB192" i="74"/>
  <c r="BB193" i="74"/>
  <c r="BB194" i="74"/>
  <c r="BB195" i="74"/>
  <c r="BB196" i="74"/>
  <c r="BB197" i="74"/>
  <c r="BB198" i="74"/>
  <c r="BB199" i="74"/>
  <c r="BB200" i="74"/>
  <c r="BB201" i="74"/>
  <c r="BB202" i="74"/>
  <c r="BB203" i="74"/>
  <c r="BB204" i="74"/>
  <c r="BB205" i="74"/>
  <c r="BB206" i="74"/>
  <c r="BB207" i="74"/>
  <c r="BB208" i="74"/>
  <c r="BB209" i="74"/>
  <c r="BB210" i="74"/>
  <c r="BB211" i="74"/>
  <c r="BB212" i="74"/>
  <c r="BB213" i="74"/>
  <c r="BB214" i="74"/>
  <c r="BB215" i="74"/>
  <c r="BB216" i="74"/>
  <c r="BB217" i="74"/>
  <c r="BB218" i="74"/>
  <c r="BB219" i="74"/>
  <c r="BB220" i="74"/>
  <c r="BB221" i="74"/>
  <c r="BB222" i="74"/>
  <c r="BB223" i="74"/>
  <c r="BB224" i="74"/>
  <c r="BB225" i="74"/>
  <c r="BB226" i="74"/>
  <c r="BB227" i="74"/>
  <c r="BB228" i="74"/>
  <c r="BB229" i="74"/>
  <c r="BB230" i="74"/>
  <c r="BB231" i="74"/>
  <c r="BB232" i="74"/>
  <c r="BB233" i="74"/>
  <c r="BB234" i="74"/>
  <c r="BB235" i="74"/>
  <c r="BB236" i="74"/>
  <c r="BB237" i="74"/>
  <c r="BB238" i="74"/>
  <c r="BB239" i="74"/>
  <c r="BB240" i="74"/>
  <c r="BB241" i="74"/>
  <c r="BB242" i="74"/>
  <c r="BB243" i="74"/>
  <c r="BB244" i="74"/>
  <c r="BB245" i="74"/>
  <c r="BB246" i="74"/>
  <c r="BB247" i="74"/>
  <c r="BB248" i="74"/>
  <c r="BB249" i="74"/>
  <c r="BB250" i="74"/>
  <c r="BB251" i="74"/>
  <c r="BB252" i="74"/>
  <c r="BB253" i="74"/>
  <c r="BB254" i="74"/>
  <c r="BB255" i="74"/>
  <c r="BB256" i="74"/>
  <c r="BB257" i="74"/>
  <c r="BB258" i="74"/>
  <c r="BB259" i="74"/>
  <c r="BB260" i="74"/>
  <c r="BB261" i="74"/>
  <c r="BB262" i="74"/>
  <c r="BB263" i="74"/>
  <c r="BB264" i="74"/>
  <c r="BB265" i="74"/>
  <c r="BB266" i="74"/>
  <c r="BB267" i="74"/>
  <c r="BB268" i="74"/>
  <c r="BB269" i="74"/>
  <c r="BB270" i="74"/>
  <c r="BB271" i="74"/>
  <c r="BB272" i="74"/>
  <c r="BB273" i="74"/>
  <c r="BB274" i="74"/>
  <c r="BB275" i="74"/>
  <c r="BB276" i="74"/>
  <c r="BB277" i="74"/>
  <c r="BB278" i="74"/>
  <c r="BB279" i="74"/>
  <c r="BB280" i="74"/>
  <c r="BB281" i="74"/>
  <c r="BB282" i="74"/>
  <c r="BB283" i="74"/>
  <c r="BB284" i="74"/>
  <c r="BB285" i="74"/>
  <c r="BB286" i="74"/>
  <c r="BB287" i="74"/>
  <c r="BB288" i="74"/>
  <c r="BB289" i="74"/>
  <c r="BB290" i="74"/>
  <c r="BB291" i="74"/>
  <c r="BB292" i="74"/>
  <c r="BB293" i="74"/>
  <c r="BB294" i="74"/>
  <c r="BB295" i="74"/>
  <c r="BB296" i="74"/>
  <c r="BB297" i="74"/>
  <c r="BB298" i="74"/>
  <c r="BB299" i="74"/>
  <c r="BB300" i="74"/>
  <c r="BB301" i="74"/>
  <c r="BB302" i="74"/>
  <c r="BB303" i="74"/>
  <c r="BB6" i="74"/>
  <c r="BA190" i="74"/>
  <c r="BA191" i="74"/>
  <c r="BA169" i="74"/>
  <c r="BA170" i="74"/>
  <c r="BA174" i="74"/>
  <c r="BA175" i="74"/>
  <c r="BA173" i="74"/>
  <c r="U4" i="75"/>
  <c r="V4" i="75" s="1"/>
  <c r="U5" i="75"/>
  <c r="V5" i="75" s="1"/>
  <c r="U6" i="75"/>
  <c r="V6" i="75" s="1"/>
  <c r="U8" i="75"/>
  <c r="V8" i="75" s="1"/>
  <c r="U9" i="75"/>
  <c r="V9" i="75" s="1"/>
  <c r="U10" i="75"/>
  <c r="V10" i="75" s="1"/>
  <c r="U12" i="75"/>
  <c r="V12" i="75" s="1"/>
  <c r="U13" i="75"/>
  <c r="V13" i="75" s="1"/>
  <c r="U14" i="75"/>
  <c r="V14" i="75" s="1"/>
  <c r="U15" i="75"/>
  <c r="V15" i="75" s="1"/>
  <c r="U16" i="75"/>
  <c r="V16" i="75" s="1"/>
  <c r="U17" i="75"/>
  <c r="V17" i="75" s="1"/>
  <c r="U18" i="75"/>
  <c r="V18" i="75" s="1"/>
  <c r="U19" i="75"/>
  <c r="V19" i="75" s="1"/>
  <c r="U20" i="75"/>
  <c r="V20" i="75" s="1"/>
  <c r="U21" i="75"/>
  <c r="V21" i="75" s="1"/>
  <c r="U22" i="75"/>
  <c r="V22" i="75" s="1"/>
  <c r="U23" i="75"/>
  <c r="V23" i="75" s="1"/>
  <c r="U24" i="75"/>
  <c r="V24" i="75" s="1"/>
  <c r="U25" i="75"/>
  <c r="V25" i="75" s="1"/>
  <c r="U26" i="75"/>
  <c r="V26" i="75" s="1"/>
  <c r="U27" i="75"/>
  <c r="V27" i="75" s="1"/>
  <c r="U28" i="75"/>
  <c r="V28" i="75" s="1"/>
  <c r="U29" i="75"/>
  <c r="V29" i="75" s="1"/>
  <c r="U30" i="75"/>
  <c r="V30" i="75" s="1"/>
  <c r="U31" i="75"/>
  <c r="V31" i="75" s="1"/>
  <c r="U32" i="75"/>
  <c r="V32" i="75" s="1"/>
  <c r="U33" i="75"/>
  <c r="V33" i="75" s="1"/>
  <c r="U34" i="75"/>
  <c r="V34" i="75" s="1"/>
  <c r="U35" i="75"/>
  <c r="V35" i="75" s="1"/>
  <c r="U36" i="75"/>
  <c r="V36" i="75" s="1"/>
  <c r="U37" i="75"/>
  <c r="V37" i="75" s="1"/>
  <c r="U38" i="75"/>
  <c r="V38" i="75" s="1"/>
  <c r="U39" i="75"/>
  <c r="V39" i="75" s="1"/>
  <c r="U40" i="75"/>
  <c r="V40" i="75" s="1"/>
  <c r="U41" i="75"/>
  <c r="V41" i="75" s="1"/>
  <c r="U42" i="75"/>
  <c r="V42" i="75" s="1"/>
  <c r="U43" i="75"/>
  <c r="V43" i="75" s="1"/>
  <c r="U44" i="75"/>
  <c r="V44" i="75" s="1"/>
  <c r="U45" i="75"/>
  <c r="V45" i="75" s="1"/>
  <c r="U46" i="75"/>
  <c r="V46" i="75" s="1"/>
  <c r="U47" i="75"/>
  <c r="V47" i="75" s="1"/>
  <c r="U48" i="75"/>
  <c r="V48" i="75" s="1"/>
  <c r="U49" i="75"/>
  <c r="V49" i="75" s="1"/>
  <c r="U50" i="75"/>
  <c r="V50" i="75" s="1"/>
  <c r="U51" i="75"/>
  <c r="V51" i="75" s="1"/>
  <c r="U52" i="75"/>
  <c r="V52" i="75" s="1"/>
  <c r="U53" i="75"/>
  <c r="V53" i="75" s="1"/>
  <c r="U54" i="75"/>
  <c r="V54" i="75" s="1"/>
  <c r="U55" i="75"/>
  <c r="V55" i="75" s="1"/>
  <c r="U56" i="75"/>
  <c r="V56" i="75" s="1"/>
  <c r="U57" i="75"/>
  <c r="V57" i="75" s="1"/>
  <c r="U58" i="75"/>
  <c r="V58" i="75" s="1"/>
  <c r="U59" i="75"/>
  <c r="V59" i="75" s="1"/>
  <c r="U60" i="75"/>
  <c r="V60" i="75" s="1"/>
  <c r="U61" i="75"/>
  <c r="V61" i="75" s="1"/>
  <c r="U62" i="75"/>
  <c r="V62" i="75" s="1"/>
  <c r="U63" i="75"/>
  <c r="V63" i="75" s="1"/>
  <c r="U64" i="75"/>
  <c r="V64" i="75" s="1"/>
  <c r="U65" i="75"/>
  <c r="V65" i="75" s="1"/>
  <c r="U66" i="75"/>
  <c r="V66" i="75" s="1"/>
  <c r="U67" i="75"/>
  <c r="V67" i="75" s="1"/>
  <c r="U68" i="75"/>
  <c r="V68" i="75" s="1"/>
  <c r="U69" i="75"/>
  <c r="V69" i="75" s="1"/>
  <c r="U70" i="75"/>
  <c r="V70" i="75" s="1"/>
  <c r="U71" i="75"/>
  <c r="V71" i="75" s="1"/>
  <c r="U72" i="75"/>
  <c r="V72" i="75" s="1"/>
  <c r="U73" i="75"/>
  <c r="V73" i="75" s="1"/>
  <c r="U74" i="75"/>
  <c r="V74" i="75" s="1"/>
  <c r="U75" i="75"/>
  <c r="V75" i="75" s="1"/>
  <c r="U76" i="75"/>
  <c r="V76" i="75" s="1"/>
  <c r="U77" i="75"/>
  <c r="V77" i="75" s="1"/>
  <c r="U78" i="75"/>
  <c r="V78" i="75" s="1"/>
  <c r="U79" i="75"/>
  <c r="V79" i="75" s="1"/>
  <c r="U80" i="75"/>
  <c r="V80" i="75" s="1"/>
  <c r="U81" i="75"/>
  <c r="V81" i="75" s="1"/>
  <c r="U82" i="75"/>
  <c r="V82" i="75" s="1"/>
  <c r="U83" i="75"/>
  <c r="V83" i="75" s="1"/>
  <c r="U84" i="75"/>
  <c r="V84" i="75" s="1"/>
  <c r="U85" i="75"/>
  <c r="V85" i="75" s="1"/>
  <c r="U86" i="75"/>
  <c r="V86" i="75" s="1"/>
  <c r="U87" i="75"/>
  <c r="V87" i="75" s="1"/>
  <c r="U88" i="75"/>
  <c r="V88" i="75" s="1"/>
  <c r="U89" i="75"/>
  <c r="V89" i="75" s="1"/>
  <c r="U90" i="75"/>
  <c r="V90" i="75" s="1"/>
  <c r="U91" i="75"/>
  <c r="V91" i="75" s="1"/>
  <c r="U92" i="75"/>
  <c r="V92" i="75" s="1"/>
  <c r="U93" i="75"/>
  <c r="V93" i="75" s="1"/>
  <c r="U94" i="75"/>
  <c r="V94" i="75" s="1"/>
  <c r="U95" i="75"/>
  <c r="V95" i="75" s="1"/>
  <c r="U96" i="75"/>
  <c r="V96" i="75" s="1"/>
  <c r="U97" i="75"/>
  <c r="V97" i="75" s="1"/>
  <c r="U98" i="75"/>
  <c r="V98" i="75" s="1"/>
  <c r="U99" i="75"/>
  <c r="V99" i="75" s="1"/>
  <c r="U100" i="75"/>
  <c r="V100" i="75" s="1"/>
  <c r="U101" i="75"/>
  <c r="V101" i="75" s="1"/>
  <c r="U102" i="75"/>
  <c r="V102" i="75" s="1"/>
  <c r="U103" i="75"/>
  <c r="V103" i="75" s="1"/>
  <c r="U104" i="75"/>
  <c r="V104" i="75" s="1"/>
  <c r="U105" i="75"/>
  <c r="V105" i="75" s="1"/>
  <c r="U106" i="75"/>
  <c r="V106" i="75" s="1"/>
  <c r="U107" i="75"/>
  <c r="V107" i="75" s="1"/>
  <c r="U108" i="75"/>
  <c r="V108" i="75" s="1"/>
  <c r="U109" i="75"/>
  <c r="V109" i="75" s="1"/>
  <c r="U110" i="75"/>
  <c r="V110" i="75" s="1"/>
  <c r="U111" i="75"/>
  <c r="V111" i="75" s="1"/>
  <c r="U112" i="75"/>
  <c r="V112" i="75" s="1"/>
  <c r="U113" i="75"/>
  <c r="V113" i="75" s="1"/>
  <c r="U114" i="75"/>
  <c r="V114" i="75" s="1"/>
  <c r="U115" i="75"/>
  <c r="V115" i="75" s="1"/>
  <c r="U116" i="75"/>
  <c r="V116" i="75" s="1"/>
  <c r="U117" i="75"/>
  <c r="V117" i="75" s="1"/>
  <c r="U118" i="75"/>
  <c r="V118" i="75" s="1"/>
  <c r="U119" i="75"/>
  <c r="V119" i="75" s="1"/>
  <c r="U120" i="75"/>
  <c r="V120" i="75" s="1"/>
  <c r="U121" i="75"/>
  <c r="V121" i="75" s="1"/>
  <c r="U122" i="75"/>
  <c r="V122" i="75" s="1"/>
  <c r="U123" i="75"/>
  <c r="V123" i="75" s="1"/>
  <c r="U124" i="75"/>
  <c r="V124" i="75" s="1"/>
  <c r="U125" i="75"/>
  <c r="V125" i="75" s="1"/>
  <c r="U126" i="75"/>
  <c r="V126" i="75" s="1"/>
  <c r="U127" i="75"/>
  <c r="V127" i="75" s="1"/>
  <c r="U128" i="75"/>
  <c r="V128" i="75" s="1"/>
  <c r="U129" i="75"/>
  <c r="V129" i="75" s="1"/>
  <c r="U130" i="75"/>
  <c r="V130" i="75" s="1"/>
  <c r="U131" i="75"/>
  <c r="V131" i="75" s="1"/>
  <c r="U132" i="75"/>
  <c r="V132" i="75" s="1"/>
  <c r="U133" i="75"/>
  <c r="V133" i="75" s="1"/>
  <c r="U134" i="75"/>
  <c r="V134" i="75" s="1"/>
  <c r="U135" i="75"/>
  <c r="V135" i="75" s="1"/>
  <c r="U136" i="75"/>
  <c r="V136" i="75" s="1"/>
  <c r="U137" i="75"/>
  <c r="V137" i="75" s="1"/>
  <c r="U138" i="75"/>
  <c r="V138" i="75" s="1"/>
  <c r="U139" i="75"/>
  <c r="V139" i="75" s="1"/>
  <c r="U140" i="75"/>
  <c r="V140" i="75" s="1"/>
  <c r="U141" i="75"/>
  <c r="V141" i="75" s="1"/>
  <c r="U142" i="75"/>
  <c r="V142" i="75" s="1"/>
  <c r="U143" i="75"/>
  <c r="V143" i="75" s="1"/>
  <c r="U144" i="75"/>
  <c r="V144" i="75" s="1"/>
  <c r="U145" i="75"/>
  <c r="V145" i="75" s="1"/>
  <c r="U146" i="75"/>
  <c r="V146" i="75" s="1"/>
  <c r="U147" i="75"/>
  <c r="V147" i="75" s="1"/>
  <c r="U148" i="75"/>
  <c r="V148" i="75" s="1"/>
  <c r="U149" i="75"/>
  <c r="V149" i="75" s="1"/>
  <c r="U150" i="75"/>
  <c r="V150" i="75" s="1"/>
  <c r="U151" i="75"/>
  <c r="V151" i="75" s="1"/>
  <c r="U152" i="75"/>
  <c r="V152" i="75" s="1"/>
  <c r="U153" i="75"/>
  <c r="V153" i="75" s="1"/>
  <c r="U154" i="75"/>
  <c r="V154" i="75" s="1"/>
  <c r="U155" i="75"/>
  <c r="V155" i="75" s="1"/>
  <c r="U156" i="75"/>
  <c r="V156" i="75" s="1"/>
  <c r="U157" i="75"/>
  <c r="V157" i="75" s="1"/>
  <c r="U158" i="75"/>
  <c r="V158" i="75" s="1"/>
  <c r="U159" i="75"/>
  <c r="V159" i="75" s="1"/>
  <c r="U160" i="75"/>
  <c r="V160" i="75" s="1"/>
  <c r="U161" i="75"/>
  <c r="V161" i="75" s="1"/>
  <c r="U162" i="75"/>
  <c r="V162" i="75" s="1"/>
  <c r="U163" i="75"/>
  <c r="V163" i="75" s="1"/>
  <c r="U164" i="75"/>
  <c r="V164" i="75" s="1"/>
  <c r="U165" i="75"/>
  <c r="V165" i="75" s="1"/>
  <c r="U166" i="75"/>
  <c r="V166" i="75" s="1"/>
  <c r="U167" i="75"/>
  <c r="V167" i="75" s="1"/>
  <c r="U168" i="75"/>
  <c r="V168" i="75" s="1"/>
  <c r="U169" i="75"/>
  <c r="V169" i="75" s="1"/>
  <c r="U170" i="75"/>
  <c r="V170" i="75" s="1"/>
  <c r="U171" i="75"/>
  <c r="V171" i="75" s="1"/>
  <c r="U172" i="75"/>
  <c r="V172" i="75" s="1"/>
  <c r="U173" i="75"/>
  <c r="V173" i="75" s="1"/>
  <c r="U174" i="75"/>
  <c r="V174" i="75" s="1"/>
  <c r="U175" i="75"/>
  <c r="V175" i="75" s="1"/>
  <c r="U176" i="75"/>
  <c r="V176" i="75" s="1"/>
  <c r="U177" i="75"/>
  <c r="V177" i="75" s="1"/>
  <c r="U178" i="75"/>
  <c r="V178" i="75" s="1"/>
  <c r="U179" i="75"/>
  <c r="V179" i="75" s="1"/>
  <c r="U180" i="75"/>
  <c r="V180" i="75" s="1"/>
  <c r="U181" i="75"/>
  <c r="V181" i="75" s="1"/>
  <c r="U182" i="75"/>
  <c r="V182" i="75" s="1"/>
  <c r="U183" i="75"/>
  <c r="V183" i="75" s="1"/>
  <c r="U184" i="75"/>
  <c r="V184" i="75" s="1"/>
  <c r="U185" i="75"/>
  <c r="V185" i="75" s="1"/>
  <c r="U186" i="75"/>
  <c r="V186" i="75" s="1"/>
  <c r="U187" i="75"/>
  <c r="V187" i="75" s="1"/>
  <c r="U188" i="75"/>
  <c r="V188" i="75" s="1"/>
  <c r="U189" i="75"/>
  <c r="V189" i="75" s="1"/>
  <c r="U190" i="75"/>
  <c r="V190" i="75" s="1"/>
  <c r="U191" i="75"/>
  <c r="V191" i="75" s="1"/>
  <c r="U192" i="75"/>
  <c r="V192" i="75" s="1"/>
  <c r="U193" i="75"/>
  <c r="V193" i="75" s="1"/>
  <c r="U194" i="75"/>
  <c r="V194" i="75" s="1"/>
  <c r="U195" i="75"/>
  <c r="V195" i="75" s="1"/>
  <c r="U196" i="75"/>
  <c r="V196" i="75" s="1"/>
  <c r="U197" i="75"/>
  <c r="V197" i="75" s="1"/>
  <c r="U198" i="75"/>
  <c r="V198" i="75" s="1"/>
  <c r="U199" i="75"/>
  <c r="V199" i="75" s="1"/>
  <c r="U200" i="75"/>
  <c r="V200" i="75" s="1"/>
  <c r="U201" i="75"/>
  <c r="V201" i="75" s="1"/>
  <c r="U202" i="75"/>
  <c r="V202" i="75" s="1"/>
  <c r="U203" i="75"/>
  <c r="V203" i="75" s="1"/>
  <c r="U204" i="75"/>
  <c r="V204" i="75" s="1"/>
  <c r="U205" i="75"/>
  <c r="V205" i="75" s="1"/>
  <c r="U206" i="75"/>
  <c r="V206" i="75" s="1"/>
  <c r="U207" i="75"/>
  <c r="V207" i="75" s="1"/>
  <c r="U208" i="75"/>
  <c r="V208" i="75" s="1"/>
  <c r="U209" i="75"/>
  <c r="V209" i="75" s="1"/>
  <c r="U210" i="75"/>
  <c r="V210" i="75" s="1"/>
  <c r="U211" i="75"/>
  <c r="V211" i="75" s="1"/>
  <c r="U212" i="75"/>
  <c r="V212" i="75" s="1"/>
  <c r="U213" i="75"/>
  <c r="V213" i="75" s="1"/>
  <c r="U214" i="75"/>
  <c r="V214" i="75" s="1"/>
  <c r="U215" i="75"/>
  <c r="V215" i="75" s="1"/>
  <c r="U216" i="75"/>
  <c r="V216" i="75" s="1"/>
  <c r="U217" i="75"/>
  <c r="V217" i="75" s="1"/>
  <c r="U218" i="75"/>
  <c r="V218" i="75" s="1"/>
  <c r="U219" i="75"/>
  <c r="V219" i="75" s="1"/>
  <c r="U220" i="75"/>
  <c r="V220" i="75" s="1"/>
  <c r="U221" i="75"/>
  <c r="V221" i="75" s="1"/>
  <c r="U222" i="75"/>
  <c r="V222" i="75" s="1"/>
  <c r="U223" i="75"/>
  <c r="V223" i="75" s="1"/>
  <c r="U224" i="75"/>
  <c r="V224" i="75" s="1"/>
  <c r="U225" i="75"/>
  <c r="V225" i="75" s="1"/>
  <c r="U226" i="75"/>
  <c r="V226" i="75" s="1"/>
  <c r="U227" i="75"/>
  <c r="V227" i="75" s="1"/>
  <c r="U228" i="75"/>
  <c r="V228" i="75" s="1"/>
  <c r="U229" i="75"/>
  <c r="V229" i="75" s="1"/>
  <c r="U230" i="75"/>
  <c r="V230" i="75" s="1"/>
  <c r="U231" i="75"/>
  <c r="V231" i="75" s="1"/>
  <c r="U232" i="75"/>
  <c r="V232" i="75" s="1"/>
  <c r="U233" i="75"/>
  <c r="V233" i="75" s="1"/>
  <c r="U234" i="75"/>
  <c r="V234" i="75" s="1"/>
  <c r="U235" i="75"/>
  <c r="V235" i="75" s="1"/>
  <c r="U236" i="75"/>
  <c r="V236" i="75" s="1"/>
  <c r="U237" i="75"/>
  <c r="V237" i="75" s="1"/>
  <c r="U238" i="75"/>
  <c r="V238" i="75" s="1"/>
  <c r="U239" i="75"/>
  <c r="V239" i="75" s="1"/>
  <c r="U240" i="75"/>
  <c r="V240" i="75" s="1"/>
  <c r="U241" i="75"/>
  <c r="V241" i="75" s="1"/>
  <c r="U242" i="75"/>
  <c r="V242" i="75" s="1"/>
  <c r="U243" i="75"/>
  <c r="V243" i="75" s="1"/>
  <c r="U244" i="75"/>
  <c r="V244" i="75" s="1"/>
  <c r="U245" i="75"/>
  <c r="V245" i="75" s="1"/>
  <c r="U246" i="75"/>
  <c r="V246" i="75" s="1"/>
  <c r="U247" i="75"/>
  <c r="V247" i="75" s="1"/>
  <c r="U248" i="75"/>
  <c r="V248" i="75" s="1"/>
  <c r="U249" i="75"/>
  <c r="V249" i="75" s="1"/>
  <c r="U250" i="75"/>
  <c r="V250" i="75" s="1"/>
  <c r="U251" i="75"/>
  <c r="V251" i="75" s="1"/>
  <c r="U252" i="75"/>
  <c r="V252" i="75" s="1"/>
  <c r="U253" i="75"/>
  <c r="V253" i="75" s="1"/>
  <c r="U254" i="75"/>
  <c r="V254" i="75" s="1"/>
  <c r="U255" i="75"/>
  <c r="V255" i="75" s="1"/>
  <c r="U256" i="75"/>
  <c r="V256" i="75" s="1"/>
  <c r="U257" i="75"/>
  <c r="V257" i="75" s="1"/>
  <c r="U258" i="75"/>
  <c r="V258" i="75" s="1"/>
  <c r="U259" i="75"/>
  <c r="V259" i="75" s="1"/>
  <c r="U260" i="75"/>
  <c r="V260" i="75" s="1"/>
  <c r="U261" i="75"/>
  <c r="V261" i="75" s="1"/>
  <c r="U262" i="75"/>
  <c r="V262" i="75" s="1"/>
  <c r="U263" i="75"/>
  <c r="V263" i="75" s="1"/>
  <c r="U264" i="75"/>
  <c r="V264" i="75" s="1"/>
  <c r="U265" i="75"/>
  <c r="V265" i="75" s="1"/>
  <c r="U266" i="75"/>
  <c r="V266" i="75" s="1"/>
  <c r="U267" i="75"/>
  <c r="V267" i="75" s="1"/>
  <c r="U268" i="75"/>
  <c r="V268" i="75" s="1"/>
  <c r="U269" i="75"/>
  <c r="V269" i="75" s="1"/>
  <c r="U270" i="75"/>
  <c r="V270" i="75" s="1"/>
  <c r="U271" i="75"/>
  <c r="V271" i="75" s="1"/>
  <c r="U272" i="75"/>
  <c r="V272" i="75" s="1"/>
  <c r="U273" i="75"/>
  <c r="V273" i="75" s="1"/>
  <c r="U274" i="75"/>
  <c r="V274" i="75" s="1"/>
  <c r="U275" i="75"/>
  <c r="V275" i="75" s="1"/>
  <c r="U276" i="75"/>
  <c r="V276" i="75" s="1"/>
  <c r="U277" i="75"/>
  <c r="V277" i="75" s="1"/>
  <c r="U278" i="75"/>
  <c r="V278" i="75" s="1"/>
  <c r="U279" i="75"/>
  <c r="V279" i="75" s="1"/>
  <c r="U280" i="75"/>
  <c r="V280" i="75" s="1"/>
  <c r="U281" i="75"/>
  <c r="V281" i="75" s="1"/>
  <c r="U282" i="75"/>
  <c r="V282" i="75" s="1"/>
  <c r="U283" i="75"/>
  <c r="V283" i="75" s="1"/>
  <c r="U284" i="75"/>
  <c r="V284" i="75" s="1"/>
  <c r="U285" i="75"/>
  <c r="V285" i="75" s="1"/>
  <c r="U286" i="75"/>
  <c r="V286" i="75" s="1"/>
  <c r="U287" i="75"/>
  <c r="V287" i="75" s="1"/>
  <c r="U288" i="75"/>
  <c r="V288" i="75" s="1"/>
  <c r="U289" i="75"/>
  <c r="V289" i="75" s="1"/>
  <c r="U290" i="75"/>
  <c r="V290" i="75" s="1"/>
  <c r="U291" i="75"/>
  <c r="V291" i="75" s="1"/>
  <c r="U292" i="75"/>
  <c r="V292" i="75" s="1"/>
  <c r="U293" i="75"/>
  <c r="V293" i="75" s="1"/>
  <c r="U294" i="75"/>
  <c r="V294" i="75" s="1"/>
  <c r="U295" i="75"/>
  <c r="V295" i="75" s="1"/>
  <c r="U296" i="75"/>
  <c r="V296" i="75" s="1"/>
  <c r="U297" i="75"/>
  <c r="V297" i="75" s="1"/>
  <c r="U298" i="75"/>
  <c r="V298" i="75" s="1"/>
  <c r="U299" i="75"/>
  <c r="V299" i="75" s="1"/>
  <c r="U300" i="75"/>
  <c r="V300" i="75" s="1"/>
  <c r="T4" i="75"/>
  <c r="T5" i="75"/>
  <c r="T6" i="75"/>
  <c r="T8" i="75"/>
  <c r="T9" i="75"/>
  <c r="T10" i="75"/>
  <c r="T12" i="75"/>
  <c r="T13" i="75"/>
  <c r="T14" i="75"/>
  <c r="T15" i="75"/>
  <c r="T16" i="75"/>
  <c r="T17" i="75"/>
  <c r="T18" i="75"/>
  <c r="T19" i="75"/>
  <c r="T20" i="75"/>
  <c r="T21" i="75"/>
  <c r="T22" i="75"/>
  <c r="T23" i="75"/>
  <c r="T24" i="75"/>
  <c r="T25" i="75"/>
  <c r="T26" i="75"/>
  <c r="T27" i="75"/>
  <c r="T28" i="75"/>
  <c r="T29" i="75"/>
  <c r="T30" i="75"/>
  <c r="T31" i="75"/>
  <c r="T32" i="75"/>
  <c r="T33" i="75"/>
  <c r="T34" i="75"/>
  <c r="T35" i="75"/>
  <c r="T36" i="75"/>
  <c r="T37" i="75"/>
  <c r="T38" i="75"/>
  <c r="T39" i="75"/>
  <c r="T40" i="75"/>
  <c r="T41" i="75"/>
  <c r="T42" i="75"/>
  <c r="T43" i="75"/>
  <c r="T44" i="75"/>
  <c r="T45" i="75"/>
  <c r="T46" i="75"/>
  <c r="T47" i="75"/>
  <c r="T48" i="75"/>
  <c r="T49" i="75"/>
  <c r="T50" i="75"/>
  <c r="T51" i="75"/>
  <c r="T52" i="75"/>
  <c r="T53" i="75"/>
  <c r="T54" i="75"/>
  <c r="T55" i="75"/>
  <c r="T56" i="75"/>
  <c r="T57" i="75"/>
  <c r="T58" i="75"/>
  <c r="T59" i="75"/>
  <c r="T60" i="75"/>
  <c r="T61" i="75"/>
  <c r="T62" i="75"/>
  <c r="T63" i="75"/>
  <c r="T64" i="75"/>
  <c r="T65" i="75"/>
  <c r="T66" i="75"/>
  <c r="T67" i="75"/>
  <c r="T68" i="75"/>
  <c r="T69" i="75"/>
  <c r="T70" i="75"/>
  <c r="T71" i="75"/>
  <c r="T72" i="75"/>
  <c r="T73" i="75"/>
  <c r="T74" i="75"/>
  <c r="T75" i="75"/>
  <c r="T76" i="75"/>
  <c r="T77" i="75"/>
  <c r="T78" i="75"/>
  <c r="T79" i="75"/>
  <c r="T80" i="75"/>
  <c r="T81" i="75"/>
  <c r="T82" i="75"/>
  <c r="T83" i="75"/>
  <c r="T84" i="75"/>
  <c r="T85" i="75"/>
  <c r="T86" i="75"/>
  <c r="T87" i="75"/>
  <c r="T88" i="75"/>
  <c r="T89" i="75"/>
  <c r="T90" i="75"/>
  <c r="T91" i="75"/>
  <c r="T92" i="75"/>
  <c r="T93" i="75"/>
  <c r="T94" i="75"/>
  <c r="T95" i="75"/>
  <c r="T96" i="75"/>
  <c r="T97" i="75"/>
  <c r="T98" i="75"/>
  <c r="T99" i="75"/>
  <c r="T100" i="75"/>
  <c r="T101" i="75"/>
  <c r="T102" i="75"/>
  <c r="T103" i="75"/>
  <c r="T104" i="75"/>
  <c r="T105" i="75"/>
  <c r="T106" i="75"/>
  <c r="T107" i="75"/>
  <c r="T108" i="75"/>
  <c r="T109" i="75"/>
  <c r="T110" i="75"/>
  <c r="T111" i="75"/>
  <c r="T112" i="75"/>
  <c r="T113" i="75"/>
  <c r="T114" i="75"/>
  <c r="T115" i="75"/>
  <c r="T116" i="75"/>
  <c r="T117" i="75"/>
  <c r="T118" i="75"/>
  <c r="T119" i="75"/>
  <c r="T120" i="75"/>
  <c r="T121" i="75"/>
  <c r="T122" i="75"/>
  <c r="T123" i="75"/>
  <c r="T124" i="75"/>
  <c r="T125" i="75"/>
  <c r="T126" i="75"/>
  <c r="T127" i="75"/>
  <c r="T128" i="75"/>
  <c r="T129" i="75"/>
  <c r="T130" i="75"/>
  <c r="T131" i="75"/>
  <c r="T132" i="75"/>
  <c r="T133" i="75"/>
  <c r="T134" i="75"/>
  <c r="T135" i="75"/>
  <c r="T136" i="75"/>
  <c r="T137" i="75"/>
  <c r="T138" i="75"/>
  <c r="T139" i="75"/>
  <c r="T140" i="75"/>
  <c r="T141" i="75"/>
  <c r="T142" i="75"/>
  <c r="T143" i="75"/>
  <c r="T144" i="75"/>
  <c r="T145" i="75"/>
  <c r="T146" i="75"/>
  <c r="T147" i="75"/>
  <c r="T148" i="75"/>
  <c r="T149" i="75"/>
  <c r="T150" i="75"/>
  <c r="T151" i="75"/>
  <c r="T152" i="75"/>
  <c r="T153" i="75"/>
  <c r="T154" i="75"/>
  <c r="T155" i="75"/>
  <c r="T156" i="75"/>
  <c r="T157" i="75"/>
  <c r="T158" i="75"/>
  <c r="T159" i="75"/>
  <c r="T160" i="75"/>
  <c r="T161" i="75"/>
  <c r="T162" i="75"/>
  <c r="T163" i="75"/>
  <c r="T164" i="75"/>
  <c r="T165" i="75"/>
  <c r="T166" i="75"/>
  <c r="T167" i="75"/>
  <c r="T168" i="75"/>
  <c r="T169" i="75"/>
  <c r="T170" i="75"/>
  <c r="T171" i="75"/>
  <c r="T172" i="75"/>
  <c r="T173" i="75"/>
  <c r="T174" i="75"/>
  <c r="T175" i="75"/>
  <c r="T176" i="75"/>
  <c r="T177" i="75"/>
  <c r="T178" i="75"/>
  <c r="T179" i="75"/>
  <c r="T180" i="75"/>
  <c r="T181" i="75"/>
  <c r="T182" i="75"/>
  <c r="T183" i="75"/>
  <c r="T184" i="75"/>
  <c r="T185" i="75"/>
  <c r="T186" i="75"/>
  <c r="T187" i="75"/>
  <c r="T188" i="75"/>
  <c r="T189" i="75"/>
  <c r="T190" i="75"/>
  <c r="T191" i="75"/>
  <c r="T192" i="75"/>
  <c r="T193" i="75"/>
  <c r="T194" i="75"/>
  <c r="T195" i="75"/>
  <c r="T196" i="75"/>
  <c r="T197" i="75"/>
  <c r="T198" i="75"/>
  <c r="T199" i="75"/>
  <c r="T200" i="75"/>
  <c r="T201" i="75"/>
  <c r="T202" i="75"/>
  <c r="T203" i="75"/>
  <c r="T204" i="75"/>
  <c r="T205" i="75"/>
  <c r="T206" i="75"/>
  <c r="T207" i="75"/>
  <c r="T208" i="75"/>
  <c r="T209" i="75"/>
  <c r="T210" i="75"/>
  <c r="T211" i="75"/>
  <c r="T212" i="75"/>
  <c r="T213" i="75"/>
  <c r="T214" i="75"/>
  <c r="T215" i="75"/>
  <c r="T216" i="75"/>
  <c r="T217" i="75"/>
  <c r="T218" i="75"/>
  <c r="T219" i="75"/>
  <c r="T220" i="75"/>
  <c r="T221" i="75"/>
  <c r="T222" i="75"/>
  <c r="T223" i="75"/>
  <c r="T224" i="75"/>
  <c r="T225" i="75"/>
  <c r="T226" i="75"/>
  <c r="T227" i="75"/>
  <c r="T228" i="75"/>
  <c r="T229" i="75"/>
  <c r="T230" i="75"/>
  <c r="T231" i="75"/>
  <c r="T232" i="75"/>
  <c r="T233" i="75"/>
  <c r="T234" i="75"/>
  <c r="T235" i="75"/>
  <c r="T236" i="75"/>
  <c r="T237" i="75"/>
  <c r="T238" i="75"/>
  <c r="T239" i="75"/>
  <c r="T240" i="75"/>
  <c r="T241" i="75"/>
  <c r="T242" i="75"/>
  <c r="T243" i="75"/>
  <c r="T244" i="75"/>
  <c r="T245" i="75"/>
  <c r="T246" i="75"/>
  <c r="T247" i="75"/>
  <c r="T248" i="75"/>
  <c r="T249" i="75"/>
  <c r="T250" i="75"/>
  <c r="T251" i="75"/>
  <c r="T252" i="75"/>
  <c r="T253" i="75"/>
  <c r="T254" i="75"/>
  <c r="T255" i="75"/>
  <c r="T256" i="75"/>
  <c r="T257" i="75"/>
  <c r="T258" i="75"/>
  <c r="T259" i="75"/>
  <c r="T260" i="75"/>
  <c r="T261" i="75"/>
  <c r="T262" i="75"/>
  <c r="T263" i="75"/>
  <c r="T264" i="75"/>
  <c r="T265" i="75"/>
  <c r="T266" i="75"/>
  <c r="T267" i="75"/>
  <c r="T268" i="75"/>
  <c r="T269" i="75"/>
  <c r="T270" i="75"/>
  <c r="T271" i="75"/>
  <c r="T272" i="75"/>
  <c r="T273" i="75"/>
  <c r="T274" i="75"/>
  <c r="T275" i="75"/>
  <c r="T276" i="75"/>
  <c r="T277" i="75"/>
  <c r="T278" i="75"/>
  <c r="T279" i="75"/>
  <c r="T280" i="75"/>
  <c r="T281" i="75"/>
  <c r="T282" i="75"/>
  <c r="T283" i="75"/>
  <c r="T284" i="75"/>
  <c r="T285" i="75"/>
  <c r="T286" i="75"/>
  <c r="T287" i="75"/>
  <c r="T288" i="75"/>
  <c r="T289" i="75"/>
  <c r="T290" i="75"/>
  <c r="T291" i="75"/>
  <c r="T292" i="75"/>
  <c r="T293" i="75"/>
  <c r="T294" i="75"/>
  <c r="T295" i="75"/>
  <c r="T296" i="75"/>
  <c r="T297" i="75"/>
  <c r="T298" i="75"/>
  <c r="T299" i="75"/>
  <c r="T300" i="75"/>
  <c r="D305" i="74"/>
  <c r="K304" i="74" l="1"/>
  <c r="X227" i="75"/>
  <c r="AA227" i="75" s="1"/>
  <c r="X223" i="75"/>
  <c r="AA223" i="75" s="1"/>
  <c r="X219" i="75"/>
  <c r="AA219" i="75" s="1"/>
  <c r="X215" i="75"/>
  <c r="AA215" i="75" s="1"/>
  <c r="K305" i="74"/>
  <c r="AA3" i="75"/>
  <c r="W91" i="75"/>
  <c r="W87" i="75"/>
  <c r="W83" i="75"/>
  <c r="W79" i="75"/>
  <c r="AA90" i="75"/>
  <c r="AA86" i="75"/>
  <c r="AA82" i="75"/>
  <c r="AA78" i="75"/>
  <c r="AA74" i="75"/>
  <c r="AA70" i="75"/>
  <c r="AA66" i="75"/>
  <c r="AA62" i="75"/>
  <c r="AA58" i="75"/>
  <c r="AA54" i="75"/>
  <c r="AA50" i="75"/>
  <c r="AA46" i="75"/>
  <c r="AA42" i="75"/>
  <c r="AA38" i="75"/>
  <c r="AA34" i="75"/>
  <c r="I34" i="5" s="1"/>
  <c r="AA30" i="75"/>
  <c r="AA26" i="75"/>
  <c r="AA22" i="75"/>
  <c r="AA18" i="75"/>
  <c r="AA14" i="75"/>
  <c r="AA10" i="75"/>
  <c r="AA6" i="75"/>
  <c r="W92" i="75"/>
  <c r="W88" i="75"/>
  <c r="W84" i="75"/>
  <c r="W80" i="75"/>
  <c r="W82" i="75"/>
  <c r="AA298" i="75"/>
  <c r="AA294" i="75"/>
  <c r="AA290" i="75"/>
  <c r="AA286" i="75"/>
  <c r="AA282" i="75"/>
  <c r="AA278" i="75"/>
  <c r="AA274" i="75"/>
  <c r="AA270" i="75"/>
  <c r="AA266" i="75"/>
  <c r="AA262" i="75"/>
  <c r="AA258" i="75"/>
  <c r="AA254" i="75"/>
  <c r="AA250" i="75"/>
  <c r="AA246" i="75"/>
  <c r="AA242" i="75"/>
  <c r="AA238" i="75"/>
  <c r="AA234" i="75"/>
  <c r="AA230" i="75"/>
  <c r="AA226" i="75"/>
  <c r="AA222" i="75"/>
  <c r="AA218" i="75"/>
  <c r="AA214" i="75"/>
  <c r="AA210" i="75"/>
  <c r="AA206" i="75"/>
  <c r="AA202" i="75"/>
  <c r="AA198" i="75"/>
  <c r="AA194" i="75"/>
  <c r="AA190" i="75"/>
  <c r="AA186" i="75"/>
  <c r="AA182" i="75"/>
  <c r="AA178" i="75"/>
  <c r="AA174" i="75"/>
  <c r="AA170" i="75"/>
  <c r="AA166" i="75"/>
  <c r="AA162" i="75"/>
  <c r="AA158" i="75"/>
  <c r="AA154" i="75"/>
  <c r="AA150" i="75"/>
  <c r="AA146" i="75"/>
  <c r="AA142" i="75"/>
  <c r="AA138" i="75"/>
  <c r="AA134" i="75"/>
  <c r="AA130" i="75"/>
  <c r="AA126" i="75"/>
  <c r="AA122" i="75"/>
  <c r="AA118" i="75"/>
  <c r="AA114" i="75"/>
  <c r="AA110" i="75"/>
  <c r="AA106" i="75"/>
  <c r="AA102" i="75"/>
  <c r="AA98" i="75"/>
  <c r="AA94" i="75"/>
  <c r="W86" i="75"/>
  <c r="W89" i="75"/>
  <c r="W85" i="75"/>
  <c r="W81" i="75"/>
  <c r="W77" i="75"/>
  <c r="U11" i="75"/>
  <c r="V11" i="75" s="1"/>
  <c r="T11" i="75"/>
  <c r="W90" i="75"/>
  <c r="W78" i="75"/>
  <c r="AA260" i="75"/>
  <c r="AA252" i="75"/>
  <c r="AA244" i="75"/>
  <c r="AA236" i="75"/>
  <c r="AA228" i="75"/>
  <c r="AA220" i="75"/>
  <c r="AA212" i="75"/>
  <c r="AA204" i="75"/>
  <c r="AA196" i="75"/>
  <c r="AA180" i="75"/>
  <c r="AA164" i="75"/>
  <c r="AA148" i="75"/>
  <c r="AA132" i="75"/>
  <c r="AA116" i="75"/>
  <c r="AA100" i="75"/>
  <c r="AA84" i="75"/>
  <c r="I84" i="5" s="1"/>
  <c r="AA68" i="75"/>
  <c r="AA52" i="75"/>
  <c r="AA36" i="75"/>
  <c r="AA248" i="75"/>
  <c r="AA232" i="75"/>
  <c r="AA216" i="75"/>
  <c r="AA200" i="75"/>
  <c r="AA188" i="75"/>
  <c r="AA184" i="75"/>
  <c r="AA172" i="75"/>
  <c r="AA168" i="75"/>
  <c r="AA156" i="75"/>
  <c r="AA152" i="75"/>
  <c r="AA140" i="75"/>
  <c r="AA136" i="75"/>
  <c r="I136" i="5" s="1"/>
  <c r="AA124" i="75"/>
  <c r="AA120" i="75"/>
  <c r="AA108" i="75"/>
  <c r="AA104" i="75"/>
  <c r="AA92" i="75"/>
  <c r="AA88" i="75"/>
  <c r="AA76" i="75"/>
  <c r="AA72" i="75"/>
  <c r="AA60" i="75"/>
  <c r="AA56" i="75"/>
  <c r="AA44" i="75"/>
  <c r="AA40" i="75"/>
  <c r="AA28" i="75"/>
  <c r="AA24" i="75"/>
  <c r="AA12" i="75"/>
  <c r="AA8" i="75"/>
  <c r="AA299" i="75"/>
  <c r="AA295" i="75"/>
  <c r="AA291" i="75"/>
  <c r="AA287" i="75"/>
  <c r="AA283" i="75"/>
  <c r="AA279" i="75"/>
  <c r="AA275" i="75"/>
  <c r="AA271" i="75"/>
  <c r="I271" i="5" s="1"/>
  <c r="AA267" i="75"/>
  <c r="AA263" i="75"/>
  <c r="AA259" i="75"/>
  <c r="I259" i="5" s="1"/>
  <c r="AA255" i="75"/>
  <c r="AA251" i="75"/>
  <c r="AA247" i="75"/>
  <c r="AA243" i="75"/>
  <c r="AA239" i="75"/>
  <c r="AA235" i="75"/>
  <c r="AA231" i="75"/>
  <c r="AA211" i="75"/>
  <c r="AA207" i="75"/>
  <c r="AA203" i="75"/>
  <c r="I203" i="5" s="1"/>
  <c r="AA199" i="75"/>
  <c r="AA195" i="75"/>
  <c r="AA191" i="75"/>
  <c r="I191" i="5" s="1"/>
  <c r="AA187" i="75"/>
  <c r="AA183" i="75"/>
  <c r="AA179" i="75"/>
  <c r="AA175" i="75"/>
  <c r="AA171" i="75"/>
  <c r="AA167" i="75"/>
  <c r="AA163" i="75"/>
  <c r="I163" i="5" s="1"/>
  <c r="AA159" i="75"/>
  <c r="AA155" i="75"/>
  <c r="I155" i="5" s="1"/>
  <c r="AA151" i="75"/>
  <c r="AA147" i="75"/>
  <c r="AA143" i="75"/>
  <c r="AA139" i="75"/>
  <c r="AA135" i="75"/>
  <c r="AA131" i="75"/>
  <c r="AA127" i="75"/>
  <c r="I127" i="5" s="1"/>
  <c r="AA123" i="75"/>
  <c r="AA119" i="75"/>
  <c r="I119" i="5" s="1"/>
  <c r="AA115" i="75"/>
  <c r="AA111" i="75"/>
  <c r="AA107" i="75"/>
  <c r="AA103" i="75"/>
  <c r="AA99" i="75"/>
  <c r="AA95" i="75"/>
  <c r="AA91" i="75"/>
  <c r="AA87" i="75"/>
  <c r="AA83" i="75"/>
  <c r="AA79" i="75"/>
  <c r="AA75" i="75"/>
  <c r="AA71" i="75"/>
  <c r="AA67" i="75"/>
  <c r="AA63" i="75"/>
  <c r="AA59" i="75"/>
  <c r="AA55" i="75"/>
  <c r="AA51" i="75"/>
  <c r="AA47" i="75"/>
  <c r="AA43" i="75"/>
  <c r="AA39" i="75"/>
  <c r="AA35" i="75"/>
  <c r="AA31" i="75"/>
  <c r="I31" i="5" s="1"/>
  <c r="AA27" i="75"/>
  <c r="AA23" i="75"/>
  <c r="AA19" i="75"/>
  <c r="AA15" i="75"/>
  <c r="AA11" i="75"/>
  <c r="AA7" i="75"/>
  <c r="AA297" i="75"/>
  <c r="I297" i="5" s="1"/>
  <c r="AA293" i="75"/>
  <c r="I293" i="5" s="1"/>
  <c r="AA289" i="75"/>
  <c r="AA285" i="75"/>
  <c r="AA281" i="75"/>
  <c r="AA277" i="75"/>
  <c r="AA273" i="75"/>
  <c r="AA269" i="75"/>
  <c r="AA265" i="75"/>
  <c r="I265" i="5" s="1"/>
  <c r="AA261" i="75"/>
  <c r="I261" i="5" s="1"/>
  <c r="AA257" i="75"/>
  <c r="AA253" i="75"/>
  <c r="AA249" i="75"/>
  <c r="AA245" i="75"/>
  <c r="AA241" i="75"/>
  <c r="AA237" i="75"/>
  <c r="AA233" i="75"/>
  <c r="I233" i="5" s="1"/>
  <c r="AA229" i="75"/>
  <c r="AA225" i="75"/>
  <c r="AA221" i="75"/>
  <c r="AA217" i="75"/>
  <c r="AA213" i="75"/>
  <c r="AA209" i="75"/>
  <c r="AA205" i="75"/>
  <c r="AA201" i="75"/>
  <c r="I201" i="5" s="1"/>
  <c r="AA197" i="75"/>
  <c r="AA193" i="75"/>
  <c r="AA189" i="75"/>
  <c r="AA185" i="75"/>
  <c r="AA181" i="75"/>
  <c r="AA177" i="75"/>
  <c r="AA173" i="75"/>
  <c r="I173" i="5" s="1"/>
  <c r="AA169" i="75"/>
  <c r="I169" i="5" s="1"/>
  <c r="AA165" i="75"/>
  <c r="AA161" i="75"/>
  <c r="AA157" i="75"/>
  <c r="AA153" i="75"/>
  <c r="AA149" i="75"/>
  <c r="AA145" i="75"/>
  <c r="AA141" i="75"/>
  <c r="AA137" i="75"/>
  <c r="I137" i="5" s="1"/>
  <c r="AA133" i="75"/>
  <c r="I133" i="5" s="1"/>
  <c r="AA129" i="75"/>
  <c r="AA125" i="75"/>
  <c r="I125" i="5" s="1"/>
  <c r="AA121" i="75"/>
  <c r="I121" i="5" s="1"/>
  <c r="AA117" i="75"/>
  <c r="AA113" i="75"/>
  <c r="AA109" i="75"/>
  <c r="I109" i="5" s="1"/>
  <c r="AA105" i="75"/>
  <c r="I105" i="5" s="1"/>
  <c r="AA101" i="75"/>
  <c r="I101" i="5" s="1"/>
  <c r="AA97" i="75"/>
  <c r="AA93" i="75"/>
  <c r="AA89" i="75"/>
  <c r="AA85" i="75"/>
  <c r="AA81" i="75"/>
  <c r="AA77" i="75"/>
  <c r="AA73" i="75"/>
  <c r="I73" i="5" s="1"/>
  <c r="AA69" i="75"/>
  <c r="I69" i="5" s="1"/>
  <c r="AA65" i="75"/>
  <c r="AA61" i="75"/>
  <c r="I61" i="5" s="1"/>
  <c r="AA57" i="75"/>
  <c r="AA53" i="75"/>
  <c r="AA49" i="75"/>
  <c r="AA45" i="75"/>
  <c r="AA41" i="75"/>
  <c r="AA37" i="75"/>
  <c r="I37" i="5" s="1"/>
  <c r="AA33" i="75"/>
  <c r="AA29" i="75"/>
  <c r="AA25" i="75"/>
  <c r="AA21" i="75"/>
  <c r="AA17" i="75"/>
  <c r="AA13" i="75"/>
  <c r="I13" i="5" s="1"/>
  <c r="AA9" i="75"/>
  <c r="AA5" i="75"/>
  <c r="I5" i="5" s="1"/>
  <c r="AA256" i="75"/>
  <c r="I256" i="5" s="1"/>
  <c r="AA240" i="75"/>
  <c r="I240" i="5" s="1"/>
  <c r="AA224" i="75"/>
  <c r="I224" i="5" s="1"/>
  <c r="AA208" i="75"/>
  <c r="I208" i="5" s="1"/>
  <c r="AA192" i="75"/>
  <c r="AA176" i="75"/>
  <c r="I176" i="5" s="1"/>
  <c r="AA160" i="75"/>
  <c r="AA144" i="75"/>
  <c r="I144" i="5" s="1"/>
  <c r="AA128" i="75"/>
  <c r="I128" i="5" s="1"/>
  <c r="AA112" i="75"/>
  <c r="I112" i="5" s="1"/>
  <c r="AA96" i="75"/>
  <c r="AA80" i="75"/>
  <c r="AA64" i="75"/>
  <c r="I64" i="5" s="1"/>
  <c r="AA48" i="75"/>
  <c r="AA32" i="75"/>
  <c r="AA16" i="75"/>
  <c r="I16" i="5" s="1"/>
  <c r="T7" i="75"/>
  <c r="U3" i="75"/>
  <c r="V3" i="75" s="1"/>
  <c r="J304" i="74"/>
  <c r="T3" i="75"/>
  <c r="AA300" i="75"/>
  <c r="AA296" i="75"/>
  <c r="AA292" i="75"/>
  <c r="AA288" i="75"/>
  <c r="I288" i="5" s="1"/>
  <c r="AA284" i="75"/>
  <c r="I284" i="5" s="1"/>
  <c r="AA280" i="75"/>
  <c r="I280" i="5" s="1"/>
  <c r="AA276" i="75"/>
  <c r="AA272" i="75"/>
  <c r="AA268" i="75"/>
  <c r="AA264" i="75"/>
  <c r="AA20" i="75"/>
  <c r="I20" i="5" s="1"/>
  <c r="AA4" i="75"/>
  <c r="I4" i="5" s="1"/>
  <c r="W139" i="75"/>
  <c r="W135" i="75"/>
  <c r="W137" i="75"/>
  <c r="W134" i="75"/>
  <c r="W136" i="75"/>
  <c r="W138" i="75"/>
  <c r="W133" i="75"/>
  <c r="D4" i="75"/>
  <c r="D5" i="75"/>
  <c r="D6" i="75"/>
  <c r="D7" i="75"/>
  <c r="D8" i="75"/>
  <c r="D9" i="75"/>
  <c r="D10" i="75"/>
  <c r="D11" i="75"/>
  <c r="D12" i="75"/>
  <c r="D13" i="75"/>
  <c r="D14" i="75"/>
  <c r="D15" i="75"/>
  <c r="D16" i="75"/>
  <c r="D17" i="75"/>
  <c r="D18" i="75"/>
  <c r="D19" i="75"/>
  <c r="D20" i="75"/>
  <c r="D21" i="75"/>
  <c r="D22" i="75"/>
  <c r="D23" i="75"/>
  <c r="D24" i="75"/>
  <c r="D25" i="75"/>
  <c r="D26" i="75"/>
  <c r="D27" i="75"/>
  <c r="D28" i="75"/>
  <c r="D29" i="75"/>
  <c r="D30" i="75"/>
  <c r="D31" i="75"/>
  <c r="D32" i="75"/>
  <c r="D33" i="75"/>
  <c r="D34" i="75"/>
  <c r="D35" i="75"/>
  <c r="D36" i="75"/>
  <c r="D37" i="75"/>
  <c r="D38" i="75"/>
  <c r="D39" i="75"/>
  <c r="D40" i="75"/>
  <c r="D41" i="75"/>
  <c r="D42" i="75"/>
  <c r="D43" i="75"/>
  <c r="D44" i="75"/>
  <c r="D45" i="75"/>
  <c r="D46" i="75"/>
  <c r="D47" i="75"/>
  <c r="D48" i="75"/>
  <c r="D49" i="75"/>
  <c r="D50" i="75"/>
  <c r="D51" i="75"/>
  <c r="D52" i="75"/>
  <c r="D53" i="75"/>
  <c r="D54" i="75"/>
  <c r="D55" i="75"/>
  <c r="D56" i="75"/>
  <c r="D57" i="75"/>
  <c r="D58" i="75"/>
  <c r="D59" i="75"/>
  <c r="D60" i="75"/>
  <c r="D61" i="75"/>
  <c r="D62" i="75"/>
  <c r="D63" i="75"/>
  <c r="D64" i="75"/>
  <c r="D65" i="75"/>
  <c r="D66" i="75"/>
  <c r="D67" i="75"/>
  <c r="D68" i="75"/>
  <c r="D69" i="75"/>
  <c r="D70" i="75"/>
  <c r="D71" i="75"/>
  <c r="D72" i="75"/>
  <c r="D73" i="75"/>
  <c r="D74" i="75"/>
  <c r="D75" i="75"/>
  <c r="D76" i="75"/>
  <c r="D77" i="75"/>
  <c r="D78" i="75"/>
  <c r="D79" i="75"/>
  <c r="D80" i="75"/>
  <c r="D81" i="75"/>
  <c r="D82" i="75"/>
  <c r="D83" i="75"/>
  <c r="D84" i="75"/>
  <c r="D85" i="75"/>
  <c r="D86" i="75"/>
  <c r="D87" i="75"/>
  <c r="D88" i="75"/>
  <c r="D89" i="75"/>
  <c r="D90" i="75"/>
  <c r="D91" i="75"/>
  <c r="D92" i="75"/>
  <c r="D93" i="75"/>
  <c r="D94" i="75"/>
  <c r="D95" i="75"/>
  <c r="D96" i="75"/>
  <c r="D97" i="75"/>
  <c r="D98" i="75"/>
  <c r="D99" i="75"/>
  <c r="D100" i="75"/>
  <c r="D101" i="75"/>
  <c r="D102" i="75"/>
  <c r="D103" i="75"/>
  <c r="D104" i="75"/>
  <c r="D105" i="75"/>
  <c r="D106" i="75"/>
  <c r="D107" i="75"/>
  <c r="D108" i="75"/>
  <c r="D109" i="75"/>
  <c r="D110" i="75"/>
  <c r="D111" i="75"/>
  <c r="D112" i="75"/>
  <c r="D113" i="75"/>
  <c r="D114" i="75"/>
  <c r="D115" i="75"/>
  <c r="D116" i="75"/>
  <c r="D117" i="75"/>
  <c r="D118" i="75"/>
  <c r="D119" i="75"/>
  <c r="D120" i="75"/>
  <c r="D121" i="75"/>
  <c r="D122" i="75"/>
  <c r="D123" i="75"/>
  <c r="D124" i="75"/>
  <c r="D125" i="75"/>
  <c r="D126" i="75"/>
  <c r="D127" i="75"/>
  <c r="D128" i="75"/>
  <c r="D129" i="75"/>
  <c r="D130" i="75"/>
  <c r="D131" i="75"/>
  <c r="D132" i="75"/>
  <c r="D133" i="75"/>
  <c r="D134" i="75"/>
  <c r="D135" i="75"/>
  <c r="D136" i="75"/>
  <c r="D137" i="75"/>
  <c r="D138" i="75"/>
  <c r="D139" i="75"/>
  <c r="D140" i="75"/>
  <c r="D141" i="75"/>
  <c r="D142" i="75"/>
  <c r="D143" i="75"/>
  <c r="D144" i="75"/>
  <c r="D145" i="75"/>
  <c r="D146" i="75"/>
  <c r="D147" i="75"/>
  <c r="D148" i="75"/>
  <c r="D149" i="75"/>
  <c r="D150" i="75"/>
  <c r="D151" i="75"/>
  <c r="D152" i="75"/>
  <c r="D153" i="75"/>
  <c r="D154" i="75"/>
  <c r="D155" i="75"/>
  <c r="D156" i="75"/>
  <c r="D157" i="75"/>
  <c r="D158" i="75"/>
  <c r="D159" i="75"/>
  <c r="D160" i="75"/>
  <c r="D161" i="75"/>
  <c r="D162" i="75"/>
  <c r="D163" i="75"/>
  <c r="D164" i="75"/>
  <c r="D165" i="75"/>
  <c r="D166" i="75"/>
  <c r="D167" i="75"/>
  <c r="D168" i="75"/>
  <c r="D169" i="75"/>
  <c r="D170" i="75"/>
  <c r="D171" i="75"/>
  <c r="D172" i="75"/>
  <c r="D173" i="75"/>
  <c r="D174" i="75"/>
  <c r="D175" i="75"/>
  <c r="D176" i="75"/>
  <c r="D177" i="75"/>
  <c r="D178" i="75"/>
  <c r="D179" i="75"/>
  <c r="D180" i="75"/>
  <c r="D181" i="75"/>
  <c r="D182" i="75"/>
  <c r="D183" i="75"/>
  <c r="D184" i="75"/>
  <c r="D185" i="75"/>
  <c r="D186" i="75"/>
  <c r="D187" i="75"/>
  <c r="D188" i="75"/>
  <c r="D189" i="75"/>
  <c r="D190" i="75"/>
  <c r="D191" i="75"/>
  <c r="D192" i="75"/>
  <c r="D193" i="75"/>
  <c r="D194" i="75"/>
  <c r="D195" i="75"/>
  <c r="D196" i="75"/>
  <c r="D197" i="75"/>
  <c r="D198" i="75"/>
  <c r="D199" i="75"/>
  <c r="D200" i="75"/>
  <c r="D201" i="75"/>
  <c r="D202" i="75"/>
  <c r="D203" i="75"/>
  <c r="D204" i="75"/>
  <c r="D205" i="75"/>
  <c r="D206" i="75"/>
  <c r="D207" i="75"/>
  <c r="D208" i="75"/>
  <c r="D209" i="75"/>
  <c r="D210" i="75"/>
  <c r="D211" i="75"/>
  <c r="D212" i="75"/>
  <c r="D213" i="75"/>
  <c r="D214" i="75"/>
  <c r="D215" i="75"/>
  <c r="D216" i="75"/>
  <c r="D217" i="75"/>
  <c r="D218" i="75"/>
  <c r="D219" i="75"/>
  <c r="D220" i="75"/>
  <c r="D221" i="75"/>
  <c r="D222" i="75"/>
  <c r="D223" i="75"/>
  <c r="D224" i="75"/>
  <c r="D225" i="75"/>
  <c r="D226" i="75"/>
  <c r="D227" i="75"/>
  <c r="D228" i="75"/>
  <c r="D229" i="75"/>
  <c r="D230" i="75"/>
  <c r="D231" i="75"/>
  <c r="D232" i="75"/>
  <c r="D233" i="75"/>
  <c r="D234" i="75"/>
  <c r="D235" i="75"/>
  <c r="D236" i="75"/>
  <c r="D237" i="75"/>
  <c r="D238" i="75"/>
  <c r="D239" i="75"/>
  <c r="D240" i="75"/>
  <c r="D241" i="75"/>
  <c r="D242" i="75"/>
  <c r="D243" i="75"/>
  <c r="D244" i="75"/>
  <c r="D245" i="75"/>
  <c r="D246" i="75"/>
  <c r="D247" i="75"/>
  <c r="D248" i="75"/>
  <c r="D249" i="75"/>
  <c r="D250" i="75"/>
  <c r="D251" i="75"/>
  <c r="D252" i="75"/>
  <c r="D253" i="75"/>
  <c r="D254" i="75"/>
  <c r="D255" i="75"/>
  <c r="D256" i="75"/>
  <c r="D257" i="75"/>
  <c r="D258" i="75"/>
  <c r="D259" i="75"/>
  <c r="D260" i="75"/>
  <c r="D261" i="75"/>
  <c r="D262" i="75"/>
  <c r="D263" i="75"/>
  <c r="D264" i="75"/>
  <c r="D265" i="75"/>
  <c r="D266" i="75"/>
  <c r="D267" i="75"/>
  <c r="D268" i="75"/>
  <c r="D269" i="75"/>
  <c r="D270" i="75"/>
  <c r="D271" i="75"/>
  <c r="D272" i="75"/>
  <c r="D273" i="75"/>
  <c r="D274" i="75"/>
  <c r="D275" i="75"/>
  <c r="D276" i="75"/>
  <c r="D277" i="75"/>
  <c r="D278" i="75"/>
  <c r="D279" i="75"/>
  <c r="D280" i="75"/>
  <c r="D281" i="75"/>
  <c r="D282" i="75"/>
  <c r="D283" i="75"/>
  <c r="D284" i="75"/>
  <c r="D285" i="75"/>
  <c r="D286" i="75"/>
  <c r="D287" i="75"/>
  <c r="D288" i="75"/>
  <c r="D289" i="75"/>
  <c r="D290" i="75"/>
  <c r="D291" i="75"/>
  <c r="D292" i="75"/>
  <c r="D293" i="75"/>
  <c r="D294" i="75"/>
  <c r="D295" i="75"/>
  <c r="D296" i="75"/>
  <c r="D297" i="75"/>
  <c r="D298" i="75"/>
  <c r="D299" i="75"/>
  <c r="D300" i="75"/>
  <c r="Q4" i="75"/>
  <c r="Q5" i="75"/>
  <c r="Q6" i="75"/>
  <c r="Q7" i="75"/>
  <c r="Q8" i="75"/>
  <c r="Q9" i="75"/>
  <c r="Q10" i="75"/>
  <c r="Q11" i="75"/>
  <c r="Q12" i="75"/>
  <c r="Q13" i="75"/>
  <c r="Q14" i="75"/>
  <c r="Q15" i="75"/>
  <c r="Q16" i="75"/>
  <c r="Q17" i="75"/>
  <c r="Q18" i="75"/>
  <c r="Q19" i="75"/>
  <c r="Q20" i="75"/>
  <c r="Q21" i="75"/>
  <c r="Q22" i="75"/>
  <c r="Q23" i="75"/>
  <c r="Q24" i="75"/>
  <c r="Q25" i="75"/>
  <c r="Q26" i="75"/>
  <c r="Q27" i="75"/>
  <c r="Q28" i="75"/>
  <c r="Q29" i="75"/>
  <c r="Q30" i="75"/>
  <c r="Q31" i="75"/>
  <c r="Q32" i="75"/>
  <c r="Q33" i="75"/>
  <c r="Q34" i="75"/>
  <c r="Q35" i="75"/>
  <c r="Q36" i="75"/>
  <c r="Q37" i="75"/>
  <c r="Q38" i="75"/>
  <c r="Q39" i="75"/>
  <c r="Q40" i="75"/>
  <c r="Q41" i="75"/>
  <c r="Q42" i="75"/>
  <c r="Q43" i="75"/>
  <c r="Q44" i="75"/>
  <c r="Q45" i="75"/>
  <c r="Q46" i="75"/>
  <c r="Q47" i="75"/>
  <c r="Q48" i="75"/>
  <c r="Q49" i="75"/>
  <c r="Q50" i="75"/>
  <c r="Q51" i="75"/>
  <c r="Q52" i="75"/>
  <c r="Q53" i="75"/>
  <c r="Q54" i="75"/>
  <c r="Q55" i="75"/>
  <c r="Q56" i="75"/>
  <c r="Q57" i="75"/>
  <c r="Q58" i="75"/>
  <c r="Q59" i="75"/>
  <c r="Q60" i="75"/>
  <c r="Q61" i="75"/>
  <c r="Q62" i="75"/>
  <c r="Q63" i="75"/>
  <c r="Q64" i="75"/>
  <c r="Q65" i="75"/>
  <c r="Q66" i="75"/>
  <c r="Q67" i="75"/>
  <c r="Q68" i="75"/>
  <c r="Q69" i="75"/>
  <c r="Q70" i="75"/>
  <c r="Q71" i="75"/>
  <c r="Q72" i="75"/>
  <c r="Q73" i="75"/>
  <c r="Q74" i="75"/>
  <c r="Q75" i="75"/>
  <c r="Q76" i="75"/>
  <c r="Q77" i="75"/>
  <c r="Q78" i="75"/>
  <c r="Q79" i="75"/>
  <c r="Q80" i="75"/>
  <c r="Q81" i="75"/>
  <c r="Q82" i="75"/>
  <c r="Q83" i="75"/>
  <c r="Q84" i="75"/>
  <c r="Q85" i="75"/>
  <c r="Q86" i="75"/>
  <c r="Q87" i="75"/>
  <c r="Q88" i="75"/>
  <c r="Q89" i="75"/>
  <c r="Q90" i="75"/>
  <c r="Q91" i="75"/>
  <c r="Q92" i="75"/>
  <c r="Q93" i="75"/>
  <c r="Q94" i="75"/>
  <c r="Q95" i="75"/>
  <c r="Q96" i="75"/>
  <c r="Q97" i="75"/>
  <c r="Q98" i="75"/>
  <c r="Q99" i="75"/>
  <c r="Q100" i="75"/>
  <c r="Q101" i="75"/>
  <c r="Q102" i="75"/>
  <c r="Q103" i="75"/>
  <c r="Q104" i="75"/>
  <c r="Q105" i="75"/>
  <c r="Q106" i="75"/>
  <c r="Q107" i="75"/>
  <c r="Q108" i="75"/>
  <c r="Q109" i="75"/>
  <c r="Q110" i="75"/>
  <c r="Q111" i="75"/>
  <c r="Q112" i="75"/>
  <c r="Q113" i="75"/>
  <c r="Q114" i="75"/>
  <c r="Q115" i="75"/>
  <c r="Q116" i="75"/>
  <c r="Q117" i="75"/>
  <c r="Q118" i="75"/>
  <c r="Q119" i="75"/>
  <c r="Q120" i="75"/>
  <c r="Q121" i="75"/>
  <c r="Q122" i="75"/>
  <c r="Q123" i="75"/>
  <c r="Q124" i="75"/>
  <c r="Q125" i="75"/>
  <c r="Q126" i="75"/>
  <c r="Q127" i="75"/>
  <c r="Q128" i="75"/>
  <c r="Q129" i="75"/>
  <c r="Q130" i="75"/>
  <c r="Q131" i="75"/>
  <c r="Q132" i="75"/>
  <c r="Q133" i="75"/>
  <c r="Q134" i="75"/>
  <c r="Q135" i="75"/>
  <c r="Q136" i="75"/>
  <c r="Q137" i="75"/>
  <c r="Q138" i="75"/>
  <c r="Q139" i="75"/>
  <c r="Q140" i="75"/>
  <c r="Q141" i="75"/>
  <c r="Q142" i="75"/>
  <c r="Q143" i="75"/>
  <c r="Q144" i="75"/>
  <c r="Q145" i="75"/>
  <c r="Q146" i="75"/>
  <c r="Q147" i="75"/>
  <c r="Q148" i="75"/>
  <c r="Q149" i="75"/>
  <c r="Q150" i="75"/>
  <c r="Q151" i="75"/>
  <c r="Q152" i="75"/>
  <c r="Q153" i="75"/>
  <c r="Q154" i="75"/>
  <c r="Q155" i="75"/>
  <c r="Q156" i="75"/>
  <c r="Q157" i="75"/>
  <c r="Q158" i="75"/>
  <c r="Q159" i="75"/>
  <c r="Q160" i="75"/>
  <c r="Q161" i="75"/>
  <c r="Q162" i="75"/>
  <c r="Q163" i="75"/>
  <c r="Q164" i="75"/>
  <c r="Q165" i="75"/>
  <c r="Q166" i="75"/>
  <c r="Q167" i="75"/>
  <c r="Q168" i="75"/>
  <c r="Q169" i="75"/>
  <c r="Q170" i="75"/>
  <c r="Q171" i="75"/>
  <c r="Q172" i="75"/>
  <c r="Q173" i="75"/>
  <c r="Q174" i="75"/>
  <c r="Q175" i="75"/>
  <c r="Q176" i="75"/>
  <c r="Q177" i="75"/>
  <c r="Q178" i="75"/>
  <c r="Q179" i="75"/>
  <c r="Q180" i="75"/>
  <c r="Q181" i="75"/>
  <c r="Q182" i="75"/>
  <c r="Q183" i="75"/>
  <c r="Q184" i="75"/>
  <c r="Q185" i="75"/>
  <c r="Q186" i="75"/>
  <c r="Q187" i="75"/>
  <c r="Q188" i="75"/>
  <c r="Q189" i="75"/>
  <c r="Q190" i="75"/>
  <c r="Q191" i="75"/>
  <c r="Q192" i="75"/>
  <c r="Q193" i="75"/>
  <c r="Q194" i="75"/>
  <c r="Q195" i="75"/>
  <c r="Q196" i="75"/>
  <c r="Q197" i="75"/>
  <c r="Q198" i="75"/>
  <c r="Q199" i="75"/>
  <c r="Q200" i="75"/>
  <c r="Q201" i="75"/>
  <c r="Q202" i="75"/>
  <c r="Q203" i="75"/>
  <c r="Q204" i="75"/>
  <c r="Q205" i="75"/>
  <c r="Q206" i="75"/>
  <c r="Q207" i="75"/>
  <c r="Q208" i="75"/>
  <c r="Q209" i="75"/>
  <c r="Q210" i="75"/>
  <c r="Q211" i="75"/>
  <c r="Q212" i="75"/>
  <c r="Q213" i="75"/>
  <c r="Q214" i="75"/>
  <c r="Q215" i="75"/>
  <c r="Q216" i="75"/>
  <c r="Q217" i="75"/>
  <c r="Q218" i="75"/>
  <c r="Q219" i="75"/>
  <c r="Q220" i="75"/>
  <c r="Q221" i="75"/>
  <c r="Q222" i="75"/>
  <c r="Q223" i="75"/>
  <c r="Q224" i="75"/>
  <c r="Q225" i="75"/>
  <c r="Q226" i="75"/>
  <c r="Q227" i="75"/>
  <c r="Q228" i="75"/>
  <c r="Q229" i="75"/>
  <c r="Q230" i="75"/>
  <c r="Q231" i="75"/>
  <c r="Q232" i="75"/>
  <c r="Q233" i="75"/>
  <c r="Q234" i="75"/>
  <c r="Q235" i="75"/>
  <c r="Q236" i="75"/>
  <c r="Q237" i="75"/>
  <c r="Q238" i="75"/>
  <c r="Q239" i="75"/>
  <c r="Q240" i="75"/>
  <c r="Q241" i="75"/>
  <c r="Q242" i="75"/>
  <c r="Q243" i="75"/>
  <c r="Q244" i="75"/>
  <c r="Q245" i="75"/>
  <c r="Q246" i="75"/>
  <c r="Q247" i="75"/>
  <c r="Q248" i="75"/>
  <c r="Q249" i="75"/>
  <c r="Q250" i="75"/>
  <c r="Q251" i="75"/>
  <c r="Q252" i="75"/>
  <c r="Q253" i="75"/>
  <c r="Q254" i="75"/>
  <c r="Q255" i="75"/>
  <c r="Q256" i="75"/>
  <c r="Q257" i="75"/>
  <c r="Q258" i="75"/>
  <c r="Q259" i="75"/>
  <c r="Q260" i="75"/>
  <c r="Q261" i="75"/>
  <c r="Q262" i="75"/>
  <c r="Q263" i="75"/>
  <c r="Q264" i="75"/>
  <c r="Q265" i="75"/>
  <c r="Q266" i="75"/>
  <c r="Q267" i="75"/>
  <c r="Q268" i="75"/>
  <c r="Q269" i="75"/>
  <c r="Q270" i="75"/>
  <c r="Q271" i="75"/>
  <c r="Q272" i="75"/>
  <c r="Q273" i="75"/>
  <c r="Q274" i="75"/>
  <c r="Q275" i="75"/>
  <c r="Q276" i="75"/>
  <c r="Q277" i="75"/>
  <c r="Q278" i="75"/>
  <c r="Q279" i="75"/>
  <c r="Q280" i="75"/>
  <c r="Q281" i="75"/>
  <c r="Q282" i="75"/>
  <c r="Q283" i="75"/>
  <c r="Q284" i="75"/>
  <c r="Q285" i="75"/>
  <c r="Q286" i="75"/>
  <c r="Q287" i="75"/>
  <c r="Q288" i="75"/>
  <c r="Q289" i="75"/>
  <c r="Q290" i="75"/>
  <c r="Q291" i="75"/>
  <c r="Q292" i="75"/>
  <c r="Q293" i="75"/>
  <c r="Q294" i="75"/>
  <c r="Q295" i="75"/>
  <c r="Q296" i="75"/>
  <c r="Q297" i="75"/>
  <c r="Q298" i="75"/>
  <c r="Q299" i="75"/>
  <c r="Q300" i="75"/>
  <c r="Q3" i="75"/>
  <c r="L17" i="75"/>
  <c r="L18" i="75"/>
  <c r="L19" i="75"/>
  <c r="L20" i="75"/>
  <c r="L21" i="75"/>
  <c r="L22" i="75"/>
  <c r="L23" i="75"/>
  <c r="L24" i="75"/>
  <c r="L25" i="75"/>
  <c r="L26" i="75"/>
  <c r="L27" i="75"/>
  <c r="L28" i="75"/>
  <c r="L29" i="75"/>
  <c r="L30" i="75"/>
  <c r="L31" i="75"/>
  <c r="L32" i="75"/>
  <c r="L33" i="75"/>
  <c r="L34" i="75"/>
  <c r="L35" i="75"/>
  <c r="L36" i="75"/>
  <c r="L37" i="75"/>
  <c r="L38" i="75"/>
  <c r="L39" i="75"/>
  <c r="L40" i="75"/>
  <c r="L41" i="75"/>
  <c r="L42" i="75"/>
  <c r="L43" i="75"/>
  <c r="L44" i="75"/>
  <c r="L45" i="75"/>
  <c r="L46" i="75"/>
  <c r="L47" i="75"/>
  <c r="L48" i="75"/>
  <c r="L49" i="75"/>
  <c r="L50" i="75"/>
  <c r="L51" i="75"/>
  <c r="L52" i="75"/>
  <c r="L53" i="75"/>
  <c r="L54" i="75"/>
  <c r="L55" i="75"/>
  <c r="L56" i="75"/>
  <c r="L57" i="75"/>
  <c r="L58" i="75"/>
  <c r="L59" i="75"/>
  <c r="L60" i="75"/>
  <c r="L61" i="75"/>
  <c r="L62" i="75"/>
  <c r="L63" i="75"/>
  <c r="L64" i="75"/>
  <c r="L65" i="75"/>
  <c r="L66" i="75"/>
  <c r="L67" i="75"/>
  <c r="L68" i="75"/>
  <c r="L69" i="75"/>
  <c r="L70" i="75"/>
  <c r="L71" i="75"/>
  <c r="L72" i="75"/>
  <c r="L73" i="75"/>
  <c r="L74" i="75"/>
  <c r="L75" i="75"/>
  <c r="L76" i="75"/>
  <c r="L77" i="75"/>
  <c r="L78" i="75"/>
  <c r="L79" i="75"/>
  <c r="L80" i="75"/>
  <c r="L81" i="75"/>
  <c r="L82" i="75"/>
  <c r="L83" i="75"/>
  <c r="L84" i="75"/>
  <c r="L85" i="75"/>
  <c r="L86" i="75"/>
  <c r="L87" i="75"/>
  <c r="L88" i="75"/>
  <c r="L89" i="75"/>
  <c r="L90" i="75"/>
  <c r="L91" i="75"/>
  <c r="L92" i="75"/>
  <c r="L93" i="75"/>
  <c r="L94" i="75"/>
  <c r="L95" i="75"/>
  <c r="L96" i="75"/>
  <c r="L97" i="75"/>
  <c r="L98" i="75"/>
  <c r="L99" i="75"/>
  <c r="L100" i="75"/>
  <c r="L101" i="75"/>
  <c r="L102" i="75"/>
  <c r="L103" i="75"/>
  <c r="L104" i="75"/>
  <c r="L105" i="75"/>
  <c r="L106" i="75"/>
  <c r="L107" i="75"/>
  <c r="L108" i="75"/>
  <c r="L109" i="75"/>
  <c r="L110" i="75"/>
  <c r="L111" i="75"/>
  <c r="L112" i="75"/>
  <c r="L113" i="75"/>
  <c r="L114" i="75"/>
  <c r="L115" i="75"/>
  <c r="L116" i="75"/>
  <c r="L117" i="75"/>
  <c r="L118" i="75"/>
  <c r="L119" i="75"/>
  <c r="L120" i="75"/>
  <c r="L121" i="75"/>
  <c r="L122" i="75"/>
  <c r="L123" i="75"/>
  <c r="L124" i="75"/>
  <c r="L125" i="75"/>
  <c r="L126" i="75"/>
  <c r="L127" i="75"/>
  <c r="L128" i="75"/>
  <c r="L129" i="75"/>
  <c r="L130" i="75"/>
  <c r="L131" i="75"/>
  <c r="L132" i="75"/>
  <c r="L133" i="75"/>
  <c r="L134" i="75"/>
  <c r="L135" i="75"/>
  <c r="L136" i="75"/>
  <c r="L137" i="75"/>
  <c r="L138" i="75"/>
  <c r="L139" i="75"/>
  <c r="L140" i="75"/>
  <c r="L141" i="75"/>
  <c r="L142" i="75"/>
  <c r="L143" i="75"/>
  <c r="L144" i="75"/>
  <c r="L145" i="75"/>
  <c r="L146" i="75"/>
  <c r="L147" i="75"/>
  <c r="L148" i="75"/>
  <c r="L149" i="75"/>
  <c r="L150" i="75"/>
  <c r="L151" i="75"/>
  <c r="L152" i="75"/>
  <c r="L153" i="75"/>
  <c r="L154" i="75"/>
  <c r="L155" i="75"/>
  <c r="L156" i="75"/>
  <c r="L157" i="75"/>
  <c r="L158" i="75"/>
  <c r="L159" i="75"/>
  <c r="L160" i="75"/>
  <c r="L161" i="75"/>
  <c r="L162" i="75"/>
  <c r="L163" i="75"/>
  <c r="L164" i="75"/>
  <c r="L165" i="75"/>
  <c r="L166" i="75"/>
  <c r="L167" i="75"/>
  <c r="L168" i="75"/>
  <c r="L169" i="75"/>
  <c r="L170" i="75"/>
  <c r="L171" i="75"/>
  <c r="L172" i="75"/>
  <c r="L173" i="75"/>
  <c r="L174" i="75"/>
  <c r="L175" i="75"/>
  <c r="L176" i="75"/>
  <c r="L177" i="75"/>
  <c r="L178" i="75"/>
  <c r="L179" i="75"/>
  <c r="L180" i="75"/>
  <c r="L181" i="75"/>
  <c r="L182" i="75"/>
  <c r="L183" i="75"/>
  <c r="L184" i="75"/>
  <c r="L185" i="75"/>
  <c r="L186" i="75"/>
  <c r="L187" i="75"/>
  <c r="L188" i="75"/>
  <c r="L189" i="75"/>
  <c r="L190" i="75"/>
  <c r="L191" i="75"/>
  <c r="L192" i="75"/>
  <c r="L193" i="75"/>
  <c r="L194" i="75"/>
  <c r="L195" i="75"/>
  <c r="L196" i="75"/>
  <c r="L197" i="75"/>
  <c r="L198" i="75"/>
  <c r="L199" i="75"/>
  <c r="L200" i="75"/>
  <c r="L201" i="75"/>
  <c r="L202" i="75"/>
  <c r="L203" i="75"/>
  <c r="L204" i="75"/>
  <c r="L205" i="75"/>
  <c r="L206" i="75"/>
  <c r="L207" i="75"/>
  <c r="L208" i="75"/>
  <c r="L209" i="75"/>
  <c r="L210" i="75"/>
  <c r="L211" i="75"/>
  <c r="L212" i="75"/>
  <c r="L213" i="75"/>
  <c r="L214" i="75"/>
  <c r="L215" i="75"/>
  <c r="L216" i="75"/>
  <c r="L217" i="75"/>
  <c r="L218" i="75"/>
  <c r="L219" i="75"/>
  <c r="L220" i="75"/>
  <c r="L221" i="75"/>
  <c r="L222" i="75"/>
  <c r="L223" i="75"/>
  <c r="L224" i="75"/>
  <c r="L225" i="75"/>
  <c r="L226" i="75"/>
  <c r="L227" i="75"/>
  <c r="L228" i="75"/>
  <c r="L229" i="75"/>
  <c r="L230" i="75"/>
  <c r="L231" i="75"/>
  <c r="L232" i="75"/>
  <c r="L233" i="75"/>
  <c r="L234" i="75"/>
  <c r="L235" i="75"/>
  <c r="L236" i="75"/>
  <c r="L237" i="75"/>
  <c r="L238" i="75"/>
  <c r="L239" i="75"/>
  <c r="L240" i="75"/>
  <c r="L241" i="75"/>
  <c r="L242" i="75"/>
  <c r="L243" i="75"/>
  <c r="L244" i="75"/>
  <c r="L245" i="75"/>
  <c r="L246" i="75"/>
  <c r="L247" i="75"/>
  <c r="L248" i="75"/>
  <c r="L249" i="75"/>
  <c r="L250" i="75"/>
  <c r="L251" i="75"/>
  <c r="L252" i="75"/>
  <c r="L253" i="75"/>
  <c r="L254" i="75"/>
  <c r="L255" i="75"/>
  <c r="L256" i="75"/>
  <c r="L257" i="75"/>
  <c r="L258" i="75"/>
  <c r="L259" i="75"/>
  <c r="L260" i="75"/>
  <c r="L261" i="75"/>
  <c r="L262" i="75"/>
  <c r="L263" i="75"/>
  <c r="L264" i="75"/>
  <c r="L265" i="75"/>
  <c r="L266" i="75"/>
  <c r="L267" i="75"/>
  <c r="L268" i="75"/>
  <c r="L269" i="75"/>
  <c r="L270" i="75"/>
  <c r="L271" i="75"/>
  <c r="L272" i="75"/>
  <c r="L273" i="75"/>
  <c r="L274" i="75"/>
  <c r="L275" i="75"/>
  <c r="L276" i="75"/>
  <c r="L277" i="75"/>
  <c r="L278" i="75"/>
  <c r="L279" i="75"/>
  <c r="L280" i="75"/>
  <c r="L281" i="75"/>
  <c r="L282" i="75"/>
  <c r="L283" i="75"/>
  <c r="L284" i="75"/>
  <c r="L285" i="75"/>
  <c r="L286" i="75"/>
  <c r="L287" i="75"/>
  <c r="L288" i="75"/>
  <c r="L289" i="75"/>
  <c r="L290" i="75"/>
  <c r="L291" i="75"/>
  <c r="L292" i="75"/>
  <c r="L293" i="75"/>
  <c r="L294" i="75"/>
  <c r="L295" i="75"/>
  <c r="L296" i="75"/>
  <c r="L297" i="75"/>
  <c r="L298" i="75"/>
  <c r="L299" i="75"/>
  <c r="L300" i="75"/>
  <c r="L4" i="75"/>
  <c r="L5" i="75"/>
  <c r="L6" i="75"/>
  <c r="L7" i="75"/>
  <c r="L8" i="75"/>
  <c r="L9" i="75"/>
  <c r="L10" i="75"/>
  <c r="L11" i="75"/>
  <c r="L12" i="75"/>
  <c r="L13" i="75"/>
  <c r="L14" i="75"/>
  <c r="L15" i="75"/>
  <c r="L16" i="75"/>
  <c r="L3" i="75"/>
  <c r="H4" i="75"/>
  <c r="H5" i="75"/>
  <c r="H6" i="75"/>
  <c r="H7" i="75"/>
  <c r="H8" i="75"/>
  <c r="H9" i="75"/>
  <c r="H10" i="75"/>
  <c r="H11" i="75"/>
  <c r="H12" i="75"/>
  <c r="H13" i="75"/>
  <c r="H14" i="75"/>
  <c r="H15" i="75"/>
  <c r="H16" i="75"/>
  <c r="H17" i="75"/>
  <c r="H18" i="75"/>
  <c r="H19" i="75"/>
  <c r="H20" i="75"/>
  <c r="H21" i="75"/>
  <c r="H22" i="75"/>
  <c r="H23" i="75"/>
  <c r="H24" i="75"/>
  <c r="H25" i="75"/>
  <c r="H26" i="75"/>
  <c r="H27" i="75"/>
  <c r="H28" i="75"/>
  <c r="H29" i="75"/>
  <c r="H30" i="75"/>
  <c r="H31" i="75"/>
  <c r="H32" i="75"/>
  <c r="H33" i="75"/>
  <c r="H34" i="75"/>
  <c r="H35" i="75"/>
  <c r="H36" i="75"/>
  <c r="H37" i="75"/>
  <c r="H38" i="75"/>
  <c r="H39" i="75"/>
  <c r="H40" i="75"/>
  <c r="H41" i="75"/>
  <c r="H42" i="75"/>
  <c r="H43" i="75"/>
  <c r="H44" i="75"/>
  <c r="H45" i="75"/>
  <c r="H46" i="75"/>
  <c r="H47" i="75"/>
  <c r="H48" i="75"/>
  <c r="H49" i="75"/>
  <c r="H50" i="75"/>
  <c r="H51" i="75"/>
  <c r="H52" i="75"/>
  <c r="H53" i="75"/>
  <c r="H54" i="75"/>
  <c r="H55" i="75"/>
  <c r="H56" i="75"/>
  <c r="H57" i="75"/>
  <c r="H58" i="75"/>
  <c r="H59" i="75"/>
  <c r="H60" i="75"/>
  <c r="H61" i="75"/>
  <c r="H62" i="75"/>
  <c r="H63" i="75"/>
  <c r="H64" i="75"/>
  <c r="H65" i="75"/>
  <c r="H66" i="75"/>
  <c r="H67" i="75"/>
  <c r="H68" i="75"/>
  <c r="H69" i="75"/>
  <c r="H70" i="75"/>
  <c r="H71" i="75"/>
  <c r="H72" i="75"/>
  <c r="H73" i="75"/>
  <c r="H74" i="75"/>
  <c r="H75" i="75"/>
  <c r="H76" i="75"/>
  <c r="H77" i="75"/>
  <c r="H78" i="75"/>
  <c r="H79" i="75"/>
  <c r="H80" i="75"/>
  <c r="H81" i="75"/>
  <c r="H82" i="75"/>
  <c r="H83" i="75"/>
  <c r="H84" i="75"/>
  <c r="H85" i="75"/>
  <c r="H86" i="75"/>
  <c r="H87" i="75"/>
  <c r="H88" i="75"/>
  <c r="H89" i="75"/>
  <c r="H90" i="75"/>
  <c r="H91" i="75"/>
  <c r="H92" i="75"/>
  <c r="H93" i="75"/>
  <c r="H94" i="75"/>
  <c r="H95" i="75"/>
  <c r="H96" i="75"/>
  <c r="H97" i="75"/>
  <c r="H98" i="75"/>
  <c r="H99" i="75"/>
  <c r="H100" i="75"/>
  <c r="H101" i="75"/>
  <c r="H102" i="75"/>
  <c r="H103" i="75"/>
  <c r="H104" i="75"/>
  <c r="H105" i="75"/>
  <c r="H106" i="75"/>
  <c r="H107" i="75"/>
  <c r="H108" i="75"/>
  <c r="H109" i="75"/>
  <c r="H110" i="75"/>
  <c r="H111" i="75"/>
  <c r="H112" i="75"/>
  <c r="H113" i="75"/>
  <c r="H114" i="75"/>
  <c r="H115" i="75"/>
  <c r="H116" i="75"/>
  <c r="H117" i="75"/>
  <c r="H118" i="75"/>
  <c r="H119" i="75"/>
  <c r="H120" i="75"/>
  <c r="H121" i="75"/>
  <c r="H122" i="75"/>
  <c r="H123" i="75"/>
  <c r="H124" i="75"/>
  <c r="H125" i="75"/>
  <c r="H126" i="75"/>
  <c r="H127" i="75"/>
  <c r="H128" i="75"/>
  <c r="H129" i="75"/>
  <c r="H130" i="75"/>
  <c r="H131" i="75"/>
  <c r="H132" i="75"/>
  <c r="H133" i="75"/>
  <c r="H134" i="75"/>
  <c r="H135" i="75"/>
  <c r="H136" i="75"/>
  <c r="H137" i="75"/>
  <c r="H138" i="75"/>
  <c r="H139" i="75"/>
  <c r="H140" i="75"/>
  <c r="H141" i="75"/>
  <c r="H142" i="75"/>
  <c r="H143" i="75"/>
  <c r="H144" i="75"/>
  <c r="H145" i="75"/>
  <c r="H146" i="75"/>
  <c r="H147" i="75"/>
  <c r="H148" i="75"/>
  <c r="H149" i="75"/>
  <c r="H150" i="75"/>
  <c r="H151" i="75"/>
  <c r="H152" i="75"/>
  <c r="H153" i="75"/>
  <c r="H154" i="75"/>
  <c r="H155" i="75"/>
  <c r="H156" i="75"/>
  <c r="H157" i="75"/>
  <c r="H158" i="75"/>
  <c r="H159" i="75"/>
  <c r="H160" i="75"/>
  <c r="H161" i="75"/>
  <c r="H162" i="75"/>
  <c r="H163" i="75"/>
  <c r="H164" i="75"/>
  <c r="H165" i="75"/>
  <c r="H166" i="75"/>
  <c r="H167" i="75"/>
  <c r="H168" i="75"/>
  <c r="H169" i="75"/>
  <c r="H170" i="75"/>
  <c r="H171" i="75"/>
  <c r="H172" i="75"/>
  <c r="H173" i="75"/>
  <c r="H174" i="75"/>
  <c r="H175" i="75"/>
  <c r="H176" i="75"/>
  <c r="H177" i="75"/>
  <c r="H178" i="75"/>
  <c r="H179" i="75"/>
  <c r="H180" i="75"/>
  <c r="H181" i="75"/>
  <c r="H182" i="75"/>
  <c r="H183" i="75"/>
  <c r="H184" i="75"/>
  <c r="H185" i="75"/>
  <c r="H186" i="75"/>
  <c r="H187" i="75"/>
  <c r="H188" i="75"/>
  <c r="H189" i="75"/>
  <c r="H190" i="75"/>
  <c r="H191" i="75"/>
  <c r="H192" i="75"/>
  <c r="H193" i="75"/>
  <c r="H194" i="75"/>
  <c r="H195" i="75"/>
  <c r="H196" i="75"/>
  <c r="H197" i="75"/>
  <c r="H198" i="75"/>
  <c r="H199" i="75"/>
  <c r="H200" i="75"/>
  <c r="H201" i="75"/>
  <c r="H202" i="75"/>
  <c r="H203" i="75"/>
  <c r="H204" i="75"/>
  <c r="H205" i="75"/>
  <c r="H206" i="75"/>
  <c r="H207" i="75"/>
  <c r="H208" i="75"/>
  <c r="H209" i="75"/>
  <c r="H210" i="75"/>
  <c r="H211" i="75"/>
  <c r="H212" i="75"/>
  <c r="H213" i="75"/>
  <c r="H214" i="75"/>
  <c r="H215" i="75"/>
  <c r="H216" i="75"/>
  <c r="H217" i="75"/>
  <c r="H218" i="75"/>
  <c r="H219" i="75"/>
  <c r="H220" i="75"/>
  <c r="H221" i="75"/>
  <c r="H222" i="75"/>
  <c r="H223" i="75"/>
  <c r="H224" i="75"/>
  <c r="H225" i="75"/>
  <c r="H226" i="75"/>
  <c r="H227" i="75"/>
  <c r="H228" i="75"/>
  <c r="H229" i="75"/>
  <c r="H230" i="75"/>
  <c r="H231" i="75"/>
  <c r="H232" i="75"/>
  <c r="H233" i="75"/>
  <c r="H234" i="75"/>
  <c r="H235" i="75"/>
  <c r="H236" i="75"/>
  <c r="H237" i="75"/>
  <c r="H238" i="75"/>
  <c r="H239" i="75"/>
  <c r="H240" i="75"/>
  <c r="H241" i="75"/>
  <c r="H242" i="75"/>
  <c r="H243" i="75"/>
  <c r="H244" i="75"/>
  <c r="H245" i="75"/>
  <c r="H246" i="75"/>
  <c r="H247" i="75"/>
  <c r="H248" i="75"/>
  <c r="H249" i="75"/>
  <c r="H250" i="75"/>
  <c r="H251" i="75"/>
  <c r="H252" i="75"/>
  <c r="H253" i="75"/>
  <c r="H254" i="75"/>
  <c r="H255" i="75"/>
  <c r="H256" i="75"/>
  <c r="H257" i="75"/>
  <c r="H258" i="75"/>
  <c r="H259" i="75"/>
  <c r="H260" i="75"/>
  <c r="H261" i="75"/>
  <c r="H262" i="75"/>
  <c r="H263" i="75"/>
  <c r="H264" i="75"/>
  <c r="H265" i="75"/>
  <c r="H266" i="75"/>
  <c r="H267" i="75"/>
  <c r="H268" i="75"/>
  <c r="H269" i="75"/>
  <c r="H270" i="75"/>
  <c r="H271" i="75"/>
  <c r="H272" i="75"/>
  <c r="H273" i="75"/>
  <c r="H274" i="75"/>
  <c r="H275" i="75"/>
  <c r="H276" i="75"/>
  <c r="H277" i="75"/>
  <c r="H278" i="75"/>
  <c r="H279" i="75"/>
  <c r="H280" i="75"/>
  <c r="H281" i="75"/>
  <c r="H282" i="75"/>
  <c r="H283" i="75"/>
  <c r="H284" i="75"/>
  <c r="H285" i="75"/>
  <c r="H286" i="75"/>
  <c r="H287" i="75"/>
  <c r="H288" i="75"/>
  <c r="H289" i="75"/>
  <c r="H290" i="75"/>
  <c r="H291" i="75"/>
  <c r="H292" i="75"/>
  <c r="H293" i="75"/>
  <c r="H294" i="75"/>
  <c r="H295" i="75"/>
  <c r="H296" i="75"/>
  <c r="H297" i="75"/>
  <c r="H298" i="75"/>
  <c r="H299" i="75"/>
  <c r="H300" i="75"/>
  <c r="H3" i="75"/>
  <c r="N304" i="74"/>
  <c r="N305" i="74"/>
  <c r="M305" i="74"/>
  <c r="M304" i="74"/>
  <c r="I4" i="75"/>
  <c r="J4" i="75" s="1"/>
  <c r="I5" i="75"/>
  <c r="J5" i="75" s="1"/>
  <c r="I6" i="75"/>
  <c r="J6" i="75" s="1"/>
  <c r="I7" i="75"/>
  <c r="J7" i="75" s="1"/>
  <c r="I8" i="75"/>
  <c r="J8" i="75" s="1"/>
  <c r="I9" i="75"/>
  <c r="J9" i="75" s="1"/>
  <c r="I10" i="75"/>
  <c r="J10" i="75" s="1"/>
  <c r="I11" i="75"/>
  <c r="J11" i="75" s="1"/>
  <c r="I12" i="75"/>
  <c r="J12" i="75" s="1"/>
  <c r="I13" i="75"/>
  <c r="J13" i="75" s="1"/>
  <c r="I14" i="75"/>
  <c r="J14" i="75" s="1"/>
  <c r="I15" i="75"/>
  <c r="J15" i="75" s="1"/>
  <c r="I16" i="75"/>
  <c r="J16" i="75" s="1"/>
  <c r="I17" i="75"/>
  <c r="J17" i="75" s="1"/>
  <c r="I18" i="75"/>
  <c r="J18" i="75" s="1"/>
  <c r="I19" i="75"/>
  <c r="J19" i="75" s="1"/>
  <c r="I20" i="75"/>
  <c r="J20" i="75" s="1"/>
  <c r="I21" i="75"/>
  <c r="J21" i="75" s="1"/>
  <c r="I22" i="75"/>
  <c r="J22" i="75" s="1"/>
  <c r="I23" i="75"/>
  <c r="J23" i="75" s="1"/>
  <c r="I24" i="75"/>
  <c r="J24" i="75" s="1"/>
  <c r="I25" i="75"/>
  <c r="J25" i="75" s="1"/>
  <c r="I26" i="75"/>
  <c r="J26" i="75" s="1"/>
  <c r="I27" i="75"/>
  <c r="J27" i="75" s="1"/>
  <c r="I28" i="75"/>
  <c r="J28" i="75" s="1"/>
  <c r="I29" i="75"/>
  <c r="J29" i="75" s="1"/>
  <c r="I30" i="75"/>
  <c r="J30" i="75" s="1"/>
  <c r="I31" i="75"/>
  <c r="J31" i="75" s="1"/>
  <c r="I32" i="75"/>
  <c r="J32" i="75" s="1"/>
  <c r="I33" i="75"/>
  <c r="J33" i="75" s="1"/>
  <c r="I34" i="75"/>
  <c r="J34" i="75" s="1"/>
  <c r="I35" i="75"/>
  <c r="J35" i="75" s="1"/>
  <c r="I36" i="75"/>
  <c r="J36" i="75" s="1"/>
  <c r="I37" i="75"/>
  <c r="J37" i="75" s="1"/>
  <c r="I38" i="75"/>
  <c r="J38" i="75" s="1"/>
  <c r="I39" i="75"/>
  <c r="J39" i="75" s="1"/>
  <c r="I40" i="75"/>
  <c r="J40" i="75" s="1"/>
  <c r="I41" i="75"/>
  <c r="J41" i="75" s="1"/>
  <c r="I42" i="75"/>
  <c r="J42" i="75" s="1"/>
  <c r="I43" i="75"/>
  <c r="J43" i="75" s="1"/>
  <c r="I44" i="75"/>
  <c r="J44" i="75" s="1"/>
  <c r="I45" i="75"/>
  <c r="J45" i="75" s="1"/>
  <c r="I46" i="75"/>
  <c r="J46" i="75" s="1"/>
  <c r="I47" i="75"/>
  <c r="J47" i="75" s="1"/>
  <c r="I48" i="75"/>
  <c r="J48" i="75" s="1"/>
  <c r="I49" i="75"/>
  <c r="J49" i="75" s="1"/>
  <c r="I50" i="75"/>
  <c r="J50" i="75" s="1"/>
  <c r="I51" i="75"/>
  <c r="J51" i="75" s="1"/>
  <c r="I52" i="75"/>
  <c r="J52" i="75" s="1"/>
  <c r="I53" i="75"/>
  <c r="J53" i="75" s="1"/>
  <c r="I54" i="75"/>
  <c r="J54" i="75" s="1"/>
  <c r="I55" i="75"/>
  <c r="J55" i="75" s="1"/>
  <c r="I56" i="75"/>
  <c r="J56" i="75" s="1"/>
  <c r="I57" i="75"/>
  <c r="J57" i="75" s="1"/>
  <c r="I58" i="75"/>
  <c r="J58" i="75" s="1"/>
  <c r="I59" i="75"/>
  <c r="J59" i="75" s="1"/>
  <c r="I60" i="75"/>
  <c r="J60" i="75" s="1"/>
  <c r="I61" i="75"/>
  <c r="J61" i="75" s="1"/>
  <c r="I62" i="75"/>
  <c r="J62" i="75" s="1"/>
  <c r="I63" i="75"/>
  <c r="J63" i="75" s="1"/>
  <c r="I64" i="75"/>
  <c r="J64" i="75" s="1"/>
  <c r="I65" i="75"/>
  <c r="J65" i="75" s="1"/>
  <c r="I66" i="75"/>
  <c r="J66" i="75" s="1"/>
  <c r="I67" i="75"/>
  <c r="J67" i="75" s="1"/>
  <c r="I68" i="75"/>
  <c r="J68" i="75" s="1"/>
  <c r="I69" i="75"/>
  <c r="J69" i="75" s="1"/>
  <c r="I70" i="75"/>
  <c r="J70" i="75" s="1"/>
  <c r="I71" i="75"/>
  <c r="J71" i="75" s="1"/>
  <c r="I72" i="75"/>
  <c r="J72" i="75" s="1"/>
  <c r="I73" i="75"/>
  <c r="J73" i="75" s="1"/>
  <c r="I74" i="75"/>
  <c r="J74" i="75" s="1"/>
  <c r="I75" i="75"/>
  <c r="J75" i="75" s="1"/>
  <c r="I76" i="75"/>
  <c r="J76" i="75" s="1"/>
  <c r="I77" i="75"/>
  <c r="J77" i="75" s="1"/>
  <c r="I78" i="75"/>
  <c r="J78" i="75" s="1"/>
  <c r="I79" i="75"/>
  <c r="J79" i="75" s="1"/>
  <c r="I80" i="75"/>
  <c r="J80" i="75" s="1"/>
  <c r="I81" i="75"/>
  <c r="J81" i="75" s="1"/>
  <c r="I82" i="75"/>
  <c r="J82" i="75" s="1"/>
  <c r="I83" i="75"/>
  <c r="J83" i="75" s="1"/>
  <c r="I84" i="75"/>
  <c r="J84" i="75" s="1"/>
  <c r="I85" i="75"/>
  <c r="J85" i="75" s="1"/>
  <c r="I86" i="75"/>
  <c r="J86" i="75" s="1"/>
  <c r="I87" i="75"/>
  <c r="J87" i="75" s="1"/>
  <c r="I88" i="75"/>
  <c r="J88" i="75" s="1"/>
  <c r="I89" i="75"/>
  <c r="J89" i="75" s="1"/>
  <c r="I90" i="75"/>
  <c r="J90" i="75" s="1"/>
  <c r="I91" i="75"/>
  <c r="J91" i="75" s="1"/>
  <c r="I92" i="75"/>
  <c r="J92" i="75" s="1"/>
  <c r="I93" i="75"/>
  <c r="J93" i="75" s="1"/>
  <c r="I94" i="75"/>
  <c r="J94" i="75" s="1"/>
  <c r="I95" i="75"/>
  <c r="J95" i="75" s="1"/>
  <c r="I96" i="75"/>
  <c r="J96" i="75" s="1"/>
  <c r="I97" i="75"/>
  <c r="J97" i="75" s="1"/>
  <c r="I98" i="75"/>
  <c r="J98" i="75" s="1"/>
  <c r="I99" i="75"/>
  <c r="J99" i="75" s="1"/>
  <c r="I100" i="75"/>
  <c r="J100" i="75" s="1"/>
  <c r="I101" i="75"/>
  <c r="J101" i="75" s="1"/>
  <c r="I102" i="75"/>
  <c r="J102" i="75" s="1"/>
  <c r="I103" i="75"/>
  <c r="J103" i="75" s="1"/>
  <c r="I104" i="75"/>
  <c r="J104" i="75" s="1"/>
  <c r="I105" i="75"/>
  <c r="J105" i="75" s="1"/>
  <c r="I106" i="75"/>
  <c r="J106" i="75" s="1"/>
  <c r="I107" i="75"/>
  <c r="J107" i="75" s="1"/>
  <c r="I108" i="75"/>
  <c r="J108" i="75" s="1"/>
  <c r="I109" i="75"/>
  <c r="J109" i="75" s="1"/>
  <c r="I110" i="75"/>
  <c r="J110" i="75" s="1"/>
  <c r="I111" i="75"/>
  <c r="J111" i="75" s="1"/>
  <c r="I112" i="75"/>
  <c r="J112" i="75" s="1"/>
  <c r="I113" i="75"/>
  <c r="J113" i="75" s="1"/>
  <c r="I114" i="75"/>
  <c r="J114" i="75" s="1"/>
  <c r="I115" i="75"/>
  <c r="J115" i="75" s="1"/>
  <c r="I116" i="75"/>
  <c r="J116" i="75" s="1"/>
  <c r="I117" i="75"/>
  <c r="J117" i="75" s="1"/>
  <c r="I118" i="75"/>
  <c r="J118" i="75" s="1"/>
  <c r="I119" i="75"/>
  <c r="J119" i="75" s="1"/>
  <c r="I120" i="75"/>
  <c r="J120" i="75" s="1"/>
  <c r="I121" i="75"/>
  <c r="J121" i="75" s="1"/>
  <c r="I122" i="75"/>
  <c r="J122" i="75" s="1"/>
  <c r="I123" i="75"/>
  <c r="J123" i="75" s="1"/>
  <c r="I124" i="75"/>
  <c r="J124" i="75" s="1"/>
  <c r="I125" i="75"/>
  <c r="J125" i="75" s="1"/>
  <c r="I126" i="75"/>
  <c r="J126" i="75" s="1"/>
  <c r="I127" i="75"/>
  <c r="J127" i="75" s="1"/>
  <c r="I128" i="75"/>
  <c r="J128" i="75" s="1"/>
  <c r="I129" i="75"/>
  <c r="J129" i="75" s="1"/>
  <c r="I130" i="75"/>
  <c r="J130" i="75" s="1"/>
  <c r="I131" i="75"/>
  <c r="J131" i="75" s="1"/>
  <c r="I132" i="75"/>
  <c r="J132" i="75" s="1"/>
  <c r="I133" i="75"/>
  <c r="J133" i="75" s="1"/>
  <c r="I134" i="75"/>
  <c r="J134" i="75" s="1"/>
  <c r="I135" i="75"/>
  <c r="J135" i="75" s="1"/>
  <c r="I136" i="75"/>
  <c r="J136" i="75" s="1"/>
  <c r="I137" i="75"/>
  <c r="J137" i="75" s="1"/>
  <c r="I138" i="75"/>
  <c r="J138" i="75" s="1"/>
  <c r="I139" i="75"/>
  <c r="J139" i="75" s="1"/>
  <c r="I140" i="75"/>
  <c r="J140" i="75" s="1"/>
  <c r="I141" i="75"/>
  <c r="J141" i="75" s="1"/>
  <c r="I142" i="75"/>
  <c r="J142" i="75" s="1"/>
  <c r="I143" i="75"/>
  <c r="J143" i="75" s="1"/>
  <c r="I144" i="75"/>
  <c r="J144" i="75" s="1"/>
  <c r="I145" i="75"/>
  <c r="J145" i="75" s="1"/>
  <c r="I146" i="75"/>
  <c r="J146" i="75" s="1"/>
  <c r="I147" i="75"/>
  <c r="J147" i="75" s="1"/>
  <c r="I148" i="75"/>
  <c r="J148" i="75" s="1"/>
  <c r="I149" i="75"/>
  <c r="J149" i="75" s="1"/>
  <c r="I150" i="75"/>
  <c r="J150" i="75" s="1"/>
  <c r="I151" i="75"/>
  <c r="J151" i="75" s="1"/>
  <c r="I152" i="75"/>
  <c r="J152" i="75" s="1"/>
  <c r="I153" i="75"/>
  <c r="J153" i="75" s="1"/>
  <c r="I154" i="75"/>
  <c r="J154" i="75" s="1"/>
  <c r="I155" i="75"/>
  <c r="J155" i="75" s="1"/>
  <c r="I156" i="75"/>
  <c r="J156" i="75" s="1"/>
  <c r="I157" i="75"/>
  <c r="J157" i="75" s="1"/>
  <c r="I158" i="75"/>
  <c r="J158" i="75" s="1"/>
  <c r="I159" i="75"/>
  <c r="J159" i="75" s="1"/>
  <c r="I160" i="75"/>
  <c r="J160" i="75" s="1"/>
  <c r="I161" i="75"/>
  <c r="J161" i="75" s="1"/>
  <c r="I162" i="75"/>
  <c r="J162" i="75" s="1"/>
  <c r="I163" i="75"/>
  <c r="J163" i="75" s="1"/>
  <c r="I164" i="75"/>
  <c r="J164" i="75" s="1"/>
  <c r="I165" i="75"/>
  <c r="J165" i="75" s="1"/>
  <c r="I166" i="75"/>
  <c r="J166" i="75" s="1"/>
  <c r="I167" i="75"/>
  <c r="J167" i="75" s="1"/>
  <c r="I168" i="75"/>
  <c r="J168" i="75" s="1"/>
  <c r="I169" i="75"/>
  <c r="J169" i="75" s="1"/>
  <c r="I170" i="75"/>
  <c r="J170" i="75" s="1"/>
  <c r="I171" i="75"/>
  <c r="J171" i="75" s="1"/>
  <c r="I172" i="75"/>
  <c r="J172" i="75" s="1"/>
  <c r="I173" i="75"/>
  <c r="J173" i="75" s="1"/>
  <c r="I174" i="75"/>
  <c r="J174" i="75" s="1"/>
  <c r="I175" i="75"/>
  <c r="J175" i="75" s="1"/>
  <c r="I176" i="75"/>
  <c r="J176" i="75" s="1"/>
  <c r="I177" i="75"/>
  <c r="J177" i="75" s="1"/>
  <c r="I178" i="75"/>
  <c r="J178" i="75" s="1"/>
  <c r="I179" i="75"/>
  <c r="J179" i="75" s="1"/>
  <c r="I180" i="75"/>
  <c r="J180" i="75" s="1"/>
  <c r="I181" i="75"/>
  <c r="J181" i="75" s="1"/>
  <c r="I182" i="75"/>
  <c r="J182" i="75" s="1"/>
  <c r="I183" i="75"/>
  <c r="J183" i="75" s="1"/>
  <c r="I184" i="75"/>
  <c r="J184" i="75" s="1"/>
  <c r="I185" i="75"/>
  <c r="J185" i="75" s="1"/>
  <c r="I186" i="75"/>
  <c r="J186" i="75" s="1"/>
  <c r="I187" i="75"/>
  <c r="J187" i="75" s="1"/>
  <c r="I188" i="75"/>
  <c r="J188" i="75" s="1"/>
  <c r="I189" i="75"/>
  <c r="J189" i="75" s="1"/>
  <c r="I190" i="75"/>
  <c r="J190" i="75" s="1"/>
  <c r="I191" i="75"/>
  <c r="J191" i="75" s="1"/>
  <c r="I192" i="75"/>
  <c r="J192" i="75" s="1"/>
  <c r="I193" i="75"/>
  <c r="J193" i="75" s="1"/>
  <c r="I194" i="75"/>
  <c r="J194" i="75" s="1"/>
  <c r="I195" i="75"/>
  <c r="J195" i="75" s="1"/>
  <c r="I196" i="75"/>
  <c r="J196" i="75" s="1"/>
  <c r="I197" i="75"/>
  <c r="J197" i="75" s="1"/>
  <c r="I198" i="75"/>
  <c r="J198" i="75" s="1"/>
  <c r="I199" i="75"/>
  <c r="J199" i="75" s="1"/>
  <c r="I200" i="75"/>
  <c r="J200" i="75" s="1"/>
  <c r="I201" i="75"/>
  <c r="J201" i="75" s="1"/>
  <c r="I202" i="75"/>
  <c r="J202" i="75" s="1"/>
  <c r="I203" i="75"/>
  <c r="J203" i="75" s="1"/>
  <c r="I204" i="75"/>
  <c r="J204" i="75" s="1"/>
  <c r="I205" i="75"/>
  <c r="J205" i="75" s="1"/>
  <c r="I206" i="75"/>
  <c r="J206" i="75" s="1"/>
  <c r="I207" i="75"/>
  <c r="J207" i="75" s="1"/>
  <c r="I208" i="75"/>
  <c r="J208" i="75" s="1"/>
  <c r="I209" i="75"/>
  <c r="J209" i="75" s="1"/>
  <c r="I210" i="75"/>
  <c r="J210" i="75" s="1"/>
  <c r="I211" i="75"/>
  <c r="J211" i="75" s="1"/>
  <c r="I212" i="75"/>
  <c r="J212" i="75" s="1"/>
  <c r="I213" i="75"/>
  <c r="J213" i="75" s="1"/>
  <c r="I214" i="75"/>
  <c r="J214" i="75" s="1"/>
  <c r="I215" i="75"/>
  <c r="J215" i="75" s="1"/>
  <c r="I216" i="75"/>
  <c r="J216" i="75" s="1"/>
  <c r="I217" i="75"/>
  <c r="J217" i="75" s="1"/>
  <c r="I218" i="75"/>
  <c r="J218" i="75" s="1"/>
  <c r="I219" i="75"/>
  <c r="J219" i="75" s="1"/>
  <c r="I220" i="75"/>
  <c r="J220" i="75" s="1"/>
  <c r="I221" i="75"/>
  <c r="J221" i="75" s="1"/>
  <c r="I222" i="75"/>
  <c r="J222" i="75" s="1"/>
  <c r="I223" i="75"/>
  <c r="J223" i="75" s="1"/>
  <c r="I224" i="75"/>
  <c r="J224" i="75" s="1"/>
  <c r="I225" i="75"/>
  <c r="J225" i="75" s="1"/>
  <c r="I226" i="75"/>
  <c r="J226" i="75" s="1"/>
  <c r="I227" i="75"/>
  <c r="J227" i="75" s="1"/>
  <c r="I228" i="75"/>
  <c r="J228" i="75" s="1"/>
  <c r="I229" i="75"/>
  <c r="J229" i="75" s="1"/>
  <c r="I230" i="75"/>
  <c r="J230" i="75" s="1"/>
  <c r="I231" i="75"/>
  <c r="J231" i="75" s="1"/>
  <c r="I232" i="75"/>
  <c r="J232" i="75" s="1"/>
  <c r="I233" i="75"/>
  <c r="J233" i="75" s="1"/>
  <c r="I234" i="75"/>
  <c r="J234" i="75" s="1"/>
  <c r="I235" i="75"/>
  <c r="J235" i="75" s="1"/>
  <c r="I236" i="75"/>
  <c r="J236" i="75" s="1"/>
  <c r="I237" i="75"/>
  <c r="J237" i="75" s="1"/>
  <c r="I238" i="75"/>
  <c r="J238" i="75" s="1"/>
  <c r="I239" i="75"/>
  <c r="J239" i="75" s="1"/>
  <c r="I240" i="75"/>
  <c r="J240" i="75" s="1"/>
  <c r="I241" i="75"/>
  <c r="J241" i="75" s="1"/>
  <c r="I242" i="75"/>
  <c r="J242" i="75" s="1"/>
  <c r="I243" i="75"/>
  <c r="J243" i="75" s="1"/>
  <c r="I244" i="75"/>
  <c r="J244" i="75" s="1"/>
  <c r="I245" i="75"/>
  <c r="J245" i="75" s="1"/>
  <c r="I246" i="75"/>
  <c r="J246" i="75" s="1"/>
  <c r="I247" i="75"/>
  <c r="J247" i="75" s="1"/>
  <c r="I248" i="75"/>
  <c r="J248" i="75" s="1"/>
  <c r="I249" i="75"/>
  <c r="J249" i="75" s="1"/>
  <c r="I250" i="75"/>
  <c r="J250" i="75" s="1"/>
  <c r="I251" i="75"/>
  <c r="J251" i="75" s="1"/>
  <c r="I252" i="75"/>
  <c r="J252" i="75" s="1"/>
  <c r="I253" i="75"/>
  <c r="J253" i="75" s="1"/>
  <c r="I254" i="75"/>
  <c r="J254" i="75" s="1"/>
  <c r="I255" i="75"/>
  <c r="J255" i="75" s="1"/>
  <c r="I256" i="75"/>
  <c r="J256" i="75" s="1"/>
  <c r="I257" i="75"/>
  <c r="J257" i="75" s="1"/>
  <c r="I258" i="75"/>
  <c r="J258" i="75" s="1"/>
  <c r="I259" i="75"/>
  <c r="J259" i="75" s="1"/>
  <c r="I260" i="75"/>
  <c r="J260" i="75" s="1"/>
  <c r="I261" i="75"/>
  <c r="J261" i="75" s="1"/>
  <c r="I262" i="75"/>
  <c r="J262" i="75" s="1"/>
  <c r="I263" i="75"/>
  <c r="J263" i="75" s="1"/>
  <c r="I264" i="75"/>
  <c r="J264" i="75" s="1"/>
  <c r="I265" i="75"/>
  <c r="J265" i="75" s="1"/>
  <c r="I266" i="75"/>
  <c r="J266" i="75" s="1"/>
  <c r="I267" i="75"/>
  <c r="J267" i="75" s="1"/>
  <c r="I268" i="75"/>
  <c r="J268" i="75" s="1"/>
  <c r="I269" i="75"/>
  <c r="J269" i="75" s="1"/>
  <c r="I270" i="75"/>
  <c r="J270" i="75" s="1"/>
  <c r="I271" i="75"/>
  <c r="J271" i="75" s="1"/>
  <c r="I272" i="75"/>
  <c r="J272" i="75" s="1"/>
  <c r="I273" i="75"/>
  <c r="J273" i="75" s="1"/>
  <c r="I274" i="75"/>
  <c r="J274" i="75" s="1"/>
  <c r="I275" i="75"/>
  <c r="J275" i="75" s="1"/>
  <c r="I276" i="75"/>
  <c r="J276" i="75" s="1"/>
  <c r="I277" i="75"/>
  <c r="J277" i="75" s="1"/>
  <c r="I278" i="75"/>
  <c r="J278" i="75" s="1"/>
  <c r="I279" i="75"/>
  <c r="J279" i="75" s="1"/>
  <c r="I280" i="75"/>
  <c r="J280" i="75" s="1"/>
  <c r="I281" i="75"/>
  <c r="J281" i="75" s="1"/>
  <c r="I282" i="75"/>
  <c r="J282" i="75" s="1"/>
  <c r="I283" i="75"/>
  <c r="J283" i="75" s="1"/>
  <c r="I284" i="75"/>
  <c r="J284" i="75" s="1"/>
  <c r="I285" i="75"/>
  <c r="J285" i="75" s="1"/>
  <c r="I286" i="75"/>
  <c r="J286" i="75" s="1"/>
  <c r="I287" i="75"/>
  <c r="J287" i="75" s="1"/>
  <c r="I288" i="75"/>
  <c r="J288" i="75" s="1"/>
  <c r="I289" i="75"/>
  <c r="J289" i="75" s="1"/>
  <c r="I290" i="75"/>
  <c r="J290" i="75" s="1"/>
  <c r="I291" i="75"/>
  <c r="J291" i="75" s="1"/>
  <c r="I292" i="75"/>
  <c r="J292" i="75" s="1"/>
  <c r="I293" i="75"/>
  <c r="J293" i="75" s="1"/>
  <c r="I294" i="75"/>
  <c r="J294" i="75" s="1"/>
  <c r="I295" i="75"/>
  <c r="J295" i="75" s="1"/>
  <c r="I296" i="75"/>
  <c r="J296" i="75" s="1"/>
  <c r="I297" i="75"/>
  <c r="J297" i="75" s="1"/>
  <c r="I298" i="75"/>
  <c r="J298" i="75" s="1"/>
  <c r="I299" i="75"/>
  <c r="J299" i="75" s="1"/>
  <c r="I300" i="75"/>
  <c r="J300" i="75" s="1"/>
  <c r="I3" i="75"/>
  <c r="J3" i="75" s="1"/>
  <c r="R4" i="3"/>
  <c r="R5" i="3"/>
  <c r="R6" i="3"/>
  <c r="R7" i="3"/>
  <c r="R8" i="3"/>
  <c r="R9" i="3"/>
  <c r="R10" i="3"/>
  <c r="R11" i="3"/>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89" i="3"/>
  <c r="R90" i="3"/>
  <c r="R91" i="3"/>
  <c r="R92" i="3"/>
  <c r="R93" i="3"/>
  <c r="R94" i="3"/>
  <c r="R95" i="3"/>
  <c r="R96" i="3"/>
  <c r="R97" i="3"/>
  <c r="R98" i="3"/>
  <c r="R99" i="3"/>
  <c r="R100" i="3"/>
  <c r="R101" i="3"/>
  <c r="R102" i="3"/>
  <c r="R103" i="3"/>
  <c r="R104" i="3"/>
  <c r="R105" i="3"/>
  <c r="R106" i="3"/>
  <c r="R107" i="3"/>
  <c r="R108" i="3"/>
  <c r="R109" i="3"/>
  <c r="R110" i="3"/>
  <c r="R111" i="3"/>
  <c r="R112" i="3"/>
  <c r="R113" i="3"/>
  <c r="R114" i="3"/>
  <c r="R115" i="3"/>
  <c r="R116" i="3"/>
  <c r="R117" i="3"/>
  <c r="R118" i="3"/>
  <c r="R119" i="3"/>
  <c r="R120" i="3"/>
  <c r="R121" i="3"/>
  <c r="R122" i="3"/>
  <c r="R123" i="3"/>
  <c r="R124" i="3"/>
  <c r="R125" i="3"/>
  <c r="R126" i="3"/>
  <c r="R127" i="3"/>
  <c r="R128" i="3"/>
  <c r="R129" i="3"/>
  <c r="R130" i="3"/>
  <c r="R131" i="3"/>
  <c r="R132" i="3"/>
  <c r="R133" i="3"/>
  <c r="R134" i="3"/>
  <c r="R135" i="3"/>
  <c r="R136" i="3"/>
  <c r="R137" i="3"/>
  <c r="R138" i="3"/>
  <c r="R139" i="3"/>
  <c r="R140" i="3"/>
  <c r="R141" i="3"/>
  <c r="R142" i="3"/>
  <c r="R143" i="3"/>
  <c r="R145" i="3"/>
  <c r="R146" i="3"/>
  <c r="R147" i="3"/>
  <c r="R148" i="3"/>
  <c r="R149" i="3"/>
  <c r="R150" i="3"/>
  <c r="R151" i="3"/>
  <c r="R152" i="3"/>
  <c r="R153" i="3"/>
  <c r="R154" i="3"/>
  <c r="R155" i="3"/>
  <c r="R156" i="3"/>
  <c r="R157" i="3"/>
  <c r="R158" i="3"/>
  <c r="R159" i="3"/>
  <c r="R160" i="3"/>
  <c r="R161" i="3"/>
  <c r="R162" i="3"/>
  <c r="R163" i="3"/>
  <c r="R164" i="3"/>
  <c r="R165" i="3"/>
  <c r="R166" i="3"/>
  <c r="R167" i="3"/>
  <c r="R168" i="3"/>
  <c r="R169" i="3"/>
  <c r="R170" i="3"/>
  <c r="R171" i="3"/>
  <c r="R173" i="3"/>
  <c r="R174" i="3"/>
  <c r="R175" i="3"/>
  <c r="R176" i="3"/>
  <c r="R177" i="3"/>
  <c r="R178" i="3"/>
  <c r="R179" i="3"/>
  <c r="R180" i="3"/>
  <c r="R181" i="3"/>
  <c r="R182" i="3"/>
  <c r="R183" i="3"/>
  <c r="R184" i="3"/>
  <c r="R185" i="3"/>
  <c r="R186" i="3"/>
  <c r="R187" i="3"/>
  <c r="R188" i="3"/>
  <c r="R189" i="3"/>
  <c r="R190" i="3"/>
  <c r="R191" i="3"/>
  <c r="R192" i="3"/>
  <c r="R193" i="3"/>
  <c r="R194" i="3"/>
  <c r="R195" i="3"/>
  <c r="R196" i="3"/>
  <c r="R197" i="3"/>
  <c r="R198" i="3"/>
  <c r="R199" i="3"/>
  <c r="R200" i="3"/>
  <c r="R201" i="3"/>
  <c r="R202" i="3"/>
  <c r="R203" i="3"/>
  <c r="R204" i="3"/>
  <c r="R205" i="3"/>
  <c r="R206" i="3"/>
  <c r="R207" i="3"/>
  <c r="R208" i="3"/>
  <c r="R209" i="3"/>
  <c r="R210" i="3"/>
  <c r="R211" i="3"/>
  <c r="R212" i="3"/>
  <c r="R213" i="3"/>
  <c r="R214" i="3"/>
  <c r="R215" i="3"/>
  <c r="R216" i="3"/>
  <c r="R217" i="3"/>
  <c r="R218" i="3"/>
  <c r="R219" i="3"/>
  <c r="R220" i="3"/>
  <c r="R221" i="3"/>
  <c r="R222" i="3"/>
  <c r="R223" i="3"/>
  <c r="R224" i="3"/>
  <c r="R225" i="3"/>
  <c r="R226" i="3"/>
  <c r="R227" i="3"/>
  <c r="R228" i="3"/>
  <c r="R229" i="3"/>
  <c r="R230" i="3"/>
  <c r="R231" i="3"/>
  <c r="R232" i="3"/>
  <c r="R233" i="3"/>
  <c r="R144" i="3" s="1"/>
  <c r="R234" i="3"/>
  <c r="R235" i="3"/>
  <c r="R236" i="3"/>
  <c r="R237" i="3"/>
  <c r="R238" i="3"/>
  <c r="R239" i="3"/>
  <c r="R240" i="3"/>
  <c r="R241" i="3"/>
  <c r="R242" i="3"/>
  <c r="R243" i="3"/>
  <c r="R244" i="3"/>
  <c r="R245" i="3"/>
  <c r="R246" i="3"/>
  <c r="R247" i="3"/>
  <c r="R248" i="3"/>
  <c r="R249" i="3"/>
  <c r="R250" i="3"/>
  <c r="R251" i="3"/>
  <c r="R252" i="3"/>
  <c r="R253" i="3"/>
  <c r="R254" i="3"/>
  <c r="R255" i="3"/>
  <c r="R256" i="3"/>
  <c r="R257" i="3"/>
  <c r="R258" i="3"/>
  <c r="R259" i="3"/>
  <c r="R260" i="3"/>
  <c r="R261" i="3"/>
  <c r="R262" i="3"/>
  <c r="R263" i="3"/>
  <c r="R264" i="3"/>
  <c r="R265" i="3"/>
  <c r="R266" i="3"/>
  <c r="R267" i="3"/>
  <c r="R268" i="3"/>
  <c r="R269" i="3"/>
  <c r="R270" i="3"/>
  <c r="R271" i="3"/>
  <c r="R272" i="3"/>
  <c r="R273" i="3"/>
  <c r="R274" i="3"/>
  <c r="R275" i="3"/>
  <c r="R276" i="3"/>
  <c r="R277" i="3"/>
  <c r="R278" i="3"/>
  <c r="R279" i="3"/>
  <c r="R280" i="3"/>
  <c r="R281" i="3"/>
  <c r="R282" i="3"/>
  <c r="R283" i="3"/>
  <c r="R284" i="3"/>
  <c r="R285" i="3"/>
  <c r="R286" i="3"/>
  <c r="R287" i="3"/>
  <c r="R288" i="3"/>
  <c r="R289" i="3"/>
  <c r="R290" i="3"/>
  <c r="R291" i="3"/>
  <c r="R292" i="3"/>
  <c r="R293" i="3"/>
  <c r="R294" i="3"/>
  <c r="R295" i="3"/>
  <c r="R296" i="3"/>
  <c r="R297" i="3"/>
  <c r="R298" i="3"/>
  <c r="R299" i="3"/>
  <c r="R300" i="3"/>
  <c r="P4" i="3"/>
  <c r="Q4" i="3" s="1"/>
  <c r="P5" i="3"/>
  <c r="Q5" i="3" s="1"/>
  <c r="P6" i="3"/>
  <c r="Q6" i="3" s="1"/>
  <c r="P7" i="3"/>
  <c r="Q7" i="3" s="1"/>
  <c r="P8" i="3"/>
  <c r="Q8" i="3" s="1"/>
  <c r="P9" i="3"/>
  <c r="Q9" i="3" s="1"/>
  <c r="P10" i="3"/>
  <c r="Q10" i="3" s="1"/>
  <c r="P11" i="3"/>
  <c r="Q11" i="3" s="1"/>
  <c r="P12" i="3"/>
  <c r="Q12" i="3" s="1"/>
  <c r="P13" i="3"/>
  <c r="Q13" i="3" s="1"/>
  <c r="P14" i="3"/>
  <c r="Q14" i="3" s="1"/>
  <c r="P15" i="3"/>
  <c r="Q15" i="3" s="1"/>
  <c r="P16" i="3"/>
  <c r="Q16" i="3" s="1"/>
  <c r="P17" i="3"/>
  <c r="Q17" i="3" s="1"/>
  <c r="P18" i="3"/>
  <c r="Q18" i="3" s="1"/>
  <c r="P19" i="3"/>
  <c r="Q19" i="3" s="1"/>
  <c r="P20" i="3"/>
  <c r="Q20" i="3" s="1"/>
  <c r="P21" i="3"/>
  <c r="Q21" i="3" s="1"/>
  <c r="P22" i="3"/>
  <c r="Q22" i="3" s="1"/>
  <c r="P23" i="3"/>
  <c r="Q23" i="3" s="1"/>
  <c r="P24" i="3"/>
  <c r="Q24" i="3" s="1"/>
  <c r="P25" i="3"/>
  <c r="Q25" i="3" s="1"/>
  <c r="P26" i="3"/>
  <c r="Q26" i="3" s="1"/>
  <c r="P27" i="3"/>
  <c r="Q27" i="3" s="1"/>
  <c r="P28" i="3"/>
  <c r="Q28" i="3" s="1"/>
  <c r="P29" i="3"/>
  <c r="Q29" i="3" s="1"/>
  <c r="P30" i="3"/>
  <c r="Q30" i="3" s="1"/>
  <c r="P31" i="3"/>
  <c r="Q31" i="3" s="1"/>
  <c r="P32" i="3"/>
  <c r="Q32" i="3" s="1"/>
  <c r="P33" i="3"/>
  <c r="Q33" i="3" s="1"/>
  <c r="P34" i="3"/>
  <c r="Q34" i="3" s="1"/>
  <c r="P35" i="3"/>
  <c r="Q35" i="3" s="1"/>
  <c r="P36" i="3"/>
  <c r="Q36" i="3" s="1"/>
  <c r="P37" i="3"/>
  <c r="Q37" i="3" s="1"/>
  <c r="P38" i="3"/>
  <c r="Q38" i="3" s="1"/>
  <c r="P39" i="3"/>
  <c r="Q39" i="3" s="1"/>
  <c r="P40" i="3"/>
  <c r="Q40" i="3" s="1"/>
  <c r="P41" i="3"/>
  <c r="Q41" i="3" s="1"/>
  <c r="P42" i="3"/>
  <c r="Q42" i="3" s="1"/>
  <c r="P43" i="3"/>
  <c r="Q43" i="3" s="1"/>
  <c r="P44" i="3"/>
  <c r="Q44" i="3" s="1"/>
  <c r="P45" i="3"/>
  <c r="Q45" i="3" s="1"/>
  <c r="P46" i="3"/>
  <c r="Q46" i="3" s="1"/>
  <c r="P47" i="3"/>
  <c r="Q47" i="3" s="1"/>
  <c r="P48" i="3"/>
  <c r="Q48" i="3" s="1"/>
  <c r="P49" i="3"/>
  <c r="Q49" i="3" s="1"/>
  <c r="P50" i="3"/>
  <c r="Q50" i="3" s="1"/>
  <c r="P51" i="3"/>
  <c r="Q51" i="3" s="1"/>
  <c r="P52" i="3"/>
  <c r="Q52" i="3" s="1"/>
  <c r="P53" i="3"/>
  <c r="Q53" i="3" s="1"/>
  <c r="P54" i="3"/>
  <c r="Q54" i="3" s="1"/>
  <c r="P55" i="3"/>
  <c r="Q55" i="3" s="1"/>
  <c r="P56" i="3"/>
  <c r="Q56" i="3" s="1"/>
  <c r="P57" i="3"/>
  <c r="Q57" i="3" s="1"/>
  <c r="P58" i="3"/>
  <c r="Q58" i="3" s="1"/>
  <c r="P59" i="3"/>
  <c r="Q59" i="3" s="1"/>
  <c r="P60" i="3"/>
  <c r="Q60" i="3" s="1"/>
  <c r="P61" i="3"/>
  <c r="Q61" i="3" s="1"/>
  <c r="P62" i="3"/>
  <c r="Q62" i="3" s="1"/>
  <c r="P63" i="3"/>
  <c r="Q63" i="3" s="1"/>
  <c r="P64" i="3"/>
  <c r="Q64" i="3" s="1"/>
  <c r="P65" i="3"/>
  <c r="Q65" i="3" s="1"/>
  <c r="P66" i="3"/>
  <c r="Q66" i="3" s="1"/>
  <c r="P67" i="3"/>
  <c r="Q67" i="3" s="1"/>
  <c r="P68" i="3"/>
  <c r="Q68" i="3" s="1"/>
  <c r="P69" i="3"/>
  <c r="Q69" i="3" s="1"/>
  <c r="P70" i="3"/>
  <c r="Q70" i="3" s="1"/>
  <c r="P71" i="3"/>
  <c r="Q71" i="3" s="1"/>
  <c r="P72" i="3"/>
  <c r="Q72" i="3" s="1"/>
  <c r="P73" i="3"/>
  <c r="Q73" i="3" s="1"/>
  <c r="P74" i="3"/>
  <c r="Q74" i="3" s="1"/>
  <c r="P75" i="3"/>
  <c r="Q75" i="3" s="1"/>
  <c r="P76" i="3"/>
  <c r="Q76" i="3" s="1"/>
  <c r="P77" i="3"/>
  <c r="Q77" i="3" s="1"/>
  <c r="P78" i="3"/>
  <c r="Q78" i="3" s="1"/>
  <c r="P79" i="3"/>
  <c r="Q79" i="3" s="1"/>
  <c r="P80" i="3"/>
  <c r="Q80" i="3" s="1"/>
  <c r="P81" i="3"/>
  <c r="Q81" i="3" s="1"/>
  <c r="P82" i="3"/>
  <c r="Q82" i="3" s="1"/>
  <c r="P83" i="3"/>
  <c r="Q83" i="3" s="1"/>
  <c r="P84" i="3"/>
  <c r="Q84" i="3" s="1"/>
  <c r="P85" i="3"/>
  <c r="Q85" i="3" s="1"/>
  <c r="P86" i="3"/>
  <c r="Q86" i="3" s="1"/>
  <c r="P87" i="3"/>
  <c r="Q87" i="3" s="1"/>
  <c r="P88" i="3"/>
  <c r="Q88" i="3" s="1"/>
  <c r="P89" i="3"/>
  <c r="Q89" i="3" s="1"/>
  <c r="P90" i="3"/>
  <c r="Q90" i="3" s="1"/>
  <c r="P91" i="3"/>
  <c r="Q91" i="3" s="1"/>
  <c r="P92" i="3"/>
  <c r="Q92" i="3" s="1"/>
  <c r="P93" i="3"/>
  <c r="Q93" i="3" s="1"/>
  <c r="P94" i="3"/>
  <c r="Q94" i="3" s="1"/>
  <c r="P95" i="3"/>
  <c r="Q95" i="3" s="1"/>
  <c r="P96" i="3"/>
  <c r="Q96" i="3" s="1"/>
  <c r="P97" i="3"/>
  <c r="Q97" i="3" s="1"/>
  <c r="P98" i="3"/>
  <c r="Q98" i="3" s="1"/>
  <c r="P99" i="3"/>
  <c r="Q99" i="3" s="1"/>
  <c r="P100" i="3"/>
  <c r="Q100" i="3" s="1"/>
  <c r="P101" i="3"/>
  <c r="Q101" i="3" s="1"/>
  <c r="P102" i="3"/>
  <c r="Q102" i="3" s="1"/>
  <c r="P103" i="3"/>
  <c r="Q103" i="3" s="1"/>
  <c r="P104" i="3"/>
  <c r="Q104" i="3" s="1"/>
  <c r="P105" i="3"/>
  <c r="Q105" i="3" s="1"/>
  <c r="P106" i="3"/>
  <c r="Q106" i="3" s="1"/>
  <c r="P107" i="3"/>
  <c r="Q107" i="3" s="1"/>
  <c r="P108" i="3"/>
  <c r="Q108" i="3" s="1"/>
  <c r="P109" i="3"/>
  <c r="Q109" i="3" s="1"/>
  <c r="P110" i="3"/>
  <c r="Q110" i="3" s="1"/>
  <c r="P111" i="3"/>
  <c r="Q111" i="3" s="1"/>
  <c r="P112" i="3"/>
  <c r="Q112" i="3" s="1"/>
  <c r="P113" i="3"/>
  <c r="Q113" i="3" s="1"/>
  <c r="P114" i="3"/>
  <c r="Q114" i="3" s="1"/>
  <c r="P115" i="3"/>
  <c r="Q115" i="3" s="1"/>
  <c r="P116" i="3"/>
  <c r="Q116" i="3" s="1"/>
  <c r="P117" i="3"/>
  <c r="Q117" i="3" s="1"/>
  <c r="P118" i="3"/>
  <c r="Q118" i="3" s="1"/>
  <c r="P119" i="3"/>
  <c r="Q119" i="3" s="1"/>
  <c r="P120" i="3"/>
  <c r="Q120" i="3" s="1"/>
  <c r="P121" i="3"/>
  <c r="Q121" i="3" s="1"/>
  <c r="P122" i="3"/>
  <c r="Q122" i="3" s="1"/>
  <c r="P123" i="3"/>
  <c r="Q123" i="3" s="1"/>
  <c r="P124" i="3"/>
  <c r="Q124" i="3" s="1"/>
  <c r="P125" i="3"/>
  <c r="Q125" i="3" s="1"/>
  <c r="P126" i="3"/>
  <c r="Q126" i="3" s="1"/>
  <c r="P127" i="3"/>
  <c r="Q127" i="3" s="1"/>
  <c r="P128" i="3"/>
  <c r="Q128" i="3" s="1"/>
  <c r="P129" i="3"/>
  <c r="Q129" i="3" s="1"/>
  <c r="P130" i="3"/>
  <c r="Q130" i="3" s="1"/>
  <c r="P131" i="3"/>
  <c r="Q131" i="3" s="1"/>
  <c r="P132" i="3"/>
  <c r="Q132" i="3" s="1"/>
  <c r="P133" i="3"/>
  <c r="Q133" i="3" s="1"/>
  <c r="P134" i="3"/>
  <c r="Q134" i="3" s="1"/>
  <c r="P135" i="3"/>
  <c r="Q135" i="3" s="1"/>
  <c r="P136" i="3"/>
  <c r="Q136" i="3" s="1"/>
  <c r="P137" i="3"/>
  <c r="Q137" i="3" s="1"/>
  <c r="P138" i="3"/>
  <c r="Q138" i="3" s="1"/>
  <c r="P139" i="3"/>
  <c r="Q139" i="3" s="1"/>
  <c r="P140" i="3"/>
  <c r="Q140" i="3" s="1"/>
  <c r="P141" i="3"/>
  <c r="Q141" i="3" s="1"/>
  <c r="P142" i="3"/>
  <c r="Q142" i="3" s="1"/>
  <c r="P143" i="3"/>
  <c r="Q143" i="3" s="1"/>
  <c r="P144" i="3"/>
  <c r="Q144" i="3" s="1"/>
  <c r="P145" i="3"/>
  <c r="Q145" i="3" s="1"/>
  <c r="P146" i="3"/>
  <c r="Q146" i="3" s="1"/>
  <c r="P147" i="3"/>
  <c r="Q147" i="3" s="1"/>
  <c r="P148" i="3"/>
  <c r="Q148" i="3" s="1"/>
  <c r="P149" i="3"/>
  <c r="Q149" i="3" s="1"/>
  <c r="P150" i="3"/>
  <c r="Q150" i="3" s="1"/>
  <c r="P151" i="3"/>
  <c r="Q151" i="3" s="1"/>
  <c r="P152" i="3"/>
  <c r="Q152" i="3" s="1"/>
  <c r="P153" i="3"/>
  <c r="Q153" i="3" s="1"/>
  <c r="P154" i="3"/>
  <c r="Q154" i="3" s="1"/>
  <c r="P155" i="3"/>
  <c r="Q155" i="3" s="1"/>
  <c r="P156" i="3"/>
  <c r="Q156" i="3" s="1"/>
  <c r="P157" i="3"/>
  <c r="Q157" i="3" s="1"/>
  <c r="P158" i="3"/>
  <c r="Q158" i="3" s="1"/>
  <c r="P159" i="3"/>
  <c r="Q159" i="3" s="1"/>
  <c r="P160" i="3"/>
  <c r="Q160" i="3" s="1"/>
  <c r="P161" i="3"/>
  <c r="Q161" i="3" s="1"/>
  <c r="P162" i="3"/>
  <c r="Q162" i="3" s="1"/>
  <c r="P163" i="3"/>
  <c r="Q163" i="3" s="1"/>
  <c r="P164" i="3"/>
  <c r="Q164" i="3" s="1"/>
  <c r="P165" i="3"/>
  <c r="Q165" i="3" s="1"/>
  <c r="P166" i="3"/>
  <c r="Q166" i="3" s="1"/>
  <c r="P167" i="3"/>
  <c r="Q167" i="3" s="1"/>
  <c r="P168" i="3"/>
  <c r="Q168" i="3" s="1"/>
  <c r="P169" i="3"/>
  <c r="Q169" i="3" s="1"/>
  <c r="P170" i="3"/>
  <c r="Q170" i="3" s="1"/>
  <c r="P171" i="3"/>
  <c r="Q171" i="3" s="1"/>
  <c r="P172" i="3"/>
  <c r="Q172" i="3" s="1"/>
  <c r="P173" i="3"/>
  <c r="Q173" i="3" s="1"/>
  <c r="P174" i="3"/>
  <c r="Q174" i="3" s="1"/>
  <c r="P175" i="3"/>
  <c r="Q175" i="3" s="1"/>
  <c r="P176" i="3"/>
  <c r="Q176" i="3" s="1"/>
  <c r="P177" i="3"/>
  <c r="Q177" i="3" s="1"/>
  <c r="P178" i="3"/>
  <c r="Q178" i="3" s="1"/>
  <c r="P179" i="3"/>
  <c r="Q179" i="3" s="1"/>
  <c r="P180" i="3"/>
  <c r="Q180" i="3" s="1"/>
  <c r="P181" i="3"/>
  <c r="Q181" i="3" s="1"/>
  <c r="P182" i="3"/>
  <c r="Q182" i="3" s="1"/>
  <c r="P183" i="3"/>
  <c r="Q183" i="3" s="1"/>
  <c r="P184" i="3"/>
  <c r="Q184" i="3" s="1"/>
  <c r="P185" i="3"/>
  <c r="Q185" i="3" s="1"/>
  <c r="P186" i="3"/>
  <c r="Q186" i="3" s="1"/>
  <c r="P187" i="3"/>
  <c r="Q187" i="3" s="1"/>
  <c r="P188" i="3"/>
  <c r="Q188" i="3" s="1"/>
  <c r="P189" i="3"/>
  <c r="Q189" i="3" s="1"/>
  <c r="P190" i="3"/>
  <c r="Q190" i="3" s="1"/>
  <c r="P191" i="3"/>
  <c r="Q191" i="3" s="1"/>
  <c r="P192" i="3"/>
  <c r="Q192" i="3" s="1"/>
  <c r="P193" i="3"/>
  <c r="Q193" i="3" s="1"/>
  <c r="P194" i="3"/>
  <c r="Q194" i="3" s="1"/>
  <c r="P195" i="3"/>
  <c r="Q195" i="3" s="1"/>
  <c r="P196" i="3"/>
  <c r="Q196" i="3" s="1"/>
  <c r="P197" i="3"/>
  <c r="Q197" i="3" s="1"/>
  <c r="P198" i="3"/>
  <c r="Q198" i="3" s="1"/>
  <c r="P199" i="3"/>
  <c r="Q199" i="3" s="1"/>
  <c r="P200" i="3"/>
  <c r="Q200" i="3" s="1"/>
  <c r="P201" i="3"/>
  <c r="Q201" i="3" s="1"/>
  <c r="P202" i="3"/>
  <c r="Q202" i="3" s="1"/>
  <c r="P203" i="3"/>
  <c r="Q203" i="3" s="1"/>
  <c r="P204" i="3"/>
  <c r="Q204" i="3" s="1"/>
  <c r="P205" i="3"/>
  <c r="Q205" i="3" s="1"/>
  <c r="P206" i="3"/>
  <c r="Q206" i="3" s="1"/>
  <c r="P207" i="3"/>
  <c r="Q207" i="3" s="1"/>
  <c r="P208" i="3"/>
  <c r="Q208" i="3" s="1"/>
  <c r="P209" i="3"/>
  <c r="Q209" i="3" s="1"/>
  <c r="P210" i="3"/>
  <c r="Q210" i="3" s="1"/>
  <c r="P211" i="3"/>
  <c r="Q211" i="3" s="1"/>
  <c r="P212" i="3"/>
  <c r="Q212" i="3" s="1"/>
  <c r="P213" i="3"/>
  <c r="Q213" i="3" s="1"/>
  <c r="P214" i="3"/>
  <c r="Q214" i="3" s="1"/>
  <c r="P215" i="3"/>
  <c r="Q215" i="3" s="1"/>
  <c r="P216" i="3"/>
  <c r="Q216" i="3" s="1"/>
  <c r="P217" i="3"/>
  <c r="Q217" i="3" s="1"/>
  <c r="P218" i="3"/>
  <c r="Q218" i="3" s="1"/>
  <c r="P219" i="3"/>
  <c r="Q219" i="3" s="1"/>
  <c r="P220" i="3"/>
  <c r="Q220" i="3" s="1"/>
  <c r="P221" i="3"/>
  <c r="Q221" i="3" s="1"/>
  <c r="P222" i="3"/>
  <c r="Q222" i="3" s="1"/>
  <c r="P223" i="3"/>
  <c r="Q223" i="3" s="1"/>
  <c r="P224" i="3"/>
  <c r="Q224" i="3" s="1"/>
  <c r="P225" i="3"/>
  <c r="Q225" i="3" s="1"/>
  <c r="P226" i="3"/>
  <c r="Q226" i="3" s="1"/>
  <c r="P227" i="3"/>
  <c r="Q227" i="3" s="1"/>
  <c r="P228" i="3"/>
  <c r="Q228" i="3" s="1"/>
  <c r="P229" i="3"/>
  <c r="Q229" i="3" s="1"/>
  <c r="P230" i="3"/>
  <c r="Q230" i="3" s="1"/>
  <c r="P231" i="3"/>
  <c r="Q231" i="3" s="1"/>
  <c r="P232" i="3"/>
  <c r="Q232" i="3" s="1"/>
  <c r="P233" i="3"/>
  <c r="Q233" i="3" s="1"/>
  <c r="P234" i="3"/>
  <c r="Q234" i="3" s="1"/>
  <c r="P235" i="3"/>
  <c r="Q235" i="3" s="1"/>
  <c r="P236" i="3"/>
  <c r="Q236" i="3" s="1"/>
  <c r="P237" i="3"/>
  <c r="Q237" i="3" s="1"/>
  <c r="P238" i="3"/>
  <c r="Q238" i="3" s="1"/>
  <c r="P239" i="3"/>
  <c r="Q239" i="3" s="1"/>
  <c r="P240" i="3"/>
  <c r="Q240" i="3" s="1"/>
  <c r="P241" i="3"/>
  <c r="Q241" i="3" s="1"/>
  <c r="P242" i="3"/>
  <c r="Q242" i="3" s="1"/>
  <c r="P243" i="3"/>
  <c r="Q243" i="3" s="1"/>
  <c r="P244" i="3"/>
  <c r="Q244" i="3" s="1"/>
  <c r="P245" i="3"/>
  <c r="Q245" i="3" s="1"/>
  <c r="P246" i="3"/>
  <c r="Q246" i="3" s="1"/>
  <c r="P247" i="3"/>
  <c r="Q247" i="3" s="1"/>
  <c r="P248" i="3"/>
  <c r="Q248" i="3" s="1"/>
  <c r="P249" i="3"/>
  <c r="Q249" i="3" s="1"/>
  <c r="P250" i="3"/>
  <c r="Q250" i="3" s="1"/>
  <c r="P251" i="3"/>
  <c r="Q251" i="3" s="1"/>
  <c r="P252" i="3"/>
  <c r="Q252" i="3" s="1"/>
  <c r="P253" i="3"/>
  <c r="Q253" i="3" s="1"/>
  <c r="P254" i="3"/>
  <c r="Q254" i="3" s="1"/>
  <c r="P255" i="3"/>
  <c r="Q255" i="3" s="1"/>
  <c r="P256" i="3"/>
  <c r="Q256" i="3" s="1"/>
  <c r="P257" i="3"/>
  <c r="Q257" i="3" s="1"/>
  <c r="P258" i="3"/>
  <c r="Q258" i="3" s="1"/>
  <c r="P259" i="3"/>
  <c r="Q259" i="3" s="1"/>
  <c r="P260" i="3"/>
  <c r="Q260" i="3" s="1"/>
  <c r="P261" i="3"/>
  <c r="Q261" i="3" s="1"/>
  <c r="P262" i="3"/>
  <c r="Q262" i="3" s="1"/>
  <c r="P263" i="3"/>
  <c r="Q263" i="3" s="1"/>
  <c r="P264" i="3"/>
  <c r="Q264" i="3" s="1"/>
  <c r="P265" i="3"/>
  <c r="Q265" i="3" s="1"/>
  <c r="P266" i="3"/>
  <c r="Q266" i="3" s="1"/>
  <c r="P267" i="3"/>
  <c r="Q267" i="3" s="1"/>
  <c r="P268" i="3"/>
  <c r="Q268" i="3" s="1"/>
  <c r="P269" i="3"/>
  <c r="Q269" i="3" s="1"/>
  <c r="P270" i="3"/>
  <c r="Q270" i="3" s="1"/>
  <c r="P271" i="3"/>
  <c r="Q271" i="3" s="1"/>
  <c r="P272" i="3"/>
  <c r="Q272" i="3" s="1"/>
  <c r="P273" i="3"/>
  <c r="Q273" i="3" s="1"/>
  <c r="P274" i="3"/>
  <c r="Q274" i="3" s="1"/>
  <c r="P275" i="3"/>
  <c r="Q275" i="3" s="1"/>
  <c r="P276" i="3"/>
  <c r="Q276" i="3" s="1"/>
  <c r="P277" i="3"/>
  <c r="Q277" i="3" s="1"/>
  <c r="P278" i="3"/>
  <c r="Q278" i="3" s="1"/>
  <c r="P279" i="3"/>
  <c r="Q279" i="3" s="1"/>
  <c r="P280" i="3"/>
  <c r="Q280" i="3" s="1"/>
  <c r="P281" i="3"/>
  <c r="Q281" i="3" s="1"/>
  <c r="P282" i="3"/>
  <c r="Q282" i="3" s="1"/>
  <c r="P283" i="3"/>
  <c r="Q283" i="3" s="1"/>
  <c r="P284" i="3"/>
  <c r="Q284" i="3" s="1"/>
  <c r="P285" i="3"/>
  <c r="Q285" i="3" s="1"/>
  <c r="P286" i="3"/>
  <c r="Q286" i="3" s="1"/>
  <c r="P287" i="3"/>
  <c r="Q287" i="3" s="1"/>
  <c r="P288" i="3"/>
  <c r="Q288" i="3" s="1"/>
  <c r="P289" i="3"/>
  <c r="Q289" i="3" s="1"/>
  <c r="P290" i="3"/>
  <c r="Q290" i="3" s="1"/>
  <c r="P291" i="3"/>
  <c r="Q291" i="3" s="1"/>
  <c r="P292" i="3"/>
  <c r="Q292" i="3" s="1"/>
  <c r="P293" i="3"/>
  <c r="Q293" i="3" s="1"/>
  <c r="P294" i="3"/>
  <c r="Q294" i="3" s="1"/>
  <c r="P295" i="3"/>
  <c r="Q295" i="3" s="1"/>
  <c r="P296" i="3"/>
  <c r="Q296" i="3" s="1"/>
  <c r="P297" i="3"/>
  <c r="Q297" i="3" s="1"/>
  <c r="P298" i="3"/>
  <c r="Q298" i="3" s="1"/>
  <c r="P299" i="3"/>
  <c r="Q299" i="3" s="1"/>
  <c r="P300" i="3"/>
  <c r="Q300" i="3" s="1"/>
  <c r="R3" i="3"/>
  <c r="P3" i="3"/>
  <c r="Q3" i="3" s="1"/>
  <c r="H3" i="3"/>
  <c r="BA7" i="74"/>
  <c r="L7" i="74" s="1"/>
  <c r="BA8" i="74"/>
  <c r="L8" i="74" s="1"/>
  <c r="BA9" i="74"/>
  <c r="L9" i="74" s="1"/>
  <c r="BA10" i="74"/>
  <c r="L10" i="74" s="1"/>
  <c r="BA11" i="74"/>
  <c r="L11" i="74" s="1"/>
  <c r="BA12" i="74"/>
  <c r="L12" i="74" s="1"/>
  <c r="BA13" i="74"/>
  <c r="L13" i="74" s="1"/>
  <c r="BA14" i="74"/>
  <c r="L14" i="74" s="1"/>
  <c r="BA15" i="74"/>
  <c r="L15" i="74" s="1"/>
  <c r="BA16" i="74"/>
  <c r="L16" i="74" s="1"/>
  <c r="BA17" i="74"/>
  <c r="L17" i="74" s="1"/>
  <c r="BA18" i="74"/>
  <c r="L18" i="74" s="1"/>
  <c r="BA19" i="74"/>
  <c r="L19" i="74" s="1"/>
  <c r="BA20" i="74"/>
  <c r="L20" i="74" s="1"/>
  <c r="BA21" i="74"/>
  <c r="L21" i="74" s="1"/>
  <c r="BA22" i="74"/>
  <c r="L22" i="74" s="1"/>
  <c r="BA23" i="74"/>
  <c r="L23" i="74" s="1"/>
  <c r="BA24" i="74"/>
  <c r="L24" i="74" s="1"/>
  <c r="BA25" i="74"/>
  <c r="L25" i="74" s="1"/>
  <c r="BA26" i="74"/>
  <c r="L26" i="74" s="1"/>
  <c r="BA27" i="74"/>
  <c r="L27" i="74" s="1"/>
  <c r="BA28" i="74"/>
  <c r="L28" i="74" s="1"/>
  <c r="BA29" i="74"/>
  <c r="L29" i="74" s="1"/>
  <c r="BA30" i="74"/>
  <c r="L30" i="74" s="1"/>
  <c r="BA31" i="74"/>
  <c r="L31" i="74" s="1"/>
  <c r="BA32" i="74"/>
  <c r="L32" i="74" s="1"/>
  <c r="BA33" i="74"/>
  <c r="L33" i="74" s="1"/>
  <c r="BA34" i="74"/>
  <c r="L34" i="74" s="1"/>
  <c r="BA35" i="74"/>
  <c r="L35" i="74" s="1"/>
  <c r="BA36" i="74"/>
  <c r="L36" i="74" s="1"/>
  <c r="BA37" i="74"/>
  <c r="L37" i="74" s="1"/>
  <c r="BA38" i="74"/>
  <c r="L38" i="74" s="1"/>
  <c r="BA39" i="74"/>
  <c r="L39" i="74" s="1"/>
  <c r="BA40" i="74"/>
  <c r="L40" i="74" s="1"/>
  <c r="BA41" i="74"/>
  <c r="L41" i="74" s="1"/>
  <c r="BA42" i="74"/>
  <c r="L42" i="74" s="1"/>
  <c r="BA43" i="74"/>
  <c r="L43" i="74" s="1"/>
  <c r="BA44" i="74"/>
  <c r="L44" i="74" s="1"/>
  <c r="BA45" i="74"/>
  <c r="L45" i="74" s="1"/>
  <c r="BA46" i="74"/>
  <c r="L46" i="74" s="1"/>
  <c r="BA47" i="74"/>
  <c r="L47" i="74" s="1"/>
  <c r="BA48" i="74"/>
  <c r="L48" i="74" s="1"/>
  <c r="BA49" i="74"/>
  <c r="L49" i="74" s="1"/>
  <c r="BA50" i="74"/>
  <c r="L50" i="74" s="1"/>
  <c r="BA51" i="74"/>
  <c r="L51" i="74" s="1"/>
  <c r="BA52" i="74"/>
  <c r="L52" i="74" s="1"/>
  <c r="BA53" i="74"/>
  <c r="L53" i="74" s="1"/>
  <c r="BA54" i="74"/>
  <c r="L54" i="74" s="1"/>
  <c r="BA55" i="74"/>
  <c r="L55" i="74" s="1"/>
  <c r="BA56" i="74"/>
  <c r="L56" i="74" s="1"/>
  <c r="BA57" i="74"/>
  <c r="L57" i="74" s="1"/>
  <c r="BA58" i="74"/>
  <c r="L58" i="74" s="1"/>
  <c r="BA59" i="74"/>
  <c r="L59" i="74" s="1"/>
  <c r="BA60" i="74"/>
  <c r="L60" i="74" s="1"/>
  <c r="BA61" i="74"/>
  <c r="L61" i="74" s="1"/>
  <c r="BA62" i="74"/>
  <c r="L62" i="74" s="1"/>
  <c r="BA63" i="74"/>
  <c r="L63" i="74" s="1"/>
  <c r="BA64" i="74"/>
  <c r="L64" i="74" s="1"/>
  <c r="BA65" i="74"/>
  <c r="L65" i="74" s="1"/>
  <c r="BA66" i="74"/>
  <c r="L66" i="74" s="1"/>
  <c r="BA67" i="74"/>
  <c r="L67" i="74" s="1"/>
  <c r="BA68" i="74"/>
  <c r="L68" i="74" s="1"/>
  <c r="BA69" i="74"/>
  <c r="L69" i="74" s="1"/>
  <c r="BA70" i="74"/>
  <c r="L70" i="74" s="1"/>
  <c r="BA71" i="74"/>
  <c r="L71" i="74" s="1"/>
  <c r="BA72" i="74"/>
  <c r="L72" i="74" s="1"/>
  <c r="BA73" i="74"/>
  <c r="L73" i="74" s="1"/>
  <c r="BA74" i="74"/>
  <c r="L74" i="74" s="1"/>
  <c r="BA75" i="74"/>
  <c r="L75" i="74" s="1"/>
  <c r="BA76" i="74"/>
  <c r="L76" i="74" s="1"/>
  <c r="BA77" i="74"/>
  <c r="L77" i="74" s="1"/>
  <c r="BA78" i="74"/>
  <c r="L78" i="74" s="1"/>
  <c r="BA79" i="74"/>
  <c r="L79" i="74" s="1"/>
  <c r="BA80" i="74"/>
  <c r="BA81" i="74"/>
  <c r="L81" i="74" s="1"/>
  <c r="BA82" i="74"/>
  <c r="BA83" i="74"/>
  <c r="BA84" i="74"/>
  <c r="BA85" i="74"/>
  <c r="BA86" i="74"/>
  <c r="BA87" i="74"/>
  <c r="BA88" i="74"/>
  <c r="BA89" i="74"/>
  <c r="BA90" i="74"/>
  <c r="BA91" i="74"/>
  <c r="BA92" i="74"/>
  <c r="BA93" i="74"/>
  <c r="BA94" i="74"/>
  <c r="BA95" i="74"/>
  <c r="BA96" i="74"/>
  <c r="L96" i="74" s="1"/>
  <c r="BA97" i="74"/>
  <c r="L97" i="74" s="1"/>
  <c r="BA98" i="74"/>
  <c r="L98" i="74" s="1"/>
  <c r="BA99" i="74"/>
  <c r="L99" i="74" s="1"/>
  <c r="BA100" i="74"/>
  <c r="L100" i="74" s="1"/>
  <c r="BA101" i="74"/>
  <c r="L101" i="74" s="1"/>
  <c r="BA102" i="74"/>
  <c r="L102" i="74" s="1"/>
  <c r="BA103" i="74"/>
  <c r="L103" i="74" s="1"/>
  <c r="BA104" i="74"/>
  <c r="L104" i="74" s="1"/>
  <c r="BA105" i="74"/>
  <c r="L105" i="74" s="1"/>
  <c r="BA106" i="74"/>
  <c r="L106" i="74" s="1"/>
  <c r="BA107" i="74"/>
  <c r="L107" i="74" s="1"/>
  <c r="BA108" i="74"/>
  <c r="L108" i="74" s="1"/>
  <c r="BA109" i="74"/>
  <c r="L109" i="74" s="1"/>
  <c r="BA110" i="74"/>
  <c r="L110" i="74" s="1"/>
  <c r="BA111" i="74"/>
  <c r="L111" i="74" s="1"/>
  <c r="BA112" i="74"/>
  <c r="L112" i="74" s="1"/>
  <c r="BA113" i="74"/>
  <c r="L113" i="74" s="1"/>
  <c r="BA114" i="74"/>
  <c r="L114" i="74" s="1"/>
  <c r="BA115" i="74"/>
  <c r="L115" i="74" s="1"/>
  <c r="BA116" i="74"/>
  <c r="L116" i="74" s="1"/>
  <c r="BA117" i="74"/>
  <c r="L117" i="74" s="1"/>
  <c r="BA118" i="74"/>
  <c r="L118" i="74" s="1"/>
  <c r="BA119" i="74"/>
  <c r="L119" i="74" s="1"/>
  <c r="BA120" i="74"/>
  <c r="L120" i="74" s="1"/>
  <c r="BA121" i="74"/>
  <c r="L121" i="74" s="1"/>
  <c r="BA122" i="74"/>
  <c r="L122" i="74" s="1"/>
  <c r="BA123" i="74"/>
  <c r="L123" i="74" s="1"/>
  <c r="BA124" i="74"/>
  <c r="L124" i="74" s="1"/>
  <c r="BA125" i="74"/>
  <c r="L125" i="74" s="1"/>
  <c r="BA126" i="74"/>
  <c r="L126" i="74" s="1"/>
  <c r="BA127" i="74"/>
  <c r="L127" i="74" s="1"/>
  <c r="BA128" i="74"/>
  <c r="L128" i="74" s="1"/>
  <c r="BA129" i="74"/>
  <c r="L129" i="74" s="1"/>
  <c r="BA130" i="74"/>
  <c r="L130" i="74" s="1"/>
  <c r="BA131" i="74"/>
  <c r="L131" i="74" s="1"/>
  <c r="BA132" i="74"/>
  <c r="L132" i="74" s="1"/>
  <c r="BA133" i="74"/>
  <c r="L133" i="74" s="1"/>
  <c r="BA134" i="74"/>
  <c r="L134" i="74" s="1"/>
  <c r="BA135" i="74"/>
  <c r="L135" i="74" s="1"/>
  <c r="BA136" i="74"/>
  <c r="L136" i="74" s="1"/>
  <c r="BA137" i="74"/>
  <c r="L137" i="74" s="1"/>
  <c r="BA138" i="74"/>
  <c r="L138" i="74" s="1"/>
  <c r="BA139" i="74"/>
  <c r="L139" i="74" s="1"/>
  <c r="BA140" i="74"/>
  <c r="L140" i="74" s="1"/>
  <c r="BA141" i="74"/>
  <c r="L141" i="74" s="1"/>
  <c r="BA142" i="74"/>
  <c r="L142" i="74" s="1"/>
  <c r="BA143" i="74"/>
  <c r="L143" i="74" s="1"/>
  <c r="BA144" i="74"/>
  <c r="L144" i="74" s="1"/>
  <c r="BA145" i="74"/>
  <c r="L145" i="74" s="1"/>
  <c r="BA146" i="74"/>
  <c r="L146" i="74" s="1"/>
  <c r="BA147" i="74"/>
  <c r="L147" i="74" s="1"/>
  <c r="BA148" i="74"/>
  <c r="L148" i="74" s="1"/>
  <c r="BA149" i="74"/>
  <c r="L149" i="74" s="1"/>
  <c r="BA150" i="74"/>
  <c r="L150" i="74" s="1"/>
  <c r="BA151" i="74"/>
  <c r="L151" i="74" s="1"/>
  <c r="BA152" i="74"/>
  <c r="L152" i="74" s="1"/>
  <c r="BA153" i="74"/>
  <c r="L153" i="74" s="1"/>
  <c r="BA154" i="74"/>
  <c r="L154" i="74" s="1"/>
  <c r="BA155" i="74"/>
  <c r="L155" i="74" s="1"/>
  <c r="BA156" i="74"/>
  <c r="L156" i="74" s="1"/>
  <c r="BA157" i="74"/>
  <c r="L157" i="74" s="1"/>
  <c r="BA158" i="74"/>
  <c r="L158" i="74" s="1"/>
  <c r="BA159" i="74"/>
  <c r="L159" i="74" s="1"/>
  <c r="BA160" i="74"/>
  <c r="L160" i="74" s="1"/>
  <c r="BA161" i="74"/>
  <c r="L161" i="74" s="1"/>
  <c r="BA162" i="74"/>
  <c r="L162" i="74" s="1"/>
  <c r="BA163" i="74"/>
  <c r="L163" i="74" s="1"/>
  <c r="BA164" i="74"/>
  <c r="L164" i="74" s="1"/>
  <c r="BA165" i="74"/>
  <c r="L165" i="74" s="1"/>
  <c r="BA166" i="74"/>
  <c r="L166" i="74" s="1"/>
  <c r="BA167" i="74"/>
  <c r="L167" i="74" s="1"/>
  <c r="BA168" i="74"/>
  <c r="L168" i="74" s="1"/>
  <c r="L169" i="74"/>
  <c r="BA171" i="74"/>
  <c r="L171" i="74" s="1"/>
  <c r="BA172" i="74"/>
  <c r="L172" i="74" s="1"/>
  <c r="L173" i="74"/>
  <c r="L174" i="74"/>
  <c r="BA176" i="74"/>
  <c r="L176" i="74" s="1"/>
  <c r="BA177" i="74"/>
  <c r="L177" i="74" s="1"/>
  <c r="BA178" i="74"/>
  <c r="L178" i="74" s="1"/>
  <c r="BA179" i="74"/>
  <c r="L179" i="74" s="1"/>
  <c r="BA180" i="74"/>
  <c r="L180" i="74" s="1"/>
  <c r="BA181" i="74"/>
  <c r="L181" i="74" s="1"/>
  <c r="BA182" i="74"/>
  <c r="L182" i="74" s="1"/>
  <c r="BA183" i="74"/>
  <c r="L183" i="74" s="1"/>
  <c r="BA184" i="74"/>
  <c r="L184" i="74" s="1"/>
  <c r="BA185" i="74"/>
  <c r="L185" i="74" s="1"/>
  <c r="BA186" i="74"/>
  <c r="L186" i="74" s="1"/>
  <c r="BA187" i="74"/>
  <c r="L187" i="74" s="1"/>
  <c r="BA188" i="74"/>
  <c r="L188" i="74" s="1"/>
  <c r="BA189" i="74"/>
  <c r="L189" i="74" s="1"/>
  <c r="L190" i="74"/>
  <c r="BA192" i="74"/>
  <c r="L192" i="74" s="1"/>
  <c r="BA193" i="74"/>
  <c r="L193" i="74" s="1"/>
  <c r="BA194" i="74"/>
  <c r="L194" i="74" s="1"/>
  <c r="BA195" i="74"/>
  <c r="L195" i="74" s="1"/>
  <c r="BA196" i="74"/>
  <c r="L196" i="74" s="1"/>
  <c r="BA197" i="74"/>
  <c r="L197" i="74" s="1"/>
  <c r="BA198" i="74"/>
  <c r="L198" i="74" s="1"/>
  <c r="BA199" i="74"/>
  <c r="L199" i="74" s="1"/>
  <c r="BA200" i="74"/>
  <c r="L200" i="74" s="1"/>
  <c r="BA201" i="74"/>
  <c r="L201" i="74" s="1"/>
  <c r="BA202" i="74"/>
  <c r="L202" i="74" s="1"/>
  <c r="BA203" i="74"/>
  <c r="L203" i="74" s="1"/>
  <c r="BA204" i="74"/>
  <c r="L204" i="74" s="1"/>
  <c r="BA205" i="74"/>
  <c r="L205" i="74" s="1"/>
  <c r="BA206" i="74"/>
  <c r="L206" i="74" s="1"/>
  <c r="BA207" i="74"/>
  <c r="L207" i="74" s="1"/>
  <c r="BA208" i="74"/>
  <c r="L208" i="74" s="1"/>
  <c r="BA209" i="74"/>
  <c r="L209" i="74" s="1"/>
  <c r="BA210" i="74"/>
  <c r="L210" i="74" s="1"/>
  <c r="BA211" i="74"/>
  <c r="L211" i="74" s="1"/>
  <c r="BA212" i="74"/>
  <c r="L212" i="74" s="1"/>
  <c r="BA213" i="74"/>
  <c r="L213" i="74" s="1"/>
  <c r="BA214" i="74"/>
  <c r="L214" i="74" s="1"/>
  <c r="BA215" i="74"/>
  <c r="L215" i="74" s="1"/>
  <c r="BA216" i="74"/>
  <c r="L216" i="74" s="1"/>
  <c r="BA217" i="74"/>
  <c r="L217" i="74" s="1"/>
  <c r="BA218" i="74"/>
  <c r="L218" i="74" s="1"/>
  <c r="BA219" i="74"/>
  <c r="L219" i="74" s="1"/>
  <c r="BA220" i="74"/>
  <c r="L220" i="74" s="1"/>
  <c r="BA221" i="74"/>
  <c r="L221" i="74" s="1"/>
  <c r="BA222" i="74"/>
  <c r="L222" i="74" s="1"/>
  <c r="BA223" i="74"/>
  <c r="L223" i="74" s="1"/>
  <c r="BA224" i="74"/>
  <c r="L224" i="74" s="1"/>
  <c r="BA225" i="74"/>
  <c r="L225" i="74" s="1"/>
  <c r="BA226" i="74"/>
  <c r="L226" i="74" s="1"/>
  <c r="BA227" i="74"/>
  <c r="L227" i="74" s="1"/>
  <c r="BA228" i="74"/>
  <c r="L228" i="74" s="1"/>
  <c r="BA229" i="74"/>
  <c r="L229" i="74" s="1"/>
  <c r="BA230" i="74"/>
  <c r="L230" i="74" s="1"/>
  <c r="BA231" i="74"/>
  <c r="L231" i="74" s="1"/>
  <c r="BA232" i="74"/>
  <c r="L232" i="74" s="1"/>
  <c r="BA233" i="74"/>
  <c r="L233" i="74" s="1"/>
  <c r="BA234" i="74"/>
  <c r="L234" i="74" s="1"/>
  <c r="BA235" i="74"/>
  <c r="L235" i="74" s="1"/>
  <c r="BA236" i="74"/>
  <c r="L236" i="74" s="1"/>
  <c r="BA237" i="74"/>
  <c r="L237" i="74" s="1"/>
  <c r="BA238" i="74"/>
  <c r="L238" i="74" s="1"/>
  <c r="BA239" i="74"/>
  <c r="L239" i="74" s="1"/>
  <c r="BA240" i="74"/>
  <c r="L240" i="74" s="1"/>
  <c r="BA241" i="74"/>
  <c r="L241" i="74" s="1"/>
  <c r="BA242" i="74"/>
  <c r="L242" i="74" s="1"/>
  <c r="BA243" i="74"/>
  <c r="L243" i="74" s="1"/>
  <c r="BA244" i="74"/>
  <c r="L244" i="74" s="1"/>
  <c r="BA245" i="74"/>
  <c r="L245" i="74" s="1"/>
  <c r="BA246" i="74"/>
  <c r="L246" i="74" s="1"/>
  <c r="BA247" i="74"/>
  <c r="L247" i="74" s="1"/>
  <c r="BA248" i="74"/>
  <c r="L248" i="74" s="1"/>
  <c r="BA249" i="74"/>
  <c r="L249" i="74" s="1"/>
  <c r="BA250" i="74"/>
  <c r="L250" i="74" s="1"/>
  <c r="BA251" i="74"/>
  <c r="L251" i="74" s="1"/>
  <c r="BA252" i="74"/>
  <c r="L252" i="74" s="1"/>
  <c r="BA253" i="74"/>
  <c r="L253" i="74" s="1"/>
  <c r="BA254" i="74"/>
  <c r="L254" i="74" s="1"/>
  <c r="BA255" i="74"/>
  <c r="L255" i="74" s="1"/>
  <c r="BA256" i="74"/>
  <c r="L256" i="74" s="1"/>
  <c r="BA257" i="74"/>
  <c r="L257" i="74" s="1"/>
  <c r="BA258" i="74"/>
  <c r="L258" i="74" s="1"/>
  <c r="BA259" i="74"/>
  <c r="L259" i="74" s="1"/>
  <c r="BA260" i="74"/>
  <c r="L260" i="74" s="1"/>
  <c r="BA261" i="74"/>
  <c r="L261" i="74" s="1"/>
  <c r="BA262" i="74"/>
  <c r="L262" i="74" s="1"/>
  <c r="BA263" i="74"/>
  <c r="L263" i="74" s="1"/>
  <c r="BA264" i="74"/>
  <c r="L264" i="74" s="1"/>
  <c r="BA265" i="74"/>
  <c r="L265" i="74" s="1"/>
  <c r="BA266" i="74"/>
  <c r="L266" i="74" s="1"/>
  <c r="BA267" i="74"/>
  <c r="L267" i="74" s="1"/>
  <c r="BA268" i="74"/>
  <c r="L268" i="74" s="1"/>
  <c r="BA269" i="74"/>
  <c r="L269" i="74" s="1"/>
  <c r="BA270" i="74"/>
  <c r="L270" i="74" s="1"/>
  <c r="BA271" i="74"/>
  <c r="L271" i="74" s="1"/>
  <c r="BA272" i="74"/>
  <c r="L272" i="74" s="1"/>
  <c r="BA273" i="74"/>
  <c r="L273" i="74" s="1"/>
  <c r="BA274" i="74"/>
  <c r="L274" i="74" s="1"/>
  <c r="BA275" i="74"/>
  <c r="L275" i="74" s="1"/>
  <c r="BA276" i="74"/>
  <c r="L276" i="74" s="1"/>
  <c r="BA277" i="74"/>
  <c r="L277" i="74" s="1"/>
  <c r="BA278" i="74"/>
  <c r="L278" i="74" s="1"/>
  <c r="BA279" i="74"/>
  <c r="L279" i="74" s="1"/>
  <c r="BA280" i="74"/>
  <c r="L280" i="74" s="1"/>
  <c r="BA281" i="74"/>
  <c r="L281" i="74" s="1"/>
  <c r="BA282" i="74"/>
  <c r="L282" i="74" s="1"/>
  <c r="BA283" i="74"/>
  <c r="L283" i="74" s="1"/>
  <c r="BA284" i="74"/>
  <c r="L284" i="74" s="1"/>
  <c r="BA285" i="74"/>
  <c r="L285" i="74" s="1"/>
  <c r="BA286" i="74"/>
  <c r="L286" i="74" s="1"/>
  <c r="BA287" i="74"/>
  <c r="L287" i="74" s="1"/>
  <c r="BA288" i="74"/>
  <c r="L288" i="74" s="1"/>
  <c r="BA289" i="74"/>
  <c r="L289" i="74" s="1"/>
  <c r="BA290" i="74"/>
  <c r="L290" i="74" s="1"/>
  <c r="BA291" i="74"/>
  <c r="L291" i="74" s="1"/>
  <c r="BA292" i="74"/>
  <c r="L292" i="74" s="1"/>
  <c r="BA293" i="74"/>
  <c r="L293" i="74" s="1"/>
  <c r="BA294" i="74"/>
  <c r="L294" i="74" s="1"/>
  <c r="BA295" i="74"/>
  <c r="L295" i="74" s="1"/>
  <c r="BA296" i="74"/>
  <c r="L296" i="74" s="1"/>
  <c r="BA297" i="74"/>
  <c r="L297" i="74" s="1"/>
  <c r="BA298" i="74"/>
  <c r="L298" i="74" s="1"/>
  <c r="BA299" i="74"/>
  <c r="L299" i="74" s="1"/>
  <c r="BA300" i="74"/>
  <c r="L300" i="74" s="1"/>
  <c r="BA301" i="74"/>
  <c r="L301" i="74" s="1"/>
  <c r="AY308" i="74"/>
  <c r="BE309" i="74" s="1"/>
  <c r="E4" i="4"/>
  <c r="E5" i="4"/>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E149" i="4"/>
  <c r="E150" i="4"/>
  <c r="E151" i="4"/>
  <c r="E152" i="4"/>
  <c r="E153" i="4"/>
  <c r="E154" i="4"/>
  <c r="E155" i="4"/>
  <c r="E156" i="4"/>
  <c r="E157" i="4"/>
  <c r="E158" i="4"/>
  <c r="E159" i="4"/>
  <c r="E160" i="4"/>
  <c r="E161" i="4"/>
  <c r="E162" i="4"/>
  <c r="E163" i="4"/>
  <c r="E164" i="4"/>
  <c r="E165" i="4"/>
  <c r="E166" i="4"/>
  <c r="E167" i="4"/>
  <c r="E168" i="4"/>
  <c r="E169" i="4"/>
  <c r="E170" i="4"/>
  <c r="E171" i="4"/>
  <c r="E172" i="4"/>
  <c r="E173" i="4"/>
  <c r="E174" i="4"/>
  <c r="E175" i="4"/>
  <c r="E176" i="4"/>
  <c r="E177" i="4"/>
  <c r="E178" i="4"/>
  <c r="E179" i="4"/>
  <c r="E180" i="4"/>
  <c r="E181" i="4"/>
  <c r="E182" i="4"/>
  <c r="E183" i="4"/>
  <c r="E184" i="4"/>
  <c r="E185" i="4"/>
  <c r="E186" i="4"/>
  <c r="E187" i="4"/>
  <c r="E188" i="4"/>
  <c r="E189" i="4"/>
  <c r="E190" i="4"/>
  <c r="E191" i="4"/>
  <c r="E192" i="4"/>
  <c r="E193" i="4"/>
  <c r="E194" i="4"/>
  <c r="E195" i="4"/>
  <c r="E196" i="4"/>
  <c r="E197" i="4"/>
  <c r="E198" i="4"/>
  <c r="E199" i="4"/>
  <c r="E200" i="4"/>
  <c r="E201" i="4"/>
  <c r="E202" i="4"/>
  <c r="E203" i="4"/>
  <c r="E204" i="4"/>
  <c r="E205" i="4"/>
  <c r="E206" i="4"/>
  <c r="E207" i="4"/>
  <c r="E208" i="4"/>
  <c r="E209" i="4"/>
  <c r="E210" i="4"/>
  <c r="E211" i="4"/>
  <c r="E212" i="4"/>
  <c r="E213" i="4"/>
  <c r="E214" i="4"/>
  <c r="E215" i="4"/>
  <c r="E216" i="4"/>
  <c r="E217" i="4"/>
  <c r="E218" i="4"/>
  <c r="E219" i="4"/>
  <c r="E220" i="4"/>
  <c r="E221" i="4"/>
  <c r="E222" i="4"/>
  <c r="E223" i="4"/>
  <c r="E224" i="4"/>
  <c r="E225" i="4"/>
  <c r="E226" i="4"/>
  <c r="E227" i="4"/>
  <c r="E228" i="4"/>
  <c r="E229" i="4"/>
  <c r="E230" i="4"/>
  <c r="E231" i="4"/>
  <c r="E232" i="4"/>
  <c r="E233" i="4"/>
  <c r="E234" i="4"/>
  <c r="E235" i="4"/>
  <c r="E236" i="4"/>
  <c r="E237" i="4"/>
  <c r="E238" i="4"/>
  <c r="E239" i="4"/>
  <c r="E240" i="4"/>
  <c r="E241" i="4"/>
  <c r="E242" i="4"/>
  <c r="E243" i="4"/>
  <c r="E244" i="4"/>
  <c r="E245" i="4"/>
  <c r="E246" i="4"/>
  <c r="E247" i="4"/>
  <c r="E248" i="4"/>
  <c r="E249" i="4"/>
  <c r="E250" i="4"/>
  <c r="E251" i="4"/>
  <c r="E252" i="4"/>
  <c r="E253" i="4"/>
  <c r="E254" i="4"/>
  <c r="E255" i="4"/>
  <c r="E256" i="4"/>
  <c r="E257" i="4"/>
  <c r="E258" i="4"/>
  <c r="E259" i="4"/>
  <c r="E260" i="4"/>
  <c r="E261" i="4"/>
  <c r="E262" i="4"/>
  <c r="E263" i="4"/>
  <c r="E264" i="4"/>
  <c r="E265" i="4"/>
  <c r="E266" i="4"/>
  <c r="E267" i="4"/>
  <c r="E268" i="4"/>
  <c r="E269" i="4"/>
  <c r="E270" i="4"/>
  <c r="E271" i="4"/>
  <c r="E272" i="4"/>
  <c r="E273" i="4"/>
  <c r="E274" i="4"/>
  <c r="E275" i="4"/>
  <c r="E276" i="4"/>
  <c r="E277" i="4"/>
  <c r="E278" i="4"/>
  <c r="E279" i="4"/>
  <c r="E280" i="4"/>
  <c r="E281" i="4"/>
  <c r="E282" i="4"/>
  <c r="E283" i="4"/>
  <c r="E284" i="4"/>
  <c r="E285" i="4"/>
  <c r="E286" i="4"/>
  <c r="E287" i="4"/>
  <c r="E288" i="4"/>
  <c r="E289" i="4"/>
  <c r="E290" i="4"/>
  <c r="E291" i="4"/>
  <c r="E292" i="4"/>
  <c r="E293" i="4"/>
  <c r="E294" i="4"/>
  <c r="E295" i="4"/>
  <c r="E296" i="4"/>
  <c r="E297" i="4"/>
  <c r="E298" i="4"/>
  <c r="E299" i="4"/>
  <c r="E300" i="4"/>
  <c r="E3" i="4"/>
  <c r="H4" i="3"/>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207" i="3"/>
  <c r="H208" i="3"/>
  <c r="H209" i="3"/>
  <c r="H210" i="3"/>
  <c r="H211" i="3"/>
  <c r="H212" i="3"/>
  <c r="H213" i="3"/>
  <c r="H214" i="3"/>
  <c r="H215" i="3"/>
  <c r="H216" i="3"/>
  <c r="H217" i="3"/>
  <c r="H218" i="3"/>
  <c r="H219" i="3"/>
  <c r="H220" i="3"/>
  <c r="H221" i="3"/>
  <c r="H222" i="3"/>
  <c r="H223" i="3"/>
  <c r="H224" i="3"/>
  <c r="H225" i="3"/>
  <c r="H226" i="3"/>
  <c r="H227" i="3"/>
  <c r="H228" i="3"/>
  <c r="H229" i="3"/>
  <c r="H230" i="3"/>
  <c r="H231" i="3"/>
  <c r="H232" i="3"/>
  <c r="H233" i="3"/>
  <c r="H234" i="3"/>
  <c r="H235" i="3"/>
  <c r="H236" i="3"/>
  <c r="H237" i="3"/>
  <c r="H238" i="3"/>
  <c r="H239" i="3"/>
  <c r="H240" i="3"/>
  <c r="H241" i="3"/>
  <c r="H242" i="3"/>
  <c r="H243" i="3"/>
  <c r="H244" i="3"/>
  <c r="H245" i="3"/>
  <c r="H246" i="3"/>
  <c r="H247" i="3"/>
  <c r="H248" i="3"/>
  <c r="H249" i="3"/>
  <c r="H250" i="3"/>
  <c r="H251" i="3"/>
  <c r="H252" i="3"/>
  <c r="H253" i="3"/>
  <c r="H254" i="3"/>
  <c r="H255" i="3"/>
  <c r="H256" i="3"/>
  <c r="H257" i="3"/>
  <c r="H258" i="3"/>
  <c r="H259" i="3"/>
  <c r="H260" i="3"/>
  <c r="H261" i="3"/>
  <c r="H262" i="3"/>
  <c r="H263" i="3"/>
  <c r="H264" i="3"/>
  <c r="H265" i="3"/>
  <c r="H266" i="3"/>
  <c r="H267" i="3"/>
  <c r="H268" i="3"/>
  <c r="H269" i="3"/>
  <c r="H270" i="3"/>
  <c r="H271" i="3"/>
  <c r="H272" i="3"/>
  <c r="H273" i="3"/>
  <c r="H274" i="3"/>
  <c r="H275" i="3"/>
  <c r="H276" i="3"/>
  <c r="H277" i="3"/>
  <c r="H278" i="3"/>
  <c r="H279" i="3"/>
  <c r="H280" i="3"/>
  <c r="H281" i="3"/>
  <c r="H282" i="3"/>
  <c r="H283" i="3"/>
  <c r="H284" i="3"/>
  <c r="H285" i="3"/>
  <c r="H286" i="3"/>
  <c r="H287" i="3"/>
  <c r="H288" i="3"/>
  <c r="H289" i="3"/>
  <c r="H290" i="3"/>
  <c r="H291" i="3"/>
  <c r="H292" i="3"/>
  <c r="H293" i="3"/>
  <c r="H294" i="3"/>
  <c r="H295" i="3"/>
  <c r="H296" i="3"/>
  <c r="H297" i="3"/>
  <c r="H298" i="3"/>
  <c r="H299" i="3"/>
  <c r="H300" i="3"/>
  <c r="AI304" i="74"/>
  <c r="AI305" i="74"/>
  <c r="R4" i="75"/>
  <c r="S4" i="75" s="1"/>
  <c r="R5" i="75"/>
  <c r="S5" i="75" s="1"/>
  <c r="R6" i="75"/>
  <c r="S6" i="75" s="1"/>
  <c r="R7" i="75"/>
  <c r="S7" i="75" s="1"/>
  <c r="R8" i="75"/>
  <c r="S8" i="75" s="1"/>
  <c r="R9" i="75"/>
  <c r="S9" i="75" s="1"/>
  <c r="R10" i="75"/>
  <c r="S10" i="75" s="1"/>
  <c r="R11" i="75"/>
  <c r="S11" i="75" s="1"/>
  <c r="R12" i="75"/>
  <c r="S12" i="75" s="1"/>
  <c r="R13" i="75"/>
  <c r="S13" i="75" s="1"/>
  <c r="R14" i="75"/>
  <c r="S14" i="75" s="1"/>
  <c r="R15" i="75"/>
  <c r="S15" i="75" s="1"/>
  <c r="R16" i="75"/>
  <c r="S16" i="75" s="1"/>
  <c r="R17" i="75"/>
  <c r="S17" i="75" s="1"/>
  <c r="R18" i="75"/>
  <c r="S18" i="75" s="1"/>
  <c r="R19" i="75"/>
  <c r="S19" i="75" s="1"/>
  <c r="R20" i="75"/>
  <c r="S20" i="75" s="1"/>
  <c r="R21" i="75"/>
  <c r="S21" i="75" s="1"/>
  <c r="R22" i="75"/>
  <c r="S22" i="75" s="1"/>
  <c r="R23" i="75"/>
  <c r="S23" i="75" s="1"/>
  <c r="R24" i="75"/>
  <c r="S24" i="75" s="1"/>
  <c r="R25" i="75"/>
  <c r="S25" i="75" s="1"/>
  <c r="R26" i="75"/>
  <c r="S26" i="75" s="1"/>
  <c r="R27" i="75"/>
  <c r="S27" i="75" s="1"/>
  <c r="R28" i="75"/>
  <c r="S28" i="75" s="1"/>
  <c r="R29" i="75"/>
  <c r="S29" i="75" s="1"/>
  <c r="R30" i="75"/>
  <c r="S30" i="75" s="1"/>
  <c r="R31" i="75"/>
  <c r="S31" i="75" s="1"/>
  <c r="R32" i="75"/>
  <c r="S32" i="75" s="1"/>
  <c r="R33" i="75"/>
  <c r="S33" i="75" s="1"/>
  <c r="R34" i="75"/>
  <c r="S34" i="75" s="1"/>
  <c r="R35" i="75"/>
  <c r="S35" i="75" s="1"/>
  <c r="R36" i="75"/>
  <c r="S36" i="75" s="1"/>
  <c r="R37" i="75"/>
  <c r="S37" i="75" s="1"/>
  <c r="R38" i="75"/>
  <c r="S38" i="75" s="1"/>
  <c r="R39" i="75"/>
  <c r="S39" i="75" s="1"/>
  <c r="R40" i="75"/>
  <c r="S40" i="75" s="1"/>
  <c r="R41" i="75"/>
  <c r="S41" i="75" s="1"/>
  <c r="R42" i="75"/>
  <c r="S42" i="75" s="1"/>
  <c r="R43" i="75"/>
  <c r="S43" i="75" s="1"/>
  <c r="R44" i="75"/>
  <c r="S44" i="75" s="1"/>
  <c r="R45" i="75"/>
  <c r="S45" i="75" s="1"/>
  <c r="R46" i="75"/>
  <c r="S46" i="75" s="1"/>
  <c r="R47" i="75"/>
  <c r="S47" i="75" s="1"/>
  <c r="R48" i="75"/>
  <c r="S48" i="75" s="1"/>
  <c r="R49" i="75"/>
  <c r="S49" i="75" s="1"/>
  <c r="R50" i="75"/>
  <c r="S50" i="75" s="1"/>
  <c r="R51" i="75"/>
  <c r="S51" i="75" s="1"/>
  <c r="R52" i="75"/>
  <c r="S52" i="75" s="1"/>
  <c r="R53" i="75"/>
  <c r="S53" i="75" s="1"/>
  <c r="R54" i="75"/>
  <c r="S54" i="75" s="1"/>
  <c r="R55" i="75"/>
  <c r="S55" i="75" s="1"/>
  <c r="R56" i="75"/>
  <c r="S56" i="75" s="1"/>
  <c r="R57" i="75"/>
  <c r="S57" i="75" s="1"/>
  <c r="R58" i="75"/>
  <c r="S58" i="75" s="1"/>
  <c r="R59" i="75"/>
  <c r="S59" i="75" s="1"/>
  <c r="R60" i="75"/>
  <c r="S60" i="75" s="1"/>
  <c r="R61" i="75"/>
  <c r="S61" i="75" s="1"/>
  <c r="R62" i="75"/>
  <c r="S62" i="75" s="1"/>
  <c r="R63" i="75"/>
  <c r="S63" i="75" s="1"/>
  <c r="R64" i="75"/>
  <c r="S64" i="75" s="1"/>
  <c r="R65" i="75"/>
  <c r="S65" i="75" s="1"/>
  <c r="R66" i="75"/>
  <c r="S66" i="75" s="1"/>
  <c r="R67" i="75"/>
  <c r="S67" i="75" s="1"/>
  <c r="R68" i="75"/>
  <c r="S68" i="75" s="1"/>
  <c r="R69" i="75"/>
  <c r="S69" i="75" s="1"/>
  <c r="R70" i="75"/>
  <c r="S70" i="75" s="1"/>
  <c r="R71" i="75"/>
  <c r="S71" i="75" s="1"/>
  <c r="R72" i="75"/>
  <c r="S72" i="75" s="1"/>
  <c r="R73" i="75"/>
  <c r="S73" i="75" s="1"/>
  <c r="R74" i="75"/>
  <c r="S74" i="75" s="1"/>
  <c r="R75" i="75"/>
  <c r="S75" i="75" s="1"/>
  <c r="R76" i="75"/>
  <c r="S76" i="75" s="1"/>
  <c r="R77" i="75"/>
  <c r="S77" i="75" s="1"/>
  <c r="R78" i="75"/>
  <c r="S78" i="75" s="1"/>
  <c r="R79" i="75"/>
  <c r="S79" i="75" s="1"/>
  <c r="R80" i="75"/>
  <c r="S80" i="75" s="1"/>
  <c r="R81" i="75"/>
  <c r="S81" i="75" s="1"/>
  <c r="R82" i="75"/>
  <c r="S82" i="75" s="1"/>
  <c r="R83" i="75"/>
  <c r="S83" i="75" s="1"/>
  <c r="R84" i="75"/>
  <c r="S84" i="75" s="1"/>
  <c r="R85" i="75"/>
  <c r="S85" i="75" s="1"/>
  <c r="R86" i="75"/>
  <c r="S86" i="75" s="1"/>
  <c r="R87" i="75"/>
  <c r="S87" i="75" s="1"/>
  <c r="R88" i="75"/>
  <c r="S88" i="75" s="1"/>
  <c r="R89" i="75"/>
  <c r="S89" i="75" s="1"/>
  <c r="R90" i="75"/>
  <c r="S90" i="75" s="1"/>
  <c r="R91" i="75"/>
  <c r="S91" i="75" s="1"/>
  <c r="R92" i="75"/>
  <c r="S92" i="75" s="1"/>
  <c r="R93" i="75"/>
  <c r="S93" i="75" s="1"/>
  <c r="R94" i="75"/>
  <c r="S94" i="75" s="1"/>
  <c r="R95" i="75"/>
  <c r="S95" i="75" s="1"/>
  <c r="R96" i="75"/>
  <c r="S96" i="75" s="1"/>
  <c r="R97" i="75"/>
  <c r="S97" i="75" s="1"/>
  <c r="R98" i="75"/>
  <c r="S98" i="75" s="1"/>
  <c r="R99" i="75"/>
  <c r="S99" i="75" s="1"/>
  <c r="R100" i="75"/>
  <c r="S100" i="75" s="1"/>
  <c r="R101" i="75"/>
  <c r="S101" i="75" s="1"/>
  <c r="R102" i="75"/>
  <c r="S102" i="75" s="1"/>
  <c r="R103" i="75"/>
  <c r="S103" i="75" s="1"/>
  <c r="R104" i="75"/>
  <c r="S104" i="75" s="1"/>
  <c r="R105" i="75"/>
  <c r="S105" i="75" s="1"/>
  <c r="R106" i="75"/>
  <c r="S106" i="75" s="1"/>
  <c r="R107" i="75"/>
  <c r="S107" i="75" s="1"/>
  <c r="R108" i="75"/>
  <c r="S108" i="75" s="1"/>
  <c r="R109" i="75"/>
  <c r="S109" i="75" s="1"/>
  <c r="R110" i="75"/>
  <c r="S110" i="75" s="1"/>
  <c r="R111" i="75"/>
  <c r="S111" i="75" s="1"/>
  <c r="R112" i="75"/>
  <c r="S112" i="75" s="1"/>
  <c r="R113" i="75"/>
  <c r="S113" i="75" s="1"/>
  <c r="R114" i="75"/>
  <c r="S114" i="75" s="1"/>
  <c r="R115" i="75"/>
  <c r="S115" i="75" s="1"/>
  <c r="R116" i="75"/>
  <c r="S116" i="75" s="1"/>
  <c r="R117" i="75"/>
  <c r="S117" i="75" s="1"/>
  <c r="R118" i="75"/>
  <c r="S118" i="75" s="1"/>
  <c r="R119" i="75"/>
  <c r="S119" i="75" s="1"/>
  <c r="R120" i="75"/>
  <c r="S120" i="75" s="1"/>
  <c r="R121" i="75"/>
  <c r="S121" i="75" s="1"/>
  <c r="R122" i="75"/>
  <c r="S122" i="75" s="1"/>
  <c r="R123" i="75"/>
  <c r="S123" i="75" s="1"/>
  <c r="R124" i="75"/>
  <c r="S124" i="75" s="1"/>
  <c r="R125" i="75"/>
  <c r="S125" i="75" s="1"/>
  <c r="R126" i="75"/>
  <c r="S126" i="75" s="1"/>
  <c r="R127" i="75"/>
  <c r="S127" i="75" s="1"/>
  <c r="R128" i="75"/>
  <c r="S128" i="75" s="1"/>
  <c r="R129" i="75"/>
  <c r="S129" i="75" s="1"/>
  <c r="R130" i="75"/>
  <c r="S130" i="75" s="1"/>
  <c r="R131" i="75"/>
  <c r="S131" i="75" s="1"/>
  <c r="R132" i="75"/>
  <c r="S132" i="75" s="1"/>
  <c r="R133" i="75"/>
  <c r="S133" i="75" s="1"/>
  <c r="R134" i="75"/>
  <c r="S134" i="75" s="1"/>
  <c r="R135" i="75"/>
  <c r="S135" i="75" s="1"/>
  <c r="R136" i="75"/>
  <c r="S136" i="75" s="1"/>
  <c r="R137" i="75"/>
  <c r="S137" i="75" s="1"/>
  <c r="R138" i="75"/>
  <c r="S138" i="75" s="1"/>
  <c r="R139" i="75"/>
  <c r="S139" i="75" s="1"/>
  <c r="R140" i="75"/>
  <c r="S140" i="75" s="1"/>
  <c r="R141" i="75"/>
  <c r="S141" i="75" s="1"/>
  <c r="R142" i="75"/>
  <c r="S142" i="75" s="1"/>
  <c r="R143" i="75"/>
  <c r="S143" i="75" s="1"/>
  <c r="R144" i="75"/>
  <c r="S144" i="75" s="1"/>
  <c r="R145" i="75"/>
  <c r="S145" i="75" s="1"/>
  <c r="R146" i="75"/>
  <c r="S146" i="75" s="1"/>
  <c r="R147" i="75"/>
  <c r="S147" i="75" s="1"/>
  <c r="R148" i="75"/>
  <c r="S148" i="75" s="1"/>
  <c r="R149" i="75"/>
  <c r="S149" i="75" s="1"/>
  <c r="R150" i="75"/>
  <c r="S150" i="75" s="1"/>
  <c r="R151" i="75"/>
  <c r="S151" i="75" s="1"/>
  <c r="R152" i="75"/>
  <c r="S152" i="75" s="1"/>
  <c r="R153" i="75"/>
  <c r="S153" i="75" s="1"/>
  <c r="R154" i="75"/>
  <c r="S154" i="75" s="1"/>
  <c r="R155" i="75"/>
  <c r="S155" i="75" s="1"/>
  <c r="R156" i="75"/>
  <c r="S156" i="75" s="1"/>
  <c r="R157" i="75"/>
  <c r="S157" i="75" s="1"/>
  <c r="R158" i="75"/>
  <c r="S158" i="75" s="1"/>
  <c r="R159" i="75"/>
  <c r="S159" i="75" s="1"/>
  <c r="R160" i="75"/>
  <c r="S160" i="75" s="1"/>
  <c r="R161" i="75"/>
  <c r="S161" i="75" s="1"/>
  <c r="R162" i="75"/>
  <c r="S162" i="75" s="1"/>
  <c r="R163" i="75"/>
  <c r="S163" i="75" s="1"/>
  <c r="R164" i="75"/>
  <c r="S164" i="75" s="1"/>
  <c r="R165" i="75"/>
  <c r="S165" i="75" s="1"/>
  <c r="R166" i="75"/>
  <c r="S166" i="75" s="1"/>
  <c r="R167" i="75"/>
  <c r="S167" i="75" s="1"/>
  <c r="R168" i="75"/>
  <c r="S168" i="75" s="1"/>
  <c r="R169" i="75"/>
  <c r="S169" i="75" s="1"/>
  <c r="R170" i="75"/>
  <c r="S170" i="75" s="1"/>
  <c r="R171" i="75"/>
  <c r="S171" i="75" s="1"/>
  <c r="R172" i="75"/>
  <c r="S172" i="75" s="1"/>
  <c r="R173" i="75"/>
  <c r="S173" i="75" s="1"/>
  <c r="R174" i="75"/>
  <c r="S174" i="75" s="1"/>
  <c r="R175" i="75"/>
  <c r="S175" i="75" s="1"/>
  <c r="R176" i="75"/>
  <c r="S176" i="75" s="1"/>
  <c r="R177" i="75"/>
  <c r="S177" i="75" s="1"/>
  <c r="R178" i="75"/>
  <c r="S178" i="75" s="1"/>
  <c r="R179" i="75"/>
  <c r="S179" i="75" s="1"/>
  <c r="R180" i="75"/>
  <c r="S180" i="75" s="1"/>
  <c r="R181" i="75"/>
  <c r="S181" i="75" s="1"/>
  <c r="R182" i="75"/>
  <c r="S182" i="75" s="1"/>
  <c r="R183" i="75"/>
  <c r="S183" i="75" s="1"/>
  <c r="R184" i="75"/>
  <c r="S184" i="75" s="1"/>
  <c r="R185" i="75"/>
  <c r="S185" i="75" s="1"/>
  <c r="R186" i="75"/>
  <c r="S186" i="75" s="1"/>
  <c r="R187" i="75"/>
  <c r="S187" i="75" s="1"/>
  <c r="R188" i="75"/>
  <c r="S188" i="75" s="1"/>
  <c r="R189" i="75"/>
  <c r="S189" i="75" s="1"/>
  <c r="R190" i="75"/>
  <c r="S190" i="75" s="1"/>
  <c r="R191" i="75"/>
  <c r="S191" i="75" s="1"/>
  <c r="R192" i="75"/>
  <c r="S192" i="75" s="1"/>
  <c r="R193" i="75"/>
  <c r="S193" i="75" s="1"/>
  <c r="R194" i="75"/>
  <c r="S194" i="75" s="1"/>
  <c r="R195" i="75"/>
  <c r="S195" i="75" s="1"/>
  <c r="R196" i="75"/>
  <c r="S196" i="75" s="1"/>
  <c r="R197" i="75"/>
  <c r="S197" i="75" s="1"/>
  <c r="R198" i="75"/>
  <c r="S198" i="75" s="1"/>
  <c r="R199" i="75"/>
  <c r="S199" i="75" s="1"/>
  <c r="R200" i="75"/>
  <c r="S200" i="75" s="1"/>
  <c r="R201" i="75"/>
  <c r="S201" i="75" s="1"/>
  <c r="R202" i="75"/>
  <c r="S202" i="75" s="1"/>
  <c r="R203" i="75"/>
  <c r="S203" i="75" s="1"/>
  <c r="R204" i="75"/>
  <c r="S204" i="75" s="1"/>
  <c r="R205" i="75"/>
  <c r="S205" i="75" s="1"/>
  <c r="R206" i="75"/>
  <c r="S206" i="75" s="1"/>
  <c r="R207" i="75"/>
  <c r="S207" i="75" s="1"/>
  <c r="R208" i="75"/>
  <c r="S208" i="75" s="1"/>
  <c r="R209" i="75"/>
  <c r="S209" i="75" s="1"/>
  <c r="R210" i="75"/>
  <c r="S210" i="75" s="1"/>
  <c r="R211" i="75"/>
  <c r="S211" i="75" s="1"/>
  <c r="R212" i="75"/>
  <c r="S212" i="75" s="1"/>
  <c r="R213" i="75"/>
  <c r="S213" i="75" s="1"/>
  <c r="R214" i="75"/>
  <c r="S214" i="75" s="1"/>
  <c r="R215" i="75"/>
  <c r="S215" i="75" s="1"/>
  <c r="R216" i="75"/>
  <c r="S216" i="75" s="1"/>
  <c r="R217" i="75"/>
  <c r="S217" i="75" s="1"/>
  <c r="R218" i="75"/>
  <c r="S218" i="75" s="1"/>
  <c r="R219" i="75"/>
  <c r="S219" i="75" s="1"/>
  <c r="R220" i="75"/>
  <c r="S220" i="75" s="1"/>
  <c r="R221" i="75"/>
  <c r="S221" i="75" s="1"/>
  <c r="R222" i="75"/>
  <c r="S222" i="75" s="1"/>
  <c r="R223" i="75"/>
  <c r="S223" i="75" s="1"/>
  <c r="R224" i="75"/>
  <c r="S224" i="75" s="1"/>
  <c r="R225" i="75"/>
  <c r="S225" i="75" s="1"/>
  <c r="R226" i="75"/>
  <c r="S226" i="75" s="1"/>
  <c r="R227" i="75"/>
  <c r="S227" i="75" s="1"/>
  <c r="R228" i="75"/>
  <c r="S228" i="75" s="1"/>
  <c r="R229" i="75"/>
  <c r="S229" i="75" s="1"/>
  <c r="R230" i="75"/>
  <c r="S230" i="75" s="1"/>
  <c r="R231" i="75"/>
  <c r="S231" i="75" s="1"/>
  <c r="R232" i="75"/>
  <c r="S232" i="75" s="1"/>
  <c r="R233" i="75"/>
  <c r="S233" i="75" s="1"/>
  <c r="R234" i="75"/>
  <c r="S234" i="75" s="1"/>
  <c r="R235" i="75"/>
  <c r="S235" i="75" s="1"/>
  <c r="R236" i="75"/>
  <c r="S236" i="75" s="1"/>
  <c r="R237" i="75"/>
  <c r="S237" i="75" s="1"/>
  <c r="R238" i="75"/>
  <c r="S238" i="75" s="1"/>
  <c r="R239" i="75"/>
  <c r="S239" i="75" s="1"/>
  <c r="R240" i="75"/>
  <c r="S240" i="75" s="1"/>
  <c r="R241" i="75"/>
  <c r="S241" i="75" s="1"/>
  <c r="R242" i="75"/>
  <c r="S242" i="75" s="1"/>
  <c r="R243" i="75"/>
  <c r="S243" i="75" s="1"/>
  <c r="R244" i="75"/>
  <c r="S244" i="75" s="1"/>
  <c r="R245" i="75"/>
  <c r="S245" i="75" s="1"/>
  <c r="R246" i="75"/>
  <c r="S246" i="75" s="1"/>
  <c r="R247" i="75"/>
  <c r="S247" i="75" s="1"/>
  <c r="R248" i="75"/>
  <c r="S248" i="75" s="1"/>
  <c r="R249" i="75"/>
  <c r="S249" i="75" s="1"/>
  <c r="R250" i="75"/>
  <c r="S250" i="75" s="1"/>
  <c r="R251" i="75"/>
  <c r="S251" i="75" s="1"/>
  <c r="R252" i="75"/>
  <c r="S252" i="75" s="1"/>
  <c r="R253" i="75"/>
  <c r="S253" i="75" s="1"/>
  <c r="R254" i="75"/>
  <c r="S254" i="75" s="1"/>
  <c r="R255" i="75"/>
  <c r="S255" i="75" s="1"/>
  <c r="R256" i="75"/>
  <c r="S256" i="75" s="1"/>
  <c r="R257" i="75"/>
  <c r="S257" i="75" s="1"/>
  <c r="R258" i="75"/>
  <c r="S258" i="75" s="1"/>
  <c r="R259" i="75"/>
  <c r="S259" i="75" s="1"/>
  <c r="R260" i="75"/>
  <c r="S260" i="75" s="1"/>
  <c r="R261" i="75"/>
  <c r="S261" i="75" s="1"/>
  <c r="R262" i="75"/>
  <c r="S262" i="75" s="1"/>
  <c r="R263" i="75"/>
  <c r="S263" i="75" s="1"/>
  <c r="R264" i="75"/>
  <c r="S264" i="75" s="1"/>
  <c r="R265" i="75"/>
  <c r="S265" i="75" s="1"/>
  <c r="R266" i="75"/>
  <c r="S266" i="75" s="1"/>
  <c r="R267" i="75"/>
  <c r="S267" i="75" s="1"/>
  <c r="R268" i="75"/>
  <c r="S268" i="75" s="1"/>
  <c r="R269" i="75"/>
  <c r="S269" i="75" s="1"/>
  <c r="R270" i="75"/>
  <c r="S270" i="75" s="1"/>
  <c r="R271" i="75"/>
  <c r="S271" i="75" s="1"/>
  <c r="R272" i="75"/>
  <c r="S272" i="75" s="1"/>
  <c r="R273" i="75"/>
  <c r="S273" i="75" s="1"/>
  <c r="R274" i="75"/>
  <c r="S274" i="75" s="1"/>
  <c r="R275" i="75"/>
  <c r="S275" i="75" s="1"/>
  <c r="R276" i="75"/>
  <c r="S276" i="75" s="1"/>
  <c r="R277" i="75"/>
  <c r="S277" i="75" s="1"/>
  <c r="R278" i="75"/>
  <c r="S278" i="75" s="1"/>
  <c r="R279" i="75"/>
  <c r="S279" i="75" s="1"/>
  <c r="R280" i="75"/>
  <c r="S280" i="75" s="1"/>
  <c r="R281" i="75"/>
  <c r="S281" i="75" s="1"/>
  <c r="R282" i="75"/>
  <c r="S282" i="75" s="1"/>
  <c r="R283" i="75"/>
  <c r="S283" i="75" s="1"/>
  <c r="R284" i="75"/>
  <c r="S284" i="75" s="1"/>
  <c r="R285" i="75"/>
  <c r="S285" i="75" s="1"/>
  <c r="R286" i="75"/>
  <c r="S286" i="75" s="1"/>
  <c r="R287" i="75"/>
  <c r="S287" i="75" s="1"/>
  <c r="R288" i="75"/>
  <c r="S288" i="75" s="1"/>
  <c r="R289" i="75"/>
  <c r="S289" i="75" s="1"/>
  <c r="R290" i="75"/>
  <c r="S290" i="75" s="1"/>
  <c r="R291" i="75"/>
  <c r="S291" i="75" s="1"/>
  <c r="R292" i="75"/>
  <c r="S292" i="75" s="1"/>
  <c r="R293" i="75"/>
  <c r="S293" i="75" s="1"/>
  <c r="R294" i="75"/>
  <c r="S294" i="75" s="1"/>
  <c r="R295" i="75"/>
  <c r="S295" i="75" s="1"/>
  <c r="R296" i="75"/>
  <c r="S296" i="75" s="1"/>
  <c r="R297" i="75"/>
  <c r="S297" i="75" s="1"/>
  <c r="R298" i="75"/>
  <c r="S298" i="75" s="1"/>
  <c r="R299" i="75"/>
  <c r="S299" i="75" s="1"/>
  <c r="R300" i="75"/>
  <c r="S300" i="75" s="1"/>
  <c r="R3" i="75"/>
  <c r="S3" i="75" s="1"/>
  <c r="E4" i="75"/>
  <c r="F4" i="75" s="1"/>
  <c r="E5" i="75"/>
  <c r="F5" i="75" s="1"/>
  <c r="E6" i="75"/>
  <c r="F6" i="75" s="1"/>
  <c r="E7" i="75"/>
  <c r="E8" i="75"/>
  <c r="E9" i="75"/>
  <c r="F9" i="75" s="1"/>
  <c r="E10" i="75"/>
  <c r="F10" i="75" s="1"/>
  <c r="E11" i="75"/>
  <c r="F11" i="75" s="1"/>
  <c r="E12" i="75"/>
  <c r="F12" i="75" s="1"/>
  <c r="E13" i="75"/>
  <c r="F13" i="75" s="1"/>
  <c r="E14" i="75"/>
  <c r="F14" i="75" s="1"/>
  <c r="E15" i="75"/>
  <c r="F15" i="75" s="1"/>
  <c r="E16" i="75"/>
  <c r="F16" i="75" s="1"/>
  <c r="E17" i="75"/>
  <c r="F17" i="75" s="1"/>
  <c r="E18" i="75"/>
  <c r="F18" i="75" s="1"/>
  <c r="E19" i="75"/>
  <c r="F19" i="75" s="1"/>
  <c r="E20" i="75"/>
  <c r="F20" i="75" s="1"/>
  <c r="E21" i="75"/>
  <c r="F21" i="75" s="1"/>
  <c r="E22" i="75"/>
  <c r="F22" i="75" s="1"/>
  <c r="E23" i="75"/>
  <c r="F23" i="75" s="1"/>
  <c r="E24" i="75"/>
  <c r="F24" i="75" s="1"/>
  <c r="E25" i="75"/>
  <c r="F25" i="75" s="1"/>
  <c r="E26" i="75"/>
  <c r="F26" i="75" s="1"/>
  <c r="E27" i="75"/>
  <c r="F27" i="75" s="1"/>
  <c r="E28" i="75"/>
  <c r="F28" i="75" s="1"/>
  <c r="E29" i="75"/>
  <c r="F29" i="75" s="1"/>
  <c r="E30" i="75"/>
  <c r="F30" i="75" s="1"/>
  <c r="E31" i="75"/>
  <c r="F31" i="75" s="1"/>
  <c r="E32" i="75"/>
  <c r="F32" i="75" s="1"/>
  <c r="E33" i="75"/>
  <c r="F33" i="75" s="1"/>
  <c r="E34" i="75"/>
  <c r="F34" i="75" s="1"/>
  <c r="E35" i="75"/>
  <c r="F35" i="75" s="1"/>
  <c r="E36" i="75"/>
  <c r="E37" i="75"/>
  <c r="F37" i="75" s="1"/>
  <c r="E38" i="75"/>
  <c r="F38" i="75" s="1"/>
  <c r="E39" i="75"/>
  <c r="F39" i="75" s="1"/>
  <c r="E40" i="75"/>
  <c r="F40" i="75" s="1"/>
  <c r="E41" i="75"/>
  <c r="F41" i="75" s="1"/>
  <c r="E42" i="75"/>
  <c r="F42" i="75" s="1"/>
  <c r="E43" i="75"/>
  <c r="F43" i="75" s="1"/>
  <c r="E44" i="75"/>
  <c r="F44" i="75" s="1"/>
  <c r="E45" i="75"/>
  <c r="F45" i="75" s="1"/>
  <c r="E46" i="75"/>
  <c r="F46" i="75" s="1"/>
  <c r="E47" i="75"/>
  <c r="F47" i="75" s="1"/>
  <c r="E48" i="75"/>
  <c r="F48" i="75" s="1"/>
  <c r="E49" i="75"/>
  <c r="E50" i="75"/>
  <c r="F50" i="75" s="1"/>
  <c r="E51" i="75"/>
  <c r="F51" i="75" s="1"/>
  <c r="E52" i="75"/>
  <c r="F52" i="75" s="1"/>
  <c r="E53" i="75"/>
  <c r="F53" i="75" s="1"/>
  <c r="E54" i="75"/>
  <c r="F54" i="75" s="1"/>
  <c r="E55" i="75"/>
  <c r="F55" i="75" s="1"/>
  <c r="E56" i="75"/>
  <c r="F56" i="75" s="1"/>
  <c r="E57" i="75"/>
  <c r="F57" i="75" s="1"/>
  <c r="E58" i="75"/>
  <c r="F58" i="75" s="1"/>
  <c r="E59" i="75"/>
  <c r="F59" i="75" s="1"/>
  <c r="E60" i="75"/>
  <c r="E61" i="75"/>
  <c r="F61" i="75" s="1"/>
  <c r="E62" i="75"/>
  <c r="F62" i="75" s="1"/>
  <c r="E63" i="75"/>
  <c r="F63" i="75" s="1"/>
  <c r="E64" i="75"/>
  <c r="F64" i="75" s="1"/>
  <c r="E65" i="75"/>
  <c r="F65" i="75" s="1"/>
  <c r="E66" i="75"/>
  <c r="F66" i="75" s="1"/>
  <c r="E67" i="75"/>
  <c r="F67" i="75" s="1"/>
  <c r="E68" i="75"/>
  <c r="F68" i="75" s="1"/>
  <c r="E69" i="75"/>
  <c r="F69" i="75" s="1"/>
  <c r="E70" i="75"/>
  <c r="E71" i="75"/>
  <c r="F71" i="75" s="1"/>
  <c r="E72" i="75"/>
  <c r="F72" i="75" s="1"/>
  <c r="E73" i="75"/>
  <c r="F73" i="75" s="1"/>
  <c r="E74" i="75"/>
  <c r="F74" i="75" s="1"/>
  <c r="E75" i="75"/>
  <c r="F75" i="75" s="1"/>
  <c r="E76" i="75"/>
  <c r="F76" i="75" s="1"/>
  <c r="E77" i="75"/>
  <c r="F77" i="75" s="1"/>
  <c r="E78" i="75"/>
  <c r="F78" i="75" s="1"/>
  <c r="E79" i="75"/>
  <c r="F79" i="75" s="1"/>
  <c r="E80" i="75"/>
  <c r="F80" i="75" s="1"/>
  <c r="E81" i="75"/>
  <c r="E82" i="75"/>
  <c r="F82" i="75" s="1"/>
  <c r="E83" i="75"/>
  <c r="F83" i="75" s="1"/>
  <c r="E84" i="75"/>
  <c r="F84" i="75" s="1"/>
  <c r="E85" i="75"/>
  <c r="F85" i="75" s="1"/>
  <c r="E86" i="75"/>
  <c r="F86" i="75" s="1"/>
  <c r="E87" i="75"/>
  <c r="F87" i="75" s="1"/>
  <c r="E88" i="75"/>
  <c r="F88" i="75" s="1"/>
  <c r="E89" i="75"/>
  <c r="F89" i="75" s="1"/>
  <c r="E90" i="75"/>
  <c r="F90" i="75" s="1"/>
  <c r="E91" i="75"/>
  <c r="F91" i="75" s="1"/>
  <c r="E92" i="75"/>
  <c r="E93" i="75"/>
  <c r="F93" i="75" s="1"/>
  <c r="E94" i="75"/>
  <c r="F94" i="75" s="1"/>
  <c r="E95" i="75"/>
  <c r="F95" i="75" s="1"/>
  <c r="E96" i="75"/>
  <c r="F96" i="75" s="1"/>
  <c r="E97" i="75"/>
  <c r="F97" i="75" s="1"/>
  <c r="E98" i="75"/>
  <c r="F98" i="75" s="1"/>
  <c r="E99" i="75"/>
  <c r="F99" i="75" s="1"/>
  <c r="E100" i="75"/>
  <c r="F100" i="75" s="1"/>
  <c r="E101" i="75"/>
  <c r="F101" i="75" s="1"/>
  <c r="E102" i="75"/>
  <c r="E103" i="75"/>
  <c r="F103" i="75" s="1"/>
  <c r="E104" i="75"/>
  <c r="F104" i="75" s="1"/>
  <c r="E105" i="75"/>
  <c r="F105" i="75" s="1"/>
  <c r="E106" i="75"/>
  <c r="F106" i="75" s="1"/>
  <c r="E107" i="75"/>
  <c r="F107" i="75" s="1"/>
  <c r="E108" i="75"/>
  <c r="F108" i="75" s="1"/>
  <c r="E109" i="75"/>
  <c r="F109" i="75" s="1"/>
  <c r="E110" i="75"/>
  <c r="F110" i="75" s="1"/>
  <c r="E111" i="75"/>
  <c r="F111" i="75" s="1"/>
  <c r="E112" i="75"/>
  <c r="F112" i="75" s="1"/>
  <c r="E113" i="75"/>
  <c r="E114" i="75"/>
  <c r="F114" i="75" s="1"/>
  <c r="E115" i="75"/>
  <c r="F115" i="75" s="1"/>
  <c r="E116" i="75"/>
  <c r="F116" i="75" s="1"/>
  <c r="E117" i="75"/>
  <c r="F117" i="75" s="1"/>
  <c r="E118" i="75"/>
  <c r="F118" i="75" s="1"/>
  <c r="E119" i="75"/>
  <c r="F119" i="75" s="1"/>
  <c r="E120" i="75"/>
  <c r="F120" i="75" s="1"/>
  <c r="E121" i="75"/>
  <c r="F121" i="75" s="1"/>
  <c r="E122" i="75"/>
  <c r="F122" i="75" s="1"/>
  <c r="E123" i="75"/>
  <c r="F123" i="75" s="1"/>
  <c r="E124" i="75"/>
  <c r="E125" i="75"/>
  <c r="F125" i="75" s="1"/>
  <c r="E126" i="75"/>
  <c r="F126" i="75" s="1"/>
  <c r="E127" i="75"/>
  <c r="F127" i="75" s="1"/>
  <c r="E128" i="75"/>
  <c r="F128" i="75" s="1"/>
  <c r="E129" i="75"/>
  <c r="F129" i="75" s="1"/>
  <c r="E130" i="75"/>
  <c r="F130" i="75" s="1"/>
  <c r="E131" i="75"/>
  <c r="F131" i="75" s="1"/>
  <c r="E132" i="75"/>
  <c r="F132" i="75" s="1"/>
  <c r="E133" i="75"/>
  <c r="F133" i="75" s="1"/>
  <c r="E134" i="75"/>
  <c r="E135" i="75"/>
  <c r="F135" i="75" s="1"/>
  <c r="E136" i="75"/>
  <c r="F136" i="75" s="1"/>
  <c r="E137" i="75"/>
  <c r="F137" i="75" s="1"/>
  <c r="E138" i="75"/>
  <c r="F138" i="75" s="1"/>
  <c r="E139" i="75"/>
  <c r="F139" i="75" s="1"/>
  <c r="E140" i="75"/>
  <c r="F140" i="75" s="1"/>
  <c r="E141" i="75"/>
  <c r="F141" i="75" s="1"/>
  <c r="E142" i="75"/>
  <c r="F142" i="75" s="1"/>
  <c r="E143" i="75"/>
  <c r="F143" i="75" s="1"/>
  <c r="E144" i="75"/>
  <c r="F144" i="75" s="1"/>
  <c r="E145" i="75"/>
  <c r="E146" i="75"/>
  <c r="F146" i="75" s="1"/>
  <c r="E147" i="75"/>
  <c r="F147" i="75" s="1"/>
  <c r="E148" i="75"/>
  <c r="F148" i="75" s="1"/>
  <c r="E149" i="75"/>
  <c r="F149" i="75" s="1"/>
  <c r="E150" i="75"/>
  <c r="F150" i="75" s="1"/>
  <c r="E151" i="75"/>
  <c r="F151" i="75" s="1"/>
  <c r="E152" i="75"/>
  <c r="F152" i="75" s="1"/>
  <c r="E153" i="75"/>
  <c r="F153" i="75" s="1"/>
  <c r="E154" i="75"/>
  <c r="F154" i="75" s="1"/>
  <c r="E155" i="75"/>
  <c r="F155" i="75" s="1"/>
  <c r="E156" i="75"/>
  <c r="E157" i="75"/>
  <c r="F157" i="75" s="1"/>
  <c r="E158" i="75"/>
  <c r="F158" i="75" s="1"/>
  <c r="E159" i="75"/>
  <c r="F159" i="75" s="1"/>
  <c r="E160" i="75"/>
  <c r="F160" i="75" s="1"/>
  <c r="E161" i="75"/>
  <c r="F161" i="75" s="1"/>
  <c r="E162" i="75"/>
  <c r="F162" i="75" s="1"/>
  <c r="E163" i="75"/>
  <c r="F163" i="75" s="1"/>
  <c r="E164" i="75"/>
  <c r="F164" i="75" s="1"/>
  <c r="E165" i="75"/>
  <c r="F165" i="75" s="1"/>
  <c r="E166" i="75"/>
  <c r="E167" i="75"/>
  <c r="F167" i="75" s="1"/>
  <c r="E168" i="75"/>
  <c r="F168" i="75" s="1"/>
  <c r="E169" i="75"/>
  <c r="F169" i="75" s="1"/>
  <c r="E170" i="75"/>
  <c r="F170" i="75" s="1"/>
  <c r="E171" i="75"/>
  <c r="F171" i="75" s="1"/>
  <c r="E172" i="75"/>
  <c r="F172" i="75" s="1"/>
  <c r="E173" i="75"/>
  <c r="F173" i="75" s="1"/>
  <c r="E174" i="75"/>
  <c r="F174" i="75" s="1"/>
  <c r="E175" i="75"/>
  <c r="F175" i="75" s="1"/>
  <c r="E176" i="75"/>
  <c r="F176" i="75" s="1"/>
  <c r="E177" i="75"/>
  <c r="E178" i="75"/>
  <c r="F178" i="75" s="1"/>
  <c r="E179" i="75"/>
  <c r="F179" i="75" s="1"/>
  <c r="E180" i="75"/>
  <c r="F180" i="75" s="1"/>
  <c r="E181" i="75"/>
  <c r="F181" i="75" s="1"/>
  <c r="E182" i="75"/>
  <c r="F182" i="75" s="1"/>
  <c r="E183" i="75"/>
  <c r="F183" i="75" s="1"/>
  <c r="E184" i="75"/>
  <c r="F184" i="75" s="1"/>
  <c r="E185" i="75"/>
  <c r="F185" i="75" s="1"/>
  <c r="E186" i="75"/>
  <c r="F186" i="75" s="1"/>
  <c r="E187" i="75"/>
  <c r="F187" i="75" s="1"/>
  <c r="E188" i="75"/>
  <c r="E189" i="75"/>
  <c r="F189" i="75" s="1"/>
  <c r="E190" i="75"/>
  <c r="F190" i="75" s="1"/>
  <c r="E191" i="75"/>
  <c r="F191" i="75" s="1"/>
  <c r="E192" i="75"/>
  <c r="F192" i="75" s="1"/>
  <c r="E193" i="75"/>
  <c r="F193" i="75" s="1"/>
  <c r="E194" i="75"/>
  <c r="F194" i="75" s="1"/>
  <c r="E195" i="75"/>
  <c r="F195" i="75" s="1"/>
  <c r="E196" i="75"/>
  <c r="F196" i="75" s="1"/>
  <c r="E197" i="75"/>
  <c r="F197" i="75" s="1"/>
  <c r="E198" i="75"/>
  <c r="E199" i="75"/>
  <c r="F199" i="75" s="1"/>
  <c r="E200" i="75"/>
  <c r="F200" i="75" s="1"/>
  <c r="E201" i="75"/>
  <c r="F201" i="75" s="1"/>
  <c r="E202" i="75"/>
  <c r="F202" i="75" s="1"/>
  <c r="E203" i="75"/>
  <c r="F203" i="75" s="1"/>
  <c r="E204" i="75"/>
  <c r="F204" i="75" s="1"/>
  <c r="E205" i="75"/>
  <c r="F205" i="75" s="1"/>
  <c r="E206" i="75"/>
  <c r="F206" i="75" s="1"/>
  <c r="E207" i="75"/>
  <c r="F207" i="75" s="1"/>
  <c r="E208" i="75"/>
  <c r="E209" i="75"/>
  <c r="F209" i="75" s="1"/>
  <c r="E210" i="75"/>
  <c r="F210" i="75" s="1"/>
  <c r="E211" i="75"/>
  <c r="F211" i="75" s="1"/>
  <c r="E212" i="75"/>
  <c r="F212" i="75" s="1"/>
  <c r="E213" i="75"/>
  <c r="F213" i="75" s="1"/>
  <c r="E214" i="75"/>
  <c r="F214" i="75" s="1"/>
  <c r="E215" i="75"/>
  <c r="F215" i="75" s="1"/>
  <c r="E216" i="75"/>
  <c r="E217" i="75"/>
  <c r="F217" i="75" s="1"/>
  <c r="E218" i="75"/>
  <c r="F218" i="75" s="1"/>
  <c r="E219" i="75"/>
  <c r="F219" i="75" s="1"/>
  <c r="E220" i="75"/>
  <c r="F220" i="75" s="1"/>
  <c r="E221" i="75"/>
  <c r="F221" i="75" s="1"/>
  <c r="E222" i="75"/>
  <c r="F222" i="75" s="1"/>
  <c r="E223" i="75"/>
  <c r="F223" i="75" s="1"/>
  <c r="E224" i="75"/>
  <c r="E225" i="75"/>
  <c r="F225" i="75" s="1"/>
  <c r="E226" i="75"/>
  <c r="F226" i="75" s="1"/>
  <c r="E227" i="75"/>
  <c r="F227" i="75" s="1"/>
  <c r="E228" i="75"/>
  <c r="F228" i="75" s="1"/>
  <c r="E229" i="75"/>
  <c r="F229" i="75" s="1"/>
  <c r="E230" i="75"/>
  <c r="F230" i="75" s="1"/>
  <c r="E231" i="75"/>
  <c r="F231" i="75" s="1"/>
  <c r="E232" i="75"/>
  <c r="E233" i="75"/>
  <c r="F233" i="75" s="1"/>
  <c r="E234" i="75"/>
  <c r="F234" i="75" s="1"/>
  <c r="E235" i="75"/>
  <c r="F235" i="75" s="1"/>
  <c r="E236" i="75"/>
  <c r="F236" i="75" s="1"/>
  <c r="E237" i="75"/>
  <c r="F237" i="75" s="1"/>
  <c r="E238" i="75"/>
  <c r="F238" i="75" s="1"/>
  <c r="E239" i="75"/>
  <c r="F239" i="75" s="1"/>
  <c r="E240" i="75"/>
  <c r="E241" i="75"/>
  <c r="F241" i="75" s="1"/>
  <c r="E242" i="75"/>
  <c r="F242" i="75" s="1"/>
  <c r="E243" i="75"/>
  <c r="F243" i="75" s="1"/>
  <c r="E244" i="75"/>
  <c r="F244" i="75" s="1"/>
  <c r="E245" i="75"/>
  <c r="F245" i="75" s="1"/>
  <c r="E246" i="75"/>
  <c r="F246" i="75" s="1"/>
  <c r="E247" i="75"/>
  <c r="F247" i="75" s="1"/>
  <c r="E248" i="75"/>
  <c r="E249" i="75"/>
  <c r="F249" i="75" s="1"/>
  <c r="E250" i="75"/>
  <c r="F250" i="75" s="1"/>
  <c r="E251" i="75"/>
  <c r="F251" i="75" s="1"/>
  <c r="E252" i="75"/>
  <c r="F252" i="75" s="1"/>
  <c r="E253" i="75"/>
  <c r="F253" i="75" s="1"/>
  <c r="E254" i="75"/>
  <c r="F254" i="75" s="1"/>
  <c r="E255" i="75"/>
  <c r="F255" i="75" s="1"/>
  <c r="E256" i="75"/>
  <c r="E257" i="75"/>
  <c r="F257" i="75" s="1"/>
  <c r="E258" i="75"/>
  <c r="F258" i="75" s="1"/>
  <c r="E259" i="75"/>
  <c r="F259" i="75" s="1"/>
  <c r="E260" i="75"/>
  <c r="F260" i="75" s="1"/>
  <c r="E261" i="75"/>
  <c r="F261" i="75" s="1"/>
  <c r="E262" i="75"/>
  <c r="F262" i="75" s="1"/>
  <c r="E263" i="75"/>
  <c r="F263" i="75" s="1"/>
  <c r="E264" i="75"/>
  <c r="E265" i="75"/>
  <c r="F265" i="75" s="1"/>
  <c r="E266" i="75"/>
  <c r="F266" i="75" s="1"/>
  <c r="E267" i="75"/>
  <c r="F267" i="75" s="1"/>
  <c r="E268" i="75"/>
  <c r="F268" i="75" s="1"/>
  <c r="E269" i="75"/>
  <c r="F269" i="75" s="1"/>
  <c r="E270" i="75"/>
  <c r="F270" i="75" s="1"/>
  <c r="E271" i="75"/>
  <c r="F271" i="75" s="1"/>
  <c r="E272" i="75"/>
  <c r="E273" i="75"/>
  <c r="F273" i="75" s="1"/>
  <c r="E274" i="75"/>
  <c r="F274" i="75" s="1"/>
  <c r="E275" i="75"/>
  <c r="F275" i="75" s="1"/>
  <c r="E276" i="75"/>
  <c r="F276" i="75" s="1"/>
  <c r="E277" i="75"/>
  <c r="F277" i="75" s="1"/>
  <c r="E278" i="75"/>
  <c r="F278" i="75" s="1"/>
  <c r="E279" i="75"/>
  <c r="F279" i="75" s="1"/>
  <c r="E280" i="75"/>
  <c r="E281" i="75"/>
  <c r="F281" i="75" s="1"/>
  <c r="E282" i="75"/>
  <c r="F282" i="75" s="1"/>
  <c r="E283" i="75"/>
  <c r="F283" i="75" s="1"/>
  <c r="E284" i="75"/>
  <c r="F284" i="75" s="1"/>
  <c r="E285" i="75"/>
  <c r="F285" i="75" s="1"/>
  <c r="E286" i="75"/>
  <c r="F286" i="75" s="1"/>
  <c r="E287" i="75"/>
  <c r="F287" i="75" s="1"/>
  <c r="E288" i="75"/>
  <c r="E289" i="75"/>
  <c r="F289" i="75" s="1"/>
  <c r="E290" i="75"/>
  <c r="F290" i="75" s="1"/>
  <c r="E291" i="75"/>
  <c r="F291" i="75" s="1"/>
  <c r="E292" i="75"/>
  <c r="F292" i="75" s="1"/>
  <c r="E293" i="75"/>
  <c r="F293" i="75" s="1"/>
  <c r="E294" i="75"/>
  <c r="F294" i="75" s="1"/>
  <c r="E295" i="75"/>
  <c r="F295" i="75" s="1"/>
  <c r="E296" i="75"/>
  <c r="F296" i="75" s="1"/>
  <c r="E297" i="75"/>
  <c r="F297" i="75" s="1"/>
  <c r="E298" i="75"/>
  <c r="F298" i="75" s="1"/>
  <c r="E299" i="75"/>
  <c r="F299" i="75" s="1"/>
  <c r="E300" i="75"/>
  <c r="M298" i="75"/>
  <c r="N298" i="75" s="1"/>
  <c r="M294" i="75"/>
  <c r="N294" i="75" s="1"/>
  <c r="M290" i="75"/>
  <c r="N290" i="75" s="1"/>
  <c r="M286" i="75"/>
  <c r="N286" i="75" s="1"/>
  <c r="M282" i="75"/>
  <c r="N282" i="75" s="1"/>
  <c r="M278" i="75"/>
  <c r="N278" i="75" s="1"/>
  <c r="M274" i="75"/>
  <c r="N274" i="75" s="1"/>
  <c r="M270" i="75"/>
  <c r="N270" i="75" s="1"/>
  <c r="O270" i="75" s="1"/>
  <c r="M266" i="75"/>
  <c r="N266" i="75" s="1"/>
  <c r="M262" i="75"/>
  <c r="N262" i="75" s="1"/>
  <c r="M258" i="75"/>
  <c r="N258" i="75" s="1"/>
  <c r="M254" i="75"/>
  <c r="N254" i="75" s="1"/>
  <c r="M250" i="75"/>
  <c r="N250" i="75" s="1"/>
  <c r="M246" i="75"/>
  <c r="N246" i="75" s="1"/>
  <c r="M242" i="75"/>
  <c r="N242" i="75" s="1"/>
  <c r="M238" i="75"/>
  <c r="N238" i="75" s="1"/>
  <c r="M234" i="75"/>
  <c r="N234" i="75" s="1"/>
  <c r="M230" i="75"/>
  <c r="N230" i="75" s="1"/>
  <c r="M226" i="75"/>
  <c r="N226" i="75" s="1"/>
  <c r="M222" i="75"/>
  <c r="N222" i="75" s="1"/>
  <c r="M218" i="75"/>
  <c r="N218" i="75" s="1"/>
  <c r="M214" i="75"/>
  <c r="N214" i="75" s="1"/>
  <c r="M210" i="75"/>
  <c r="N210" i="75" s="1"/>
  <c r="M206" i="75"/>
  <c r="N206" i="75" s="1"/>
  <c r="M202" i="75"/>
  <c r="N202" i="75" s="1"/>
  <c r="M198" i="75"/>
  <c r="N198" i="75" s="1"/>
  <c r="M194" i="75"/>
  <c r="N194" i="75" s="1"/>
  <c r="M190" i="75"/>
  <c r="N190" i="75" s="1"/>
  <c r="M186" i="75"/>
  <c r="N186" i="75" s="1"/>
  <c r="M182" i="75"/>
  <c r="N182" i="75" s="1"/>
  <c r="M178" i="75"/>
  <c r="N178" i="75" s="1"/>
  <c r="M174" i="75"/>
  <c r="N174" i="75" s="1"/>
  <c r="M170" i="75"/>
  <c r="N170" i="75" s="1"/>
  <c r="M166" i="75"/>
  <c r="N166" i="75" s="1"/>
  <c r="M162" i="75"/>
  <c r="N162" i="75" s="1"/>
  <c r="M158" i="75"/>
  <c r="N158" i="75" s="1"/>
  <c r="M154" i="75"/>
  <c r="N154" i="75" s="1"/>
  <c r="M150" i="75"/>
  <c r="N150" i="75" s="1"/>
  <c r="M146" i="75"/>
  <c r="N146" i="75" s="1"/>
  <c r="M142" i="75"/>
  <c r="N142" i="75" s="1"/>
  <c r="M138" i="75"/>
  <c r="N138" i="75" s="1"/>
  <c r="M134" i="75"/>
  <c r="N134" i="75" s="1"/>
  <c r="M130" i="75"/>
  <c r="N130" i="75" s="1"/>
  <c r="M126" i="75"/>
  <c r="N126" i="75" s="1"/>
  <c r="M122" i="75"/>
  <c r="N122" i="75" s="1"/>
  <c r="M118" i="75"/>
  <c r="N118" i="75" s="1"/>
  <c r="M114" i="75"/>
  <c r="N114" i="75" s="1"/>
  <c r="M110" i="75"/>
  <c r="N110" i="75" s="1"/>
  <c r="M106" i="75"/>
  <c r="N106" i="75" s="1"/>
  <c r="M102" i="75"/>
  <c r="N102" i="75" s="1"/>
  <c r="M98" i="75"/>
  <c r="N98" i="75" s="1"/>
  <c r="M94" i="75"/>
  <c r="N94" i="75" s="1"/>
  <c r="M90" i="75"/>
  <c r="N90" i="75" s="1"/>
  <c r="M86" i="75"/>
  <c r="N86" i="75" s="1"/>
  <c r="M84" i="75"/>
  <c r="N84" i="75" s="1"/>
  <c r="M82" i="75"/>
  <c r="N82" i="75" s="1"/>
  <c r="M80" i="75"/>
  <c r="N80" i="75" s="1"/>
  <c r="M78" i="75"/>
  <c r="N78" i="75" s="1"/>
  <c r="M74" i="75"/>
  <c r="N74" i="75" s="1"/>
  <c r="M70" i="75"/>
  <c r="N70" i="75" s="1"/>
  <c r="M68" i="75"/>
  <c r="N68" i="75" s="1"/>
  <c r="M66" i="75"/>
  <c r="N66" i="75" s="1"/>
  <c r="M64" i="75"/>
  <c r="N64" i="75" s="1"/>
  <c r="M62" i="75"/>
  <c r="N62" i="75" s="1"/>
  <c r="M58" i="75"/>
  <c r="N58" i="75" s="1"/>
  <c r="M54" i="75"/>
  <c r="N54" i="75" s="1"/>
  <c r="M52" i="75"/>
  <c r="N52" i="75" s="1"/>
  <c r="M50" i="75"/>
  <c r="N50" i="75" s="1"/>
  <c r="M48" i="75"/>
  <c r="N48" i="75" s="1"/>
  <c r="M46" i="75"/>
  <c r="N46" i="75" s="1"/>
  <c r="M42" i="75"/>
  <c r="N42" i="75" s="1"/>
  <c r="M38" i="75"/>
  <c r="N38" i="75" s="1"/>
  <c r="M36" i="75"/>
  <c r="N36" i="75" s="1"/>
  <c r="M34" i="75"/>
  <c r="N34" i="75" s="1"/>
  <c r="M32" i="75"/>
  <c r="N32" i="75" s="1"/>
  <c r="M30" i="75"/>
  <c r="N30" i="75" s="1"/>
  <c r="M26" i="75"/>
  <c r="N26" i="75" s="1"/>
  <c r="M22" i="75"/>
  <c r="N22" i="75" s="1"/>
  <c r="M20" i="75"/>
  <c r="N20" i="75" s="1"/>
  <c r="M18" i="75"/>
  <c r="N18" i="75" s="1"/>
  <c r="M16" i="75"/>
  <c r="N16" i="75" s="1"/>
  <c r="M14" i="75"/>
  <c r="N14" i="75" s="1"/>
  <c r="M10" i="75"/>
  <c r="N10" i="75" s="1"/>
  <c r="M6" i="75"/>
  <c r="N6" i="75" s="1"/>
  <c r="M4" i="75"/>
  <c r="N4" i="75" s="1"/>
  <c r="M5" i="75"/>
  <c r="N5" i="75" s="1"/>
  <c r="M7" i="75"/>
  <c r="N7" i="75" s="1"/>
  <c r="M8" i="75"/>
  <c r="N8" i="75" s="1"/>
  <c r="M9" i="75"/>
  <c r="N9" i="75" s="1"/>
  <c r="M11" i="75"/>
  <c r="N11" i="75" s="1"/>
  <c r="M12" i="75"/>
  <c r="N12" i="75" s="1"/>
  <c r="M13" i="75"/>
  <c r="N13" i="75" s="1"/>
  <c r="M15" i="75"/>
  <c r="N15" i="75" s="1"/>
  <c r="M17" i="75"/>
  <c r="N17" i="75" s="1"/>
  <c r="M19" i="75"/>
  <c r="N19" i="75" s="1"/>
  <c r="M21" i="75"/>
  <c r="N21" i="75" s="1"/>
  <c r="M23" i="75"/>
  <c r="N23" i="75" s="1"/>
  <c r="M24" i="75"/>
  <c r="N24" i="75" s="1"/>
  <c r="M25" i="75"/>
  <c r="N25" i="75" s="1"/>
  <c r="M27" i="75"/>
  <c r="N27" i="75" s="1"/>
  <c r="M28" i="75"/>
  <c r="N28" i="75" s="1"/>
  <c r="M29" i="75"/>
  <c r="N29" i="75" s="1"/>
  <c r="M31" i="75"/>
  <c r="N31" i="75" s="1"/>
  <c r="M33" i="75"/>
  <c r="N33" i="75" s="1"/>
  <c r="M35" i="75"/>
  <c r="N35" i="75" s="1"/>
  <c r="M37" i="75"/>
  <c r="N37" i="75" s="1"/>
  <c r="M39" i="75"/>
  <c r="N39" i="75" s="1"/>
  <c r="M40" i="75"/>
  <c r="N40" i="75" s="1"/>
  <c r="M41" i="75"/>
  <c r="N41" i="75" s="1"/>
  <c r="M43" i="75"/>
  <c r="N43" i="75" s="1"/>
  <c r="M44" i="75"/>
  <c r="N44" i="75" s="1"/>
  <c r="M45" i="75"/>
  <c r="N45" i="75" s="1"/>
  <c r="M47" i="75"/>
  <c r="N47" i="75" s="1"/>
  <c r="M49" i="75"/>
  <c r="N49" i="75" s="1"/>
  <c r="M51" i="75"/>
  <c r="N51" i="75" s="1"/>
  <c r="M53" i="75"/>
  <c r="N53" i="75" s="1"/>
  <c r="M55" i="75"/>
  <c r="N55" i="75" s="1"/>
  <c r="M56" i="75"/>
  <c r="N56" i="75" s="1"/>
  <c r="M57" i="75"/>
  <c r="N57" i="75" s="1"/>
  <c r="M59" i="75"/>
  <c r="N59" i="75" s="1"/>
  <c r="M60" i="75"/>
  <c r="N60" i="75" s="1"/>
  <c r="M61" i="75"/>
  <c r="N61" i="75" s="1"/>
  <c r="M63" i="75"/>
  <c r="N63" i="75" s="1"/>
  <c r="M65" i="75"/>
  <c r="N65" i="75" s="1"/>
  <c r="M67" i="75"/>
  <c r="N67" i="75" s="1"/>
  <c r="M69" i="75"/>
  <c r="N69" i="75" s="1"/>
  <c r="M71" i="75"/>
  <c r="N71" i="75" s="1"/>
  <c r="M72" i="75"/>
  <c r="N72" i="75" s="1"/>
  <c r="M73" i="75"/>
  <c r="N73" i="75" s="1"/>
  <c r="M75" i="75"/>
  <c r="N75" i="75" s="1"/>
  <c r="M76" i="75"/>
  <c r="N76" i="75" s="1"/>
  <c r="M77" i="75"/>
  <c r="N77" i="75" s="1"/>
  <c r="M79" i="75"/>
  <c r="N79" i="75" s="1"/>
  <c r="M81" i="75"/>
  <c r="N81" i="75" s="1"/>
  <c r="M83" i="75"/>
  <c r="N83" i="75" s="1"/>
  <c r="M85" i="75"/>
  <c r="N85" i="75" s="1"/>
  <c r="M87" i="75"/>
  <c r="N87" i="75" s="1"/>
  <c r="M88" i="75"/>
  <c r="N88" i="75" s="1"/>
  <c r="M89" i="75"/>
  <c r="N89" i="75" s="1"/>
  <c r="M91" i="75"/>
  <c r="N91" i="75" s="1"/>
  <c r="M92" i="75"/>
  <c r="N92" i="75" s="1"/>
  <c r="M93" i="75"/>
  <c r="N93" i="75" s="1"/>
  <c r="M95" i="75"/>
  <c r="N95" i="75" s="1"/>
  <c r="M96" i="75"/>
  <c r="N96" i="75" s="1"/>
  <c r="M97" i="75"/>
  <c r="N97" i="75" s="1"/>
  <c r="M99" i="75"/>
  <c r="N99" i="75" s="1"/>
  <c r="M100" i="75"/>
  <c r="N100" i="75" s="1"/>
  <c r="M101" i="75"/>
  <c r="N101" i="75" s="1"/>
  <c r="M103" i="75"/>
  <c r="N103" i="75" s="1"/>
  <c r="M104" i="75"/>
  <c r="N104" i="75" s="1"/>
  <c r="M105" i="75"/>
  <c r="N105" i="75" s="1"/>
  <c r="M107" i="75"/>
  <c r="N107" i="75" s="1"/>
  <c r="M108" i="75"/>
  <c r="N108" i="75" s="1"/>
  <c r="M109" i="75"/>
  <c r="N109" i="75" s="1"/>
  <c r="M111" i="75"/>
  <c r="N111" i="75" s="1"/>
  <c r="M112" i="75"/>
  <c r="N112" i="75" s="1"/>
  <c r="M113" i="75"/>
  <c r="N113" i="75" s="1"/>
  <c r="M115" i="75"/>
  <c r="N115" i="75" s="1"/>
  <c r="M116" i="75"/>
  <c r="N116" i="75" s="1"/>
  <c r="M117" i="75"/>
  <c r="N117" i="75" s="1"/>
  <c r="M119" i="75"/>
  <c r="N119" i="75" s="1"/>
  <c r="M120" i="75"/>
  <c r="N120" i="75" s="1"/>
  <c r="M121" i="75"/>
  <c r="N121" i="75" s="1"/>
  <c r="M123" i="75"/>
  <c r="N123" i="75" s="1"/>
  <c r="M124" i="75"/>
  <c r="N124" i="75" s="1"/>
  <c r="M125" i="75"/>
  <c r="N125" i="75" s="1"/>
  <c r="M127" i="75"/>
  <c r="N127" i="75" s="1"/>
  <c r="M128" i="75"/>
  <c r="N128" i="75" s="1"/>
  <c r="M129" i="75"/>
  <c r="N129" i="75" s="1"/>
  <c r="M131" i="75"/>
  <c r="N131" i="75" s="1"/>
  <c r="M132" i="75"/>
  <c r="N132" i="75" s="1"/>
  <c r="M133" i="75"/>
  <c r="N133" i="75" s="1"/>
  <c r="M135" i="75"/>
  <c r="N135" i="75" s="1"/>
  <c r="M136" i="75"/>
  <c r="N136" i="75" s="1"/>
  <c r="M137" i="75"/>
  <c r="N137" i="75" s="1"/>
  <c r="M139" i="75"/>
  <c r="N139" i="75" s="1"/>
  <c r="M140" i="75"/>
  <c r="N140" i="75" s="1"/>
  <c r="M141" i="75"/>
  <c r="N141" i="75" s="1"/>
  <c r="M143" i="75"/>
  <c r="N143" i="75" s="1"/>
  <c r="M144" i="75"/>
  <c r="N144" i="75" s="1"/>
  <c r="M145" i="75"/>
  <c r="N145" i="75" s="1"/>
  <c r="M147" i="75"/>
  <c r="N147" i="75" s="1"/>
  <c r="M148" i="75"/>
  <c r="N148" i="75" s="1"/>
  <c r="M149" i="75"/>
  <c r="N149" i="75" s="1"/>
  <c r="M151" i="75"/>
  <c r="N151" i="75" s="1"/>
  <c r="M152" i="75"/>
  <c r="N152" i="75" s="1"/>
  <c r="M153" i="75"/>
  <c r="N153" i="75" s="1"/>
  <c r="M155" i="75"/>
  <c r="N155" i="75" s="1"/>
  <c r="M156" i="75"/>
  <c r="N156" i="75" s="1"/>
  <c r="M157" i="75"/>
  <c r="N157" i="75" s="1"/>
  <c r="M159" i="75"/>
  <c r="N159" i="75" s="1"/>
  <c r="M160" i="75"/>
  <c r="N160" i="75" s="1"/>
  <c r="M161" i="75"/>
  <c r="N161" i="75" s="1"/>
  <c r="M163" i="75"/>
  <c r="N163" i="75" s="1"/>
  <c r="M164" i="75"/>
  <c r="N164" i="75" s="1"/>
  <c r="M165" i="75"/>
  <c r="N165" i="75" s="1"/>
  <c r="M167" i="75"/>
  <c r="N167" i="75" s="1"/>
  <c r="M168" i="75"/>
  <c r="N168" i="75" s="1"/>
  <c r="M169" i="75"/>
  <c r="N169" i="75" s="1"/>
  <c r="M171" i="75"/>
  <c r="N171" i="75" s="1"/>
  <c r="M172" i="75"/>
  <c r="N172" i="75" s="1"/>
  <c r="M173" i="75"/>
  <c r="N173" i="75" s="1"/>
  <c r="M175" i="75"/>
  <c r="N175" i="75" s="1"/>
  <c r="M176" i="75"/>
  <c r="N176" i="75" s="1"/>
  <c r="M177" i="75"/>
  <c r="N177" i="75" s="1"/>
  <c r="M179" i="75"/>
  <c r="N179" i="75" s="1"/>
  <c r="M180" i="75"/>
  <c r="N180" i="75" s="1"/>
  <c r="M181" i="75"/>
  <c r="N181" i="75" s="1"/>
  <c r="M183" i="75"/>
  <c r="N183" i="75" s="1"/>
  <c r="M184" i="75"/>
  <c r="N184" i="75" s="1"/>
  <c r="M185" i="75"/>
  <c r="N185" i="75" s="1"/>
  <c r="M187" i="75"/>
  <c r="N187" i="75" s="1"/>
  <c r="M188" i="75"/>
  <c r="N188" i="75" s="1"/>
  <c r="M189" i="75"/>
  <c r="N189" i="75" s="1"/>
  <c r="M191" i="75"/>
  <c r="N191" i="75" s="1"/>
  <c r="M192" i="75"/>
  <c r="N192" i="75" s="1"/>
  <c r="M193" i="75"/>
  <c r="N193" i="75" s="1"/>
  <c r="M195" i="75"/>
  <c r="N195" i="75" s="1"/>
  <c r="M196" i="75"/>
  <c r="N196" i="75" s="1"/>
  <c r="M197" i="75"/>
  <c r="N197" i="75" s="1"/>
  <c r="M199" i="75"/>
  <c r="N199" i="75" s="1"/>
  <c r="M200" i="75"/>
  <c r="N200" i="75" s="1"/>
  <c r="M201" i="75"/>
  <c r="N201" i="75" s="1"/>
  <c r="M203" i="75"/>
  <c r="N203" i="75" s="1"/>
  <c r="M204" i="75"/>
  <c r="N204" i="75" s="1"/>
  <c r="M205" i="75"/>
  <c r="N205" i="75" s="1"/>
  <c r="M207" i="75"/>
  <c r="N207" i="75" s="1"/>
  <c r="M208" i="75"/>
  <c r="N208" i="75" s="1"/>
  <c r="M209" i="75"/>
  <c r="N209" i="75" s="1"/>
  <c r="M211" i="75"/>
  <c r="N211" i="75" s="1"/>
  <c r="M212" i="75"/>
  <c r="N212" i="75" s="1"/>
  <c r="M213" i="75"/>
  <c r="N213" i="75" s="1"/>
  <c r="M215" i="75"/>
  <c r="N215" i="75" s="1"/>
  <c r="M216" i="75"/>
  <c r="N216" i="75" s="1"/>
  <c r="M217" i="75"/>
  <c r="N217" i="75" s="1"/>
  <c r="M219" i="75"/>
  <c r="N219" i="75" s="1"/>
  <c r="M220" i="75"/>
  <c r="N220" i="75" s="1"/>
  <c r="M221" i="75"/>
  <c r="N221" i="75" s="1"/>
  <c r="M223" i="75"/>
  <c r="N223" i="75" s="1"/>
  <c r="M224" i="75"/>
  <c r="N224" i="75" s="1"/>
  <c r="M225" i="75"/>
  <c r="N225" i="75" s="1"/>
  <c r="M227" i="75"/>
  <c r="N227" i="75" s="1"/>
  <c r="M228" i="75"/>
  <c r="N228" i="75" s="1"/>
  <c r="M229" i="75"/>
  <c r="N229" i="75" s="1"/>
  <c r="M231" i="75"/>
  <c r="N231" i="75" s="1"/>
  <c r="M232" i="75"/>
  <c r="N232" i="75" s="1"/>
  <c r="M233" i="75"/>
  <c r="N233" i="75" s="1"/>
  <c r="M235" i="75"/>
  <c r="N235" i="75" s="1"/>
  <c r="M236" i="75"/>
  <c r="N236" i="75" s="1"/>
  <c r="M237" i="75"/>
  <c r="N237" i="75" s="1"/>
  <c r="M239" i="75"/>
  <c r="N239" i="75" s="1"/>
  <c r="M240" i="75"/>
  <c r="N240" i="75" s="1"/>
  <c r="M241" i="75"/>
  <c r="N241" i="75" s="1"/>
  <c r="M243" i="75"/>
  <c r="N243" i="75" s="1"/>
  <c r="M244" i="75"/>
  <c r="N244" i="75" s="1"/>
  <c r="M245" i="75"/>
  <c r="N245" i="75" s="1"/>
  <c r="M247" i="75"/>
  <c r="N247" i="75" s="1"/>
  <c r="M248" i="75"/>
  <c r="N248" i="75" s="1"/>
  <c r="M249" i="75"/>
  <c r="N249" i="75" s="1"/>
  <c r="M251" i="75"/>
  <c r="N251" i="75" s="1"/>
  <c r="M252" i="75"/>
  <c r="N252" i="75" s="1"/>
  <c r="M253" i="75"/>
  <c r="N253" i="75" s="1"/>
  <c r="M255" i="75"/>
  <c r="N255" i="75" s="1"/>
  <c r="M256" i="75"/>
  <c r="N256" i="75" s="1"/>
  <c r="M257" i="75"/>
  <c r="N257" i="75" s="1"/>
  <c r="M259" i="75"/>
  <c r="N259" i="75" s="1"/>
  <c r="M260" i="75"/>
  <c r="N260" i="75" s="1"/>
  <c r="M261" i="75"/>
  <c r="N261" i="75" s="1"/>
  <c r="M263" i="75"/>
  <c r="N263" i="75" s="1"/>
  <c r="M264" i="75"/>
  <c r="N264" i="75" s="1"/>
  <c r="M265" i="75"/>
  <c r="N265" i="75" s="1"/>
  <c r="M267" i="75"/>
  <c r="N267" i="75" s="1"/>
  <c r="M268" i="75"/>
  <c r="N268" i="75" s="1"/>
  <c r="M269" i="75"/>
  <c r="N269" i="75" s="1"/>
  <c r="M271" i="75"/>
  <c r="N271" i="75" s="1"/>
  <c r="M272" i="75"/>
  <c r="N272" i="75" s="1"/>
  <c r="M273" i="75"/>
  <c r="N273" i="75" s="1"/>
  <c r="M275" i="75"/>
  <c r="N275" i="75" s="1"/>
  <c r="M276" i="75"/>
  <c r="N276" i="75" s="1"/>
  <c r="M277" i="75"/>
  <c r="N277" i="75" s="1"/>
  <c r="M279" i="75"/>
  <c r="N279" i="75" s="1"/>
  <c r="M280" i="75"/>
  <c r="N280" i="75" s="1"/>
  <c r="M281" i="75"/>
  <c r="N281" i="75" s="1"/>
  <c r="M283" i="75"/>
  <c r="N283" i="75" s="1"/>
  <c r="M284" i="75"/>
  <c r="N284" i="75" s="1"/>
  <c r="M285" i="75"/>
  <c r="N285" i="75" s="1"/>
  <c r="M287" i="75"/>
  <c r="N287" i="75" s="1"/>
  <c r="M288" i="75"/>
  <c r="N288" i="75" s="1"/>
  <c r="M289" i="75"/>
  <c r="N289" i="75" s="1"/>
  <c r="M291" i="75"/>
  <c r="N291" i="75" s="1"/>
  <c r="M292" i="75"/>
  <c r="N292" i="75" s="1"/>
  <c r="M293" i="75"/>
  <c r="N293" i="75" s="1"/>
  <c r="M295" i="75"/>
  <c r="N295" i="75" s="1"/>
  <c r="M296" i="75"/>
  <c r="N296" i="75" s="1"/>
  <c r="M297" i="75"/>
  <c r="N297" i="75" s="1"/>
  <c r="M299" i="75"/>
  <c r="N299" i="75" s="1"/>
  <c r="M300" i="75"/>
  <c r="N300" i="75" s="1"/>
  <c r="M3" i="75"/>
  <c r="N3" i="75" s="1"/>
  <c r="J3" i="4"/>
  <c r="L3" i="4"/>
  <c r="O3" i="4"/>
  <c r="P3" i="4"/>
  <c r="S3" i="4"/>
  <c r="T3" i="4"/>
  <c r="U3" i="4"/>
  <c r="V3" i="4"/>
  <c r="X3" i="4"/>
  <c r="J4" i="4"/>
  <c r="L4" i="4"/>
  <c r="O4" i="4"/>
  <c r="P4" i="4"/>
  <c r="S4" i="4"/>
  <c r="T4" i="4"/>
  <c r="U4" i="4"/>
  <c r="V4" i="4"/>
  <c r="X4" i="4"/>
  <c r="J5" i="4"/>
  <c r="L5" i="4"/>
  <c r="O5" i="4"/>
  <c r="P5" i="4"/>
  <c r="S5" i="4"/>
  <c r="T5" i="4"/>
  <c r="U5" i="4"/>
  <c r="V5" i="4"/>
  <c r="X5" i="4"/>
  <c r="J6" i="4"/>
  <c r="L6" i="4"/>
  <c r="O6" i="4"/>
  <c r="P6" i="4"/>
  <c r="S6" i="4"/>
  <c r="T6" i="4"/>
  <c r="U6" i="4"/>
  <c r="V6" i="4"/>
  <c r="X6" i="4"/>
  <c r="J7" i="4"/>
  <c r="L7" i="4"/>
  <c r="O7" i="4"/>
  <c r="P7" i="4"/>
  <c r="S7" i="4"/>
  <c r="T7" i="4"/>
  <c r="U7" i="4"/>
  <c r="V7" i="4"/>
  <c r="X7" i="4"/>
  <c r="J8" i="4"/>
  <c r="L8" i="4"/>
  <c r="O8" i="4"/>
  <c r="P8" i="4"/>
  <c r="S8" i="4"/>
  <c r="T8" i="4"/>
  <c r="U8" i="4"/>
  <c r="V8" i="4"/>
  <c r="X8" i="4"/>
  <c r="J9" i="4"/>
  <c r="L9" i="4"/>
  <c r="O9" i="4"/>
  <c r="P9" i="4"/>
  <c r="S9" i="4"/>
  <c r="T9" i="4"/>
  <c r="U9" i="4"/>
  <c r="V9" i="4"/>
  <c r="X9" i="4"/>
  <c r="J10" i="4"/>
  <c r="L10" i="4"/>
  <c r="O10" i="4"/>
  <c r="P10" i="4"/>
  <c r="S10" i="4"/>
  <c r="T10" i="4"/>
  <c r="U10" i="4"/>
  <c r="V10" i="4"/>
  <c r="X10" i="4"/>
  <c r="J11" i="4"/>
  <c r="L11" i="4"/>
  <c r="O11" i="4"/>
  <c r="P11" i="4"/>
  <c r="S11" i="4"/>
  <c r="T11" i="4"/>
  <c r="U11" i="4"/>
  <c r="V11" i="4"/>
  <c r="X11" i="4"/>
  <c r="J12" i="4"/>
  <c r="L12" i="4"/>
  <c r="O12" i="4"/>
  <c r="P12" i="4"/>
  <c r="S12" i="4"/>
  <c r="T12" i="4"/>
  <c r="U12" i="4"/>
  <c r="V12" i="4"/>
  <c r="X12" i="4"/>
  <c r="J13" i="4"/>
  <c r="L13" i="4"/>
  <c r="O13" i="4"/>
  <c r="P13" i="4"/>
  <c r="S13" i="4"/>
  <c r="T13" i="4"/>
  <c r="U13" i="4"/>
  <c r="V13" i="4"/>
  <c r="X13" i="4"/>
  <c r="J14" i="4"/>
  <c r="L14" i="4"/>
  <c r="O14" i="4"/>
  <c r="P14" i="4"/>
  <c r="S14" i="4"/>
  <c r="T14" i="4"/>
  <c r="U14" i="4"/>
  <c r="V14" i="4"/>
  <c r="X14" i="4"/>
  <c r="J15" i="4"/>
  <c r="L15" i="4"/>
  <c r="O15" i="4"/>
  <c r="P15" i="4"/>
  <c r="S15" i="4"/>
  <c r="T15" i="4"/>
  <c r="U15" i="4"/>
  <c r="V15" i="4"/>
  <c r="X15" i="4"/>
  <c r="J16" i="4"/>
  <c r="L16" i="4"/>
  <c r="O16" i="4"/>
  <c r="P16" i="4"/>
  <c r="S16" i="4"/>
  <c r="T16" i="4"/>
  <c r="U16" i="4"/>
  <c r="V16" i="4"/>
  <c r="X16" i="4"/>
  <c r="J17" i="4"/>
  <c r="L17" i="4"/>
  <c r="O17" i="4"/>
  <c r="P17" i="4"/>
  <c r="S17" i="4"/>
  <c r="T17" i="4"/>
  <c r="U17" i="4"/>
  <c r="V17" i="4"/>
  <c r="X17" i="4"/>
  <c r="J18" i="4"/>
  <c r="L18" i="4"/>
  <c r="O18" i="4"/>
  <c r="P18" i="4"/>
  <c r="S18" i="4"/>
  <c r="T18" i="4"/>
  <c r="U18" i="4"/>
  <c r="V18" i="4"/>
  <c r="X18" i="4"/>
  <c r="J19" i="4"/>
  <c r="L19" i="4"/>
  <c r="O19" i="4"/>
  <c r="P19" i="4"/>
  <c r="S19" i="4"/>
  <c r="T19" i="4"/>
  <c r="U19" i="4"/>
  <c r="V19" i="4"/>
  <c r="X19" i="4"/>
  <c r="J20" i="4"/>
  <c r="L20" i="4"/>
  <c r="O20" i="4"/>
  <c r="P20" i="4"/>
  <c r="S20" i="4"/>
  <c r="T20" i="4"/>
  <c r="U20" i="4"/>
  <c r="V20" i="4"/>
  <c r="X20" i="4"/>
  <c r="J21" i="4"/>
  <c r="L21" i="4"/>
  <c r="O21" i="4"/>
  <c r="P21" i="4"/>
  <c r="S21" i="4"/>
  <c r="T21" i="4"/>
  <c r="U21" i="4"/>
  <c r="V21" i="4"/>
  <c r="X21" i="4"/>
  <c r="J22" i="4"/>
  <c r="L22" i="4"/>
  <c r="O22" i="4"/>
  <c r="P22" i="4"/>
  <c r="S22" i="4"/>
  <c r="T22" i="4"/>
  <c r="U22" i="4"/>
  <c r="V22" i="4"/>
  <c r="X22" i="4"/>
  <c r="J23" i="4"/>
  <c r="L23" i="4"/>
  <c r="O23" i="4"/>
  <c r="P23" i="4"/>
  <c r="S23" i="4"/>
  <c r="T23" i="4"/>
  <c r="U23" i="4"/>
  <c r="V23" i="4"/>
  <c r="X23" i="4"/>
  <c r="J24" i="4"/>
  <c r="L24" i="4"/>
  <c r="O24" i="4"/>
  <c r="P24" i="4"/>
  <c r="S24" i="4"/>
  <c r="T24" i="4"/>
  <c r="U24" i="4"/>
  <c r="V24" i="4"/>
  <c r="X24" i="4"/>
  <c r="J25" i="4"/>
  <c r="L25" i="4"/>
  <c r="O25" i="4"/>
  <c r="P25" i="4"/>
  <c r="S25" i="4"/>
  <c r="T25" i="4"/>
  <c r="U25" i="4"/>
  <c r="V25" i="4"/>
  <c r="X25" i="4"/>
  <c r="J26" i="4"/>
  <c r="L26" i="4"/>
  <c r="O26" i="4"/>
  <c r="P26" i="4"/>
  <c r="S26" i="4"/>
  <c r="T26" i="4"/>
  <c r="U26" i="4"/>
  <c r="V26" i="4"/>
  <c r="X26" i="4"/>
  <c r="J27" i="4"/>
  <c r="L27" i="4"/>
  <c r="O27" i="4"/>
  <c r="P27" i="4"/>
  <c r="S27" i="4"/>
  <c r="T27" i="4"/>
  <c r="U27" i="4"/>
  <c r="V27" i="4"/>
  <c r="X27" i="4"/>
  <c r="J28" i="4"/>
  <c r="L28" i="4"/>
  <c r="O28" i="4"/>
  <c r="P28" i="4"/>
  <c r="S28" i="4"/>
  <c r="T28" i="4"/>
  <c r="U28" i="4"/>
  <c r="V28" i="4"/>
  <c r="X28" i="4"/>
  <c r="J29" i="4"/>
  <c r="L29" i="4"/>
  <c r="O29" i="4"/>
  <c r="P29" i="4"/>
  <c r="S29" i="4"/>
  <c r="T29" i="4"/>
  <c r="U29" i="4"/>
  <c r="V29" i="4"/>
  <c r="X29" i="4"/>
  <c r="J30" i="4"/>
  <c r="L30" i="4"/>
  <c r="O30" i="4"/>
  <c r="P30" i="4"/>
  <c r="S30" i="4"/>
  <c r="T30" i="4"/>
  <c r="U30" i="4"/>
  <c r="V30" i="4"/>
  <c r="X30" i="4"/>
  <c r="J31" i="4"/>
  <c r="L31" i="4"/>
  <c r="O31" i="4"/>
  <c r="P31" i="4"/>
  <c r="S31" i="4"/>
  <c r="T31" i="4"/>
  <c r="U31" i="4"/>
  <c r="V31" i="4"/>
  <c r="X31" i="4"/>
  <c r="J32" i="4"/>
  <c r="L32" i="4"/>
  <c r="O32" i="4"/>
  <c r="P32" i="4"/>
  <c r="S32" i="4"/>
  <c r="T32" i="4"/>
  <c r="U32" i="4"/>
  <c r="V32" i="4"/>
  <c r="X32" i="4"/>
  <c r="J33" i="4"/>
  <c r="L33" i="4"/>
  <c r="O33" i="4"/>
  <c r="P33" i="4"/>
  <c r="S33" i="4"/>
  <c r="T33" i="4"/>
  <c r="U33" i="4"/>
  <c r="V33" i="4"/>
  <c r="X33" i="4"/>
  <c r="J34" i="4"/>
  <c r="L34" i="4"/>
  <c r="O34" i="4"/>
  <c r="P34" i="4"/>
  <c r="S34" i="4"/>
  <c r="T34" i="4"/>
  <c r="U34" i="4"/>
  <c r="V34" i="4"/>
  <c r="X34" i="4"/>
  <c r="J35" i="4"/>
  <c r="L35" i="4"/>
  <c r="O35" i="4"/>
  <c r="P35" i="4"/>
  <c r="S35" i="4"/>
  <c r="T35" i="4"/>
  <c r="U35" i="4"/>
  <c r="V35" i="4"/>
  <c r="X35" i="4"/>
  <c r="D3" i="3"/>
  <c r="E3" i="3"/>
  <c r="G3" i="3"/>
  <c r="I3" i="3"/>
  <c r="K3" i="3"/>
  <c r="L3" i="3"/>
  <c r="T3" i="3"/>
  <c r="U3" i="3"/>
  <c r="D4" i="3"/>
  <c r="E4" i="3"/>
  <c r="G4" i="3"/>
  <c r="I4" i="3"/>
  <c r="K4" i="3"/>
  <c r="L4" i="3"/>
  <c r="T4" i="3"/>
  <c r="U4" i="3"/>
  <c r="D5" i="3"/>
  <c r="E5" i="3"/>
  <c r="G5" i="3"/>
  <c r="I5" i="3"/>
  <c r="K5" i="3"/>
  <c r="L5" i="3"/>
  <c r="T5" i="3"/>
  <c r="U5" i="3"/>
  <c r="D6" i="3"/>
  <c r="E6" i="3"/>
  <c r="G6" i="3"/>
  <c r="I6" i="3"/>
  <c r="K6" i="3"/>
  <c r="L6" i="3"/>
  <c r="T6" i="3"/>
  <c r="U6" i="3"/>
  <c r="D7" i="3"/>
  <c r="E7" i="3"/>
  <c r="G7" i="3"/>
  <c r="I7" i="3"/>
  <c r="K7" i="3"/>
  <c r="L7" i="3"/>
  <c r="T7" i="3"/>
  <c r="U7" i="3"/>
  <c r="D8" i="3"/>
  <c r="E8" i="3"/>
  <c r="G8" i="3"/>
  <c r="I8" i="3"/>
  <c r="L8" i="3"/>
  <c r="T8" i="3"/>
  <c r="U8" i="3"/>
  <c r="D9" i="3"/>
  <c r="E9" i="3"/>
  <c r="G9" i="3"/>
  <c r="I9" i="3"/>
  <c r="K9" i="3"/>
  <c r="L9" i="3"/>
  <c r="T9" i="3"/>
  <c r="U9" i="3"/>
  <c r="D10" i="3"/>
  <c r="E10" i="3"/>
  <c r="G10" i="3"/>
  <c r="I10" i="3"/>
  <c r="K10" i="3"/>
  <c r="L10" i="3"/>
  <c r="T10" i="3"/>
  <c r="U10" i="3"/>
  <c r="D11" i="3"/>
  <c r="E11" i="3"/>
  <c r="G11" i="3"/>
  <c r="I11" i="3"/>
  <c r="K11" i="3"/>
  <c r="L11" i="3"/>
  <c r="T11" i="3"/>
  <c r="U11" i="3"/>
  <c r="D12" i="3"/>
  <c r="E12" i="3"/>
  <c r="G12" i="3"/>
  <c r="I12" i="3"/>
  <c r="K12" i="3"/>
  <c r="L12" i="3"/>
  <c r="T12" i="3"/>
  <c r="U12" i="3"/>
  <c r="D13" i="3"/>
  <c r="E13" i="3"/>
  <c r="G13" i="3"/>
  <c r="I13" i="3"/>
  <c r="K13" i="3"/>
  <c r="L13" i="3"/>
  <c r="T13" i="3"/>
  <c r="U13" i="3"/>
  <c r="D14" i="3"/>
  <c r="E14" i="3"/>
  <c r="G14" i="3"/>
  <c r="I14" i="3"/>
  <c r="K14" i="3"/>
  <c r="L14" i="3"/>
  <c r="T14" i="3"/>
  <c r="U14" i="3"/>
  <c r="D15" i="3"/>
  <c r="E15" i="3"/>
  <c r="G15" i="3"/>
  <c r="I15" i="3"/>
  <c r="K15" i="3"/>
  <c r="L15" i="3"/>
  <c r="T15" i="3"/>
  <c r="U15" i="3"/>
  <c r="D16" i="3"/>
  <c r="E16" i="3"/>
  <c r="G16" i="3"/>
  <c r="I16" i="3"/>
  <c r="K16" i="3"/>
  <c r="L16" i="3"/>
  <c r="T16" i="3"/>
  <c r="U16" i="3"/>
  <c r="D17" i="3"/>
  <c r="E17" i="3"/>
  <c r="G17" i="3"/>
  <c r="I17" i="3"/>
  <c r="K17" i="3"/>
  <c r="L17" i="3"/>
  <c r="T17" i="3"/>
  <c r="U17" i="3"/>
  <c r="D18" i="3"/>
  <c r="E18" i="3"/>
  <c r="G18" i="3"/>
  <c r="I18" i="3"/>
  <c r="K18" i="3"/>
  <c r="L18" i="3"/>
  <c r="T18" i="3"/>
  <c r="U18" i="3"/>
  <c r="D19" i="3"/>
  <c r="E19" i="3"/>
  <c r="G19" i="3"/>
  <c r="I19" i="3"/>
  <c r="K19" i="3"/>
  <c r="L19" i="3"/>
  <c r="T19" i="3"/>
  <c r="U19" i="3"/>
  <c r="D20" i="3"/>
  <c r="E20" i="3"/>
  <c r="G20" i="3"/>
  <c r="I20" i="3"/>
  <c r="K20" i="3"/>
  <c r="L20" i="3"/>
  <c r="T20" i="3"/>
  <c r="U20" i="3"/>
  <c r="D21" i="3"/>
  <c r="E21" i="3"/>
  <c r="G21" i="3"/>
  <c r="I21" i="3"/>
  <c r="K21" i="3"/>
  <c r="L21" i="3"/>
  <c r="T21" i="3"/>
  <c r="U21" i="3"/>
  <c r="D22" i="3"/>
  <c r="E22" i="3"/>
  <c r="G22" i="3"/>
  <c r="I22" i="3"/>
  <c r="K22" i="3"/>
  <c r="L22" i="3"/>
  <c r="T22" i="3"/>
  <c r="U22" i="3"/>
  <c r="D23" i="3"/>
  <c r="E23" i="3"/>
  <c r="G23" i="3"/>
  <c r="I23" i="3"/>
  <c r="K23" i="3"/>
  <c r="L23" i="3"/>
  <c r="T23" i="3"/>
  <c r="U23" i="3"/>
  <c r="D24" i="3"/>
  <c r="E24" i="3"/>
  <c r="G24" i="3"/>
  <c r="I24" i="3"/>
  <c r="K24" i="3"/>
  <c r="L24" i="3"/>
  <c r="T24" i="3"/>
  <c r="U24" i="3"/>
  <c r="D25" i="3"/>
  <c r="E25" i="3"/>
  <c r="G25" i="3"/>
  <c r="I25" i="3"/>
  <c r="K25" i="3"/>
  <c r="L25" i="3"/>
  <c r="T25" i="3"/>
  <c r="U25" i="3"/>
  <c r="V25" i="3"/>
  <c r="D26" i="3"/>
  <c r="E26" i="3"/>
  <c r="G26" i="3"/>
  <c r="I26" i="3"/>
  <c r="K26" i="3"/>
  <c r="L26" i="3"/>
  <c r="T26" i="3"/>
  <c r="U26" i="3"/>
  <c r="D27" i="3"/>
  <c r="E27" i="3"/>
  <c r="G27" i="3"/>
  <c r="I27" i="3"/>
  <c r="K27" i="3"/>
  <c r="L27" i="3"/>
  <c r="T27" i="3"/>
  <c r="U27" i="3"/>
  <c r="D28" i="3"/>
  <c r="E28" i="3"/>
  <c r="G28" i="3"/>
  <c r="I28" i="3"/>
  <c r="K28" i="3"/>
  <c r="L28" i="3"/>
  <c r="T28" i="3"/>
  <c r="U28" i="3"/>
  <c r="D29" i="3"/>
  <c r="E29" i="3"/>
  <c r="G29" i="3"/>
  <c r="I29" i="3"/>
  <c r="K29" i="3"/>
  <c r="L29" i="3"/>
  <c r="T29" i="3"/>
  <c r="U29" i="3"/>
  <c r="D30" i="3"/>
  <c r="E30" i="3"/>
  <c r="G30" i="3"/>
  <c r="I30" i="3"/>
  <c r="K30" i="3"/>
  <c r="L30" i="3"/>
  <c r="T30" i="3"/>
  <c r="U30" i="3"/>
  <c r="D31" i="3"/>
  <c r="E31" i="3"/>
  <c r="G31" i="3"/>
  <c r="I31" i="3"/>
  <c r="K31" i="3"/>
  <c r="L31" i="3"/>
  <c r="T31" i="3"/>
  <c r="U31" i="3"/>
  <c r="D32" i="3"/>
  <c r="E32" i="3"/>
  <c r="G32" i="3"/>
  <c r="I32" i="3"/>
  <c r="K32" i="3"/>
  <c r="L32" i="3"/>
  <c r="T32" i="3"/>
  <c r="U32" i="3"/>
  <c r="D33" i="3"/>
  <c r="E33" i="3"/>
  <c r="G33" i="3"/>
  <c r="I33" i="3"/>
  <c r="K33" i="3"/>
  <c r="L33" i="3"/>
  <c r="T33" i="3"/>
  <c r="U33" i="3"/>
  <c r="D34" i="3"/>
  <c r="E34" i="3"/>
  <c r="G34" i="3"/>
  <c r="I34" i="3"/>
  <c r="K34" i="3"/>
  <c r="L34" i="3"/>
  <c r="T34" i="3"/>
  <c r="U34" i="3"/>
  <c r="D35" i="3"/>
  <c r="E35" i="3"/>
  <c r="G35" i="3"/>
  <c r="I35" i="3"/>
  <c r="K35" i="3"/>
  <c r="L35" i="3"/>
  <c r="T35" i="3"/>
  <c r="U35" i="3"/>
  <c r="J36" i="4"/>
  <c r="L36" i="4"/>
  <c r="O36" i="4"/>
  <c r="P36" i="4"/>
  <c r="S36" i="4"/>
  <c r="T36" i="4"/>
  <c r="U36" i="4"/>
  <c r="V36" i="4"/>
  <c r="X36" i="4"/>
  <c r="J37" i="4"/>
  <c r="L37" i="4"/>
  <c r="O37" i="4"/>
  <c r="P37" i="4"/>
  <c r="S37" i="4"/>
  <c r="T37" i="4"/>
  <c r="U37" i="4"/>
  <c r="V37" i="4"/>
  <c r="X37" i="4"/>
  <c r="J38" i="4"/>
  <c r="L38" i="4"/>
  <c r="O38" i="4"/>
  <c r="P38" i="4"/>
  <c r="S38" i="4"/>
  <c r="T38" i="4"/>
  <c r="U38" i="4"/>
  <c r="V38" i="4"/>
  <c r="X38" i="4"/>
  <c r="J39" i="4"/>
  <c r="L39" i="4"/>
  <c r="O39" i="4"/>
  <c r="P39" i="4"/>
  <c r="S39" i="4"/>
  <c r="T39" i="4"/>
  <c r="U39" i="4"/>
  <c r="V39" i="4"/>
  <c r="X39" i="4"/>
  <c r="J40" i="4"/>
  <c r="L40" i="4"/>
  <c r="O40" i="4"/>
  <c r="P40" i="4"/>
  <c r="S40" i="4"/>
  <c r="T40" i="4"/>
  <c r="U40" i="4"/>
  <c r="V40" i="4"/>
  <c r="X40" i="4"/>
  <c r="J41" i="4"/>
  <c r="L41" i="4"/>
  <c r="O41" i="4"/>
  <c r="P41" i="4"/>
  <c r="S41" i="4"/>
  <c r="T41" i="4"/>
  <c r="U41" i="4"/>
  <c r="V41" i="4"/>
  <c r="X41" i="4"/>
  <c r="D36" i="3"/>
  <c r="E36" i="3"/>
  <c r="G36" i="3"/>
  <c r="I36" i="3"/>
  <c r="K36" i="3"/>
  <c r="L36" i="3"/>
  <c r="T36" i="3"/>
  <c r="U36" i="3"/>
  <c r="D37" i="3"/>
  <c r="E37" i="3"/>
  <c r="G37" i="3"/>
  <c r="I37" i="3"/>
  <c r="K37" i="3"/>
  <c r="L37" i="3"/>
  <c r="T37" i="3"/>
  <c r="U37" i="3"/>
  <c r="D38" i="3"/>
  <c r="E38" i="3"/>
  <c r="G38" i="3"/>
  <c r="I38" i="3"/>
  <c r="K38" i="3"/>
  <c r="L38" i="3"/>
  <c r="T38" i="3"/>
  <c r="U38" i="3"/>
  <c r="D39" i="3"/>
  <c r="E39" i="3"/>
  <c r="G39" i="3"/>
  <c r="I39" i="3"/>
  <c r="K39" i="3"/>
  <c r="L39" i="3"/>
  <c r="T39" i="3"/>
  <c r="U39" i="3"/>
  <c r="D40" i="3"/>
  <c r="E40" i="3"/>
  <c r="G40" i="3"/>
  <c r="I40" i="3"/>
  <c r="K40" i="3"/>
  <c r="L40" i="3"/>
  <c r="T40" i="3"/>
  <c r="U40" i="3"/>
  <c r="D41" i="3"/>
  <c r="E41" i="3"/>
  <c r="G41" i="3"/>
  <c r="I41" i="3"/>
  <c r="K41" i="3"/>
  <c r="L41" i="3"/>
  <c r="T41" i="3"/>
  <c r="U41" i="3"/>
  <c r="S42" i="4"/>
  <c r="S43" i="4"/>
  <c r="S44" i="4"/>
  <c r="S45" i="4"/>
  <c r="S46" i="4"/>
  <c r="S47" i="4"/>
  <c r="S48" i="4"/>
  <c r="S49" i="4"/>
  <c r="S50" i="4"/>
  <c r="S51" i="4"/>
  <c r="S52" i="4"/>
  <c r="S53" i="4"/>
  <c r="S54" i="4"/>
  <c r="S55" i="4"/>
  <c r="S56" i="4"/>
  <c r="S57" i="4"/>
  <c r="S58" i="4"/>
  <c r="S59" i="4"/>
  <c r="S60" i="4"/>
  <c r="S61" i="4"/>
  <c r="S62" i="4"/>
  <c r="S63" i="4"/>
  <c r="S64" i="4"/>
  <c r="S65" i="4"/>
  <c r="S66" i="4"/>
  <c r="S67" i="4"/>
  <c r="S68" i="4"/>
  <c r="S69" i="4"/>
  <c r="S70" i="4"/>
  <c r="S71" i="4"/>
  <c r="S72" i="4"/>
  <c r="S73" i="4"/>
  <c r="S74" i="4"/>
  <c r="S75" i="4"/>
  <c r="S76" i="4"/>
  <c r="S77" i="4"/>
  <c r="S78" i="4"/>
  <c r="S79" i="4"/>
  <c r="S80" i="4"/>
  <c r="S81" i="4"/>
  <c r="S82" i="4"/>
  <c r="S83" i="4"/>
  <c r="S84" i="4"/>
  <c r="S85" i="4"/>
  <c r="S86" i="4"/>
  <c r="S87" i="4"/>
  <c r="S88" i="4"/>
  <c r="S89" i="4"/>
  <c r="S90" i="4"/>
  <c r="S91" i="4"/>
  <c r="S92" i="4"/>
  <c r="S93" i="4"/>
  <c r="S94" i="4"/>
  <c r="S95" i="4"/>
  <c r="S96" i="4"/>
  <c r="S97" i="4"/>
  <c r="S98" i="4"/>
  <c r="S99" i="4"/>
  <c r="S100" i="4"/>
  <c r="S101" i="4"/>
  <c r="S102" i="4"/>
  <c r="S103" i="4"/>
  <c r="S104" i="4"/>
  <c r="S105" i="4"/>
  <c r="S106" i="4"/>
  <c r="S107" i="4"/>
  <c r="S108" i="4"/>
  <c r="S109" i="4"/>
  <c r="S110" i="4"/>
  <c r="S111" i="4"/>
  <c r="S112" i="4"/>
  <c r="S113" i="4"/>
  <c r="S114" i="4"/>
  <c r="S115" i="4"/>
  <c r="S116" i="4"/>
  <c r="S117" i="4"/>
  <c r="S118" i="4"/>
  <c r="S119" i="4"/>
  <c r="S120" i="4"/>
  <c r="S121" i="4"/>
  <c r="S122" i="4"/>
  <c r="S123" i="4"/>
  <c r="S124" i="4"/>
  <c r="S125" i="4"/>
  <c r="S126" i="4"/>
  <c r="S127" i="4"/>
  <c r="S128" i="4"/>
  <c r="S129" i="4"/>
  <c r="S130" i="4"/>
  <c r="S131" i="4"/>
  <c r="S132" i="4"/>
  <c r="S133" i="4"/>
  <c r="S134" i="4"/>
  <c r="S135" i="4"/>
  <c r="S136" i="4"/>
  <c r="S137" i="4"/>
  <c r="S138" i="4"/>
  <c r="S139" i="4"/>
  <c r="S140" i="4"/>
  <c r="S141" i="4"/>
  <c r="S142" i="4"/>
  <c r="S143" i="4"/>
  <c r="S144" i="4"/>
  <c r="S145" i="4"/>
  <c r="S146" i="4"/>
  <c r="S147" i="4"/>
  <c r="S148" i="4"/>
  <c r="S149" i="4"/>
  <c r="S150" i="4"/>
  <c r="S151" i="4"/>
  <c r="S152" i="4"/>
  <c r="S153" i="4"/>
  <c r="S154" i="4"/>
  <c r="S155" i="4"/>
  <c r="S156" i="4"/>
  <c r="S157" i="4"/>
  <c r="S158" i="4"/>
  <c r="S159" i="4"/>
  <c r="S160" i="4"/>
  <c r="S161" i="4"/>
  <c r="S162" i="4"/>
  <c r="S163" i="4"/>
  <c r="S164" i="4"/>
  <c r="S165" i="4"/>
  <c r="S166" i="4"/>
  <c r="S167" i="4"/>
  <c r="S168" i="4"/>
  <c r="S169" i="4"/>
  <c r="S170" i="4"/>
  <c r="S171" i="4"/>
  <c r="S172" i="4"/>
  <c r="S173" i="4"/>
  <c r="S174" i="4"/>
  <c r="S175" i="4"/>
  <c r="S176" i="4"/>
  <c r="S177" i="4"/>
  <c r="S178" i="4"/>
  <c r="S179" i="4"/>
  <c r="S180" i="4"/>
  <c r="S181" i="4"/>
  <c r="S182" i="4"/>
  <c r="S183" i="4"/>
  <c r="S184" i="4"/>
  <c r="S185" i="4"/>
  <c r="S186" i="4"/>
  <c r="S187" i="4"/>
  <c r="S188" i="4"/>
  <c r="S189" i="4"/>
  <c r="S190" i="4"/>
  <c r="S191" i="4"/>
  <c r="S192" i="4"/>
  <c r="S193" i="4"/>
  <c r="S194" i="4"/>
  <c r="S195" i="4"/>
  <c r="S196" i="4"/>
  <c r="S197" i="4"/>
  <c r="S198" i="4"/>
  <c r="S199" i="4"/>
  <c r="S200" i="4"/>
  <c r="S201" i="4"/>
  <c r="S202" i="4"/>
  <c r="S203" i="4"/>
  <c r="S204" i="4"/>
  <c r="S205" i="4"/>
  <c r="S206" i="4"/>
  <c r="S207" i="4"/>
  <c r="S208" i="4"/>
  <c r="S209" i="4"/>
  <c r="S210" i="4"/>
  <c r="S211" i="4"/>
  <c r="S212" i="4"/>
  <c r="S213" i="4"/>
  <c r="S214" i="4"/>
  <c r="S215" i="4"/>
  <c r="S216" i="4"/>
  <c r="S217" i="4"/>
  <c r="S218" i="4"/>
  <c r="S219" i="4"/>
  <c r="S220" i="4"/>
  <c r="S221" i="4"/>
  <c r="S222" i="4"/>
  <c r="S223" i="4"/>
  <c r="S224" i="4"/>
  <c r="S225" i="4"/>
  <c r="S226" i="4"/>
  <c r="S227" i="4"/>
  <c r="S228" i="4"/>
  <c r="S229" i="4"/>
  <c r="S230" i="4"/>
  <c r="S231" i="4"/>
  <c r="S232" i="4"/>
  <c r="S233" i="4"/>
  <c r="S234" i="4"/>
  <c r="S235" i="4"/>
  <c r="S236" i="4"/>
  <c r="S237" i="4"/>
  <c r="S238" i="4"/>
  <c r="S239" i="4"/>
  <c r="S240" i="4"/>
  <c r="S241" i="4"/>
  <c r="S242" i="4"/>
  <c r="S243" i="4"/>
  <c r="S244" i="4"/>
  <c r="S245" i="4"/>
  <c r="S246" i="4"/>
  <c r="S247" i="4"/>
  <c r="S248" i="4"/>
  <c r="S249" i="4"/>
  <c r="S250" i="4"/>
  <c r="S251" i="4"/>
  <c r="S252" i="4"/>
  <c r="S253" i="4"/>
  <c r="S254" i="4"/>
  <c r="S255" i="4"/>
  <c r="S256" i="4"/>
  <c r="S257" i="4"/>
  <c r="S258" i="4"/>
  <c r="S259" i="4"/>
  <c r="S260" i="4"/>
  <c r="S261" i="4"/>
  <c r="S262" i="4"/>
  <c r="S263" i="4"/>
  <c r="S264" i="4"/>
  <c r="S265" i="4"/>
  <c r="S266" i="4"/>
  <c r="S267" i="4"/>
  <c r="S268" i="4"/>
  <c r="S269" i="4"/>
  <c r="S270" i="4"/>
  <c r="S271" i="4"/>
  <c r="S272" i="4"/>
  <c r="S273" i="4"/>
  <c r="S274" i="4"/>
  <c r="S275" i="4"/>
  <c r="S276" i="4"/>
  <c r="S277" i="4"/>
  <c r="S278" i="4"/>
  <c r="S279" i="4"/>
  <c r="S280" i="4"/>
  <c r="S281" i="4"/>
  <c r="S282" i="4"/>
  <c r="S283" i="4"/>
  <c r="S284" i="4"/>
  <c r="S285" i="4"/>
  <c r="S286" i="4"/>
  <c r="S287" i="4"/>
  <c r="S288" i="4"/>
  <c r="S289" i="4"/>
  <c r="S290" i="4"/>
  <c r="S291" i="4"/>
  <c r="S292" i="4"/>
  <c r="S293" i="4"/>
  <c r="S294" i="4"/>
  <c r="S295" i="4"/>
  <c r="S296" i="4"/>
  <c r="S297" i="4"/>
  <c r="S298" i="4"/>
  <c r="S299" i="4"/>
  <c r="S300" i="4"/>
  <c r="U42" i="4"/>
  <c r="V42" i="4"/>
  <c r="U43" i="4"/>
  <c r="V43" i="4"/>
  <c r="U44" i="4"/>
  <c r="V44" i="4"/>
  <c r="U45" i="4"/>
  <c r="V45" i="4"/>
  <c r="U46" i="4"/>
  <c r="V46" i="4"/>
  <c r="U47" i="4"/>
  <c r="V47" i="4"/>
  <c r="U48" i="4"/>
  <c r="V48" i="4"/>
  <c r="U49" i="4"/>
  <c r="V49" i="4"/>
  <c r="U50" i="4"/>
  <c r="V50" i="4"/>
  <c r="U51" i="4"/>
  <c r="V51" i="4"/>
  <c r="U52" i="4"/>
  <c r="V52" i="4"/>
  <c r="U53" i="4"/>
  <c r="V53" i="4"/>
  <c r="U54" i="4"/>
  <c r="V54" i="4"/>
  <c r="U55" i="4"/>
  <c r="V55" i="4"/>
  <c r="U56" i="4"/>
  <c r="V56" i="4"/>
  <c r="U57" i="4"/>
  <c r="V57" i="4"/>
  <c r="U58" i="4"/>
  <c r="V58" i="4"/>
  <c r="U59" i="4"/>
  <c r="V59" i="4"/>
  <c r="U60" i="4"/>
  <c r="V60" i="4"/>
  <c r="U61" i="4"/>
  <c r="V61" i="4"/>
  <c r="U62" i="4"/>
  <c r="V62" i="4"/>
  <c r="U63" i="4"/>
  <c r="V63" i="4"/>
  <c r="U64" i="4"/>
  <c r="V64" i="4"/>
  <c r="U65" i="4"/>
  <c r="V65" i="4"/>
  <c r="U66" i="4"/>
  <c r="V66" i="4"/>
  <c r="U67" i="4"/>
  <c r="V67" i="4"/>
  <c r="U68" i="4"/>
  <c r="V68" i="4"/>
  <c r="U69" i="4"/>
  <c r="V69" i="4"/>
  <c r="U70" i="4"/>
  <c r="V70" i="4"/>
  <c r="U71" i="4"/>
  <c r="V71" i="4"/>
  <c r="U72" i="4"/>
  <c r="V72" i="4"/>
  <c r="U73" i="4"/>
  <c r="V73" i="4"/>
  <c r="U74" i="4"/>
  <c r="V74" i="4"/>
  <c r="U75" i="4"/>
  <c r="V75" i="4"/>
  <c r="U76" i="4"/>
  <c r="V76" i="4"/>
  <c r="U77" i="4"/>
  <c r="V77" i="4"/>
  <c r="U78" i="4"/>
  <c r="V78" i="4"/>
  <c r="U79" i="4"/>
  <c r="V79" i="4"/>
  <c r="U80" i="4"/>
  <c r="V80" i="4"/>
  <c r="U81" i="4"/>
  <c r="V81" i="4"/>
  <c r="U82" i="4"/>
  <c r="V82" i="4"/>
  <c r="U83" i="4"/>
  <c r="V83" i="4"/>
  <c r="U84" i="4"/>
  <c r="V84" i="4"/>
  <c r="U85" i="4"/>
  <c r="V85" i="4"/>
  <c r="U86" i="4"/>
  <c r="V86" i="4"/>
  <c r="U87" i="4"/>
  <c r="V87" i="4"/>
  <c r="U88" i="4"/>
  <c r="V88" i="4"/>
  <c r="U89" i="4"/>
  <c r="V89" i="4"/>
  <c r="U90" i="4"/>
  <c r="V90" i="4"/>
  <c r="U91" i="4"/>
  <c r="V91" i="4"/>
  <c r="U92" i="4"/>
  <c r="V92" i="4"/>
  <c r="U93" i="4"/>
  <c r="V93" i="4"/>
  <c r="U94" i="4"/>
  <c r="V94" i="4"/>
  <c r="U95" i="4"/>
  <c r="V95" i="4"/>
  <c r="U96" i="4"/>
  <c r="V96" i="4"/>
  <c r="U97" i="4"/>
  <c r="V97" i="4"/>
  <c r="U98" i="4"/>
  <c r="V98" i="4"/>
  <c r="U99" i="4"/>
  <c r="V99" i="4"/>
  <c r="U100" i="4"/>
  <c r="V100" i="4"/>
  <c r="U101" i="4"/>
  <c r="V101" i="4"/>
  <c r="U102" i="4"/>
  <c r="V102" i="4"/>
  <c r="U103" i="4"/>
  <c r="V103" i="4"/>
  <c r="U104" i="4"/>
  <c r="V104" i="4"/>
  <c r="U105" i="4"/>
  <c r="V105" i="4"/>
  <c r="U106" i="4"/>
  <c r="V106" i="4"/>
  <c r="U107" i="4"/>
  <c r="V107" i="4"/>
  <c r="U108" i="4"/>
  <c r="V108" i="4"/>
  <c r="U109" i="4"/>
  <c r="V109" i="4"/>
  <c r="U110" i="4"/>
  <c r="V110" i="4"/>
  <c r="U111" i="4"/>
  <c r="V111" i="4"/>
  <c r="U112" i="4"/>
  <c r="V112" i="4"/>
  <c r="U113" i="4"/>
  <c r="V113" i="4"/>
  <c r="U114" i="4"/>
  <c r="V114" i="4"/>
  <c r="U115" i="4"/>
  <c r="V115" i="4"/>
  <c r="U116" i="4"/>
  <c r="V116" i="4"/>
  <c r="U117" i="4"/>
  <c r="V117" i="4"/>
  <c r="U118" i="4"/>
  <c r="V118" i="4"/>
  <c r="U119" i="4"/>
  <c r="V119" i="4"/>
  <c r="U120" i="4"/>
  <c r="V120" i="4"/>
  <c r="U121" i="4"/>
  <c r="V121" i="4"/>
  <c r="U122" i="4"/>
  <c r="V122" i="4"/>
  <c r="U123" i="4"/>
  <c r="V123" i="4"/>
  <c r="U124" i="4"/>
  <c r="V124" i="4"/>
  <c r="U125" i="4"/>
  <c r="V125" i="4"/>
  <c r="U126" i="4"/>
  <c r="V126" i="4"/>
  <c r="U127" i="4"/>
  <c r="V127" i="4"/>
  <c r="U128" i="4"/>
  <c r="V128" i="4"/>
  <c r="U129" i="4"/>
  <c r="V129" i="4"/>
  <c r="U130" i="4"/>
  <c r="V130" i="4"/>
  <c r="U131" i="4"/>
  <c r="V131" i="4"/>
  <c r="U132" i="4"/>
  <c r="V132" i="4"/>
  <c r="U133" i="4"/>
  <c r="V133" i="4"/>
  <c r="U134" i="4"/>
  <c r="V134" i="4"/>
  <c r="U135" i="4"/>
  <c r="V135" i="4"/>
  <c r="U136" i="4"/>
  <c r="V136" i="4"/>
  <c r="U137" i="4"/>
  <c r="V137" i="4"/>
  <c r="U138" i="4"/>
  <c r="V138" i="4"/>
  <c r="U139" i="4"/>
  <c r="V139" i="4"/>
  <c r="U140" i="4"/>
  <c r="V140" i="4"/>
  <c r="U141" i="4"/>
  <c r="V141" i="4"/>
  <c r="U142" i="4"/>
  <c r="V142" i="4"/>
  <c r="U143" i="4"/>
  <c r="V143" i="4"/>
  <c r="U144" i="4"/>
  <c r="V144" i="4"/>
  <c r="U145" i="4"/>
  <c r="V145" i="4"/>
  <c r="U146" i="4"/>
  <c r="V146" i="4"/>
  <c r="U147" i="4"/>
  <c r="V147" i="4"/>
  <c r="U148" i="4"/>
  <c r="V148" i="4"/>
  <c r="U149" i="4"/>
  <c r="V149" i="4"/>
  <c r="U150" i="4"/>
  <c r="V150" i="4"/>
  <c r="U151" i="4"/>
  <c r="V151" i="4"/>
  <c r="U152" i="4"/>
  <c r="V152" i="4"/>
  <c r="U153" i="4"/>
  <c r="V153" i="4"/>
  <c r="U154" i="4"/>
  <c r="V154" i="4"/>
  <c r="U155" i="4"/>
  <c r="V155" i="4"/>
  <c r="U156" i="4"/>
  <c r="V156" i="4"/>
  <c r="U157" i="4"/>
  <c r="V157" i="4"/>
  <c r="U158" i="4"/>
  <c r="V158" i="4"/>
  <c r="U159" i="4"/>
  <c r="V159" i="4"/>
  <c r="U160" i="4"/>
  <c r="V160" i="4"/>
  <c r="U161" i="4"/>
  <c r="V161" i="4"/>
  <c r="U162" i="4"/>
  <c r="V162" i="4"/>
  <c r="U163" i="4"/>
  <c r="V163" i="4"/>
  <c r="U164" i="4"/>
  <c r="V164" i="4"/>
  <c r="U165" i="4"/>
  <c r="V165" i="4"/>
  <c r="U166" i="4"/>
  <c r="V166" i="4"/>
  <c r="U167" i="4"/>
  <c r="V167" i="4"/>
  <c r="U168" i="4"/>
  <c r="V168" i="4"/>
  <c r="U169" i="4"/>
  <c r="V169" i="4"/>
  <c r="U170" i="4"/>
  <c r="V170" i="4"/>
  <c r="U171" i="4"/>
  <c r="V171" i="4"/>
  <c r="U172" i="4"/>
  <c r="V172" i="4"/>
  <c r="U173" i="4"/>
  <c r="V173" i="4"/>
  <c r="U174" i="4"/>
  <c r="V174" i="4"/>
  <c r="U175" i="4"/>
  <c r="V175" i="4"/>
  <c r="U176" i="4"/>
  <c r="V176" i="4"/>
  <c r="U177" i="4"/>
  <c r="V177" i="4"/>
  <c r="U178" i="4"/>
  <c r="V178" i="4"/>
  <c r="U179" i="4"/>
  <c r="V179" i="4"/>
  <c r="U180" i="4"/>
  <c r="V180" i="4"/>
  <c r="U181" i="4"/>
  <c r="V181" i="4"/>
  <c r="U182" i="4"/>
  <c r="V182" i="4"/>
  <c r="U183" i="4"/>
  <c r="V183" i="4"/>
  <c r="U184" i="4"/>
  <c r="V184" i="4"/>
  <c r="U185" i="4"/>
  <c r="V185" i="4"/>
  <c r="U186" i="4"/>
  <c r="V186" i="4"/>
  <c r="U187" i="4"/>
  <c r="V187" i="4"/>
  <c r="U188" i="4"/>
  <c r="V188" i="4"/>
  <c r="U189" i="4"/>
  <c r="V189" i="4"/>
  <c r="U190" i="4"/>
  <c r="V190" i="4"/>
  <c r="U191" i="4"/>
  <c r="V191" i="4"/>
  <c r="U192" i="4"/>
  <c r="V192" i="4"/>
  <c r="U193" i="4"/>
  <c r="V193" i="4"/>
  <c r="U194" i="4"/>
  <c r="V194" i="4"/>
  <c r="U195" i="4"/>
  <c r="V195" i="4"/>
  <c r="U196" i="4"/>
  <c r="V196" i="4"/>
  <c r="U197" i="4"/>
  <c r="V197" i="4"/>
  <c r="U198" i="4"/>
  <c r="V198" i="4"/>
  <c r="U199" i="4"/>
  <c r="V199" i="4"/>
  <c r="U200" i="4"/>
  <c r="V200" i="4"/>
  <c r="U201" i="4"/>
  <c r="V201" i="4"/>
  <c r="U202" i="4"/>
  <c r="V202" i="4"/>
  <c r="U203" i="4"/>
  <c r="V203" i="4"/>
  <c r="U204" i="4"/>
  <c r="V204" i="4"/>
  <c r="U205" i="4"/>
  <c r="V205" i="4"/>
  <c r="U206" i="4"/>
  <c r="V206" i="4"/>
  <c r="U207" i="4"/>
  <c r="V207" i="4"/>
  <c r="U208" i="4"/>
  <c r="V208" i="4"/>
  <c r="U209" i="4"/>
  <c r="V209" i="4"/>
  <c r="U210" i="4"/>
  <c r="V210" i="4"/>
  <c r="U211" i="4"/>
  <c r="V211" i="4"/>
  <c r="U212" i="4"/>
  <c r="V212" i="4"/>
  <c r="U213" i="4"/>
  <c r="V213" i="4"/>
  <c r="U214" i="4"/>
  <c r="V214" i="4"/>
  <c r="U215" i="4"/>
  <c r="V215" i="4"/>
  <c r="U216" i="4"/>
  <c r="V216" i="4"/>
  <c r="U217" i="4"/>
  <c r="V217" i="4"/>
  <c r="U218" i="4"/>
  <c r="V218" i="4"/>
  <c r="U219" i="4"/>
  <c r="V219" i="4"/>
  <c r="U220" i="4"/>
  <c r="V220" i="4"/>
  <c r="U221" i="4"/>
  <c r="V221" i="4"/>
  <c r="U222" i="4"/>
  <c r="V222" i="4"/>
  <c r="U223" i="4"/>
  <c r="V223" i="4"/>
  <c r="U224" i="4"/>
  <c r="V224" i="4"/>
  <c r="U225" i="4"/>
  <c r="V225" i="4"/>
  <c r="U226" i="4"/>
  <c r="V226" i="4"/>
  <c r="U227" i="4"/>
  <c r="V227" i="4"/>
  <c r="U228" i="4"/>
  <c r="V228" i="4"/>
  <c r="U229" i="4"/>
  <c r="V229" i="4"/>
  <c r="U230" i="4"/>
  <c r="V230" i="4"/>
  <c r="U231" i="4"/>
  <c r="V231" i="4"/>
  <c r="U232" i="4"/>
  <c r="V232" i="4"/>
  <c r="U233" i="4"/>
  <c r="V233" i="4"/>
  <c r="U234" i="4"/>
  <c r="V234" i="4"/>
  <c r="U235" i="4"/>
  <c r="V235" i="4"/>
  <c r="U236" i="4"/>
  <c r="V236" i="4"/>
  <c r="U237" i="4"/>
  <c r="V237" i="4"/>
  <c r="U238" i="4"/>
  <c r="V238" i="4"/>
  <c r="U239" i="4"/>
  <c r="V239" i="4"/>
  <c r="U240" i="4"/>
  <c r="V240" i="4"/>
  <c r="U241" i="4"/>
  <c r="V241" i="4"/>
  <c r="U242" i="4"/>
  <c r="V242" i="4"/>
  <c r="U243" i="4"/>
  <c r="V243" i="4"/>
  <c r="U244" i="4"/>
  <c r="V244" i="4"/>
  <c r="U245" i="4"/>
  <c r="V245" i="4"/>
  <c r="U246" i="4"/>
  <c r="V246" i="4"/>
  <c r="U247" i="4"/>
  <c r="V247" i="4"/>
  <c r="U248" i="4"/>
  <c r="V248" i="4"/>
  <c r="U249" i="4"/>
  <c r="V249" i="4"/>
  <c r="U250" i="4"/>
  <c r="V250" i="4"/>
  <c r="U251" i="4"/>
  <c r="V251" i="4"/>
  <c r="U252" i="4"/>
  <c r="V252" i="4"/>
  <c r="U253" i="4"/>
  <c r="V253" i="4"/>
  <c r="U254" i="4"/>
  <c r="V254" i="4"/>
  <c r="U255" i="4"/>
  <c r="V255" i="4"/>
  <c r="U256" i="4"/>
  <c r="V256" i="4"/>
  <c r="U257" i="4"/>
  <c r="V257" i="4"/>
  <c r="U258" i="4"/>
  <c r="V258" i="4"/>
  <c r="U259" i="4"/>
  <c r="V259" i="4"/>
  <c r="U260" i="4"/>
  <c r="V260" i="4"/>
  <c r="U261" i="4"/>
  <c r="V261" i="4"/>
  <c r="U262" i="4"/>
  <c r="V262" i="4"/>
  <c r="U263" i="4"/>
  <c r="V263" i="4"/>
  <c r="U264" i="4"/>
  <c r="V264" i="4"/>
  <c r="U265" i="4"/>
  <c r="V265" i="4"/>
  <c r="U266" i="4"/>
  <c r="V266" i="4"/>
  <c r="U267" i="4"/>
  <c r="V267" i="4"/>
  <c r="U268" i="4"/>
  <c r="V268" i="4"/>
  <c r="U269" i="4"/>
  <c r="V269" i="4"/>
  <c r="U270" i="4"/>
  <c r="V270" i="4"/>
  <c r="U271" i="4"/>
  <c r="V271" i="4"/>
  <c r="U272" i="4"/>
  <c r="V272" i="4"/>
  <c r="U273" i="4"/>
  <c r="V273" i="4"/>
  <c r="U274" i="4"/>
  <c r="V274" i="4"/>
  <c r="U275" i="4"/>
  <c r="V275" i="4"/>
  <c r="U276" i="4"/>
  <c r="V276" i="4"/>
  <c r="U277" i="4"/>
  <c r="V277" i="4"/>
  <c r="U278" i="4"/>
  <c r="V278" i="4"/>
  <c r="U279" i="4"/>
  <c r="V279" i="4"/>
  <c r="U280" i="4"/>
  <c r="V280" i="4"/>
  <c r="U281" i="4"/>
  <c r="V281" i="4"/>
  <c r="U282" i="4"/>
  <c r="V282" i="4"/>
  <c r="U283" i="4"/>
  <c r="V283" i="4"/>
  <c r="U284" i="4"/>
  <c r="V284" i="4"/>
  <c r="U285" i="4"/>
  <c r="V285" i="4"/>
  <c r="U286" i="4"/>
  <c r="V286" i="4"/>
  <c r="U287" i="4"/>
  <c r="V287" i="4"/>
  <c r="U288" i="4"/>
  <c r="V288" i="4"/>
  <c r="U289" i="4"/>
  <c r="V289" i="4"/>
  <c r="U290" i="4"/>
  <c r="V290" i="4"/>
  <c r="U291" i="4"/>
  <c r="V291" i="4"/>
  <c r="U292" i="4"/>
  <c r="V292" i="4"/>
  <c r="U293" i="4"/>
  <c r="V293" i="4"/>
  <c r="U294" i="4"/>
  <c r="V294" i="4"/>
  <c r="U295" i="4"/>
  <c r="V295" i="4"/>
  <c r="U296" i="4"/>
  <c r="V296" i="4"/>
  <c r="U297" i="4"/>
  <c r="V297" i="4"/>
  <c r="U298" i="4"/>
  <c r="V298" i="4"/>
  <c r="U299" i="4"/>
  <c r="V299" i="4"/>
  <c r="U300" i="4"/>
  <c r="V300" i="4"/>
  <c r="T42" i="4"/>
  <c r="T43" i="4"/>
  <c r="T44" i="4"/>
  <c r="T45" i="4"/>
  <c r="T46" i="4"/>
  <c r="T47" i="4"/>
  <c r="T48" i="4"/>
  <c r="T49" i="4"/>
  <c r="T50" i="4"/>
  <c r="T51" i="4"/>
  <c r="T52" i="4"/>
  <c r="T53" i="4"/>
  <c r="T54" i="4"/>
  <c r="T55" i="4"/>
  <c r="T56" i="4"/>
  <c r="T57" i="4"/>
  <c r="T58" i="4"/>
  <c r="T59" i="4"/>
  <c r="T60" i="4"/>
  <c r="T61" i="4"/>
  <c r="T62" i="4"/>
  <c r="T63" i="4"/>
  <c r="T64" i="4"/>
  <c r="T65" i="4"/>
  <c r="T66" i="4"/>
  <c r="T67" i="4"/>
  <c r="T68" i="4"/>
  <c r="T69" i="4"/>
  <c r="T70" i="4"/>
  <c r="T71" i="4"/>
  <c r="T72" i="4"/>
  <c r="T73" i="4"/>
  <c r="T74" i="4"/>
  <c r="T75" i="4"/>
  <c r="T76" i="4"/>
  <c r="T77" i="4"/>
  <c r="T78" i="4"/>
  <c r="T79" i="4"/>
  <c r="T80" i="4"/>
  <c r="T81" i="4"/>
  <c r="T82" i="4"/>
  <c r="T83" i="4"/>
  <c r="T84" i="4"/>
  <c r="T85" i="4"/>
  <c r="T86" i="4"/>
  <c r="T87" i="4"/>
  <c r="T88" i="4"/>
  <c r="T89" i="4"/>
  <c r="T90" i="4"/>
  <c r="T91" i="4"/>
  <c r="T92" i="4"/>
  <c r="T93" i="4"/>
  <c r="T94" i="4"/>
  <c r="T95" i="4"/>
  <c r="T96" i="4"/>
  <c r="T97" i="4"/>
  <c r="T98" i="4"/>
  <c r="T99" i="4"/>
  <c r="T100" i="4"/>
  <c r="T101" i="4"/>
  <c r="T102" i="4"/>
  <c r="T103" i="4"/>
  <c r="T104" i="4"/>
  <c r="T105" i="4"/>
  <c r="T106" i="4"/>
  <c r="T107" i="4"/>
  <c r="T108" i="4"/>
  <c r="T109" i="4"/>
  <c r="T110" i="4"/>
  <c r="T111" i="4"/>
  <c r="T112" i="4"/>
  <c r="T113" i="4"/>
  <c r="T114" i="4"/>
  <c r="T115" i="4"/>
  <c r="T116" i="4"/>
  <c r="T117" i="4"/>
  <c r="T118" i="4"/>
  <c r="T119" i="4"/>
  <c r="T120" i="4"/>
  <c r="T121" i="4"/>
  <c r="T122" i="4"/>
  <c r="T123" i="4"/>
  <c r="T124" i="4"/>
  <c r="T125" i="4"/>
  <c r="T126" i="4"/>
  <c r="T127" i="4"/>
  <c r="T128" i="4"/>
  <c r="T129" i="4"/>
  <c r="T130" i="4"/>
  <c r="T131" i="4"/>
  <c r="T132" i="4"/>
  <c r="T133" i="4"/>
  <c r="T134" i="4"/>
  <c r="T135" i="4"/>
  <c r="T136" i="4"/>
  <c r="T137" i="4"/>
  <c r="T138" i="4"/>
  <c r="T139" i="4"/>
  <c r="T140" i="4"/>
  <c r="T141" i="4"/>
  <c r="T142" i="4"/>
  <c r="T143" i="4"/>
  <c r="T144" i="4"/>
  <c r="T145" i="4"/>
  <c r="T146" i="4"/>
  <c r="T147" i="4"/>
  <c r="T148" i="4"/>
  <c r="T149" i="4"/>
  <c r="T150" i="4"/>
  <c r="T151" i="4"/>
  <c r="T152" i="4"/>
  <c r="T153" i="4"/>
  <c r="T154" i="4"/>
  <c r="T155" i="4"/>
  <c r="T156" i="4"/>
  <c r="T157" i="4"/>
  <c r="T158" i="4"/>
  <c r="T159" i="4"/>
  <c r="T160" i="4"/>
  <c r="T161" i="4"/>
  <c r="T162" i="4"/>
  <c r="T163" i="4"/>
  <c r="T164" i="4"/>
  <c r="T165" i="4"/>
  <c r="T166" i="4"/>
  <c r="T167" i="4"/>
  <c r="T168" i="4"/>
  <c r="T169" i="4"/>
  <c r="T170" i="4"/>
  <c r="T171" i="4"/>
  <c r="T172" i="4"/>
  <c r="T173" i="4"/>
  <c r="T174" i="4"/>
  <c r="T175" i="4"/>
  <c r="T176" i="4"/>
  <c r="T177" i="4"/>
  <c r="T178" i="4"/>
  <c r="T179" i="4"/>
  <c r="T180" i="4"/>
  <c r="T181" i="4"/>
  <c r="T182" i="4"/>
  <c r="T183" i="4"/>
  <c r="T184" i="4"/>
  <c r="T185" i="4"/>
  <c r="T186" i="4"/>
  <c r="T187" i="4"/>
  <c r="T188" i="4"/>
  <c r="T189" i="4"/>
  <c r="T190" i="4"/>
  <c r="T191" i="4"/>
  <c r="T192" i="4"/>
  <c r="T193" i="4"/>
  <c r="T194" i="4"/>
  <c r="T195" i="4"/>
  <c r="T196" i="4"/>
  <c r="T197" i="4"/>
  <c r="T198" i="4"/>
  <c r="T199" i="4"/>
  <c r="T200" i="4"/>
  <c r="T201" i="4"/>
  <c r="T202" i="4"/>
  <c r="T203" i="4"/>
  <c r="T204" i="4"/>
  <c r="T205" i="4"/>
  <c r="T206" i="4"/>
  <c r="T207" i="4"/>
  <c r="T208" i="4"/>
  <c r="T209" i="4"/>
  <c r="T210" i="4"/>
  <c r="T211" i="4"/>
  <c r="T212" i="4"/>
  <c r="T213" i="4"/>
  <c r="T214" i="4"/>
  <c r="T215" i="4"/>
  <c r="T216" i="4"/>
  <c r="T217" i="4"/>
  <c r="T218" i="4"/>
  <c r="T219" i="4"/>
  <c r="T220" i="4"/>
  <c r="T221" i="4"/>
  <c r="T222" i="4"/>
  <c r="T223" i="4"/>
  <c r="T224" i="4"/>
  <c r="T225" i="4"/>
  <c r="T226" i="4"/>
  <c r="T227" i="4"/>
  <c r="T228" i="4"/>
  <c r="T229" i="4"/>
  <c r="T230" i="4"/>
  <c r="T231" i="4"/>
  <c r="T232" i="4"/>
  <c r="T233" i="4"/>
  <c r="T234" i="4"/>
  <c r="T235" i="4"/>
  <c r="T236" i="4"/>
  <c r="T237" i="4"/>
  <c r="T238" i="4"/>
  <c r="T239" i="4"/>
  <c r="T240" i="4"/>
  <c r="T241" i="4"/>
  <c r="T242" i="4"/>
  <c r="T243" i="4"/>
  <c r="T244" i="4"/>
  <c r="T245" i="4"/>
  <c r="T246" i="4"/>
  <c r="T247" i="4"/>
  <c r="T248" i="4"/>
  <c r="T249" i="4"/>
  <c r="T250" i="4"/>
  <c r="T251" i="4"/>
  <c r="T252" i="4"/>
  <c r="T253" i="4"/>
  <c r="T254" i="4"/>
  <c r="T255" i="4"/>
  <c r="T256" i="4"/>
  <c r="T257" i="4"/>
  <c r="T258" i="4"/>
  <c r="T259" i="4"/>
  <c r="T260" i="4"/>
  <c r="T261" i="4"/>
  <c r="T262" i="4"/>
  <c r="T263" i="4"/>
  <c r="T264" i="4"/>
  <c r="T265" i="4"/>
  <c r="T266" i="4"/>
  <c r="T267" i="4"/>
  <c r="T268" i="4"/>
  <c r="T269" i="4"/>
  <c r="T270" i="4"/>
  <c r="T271" i="4"/>
  <c r="T272" i="4"/>
  <c r="T273" i="4"/>
  <c r="T274" i="4"/>
  <c r="T275" i="4"/>
  <c r="T276" i="4"/>
  <c r="T277" i="4"/>
  <c r="T278" i="4"/>
  <c r="T279" i="4"/>
  <c r="T280" i="4"/>
  <c r="T281" i="4"/>
  <c r="T282" i="4"/>
  <c r="T283" i="4"/>
  <c r="T284" i="4"/>
  <c r="T285" i="4"/>
  <c r="T286" i="4"/>
  <c r="T287" i="4"/>
  <c r="T288" i="4"/>
  <c r="T289" i="4"/>
  <c r="T290" i="4"/>
  <c r="T291" i="4"/>
  <c r="T292" i="4"/>
  <c r="T293" i="4"/>
  <c r="T294" i="4"/>
  <c r="T295" i="4"/>
  <c r="T296" i="4"/>
  <c r="T297" i="4"/>
  <c r="T298" i="4"/>
  <c r="T299" i="4"/>
  <c r="T300" i="4"/>
  <c r="P42" i="4"/>
  <c r="P43" i="4"/>
  <c r="P44" i="4"/>
  <c r="P45" i="4"/>
  <c r="P46" i="4"/>
  <c r="P47" i="4"/>
  <c r="P48" i="4"/>
  <c r="P49" i="4"/>
  <c r="P50" i="4"/>
  <c r="P51" i="4"/>
  <c r="P52" i="4"/>
  <c r="P53" i="4"/>
  <c r="P54" i="4"/>
  <c r="P55" i="4"/>
  <c r="P56" i="4"/>
  <c r="P57" i="4"/>
  <c r="P58" i="4"/>
  <c r="P59" i="4"/>
  <c r="P60" i="4"/>
  <c r="P61" i="4"/>
  <c r="P62" i="4"/>
  <c r="P63" i="4"/>
  <c r="P64" i="4"/>
  <c r="P65" i="4"/>
  <c r="P66" i="4"/>
  <c r="P67" i="4"/>
  <c r="P68" i="4"/>
  <c r="P69" i="4"/>
  <c r="P70" i="4"/>
  <c r="P71" i="4"/>
  <c r="P72" i="4"/>
  <c r="P73" i="4"/>
  <c r="P74" i="4"/>
  <c r="P75" i="4"/>
  <c r="P76" i="4"/>
  <c r="P77" i="4"/>
  <c r="P78" i="4"/>
  <c r="P79" i="4"/>
  <c r="P80" i="4"/>
  <c r="P81" i="4"/>
  <c r="P82" i="4"/>
  <c r="P83" i="4"/>
  <c r="P84" i="4"/>
  <c r="P85" i="4"/>
  <c r="P86" i="4"/>
  <c r="P87" i="4"/>
  <c r="P88" i="4"/>
  <c r="P89" i="4"/>
  <c r="P90" i="4"/>
  <c r="P91" i="4"/>
  <c r="P92" i="4"/>
  <c r="P93" i="4"/>
  <c r="P94" i="4"/>
  <c r="P95" i="4"/>
  <c r="P96" i="4"/>
  <c r="P97" i="4"/>
  <c r="P98" i="4"/>
  <c r="P99" i="4"/>
  <c r="P100" i="4"/>
  <c r="P101" i="4"/>
  <c r="P102" i="4"/>
  <c r="P103" i="4"/>
  <c r="P104" i="4"/>
  <c r="P105" i="4"/>
  <c r="P106" i="4"/>
  <c r="P107" i="4"/>
  <c r="P108" i="4"/>
  <c r="P109" i="4"/>
  <c r="P110" i="4"/>
  <c r="P111" i="4"/>
  <c r="P112" i="4"/>
  <c r="P113" i="4"/>
  <c r="P114" i="4"/>
  <c r="P115" i="4"/>
  <c r="P116" i="4"/>
  <c r="P117" i="4"/>
  <c r="P118" i="4"/>
  <c r="P119" i="4"/>
  <c r="P120" i="4"/>
  <c r="P121" i="4"/>
  <c r="P122" i="4"/>
  <c r="P123" i="4"/>
  <c r="P124" i="4"/>
  <c r="P125" i="4"/>
  <c r="P126" i="4"/>
  <c r="P127" i="4"/>
  <c r="P128" i="4"/>
  <c r="P129" i="4"/>
  <c r="P130" i="4"/>
  <c r="P131" i="4"/>
  <c r="P132" i="4"/>
  <c r="P133" i="4"/>
  <c r="P134" i="4"/>
  <c r="P135" i="4"/>
  <c r="P136" i="4"/>
  <c r="P137" i="4"/>
  <c r="P138" i="4"/>
  <c r="P139" i="4"/>
  <c r="P140" i="4"/>
  <c r="P141" i="4"/>
  <c r="P142" i="4"/>
  <c r="P143" i="4"/>
  <c r="P144" i="4"/>
  <c r="P145" i="4"/>
  <c r="P146" i="4"/>
  <c r="P147" i="4"/>
  <c r="P148" i="4"/>
  <c r="P149" i="4"/>
  <c r="P150" i="4"/>
  <c r="P151" i="4"/>
  <c r="P152" i="4"/>
  <c r="P153" i="4"/>
  <c r="P154" i="4"/>
  <c r="P155" i="4"/>
  <c r="P156" i="4"/>
  <c r="P157" i="4"/>
  <c r="P158" i="4"/>
  <c r="P159" i="4"/>
  <c r="P160" i="4"/>
  <c r="P161" i="4"/>
  <c r="P162" i="4"/>
  <c r="P163" i="4"/>
  <c r="P164" i="4"/>
  <c r="P165" i="4"/>
  <c r="P166" i="4"/>
  <c r="P167" i="4"/>
  <c r="P168" i="4"/>
  <c r="P169" i="4"/>
  <c r="P170" i="4"/>
  <c r="P171" i="4"/>
  <c r="P172" i="4"/>
  <c r="P173" i="4"/>
  <c r="P174" i="4"/>
  <c r="P175" i="4"/>
  <c r="P176" i="4"/>
  <c r="P177" i="4"/>
  <c r="P178" i="4"/>
  <c r="P179" i="4"/>
  <c r="P180" i="4"/>
  <c r="P181" i="4"/>
  <c r="P182" i="4"/>
  <c r="P183" i="4"/>
  <c r="P184" i="4"/>
  <c r="P185" i="4"/>
  <c r="P186" i="4"/>
  <c r="P187" i="4"/>
  <c r="P188" i="4"/>
  <c r="P189" i="4"/>
  <c r="P190" i="4"/>
  <c r="P191" i="4"/>
  <c r="P192" i="4"/>
  <c r="P193" i="4"/>
  <c r="P194" i="4"/>
  <c r="P195" i="4"/>
  <c r="P196" i="4"/>
  <c r="P197" i="4"/>
  <c r="P198" i="4"/>
  <c r="P199" i="4"/>
  <c r="P200" i="4"/>
  <c r="P201" i="4"/>
  <c r="P202" i="4"/>
  <c r="P203" i="4"/>
  <c r="P204" i="4"/>
  <c r="P205" i="4"/>
  <c r="P206" i="4"/>
  <c r="P207" i="4"/>
  <c r="P208" i="4"/>
  <c r="P209" i="4"/>
  <c r="P210" i="4"/>
  <c r="P211" i="4"/>
  <c r="P212" i="4"/>
  <c r="P213" i="4"/>
  <c r="P214" i="4"/>
  <c r="P215" i="4"/>
  <c r="P216" i="4"/>
  <c r="P217" i="4"/>
  <c r="P218" i="4"/>
  <c r="P219" i="4"/>
  <c r="P220" i="4"/>
  <c r="P221" i="4"/>
  <c r="P222" i="4"/>
  <c r="P223" i="4"/>
  <c r="P224" i="4"/>
  <c r="P225" i="4"/>
  <c r="P226" i="4"/>
  <c r="P227" i="4"/>
  <c r="P228" i="4"/>
  <c r="P229" i="4"/>
  <c r="P230" i="4"/>
  <c r="P231" i="4"/>
  <c r="P232" i="4"/>
  <c r="P233" i="4"/>
  <c r="P234" i="4"/>
  <c r="P235" i="4"/>
  <c r="P236" i="4"/>
  <c r="P237" i="4"/>
  <c r="P238" i="4"/>
  <c r="P239" i="4"/>
  <c r="P240" i="4"/>
  <c r="P241" i="4"/>
  <c r="P242" i="4"/>
  <c r="P243" i="4"/>
  <c r="P244" i="4"/>
  <c r="P245" i="4"/>
  <c r="P246" i="4"/>
  <c r="P247" i="4"/>
  <c r="P248" i="4"/>
  <c r="P249" i="4"/>
  <c r="P250" i="4"/>
  <c r="P251" i="4"/>
  <c r="P252" i="4"/>
  <c r="P253" i="4"/>
  <c r="P254" i="4"/>
  <c r="P255" i="4"/>
  <c r="P256" i="4"/>
  <c r="P257" i="4"/>
  <c r="P258" i="4"/>
  <c r="P259" i="4"/>
  <c r="P260" i="4"/>
  <c r="P261" i="4"/>
  <c r="P262" i="4"/>
  <c r="P263" i="4"/>
  <c r="P264" i="4"/>
  <c r="P265" i="4"/>
  <c r="P266" i="4"/>
  <c r="P267" i="4"/>
  <c r="P268" i="4"/>
  <c r="P269" i="4"/>
  <c r="P270" i="4"/>
  <c r="P271" i="4"/>
  <c r="P272" i="4"/>
  <c r="P273" i="4"/>
  <c r="P274" i="4"/>
  <c r="P275" i="4"/>
  <c r="P276" i="4"/>
  <c r="P277" i="4"/>
  <c r="P278" i="4"/>
  <c r="P279" i="4"/>
  <c r="P280" i="4"/>
  <c r="P281" i="4"/>
  <c r="P282" i="4"/>
  <c r="P283" i="4"/>
  <c r="P284" i="4"/>
  <c r="P285" i="4"/>
  <c r="P286" i="4"/>
  <c r="P287" i="4"/>
  <c r="P288" i="4"/>
  <c r="P289" i="4"/>
  <c r="P290" i="4"/>
  <c r="P291" i="4"/>
  <c r="P292" i="4"/>
  <c r="P293" i="4"/>
  <c r="P294" i="4"/>
  <c r="P295" i="4"/>
  <c r="P296" i="4"/>
  <c r="P297" i="4"/>
  <c r="P298" i="4"/>
  <c r="P299" i="4"/>
  <c r="P300" i="4"/>
  <c r="O42" i="4"/>
  <c r="O43" i="4"/>
  <c r="O44" i="4"/>
  <c r="O45" i="4"/>
  <c r="O46" i="4"/>
  <c r="O47" i="4"/>
  <c r="O48" i="4"/>
  <c r="O49" i="4"/>
  <c r="O50" i="4"/>
  <c r="O51" i="4"/>
  <c r="O52" i="4"/>
  <c r="O53" i="4"/>
  <c r="O54"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97" i="4"/>
  <c r="O98" i="4"/>
  <c r="O99" i="4"/>
  <c r="O100" i="4"/>
  <c r="O101" i="4"/>
  <c r="O102" i="4"/>
  <c r="O103" i="4"/>
  <c r="O104" i="4"/>
  <c r="O105" i="4"/>
  <c r="O106" i="4"/>
  <c r="O107" i="4"/>
  <c r="O108" i="4"/>
  <c r="O109" i="4"/>
  <c r="O110" i="4"/>
  <c r="O111" i="4"/>
  <c r="O112" i="4"/>
  <c r="O113" i="4"/>
  <c r="O114" i="4"/>
  <c r="O115" i="4"/>
  <c r="O116" i="4"/>
  <c r="O117" i="4"/>
  <c r="O118" i="4"/>
  <c r="O119" i="4"/>
  <c r="O120" i="4"/>
  <c r="O121" i="4"/>
  <c r="O122" i="4"/>
  <c r="O123" i="4"/>
  <c r="O124" i="4"/>
  <c r="O125" i="4"/>
  <c r="O126" i="4"/>
  <c r="O127" i="4"/>
  <c r="O128" i="4"/>
  <c r="O129" i="4"/>
  <c r="O130" i="4"/>
  <c r="O131" i="4"/>
  <c r="O132" i="4"/>
  <c r="O133" i="4"/>
  <c r="O134" i="4"/>
  <c r="O135" i="4"/>
  <c r="O136" i="4"/>
  <c r="O137" i="4"/>
  <c r="O138" i="4"/>
  <c r="O139" i="4"/>
  <c r="O140" i="4"/>
  <c r="O141" i="4"/>
  <c r="O142" i="4"/>
  <c r="O143" i="4"/>
  <c r="O144" i="4"/>
  <c r="O145" i="4"/>
  <c r="O146" i="4"/>
  <c r="O147" i="4"/>
  <c r="O148" i="4"/>
  <c r="O149" i="4"/>
  <c r="O150" i="4"/>
  <c r="O151" i="4"/>
  <c r="O152" i="4"/>
  <c r="O153" i="4"/>
  <c r="O154" i="4"/>
  <c r="O155" i="4"/>
  <c r="O156" i="4"/>
  <c r="O157" i="4"/>
  <c r="O158" i="4"/>
  <c r="O159" i="4"/>
  <c r="O160" i="4"/>
  <c r="O161" i="4"/>
  <c r="O162" i="4"/>
  <c r="O163" i="4"/>
  <c r="O164" i="4"/>
  <c r="O165" i="4"/>
  <c r="O166" i="4"/>
  <c r="O167" i="4"/>
  <c r="O168" i="4"/>
  <c r="O169" i="4"/>
  <c r="O170" i="4"/>
  <c r="O171" i="4"/>
  <c r="O172" i="4"/>
  <c r="O173" i="4"/>
  <c r="O174" i="4"/>
  <c r="O175" i="4"/>
  <c r="O176" i="4"/>
  <c r="O177" i="4"/>
  <c r="O178" i="4"/>
  <c r="O179" i="4"/>
  <c r="O180" i="4"/>
  <c r="O181" i="4"/>
  <c r="O182" i="4"/>
  <c r="O183" i="4"/>
  <c r="O184" i="4"/>
  <c r="O185" i="4"/>
  <c r="O186" i="4"/>
  <c r="O187" i="4"/>
  <c r="O188" i="4"/>
  <c r="O189" i="4"/>
  <c r="O190" i="4"/>
  <c r="O191" i="4"/>
  <c r="O192" i="4"/>
  <c r="O193" i="4"/>
  <c r="O194" i="4"/>
  <c r="O195" i="4"/>
  <c r="O196" i="4"/>
  <c r="O197" i="4"/>
  <c r="O198" i="4"/>
  <c r="O199" i="4"/>
  <c r="O200" i="4"/>
  <c r="O201" i="4"/>
  <c r="O202" i="4"/>
  <c r="O203" i="4"/>
  <c r="O204" i="4"/>
  <c r="O205" i="4"/>
  <c r="O206" i="4"/>
  <c r="O207" i="4"/>
  <c r="O208" i="4"/>
  <c r="O209" i="4"/>
  <c r="O210" i="4"/>
  <c r="O211" i="4"/>
  <c r="O212" i="4"/>
  <c r="O213" i="4"/>
  <c r="O214" i="4"/>
  <c r="O215" i="4"/>
  <c r="O216" i="4"/>
  <c r="O217" i="4"/>
  <c r="O218" i="4"/>
  <c r="O219" i="4"/>
  <c r="O220" i="4"/>
  <c r="O221" i="4"/>
  <c r="O222" i="4"/>
  <c r="O223" i="4"/>
  <c r="O224" i="4"/>
  <c r="O225" i="4"/>
  <c r="O226" i="4"/>
  <c r="O227" i="4"/>
  <c r="O228" i="4"/>
  <c r="O229" i="4"/>
  <c r="O230" i="4"/>
  <c r="O231" i="4"/>
  <c r="O232" i="4"/>
  <c r="O233" i="4"/>
  <c r="O234" i="4"/>
  <c r="O235" i="4"/>
  <c r="O236" i="4"/>
  <c r="O237" i="4"/>
  <c r="O238" i="4"/>
  <c r="O239" i="4"/>
  <c r="O240" i="4"/>
  <c r="O241" i="4"/>
  <c r="O242" i="4"/>
  <c r="O243" i="4"/>
  <c r="O244" i="4"/>
  <c r="O245" i="4"/>
  <c r="O246" i="4"/>
  <c r="O247" i="4"/>
  <c r="O248" i="4"/>
  <c r="O249" i="4"/>
  <c r="O250" i="4"/>
  <c r="O251" i="4"/>
  <c r="O252" i="4"/>
  <c r="O253" i="4"/>
  <c r="O254" i="4"/>
  <c r="O255" i="4"/>
  <c r="O256" i="4"/>
  <c r="O257" i="4"/>
  <c r="O258" i="4"/>
  <c r="O259" i="4"/>
  <c r="O260" i="4"/>
  <c r="O261" i="4"/>
  <c r="O262" i="4"/>
  <c r="O263" i="4"/>
  <c r="O264" i="4"/>
  <c r="O265" i="4"/>
  <c r="O266" i="4"/>
  <c r="O267" i="4"/>
  <c r="O268" i="4"/>
  <c r="O269" i="4"/>
  <c r="O270" i="4"/>
  <c r="O271" i="4"/>
  <c r="O272" i="4"/>
  <c r="O273" i="4"/>
  <c r="O274" i="4"/>
  <c r="O275" i="4"/>
  <c r="O276" i="4"/>
  <c r="O277" i="4"/>
  <c r="O278" i="4"/>
  <c r="O279" i="4"/>
  <c r="O280" i="4"/>
  <c r="O281" i="4"/>
  <c r="O282" i="4"/>
  <c r="O283" i="4"/>
  <c r="O284" i="4"/>
  <c r="O285" i="4"/>
  <c r="O286" i="4"/>
  <c r="O287" i="4"/>
  <c r="O288" i="4"/>
  <c r="O289" i="4"/>
  <c r="O290" i="4"/>
  <c r="O291" i="4"/>
  <c r="O292" i="4"/>
  <c r="O293" i="4"/>
  <c r="O294" i="4"/>
  <c r="O295" i="4"/>
  <c r="O296" i="4"/>
  <c r="O297" i="4"/>
  <c r="O298" i="4"/>
  <c r="O299" i="4"/>
  <c r="O300" i="4"/>
  <c r="N171" i="4"/>
  <c r="N172"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J294" i="4"/>
  <c r="J295" i="4"/>
  <c r="J296" i="4"/>
  <c r="J297" i="4"/>
  <c r="J298" i="4"/>
  <c r="J299" i="4"/>
  <c r="J300" i="4"/>
  <c r="V58" i="3"/>
  <c r="V89" i="3"/>
  <c r="V101" i="3"/>
  <c r="V102" i="3"/>
  <c r="V110" i="3"/>
  <c r="V123" i="3"/>
  <c r="V132" i="3"/>
  <c r="V136" i="3"/>
  <c r="V137" i="3"/>
  <c r="V165" i="3"/>
  <c r="V170" i="3"/>
  <c r="V173" i="3"/>
  <c r="V221" i="3"/>
  <c r="V238" i="3"/>
  <c r="V260" i="3"/>
  <c r="V263" i="3"/>
  <c r="V264" i="3"/>
  <c r="V267" i="3"/>
  <c r="V277" i="3"/>
  <c r="U42"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3" i="3"/>
  <c r="U74" i="3"/>
  <c r="U75" i="3"/>
  <c r="U76" i="3"/>
  <c r="U77" i="3"/>
  <c r="U78" i="3"/>
  <c r="U79" i="3"/>
  <c r="U80" i="3"/>
  <c r="U81" i="3"/>
  <c r="U82" i="3"/>
  <c r="U83" i="3"/>
  <c r="U84" i="3"/>
  <c r="U85" i="3"/>
  <c r="U86" i="3"/>
  <c r="U87" i="3"/>
  <c r="U88" i="3"/>
  <c r="U89" i="3"/>
  <c r="U90" i="3"/>
  <c r="U91" i="3"/>
  <c r="U92" i="3"/>
  <c r="U93" i="3"/>
  <c r="U94" i="3"/>
  <c r="U95" i="3"/>
  <c r="U96" i="3"/>
  <c r="U97" i="3"/>
  <c r="U98" i="3"/>
  <c r="U99" i="3"/>
  <c r="U100" i="3"/>
  <c r="U101" i="3"/>
  <c r="U102" i="3"/>
  <c r="U103" i="3"/>
  <c r="U104" i="3"/>
  <c r="U105" i="3"/>
  <c r="U106" i="3"/>
  <c r="U107" i="3"/>
  <c r="U108" i="3"/>
  <c r="U109" i="3"/>
  <c r="U110" i="3"/>
  <c r="U111" i="3"/>
  <c r="U112" i="3"/>
  <c r="U113" i="3"/>
  <c r="U114" i="3"/>
  <c r="U115" i="3"/>
  <c r="U116" i="3"/>
  <c r="U117" i="3"/>
  <c r="U118" i="3"/>
  <c r="U119" i="3"/>
  <c r="U120" i="3"/>
  <c r="U121" i="3"/>
  <c r="U122" i="3"/>
  <c r="U123" i="3"/>
  <c r="U124" i="3"/>
  <c r="U125" i="3"/>
  <c r="U126" i="3"/>
  <c r="U127" i="3"/>
  <c r="U128" i="3"/>
  <c r="U129" i="3"/>
  <c r="U130" i="3"/>
  <c r="U131" i="3"/>
  <c r="U132" i="3"/>
  <c r="U133" i="3"/>
  <c r="U134" i="3"/>
  <c r="U135" i="3"/>
  <c r="U136" i="3"/>
  <c r="U137" i="3"/>
  <c r="U138" i="3"/>
  <c r="U139" i="3"/>
  <c r="U140" i="3"/>
  <c r="U141" i="3"/>
  <c r="U142" i="3"/>
  <c r="U143" i="3"/>
  <c r="U144" i="3"/>
  <c r="U145" i="3"/>
  <c r="U146" i="3"/>
  <c r="U147" i="3"/>
  <c r="U148" i="3"/>
  <c r="U149" i="3"/>
  <c r="U150" i="3"/>
  <c r="U151" i="3"/>
  <c r="U152" i="3"/>
  <c r="U153" i="3"/>
  <c r="U154" i="3"/>
  <c r="U155" i="3"/>
  <c r="U156" i="3"/>
  <c r="U157" i="3"/>
  <c r="U158" i="3"/>
  <c r="U159" i="3"/>
  <c r="U160" i="3"/>
  <c r="U161" i="3"/>
  <c r="U162" i="3"/>
  <c r="U163" i="3"/>
  <c r="U164" i="3"/>
  <c r="U165" i="3"/>
  <c r="U166" i="3"/>
  <c r="U167" i="3"/>
  <c r="U168" i="3"/>
  <c r="U169" i="3"/>
  <c r="U170" i="3"/>
  <c r="U171" i="3"/>
  <c r="U172" i="3"/>
  <c r="U173" i="3"/>
  <c r="U174" i="3"/>
  <c r="U175" i="3"/>
  <c r="U176" i="3"/>
  <c r="U177" i="3"/>
  <c r="U178" i="3"/>
  <c r="U179" i="3"/>
  <c r="U180" i="3"/>
  <c r="U181" i="3"/>
  <c r="U182" i="3"/>
  <c r="U183" i="3"/>
  <c r="U184" i="3"/>
  <c r="U185" i="3"/>
  <c r="U186" i="3"/>
  <c r="U187" i="3"/>
  <c r="U188" i="3"/>
  <c r="U189" i="3"/>
  <c r="U190" i="3"/>
  <c r="U191" i="3"/>
  <c r="U192" i="3"/>
  <c r="U193" i="3"/>
  <c r="U194" i="3"/>
  <c r="U195" i="3"/>
  <c r="U196" i="3"/>
  <c r="U197" i="3"/>
  <c r="U198" i="3"/>
  <c r="U199" i="3"/>
  <c r="U200" i="3"/>
  <c r="U201" i="3"/>
  <c r="U202" i="3"/>
  <c r="U203" i="3"/>
  <c r="U204" i="3"/>
  <c r="U205" i="3"/>
  <c r="U206" i="3"/>
  <c r="U207" i="3"/>
  <c r="U208" i="3"/>
  <c r="U209" i="3"/>
  <c r="U210" i="3"/>
  <c r="U211" i="3"/>
  <c r="U212" i="3"/>
  <c r="U213" i="3"/>
  <c r="U214" i="3"/>
  <c r="U215" i="3"/>
  <c r="U216" i="3"/>
  <c r="U217" i="3"/>
  <c r="U218" i="3"/>
  <c r="U219" i="3"/>
  <c r="U220" i="3"/>
  <c r="U221" i="3"/>
  <c r="U222" i="3"/>
  <c r="U223" i="3"/>
  <c r="U224" i="3"/>
  <c r="U225" i="3"/>
  <c r="U226" i="3"/>
  <c r="U227" i="3"/>
  <c r="U228" i="3"/>
  <c r="U229" i="3"/>
  <c r="U230" i="3"/>
  <c r="U231" i="3"/>
  <c r="U232" i="3"/>
  <c r="U233" i="3"/>
  <c r="U234" i="3"/>
  <c r="U235" i="3"/>
  <c r="U236" i="3"/>
  <c r="U237" i="3"/>
  <c r="U238" i="3"/>
  <c r="U239" i="3"/>
  <c r="U240" i="3"/>
  <c r="U241" i="3"/>
  <c r="U242" i="3"/>
  <c r="U243" i="3"/>
  <c r="U244" i="3"/>
  <c r="U245" i="3"/>
  <c r="U246" i="3"/>
  <c r="U247" i="3"/>
  <c r="U248" i="3"/>
  <c r="U249" i="3"/>
  <c r="U250" i="3"/>
  <c r="U251" i="3"/>
  <c r="U252" i="3"/>
  <c r="U253" i="3"/>
  <c r="U254" i="3"/>
  <c r="U255" i="3"/>
  <c r="U256" i="3"/>
  <c r="U257" i="3"/>
  <c r="U258" i="3"/>
  <c r="U259" i="3"/>
  <c r="U260" i="3"/>
  <c r="U261" i="3"/>
  <c r="U262" i="3"/>
  <c r="U263" i="3"/>
  <c r="U264" i="3"/>
  <c r="U265" i="3"/>
  <c r="U266" i="3"/>
  <c r="U267" i="3"/>
  <c r="U268" i="3"/>
  <c r="U269" i="3"/>
  <c r="U270" i="3"/>
  <c r="U271" i="3"/>
  <c r="U272" i="3"/>
  <c r="U273" i="3"/>
  <c r="U274" i="3"/>
  <c r="U275" i="3"/>
  <c r="U276" i="3"/>
  <c r="U277" i="3"/>
  <c r="U278" i="3"/>
  <c r="U279" i="3"/>
  <c r="U280" i="3"/>
  <c r="U281" i="3"/>
  <c r="U282" i="3"/>
  <c r="U283" i="3"/>
  <c r="U284" i="3"/>
  <c r="U285" i="3"/>
  <c r="U286" i="3"/>
  <c r="U287" i="3"/>
  <c r="U288" i="3"/>
  <c r="U289" i="3"/>
  <c r="U290" i="3"/>
  <c r="U291" i="3"/>
  <c r="U292" i="3"/>
  <c r="U293" i="3"/>
  <c r="U294" i="3"/>
  <c r="U295" i="3"/>
  <c r="U296" i="3"/>
  <c r="U297" i="3"/>
  <c r="U298" i="3"/>
  <c r="U299" i="3"/>
  <c r="U300"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 r="T90" i="3"/>
  <c r="T91" i="3"/>
  <c r="T92" i="3"/>
  <c r="T93" i="3"/>
  <c r="T94" i="3"/>
  <c r="T95" i="3"/>
  <c r="T96" i="3"/>
  <c r="T97" i="3"/>
  <c r="T98" i="3"/>
  <c r="T99" i="3"/>
  <c r="T100" i="3"/>
  <c r="T101" i="3"/>
  <c r="T102" i="3"/>
  <c r="T103" i="3"/>
  <c r="T104" i="3"/>
  <c r="T105" i="3"/>
  <c r="T106" i="3"/>
  <c r="T107" i="3"/>
  <c r="T108" i="3"/>
  <c r="T109" i="3"/>
  <c r="T110" i="3"/>
  <c r="T111" i="3"/>
  <c r="T112" i="3"/>
  <c r="T113" i="3"/>
  <c r="T114" i="3"/>
  <c r="T115" i="3"/>
  <c r="T116" i="3"/>
  <c r="T117" i="3"/>
  <c r="T118" i="3"/>
  <c r="T119" i="3"/>
  <c r="T120" i="3"/>
  <c r="T121" i="3"/>
  <c r="T122" i="3"/>
  <c r="T123" i="3"/>
  <c r="T124" i="3"/>
  <c r="T125" i="3"/>
  <c r="T126" i="3"/>
  <c r="T127" i="3"/>
  <c r="T128" i="3"/>
  <c r="T129" i="3"/>
  <c r="T130" i="3"/>
  <c r="T131" i="3"/>
  <c r="T132" i="3"/>
  <c r="T133" i="3"/>
  <c r="T134" i="3"/>
  <c r="T135" i="3"/>
  <c r="T136" i="3"/>
  <c r="T137" i="3"/>
  <c r="T138" i="3"/>
  <c r="T139" i="3"/>
  <c r="T140" i="3"/>
  <c r="T141" i="3"/>
  <c r="T142" i="3"/>
  <c r="T143" i="3"/>
  <c r="T144" i="3"/>
  <c r="T145" i="3"/>
  <c r="T146" i="3"/>
  <c r="T147" i="3"/>
  <c r="T148" i="3"/>
  <c r="T149" i="3"/>
  <c r="T150" i="3"/>
  <c r="T151" i="3"/>
  <c r="T152" i="3"/>
  <c r="T153" i="3"/>
  <c r="T154" i="3"/>
  <c r="T155" i="3"/>
  <c r="T156" i="3"/>
  <c r="T157" i="3"/>
  <c r="T158" i="3"/>
  <c r="T159" i="3"/>
  <c r="T160" i="3"/>
  <c r="T161" i="3"/>
  <c r="T162" i="3"/>
  <c r="T163" i="3"/>
  <c r="T164" i="3"/>
  <c r="T165" i="3"/>
  <c r="T166" i="3"/>
  <c r="T167" i="3"/>
  <c r="T168" i="3"/>
  <c r="T169" i="3"/>
  <c r="T170" i="3"/>
  <c r="T171" i="3"/>
  <c r="T172" i="3"/>
  <c r="T173" i="3"/>
  <c r="T174" i="3"/>
  <c r="T175" i="3"/>
  <c r="T176" i="3"/>
  <c r="T177" i="3"/>
  <c r="T178" i="3"/>
  <c r="T179" i="3"/>
  <c r="T180" i="3"/>
  <c r="T181" i="3"/>
  <c r="T182" i="3"/>
  <c r="T183" i="3"/>
  <c r="T184" i="3"/>
  <c r="T185" i="3"/>
  <c r="T186" i="3"/>
  <c r="T187" i="3"/>
  <c r="T188" i="3"/>
  <c r="T189" i="3"/>
  <c r="T190" i="3"/>
  <c r="T191" i="3"/>
  <c r="T192" i="3"/>
  <c r="T193" i="3"/>
  <c r="T194" i="3"/>
  <c r="T195" i="3"/>
  <c r="T196" i="3"/>
  <c r="T197" i="3"/>
  <c r="T198" i="3"/>
  <c r="T199" i="3"/>
  <c r="T200" i="3"/>
  <c r="T201" i="3"/>
  <c r="T202" i="3"/>
  <c r="T203" i="3"/>
  <c r="T204" i="3"/>
  <c r="T205" i="3"/>
  <c r="T206" i="3"/>
  <c r="T207" i="3"/>
  <c r="T208" i="3"/>
  <c r="T209" i="3"/>
  <c r="T210" i="3"/>
  <c r="T211" i="3"/>
  <c r="T212" i="3"/>
  <c r="T213" i="3"/>
  <c r="T214" i="3"/>
  <c r="T215" i="3"/>
  <c r="T216" i="3"/>
  <c r="T217" i="3"/>
  <c r="T218" i="3"/>
  <c r="T219" i="3"/>
  <c r="T220" i="3"/>
  <c r="T221" i="3"/>
  <c r="T222" i="3"/>
  <c r="T223" i="3"/>
  <c r="T224" i="3"/>
  <c r="T225" i="3"/>
  <c r="T226" i="3"/>
  <c r="T227" i="3"/>
  <c r="T228" i="3"/>
  <c r="T229" i="3"/>
  <c r="T230" i="3"/>
  <c r="T231" i="3"/>
  <c r="T232" i="3"/>
  <c r="T233" i="3"/>
  <c r="T234" i="3"/>
  <c r="T235" i="3"/>
  <c r="T236" i="3"/>
  <c r="T237" i="3"/>
  <c r="T238" i="3"/>
  <c r="T239" i="3"/>
  <c r="T240" i="3"/>
  <c r="T241" i="3"/>
  <c r="T242" i="3"/>
  <c r="T243" i="3"/>
  <c r="T244" i="3"/>
  <c r="T245" i="3"/>
  <c r="T246" i="3"/>
  <c r="T247" i="3"/>
  <c r="T248" i="3"/>
  <c r="T249" i="3"/>
  <c r="T250" i="3"/>
  <c r="T251" i="3"/>
  <c r="T252" i="3"/>
  <c r="T253" i="3"/>
  <c r="T254" i="3"/>
  <c r="T255" i="3"/>
  <c r="T256" i="3"/>
  <c r="T257" i="3"/>
  <c r="T258" i="3"/>
  <c r="T259" i="3"/>
  <c r="T260" i="3"/>
  <c r="T261" i="3"/>
  <c r="T262" i="3"/>
  <c r="T263" i="3"/>
  <c r="T264" i="3"/>
  <c r="T265" i="3"/>
  <c r="T266" i="3"/>
  <c r="T267" i="3"/>
  <c r="T268" i="3"/>
  <c r="T269" i="3"/>
  <c r="T270" i="3"/>
  <c r="T271" i="3"/>
  <c r="T272" i="3"/>
  <c r="T273" i="3"/>
  <c r="T274" i="3"/>
  <c r="T275" i="3"/>
  <c r="T276" i="3"/>
  <c r="T277" i="3"/>
  <c r="T278" i="3"/>
  <c r="T279" i="3"/>
  <c r="T280" i="3"/>
  <c r="T281" i="3"/>
  <c r="T282" i="3"/>
  <c r="T283" i="3"/>
  <c r="T284" i="3"/>
  <c r="T285" i="3"/>
  <c r="T286" i="3"/>
  <c r="T287" i="3"/>
  <c r="T288" i="3"/>
  <c r="T289" i="3"/>
  <c r="T290" i="3"/>
  <c r="T291" i="3"/>
  <c r="T292" i="3"/>
  <c r="T293" i="3"/>
  <c r="T294" i="3"/>
  <c r="T295" i="3"/>
  <c r="T296" i="3"/>
  <c r="T297" i="3"/>
  <c r="T298" i="3"/>
  <c r="T299" i="3"/>
  <c r="T300"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8" i="3" s="1"/>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245" i="3"/>
  <c r="I246" i="3"/>
  <c r="I247" i="3"/>
  <c r="I248" i="3"/>
  <c r="I249" i="3"/>
  <c r="I250" i="3"/>
  <c r="I251" i="3"/>
  <c r="I252" i="3"/>
  <c r="I253" i="3"/>
  <c r="I254" i="3"/>
  <c r="I255" i="3"/>
  <c r="I256" i="3"/>
  <c r="I257" i="3"/>
  <c r="I258" i="3"/>
  <c r="I259" i="3"/>
  <c r="I260" i="3"/>
  <c r="I261" i="3"/>
  <c r="I262" i="3"/>
  <c r="I263" i="3"/>
  <c r="I264" i="3"/>
  <c r="I265" i="3"/>
  <c r="I266" i="3"/>
  <c r="I267" i="3"/>
  <c r="I268" i="3"/>
  <c r="I269" i="3"/>
  <c r="I270" i="3"/>
  <c r="I271" i="3"/>
  <c r="I272" i="3"/>
  <c r="I273" i="3"/>
  <c r="I274" i="3"/>
  <c r="I275" i="3"/>
  <c r="I276" i="3"/>
  <c r="I277" i="3"/>
  <c r="I278" i="3"/>
  <c r="I279" i="3"/>
  <c r="I280" i="3"/>
  <c r="I281" i="3"/>
  <c r="I282" i="3"/>
  <c r="I283" i="3"/>
  <c r="I284" i="3"/>
  <c r="I285" i="3"/>
  <c r="I286" i="3"/>
  <c r="I287" i="3"/>
  <c r="I288" i="3"/>
  <c r="I289" i="3"/>
  <c r="I290" i="3"/>
  <c r="I291" i="3"/>
  <c r="I292" i="3"/>
  <c r="I293" i="3"/>
  <c r="I294" i="3"/>
  <c r="I295" i="3"/>
  <c r="I296" i="3"/>
  <c r="I297" i="3"/>
  <c r="I298" i="3"/>
  <c r="I299" i="3"/>
  <c r="I300"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242" i="3"/>
  <c r="G243" i="3"/>
  <c r="G244" i="3"/>
  <c r="G245" i="3"/>
  <c r="G246" i="3"/>
  <c r="G247" i="3"/>
  <c r="G248" i="3"/>
  <c r="G249" i="3"/>
  <c r="G250" i="3"/>
  <c r="G251" i="3"/>
  <c r="G252" i="3"/>
  <c r="G253" i="3"/>
  <c r="G254" i="3"/>
  <c r="G255" i="3"/>
  <c r="G256" i="3"/>
  <c r="G257" i="3"/>
  <c r="G258"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66" i="3"/>
  <c r="E267" i="3"/>
  <c r="E268" i="3"/>
  <c r="E269" i="3"/>
  <c r="E270"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01" i="3" s="1"/>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BA302" i="74"/>
  <c r="L302" i="74" s="1"/>
  <c r="BA303" i="74"/>
  <c r="L303" i="74" s="1"/>
  <c r="BA6" i="74"/>
  <c r="L6" i="74" s="1"/>
  <c r="AX304" i="74"/>
  <c r="AY304" i="74"/>
  <c r="AX305" i="74"/>
  <c r="AY305" i="74"/>
  <c r="AV305" i="74"/>
  <c r="AU305" i="74"/>
  <c r="AT305" i="74"/>
  <c r="AS305" i="74"/>
  <c r="AR305" i="74"/>
  <c r="AP305" i="74"/>
  <c r="AO305" i="74"/>
  <c r="AN305" i="74"/>
  <c r="AM305" i="74"/>
  <c r="AL305" i="74"/>
  <c r="AK305" i="74"/>
  <c r="AJ305" i="74"/>
  <c r="AH305" i="74"/>
  <c r="Z305" i="74"/>
  <c r="W302" i="3" s="1"/>
  <c r="Y305" i="74"/>
  <c r="X305" i="74"/>
  <c r="W305" i="74"/>
  <c r="V305" i="74"/>
  <c r="U305" i="74"/>
  <c r="T305" i="74"/>
  <c r="S305" i="74"/>
  <c r="R305" i="74"/>
  <c r="Q305" i="74"/>
  <c r="P305" i="74"/>
  <c r="AV304" i="74"/>
  <c r="AU304" i="74"/>
  <c r="AT304" i="74"/>
  <c r="AS304" i="74"/>
  <c r="AR304" i="74"/>
  <c r="AP304" i="74"/>
  <c r="AO304" i="74"/>
  <c r="AN304" i="74"/>
  <c r="N301" i="4" s="1"/>
  <c r="AM304" i="74"/>
  <c r="AL304" i="74"/>
  <c r="AK304" i="74"/>
  <c r="AJ304" i="74"/>
  <c r="AH304" i="74"/>
  <c r="Z304" i="74"/>
  <c r="W301" i="3" s="1"/>
  <c r="Y304" i="74"/>
  <c r="V301" i="3" s="1"/>
  <c r="V247" i="3" s="1"/>
  <c r="X304" i="74"/>
  <c r="W304" i="74"/>
  <c r="V304" i="74"/>
  <c r="U304" i="74"/>
  <c r="T304" i="74"/>
  <c r="S304" i="74"/>
  <c r="R304" i="74"/>
  <c r="Q304" i="74"/>
  <c r="P304" i="74"/>
  <c r="I305" i="74"/>
  <c r="H305" i="74"/>
  <c r="G305" i="74"/>
  <c r="F305" i="74"/>
  <c r="I304" i="74"/>
  <c r="H304" i="74"/>
  <c r="G304" i="74"/>
  <c r="F304" i="74"/>
  <c r="D304" i="74"/>
  <c r="O305" i="74"/>
  <c r="O304" i="74"/>
  <c r="N29" i="4"/>
  <c r="N24" i="4"/>
  <c r="N163" i="4"/>
  <c r="N271" i="4"/>
  <c r="N165" i="4"/>
  <c r="N278" i="4"/>
  <c r="N6" i="4"/>
  <c r="R6" i="4" s="1"/>
  <c r="K3" i="4"/>
  <c r="K7" i="4"/>
  <c r="K10" i="4"/>
  <c r="K15" i="4"/>
  <c r="K18" i="4"/>
  <c r="K23" i="4"/>
  <c r="K26" i="4"/>
  <c r="K5" i="4"/>
  <c r="K8" i="4"/>
  <c r="K13" i="4"/>
  <c r="K16" i="4"/>
  <c r="K19" i="4"/>
  <c r="K22" i="4"/>
  <c r="K34" i="4"/>
  <c r="K11" i="4"/>
  <c r="K12" i="4"/>
  <c r="K14" i="4"/>
  <c r="K20" i="4"/>
  <c r="K24" i="4"/>
  <c r="K27" i="4"/>
  <c r="K30" i="4"/>
  <c r="K32" i="4"/>
  <c r="K33" i="4"/>
  <c r="K17" i="4"/>
  <c r="K21" i="4"/>
  <c r="K28" i="4"/>
  <c r="K31" i="4"/>
  <c r="K35" i="4"/>
  <c r="K25" i="4"/>
  <c r="K29" i="4"/>
  <c r="K6" i="4"/>
  <c r="K9" i="4"/>
  <c r="K4" i="4"/>
  <c r="K36" i="4"/>
  <c r="K37" i="4"/>
  <c r="K38" i="4"/>
  <c r="K39" i="4"/>
  <c r="K40" i="4"/>
  <c r="K41" i="4"/>
  <c r="K45" i="4"/>
  <c r="K49" i="4"/>
  <c r="K53" i="4"/>
  <c r="K57" i="4"/>
  <c r="K61" i="4"/>
  <c r="K65" i="4"/>
  <c r="K69" i="4"/>
  <c r="K73" i="4"/>
  <c r="K77" i="4"/>
  <c r="K81" i="4"/>
  <c r="K85" i="4"/>
  <c r="K89" i="4"/>
  <c r="K93" i="4"/>
  <c r="K97" i="4"/>
  <c r="K101" i="4"/>
  <c r="K105" i="4"/>
  <c r="K109" i="4"/>
  <c r="K113" i="4"/>
  <c r="K43" i="4"/>
  <c r="K48" i="4"/>
  <c r="K54" i="4"/>
  <c r="K59" i="4"/>
  <c r="K64" i="4"/>
  <c r="K70" i="4"/>
  <c r="K75" i="4"/>
  <c r="K80" i="4"/>
  <c r="K86" i="4"/>
  <c r="K91" i="4"/>
  <c r="K96" i="4"/>
  <c r="K102" i="4"/>
  <c r="K107" i="4"/>
  <c r="K112" i="4"/>
  <c r="K117" i="4"/>
  <c r="K121" i="4"/>
  <c r="K125" i="4"/>
  <c r="K129" i="4"/>
  <c r="K133" i="4"/>
  <c r="K137" i="4"/>
  <c r="K141" i="4"/>
  <c r="K145" i="4"/>
  <c r="K149" i="4"/>
  <c r="K153" i="4"/>
  <c r="K157" i="4"/>
  <c r="K161" i="4"/>
  <c r="K165" i="4"/>
  <c r="K169" i="4"/>
  <c r="K173" i="4"/>
  <c r="K177" i="4"/>
  <c r="K181" i="4"/>
  <c r="K185" i="4"/>
  <c r="K189" i="4"/>
  <c r="K193" i="4"/>
  <c r="K197" i="4"/>
  <c r="K201" i="4"/>
  <c r="K205" i="4"/>
  <c r="K209" i="4"/>
  <c r="K213" i="4"/>
  <c r="K217" i="4"/>
  <c r="K221" i="4"/>
  <c r="K225" i="4"/>
  <c r="K229" i="4"/>
  <c r="K233" i="4"/>
  <c r="K237" i="4"/>
  <c r="K241" i="4"/>
  <c r="K245" i="4"/>
  <c r="K249" i="4"/>
  <c r="K253" i="4"/>
  <c r="K257" i="4"/>
  <c r="K261" i="4"/>
  <c r="K265" i="4"/>
  <c r="K269" i="4"/>
  <c r="K273" i="4"/>
  <c r="K277" i="4"/>
  <c r="K281" i="4"/>
  <c r="K285" i="4"/>
  <c r="K289" i="4"/>
  <c r="K293" i="4"/>
  <c r="K297" i="4"/>
  <c r="K44" i="4"/>
  <c r="K51" i="4"/>
  <c r="K58" i="4"/>
  <c r="K66" i="4"/>
  <c r="K72" i="4"/>
  <c r="K79" i="4"/>
  <c r="K87" i="4"/>
  <c r="K94" i="4"/>
  <c r="K100" i="4"/>
  <c r="K108" i="4"/>
  <c r="K115" i="4"/>
  <c r="K120" i="4"/>
  <c r="K126" i="4"/>
  <c r="K131" i="4"/>
  <c r="K136" i="4"/>
  <c r="K142" i="4"/>
  <c r="K147" i="4"/>
  <c r="K152" i="4"/>
  <c r="K158" i="4"/>
  <c r="K163" i="4"/>
  <c r="K168" i="4"/>
  <c r="K174" i="4"/>
  <c r="K179" i="4"/>
  <c r="K184" i="4"/>
  <c r="K190" i="4"/>
  <c r="K195" i="4"/>
  <c r="K200" i="4"/>
  <c r="K206" i="4"/>
  <c r="K211" i="4"/>
  <c r="K216" i="4"/>
  <c r="K222" i="4"/>
  <c r="K227" i="4"/>
  <c r="K232" i="4"/>
  <c r="K238" i="4"/>
  <c r="K243" i="4"/>
  <c r="K248" i="4"/>
  <c r="K254" i="4"/>
  <c r="K259" i="4"/>
  <c r="K264" i="4"/>
  <c r="K270" i="4"/>
  <c r="K275" i="4"/>
  <c r="K280" i="4"/>
  <c r="K286" i="4"/>
  <c r="K291" i="4"/>
  <c r="K296" i="4"/>
  <c r="K46" i="4"/>
  <c r="K52" i="4"/>
  <c r="K60" i="4"/>
  <c r="K67" i="4"/>
  <c r="K74" i="4"/>
  <c r="K82" i="4"/>
  <c r="K88" i="4"/>
  <c r="K95" i="4"/>
  <c r="K103" i="4"/>
  <c r="K110" i="4"/>
  <c r="K116" i="4"/>
  <c r="K122" i="4"/>
  <c r="K127" i="4"/>
  <c r="K132" i="4"/>
  <c r="K138" i="4"/>
  <c r="K143" i="4"/>
  <c r="K148" i="4"/>
  <c r="K154" i="4"/>
  <c r="K159" i="4"/>
  <c r="K164" i="4"/>
  <c r="K170" i="4"/>
  <c r="K175" i="4"/>
  <c r="K180" i="4"/>
  <c r="K186" i="4"/>
  <c r="K191" i="4"/>
  <c r="K196" i="4"/>
  <c r="K202" i="4"/>
  <c r="K207" i="4"/>
  <c r="K212" i="4"/>
  <c r="K218" i="4"/>
  <c r="K223" i="4"/>
  <c r="K228" i="4"/>
  <c r="K234" i="4"/>
  <c r="K239" i="4"/>
  <c r="K244" i="4"/>
  <c r="K250" i="4"/>
  <c r="K255" i="4"/>
  <c r="K260" i="4"/>
  <c r="K266" i="4"/>
  <c r="K271" i="4"/>
  <c r="K276" i="4"/>
  <c r="K282" i="4"/>
  <c r="K287" i="4"/>
  <c r="K292" i="4"/>
  <c r="K298" i="4"/>
  <c r="K47" i="4"/>
  <c r="K55" i="4"/>
  <c r="K62" i="4"/>
  <c r="K68" i="4"/>
  <c r="K76" i="4"/>
  <c r="K83" i="4"/>
  <c r="K90" i="4"/>
  <c r="K98" i="4"/>
  <c r="K104" i="4"/>
  <c r="K111" i="4"/>
  <c r="K118" i="4"/>
  <c r="K123" i="4"/>
  <c r="K128" i="4"/>
  <c r="K134" i="4"/>
  <c r="K139" i="4"/>
  <c r="K144" i="4"/>
  <c r="K150" i="4"/>
  <c r="K155" i="4"/>
  <c r="K160" i="4"/>
  <c r="K166" i="4"/>
  <c r="K171" i="4"/>
  <c r="K176" i="4"/>
  <c r="K182" i="4"/>
  <c r="K187" i="4"/>
  <c r="K192" i="4"/>
  <c r="K198" i="4"/>
  <c r="K203" i="4"/>
  <c r="K208" i="4"/>
  <c r="K214" i="4"/>
  <c r="K219" i="4"/>
  <c r="K224" i="4"/>
  <c r="K230" i="4"/>
  <c r="K235" i="4"/>
  <c r="K240" i="4"/>
  <c r="K246" i="4"/>
  <c r="K251" i="4"/>
  <c r="K256" i="4"/>
  <c r="K262" i="4"/>
  <c r="K267" i="4"/>
  <c r="K272" i="4"/>
  <c r="K278" i="4"/>
  <c r="K283" i="4"/>
  <c r="K288" i="4"/>
  <c r="K294" i="4"/>
  <c r="K299" i="4"/>
  <c r="K42" i="4"/>
  <c r="K50" i="4"/>
  <c r="K56" i="4"/>
  <c r="K63" i="4"/>
  <c r="K71" i="4"/>
  <c r="K78" i="4"/>
  <c r="K84" i="4"/>
  <c r="K92" i="4"/>
  <c r="K99" i="4"/>
  <c r="K106" i="4"/>
  <c r="K114" i="4"/>
  <c r="K119" i="4"/>
  <c r="K124" i="4"/>
  <c r="K130" i="4"/>
  <c r="K135" i="4"/>
  <c r="K140" i="4"/>
  <c r="K146" i="4"/>
  <c r="K151" i="4"/>
  <c r="K156" i="4"/>
  <c r="K162" i="4"/>
  <c r="K167" i="4"/>
  <c r="K172" i="4"/>
  <c r="K178" i="4"/>
  <c r="K183" i="4"/>
  <c r="K188" i="4"/>
  <c r="K194" i="4"/>
  <c r="K199" i="4"/>
  <c r="K204" i="4"/>
  <c r="K210" i="4"/>
  <c r="K215" i="4"/>
  <c r="K220" i="4"/>
  <c r="K226" i="4"/>
  <c r="K231" i="4"/>
  <c r="K236" i="4"/>
  <c r="K242" i="4"/>
  <c r="K247" i="4"/>
  <c r="K252" i="4"/>
  <c r="K258" i="4"/>
  <c r="K263" i="4"/>
  <c r="K268" i="4"/>
  <c r="K274" i="4"/>
  <c r="K279" i="4"/>
  <c r="K284" i="4"/>
  <c r="K290" i="4"/>
  <c r="K295" i="4"/>
  <c r="K300" i="4"/>
  <c r="G5" i="4"/>
  <c r="H5" i="4" s="1"/>
  <c r="G7" i="4"/>
  <c r="H7" i="4" s="1"/>
  <c r="G8" i="4"/>
  <c r="H8" i="4" s="1"/>
  <c r="G15" i="4"/>
  <c r="H15" i="4" s="1"/>
  <c r="G16" i="4"/>
  <c r="H16" i="4" s="1"/>
  <c r="G23" i="4"/>
  <c r="H23" i="4" s="1"/>
  <c r="G24" i="4"/>
  <c r="H24" i="4" s="1"/>
  <c r="G4" i="4"/>
  <c r="H4" i="4" s="1"/>
  <c r="G6" i="4"/>
  <c r="H6" i="4" s="1"/>
  <c r="G13" i="4"/>
  <c r="H13" i="4" s="1"/>
  <c r="G14" i="4"/>
  <c r="H14" i="4" s="1"/>
  <c r="G9" i="4"/>
  <c r="H9" i="4" s="1"/>
  <c r="G10" i="4"/>
  <c r="H10" i="4" s="1"/>
  <c r="G11" i="4"/>
  <c r="H11" i="4" s="1"/>
  <c r="G12" i="4"/>
  <c r="H12" i="4" s="1"/>
  <c r="G29" i="4"/>
  <c r="H29" i="4" s="1"/>
  <c r="G34" i="4"/>
  <c r="H34" i="4" s="1"/>
  <c r="G35" i="4"/>
  <c r="H35" i="4" s="1"/>
  <c r="G17" i="4"/>
  <c r="H17" i="4" s="1"/>
  <c r="G20" i="4"/>
  <c r="H20" i="4" s="1"/>
  <c r="G27" i="4"/>
  <c r="H27" i="4" s="1"/>
  <c r="G18" i="4"/>
  <c r="H18" i="4" s="1"/>
  <c r="G19" i="4"/>
  <c r="H19" i="4" s="1"/>
  <c r="G3" i="4"/>
  <c r="H3" i="4" s="1"/>
  <c r="G22" i="4"/>
  <c r="H22" i="4" s="1"/>
  <c r="G26" i="4"/>
  <c r="H26" i="4" s="1"/>
  <c r="G31" i="4"/>
  <c r="H31" i="4" s="1"/>
  <c r="G32" i="4"/>
  <c r="H32" i="4" s="1"/>
  <c r="G25" i="4"/>
  <c r="H25" i="4" s="1"/>
  <c r="G21" i="4"/>
  <c r="H21" i="4" s="1"/>
  <c r="G30" i="4"/>
  <c r="H30" i="4" s="1"/>
  <c r="G28" i="4"/>
  <c r="H28" i="4" s="1"/>
  <c r="G33" i="4"/>
  <c r="H33" i="4" s="1"/>
  <c r="D6" i="4"/>
  <c r="D7" i="4"/>
  <c r="D8" i="4"/>
  <c r="D9" i="4"/>
  <c r="D10" i="4"/>
  <c r="D11" i="4"/>
  <c r="D12" i="4"/>
  <c r="D13" i="4"/>
  <c r="D14" i="4"/>
  <c r="D15" i="4"/>
  <c r="D16" i="4"/>
  <c r="D17" i="4"/>
  <c r="D18" i="4"/>
  <c r="D19" i="4"/>
  <c r="D20" i="4"/>
  <c r="D21" i="4"/>
  <c r="D22" i="4"/>
  <c r="D23" i="4"/>
  <c r="D24" i="4"/>
  <c r="D25" i="4"/>
  <c r="D26" i="4"/>
  <c r="D27" i="4"/>
  <c r="D28" i="4"/>
  <c r="D29" i="4"/>
  <c r="D30" i="4"/>
  <c r="D31" i="4"/>
  <c r="D32" i="4"/>
  <c r="D5" i="4"/>
  <c r="D33" i="4"/>
  <c r="D34" i="4"/>
  <c r="D35" i="4"/>
  <c r="D4" i="4"/>
  <c r="D3" i="4"/>
  <c r="G36" i="4"/>
  <c r="H36" i="4" s="1"/>
  <c r="G37" i="4"/>
  <c r="H37" i="4" s="1"/>
  <c r="G38" i="4"/>
  <c r="H38" i="4" s="1"/>
  <c r="G39" i="4"/>
  <c r="H39" i="4" s="1"/>
  <c r="G40" i="4"/>
  <c r="H40" i="4" s="1"/>
  <c r="G41" i="4"/>
  <c r="H41" i="4" s="1"/>
  <c r="D36" i="4"/>
  <c r="D37" i="4"/>
  <c r="D38" i="4"/>
  <c r="D39" i="4"/>
  <c r="D40" i="4"/>
  <c r="D41" i="4"/>
  <c r="X44" i="4"/>
  <c r="X48" i="4"/>
  <c r="X52" i="4"/>
  <c r="X56" i="4"/>
  <c r="X60" i="4"/>
  <c r="X64" i="4"/>
  <c r="X68" i="4"/>
  <c r="X72" i="4"/>
  <c r="X76" i="4"/>
  <c r="X80" i="4"/>
  <c r="X84" i="4"/>
  <c r="X88" i="4"/>
  <c r="X92" i="4"/>
  <c r="X96" i="4"/>
  <c r="X100" i="4"/>
  <c r="X104" i="4"/>
  <c r="X108" i="4"/>
  <c r="X112" i="4"/>
  <c r="X116" i="4"/>
  <c r="X120" i="4"/>
  <c r="X124" i="4"/>
  <c r="X128" i="4"/>
  <c r="X132" i="4"/>
  <c r="X136" i="4"/>
  <c r="X140" i="4"/>
  <c r="X144" i="4"/>
  <c r="X148" i="4"/>
  <c r="X152" i="4"/>
  <c r="X156" i="4"/>
  <c r="X160" i="4"/>
  <c r="X164" i="4"/>
  <c r="X168" i="4"/>
  <c r="X45" i="4"/>
  <c r="X49" i="4"/>
  <c r="X53" i="4"/>
  <c r="X57" i="4"/>
  <c r="X61" i="4"/>
  <c r="X65" i="4"/>
  <c r="X69" i="4"/>
  <c r="X73" i="4"/>
  <c r="X77" i="4"/>
  <c r="X81" i="4"/>
  <c r="X85" i="4"/>
  <c r="X89" i="4"/>
  <c r="X93" i="4"/>
  <c r="X97" i="4"/>
  <c r="X101" i="4"/>
  <c r="X105" i="4"/>
  <c r="X109" i="4"/>
  <c r="X113" i="4"/>
  <c r="X117" i="4"/>
  <c r="X121" i="4"/>
  <c r="X125" i="4"/>
  <c r="X129" i="4"/>
  <c r="X133" i="4"/>
  <c r="X137" i="4"/>
  <c r="X141" i="4"/>
  <c r="X145" i="4"/>
  <c r="X149" i="4"/>
  <c r="X153" i="4"/>
  <c r="X157" i="4"/>
  <c r="X161" i="4"/>
  <c r="X165" i="4"/>
  <c r="X42" i="4"/>
  <c r="X46" i="4"/>
  <c r="X50" i="4"/>
  <c r="X54" i="4"/>
  <c r="X58" i="4"/>
  <c r="X62" i="4"/>
  <c r="X66" i="4"/>
  <c r="X70" i="4"/>
  <c r="X74" i="4"/>
  <c r="X78" i="4"/>
  <c r="X82" i="4"/>
  <c r="X86" i="4"/>
  <c r="X90" i="4"/>
  <c r="X94" i="4"/>
  <c r="X98" i="4"/>
  <c r="X102" i="4"/>
  <c r="X106" i="4"/>
  <c r="X110" i="4"/>
  <c r="X114" i="4"/>
  <c r="X118" i="4"/>
  <c r="X122" i="4"/>
  <c r="X126" i="4"/>
  <c r="X130" i="4"/>
  <c r="X134" i="4"/>
  <c r="X138" i="4"/>
  <c r="X142" i="4"/>
  <c r="X146" i="4"/>
  <c r="X150" i="4"/>
  <c r="X154" i="4"/>
  <c r="X158" i="4"/>
  <c r="X162" i="4"/>
  <c r="X43" i="4"/>
  <c r="X47" i="4"/>
  <c r="X51" i="4"/>
  <c r="X55" i="4"/>
  <c r="X59" i="4"/>
  <c r="X63" i="4"/>
  <c r="X67" i="4"/>
  <c r="X71" i="4"/>
  <c r="X75" i="4"/>
  <c r="X79" i="4"/>
  <c r="X83" i="4"/>
  <c r="X87" i="4"/>
  <c r="X91" i="4"/>
  <c r="X95" i="4"/>
  <c r="X99" i="4"/>
  <c r="X103" i="4"/>
  <c r="X107" i="4"/>
  <c r="X111" i="4"/>
  <c r="X115" i="4"/>
  <c r="X119" i="4"/>
  <c r="X123" i="4"/>
  <c r="X127" i="4"/>
  <c r="X131" i="4"/>
  <c r="X135" i="4"/>
  <c r="X139" i="4"/>
  <c r="X143" i="4"/>
  <c r="X147" i="4"/>
  <c r="X151" i="4"/>
  <c r="X155" i="4"/>
  <c r="X159" i="4"/>
  <c r="X163" i="4"/>
  <c r="X167" i="4"/>
  <c r="X166" i="4"/>
  <c r="X172" i="4"/>
  <c r="X176" i="4"/>
  <c r="X180" i="4"/>
  <c r="X184" i="4"/>
  <c r="X188" i="4"/>
  <c r="X192" i="4"/>
  <c r="X196" i="4"/>
  <c r="X200" i="4"/>
  <c r="X204" i="4"/>
  <c r="X208" i="4"/>
  <c r="X212" i="4"/>
  <c r="X216" i="4"/>
  <c r="X220" i="4"/>
  <c r="X224" i="4"/>
  <c r="X228" i="4"/>
  <c r="X232" i="4"/>
  <c r="X236" i="4"/>
  <c r="X240" i="4"/>
  <c r="X244" i="4"/>
  <c r="X248" i="4"/>
  <c r="X252" i="4"/>
  <c r="X256" i="4"/>
  <c r="X260" i="4"/>
  <c r="X264" i="4"/>
  <c r="X268" i="4"/>
  <c r="X272" i="4"/>
  <c r="X276" i="4"/>
  <c r="X280" i="4"/>
  <c r="X284" i="4"/>
  <c r="X288" i="4"/>
  <c r="X292" i="4"/>
  <c r="X296" i="4"/>
  <c r="X300" i="4"/>
  <c r="X169" i="4"/>
  <c r="X173" i="4"/>
  <c r="X177" i="4"/>
  <c r="X181" i="4"/>
  <c r="X185" i="4"/>
  <c r="X189" i="4"/>
  <c r="X193" i="4"/>
  <c r="X197" i="4"/>
  <c r="X201" i="4"/>
  <c r="X205" i="4"/>
  <c r="X209" i="4"/>
  <c r="X213" i="4"/>
  <c r="X217" i="4"/>
  <c r="X221" i="4"/>
  <c r="X225" i="4"/>
  <c r="X229" i="4"/>
  <c r="X233" i="4"/>
  <c r="X237" i="4"/>
  <c r="X241" i="4"/>
  <c r="X245" i="4"/>
  <c r="X249" i="4"/>
  <c r="X253" i="4"/>
  <c r="X257" i="4"/>
  <c r="X261" i="4"/>
  <c r="X265" i="4"/>
  <c r="X269" i="4"/>
  <c r="X273" i="4"/>
  <c r="X277" i="4"/>
  <c r="X281" i="4"/>
  <c r="X285" i="4"/>
  <c r="X289" i="4"/>
  <c r="X293" i="4"/>
  <c r="X297" i="4"/>
  <c r="X170" i="4"/>
  <c r="X174" i="4"/>
  <c r="X178" i="4"/>
  <c r="X182" i="4"/>
  <c r="X186" i="4"/>
  <c r="X190" i="4"/>
  <c r="X194" i="4"/>
  <c r="X198" i="4"/>
  <c r="X202" i="4"/>
  <c r="X206" i="4"/>
  <c r="X210" i="4"/>
  <c r="X214" i="4"/>
  <c r="X218" i="4"/>
  <c r="X222" i="4"/>
  <c r="X226" i="4"/>
  <c r="X230" i="4"/>
  <c r="X234" i="4"/>
  <c r="X238" i="4"/>
  <c r="X242" i="4"/>
  <c r="X246" i="4"/>
  <c r="X250" i="4"/>
  <c r="X254" i="4"/>
  <c r="X258" i="4"/>
  <c r="X262" i="4"/>
  <c r="X266" i="4"/>
  <c r="X270" i="4"/>
  <c r="X274" i="4"/>
  <c r="X278" i="4"/>
  <c r="X282" i="4"/>
  <c r="X286" i="4"/>
  <c r="X290" i="4"/>
  <c r="X294" i="4"/>
  <c r="X298" i="4"/>
  <c r="X171" i="4"/>
  <c r="X175" i="4"/>
  <c r="X179" i="4"/>
  <c r="X183" i="4"/>
  <c r="X187" i="4"/>
  <c r="X191" i="4"/>
  <c r="X195" i="4"/>
  <c r="X199" i="4"/>
  <c r="X203" i="4"/>
  <c r="X207" i="4"/>
  <c r="X211" i="4"/>
  <c r="X215" i="4"/>
  <c r="X219" i="4"/>
  <c r="X223" i="4"/>
  <c r="X227" i="4"/>
  <c r="X231" i="4"/>
  <c r="X235" i="4"/>
  <c r="X239" i="4"/>
  <c r="X243" i="4"/>
  <c r="X247" i="4"/>
  <c r="X251" i="4"/>
  <c r="X255" i="4"/>
  <c r="X259" i="4"/>
  <c r="X263" i="4"/>
  <c r="X267" i="4"/>
  <c r="X271" i="4"/>
  <c r="X275" i="4"/>
  <c r="X279" i="4"/>
  <c r="X283" i="4"/>
  <c r="X287" i="4"/>
  <c r="X291" i="4"/>
  <c r="X295" i="4"/>
  <c r="X299" i="4"/>
  <c r="D44" i="4"/>
  <c r="D48" i="4"/>
  <c r="D52" i="4"/>
  <c r="D56" i="4"/>
  <c r="D60" i="4"/>
  <c r="D64" i="4"/>
  <c r="D68" i="4"/>
  <c r="D72" i="4"/>
  <c r="D76" i="4"/>
  <c r="D80" i="4"/>
  <c r="D84" i="4"/>
  <c r="D88" i="4"/>
  <c r="D92" i="4"/>
  <c r="D96" i="4"/>
  <c r="D100" i="4"/>
  <c r="D104" i="4"/>
  <c r="D108" i="4"/>
  <c r="D112" i="4"/>
  <c r="D116" i="4"/>
  <c r="D120" i="4"/>
  <c r="D124" i="4"/>
  <c r="D128" i="4"/>
  <c r="D132" i="4"/>
  <c r="D136" i="4"/>
  <c r="D140" i="4"/>
  <c r="D144" i="4"/>
  <c r="D148" i="4"/>
  <c r="D152" i="4"/>
  <c r="D156" i="4"/>
  <c r="D160" i="4"/>
  <c r="D164" i="4"/>
  <c r="D168" i="4"/>
  <c r="D172" i="4"/>
  <c r="D176" i="4"/>
  <c r="D180" i="4"/>
  <c r="D184" i="4"/>
  <c r="D188" i="4"/>
  <c r="D192" i="4"/>
  <c r="D196" i="4"/>
  <c r="D200" i="4"/>
  <c r="D204" i="4"/>
  <c r="D208" i="4"/>
  <c r="D212" i="4"/>
  <c r="D216" i="4"/>
  <c r="D220" i="4"/>
  <c r="D224" i="4"/>
  <c r="D228" i="4"/>
  <c r="D232" i="4"/>
  <c r="D236" i="4"/>
  <c r="D240" i="4"/>
  <c r="D244" i="4"/>
  <c r="D248" i="4"/>
  <c r="D252" i="4"/>
  <c r="D256" i="4"/>
  <c r="D260" i="4"/>
  <c r="D264" i="4"/>
  <c r="D268" i="4"/>
  <c r="D272" i="4"/>
  <c r="D276" i="4"/>
  <c r="D280" i="4"/>
  <c r="D284" i="4"/>
  <c r="D288" i="4"/>
  <c r="D292" i="4"/>
  <c r="D296" i="4"/>
  <c r="D300" i="4"/>
  <c r="D258" i="4"/>
  <c r="D266" i="4"/>
  <c r="D282" i="4"/>
  <c r="D298" i="4"/>
  <c r="D45" i="4"/>
  <c r="D49" i="4"/>
  <c r="D53" i="4"/>
  <c r="D57" i="4"/>
  <c r="D61" i="4"/>
  <c r="D65" i="4"/>
  <c r="D69" i="4"/>
  <c r="D73" i="4"/>
  <c r="D77" i="4"/>
  <c r="D81" i="4"/>
  <c r="D85" i="4"/>
  <c r="D89" i="4"/>
  <c r="D93" i="4"/>
  <c r="D97" i="4"/>
  <c r="D101" i="4"/>
  <c r="D105" i="4"/>
  <c r="D109" i="4"/>
  <c r="D113" i="4"/>
  <c r="D117" i="4"/>
  <c r="D121" i="4"/>
  <c r="D125" i="4"/>
  <c r="D129" i="4"/>
  <c r="D133" i="4"/>
  <c r="D137" i="4"/>
  <c r="D141" i="4"/>
  <c r="D145" i="4"/>
  <c r="D149" i="4"/>
  <c r="D153" i="4"/>
  <c r="D157" i="4"/>
  <c r="D161" i="4"/>
  <c r="D165" i="4"/>
  <c r="D169" i="4"/>
  <c r="D173" i="4"/>
  <c r="D177" i="4"/>
  <c r="D181" i="4"/>
  <c r="D185" i="4"/>
  <c r="D189" i="4"/>
  <c r="D193" i="4"/>
  <c r="D197" i="4"/>
  <c r="D201" i="4"/>
  <c r="D205" i="4"/>
  <c r="D209" i="4"/>
  <c r="D213" i="4"/>
  <c r="D217" i="4"/>
  <c r="D221" i="4"/>
  <c r="D225" i="4"/>
  <c r="D229" i="4"/>
  <c r="D233" i="4"/>
  <c r="D237" i="4"/>
  <c r="D241" i="4"/>
  <c r="D245" i="4"/>
  <c r="D249" i="4"/>
  <c r="D253" i="4"/>
  <c r="D257" i="4"/>
  <c r="D261" i="4"/>
  <c r="D265" i="4"/>
  <c r="D269" i="4"/>
  <c r="D273" i="4"/>
  <c r="D277" i="4"/>
  <c r="D281" i="4"/>
  <c r="D285" i="4"/>
  <c r="D289" i="4"/>
  <c r="D293" i="4"/>
  <c r="D297" i="4"/>
  <c r="D250" i="4"/>
  <c r="D274" i="4"/>
  <c r="D290" i="4"/>
  <c r="D42" i="4"/>
  <c r="D46" i="4"/>
  <c r="D50" i="4"/>
  <c r="D54" i="4"/>
  <c r="D58" i="4"/>
  <c r="D62" i="4"/>
  <c r="D66" i="4"/>
  <c r="D70" i="4"/>
  <c r="D74" i="4"/>
  <c r="D78" i="4"/>
  <c r="D82" i="4"/>
  <c r="D86" i="4"/>
  <c r="D90" i="4"/>
  <c r="D94" i="4"/>
  <c r="D98" i="4"/>
  <c r="D102" i="4"/>
  <c r="D106" i="4"/>
  <c r="D110" i="4"/>
  <c r="D114" i="4"/>
  <c r="D118" i="4"/>
  <c r="D122" i="4"/>
  <c r="D126" i="4"/>
  <c r="D130" i="4"/>
  <c r="D134" i="4"/>
  <c r="D138" i="4"/>
  <c r="D142" i="4"/>
  <c r="D146" i="4"/>
  <c r="D150" i="4"/>
  <c r="D154" i="4"/>
  <c r="D158" i="4"/>
  <c r="D162" i="4"/>
  <c r="D166" i="4"/>
  <c r="D170" i="4"/>
  <c r="D174" i="4"/>
  <c r="D178" i="4"/>
  <c r="D182" i="4"/>
  <c r="D186" i="4"/>
  <c r="D190" i="4"/>
  <c r="D194" i="4"/>
  <c r="D198" i="4"/>
  <c r="D202" i="4"/>
  <c r="D206" i="4"/>
  <c r="D210" i="4"/>
  <c r="D214" i="4"/>
  <c r="D218" i="4"/>
  <c r="D222" i="4"/>
  <c r="D226" i="4"/>
  <c r="D230" i="4"/>
  <c r="D234" i="4"/>
  <c r="D238" i="4"/>
  <c r="D246" i="4"/>
  <c r="D270" i="4"/>
  <c r="D286" i="4"/>
  <c r="D43" i="4"/>
  <c r="D47" i="4"/>
  <c r="D51" i="4"/>
  <c r="D55" i="4"/>
  <c r="D59" i="4"/>
  <c r="D63" i="4"/>
  <c r="D67" i="4"/>
  <c r="D71" i="4"/>
  <c r="D75" i="4"/>
  <c r="D79" i="4"/>
  <c r="D83" i="4"/>
  <c r="D87" i="4"/>
  <c r="D91" i="4"/>
  <c r="D95" i="4"/>
  <c r="D99" i="4"/>
  <c r="D103" i="4"/>
  <c r="D107" i="4"/>
  <c r="D111" i="4"/>
  <c r="D115" i="4"/>
  <c r="D119" i="4"/>
  <c r="D123" i="4"/>
  <c r="D127" i="4"/>
  <c r="D131" i="4"/>
  <c r="D135" i="4"/>
  <c r="D139" i="4"/>
  <c r="D143" i="4"/>
  <c r="D147" i="4"/>
  <c r="D151" i="4"/>
  <c r="D155" i="4"/>
  <c r="D159" i="4"/>
  <c r="D163" i="4"/>
  <c r="D167" i="4"/>
  <c r="D171" i="4"/>
  <c r="D175" i="4"/>
  <c r="D179" i="4"/>
  <c r="D183" i="4"/>
  <c r="D187" i="4"/>
  <c r="D191" i="4"/>
  <c r="D195" i="4"/>
  <c r="D199" i="4"/>
  <c r="D203" i="4"/>
  <c r="D207" i="4"/>
  <c r="D211" i="4"/>
  <c r="D215" i="4"/>
  <c r="D219" i="4"/>
  <c r="D223" i="4"/>
  <c r="D227" i="4"/>
  <c r="D231" i="4"/>
  <c r="D235" i="4"/>
  <c r="D239" i="4"/>
  <c r="D243" i="4"/>
  <c r="D247" i="4"/>
  <c r="D251" i="4"/>
  <c r="D255" i="4"/>
  <c r="D259" i="4"/>
  <c r="D263" i="4"/>
  <c r="D267" i="4"/>
  <c r="D271" i="4"/>
  <c r="D275" i="4"/>
  <c r="D279" i="4"/>
  <c r="D283" i="4"/>
  <c r="D287" i="4"/>
  <c r="D291" i="4"/>
  <c r="D295" i="4"/>
  <c r="D299" i="4"/>
  <c r="D242" i="4"/>
  <c r="D254" i="4"/>
  <c r="D262" i="4"/>
  <c r="D278" i="4"/>
  <c r="D294" i="4"/>
  <c r="G42" i="4"/>
  <c r="H42" i="4" s="1"/>
  <c r="G46" i="4"/>
  <c r="H46" i="4" s="1"/>
  <c r="G50" i="4"/>
  <c r="H50" i="4" s="1"/>
  <c r="G54" i="4"/>
  <c r="H54" i="4" s="1"/>
  <c r="G58" i="4"/>
  <c r="H58" i="4" s="1"/>
  <c r="G62" i="4"/>
  <c r="H62" i="4" s="1"/>
  <c r="G66" i="4"/>
  <c r="H66" i="4" s="1"/>
  <c r="G70" i="4"/>
  <c r="H70" i="4" s="1"/>
  <c r="G74" i="4"/>
  <c r="H74" i="4" s="1"/>
  <c r="G78" i="4"/>
  <c r="H78" i="4" s="1"/>
  <c r="G82" i="4"/>
  <c r="H82" i="4" s="1"/>
  <c r="G86" i="4"/>
  <c r="H86" i="4" s="1"/>
  <c r="G90" i="4"/>
  <c r="H90" i="4" s="1"/>
  <c r="G94" i="4"/>
  <c r="H94" i="4" s="1"/>
  <c r="G98" i="4"/>
  <c r="H98" i="4" s="1"/>
  <c r="G102" i="4"/>
  <c r="H102" i="4" s="1"/>
  <c r="G106" i="4"/>
  <c r="H106" i="4" s="1"/>
  <c r="G110" i="4"/>
  <c r="H110" i="4" s="1"/>
  <c r="G114" i="4"/>
  <c r="H114" i="4" s="1"/>
  <c r="G118" i="4"/>
  <c r="H118" i="4" s="1"/>
  <c r="G122" i="4"/>
  <c r="H122" i="4" s="1"/>
  <c r="G126" i="4"/>
  <c r="H126" i="4" s="1"/>
  <c r="G130" i="4"/>
  <c r="H130" i="4" s="1"/>
  <c r="G134" i="4"/>
  <c r="H134" i="4" s="1"/>
  <c r="G138" i="4"/>
  <c r="H138" i="4" s="1"/>
  <c r="G142" i="4"/>
  <c r="H142" i="4" s="1"/>
  <c r="G146" i="4"/>
  <c r="H146" i="4" s="1"/>
  <c r="G150" i="4"/>
  <c r="H150" i="4" s="1"/>
  <c r="G154" i="4"/>
  <c r="H154" i="4" s="1"/>
  <c r="G158" i="4"/>
  <c r="H158" i="4" s="1"/>
  <c r="G162" i="4"/>
  <c r="H162" i="4" s="1"/>
  <c r="G166" i="4"/>
  <c r="H166" i="4" s="1"/>
  <c r="G170" i="4"/>
  <c r="H170" i="4" s="1"/>
  <c r="G174" i="4"/>
  <c r="H174" i="4" s="1"/>
  <c r="G178" i="4"/>
  <c r="H178" i="4" s="1"/>
  <c r="G182" i="4"/>
  <c r="H182" i="4" s="1"/>
  <c r="G186" i="4"/>
  <c r="H186" i="4" s="1"/>
  <c r="G190" i="4"/>
  <c r="H190" i="4" s="1"/>
  <c r="G194" i="4"/>
  <c r="H194" i="4" s="1"/>
  <c r="G198" i="4"/>
  <c r="H198" i="4" s="1"/>
  <c r="G202" i="4"/>
  <c r="H202" i="4" s="1"/>
  <c r="G206" i="4"/>
  <c r="H206" i="4" s="1"/>
  <c r="G210" i="4"/>
  <c r="H210" i="4" s="1"/>
  <c r="G214" i="4"/>
  <c r="H214" i="4" s="1"/>
  <c r="G218" i="4"/>
  <c r="H218" i="4" s="1"/>
  <c r="G222" i="4"/>
  <c r="H222" i="4" s="1"/>
  <c r="G226" i="4"/>
  <c r="H226" i="4" s="1"/>
  <c r="G230" i="4"/>
  <c r="H230" i="4" s="1"/>
  <c r="G234" i="4"/>
  <c r="H234" i="4" s="1"/>
  <c r="G238" i="4"/>
  <c r="H238" i="4" s="1"/>
  <c r="G242" i="4"/>
  <c r="H242" i="4" s="1"/>
  <c r="G246" i="4"/>
  <c r="H246" i="4" s="1"/>
  <c r="G250" i="4"/>
  <c r="H250" i="4" s="1"/>
  <c r="G254" i="4"/>
  <c r="H254" i="4" s="1"/>
  <c r="G258" i="4"/>
  <c r="H258" i="4" s="1"/>
  <c r="G262" i="4"/>
  <c r="H262" i="4" s="1"/>
  <c r="G266" i="4"/>
  <c r="H266" i="4" s="1"/>
  <c r="G270" i="4"/>
  <c r="H270" i="4" s="1"/>
  <c r="G274" i="4"/>
  <c r="H274" i="4" s="1"/>
  <c r="G278" i="4"/>
  <c r="H278" i="4" s="1"/>
  <c r="G282" i="4"/>
  <c r="H282" i="4" s="1"/>
  <c r="G286" i="4"/>
  <c r="H286" i="4" s="1"/>
  <c r="G290" i="4"/>
  <c r="H290" i="4" s="1"/>
  <c r="G294" i="4"/>
  <c r="H294" i="4" s="1"/>
  <c r="G298" i="4"/>
  <c r="H298" i="4" s="1"/>
  <c r="G43" i="4"/>
  <c r="H43" i="4" s="1"/>
  <c r="G47" i="4"/>
  <c r="H47" i="4" s="1"/>
  <c r="G51" i="4"/>
  <c r="H51" i="4" s="1"/>
  <c r="G55" i="4"/>
  <c r="H55" i="4" s="1"/>
  <c r="G59" i="4"/>
  <c r="H59" i="4" s="1"/>
  <c r="G63" i="4"/>
  <c r="H63" i="4" s="1"/>
  <c r="G67" i="4"/>
  <c r="H67" i="4" s="1"/>
  <c r="G71" i="4"/>
  <c r="H71" i="4" s="1"/>
  <c r="G75" i="4"/>
  <c r="H75" i="4" s="1"/>
  <c r="G79" i="4"/>
  <c r="H79" i="4" s="1"/>
  <c r="G83" i="4"/>
  <c r="H83" i="4" s="1"/>
  <c r="G87" i="4"/>
  <c r="H87" i="4" s="1"/>
  <c r="G91" i="4"/>
  <c r="H91" i="4" s="1"/>
  <c r="G95" i="4"/>
  <c r="H95" i="4" s="1"/>
  <c r="G99" i="4"/>
  <c r="H99" i="4" s="1"/>
  <c r="G103" i="4"/>
  <c r="H103" i="4" s="1"/>
  <c r="G107" i="4"/>
  <c r="H107" i="4" s="1"/>
  <c r="G111" i="4"/>
  <c r="H111" i="4" s="1"/>
  <c r="G115" i="4"/>
  <c r="H115" i="4" s="1"/>
  <c r="G119" i="4"/>
  <c r="H119" i="4" s="1"/>
  <c r="G123" i="4"/>
  <c r="H123" i="4" s="1"/>
  <c r="G127" i="4"/>
  <c r="H127" i="4" s="1"/>
  <c r="G131" i="4"/>
  <c r="H131" i="4" s="1"/>
  <c r="G135" i="4"/>
  <c r="H135" i="4" s="1"/>
  <c r="G139" i="4"/>
  <c r="H139" i="4" s="1"/>
  <c r="G143" i="4"/>
  <c r="H143" i="4" s="1"/>
  <c r="G147" i="4"/>
  <c r="H147" i="4" s="1"/>
  <c r="G151" i="4"/>
  <c r="H151" i="4" s="1"/>
  <c r="G155" i="4"/>
  <c r="H155" i="4" s="1"/>
  <c r="G159" i="4"/>
  <c r="H159" i="4" s="1"/>
  <c r="G163" i="4"/>
  <c r="H163" i="4" s="1"/>
  <c r="G167" i="4"/>
  <c r="H167" i="4" s="1"/>
  <c r="G171" i="4"/>
  <c r="H171" i="4" s="1"/>
  <c r="G175" i="4"/>
  <c r="H175" i="4" s="1"/>
  <c r="G179" i="4"/>
  <c r="H179" i="4" s="1"/>
  <c r="G183" i="4"/>
  <c r="H183" i="4" s="1"/>
  <c r="G187" i="4"/>
  <c r="H187" i="4" s="1"/>
  <c r="G191" i="4"/>
  <c r="H191" i="4" s="1"/>
  <c r="G195" i="4"/>
  <c r="H195" i="4" s="1"/>
  <c r="G199" i="4"/>
  <c r="H199" i="4" s="1"/>
  <c r="G203" i="4"/>
  <c r="H203" i="4" s="1"/>
  <c r="G207" i="4"/>
  <c r="H207" i="4" s="1"/>
  <c r="G211" i="4"/>
  <c r="H211" i="4" s="1"/>
  <c r="G215" i="4"/>
  <c r="H215" i="4" s="1"/>
  <c r="G219" i="4"/>
  <c r="H219" i="4" s="1"/>
  <c r="G223" i="4"/>
  <c r="H223" i="4" s="1"/>
  <c r="G227" i="4"/>
  <c r="H227" i="4" s="1"/>
  <c r="G231" i="4"/>
  <c r="H231" i="4" s="1"/>
  <c r="G235" i="4"/>
  <c r="H235" i="4" s="1"/>
  <c r="G239" i="4"/>
  <c r="H239" i="4" s="1"/>
  <c r="G243" i="4"/>
  <c r="H243" i="4" s="1"/>
  <c r="G247" i="4"/>
  <c r="H247" i="4" s="1"/>
  <c r="G251" i="4"/>
  <c r="H251" i="4" s="1"/>
  <c r="G255" i="4"/>
  <c r="H255" i="4" s="1"/>
  <c r="G259" i="4"/>
  <c r="H259" i="4" s="1"/>
  <c r="G263" i="4"/>
  <c r="H263" i="4" s="1"/>
  <c r="G267" i="4"/>
  <c r="H267" i="4" s="1"/>
  <c r="G271" i="4"/>
  <c r="H271" i="4" s="1"/>
  <c r="G275" i="4"/>
  <c r="H275" i="4" s="1"/>
  <c r="G279" i="4"/>
  <c r="H279" i="4" s="1"/>
  <c r="G283" i="4"/>
  <c r="H283" i="4" s="1"/>
  <c r="G287" i="4"/>
  <c r="H287" i="4" s="1"/>
  <c r="G291" i="4"/>
  <c r="H291" i="4" s="1"/>
  <c r="G295" i="4"/>
  <c r="H295" i="4" s="1"/>
  <c r="G299" i="4"/>
  <c r="H299" i="4" s="1"/>
  <c r="G44" i="4"/>
  <c r="H44" i="4" s="1"/>
  <c r="G48" i="4"/>
  <c r="H48" i="4" s="1"/>
  <c r="G52" i="4"/>
  <c r="H52" i="4" s="1"/>
  <c r="G56" i="4"/>
  <c r="H56" i="4" s="1"/>
  <c r="G60" i="4"/>
  <c r="H60" i="4" s="1"/>
  <c r="G64" i="4"/>
  <c r="H64" i="4" s="1"/>
  <c r="G68" i="4"/>
  <c r="H68" i="4" s="1"/>
  <c r="G72" i="4"/>
  <c r="H72" i="4" s="1"/>
  <c r="G76" i="4"/>
  <c r="H76" i="4" s="1"/>
  <c r="G80" i="4"/>
  <c r="H80" i="4" s="1"/>
  <c r="G84" i="4"/>
  <c r="H84" i="4" s="1"/>
  <c r="G88" i="4"/>
  <c r="H88" i="4" s="1"/>
  <c r="G92" i="4"/>
  <c r="H92" i="4" s="1"/>
  <c r="G96" i="4"/>
  <c r="H96" i="4" s="1"/>
  <c r="G100" i="4"/>
  <c r="H100" i="4" s="1"/>
  <c r="G104" i="4"/>
  <c r="H104" i="4" s="1"/>
  <c r="G108" i="4"/>
  <c r="H108" i="4" s="1"/>
  <c r="G112" i="4"/>
  <c r="H112" i="4" s="1"/>
  <c r="G116" i="4"/>
  <c r="H116" i="4" s="1"/>
  <c r="G120" i="4"/>
  <c r="H120" i="4" s="1"/>
  <c r="G124" i="4"/>
  <c r="H124" i="4" s="1"/>
  <c r="G128" i="4"/>
  <c r="H128" i="4" s="1"/>
  <c r="G132" i="4"/>
  <c r="H132" i="4" s="1"/>
  <c r="G136" i="4"/>
  <c r="H136" i="4" s="1"/>
  <c r="G140" i="4"/>
  <c r="H140" i="4" s="1"/>
  <c r="G144" i="4"/>
  <c r="H144" i="4" s="1"/>
  <c r="G148" i="4"/>
  <c r="H148" i="4" s="1"/>
  <c r="G152" i="4"/>
  <c r="H152" i="4" s="1"/>
  <c r="G156" i="4"/>
  <c r="H156" i="4" s="1"/>
  <c r="G160" i="4"/>
  <c r="H160" i="4" s="1"/>
  <c r="G164" i="4"/>
  <c r="H164" i="4" s="1"/>
  <c r="G168" i="4"/>
  <c r="H168" i="4" s="1"/>
  <c r="G172" i="4"/>
  <c r="H172" i="4" s="1"/>
  <c r="G176" i="4"/>
  <c r="H176" i="4" s="1"/>
  <c r="G180" i="4"/>
  <c r="H180" i="4" s="1"/>
  <c r="G184" i="4"/>
  <c r="H184" i="4" s="1"/>
  <c r="G188" i="4"/>
  <c r="H188" i="4" s="1"/>
  <c r="G192" i="4"/>
  <c r="H192" i="4" s="1"/>
  <c r="G196" i="4"/>
  <c r="H196" i="4" s="1"/>
  <c r="G200" i="4"/>
  <c r="H200" i="4" s="1"/>
  <c r="G204" i="4"/>
  <c r="H204" i="4" s="1"/>
  <c r="G208" i="4"/>
  <c r="H208" i="4" s="1"/>
  <c r="G212" i="4"/>
  <c r="H212" i="4" s="1"/>
  <c r="G216" i="4"/>
  <c r="H216" i="4" s="1"/>
  <c r="G220" i="4"/>
  <c r="H220" i="4" s="1"/>
  <c r="G224" i="4"/>
  <c r="H224" i="4" s="1"/>
  <c r="G228" i="4"/>
  <c r="H228" i="4" s="1"/>
  <c r="G232" i="4"/>
  <c r="H232" i="4" s="1"/>
  <c r="G236" i="4"/>
  <c r="H236" i="4" s="1"/>
  <c r="G240" i="4"/>
  <c r="H240" i="4" s="1"/>
  <c r="G244" i="4"/>
  <c r="H244" i="4" s="1"/>
  <c r="G248" i="4"/>
  <c r="H248" i="4" s="1"/>
  <c r="G252" i="4"/>
  <c r="H252" i="4" s="1"/>
  <c r="G256" i="4"/>
  <c r="H256" i="4" s="1"/>
  <c r="G260" i="4"/>
  <c r="H260" i="4" s="1"/>
  <c r="G264" i="4"/>
  <c r="H264" i="4" s="1"/>
  <c r="G268" i="4"/>
  <c r="H268" i="4" s="1"/>
  <c r="G272" i="4"/>
  <c r="H272" i="4" s="1"/>
  <c r="G276" i="4"/>
  <c r="H276" i="4" s="1"/>
  <c r="G280" i="4"/>
  <c r="H280" i="4" s="1"/>
  <c r="G284" i="4"/>
  <c r="H284" i="4" s="1"/>
  <c r="G288" i="4"/>
  <c r="H288" i="4" s="1"/>
  <c r="G292" i="4"/>
  <c r="H292" i="4" s="1"/>
  <c r="G296" i="4"/>
  <c r="H296" i="4" s="1"/>
  <c r="G300" i="4"/>
  <c r="H300" i="4" s="1"/>
  <c r="G45" i="4"/>
  <c r="H45" i="4" s="1"/>
  <c r="G49" i="4"/>
  <c r="H49" i="4" s="1"/>
  <c r="G53" i="4"/>
  <c r="H53" i="4" s="1"/>
  <c r="G57" i="4"/>
  <c r="H57" i="4" s="1"/>
  <c r="G61" i="4"/>
  <c r="H61" i="4" s="1"/>
  <c r="G65" i="4"/>
  <c r="H65" i="4" s="1"/>
  <c r="G69" i="4"/>
  <c r="H69" i="4" s="1"/>
  <c r="G73" i="4"/>
  <c r="H73" i="4" s="1"/>
  <c r="G77" i="4"/>
  <c r="H77" i="4" s="1"/>
  <c r="G81" i="4"/>
  <c r="H81" i="4" s="1"/>
  <c r="G85" i="4"/>
  <c r="H85" i="4" s="1"/>
  <c r="G89" i="4"/>
  <c r="H89" i="4" s="1"/>
  <c r="G93" i="4"/>
  <c r="H93" i="4" s="1"/>
  <c r="G97" i="4"/>
  <c r="H97" i="4" s="1"/>
  <c r="G101" i="4"/>
  <c r="H101" i="4" s="1"/>
  <c r="G105" i="4"/>
  <c r="H105" i="4" s="1"/>
  <c r="G109" i="4"/>
  <c r="H109" i="4" s="1"/>
  <c r="G113" i="4"/>
  <c r="H113" i="4" s="1"/>
  <c r="G117" i="4"/>
  <c r="H117" i="4" s="1"/>
  <c r="G121" i="4"/>
  <c r="H121" i="4" s="1"/>
  <c r="G125" i="4"/>
  <c r="H125" i="4" s="1"/>
  <c r="G129" i="4"/>
  <c r="H129" i="4" s="1"/>
  <c r="G133" i="4"/>
  <c r="H133" i="4" s="1"/>
  <c r="G137" i="4"/>
  <c r="H137" i="4" s="1"/>
  <c r="G141" i="4"/>
  <c r="H141" i="4" s="1"/>
  <c r="G145" i="4"/>
  <c r="H145" i="4" s="1"/>
  <c r="G149" i="4"/>
  <c r="H149" i="4" s="1"/>
  <c r="G153" i="4"/>
  <c r="H153" i="4" s="1"/>
  <c r="G157" i="4"/>
  <c r="H157" i="4" s="1"/>
  <c r="G161" i="4"/>
  <c r="H161" i="4" s="1"/>
  <c r="G165" i="4"/>
  <c r="H165" i="4" s="1"/>
  <c r="G169" i="4"/>
  <c r="H169" i="4" s="1"/>
  <c r="G173" i="4"/>
  <c r="H173" i="4" s="1"/>
  <c r="G177" i="4"/>
  <c r="H177" i="4" s="1"/>
  <c r="G181" i="4"/>
  <c r="H181" i="4" s="1"/>
  <c r="G185" i="4"/>
  <c r="H185" i="4" s="1"/>
  <c r="G189" i="4"/>
  <c r="H189" i="4" s="1"/>
  <c r="G193" i="4"/>
  <c r="H193" i="4" s="1"/>
  <c r="G197" i="4"/>
  <c r="H197" i="4" s="1"/>
  <c r="G201" i="4"/>
  <c r="H201" i="4" s="1"/>
  <c r="G205" i="4"/>
  <c r="H205" i="4" s="1"/>
  <c r="G209" i="4"/>
  <c r="H209" i="4" s="1"/>
  <c r="G213" i="4"/>
  <c r="H213" i="4" s="1"/>
  <c r="G217" i="4"/>
  <c r="H217" i="4" s="1"/>
  <c r="G221" i="4"/>
  <c r="H221" i="4" s="1"/>
  <c r="G225" i="4"/>
  <c r="H225" i="4" s="1"/>
  <c r="G229" i="4"/>
  <c r="H229" i="4" s="1"/>
  <c r="G233" i="4"/>
  <c r="H233" i="4" s="1"/>
  <c r="G237" i="4"/>
  <c r="H237" i="4" s="1"/>
  <c r="G241" i="4"/>
  <c r="H241" i="4" s="1"/>
  <c r="G245" i="4"/>
  <c r="H245" i="4" s="1"/>
  <c r="G249" i="4"/>
  <c r="H249" i="4" s="1"/>
  <c r="G253" i="4"/>
  <c r="H253" i="4" s="1"/>
  <c r="G257" i="4"/>
  <c r="H257" i="4" s="1"/>
  <c r="G261" i="4"/>
  <c r="H261" i="4" s="1"/>
  <c r="G265" i="4"/>
  <c r="H265" i="4" s="1"/>
  <c r="G269" i="4"/>
  <c r="H269" i="4" s="1"/>
  <c r="G273" i="4"/>
  <c r="H273" i="4" s="1"/>
  <c r="G277" i="4"/>
  <c r="H277" i="4" s="1"/>
  <c r="G281" i="4"/>
  <c r="H281" i="4" s="1"/>
  <c r="G285" i="4"/>
  <c r="H285" i="4" s="1"/>
  <c r="G289" i="4"/>
  <c r="H289" i="4" s="1"/>
  <c r="G293" i="4"/>
  <c r="H293" i="4" s="1"/>
  <c r="G297" i="4"/>
  <c r="H297" i="4" s="1"/>
  <c r="I229" i="5" l="1"/>
  <c r="I159" i="5"/>
  <c r="I200" i="5"/>
  <c r="I126" i="5"/>
  <c r="I222" i="5"/>
  <c r="I227" i="5"/>
  <c r="I24" i="5"/>
  <c r="I177" i="5"/>
  <c r="I165" i="5"/>
  <c r="I197" i="5"/>
  <c r="I296" i="5"/>
  <c r="I300" i="5"/>
  <c r="I276" i="5"/>
  <c r="I97" i="5"/>
  <c r="I27" i="5"/>
  <c r="I160" i="5"/>
  <c r="I9" i="5"/>
  <c r="I115" i="5"/>
  <c r="I29" i="5"/>
  <c r="I93" i="5"/>
  <c r="I161" i="5"/>
  <c r="I95" i="5"/>
  <c r="I72" i="5"/>
  <c r="I100" i="5"/>
  <c r="I212" i="5"/>
  <c r="I94" i="5"/>
  <c r="I158" i="5"/>
  <c r="I190" i="5"/>
  <c r="I254" i="5"/>
  <c r="I286" i="5"/>
  <c r="I66" i="5"/>
  <c r="I232" i="5"/>
  <c r="I17" i="5"/>
  <c r="I49" i="5"/>
  <c r="I107" i="5"/>
  <c r="I171" i="5"/>
  <c r="I92" i="5"/>
  <c r="I248" i="5"/>
  <c r="I80" i="5"/>
  <c r="I277" i="5"/>
  <c r="I292" i="5"/>
  <c r="I243" i="5"/>
  <c r="I12" i="5"/>
  <c r="I220" i="5"/>
  <c r="I226" i="5"/>
  <c r="I258" i="5"/>
  <c r="I63" i="5"/>
  <c r="I205" i="5"/>
  <c r="I269" i="5"/>
  <c r="I135" i="5"/>
  <c r="I279" i="5"/>
  <c r="I132" i="5"/>
  <c r="I134" i="5"/>
  <c r="I198" i="5"/>
  <c r="I192" i="5"/>
  <c r="I81" i="5"/>
  <c r="I145" i="5"/>
  <c r="I241" i="5"/>
  <c r="I273" i="5"/>
  <c r="I156" i="5"/>
  <c r="I138" i="5"/>
  <c r="I21" i="5"/>
  <c r="I117" i="5"/>
  <c r="I149" i="5"/>
  <c r="I181" i="5"/>
  <c r="I111" i="5"/>
  <c r="I287" i="5"/>
  <c r="I168" i="5"/>
  <c r="I244" i="5"/>
  <c r="I249" i="5"/>
  <c r="I281" i="5"/>
  <c r="I179" i="5"/>
  <c r="I291" i="5"/>
  <c r="I252" i="5"/>
  <c r="I274" i="5"/>
  <c r="I86" i="5"/>
  <c r="I239" i="5"/>
  <c r="I157" i="5"/>
  <c r="I189" i="5"/>
  <c r="I221" i="5"/>
  <c r="I23" i="5"/>
  <c r="I55" i="5"/>
  <c r="I87" i="5"/>
  <c r="I183" i="5"/>
  <c r="I231" i="5"/>
  <c r="I196" i="5"/>
  <c r="I260" i="5"/>
  <c r="I257" i="5"/>
  <c r="I289" i="5"/>
  <c r="I123" i="5"/>
  <c r="I60" i="5"/>
  <c r="I204" i="5"/>
  <c r="I35" i="5"/>
  <c r="I76" i="5"/>
  <c r="I48" i="5"/>
  <c r="I45" i="5"/>
  <c r="I11" i="5"/>
  <c r="I43" i="5"/>
  <c r="I75" i="5"/>
  <c r="I53" i="5"/>
  <c r="I85" i="5"/>
  <c r="I15" i="5"/>
  <c r="I79" i="5"/>
  <c r="I57" i="5"/>
  <c r="I89" i="5"/>
  <c r="I65" i="5"/>
  <c r="I59" i="5"/>
  <c r="I91" i="5"/>
  <c r="I8" i="5"/>
  <c r="I32" i="5"/>
  <c r="I41" i="5"/>
  <c r="I67" i="5"/>
  <c r="I99" i="5"/>
  <c r="I131" i="5"/>
  <c r="I195" i="5"/>
  <c r="I275" i="5"/>
  <c r="I140" i="5"/>
  <c r="I216" i="5"/>
  <c r="I116" i="5"/>
  <c r="I98" i="5"/>
  <c r="I130" i="5"/>
  <c r="I162" i="5"/>
  <c r="I194" i="5"/>
  <c r="I290" i="5"/>
  <c r="I6" i="5"/>
  <c r="I38" i="5"/>
  <c r="I70" i="5"/>
  <c r="I264" i="5"/>
  <c r="I77" i="5"/>
  <c r="I141" i="5"/>
  <c r="I237" i="5"/>
  <c r="I7" i="5"/>
  <c r="I39" i="5"/>
  <c r="I71" i="5"/>
  <c r="I103" i="5"/>
  <c r="I167" i="5"/>
  <c r="I199" i="5"/>
  <c r="I247" i="5"/>
  <c r="I88" i="5"/>
  <c r="I152" i="5"/>
  <c r="I228" i="5"/>
  <c r="I102" i="5"/>
  <c r="I166" i="5"/>
  <c r="I230" i="5"/>
  <c r="I262" i="5"/>
  <c r="I294" i="5"/>
  <c r="I10" i="5"/>
  <c r="I42" i="5"/>
  <c r="I74" i="5"/>
  <c r="I268" i="5"/>
  <c r="I113" i="5"/>
  <c r="I209" i="5"/>
  <c r="I139" i="5"/>
  <c r="I251" i="5"/>
  <c r="I283" i="5"/>
  <c r="I28" i="5"/>
  <c r="I148" i="5"/>
  <c r="I236" i="5"/>
  <c r="I106" i="5"/>
  <c r="I170" i="5"/>
  <c r="I202" i="5"/>
  <c r="I234" i="5"/>
  <c r="I266" i="5"/>
  <c r="I298" i="5"/>
  <c r="I14" i="5"/>
  <c r="I46" i="5"/>
  <c r="I78" i="5"/>
  <c r="I3" i="5"/>
  <c r="I272" i="5"/>
  <c r="I213" i="5"/>
  <c r="I245" i="5"/>
  <c r="I47" i="5"/>
  <c r="I143" i="5"/>
  <c r="I175" i="5"/>
  <c r="I207" i="5"/>
  <c r="I255" i="5"/>
  <c r="I40" i="5"/>
  <c r="I104" i="5"/>
  <c r="I36" i="5"/>
  <c r="I164" i="5"/>
  <c r="I110" i="5"/>
  <c r="I142" i="5"/>
  <c r="I174" i="5"/>
  <c r="I206" i="5"/>
  <c r="I238" i="5"/>
  <c r="I270" i="5"/>
  <c r="I18" i="5"/>
  <c r="I50" i="5"/>
  <c r="I82" i="5"/>
  <c r="I96" i="5"/>
  <c r="I25" i="5"/>
  <c r="I153" i="5"/>
  <c r="I185" i="5"/>
  <c r="I217" i="5"/>
  <c r="I19" i="5"/>
  <c r="I51" i="5"/>
  <c r="I83" i="5"/>
  <c r="I147" i="5"/>
  <c r="I211" i="5"/>
  <c r="I44" i="5"/>
  <c r="I108" i="5"/>
  <c r="I172" i="5"/>
  <c r="I52" i="5"/>
  <c r="I180" i="5"/>
  <c r="I114" i="5"/>
  <c r="I146" i="5"/>
  <c r="I178" i="5"/>
  <c r="I210" i="5"/>
  <c r="I242" i="5"/>
  <c r="I22" i="5"/>
  <c r="I54" i="5"/>
  <c r="I215" i="5"/>
  <c r="I253" i="5"/>
  <c r="I285" i="5"/>
  <c r="I151" i="5"/>
  <c r="I263" i="5"/>
  <c r="I295" i="5"/>
  <c r="I56" i="5"/>
  <c r="I120" i="5"/>
  <c r="I184" i="5"/>
  <c r="I68" i="5"/>
  <c r="I118" i="5"/>
  <c r="I150" i="5"/>
  <c r="I182" i="5"/>
  <c r="I214" i="5"/>
  <c r="I246" i="5"/>
  <c r="I278" i="5"/>
  <c r="I26" i="5"/>
  <c r="I58" i="5"/>
  <c r="I90" i="5"/>
  <c r="I219" i="5"/>
  <c r="I33" i="5"/>
  <c r="I129" i="5"/>
  <c r="I193" i="5"/>
  <c r="I225" i="5"/>
  <c r="I187" i="5"/>
  <c r="I235" i="5"/>
  <c r="I267" i="5"/>
  <c r="I299" i="5"/>
  <c r="I124" i="5"/>
  <c r="I188" i="5"/>
  <c r="I122" i="5"/>
  <c r="I154" i="5"/>
  <c r="I186" i="5"/>
  <c r="I218" i="5"/>
  <c r="I250" i="5"/>
  <c r="I282" i="5"/>
  <c r="I30" i="5"/>
  <c r="I62" i="5"/>
  <c r="I223" i="5"/>
  <c r="R24" i="4"/>
  <c r="AB67" i="75"/>
  <c r="AB55" i="75"/>
  <c r="R165" i="4"/>
  <c r="R278" i="4"/>
  <c r="R271" i="4"/>
  <c r="R172" i="4"/>
  <c r="R29" i="4"/>
  <c r="R163" i="4"/>
  <c r="R171" i="4"/>
  <c r="V211" i="3"/>
  <c r="V159" i="3"/>
  <c r="V42" i="3"/>
  <c r="V230" i="3"/>
  <c r="V209" i="3"/>
  <c r="V167" i="3"/>
  <c r="V151" i="3"/>
  <c r="V273" i="3"/>
  <c r="V226" i="3"/>
  <c r="V186" i="3"/>
  <c r="V61" i="3"/>
  <c r="V19" i="3"/>
  <c r="V253" i="3"/>
  <c r="V160" i="3"/>
  <c r="V16" i="3"/>
  <c r="R172" i="3"/>
  <c r="S172" i="3" s="1"/>
  <c r="R303" i="5"/>
  <c r="F3" i="4"/>
  <c r="I3" i="4" s="1"/>
  <c r="AD303" i="5"/>
  <c r="O241" i="75"/>
  <c r="O225" i="75"/>
  <c r="O209" i="75"/>
  <c r="O193" i="75"/>
  <c r="O145" i="75"/>
  <c r="O97" i="75"/>
  <c r="O41" i="75"/>
  <c r="AB298" i="75"/>
  <c r="AB290" i="75"/>
  <c r="AB278" i="75"/>
  <c r="AB266" i="75"/>
  <c r="AB258" i="75"/>
  <c r="AB246" i="75"/>
  <c r="AB238" i="75"/>
  <c r="AB226" i="75"/>
  <c r="AB222" i="75"/>
  <c r="AB214" i="75"/>
  <c r="AB206" i="75"/>
  <c r="AB202" i="75"/>
  <c r="AB194" i="75"/>
  <c r="AB186" i="75"/>
  <c r="AB174" i="75"/>
  <c r="AB166" i="75"/>
  <c r="AB158" i="75"/>
  <c r="AB146" i="75"/>
  <c r="AB138" i="75"/>
  <c r="AB126" i="75"/>
  <c r="AB114" i="75"/>
  <c r="AB106" i="75"/>
  <c r="AB98" i="75"/>
  <c r="AB86" i="75"/>
  <c r="AB74" i="75"/>
  <c r="AB62" i="75"/>
  <c r="AB54" i="75"/>
  <c r="AB46" i="75"/>
  <c r="AB34" i="75"/>
  <c r="AB18" i="75"/>
  <c r="AB10" i="75"/>
  <c r="O289" i="75"/>
  <c r="AB286" i="75"/>
  <c r="AB270" i="75"/>
  <c r="AB254" i="75"/>
  <c r="AB242" i="75"/>
  <c r="AB230" i="75"/>
  <c r="AB218" i="75"/>
  <c r="AB210" i="75"/>
  <c r="AB178" i="75"/>
  <c r="AB154" i="75"/>
  <c r="AB142" i="75"/>
  <c r="AB130" i="75"/>
  <c r="AB118" i="75"/>
  <c r="AB90" i="75"/>
  <c r="AB78" i="75"/>
  <c r="AB66" i="75"/>
  <c r="AB38" i="75"/>
  <c r="AB26" i="75"/>
  <c r="AB14" i="75"/>
  <c r="O273" i="75"/>
  <c r="O257" i="75"/>
  <c r="O177" i="75"/>
  <c r="O161" i="75"/>
  <c r="O129" i="75"/>
  <c r="O113" i="75"/>
  <c r="O73" i="75"/>
  <c r="AB294" i="75"/>
  <c r="AB282" i="75"/>
  <c r="AB274" i="75"/>
  <c r="AB262" i="75"/>
  <c r="AB250" i="75"/>
  <c r="AB234" i="75"/>
  <c r="AB198" i="75"/>
  <c r="AB190" i="75"/>
  <c r="AB182" i="75"/>
  <c r="AB170" i="75"/>
  <c r="AB162" i="75"/>
  <c r="AB150" i="75"/>
  <c r="AB134" i="75"/>
  <c r="AB122" i="75"/>
  <c r="AB110" i="75"/>
  <c r="AB102" i="75"/>
  <c r="AB94" i="75"/>
  <c r="AB82" i="75"/>
  <c r="AB70" i="75"/>
  <c r="AB58" i="75"/>
  <c r="AB42" i="75"/>
  <c r="AB30" i="75"/>
  <c r="AB22" i="75"/>
  <c r="AB6" i="75"/>
  <c r="O288" i="75"/>
  <c r="O272" i="75"/>
  <c r="O256" i="75"/>
  <c r="O240" i="75"/>
  <c r="O224" i="75"/>
  <c r="O208" i="75"/>
  <c r="O192" i="75"/>
  <c r="O176" i="75"/>
  <c r="O160" i="75"/>
  <c r="O144" i="75"/>
  <c r="O128" i="75"/>
  <c r="O112" i="75"/>
  <c r="O96" i="75"/>
  <c r="O72" i="75"/>
  <c r="O40" i="75"/>
  <c r="O48" i="75"/>
  <c r="O52" i="75"/>
  <c r="O84" i="75"/>
  <c r="AB3" i="75"/>
  <c r="AB297" i="75"/>
  <c r="AB293" i="75"/>
  <c r="AB289" i="75"/>
  <c r="AB285" i="75"/>
  <c r="AB281" i="75"/>
  <c r="AB277" i="75"/>
  <c r="AB273" i="75"/>
  <c r="AB269" i="75"/>
  <c r="AB265" i="75"/>
  <c r="AB261" i="75"/>
  <c r="AB257" i="75"/>
  <c r="AB253" i="75"/>
  <c r="AB249" i="75"/>
  <c r="AB245" i="75"/>
  <c r="AB241" i="75"/>
  <c r="AB237" i="75"/>
  <c r="AB233" i="75"/>
  <c r="AB229" i="75"/>
  <c r="AB225" i="75"/>
  <c r="AB221" i="75"/>
  <c r="AB217" i="75"/>
  <c r="AB213" i="75"/>
  <c r="AB209" i="75"/>
  <c r="AB205" i="75"/>
  <c r="AB201" i="75"/>
  <c r="AB197" i="75"/>
  <c r="AB193" i="75"/>
  <c r="AB189" i="75"/>
  <c r="AB185" i="75"/>
  <c r="AB181" i="75"/>
  <c r="AB177" i="75"/>
  <c r="AB173" i="75"/>
  <c r="AB169" i="75"/>
  <c r="AB165" i="75"/>
  <c r="AB161" i="75"/>
  <c r="AB157" i="75"/>
  <c r="AB153" i="75"/>
  <c r="AB149" i="75"/>
  <c r="AB145" i="75"/>
  <c r="AB141" i="75"/>
  <c r="AB137" i="75"/>
  <c r="AB133" i="75"/>
  <c r="AB129" i="75"/>
  <c r="AB125" i="75"/>
  <c r="AB121" i="75"/>
  <c r="AB117" i="75"/>
  <c r="AB113" i="75"/>
  <c r="AB109" i="75"/>
  <c r="AB105" i="75"/>
  <c r="AB101" i="75"/>
  <c r="AB97" i="75"/>
  <c r="AB93" i="75"/>
  <c r="AB89" i="75"/>
  <c r="AB85" i="75"/>
  <c r="AB81" i="75"/>
  <c r="AB77" i="75"/>
  <c r="AB73" i="75"/>
  <c r="AB69" i="75"/>
  <c r="AB65" i="75"/>
  <c r="AB61" i="75"/>
  <c r="AB57" i="75"/>
  <c r="AB53" i="75"/>
  <c r="AB49" i="75"/>
  <c r="AB45" i="75"/>
  <c r="AB41" i="75"/>
  <c r="AB37" i="75"/>
  <c r="AB33" i="75"/>
  <c r="AB29" i="75"/>
  <c r="AB25" i="75"/>
  <c r="AB21" i="75"/>
  <c r="AB17" i="75"/>
  <c r="AB13" i="75"/>
  <c r="AB9" i="75"/>
  <c r="AB5" i="75"/>
  <c r="AB50" i="75"/>
  <c r="L94" i="74"/>
  <c r="L90" i="74"/>
  <c r="L86" i="74"/>
  <c r="L82" i="74"/>
  <c r="L91" i="74"/>
  <c r="L83" i="74"/>
  <c r="L93" i="74"/>
  <c r="L89" i="74"/>
  <c r="L85" i="74"/>
  <c r="L95" i="74"/>
  <c r="L87" i="74"/>
  <c r="L92" i="74"/>
  <c r="L88" i="74"/>
  <c r="L84" i="74"/>
  <c r="L80" i="74"/>
  <c r="W3" i="75"/>
  <c r="S296" i="3"/>
  <c r="S280" i="3"/>
  <c r="S264" i="3"/>
  <c r="S224" i="3"/>
  <c r="S208" i="3"/>
  <c r="S192" i="3"/>
  <c r="S176" i="3"/>
  <c r="K162" i="75"/>
  <c r="K158" i="75"/>
  <c r="K146" i="75"/>
  <c r="K6" i="75"/>
  <c r="F272" i="4"/>
  <c r="F240" i="4"/>
  <c r="F208" i="4"/>
  <c r="I208" i="4" s="1"/>
  <c r="F192" i="4"/>
  <c r="F160" i="4"/>
  <c r="I160" i="4" s="1"/>
  <c r="F112" i="4"/>
  <c r="I112" i="4" s="1"/>
  <c r="F80" i="4"/>
  <c r="I80" i="4" s="1"/>
  <c r="F64" i="4"/>
  <c r="F288" i="4"/>
  <c r="F256" i="4"/>
  <c r="F224" i="4"/>
  <c r="F176" i="4"/>
  <c r="F144" i="4"/>
  <c r="F128" i="4"/>
  <c r="I128" i="4" s="1"/>
  <c r="F96" i="4"/>
  <c r="F48" i="4"/>
  <c r="I48" i="4" s="1"/>
  <c r="F236" i="4"/>
  <c r="F156" i="4"/>
  <c r="F76" i="4"/>
  <c r="O293" i="75"/>
  <c r="O277" i="75"/>
  <c r="O261" i="75"/>
  <c r="O245" i="75"/>
  <c r="O229" i="75"/>
  <c r="O213" i="75"/>
  <c r="O197" i="75"/>
  <c r="O181" i="75"/>
  <c r="O165" i="75"/>
  <c r="O149" i="75"/>
  <c r="O133" i="75"/>
  <c r="O117" i="75"/>
  <c r="O101" i="75"/>
  <c r="O85" i="75"/>
  <c r="F300" i="4"/>
  <c r="F268" i="4"/>
  <c r="F220" i="4"/>
  <c r="F188" i="4"/>
  <c r="I188" i="4" s="1"/>
  <c r="F140" i="4"/>
  <c r="F108" i="4"/>
  <c r="I108" i="4" s="1"/>
  <c r="F44" i="4"/>
  <c r="F284" i="4"/>
  <c r="F252" i="4"/>
  <c r="F204" i="4"/>
  <c r="I204" i="4" s="1"/>
  <c r="F172" i="4"/>
  <c r="F124" i="4"/>
  <c r="F92" i="4"/>
  <c r="F60" i="4"/>
  <c r="I60" i="4" s="1"/>
  <c r="O77" i="75"/>
  <c r="O65" i="75"/>
  <c r="O53" i="75"/>
  <c r="O45" i="75"/>
  <c r="O33" i="75"/>
  <c r="O21" i="75"/>
  <c r="O8" i="75"/>
  <c r="O4" i="75"/>
  <c r="G299" i="75"/>
  <c r="G291" i="75"/>
  <c r="G287" i="75"/>
  <c r="G283" i="75"/>
  <c r="G279" i="75"/>
  <c r="G275" i="75"/>
  <c r="G271" i="75"/>
  <c r="G267" i="75"/>
  <c r="G263" i="75"/>
  <c r="G259" i="75"/>
  <c r="G255" i="75"/>
  <c r="G251" i="75"/>
  <c r="G247" i="75"/>
  <c r="G243" i="75"/>
  <c r="G239" i="75"/>
  <c r="G235" i="75"/>
  <c r="G231" i="75"/>
  <c r="G227" i="75"/>
  <c r="G223" i="75"/>
  <c r="G219" i="75"/>
  <c r="G215" i="75"/>
  <c r="G211" i="75"/>
  <c r="G207" i="75"/>
  <c r="G203" i="75"/>
  <c r="G199" i="75"/>
  <c r="G195" i="75"/>
  <c r="G191" i="75"/>
  <c r="G187" i="75"/>
  <c r="G183" i="75"/>
  <c r="G179" i="75"/>
  <c r="G175" i="75"/>
  <c r="G171" i="75"/>
  <c r="G167" i="75"/>
  <c r="G163" i="75"/>
  <c r="G159" i="75"/>
  <c r="G155" i="75"/>
  <c r="G151" i="75"/>
  <c r="G147" i="75"/>
  <c r="G143" i="75"/>
  <c r="G139" i="75"/>
  <c r="G135" i="75"/>
  <c r="G131" i="75"/>
  <c r="G127" i="75"/>
  <c r="G123" i="75"/>
  <c r="G119" i="75"/>
  <c r="G115" i="75"/>
  <c r="G111" i="75"/>
  <c r="G107" i="75"/>
  <c r="G103" i="75"/>
  <c r="G99" i="75"/>
  <c r="G95" i="75"/>
  <c r="G91" i="75"/>
  <c r="G87" i="75"/>
  <c r="G83" i="75"/>
  <c r="G79" i="75"/>
  <c r="G75" i="75"/>
  <c r="G71" i="75"/>
  <c r="G67" i="75"/>
  <c r="G63" i="75"/>
  <c r="G59" i="75"/>
  <c r="G55" i="75"/>
  <c r="G51" i="75"/>
  <c r="G47" i="75"/>
  <c r="G43" i="75"/>
  <c r="G39" i="75"/>
  <c r="G35" i="75"/>
  <c r="G31" i="75"/>
  <c r="G27" i="75"/>
  <c r="G23" i="75"/>
  <c r="G19" i="75"/>
  <c r="G15" i="75"/>
  <c r="G11" i="75"/>
  <c r="M88" i="3"/>
  <c r="O297" i="75"/>
  <c r="O281" i="75"/>
  <c r="O265" i="75"/>
  <c r="O249" i="75"/>
  <c r="O233" i="75"/>
  <c r="O217" i="75"/>
  <c r="O201" i="75"/>
  <c r="O185" i="75"/>
  <c r="O169" i="75"/>
  <c r="O153" i="75"/>
  <c r="O137" i="75"/>
  <c r="O121" i="75"/>
  <c r="O105" i="75"/>
  <c r="O89" i="75"/>
  <c r="O57" i="75"/>
  <c r="O25" i="75"/>
  <c r="O12" i="75"/>
  <c r="O16" i="75"/>
  <c r="S277" i="3"/>
  <c r="O285" i="75"/>
  <c r="O269" i="75"/>
  <c r="O253" i="75"/>
  <c r="O237" i="75"/>
  <c r="O221" i="75"/>
  <c r="O205" i="75"/>
  <c r="O189" i="75"/>
  <c r="O173" i="75"/>
  <c r="O157" i="75"/>
  <c r="O141" i="75"/>
  <c r="O125" i="75"/>
  <c r="O109" i="75"/>
  <c r="O93" i="75"/>
  <c r="O81" i="75"/>
  <c r="O69" i="75"/>
  <c r="O61" i="75"/>
  <c r="O49" i="75"/>
  <c r="O37" i="75"/>
  <c r="O29" i="75"/>
  <c r="O17" i="75"/>
  <c r="S297" i="3"/>
  <c r="S293" i="3"/>
  <c r="S289" i="3"/>
  <c r="S285" i="3"/>
  <c r="S281" i="3"/>
  <c r="S273" i="3"/>
  <c r="S269" i="3"/>
  <c r="S265" i="3"/>
  <c r="S261" i="3"/>
  <c r="S257" i="3"/>
  <c r="S253" i="3"/>
  <c r="S249" i="3"/>
  <c r="S245" i="3"/>
  <c r="S241" i="3"/>
  <c r="S237" i="3"/>
  <c r="S233" i="3"/>
  <c r="S229" i="3"/>
  <c r="S225" i="3"/>
  <c r="S221" i="3"/>
  <c r="S217" i="3"/>
  <c r="S213" i="3"/>
  <c r="S209" i="3"/>
  <c r="S205" i="3"/>
  <c r="S201" i="3"/>
  <c r="S197" i="3"/>
  <c r="S193" i="3"/>
  <c r="S189" i="3"/>
  <c r="S185" i="3"/>
  <c r="S181" i="3"/>
  <c r="S177" i="3"/>
  <c r="S173" i="3"/>
  <c r="S169" i="3"/>
  <c r="S165" i="3"/>
  <c r="S161" i="3"/>
  <c r="S157" i="3"/>
  <c r="S153" i="3"/>
  <c r="S149" i="3"/>
  <c r="S145" i="3"/>
  <c r="S141" i="3"/>
  <c r="S137" i="3"/>
  <c r="S133" i="3"/>
  <c r="S129" i="3"/>
  <c r="S125" i="3"/>
  <c r="S121" i="3"/>
  <c r="S117" i="3"/>
  <c r="S113" i="3"/>
  <c r="S109" i="3"/>
  <c r="S105" i="3"/>
  <c r="S101" i="3"/>
  <c r="S97" i="3"/>
  <c r="S93" i="3"/>
  <c r="S89" i="3"/>
  <c r="S85" i="3"/>
  <c r="S81" i="3"/>
  <c r="S77" i="3"/>
  <c r="S73" i="3"/>
  <c r="S69" i="3"/>
  <c r="S65" i="3"/>
  <c r="S61" i="3"/>
  <c r="S57" i="3"/>
  <c r="S53" i="3"/>
  <c r="S49" i="3"/>
  <c r="S45" i="3"/>
  <c r="S29" i="3"/>
  <c r="S13" i="3"/>
  <c r="S9" i="3"/>
  <c r="S5" i="3"/>
  <c r="F296" i="4"/>
  <c r="F280" i="4"/>
  <c r="F264" i="4"/>
  <c r="F248" i="4"/>
  <c r="F232" i="4"/>
  <c r="F216" i="4"/>
  <c r="F200" i="4"/>
  <c r="F184" i="4"/>
  <c r="F168" i="4"/>
  <c r="I168" i="4" s="1"/>
  <c r="F152" i="4"/>
  <c r="F136" i="4"/>
  <c r="F120" i="4"/>
  <c r="F104" i="4"/>
  <c r="F88" i="4"/>
  <c r="F72" i="4"/>
  <c r="F56" i="4"/>
  <c r="F40" i="4"/>
  <c r="I40" i="4" s="1"/>
  <c r="F36" i="4"/>
  <c r="F4" i="4"/>
  <c r="F292" i="4"/>
  <c r="F276" i="4"/>
  <c r="F260" i="4"/>
  <c r="F244" i="4"/>
  <c r="F228" i="4"/>
  <c r="F212" i="4"/>
  <c r="F196" i="4"/>
  <c r="F180" i="4"/>
  <c r="F164" i="4"/>
  <c r="F148" i="4"/>
  <c r="F132" i="4"/>
  <c r="F116" i="4"/>
  <c r="F100" i="4"/>
  <c r="F84" i="4"/>
  <c r="F68" i="4"/>
  <c r="F52" i="4"/>
  <c r="F32" i="4"/>
  <c r="F28" i="4"/>
  <c r="F24" i="4"/>
  <c r="F20" i="4"/>
  <c r="F16" i="4"/>
  <c r="F12" i="4"/>
  <c r="F8" i="4"/>
  <c r="F297" i="4"/>
  <c r="F281" i="4"/>
  <c r="F265" i="4"/>
  <c r="I265" i="4" s="1"/>
  <c r="F249" i="4"/>
  <c r="I249" i="4" s="1"/>
  <c r="F233" i="4"/>
  <c r="F217" i="4"/>
  <c r="F201" i="4"/>
  <c r="F185" i="4"/>
  <c r="F285" i="4"/>
  <c r="I285" i="4" s="1"/>
  <c r="F269" i="4"/>
  <c r="F253" i="4"/>
  <c r="I253" i="4" s="1"/>
  <c r="F237" i="4"/>
  <c r="F221" i="4"/>
  <c r="I221" i="4" s="1"/>
  <c r="F205" i="4"/>
  <c r="F189" i="4"/>
  <c r="I189" i="4" s="1"/>
  <c r="F173" i="4"/>
  <c r="F157" i="4"/>
  <c r="F141" i="4"/>
  <c r="F125" i="4"/>
  <c r="F109" i="4"/>
  <c r="I109" i="4" s="1"/>
  <c r="F93" i="4"/>
  <c r="I93" i="4" s="1"/>
  <c r="F77" i="4"/>
  <c r="F61" i="4"/>
  <c r="F45" i="4"/>
  <c r="G296" i="75"/>
  <c r="G292" i="75"/>
  <c r="G284" i="75"/>
  <c r="G276" i="75"/>
  <c r="G268" i="75"/>
  <c r="G260" i="75"/>
  <c r="G252" i="75"/>
  <c r="G244" i="75"/>
  <c r="G236" i="75"/>
  <c r="G228" i="75"/>
  <c r="G220" i="75"/>
  <c r="G212" i="75"/>
  <c r="G204" i="75"/>
  <c r="G200" i="75"/>
  <c r="G196" i="75"/>
  <c r="G192" i="75"/>
  <c r="G184" i="75"/>
  <c r="D184" i="5" s="1"/>
  <c r="G180" i="75"/>
  <c r="D180" i="5" s="1"/>
  <c r="G176" i="75"/>
  <c r="G172" i="75"/>
  <c r="G168" i="75"/>
  <c r="G164" i="75"/>
  <c r="G160" i="75"/>
  <c r="G152" i="75"/>
  <c r="G148" i="75"/>
  <c r="G144" i="75"/>
  <c r="G140" i="75"/>
  <c r="G136" i="75"/>
  <c r="G132" i="75"/>
  <c r="G128" i="75"/>
  <c r="G120" i="75"/>
  <c r="G116" i="75"/>
  <c r="G112" i="75"/>
  <c r="G108" i="75"/>
  <c r="G104" i="75"/>
  <c r="G100" i="75"/>
  <c r="G96" i="75"/>
  <c r="G88" i="75"/>
  <c r="G84" i="75"/>
  <c r="G80" i="75"/>
  <c r="G76" i="75"/>
  <c r="G72" i="75"/>
  <c r="G68" i="75"/>
  <c r="G64" i="75"/>
  <c r="G56" i="75"/>
  <c r="G52" i="75"/>
  <c r="G48" i="75"/>
  <c r="G44" i="75"/>
  <c r="G40" i="75"/>
  <c r="G32" i="75"/>
  <c r="G28" i="75"/>
  <c r="G24" i="75"/>
  <c r="G20" i="75"/>
  <c r="G16" i="75"/>
  <c r="G12" i="75"/>
  <c r="G4" i="75"/>
  <c r="V62" i="3"/>
  <c r="M146" i="3"/>
  <c r="F169" i="4"/>
  <c r="F153" i="4"/>
  <c r="F137" i="4"/>
  <c r="F121" i="4"/>
  <c r="F105" i="4"/>
  <c r="I105" i="4" s="1"/>
  <c r="F89" i="4"/>
  <c r="F73" i="4"/>
  <c r="F57" i="4"/>
  <c r="F41" i="4"/>
  <c r="F37" i="4"/>
  <c r="I37" i="4" s="1"/>
  <c r="F33" i="4"/>
  <c r="K298" i="75"/>
  <c r="K294" i="75"/>
  <c r="K290" i="75"/>
  <c r="K286" i="75"/>
  <c r="K282" i="75"/>
  <c r="K278" i="75"/>
  <c r="K274" i="75"/>
  <c r="K270" i="75"/>
  <c r="P270" i="75" s="1"/>
  <c r="K266" i="75"/>
  <c r="K262" i="75"/>
  <c r="K258" i="75"/>
  <c r="K254" i="75"/>
  <c r="K250" i="75"/>
  <c r="K246" i="75"/>
  <c r="K242" i="75"/>
  <c r="K238" i="75"/>
  <c r="K234" i="75"/>
  <c r="K230" i="75"/>
  <c r="K226" i="75"/>
  <c r="K222" i="75"/>
  <c r="K218" i="75"/>
  <c r="K214" i="75"/>
  <c r="K210" i="75"/>
  <c r="K206" i="75"/>
  <c r="K202" i="75"/>
  <c r="K198" i="75"/>
  <c r="K194" i="75"/>
  <c r="K190" i="75"/>
  <c r="K186" i="75"/>
  <c r="K182" i="75"/>
  <c r="K178" i="75"/>
  <c r="K174" i="75"/>
  <c r="K170" i="75"/>
  <c r="K166" i="75"/>
  <c r="K154" i="75"/>
  <c r="K150" i="75"/>
  <c r="K142" i="75"/>
  <c r="K138" i="75"/>
  <c r="K134" i="75"/>
  <c r="K130" i="75"/>
  <c r="K126" i="75"/>
  <c r="K122" i="75"/>
  <c r="K118" i="75"/>
  <c r="K114" i="75"/>
  <c r="K110" i="75"/>
  <c r="K106" i="75"/>
  <c r="K102" i="75"/>
  <c r="K98" i="75"/>
  <c r="K94" i="75"/>
  <c r="K90" i="75"/>
  <c r="K86" i="75"/>
  <c r="K82" i="75"/>
  <c r="K78" i="75"/>
  <c r="K74" i="75"/>
  <c r="K70" i="75"/>
  <c r="K66" i="75"/>
  <c r="K62" i="75"/>
  <c r="K58" i="75"/>
  <c r="K54" i="75"/>
  <c r="K50" i="75"/>
  <c r="K46" i="75"/>
  <c r="K42" i="75"/>
  <c r="K38" i="75"/>
  <c r="K34" i="75"/>
  <c r="K30" i="75"/>
  <c r="K26" i="75"/>
  <c r="K22" i="75"/>
  <c r="K18" i="75"/>
  <c r="K14" i="75"/>
  <c r="K10" i="75"/>
  <c r="S298" i="3"/>
  <c r="S294" i="3"/>
  <c r="S290" i="3"/>
  <c r="S286" i="3"/>
  <c r="S282" i="3"/>
  <c r="S278" i="3"/>
  <c r="S274" i="3"/>
  <c r="S270" i="3"/>
  <c r="S266" i="3"/>
  <c r="S262" i="3"/>
  <c r="S258" i="3"/>
  <c r="S254" i="3"/>
  <c r="S250" i="3"/>
  <c r="S246" i="3"/>
  <c r="S242" i="3"/>
  <c r="S238" i="3"/>
  <c r="S234" i="3"/>
  <c r="S230" i="3"/>
  <c r="S226" i="3"/>
  <c r="S222" i="3"/>
  <c r="S218" i="3"/>
  <c r="S214" i="3"/>
  <c r="S210" i="3"/>
  <c r="S206" i="3"/>
  <c r="S202" i="3"/>
  <c r="S198" i="3"/>
  <c r="S194" i="3"/>
  <c r="S190" i="3"/>
  <c r="S186" i="3"/>
  <c r="S182" i="3"/>
  <c r="S178" i="3"/>
  <c r="S174" i="3"/>
  <c r="S170" i="3"/>
  <c r="S166" i="3"/>
  <c r="S162" i="3"/>
  <c r="S158" i="3"/>
  <c r="S154" i="3"/>
  <c r="S150" i="3"/>
  <c r="S146" i="3"/>
  <c r="S142" i="3"/>
  <c r="S138" i="3"/>
  <c r="S134" i="3"/>
  <c r="S130" i="3"/>
  <c r="S126" i="3"/>
  <c r="S122" i="3"/>
  <c r="S118" i="3"/>
  <c r="S114" i="3"/>
  <c r="S110" i="3"/>
  <c r="S106" i="3"/>
  <c r="S102" i="3"/>
  <c r="S98" i="3"/>
  <c r="S94" i="3"/>
  <c r="S90" i="3"/>
  <c r="S86" i="3"/>
  <c r="S82" i="3"/>
  <c r="S78" i="3"/>
  <c r="S74" i="3"/>
  <c r="S70" i="3"/>
  <c r="S66" i="3"/>
  <c r="S62" i="3"/>
  <c r="S58" i="3"/>
  <c r="S54" i="3"/>
  <c r="S50" i="3"/>
  <c r="S46" i="3"/>
  <c r="S42" i="3"/>
  <c r="V237" i="3"/>
  <c r="V292" i="3"/>
  <c r="F254" i="4"/>
  <c r="V135" i="3"/>
  <c r="F294" i="4"/>
  <c r="F242" i="4"/>
  <c r="F270" i="4"/>
  <c r="F230" i="4"/>
  <c r="F214" i="4"/>
  <c r="F198" i="4"/>
  <c r="F182" i="4"/>
  <c r="F166" i="4"/>
  <c r="F150" i="4"/>
  <c r="F134" i="4"/>
  <c r="F118" i="4"/>
  <c r="F102" i="4"/>
  <c r="F86" i="4"/>
  <c r="I86" i="4" s="1"/>
  <c r="F70" i="4"/>
  <c r="F54" i="4"/>
  <c r="F290" i="4"/>
  <c r="F293" i="4"/>
  <c r="F277" i="4"/>
  <c r="F261" i="4"/>
  <c r="F245" i="4"/>
  <c r="F229" i="4"/>
  <c r="F213" i="4"/>
  <c r="F197" i="4"/>
  <c r="F181" i="4"/>
  <c r="F165" i="4"/>
  <c r="I165" i="4" s="1"/>
  <c r="F149" i="4"/>
  <c r="F133" i="4"/>
  <c r="F117" i="4"/>
  <c r="F101" i="4"/>
  <c r="F85" i="4"/>
  <c r="F69" i="4"/>
  <c r="F53" i="4"/>
  <c r="F282" i="4"/>
  <c r="F5" i="4"/>
  <c r="F29" i="4"/>
  <c r="F25" i="4"/>
  <c r="F21" i="4"/>
  <c r="F17" i="4"/>
  <c r="F13" i="4"/>
  <c r="F9" i="4"/>
  <c r="M33" i="4"/>
  <c r="F246" i="4"/>
  <c r="F226" i="4"/>
  <c r="I226" i="4" s="1"/>
  <c r="F210" i="4"/>
  <c r="F194" i="4"/>
  <c r="F178" i="4"/>
  <c r="F162" i="4"/>
  <c r="F146" i="4"/>
  <c r="F130" i="4"/>
  <c r="F114" i="4"/>
  <c r="F98" i="4"/>
  <c r="F82" i="4"/>
  <c r="I82" i="4" s="1"/>
  <c r="F66" i="4"/>
  <c r="F50" i="4"/>
  <c r="F274" i="4"/>
  <c r="F289" i="4"/>
  <c r="F273" i="4"/>
  <c r="F257" i="4"/>
  <c r="F241" i="4"/>
  <c r="F225" i="4"/>
  <c r="F209" i="4"/>
  <c r="F193" i="4"/>
  <c r="F177" i="4"/>
  <c r="F161" i="4"/>
  <c r="F145" i="4"/>
  <c r="F129" i="4"/>
  <c r="F113" i="4"/>
  <c r="F97" i="4"/>
  <c r="F81" i="4"/>
  <c r="F65" i="4"/>
  <c r="I65" i="4" s="1"/>
  <c r="F49" i="4"/>
  <c r="F266" i="4"/>
  <c r="W4" i="75"/>
  <c r="W32" i="75"/>
  <c r="W68" i="75"/>
  <c r="W100" i="75"/>
  <c r="W132" i="75"/>
  <c r="W164" i="75"/>
  <c r="W196" i="75"/>
  <c r="W17" i="75"/>
  <c r="W37" i="75"/>
  <c r="W73" i="75"/>
  <c r="W105" i="75"/>
  <c r="W169" i="75"/>
  <c r="W201" i="75"/>
  <c r="W217" i="75"/>
  <c r="W233" i="75"/>
  <c r="W249" i="75"/>
  <c r="W265" i="75"/>
  <c r="W281" i="75"/>
  <c r="W297" i="75"/>
  <c r="W14" i="75"/>
  <c r="W30" i="75"/>
  <c r="W46" i="75"/>
  <c r="W110" i="75"/>
  <c r="W142" i="75"/>
  <c r="W174" i="75"/>
  <c r="H174" i="5" s="1"/>
  <c r="W206" i="75"/>
  <c r="W222" i="75"/>
  <c r="W238" i="75"/>
  <c r="W254" i="75"/>
  <c r="W270" i="75"/>
  <c r="W286" i="75"/>
  <c r="W27" i="75"/>
  <c r="W47" i="75"/>
  <c r="W63" i="75"/>
  <c r="W95" i="75"/>
  <c r="W111" i="75"/>
  <c r="W127" i="75"/>
  <c r="W143" i="75"/>
  <c r="W159" i="75"/>
  <c r="W175" i="75"/>
  <c r="W74" i="75"/>
  <c r="W118" i="75"/>
  <c r="H118" i="5" s="1"/>
  <c r="W154" i="75"/>
  <c r="W202" i="75"/>
  <c r="W23" i="75"/>
  <c r="H23" i="5" s="1"/>
  <c r="W191" i="75"/>
  <c r="W207" i="75"/>
  <c r="W223" i="75"/>
  <c r="W239" i="75"/>
  <c r="W255" i="75"/>
  <c r="W271" i="75"/>
  <c r="W287" i="75"/>
  <c r="W20" i="75"/>
  <c r="W64" i="75"/>
  <c r="W108" i="75"/>
  <c r="W144" i="75"/>
  <c r="W192" i="75"/>
  <c r="W228" i="75"/>
  <c r="W260" i="75"/>
  <c r="W292" i="75"/>
  <c r="W41" i="75"/>
  <c r="W129" i="75"/>
  <c r="W165" i="75"/>
  <c r="M246" i="3"/>
  <c r="F198" i="75"/>
  <c r="G198" i="75" s="1"/>
  <c r="W198" i="75"/>
  <c r="F166" i="75"/>
  <c r="G166" i="75" s="1"/>
  <c r="D166" i="5" s="1"/>
  <c r="W166" i="75"/>
  <c r="H137" i="5" s="1"/>
  <c r="F134" i="75"/>
  <c r="G134" i="75" s="1"/>
  <c r="F102" i="75"/>
  <c r="G102" i="75" s="1"/>
  <c r="W102" i="75"/>
  <c r="F70" i="75"/>
  <c r="G70" i="75" s="1"/>
  <c r="W70" i="75"/>
  <c r="W12" i="75"/>
  <c r="W40" i="75"/>
  <c r="W72" i="75"/>
  <c r="W104" i="75"/>
  <c r="W168" i="75"/>
  <c r="W200" i="75"/>
  <c r="W21" i="75"/>
  <c r="W45" i="75"/>
  <c r="W109" i="75"/>
  <c r="W141" i="75"/>
  <c r="W173" i="75"/>
  <c r="W205" i="75"/>
  <c r="W221" i="75"/>
  <c r="W237" i="75"/>
  <c r="W253" i="75"/>
  <c r="W269" i="75"/>
  <c r="W285" i="75"/>
  <c r="H285" i="5" s="1"/>
  <c r="W18" i="75"/>
  <c r="W34" i="75"/>
  <c r="W50" i="75"/>
  <c r="W114" i="75"/>
  <c r="W146" i="75"/>
  <c r="W178" i="75"/>
  <c r="W210" i="75"/>
  <c r="W226" i="75"/>
  <c r="W242" i="75"/>
  <c r="W258" i="75"/>
  <c r="W274" i="75"/>
  <c r="W290" i="75"/>
  <c r="W31" i="75"/>
  <c r="W51" i="75"/>
  <c r="W67" i="75"/>
  <c r="W99" i="75"/>
  <c r="W115" i="75"/>
  <c r="W131" i="75"/>
  <c r="W147" i="75"/>
  <c r="W163" i="75"/>
  <c r="W179" i="75"/>
  <c r="W122" i="75"/>
  <c r="W170" i="75"/>
  <c r="W294" i="75"/>
  <c r="W35" i="75"/>
  <c r="W195" i="75"/>
  <c r="W211" i="75"/>
  <c r="W227" i="75"/>
  <c r="W243" i="75"/>
  <c r="W259" i="75"/>
  <c r="W275" i="75"/>
  <c r="W291" i="75"/>
  <c r="W28" i="75"/>
  <c r="W76" i="75"/>
  <c r="W112" i="75"/>
  <c r="W160" i="75"/>
  <c r="W204" i="75"/>
  <c r="W236" i="75"/>
  <c r="W268" i="75"/>
  <c r="W296" i="75"/>
  <c r="W53" i="75"/>
  <c r="W97" i="75"/>
  <c r="W181" i="75"/>
  <c r="F177" i="75"/>
  <c r="G177" i="75" s="1"/>
  <c r="W177" i="75"/>
  <c r="F145" i="75"/>
  <c r="G145" i="75" s="1"/>
  <c r="W145" i="75"/>
  <c r="H145" i="5" s="1"/>
  <c r="F113" i="75"/>
  <c r="G113" i="75" s="1"/>
  <c r="W113" i="75"/>
  <c r="F81" i="75"/>
  <c r="G81" i="75" s="1"/>
  <c r="F49" i="75"/>
  <c r="G49" i="75" s="1"/>
  <c r="W49" i="75"/>
  <c r="W16" i="75"/>
  <c r="W52" i="75"/>
  <c r="W116" i="75"/>
  <c r="W148" i="75"/>
  <c r="W180" i="75"/>
  <c r="W5" i="75"/>
  <c r="W25" i="75"/>
  <c r="W57" i="75"/>
  <c r="W121" i="75"/>
  <c r="H121" i="5" s="1"/>
  <c r="W153" i="75"/>
  <c r="W185" i="75"/>
  <c r="H185" i="5" s="1"/>
  <c r="W209" i="75"/>
  <c r="W225" i="75"/>
  <c r="H225" i="5" s="1"/>
  <c r="W241" i="75"/>
  <c r="W257" i="75"/>
  <c r="H257" i="5" s="1"/>
  <c r="W273" i="75"/>
  <c r="W289" i="75"/>
  <c r="H289" i="5" s="1"/>
  <c r="W6" i="75"/>
  <c r="W22" i="75"/>
  <c r="W38" i="75"/>
  <c r="W62" i="75"/>
  <c r="W94" i="75"/>
  <c r="W126" i="75"/>
  <c r="W158" i="75"/>
  <c r="W190" i="75"/>
  <c r="W214" i="75"/>
  <c r="W230" i="75"/>
  <c r="W246" i="75"/>
  <c r="W262" i="75"/>
  <c r="W278" i="75"/>
  <c r="H278" i="5" s="1"/>
  <c r="W11" i="75"/>
  <c r="W39" i="75"/>
  <c r="W55" i="75"/>
  <c r="W71" i="75"/>
  <c r="W103" i="75"/>
  <c r="W119" i="75"/>
  <c r="H119" i="5" s="1"/>
  <c r="W151" i="75"/>
  <c r="W167" i="75"/>
  <c r="W54" i="75"/>
  <c r="W182" i="75"/>
  <c r="W298" i="75"/>
  <c r="W183" i="75"/>
  <c r="W199" i="75"/>
  <c r="W215" i="75"/>
  <c r="W231" i="75"/>
  <c r="W247" i="75"/>
  <c r="W263" i="75"/>
  <c r="W279" i="75"/>
  <c r="W295" i="75"/>
  <c r="W44" i="75"/>
  <c r="W128" i="75"/>
  <c r="W172" i="75"/>
  <c r="W212" i="75"/>
  <c r="W244" i="75"/>
  <c r="H244" i="5" s="1"/>
  <c r="W276" i="75"/>
  <c r="W13" i="75"/>
  <c r="W65" i="75"/>
  <c r="W101" i="75"/>
  <c r="H101" i="5" s="1"/>
  <c r="W149" i="75"/>
  <c r="W193" i="75"/>
  <c r="H193" i="5" s="1"/>
  <c r="F7" i="75"/>
  <c r="G7" i="75" s="1"/>
  <c r="W7" i="75"/>
  <c r="F291" i="4"/>
  <c r="F275" i="4"/>
  <c r="F259" i="4"/>
  <c r="F243" i="4"/>
  <c r="F227" i="4"/>
  <c r="F211" i="4"/>
  <c r="F195" i="4"/>
  <c r="F179" i="4"/>
  <c r="F163" i="4"/>
  <c r="F147" i="4"/>
  <c r="F131" i="4"/>
  <c r="F115" i="4"/>
  <c r="M263" i="4"/>
  <c r="M199" i="4"/>
  <c r="M103" i="4"/>
  <c r="M259" i="4"/>
  <c r="M204" i="3"/>
  <c r="J30" i="3"/>
  <c r="F300" i="75"/>
  <c r="G300" i="75" s="1"/>
  <c r="W300" i="75"/>
  <c r="F288" i="75"/>
  <c r="G288" i="75" s="1"/>
  <c r="W288" i="75"/>
  <c r="F280" i="75"/>
  <c r="G280" i="75" s="1"/>
  <c r="W280" i="75"/>
  <c r="H280" i="5" s="1"/>
  <c r="F272" i="75"/>
  <c r="G272" i="75" s="1"/>
  <c r="W272" i="75"/>
  <c r="F264" i="75"/>
  <c r="G264" i="75" s="1"/>
  <c r="W264" i="75"/>
  <c r="F256" i="75"/>
  <c r="G256" i="75" s="1"/>
  <c r="W256" i="75"/>
  <c r="F248" i="75"/>
  <c r="G248" i="75" s="1"/>
  <c r="W248" i="75"/>
  <c r="H248" i="5" s="1"/>
  <c r="F240" i="75"/>
  <c r="G240" i="75" s="1"/>
  <c r="W240" i="75"/>
  <c r="F232" i="75"/>
  <c r="G232" i="75" s="1"/>
  <c r="W232" i="75"/>
  <c r="F224" i="75"/>
  <c r="G224" i="75" s="1"/>
  <c r="W224" i="75"/>
  <c r="H224" i="5" s="1"/>
  <c r="F216" i="75"/>
  <c r="G216" i="75" s="1"/>
  <c r="W216" i="75"/>
  <c r="F208" i="75"/>
  <c r="G208" i="75" s="1"/>
  <c r="W208" i="75"/>
  <c r="F188" i="75"/>
  <c r="G188" i="75" s="1"/>
  <c r="W188" i="75"/>
  <c r="F156" i="75"/>
  <c r="G156" i="75" s="1"/>
  <c r="W156" i="75"/>
  <c r="F124" i="75"/>
  <c r="G124" i="75" s="1"/>
  <c r="W124" i="75"/>
  <c r="F92" i="75"/>
  <c r="G92" i="75" s="1"/>
  <c r="F60" i="75"/>
  <c r="G60" i="75" s="1"/>
  <c r="W60" i="75"/>
  <c r="F36" i="75"/>
  <c r="G36" i="75" s="1"/>
  <c r="W36" i="75"/>
  <c r="F8" i="75"/>
  <c r="G8" i="75" s="1"/>
  <c r="W8" i="75"/>
  <c r="W24" i="75"/>
  <c r="H24" i="5" s="1"/>
  <c r="W56" i="75"/>
  <c r="W120" i="75"/>
  <c r="W152" i="75"/>
  <c r="H152" i="5" s="1"/>
  <c r="W184" i="75"/>
  <c r="H184" i="5" s="1"/>
  <c r="W9" i="75"/>
  <c r="W33" i="75"/>
  <c r="H33" i="5" s="1"/>
  <c r="W61" i="75"/>
  <c r="H61" i="5" s="1"/>
  <c r="W93" i="75"/>
  <c r="H93" i="5" s="1"/>
  <c r="W125" i="75"/>
  <c r="W157" i="75"/>
  <c r="W189" i="75"/>
  <c r="H189" i="5" s="1"/>
  <c r="W213" i="75"/>
  <c r="W229" i="75"/>
  <c r="H229" i="5" s="1"/>
  <c r="W245" i="75"/>
  <c r="W261" i="75"/>
  <c r="W277" i="75"/>
  <c r="W293" i="75"/>
  <c r="W10" i="75"/>
  <c r="W26" i="75"/>
  <c r="H26" i="5" s="1"/>
  <c r="W42" i="75"/>
  <c r="W66" i="75"/>
  <c r="W98" i="75"/>
  <c r="H98" i="5" s="1"/>
  <c r="W130" i="75"/>
  <c r="H130" i="5" s="1"/>
  <c r="W162" i="75"/>
  <c r="W194" i="75"/>
  <c r="W218" i="75"/>
  <c r="W234" i="75"/>
  <c r="W250" i="75"/>
  <c r="H250" i="5" s="1"/>
  <c r="W266" i="75"/>
  <c r="W282" i="75"/>
  <c r="W19" i="75"/>
  <c r="W43" i="75"/>
  <c r="H43" i="5" s="1"/>
  <c r="W59" i="75"/>
  <c r="W75" i="75"/>
  <c r="W107" i="75"/>
  <c r="H107" i="5" s="1"/>
  <c r="W123" i="75"/>
  <c r="W155" i="75"/>
  <c r="W171" i="75"/>
  <c r="H171" i="5" s="1"/>
  <c r="W58" i="75"/>
  <c r="W106" i="75"/>
  <c r="W150" i="75"/>
  <c r="H150" i="5" s="1"/>
  <c r="W186" i="75"/>
  <c r="W15" i="75"/>
  <c r="W187" i="75"/>
  <c r="H187" i="5" s="1"/>
  <c r="W203" i="75"/>
  <c r="W219" i="75"/>
  <c r="W235" i="75"/>
  <c r="H235" i="5" s="1"/>
  <c r="W251" i="75"/>
  <c r="W267" i="75"/>
  <c r="W283" i="75"/>
  <c r="W299" i="75"/>
  <c r="W48" i="75"/>
  <c r="H48" i="5" s="1"/>
  <c r="W96" i="75"/>
  <c r="W140" i="75"/>
  <c r="H140" i="5" s="1"/>
  <c r="W176" i="75"/>
  <c r="W220" i="75"/>
  <c r="W252" i="75"/>
  <c r="W284" i="75"/>
  <c r="W29" i="75"/>
  <c r="W69" i="75"/>
  <c r="H69" i="5" s="1"/>
  <c r="W117" i="75"/>
  <c r="H117" i="5" s="1"/>
  <c r="W161" i="75"/>
  <c r="H161" i="5" s="1"/>
  <c r="W197" i="75"/>
  <c r="O152" i="75"/>
  <c r="O292" i="75"/>
  <c r="O276" i="75"/>
  <c r="O260" i="75"/>
  <c r="O244" i="75"/>
  <c r="O228" i="75"/>
  <c r="O212" i="75"/>
  <c r="O196" i="75"/>
  <c r="O180" i="75"/>
  <c r="O164" i="75"/>
  <c r="O296" i="75"/>
  <c r="O280" i="75"/>
  <c r="O264" i="75"/>
  <c r="O248" i="75"/>
  <c r="O232" i="75"/>
  <c r="O216" i="75"/>
  <c r="O200" i="75"/>
  <c r="O184" i="75"/>
  <c r="O168" i="75"/>
  <c r="O136" i="75"/>
  <c r="O120" i="75"/>
  <c r="O104" i="75"/>
  <c r="O88" i="75"/>
  <c r="O56" i="75"/>
  <c r="O24" i="75"/>
  <c r="O11" i="75"/>
  <c r="O36" i="75"/>
  <c r="O68" i="75"/>
  <c r="O300" i="75"/>
  <c r="O284" i="75"/>
  <c r="O268" i="75"/>
  <c r="O252" i="75"/>
  <c r="O236" i="75"/>
  <c r="O220" i="75"/>
  <c r="O204" i="75"/>
  <c r="O188" i="75"/>
  <c r="O172" i="75"/>
  <c r="O156" i="75"/>
  <c r="O140" i="75"/>
  <c r="O124" i="75"/>
  <c r="O108" i="75"/>
  <c r="O92" i="75"/>
  <c r="O60" i="75"/>
  <c r="O28" i="75"/>
  <c r="O15" i="75"/>
  <c r="O80" i="75"/>
  <c r="O148" i="75"/>
  <c r="O132" i="75"/>
  <c r="O116" i="75"/>
  <c r="O100" i="75"/>
  <c r="O76" i="75"/>
  <c r="O44" i="75"/>
  <c r="O7" i="75"/>
  <c r="O20" i="75"/>
  <c r="O32" i="75"/>
  <c r="O64" i="75"/>
  <c r="K3" i="75"/>
  <c r="K297" i="75"/>
  <c r="K293" i="75"/>
  <c r="K289" i="75"/>
  <c r="K285" i="75"/>
  <c r="K281" i="75"/>
  <c r="K277" i="75"/>
  <c r="K273" i="75"/>
  <c r="K269" i="75"/>
  <c r="K265" i="75"/>
  <c r="K261" i="75"/>
  <c r="K257" i="75"/>
  <c r="K253" i="75"/>
  <c r="K249" i="75"/>
  <c r="K245" i="75"/>
  <c r="K241" i="75"/>
  <c r="K237" i="75"/>
  <c r="K233" i="75"/>
  <c r="K229" i="75"/>
  <c r="K225" i="75"/>
  <c r="K221" i="75"/>
  <c r="K217" i="75"/>
  <c r="K213" i="75"/>
  <c r="K209" i="75"/>
  <c r="K205" i="75"/>
  <c r="K201" i="75"/>
  <c r="K197" i="75"/>
  <c r="K193" i="75"/>
  <c r="K189" i="75"/>
  <c r="K185" i="75"/>
  <c r="K181" i="75"/>
  <c r="K177" i="75"/>
  <c r="K173" i="75"/>
  <c r="K169" i="75"/>
  <c r="K165" i="75"/>
  <c r="K161" i="75"/>
  <c r="K157" i="75"/>
  <c r="K153" i="75"/>
  <c r="K149" i="75"/>
  <c r="K145" i="75"/>
  <c r="K141" i="75"/>
  <c r="K137" i="75"/>
  <c r="K133" i="75"/>
  <c r="K129" i="75"/>
  <c r="K125" i="75"/>
  <c r="K121" i="75"/>
  <c r="K117" i="75"/>
  <c r="K113" i="75"/>
  <c r="K109" i="75"/>
  <c r="K105" i="75"/>
  <c r="K101" i="75"/>
  <c r="K97" i="75"/>
  <c r="K93" i="75"/>
  <c r="K89" i="75"/>
  <c r="K85" i="75"/>
  <c r="K81" i="75"/>
  <c r="K77" i="75"/>
  <c r="K73" i="75"/>
  <c r="K69" i="75"/>
  <c r="K65" i="75"/>
  <c r="K61" i="75"/>
  <c r="K57" i="75"/>
  <c r="K53" i="75"/>
  <c r="K49" i="75"/>
  <c r="K45" i="75"/>
  <c r="K41" i="75"/>
  <c r="K37" i="75"/>
  <c r="K33" i="75"/>
  <c r="K29" i="75"/>
  <c r="K25" i="75"/>
  <c r="K21" i="75"/>
  <c r="K17" i="75"/>
  <c r="K13" i="75"/>
  <c r="K9" i="75"/>
  <c r="K5" i="75"/>
  <c r="O198" i="75"/>
  <c r="K207" i="75"/>
  <c r="K203" i="75"/>
  <c r="K195" i="75"/>
  <c r="K183" i="75"/>
  <c r="K179" i="75"/>
  <c r="K171" i="75"/>
  <c r="K167" i="75"/>
  <c r="K147" i="75"/>
  <c r="K135" i="75"/>
  <c r="K131" i="75"/>
  <c r="K127" i="75"/>
  <c r="K119" i="75"/>
  <c r="K107" i="75"/>
  <c r="K99" i="75"/>
  <c r="K95" i="75"/>
  <c r="K91" i="75"/>
  <c r="K79" i="75"/>
  <c r="K71" i="75"/>
  <c r="K63" i="75"/>
  <c r="K59" i="75"/>
  <c r="K51" i="75"/>
  <c r="K39" i="75"/>
  <c r="K23" i="75"/>
  <c r="K19" i="75"/>
  <c r="O262" i="75"/>
  <c r="AB215" i="75"/>
  <c r="AB107" i="75"/>
  <c r="K83" i="75"/>
  <c r="AB283" i="75"/>
  <c r="AB263" i="75"/>
  <c r="AB247" i="75"/>
  <c r="AB211" i="75"/>
  <c r="AB179" i="75"/>
  <c r="AB171" i="75"/>
  <c r="AB167" i="75"/>
  <c r="AB159" i="75"/>
  <c r="AB155" i="75"/>
  <c r="AB131" i="75"/>
  <c r="AB111" i="75"/>
  <c r="K243" i="75"/>
  <c r="K227" i="75"/>
  <c r="K7" i="75"/>
  <c r="O3" i="75"/>
  <c r="O278" i="75"/>
  <c r="O238" i="75"/>
  <c r="O230" i="75"/>
  <c r="O166" i="75"/>
  <c r="O150" i="75"/>
  <c r="O118" i="75"/>
  <c r="O94" i="75"/>
  <c r="O78" i="75"/>
  <c r="O42" i="75"/>
  <c r="AB95" i="75"/>
  <c r="AB87" i="75"/>
  <c r="AB79" i="75"/>
  <c r="AB31" i="75"/>
  <c r="G297" i="75"/>
  <c r="G237" i="75"/>
  <c r="G205" i="75"/>
  <c r="G197" i="75"/>
  <c r="G129" i="75"/>
  <c r="G121" i="75"/>
  <c r="D121" i="5" s="1"/>
  <c r="G85" i="75"/>
  <c r="G61" i="75"/>
  <c r="G45" i="75"/>
  <c r="G21" i="75"/>
  <c r="G13" i="75"/>
  <c r="K295" i="75"/>
  <c r="K275" i="75"/>
  <c r="K259" i="75"/>
  <c r="K255" i="75"/>
  <c r="K251" i="75"/>
  <c r="K247" i="75"/>
  <c r="K223" i="75"/>
  <c r="K15" i="75"/>
  <c r="O34" i="75"/>
  <c r="O86" i="75"/>
  <c r="O146" i="75"/>
  <c r="O226" i="75"/>
  <c r="G293" i="75"/>
  <c r="G285" i="75"/>
  <c r="G277" i="75"/>
  <c r="G273" i="75"/>
  <c r="G269" i="75"/>
  <c r="D270" i="5" s="1"/>
  <c r="G265" i="75"/>
  <c r="G257" i="75"/>
  <c r="G253" i="75"/>
  <c r="G249" i="75"/>
  <c r="D249" i="5" s="1"/>
  <c r="G245" i="75"/>
  <c r="G233" i="75"/>
  <c r="G225" i="75"/>
  <c r="D225" i="5" s="1"/>
  <c r="G221" i="75"/>
  <c r="G217" i="75"/>
  <c r="G201" i="75"/>
  <c r="G193" i="75"/>
  <c r="G189" i="75"/>
  <c r="G185" i="75"/>
  <c r="D185" i="5" s="1"/>
  <c r="G181" i="75"/>
  <c r="D181" i="5" s="1"/>
  <c r="G173" i="75"/>
  <c r="D173" i="5" s="1"/>
  <c r="G169" i="75"/>
  <c r="G165" i="75"/>
  <c r="D165" i="5" s="1"/>
  <c r="G161" i="75"/>
  <c r="G157" i="75"/>
  <c r="G153" i="75"/>
  <c r="G149" i="75"/>
  <c r="G141" i="75"/>
  <c r="G137" i="75"/>
  <c r="G133" i="75"/>
  <c r="G125" i="75"/>
  <c r="D125" i="5" s="1"/>
  <c r="G117" i="75"/>
  <c r="G105" i="75"/>
  <c r="G101" i="75"/>
  <c r="G97" i="75"/>
  <c r="G89" i="75"/>
  <c r="G77" i="75"/>
  <c r="G73" i="75"/>
  <c r="G69" i="75"/>
  <c r="G65" i="75"/>
  <c r="G57" i="75"/>
  <c r="G53" i="75"/>
  <c r="G37" i="75"/>
  <c r="G33" i="75"/>
  <c r="G9" i="75"/>
  <c r="D9" i="5" s="1"/>
  <c r="AB279" i="75"/>
  <c r="AB275" i="75"/>
  <c r="AB231" i="75"/>
  <c r="AB151" i="75"/>
  <c r="AB147" i="75"/>
  <c r="AB99" i="75"/>
  <c r="AB91" i="75"/>
  <c r="AB75" i="75"/>
  <c r="AB71" i="75"/>
  <c r="AB63" i="75"/>
  <c r="AB47" i="75"/>
  <c r="AB43" i="75"/>
  <c r="AB39" i="75"/>
  <c r="AB15" i="75"/>
  <c r="AB11" i="75"/>
  <c r="O234" i="75"/>
  <c r="O294" i="75"/>
  <c r="M29" i="4"/>
  <c r="F278" i="4"/>
  <c r="I278" i="4" s="1"/>
  <c r="F238" i="4"/>
  <c r="F222" i="4"/>
  <c r="F206" i="4"/>
  <c r="F190" i="4"/>
  <c r="F174" i="4"/>
  <c r="I174" i="4" s="1"/>
  <c r="F158" i="4"/>
  <c r="F142" i="4"/>
  <c r="F126" i="4"/>
  <c r="F110" i="4"/>
  <c r="I110" i="4" s="1"/>
  <c r="F94" i="4"/>
  <c r="F78" i="4"/>
  <c r="F62" i="4"/>
  <c r="F46" i="4"/>
  <c r="F250" i="4"/>
  <c r="F258" i="4"/>
  <c r="F38" i="4"/>
  <c r="F34" i="4"/>
  <c r="M39" i="4"/>
  <c r="F262" i="4"/>
  <c r="F286" i="4"/>
  <c r="F234" i="4"/>
  <c r="F218" i="4"/>
  <c r="F202" i="4"/>
  <c r="F186" i="4"/>
  <c r="F170" i="4"/>
  <c r="F154" i="4"/>
  <c r="F138" i="4"/>
  <c r="F122" i="4"/>
  <c r="I122" i="4" s="1"/>
  <c r="F106" i="4"/>
  <c r="F90" i="4"/>
  <c r="F74" i="4"/>
  <c r="I74" i="4" s="1"/>
  <c r="F58" i="4"/>
  <c r="F42" i="4"/>
  <c r="I42" i="4" s="1"/>
  <c r="F298" i="4"/>
  <c r="I298" i="4" s="1"/>
  <c r="F30" i="4"/>
  <c r="F26" i="4"/>
  <c r="F22" i="4"/>
  <c r="F18" i="4"/>
  <c r="F14" i="4"/>
  <c r="F10" i="4"/>
  <c r="I10" i="4" s="1"/>
  <c r="F6" i="4"/>
  <c r="M38" i="4"/>
  <c r="M122" i="3"/>
  <c r="M40" i="4"/>
  <c r="M36" i="4"/>
  <c r="S299" i="3"/>
  <c r="S295" i="3"/>
  <c r="S291" i="3"/>
  <c r="S287" i="3"/>
  <c r="S283" i="3"/>
  <c r="S279" i="3"/>
  <c r="S275" i="3"/>
  <c r="S271" i="3"/>
  <c r="S267" i="3"/>
  <c r="S263" i="3"/>
  <c r="S259" i="3"/>
  <c r="S255" i="3"/>
  <c r="S251" i="3"/>
  <c r="S247" i="3"/>
  <c r="S243" i="3"/>
  <c r="S239" i="3"/>
  <c r="S235" i="3"/>
  <c r="S231" i="3"/>
  <c r="S227" i="3"/>
  <c r="S223" i="3"/>
  <c r="S219" i="3"/>
  <c r="S215" i="3"/>
  <c r="S211" i="3"/>
  <c r="S207" i="3"/>
  <c r="S203" i="3"/>
  <c r="S199" i="3"/>
  <c r="S195" i="3"/>
  <c r="S191" i="3"/>
  <c r="S187" i="3"/>
  <c r="S183" i="3"/>
  <c r="S179" i="3"/>
  <c r="S175" i="3"/>
  <c r="S171" i="3"/>
  <c r="S167" i="3"/>
  <c r="S163" i="3"/>
  <c r="S159" i="3"/>
  <c r="S155" i="3"/>
  <c r="S151" i="3"/>
  <c r="S147" i="3"/>
  <c r="S143" i="3"/>
  <c r="S139" i="3"/>
  <c r="S135" i="3"/>
  <c r="S131" i="3"/>
  <c r="S127" i="3"/>
  <c r="S123" i="3"/>
  <c r="S119" i="3"/>
  <c r="S115" i="3"/>
  <c r="S111" i="3"/>
  <c r="S107" i="3"/>
  <c r="S103" i="3"/>
  <c r="S99" i="3"/>
  <c r="S95" i="3"/>
  <c r="S91" i="3"/>
  <c r="S87" i="3"/>
  <c r="S83" i="3"/>
  <c r="S79" i="3"/>
  <c r="S75" i="3"/>
  <c r="S71" i="3"/>
  <c r="S67" i="3"/>
  <c r="S63" i="3"/>
  <c r="S59" i="3"/>
  <c r="S55" i="3"/>
  <c r="S51" i="3"/>
  <c r="S47" i="3"/>
  <c r="S43" i="3"/>
  <c r="S35" i="3"/>
  <c r="F299" i="4"/>
  <c r="I299" i="4" s="1"/>
  <c r="F267" i="4"/>
  <c r="F235" i="4"/>
  <c r="F203" i="4"/>
  <c r="F171" i="4"/>
  <c r="F139" i="4"/>
  <c r="F123" i="4"/>
  <c r="F91" i="4"/>
  <c r="F59" i="4"/>
  <c r="F43" i="4"/>
  <c r="F31" i="4"/>
  <c r="F27" i="4"/>
  <c r="F19" i="4"/>
  <c r="F11" i="4"/>
  <c r="V29" i="3"/>
  <c r="V55" i="3"/>
  <c r="V220" i="3"/>
  <c r="V154" i="3"/>
  <c r="F283" i="4"/>
  <c r="F251" i="4"/>
  <c r="F219" i="4"/>
  <c r="F187" i="4"/>
  <c r="I187" i="4" s="1"/>
  <c r="F155" i="4"/>
  <c r="F107" i="4"/>
  <c r="F75" i="4"/>
  <c r="F23" i="4"/>
  <c r="F15" i="4"/>
  <c r="I15" i="4" s="1"/>
  <c r="F7" i="4"/>
  <c r="V124" i="3"/>
  <c r="F295" i="4"/>
  <c r="F279" i="4"/>
  <c r="I279" i="4" s="1"/>
  <c r="F263" i="4"/>
  <c r="F247" i="4"/>
  <c r="F231" i="4"/>
  <c r="F215" i="4"/>
  <c r="F199" i="4"/>
  <c r="I199" i="4" s="1"/>
  <c r="F183" i="4"/>
  <c r="I183" i="4" s="1"/>
  <c r="F167" i="4"/>
  <c r="F151" i="4"/>
  <c r="F135" i="4"/>
  <c r="F119" i="4"/>
  <c r="F103" i="4"/>
  <c r="F87" i="4"/>
  <c r="F71" i="4"/>
  <c r="F55" i="4"/>
  <c r="M35" i="4"/>
  <c r="M27" i="4"/>
  <c r="M19" i="4"/>
  <c r="M15" i="4"/>
  <c r="F83" i="4"/>
  <c r="F51" i="4"/>
  <c r="M41" i="4"/>
  <c r="M37" i="4"/>
  <c r="M24" i="4"/>
  <c r="M16" i="4"/>
  <c r="S300" i="3"/>
  <c r="S284" i="3"/>
  <c r="S268" i="3"/>
  <c r="S252" i="3"/>
  <c r="S212" i="3"/>
  <c r="S196" i="3"/>
  <c r="S180" i="3"/>
  <c r="S164" i="3"/>
  <c r="F99" i="4"/>
  <c r="F67" i="4"/>
  <c r="F287" i="4"/>
  <c r="F271" i="4"/>
  <c r="I271" i="4" s="1"/>
  <c r="F255" i="4"/>
  <c r="F239" i="4"/>
  <c r="F223" i="4"/>
  <c r="F207" i="4"/>
  <c r="F191" i="4"/>
  <c r="F175" i="4"/>
  <c r="F159" i="4"/>
  <c r="F143" i="4"/>
  <c r="F127" i="4"/>
  <c r="F111" i="4"/>
  <c r="F95" i="4"/>
  <c r="F79" i="4"/>
  <c r="F63" i="4"/>
  <c r="F47" i="4"/>
  <c r="F39" i="4"/>
  <c r="I39" i="4" s="1"/>
  <c r="F35" i="4"/>
  <c r="M7" i="4"/>
  <c r="S288" i="3"/>
  <c r="S272" i="3"/>
  <c r="S256" i="3"/>
  <c r="S216" i="3"/>
  <c r="S200" i="3"/>
  <c r="S184" i="3"/>
  <c r="S168" i="3"/>
  <c r="J138" i="3"/>
  <c r="S292" i="3"/>
  <c r="S276" i="3"/>
  <c r="S260" i="3"/>
  <c r="S220" i="3"/>
  <c r="S204" i="3"/>
  <c r="S188" i="3"/>
  <c r="M186" i="3"/>
  <c r="J241" i="3"/>
  <c r="M143" i="3"/>
  <c r="M139" i="3"/>
  <c r="M135" i="3"/>
  <c r="M131" i="3"/>
  <c r="M127" i="3"/>
  <c r="M123" i="3"/>
  <c r="M119" i="3"/>
  <c r="M115" i="3"/>
  <c r="M166" i="3"/>
  <c r="V250" i="3"/>
  <c r="V121" i="3"/>
  <c r="V287" i="3"/>
  <c r="M300" i="4"/>
  <c r="M279" i="4"/>
  <c r="F52" i="3"/>
  <c r="F44" i="3"/>
  <c r="J182" i="3"/>
  <c r="M81" i="3"/>
  <c r="M284" i="3"/>
  <c r="M120" i="3"/>
  <c r="V282" i="3"/>
  <c r="V94" i="3"/>
  <c r="V157" i="3"/>
  <c r="V272" i="3"/>
  <c r="V92" i="3"/>
  <c r="V179" i="3"/>
  <c r="F89" i="3"/>
  <c r="F81" i="3"/>
  <c r="J300" i="3"/>
  <c r="J296" i="3"/>
  <c r="J292" i="3"/>
  <c r="J288" i="3"/>
  <c r="J284" i="3"/>
  <c r="J280" i="3"/>
  <c r="J276" i="3"/>
  <c r="J272" i="3"/>
  <c r="J268" i="3"/>
  <c r="J264" i="3"/>
  <c r="J260" i="3"/>
  <c r="J256" i="3"/>
  <c r="J252" i="3"/>
  <c r="J248" i="3"/>
  <c r="J244" i="3"/>
  <c r="J240" i="3"/>
  <c r="J236" i="3"/>
  <c r="J232" i="3"/>
  <c r="J228" i="3"/>
  <c r="J224" i="3"/>
  <c r="J220" i="3"/>
  <c r="J216" i="3"/>
  <c r="J212" i="3"/>
  <c r="J208" i="3"/>
  <c r="J204" i="3"/>
  <c r="J200" i="3"/>
  <c r="J196" i="3"/>
  <c r="J192" i="3"/>
  <c r="J188" i="3"/>
  <c r="V67" i="3"/>
  <c r="V199" i="3"/>
  <c r="V80" i="3"/>
  <c r="V200" i="3"/>
  <c r="V44" i="3"/>
  <c r="V197" i="3"/>
  <c r="V82" i="3"/>
  <c r="V206" i="3"/>
  <c r="V166" i="3"/>
  <c r="V261" i="3"/>
  <c r="V109" i="3"/>
  <c r="V168" i="3"/>
  <c r="V275" i="3"/>
  <c r="V99" i="3"/>
  <c r="M220" i="4"/>
  <c r="M156" i="4"/>
  <c r="M84" i="4"/>
  <c r="M56" i="4"/>
  <c r="M272" i="4"/>
  <c r="M208" i="4"/>
  <c r="M144" i="4"/>
  <c r="M68" i="4"/>
  <c r="M276" i="4"/>
  <c r="M212" i="4"/>
  <c r="M148" i="4"/>
  <c r="M280" i="4"/>
  <c r="M216" i="4"/>
  <c r="M152" i="4"/>
  <c r="M108" i="4"/>
  <c r="M112" i="4"/>
  <c r="M48" i="4"/>
  <c r="M6" i="4"/>
  <c r="M11" i="4"/>
  <c r="M10" i="4"/>
  <c r="J184" i="3"/>
  <c r="J180" i="3"/>
  <c r="J176" i="3"/>
  <c r="J172" i="3"/>
  <c r="J168" i="3"/>
  <c r="M282" i="3"/>
  <c r="M262" i="3"/>
  <c r="M238" i="3"/>
  <c r="M210" i="3"/>
  <c r="M110" i="3"/>
  <c r="M102" i="3"/>
  <c r="M82" i="3"/>
  <c r="M58" i="3"/>
  <c r="M42" i="3"/>
  <c r="S160" i="3"/>
  <c r="S156" i="3"/>
  <c r="S152" i="3"/>
  <c r="S148" i="3"/>
  <c r="S144" i="3"/>
  <c r="S140" i="3"/>
  <c r="S136" i="3"/>
  <c r="S132" i="3"/>
  <c r="S128" i="3"/>
  <c r="S124" i="3"/>
  <c r="S120" i="3"/>
  <c r="S116" i="3"/>
  <c r="S112" i="3"/>
  <c r="S108" i="3"/>
  <c r="S104" i="3"/>
  <c r="S100" i="3"/>
  <c r="S96" i="3"/>
  <c r="S92" i="3"/>
  <c r="S88" i="3"/>
  <c r="S84" i="3"/>
  <c r="S80" i="3"/>
  <c r="S76" i="3"/>
  <c r="S72" i="3"/>
  <c r="S68" i="3"/>
  <c r="S64" i="3"/>
  <c r="S60" i="3"/>
  <c r="S56" i="3"/>
  <c r="S52" i="3"/>
  <c r="S48" i="3"/>
  <c r="S44" i="3"/>
  <c r="M184" i="4"/>
  <c r="M120" i="4"/>
  <c r="M233" i="4"/>
  <c r="M217" i="4"/>
  <c r="M201" i="4"/>
  <c r="M185" i="4"/>
  <c r="M169" i="4"/>
  <c r="M153" i="4"/>
  <c r="M137" i="4"/>
  <c r="M80" i="4"/>
  <c r="M59" i="4"/>
  <c r="F88" i="3"/>
  <c r="F84" i="3"/>
  <c r="F80" i="3"/>
  <c r="F219" i="3"/>
  <c r="F187" i="3"/>
  <c r="F147" i="3"/>
  <c r="J86" i="3"/>
  <c r="J82" i="3"/>
  <c r="J58" i="3"/>
  <c r="J245" i="3"/>
  <c r="J193" i="3"/>
  <c r="J129" i="3"/>
  <c r="J97" i="3"/>
  <c r="J49" i="3"/>
  <c r="M292" i="3"/>
  <c r="M172" i="3"/>
  <c r="M156" i="3"/>
  <c r="M92" i="3"/>
  <c r="S248" i="3"/>
  <c r="S244" i="3"/>
  <c r="S240" i="3"/>
  <c r="S236" i="3"/>
  <c r="S232" i="3"/>
  <c r="S228" i="3"/>
  <c r="M113" i="3"/>
  <c r="M105" i="3"/>
  <c r="M101" i="3"/>
  <c r="M97" i="3"/>
  <c r="M89" i="3"/>
  <c r="M85" i="3"/>
  <c r="M73" i="3"/>
  <c r="M69" i="3"/>
  <c r="M65" i="3"/>
  <c r="M45" i="3"/>
  <c r="K219" i="75"/>
  <c r="S32" i="3"/>
  <c r="K287" i="75"/>
  <c r="K263" i="75"/>
  <c r="K215" i="75"/>
  <c r="K211" i="75"/>
  <c r="N232" i="4"/>
  <c r="R232" i="4" s="1"/>
  <c r="N295" i="4"/>
  <c r="R295" i="4" s="1"/>
  <c r="F296" i="3"/>
  <c r="F280" i="3"/>
  <c r="F264" i="3"/>
  <c r="F256" i="3"/>
  <c r="F252" i="3"/>
  <c r="F236" i="3"/>
  <c r="F232" i="3"/>
  <c r="F220" i="3"/>
  <c r="F208" i="3"/>
  <c r="F200" i="3"/>
  <c r="J278" i="3"/>
  <c r="M297" i="3"/>
  <c r="M293" i="3"/>
  <c r="M289" i="3"/>
  <c r="M281" i="3"/>
  <c r="M197" i="3"/>
  <c r="N78" i="4"/>
  <c r="F192" i="3"/>
  <c r="F176" i="3"/>
  <c r="F172" i="3"/>
  <c r="F168" i="3"/>
  <c r="F152" i="3"/>
  <c r="F144" i="3"/>
  <c r="F136" i="3"/>
  <c r="F128" i="3"/>
  <c r="F120" i="3"/>
  <c r="F116" i="3"/>
  <c r="F112" i="3"/>
  <c r="F108" i="3"/>
  <c r="F76" i="3"/>
  <c r="F72" i="3"/>
  <c r="F64" i="3"/>
  <c r="J298" i="3"/>
  <c r="J294" i="3"/>
  <c r="J290" i="3"/>
  <c r="J274" i="3"/>
  <c r="J266" i="3"/>
  <c r="J258" i="3"/>
  <c r="J250" i="3"/>
  <c r="J246" i="3"/>
  <c r="J234" i="3"/>
  <c r="J230" i="3"/>
  <c r="J226" i="3"/>
  <c r="J214" i="3"/>
  <c r="J210" i="3"/>
  <c r="J202" i="3"/>
  <c r="J194" i="3"/>
  <c r="J186" i="3"/>
  <c r="J170" i="3"/>
  <c r="J166" i="3"/>
  <c r="J162" i="3"/>
  <c r="J150" i="3"/>
  <c r="J146" i="3"/>
  <c r="J130" i="3"/>
  <c r="J122" i="3"/>
  <c r="J118" i="3"/>
  <c r="J106" i="3"/>
  <c r="J102" i="3"/>
  <c r="J98" i="3"/>
  <c r="J74" i="3"/>
  <c r="J66" i="3"/>
  <c r="J54" i="3"/>
  <c r="J42" i="3"/>
  <c r="M52" i="3"/>
  <c r="M251" i="3"/>
  <c r="M211" i="3"/>
  <c r="M73" i="4"/>
  <c r="M57" i="4"/>
  <c r="F297" i="3"/>
  <c r="F281" i="3"/>
  <c r="F269" i="3"/>
  <c r="F253" i="3"/>
  <c r="F237" i="3"/>
  <c r="F225" i="3"/>
  <c r="F209" i="3"/>
  <c r="F193" i="3"/>
  <c r="F185" i="3"/>
  <c r="F169" i="3"/>
  <c r="F153" i="3"/>
  <c r="F145" i="3"/>
  <c r="F141" i="3"/>
  <c r="F125" i="3"/>
  <c r="F121" i="3"/>
  <c r="F109" i="3"/>
  <c r="F97" i="3"/>
  <c r="F65" i="3"/>
  <c r="F61" i="3"/>
  <c r="F57" i="3"/>
  <c r="J295" i="3"/>
  <c r="J287" i="3"/>
  <c r="J279" i="3"/>
  <c r="J275" i="3"/>
  <c r="J263" i="3"/>
  <c r="J259" i="3"/>
  <c r="J255" i="3"/>
  <c r="J243" i="3"/>
  <c r="J239" i="3"/>
  <c r="J231" i="3"/>
  <c r="J223" i="3"/>
  <c r="J215" i="3"/>
  <c r="J211" i="3"/>
  <c r="M273" i="3"/>
  <c r="M265" i="3"/>
  <c r="M261" i="3"/>
  <c r="M141" i="3"/>
  <c r="W22" i="3"/>
  <c r="W21" i="3"/>
  <c r="W247" i="3"/>
  <c r="Y247" i="3" s="1"/>
  <c r="W136" i="3"/>
  <c r="Y136" i="3" s="1"/>
  <c r="W250" i="3"/>
  <c r="W4" i="3"/>
  <c r="W126" i="3"/>
  <c r="W248" i="3"/>
  <c r="W225" i="3"/>
  <c r="W131" i="3"/>
  <c r="W41" i="3"/>
  <c r="W17" i="3"/>
  <c r="W49" i="3"/>
  <c r="W78" i="3"/>
  <c r="W295" i="3"/>
  <c r="W71" i="3"/>
  <c r="M236" i="4"/>
  <c r="M172" i="4"/>
  <c r="M288" i="4"/>
  <c r="M224" i="4"/>
  <c r="M160" i="4"/>
  <c r="M292" i="4"/>
  <c r="M228" i="4"/>
  <c r="M164" i="4"/>
  <c r="M296" i="4"/>
  <c r="M232" i="4"/>
  <c r="M125" i="4"/>
  <c r="M101" i="4"/>
  <c r="M85" i="4"/>
  <c r="N158" i="4"/>
  <c r="M211" i="4"/>
  <c r="W272" i="4"/>
  <c r="Y272" i="4" s="1"/>
  <c r="M25" i="4"/>
  <c r="M249" i="3"/>
  <c r="M245" i="3"/>
  <c r="M229" i="3"/>
  <c r="M225" i="3"/>
  <c r="M217" i="3"/>
  <c r="M201" i="3"/>
  <c r="M177" i="3"/>
  <c r="M169" i="3"/>
  <c r="M161" i="3"/>
  <c r="M157" i="3"/>
  <c r="M145" i="3"/>
  <c r="M129" i="3"/>
  <c r="W109" i="4"/>
  <c r="Y109" i="4" s="1"/>
  <c r="W186" i="3"/>
  <c r="W61" i="3"/>
  <c r="W84" i="3"/>
  <c r="M284" i="4"/>
  <c r="M268" i="4"/>
  <c r="M247" i="4"/>
  <c r="M226" i="4"/>
  <c r="M204" i="4"/>
  <c r="M183" i="4"/>
  <c r="M162" i="4"/>
  <c r="M140" i="4"/>
  <c r="M119" i="4"/>
  <c r="M92" i="4"/>
  <c r="M63" i="4"/>
  <c r="M299" i="4"/>
  <c r="M278" i="4"/>
  <c r="M256" i="4"/>
  <c r="M235" i="4"/>
  <c r="M214" i="4"/>
  <c r="M192" i="4"/>
  <c r="M128" i="4"/>
  <c r="M104" i="4"/>
  <c r="M76" i="4"/>
  <c r="M260" i="4"/>
  <c r="M196" i="4"/>
  <c r="M132" i="4"/>
  <c r="M52" i="4"/>
  <c r="M264" i="4"/>
  <c r="M200" i="4"/>
  <c r="M179" i="4"/>
  <c r="M136" i="4"/>
  <c r="M115" i="4"/>
  <c r="M87" i="4"/>
  <c r="M96" i="4"/>
  <c r="M299" i="3"/>
  <c r="M295" i="3"/>
  <c r="M291" i="3"/>
  <c r="M287" i="3"/>
  <c r="M283" i="3"/>
  <c r="M279" i="3"/>
  <c r="M275" i="3"/>
  <c r="M271" i="3"/>
  <c r="M267" i="3"/>
  <c r="M263" i="3"/>
  <c r="M259" i="3"/>
  <c r="M255" i="3"/>
  <c r="M188" i="3"/>
  <c r="M176" i="3"/>
  <c r="M168" i="3"/>
  <c r="M152" i="3"/>
  <c r="M140" i="3"/>
  <c r="M124" i="3"/>
  <c r="M112" i="3"/>
  <c r="K224" i="75"/>
  <c r="K220" i="75"/>
  <c r="K196" i="75"/>
  <c r="K192" i="75"/>
  <c r="K188" i="75"/>
  <c r="K184" i="75"/>
  <c r="K180" i="75"/>
  <c r="K176" i="75"/>
  <c r="K168" i="75"/>
  <c r="K164" i="75"/>
  <c r="K148" i="75"/>
  <c r="K140" i="75"/>
  <c r="K136" i="75"/>
  <c r="K132" i="75"/>
  <c r="K128" i="75"/>
  <c r="K124" i="75"/>
  <c r="K120" i="75"/>
  <c r="K112" i="75"/>
  <c r="K108" i="75"/>
  <c r="K104" i="75"/>
  <c r="K100" i="75"/>
  <c r="K96" i="75"/>
  <c r="K92" i="75"/>
  <c r="K88" i="75"/>
  <c r="K84" i="75"/>
  <c r="K80" i="75"/>
  <c r="K76" i="75"/>
  <c r="K72" i="75"/>
  <c r="K68" i="75"/>
  <c r="K64" i="75"/>
  <c r="K60" i="75"/>
  <c r="K52" i="75"/>
  <c r="K48" i="75"/>
  <c r="K44" i="75"/>
  <c r="K40" i="75"/>
  <c r="K36" i="75"/>
  <c r="K32" i="75"/>
  <c r="K28" i="75"/>
  <c r="K24" i="75"/>
  <c r="K20" i="75"/>
  <c r="K4" i="75"/>
  <c r="O14" i="75"/>
  <c r="O6" i="75"/>
  <c r="O299" i="75"/>
  <c r="O291" i="75"/>
  <c r="F27" i="3"/>
  <c r="M20" i="3"/>
  <c r="M16" i="3"/>
  <c r="M11" i="3"/>
  <c r="F11" i="3"/>
  <c r="F37" i="3"/>
  <c r="M36" i="3"/>
  <c r="F36" i="3"/>
  <c r="O287" i="75"/>
  <c r="O283" i="75"/>
  <c r="O279" i="75"/>
  <c r="O275" i="75"/>
  <c r="O267" i="75"/>
  <c r="O263" i="75"/>
  <c r="O259" i="75"/>
  <c r="O255" i="75"/>
  <c r="O251" i="75"/>
  <c r="O247" i="75"/>
  <c r="O243" i="75"/>
  <c r="O239" i="75"/>
  <c r="O235" i="75"/>
  <c r="O231" i="75"/>
  <c r="O227" i="75"/>
  <c r="O223" i="75"/>
  <c r="O219" i="75"/>
  <c r="O215" i="75"/>
  <c r="O211" i="75"/>
  <c r="O207" i="75"/>
  <c r="O203" i="75"/>
  <c r="O199" i="75"/>
  <c r="O195" i="75"/>
  <c r="O191" i="75"/>
  <c r="O187" i="75"/>
  <c r="O183" i="75"/>
  <c r="O179" i="75"/>
  <c r="O175" i="75"/>
  <c r="O171" i="75"/>
  <c r="O167" i="75"/>
  <c r="O163" i="75"/>
  <c r="O159" i="75"/>
  <c r="O155" i="75"/>
  <c r="O151" i="75"/>
  <c r="O147" i="75"/>
  <c r="O143" i="75"/>
  <c r="O139" i="75"/>
  <c r="O131" i="75"/>
  <c r="O127" i="75"/>
  <c r="O123" i="75"/>
  <c r="O119" i="75"/>
  <c r="O115" i="75"/>
  <c r="O111" i="75"/>
  <c r="O107" i="75"/>
  <c r="O103" i="75"/>
  <c r="O99" i="75"/>
  <c r="O95" i="75"/>
  <c r="O91" i="75"/>
  <c r="O87" i="75"/>
  <c r="O83" i="75"/>
  <c r="O79" i="75"/>
  <c r="O71" i="75"/>
  <c r="O67" i="75"/>
  <c r="O63" i="75"/>
  <c r="O59" i="75"/>
  <c r="O55" i="75"/>
  <c r="O51" i="75"/>
  <c r="O47" i="75"/>
  <c r="O39" i="75"/>
  <c r="O35" i="75"/>
  <c r="O31" i="75"/>
  <c r="O23" i="75"/>
  <c r="O19" i="75"/>
  <c r="AB300" i="75"/>
  <c r="AB296" i="75"/>
  <c r="AB292" i="75"/>
  <c r="AB288" i="75"/>
  <c r="AB284" i="75"/>
  <c r="AB280" i="75"/>
  <c r="AB276" i="75"/>
  <c r="AB272" i="75"/>
  <c r="AB268" i="75"/>
  <c r="AB264" i="75"/>
  <c r="AB260" i="75"/>
  <c r="AB256" i="75"/>
  <c r="AB252" i="75"/>
  <c r="AB248" i="75"/>
  <c r="AB244" i="75"/>
  <c r="AB240" i="75"/>
  <c r="AB236" i="75"/>
  <c r="AB232" i="75"/>
  <c r="AB228" i="75"/>
  <c r="AB224" i="75"/>
  <c r="AB220" i="75"/>
  <c r="AB216" i="75"/>
  <c r="AB212" i="75"/>
  <c r="AB208" i="75"/>
  <c r="AB204" i="75"/>
  <c r="AB200" i="75"/>
  <c r="AB196" i="75"/>
  <c r="AB192" i="75"/>
  <c r="AB188" i="75"/>
  <c r="AB184" i="75"/>
  <c r="AB180" i="75"/>
  <c r="AB176" i="75"/>
  <c r="AB172" i="75"/>
  <c r="AB168" i="75"/>
  <c r="AB164" i="75"/>
  <c r="AB156" i="75"/>
  <c r="AB152" i="75"/>
  <c r="AB148" i="75"/>
  <c r="AB144" i="75"/>
  <c r="AB140" i="75"/>
  <c r="AB136" i="75"/>
  <c r="AB132" i="75"/>
  <c r="AB128" i="75"/>
  <c r="AB124" i="75"/>
  <c r="AB120" i="75"/>
  <c r="AB116" i="75"/>
  <c r="AB112" i="75"/>
  <c r="AB108" i="75"/>
  <c r="AB104" i="75"/>
  <c r="AB96" i="75"/>
  <c r="AB92" i="75"/>
  <c r="AB88" i="75"/>
  <c r="AB84" i="75"/>
  <c r="AB80" i="75"/>
  <c r="AB76" i="75"/>
  <c r="AB72" i="75"/>
  <c r="AB68" i="75"/>
  <c r="AB64" i="75"/>
  <c r="AB60" i="75"/>
  <c r="AB56" i="75"/>
  <c r="AB52" i="75"/>
  <c r="AB48" i="75"/>
  <c r="AB44" i="75"/>
  <c r="AB40" i="75"/>
  <c r="AB36" i="75"/>
  <c r="AB32" i="75"/>
  <c r="AB28" i="75"/>
  <c r="AB24" i="75"/>
  <c r="AB20" i="75"/>
  <c r="AB16" i="75"/>
  <c r="AB12" i="75"/>
  <c r="AB8" i="75"/>
  <c r="AB4" i="75"/>
  <c r="G298" i="75"/>
  <c r="D298" i="5" s="1"/>
  <c r="G294" i="75"/>
  <c r="G290" i="75"/>
  <c r="D290" i="5" s="1"/>
  <c r="G286" i="75"/>
  <c r="G282" i="75"/>
  <c r="G278" i="75"/>
  <c r="D278" i="5" s="1"/>
  <c r="G274" i="75"/>
  <c r="G270" i="75"/>
  <c r="G266" i="75"/>
  <c r="G262" i="75"/>
  <c r="G258" i="75"/>
  <c r="G254" i="75"/>
  <c r="G250" i="75"/>
  <c r="D250" i="5" s="1"/>
  <c r="G246" i="75"/>
  <c r="G242" i="75"/>
  <c r="G238" i="75"/>
  <c r="D238" i="5" s="1"/>
  <c r="G234" i="75"/>
  <c r="D234" i="5" s="1"/>
  <c r="G230" i="75"/>
  <c r="D230" i="5" s="1"/>
  <c r="G226" i="75"/>
  <c r="G222" i="75"/>
  <c r="G218" i="75"/>
  <c r="G214" i="75"/>
  <c r="D214" i="5" s="1"/>
  <c r="G210" i="75"/>
  <c r="G206" i="75"/>
  <c r="G202" i="75"/>
  <c r="D202" i="5" s="1"/>
  <c r="G194" i="75"/>
  <c r="G190" i="75"/>
  <c r="D190" i="5" s="1"/>
  <c r="G186" i="75"/>
  <c r="G182" i="75"/>
  <c r="D182" i="5" s="1"/>
  <c r="G178" i="75"/>
  <c r="D178" i="5" s="1"/>
  <c r="G170" i="75"/>
  <c r="D170" i="5" s="1"/>
  <c r="G154" i="75"/>
  <c r="D154" i="5" s="1"/>
  <c r="G150" i="75"/>
  <c r="K199" i="75"/>
  <c r="K191" i="75"/>
  <c r="K187" i="75"/>
  <c r="K151" i="75"/>
  <c r="K111" i="75"/>
  <c r="K47" i="75"/>
  <c r="K43" i="75"/>
  <c r="K35" i="75"/>
  <c r="O258" i="75"/>
  <c r="O222" i="75"/>
  <c r="O190" i="75"/>
  <c r="O174" i="75"/>
  <c r="O138" i="75"/>
  <c r="O98" i="75"/>
  <c r="AB271" i="75"/>
  <c r="AB207" i="75"/>
  <c r="AB203" i="75"/>
  <c r="AB143" i="75"/>
  <c r="AB139" i="75"/>
  <c r="AB135" i="75"/>
  <c r="AB103" i="75"/>
  <c r="AB83" i="75"/>
  <c r="AB59" i="75"/>
  <c r="AB51" i="75"/>
  <c r="AB35" i="75"/>
  <c r="AB27" i="75"/>
  <c r="AB23" i="75"/>
  <c r="AB19" i="75"/>
  <c r="G261" i="75"/>
  <c r="G146" i="75"/>
  <c r="D146" i="5" s="1"/>
  <c r="G142" i="75"/>
  <c r="D142" i="5" s="1"/>
  <c r="G138" i="75"/>
  <c r="D138" i="5" s="1"/>
  <c r="G130" i="75"/>
  <c r="D130" i="5" s="1"/>
  <c r="G126" i="75"/>
  <c r="D126" i="5" s="1"/>
  <c r="G122" i="75"/>
  <c r="G118" i="75"/>
  <c r="G114" i="75"/>
  <c r="D114" i="5" s="1"/>
  <c r="G110" i="75"/>
  <c r="G106" i="75"/>
  <c r="D106" i="5" s="1"/>
  <c r="G98" i="75"/>
  <c r="G94" i="75"/>
  <c r="D94" i="5" s="1"/>
  <c r="G90" i="75"/>
  <c r="D90" i="5" s="1"/>
  <c r="G86" i="75"/>
  <c r="D86" i="5" s="1"/>
  <c r="G82" i="75"/>
  <c r="G74" i="75"/>
  <c r="G66" i="75"/>
  <c r="G42" i="75"/>
  <c r="G38" i="75"/>
  <c r="G34" i="75"/>
  <c r="G30" i="75"/>
  <c r="G26" i="75"/>
  <c r="D26" i="5" s="1"/>
  <c r="G22" i="75"/>
  <c r="G18" i="75"/>
  <c r="G14" i="75"/>
  <c r="G10" i="75"/>
  <c r="G6" i="75"/>
  <c r="G41" i="75"/>
  <c r="G29" i="75"/>
  <c r="W286" i="3"/>
  <c r="W296" i="3"/>
  <c r="W180" i="3"/>
  <c r="W167" i="3"/>
  <c r="W119" i="3"/>
  <c r="W38" i="3"/>
  <c r="M32" i="4"/>
  <c r="N3" i="4"/>
  <c r="R3" i="4" s="1"/>
  <c r="N168" i="4"/>
  <c r="N95" i="4"/>
  <c r="N275" i="4"/>
  <c r="N189" i="4"/>
  <c r="N169" i="4"/>
  <c r="R169" i="4" s="1"/>
  <c r="N213" i="4"/>
  <c r="R213" i="4" s="1"/>
  <c r="W165" i="3"/>
  <c r="Y165" i="3" s="1"/>
  <c r="W174" i="3"/>
  <c r="W227" i="3"/>
  <c r="M4" i="4"/>
  <c r="M13" i="4"/>
  <c r="W133" i="3"/>
  <c r="W46" i="3"/>
  <c r="W216" i="3"/>
  <c r="W52" i="3"/>
  <c r="W263" i="3"/>
  <c r="Y263" i="3" s="1"/>
  <c r="M8" i="4"/>
  <c r="N155" i="4"/>
  <c r="N236" i="4"/>
  <c r="V87" i="3"/>
  <c r="V163" i="3"/>
  <c r="V235" i="3"/>
  <c r="V48" i="3"/>
  <c r="V112" i="3"/>
  <c r="V188" i="3"/>
  <c r="V252" i="3"/>
  <c r="V69" i="3"/>
  <c r="V145" i="3"/>
  <c r="V225" i="3"/>
  <c r="V45" i="3"/>
  <c r="V122" i="3"/>
  <c r="V194" i="3"/>
  <c r="V270" i="3"/>
  <c r="W7" i="3"/>
  <c r="W18" i="3"/>
  <c r="W3" i="3"/>
  <c r="W30" i="3"/>
  <c r="W40" i="3"/>
  <c r="W67" i="3"/>
  <c r="W103" i="3"/>
  <c r="W231" i="3"/>
  <c r="W279" i="3"/>
  <c r="W117" i="3"/>
  <c r="W241" i="3"/>
  <c r="W72" i="3"/>
  <c r="W116" i="3"/>
  <c r="W152" i="3"/>
  <c r="W244" i="3"/>
  <c r="W280" i="3"/>
  <c r="W125" i="3"/>
  <c r="W253" i="3"/>
  <c r="W110" i="3"/>
  <c r="Y110" i="3" s="1"/>
  <c r="W238" i="3"/>
  <c r="Y238" i="3" s="1"/>
  <c r="W282" i="3"/>
  <c r="W93" i="3"/>
  <c r="W221" i="3"/>
  <c r="Y221" i="3" s="1"/>
  <c r="W58" i="3"/>
  <c r="W232" i="3"/>
  <c r="W291" i="3"/>
  <c r="W11" i="3"/>
  <c r="W23" i="3"/>
  <c r="M28" i="4"/>
  <c r="M20" i="4"/>
  <c r="W261" i="3"/>
  <c r="W270" i="3"/>
  <c r="W94" i="3"/>
  <c r="W276" i="3"/>
  <c r="W168" i="3"/>
  <c r="W104" i="3"/>
  <c r="W129" i="3"/>
  <c r="W163" i="3"/>
  <c r="W5" i="3"/>
  <c r="M9" i="4"/>
  <c r="M21" i="4"/>
  <c r="W249" i="3"/>
  <c r="W81" i="3"/>
  <c r="W254" i="3"/>
  <c r="W142" i="3"/>
  <c r="W90" i="3"/>
  <c r="W73" i="3"/>
  <c r="W264" i="3"/>
  <c r="Y264" i="3" s="1"/>
  <c r="W88" i="3"/>
  <c r="W293" i="3"/>
  <c r="W77" i="3"/>
  <c r="W259" i="3"/>
  <c r="W199" i="3"/>
  <c r="W135" i="3"/>
  <c r="W87" i="3"/>
  <c r="W35" i="3"/>
  <c r="W20" i="3"/>
  <c r="V234" i="3"/>
  <c r="V134" i="3"/>
  <c r="V281" i="3"/>
  <c r="V185" i="3"/>
  <c r="V81" i="3"/>
  <c r="Y81" i="3" s="1"/>
  <c r="V232" i="3"/>
  <c r="V152" i="3"/>
  <c r="V60" i="3"/>
  <c r="V215" i="3"/>
  <c r="V119" i="3"/>
  <c r="N64" i="4"/>
  <c r="R64" i="4" s="1"/>
  <c r="N184" i="4"/>
  <c r="R184" i="4" s="1"/>
  <c r="M241" i="3"/>
  <c r="M237" i="3"/>
  <c r="M221" i="3"/>
  <c r="M209" i="3"/>
  <c r="M205" i="3"/>
  <c r="M189" i="3"/>
  <c r="M185" i="3"/>
  <c r="M181" i="3"/>
  <c r="M173" i="3"/>
  <c r="M153" i="3"/>
  <c r="M137" i="3"/>
  <c r="M133" i="3"/>
  <c r="M121" i="3"/>
  <c r="M117" i="3"/>
  <c r="M300" i="3"/>
  <c r="M296" i="3"/>
  <c r="M268" i="3"/>
  <c r="M256" i="3"/>
  <c r="M95" i="4"/>
  <c r="M67" i="4"/>
  <c r="M275" i="4"/>
  <c r="M195" i="4"/>
  <c r="M131" i="4"/>
  <c r="M79" i="4"/>
  <c r="M51" i="4"/>
  <c r="F299" i="3"/>
  <c r="F295" i="3"/>
  <c r="F291" i="3"/>
  <c r="F287" i="3"/>
  <c r="F283" i="3"/>
  <c r="F279" i="3"/>
  <c r="F271" i="3"/>
  <c r="F267" i="3"/>
  <c r="F259" i="3"/>
  <c r="F255" i="3"/>
  <c r="F251" i="3"/>
  <c r="F247" i="3"/>
  <c r="F243" i="3"/>
  <c r="F239" i="3"/>
  <c r="F235" i="3"/>
  <c r="F231" i="3"/>
  <c r="F227" i="3"/>
  <c r="F223" i="3"/>
  <c r="F215" i="3"/>
  <c r="F211" i="3"/>
  <c r="F207" i="3"/>
  <c r="F199" i="3"/>
  <c r="F195" i="3"/>
  <c r="F191" i="3"/>
  <c r="F183" i="3"/>
  <c r="F179" i="3"/>
  <c r="F175" i="3"/>
  <c r="F171" i="3"/>
  <c r="F167" i="3"/>
  <c r="F159" i="3"/>
  <c r="F155" i="3"/>
  <c r="F151" i="3"/>
  <c r="F143" i="3"/>
  <c r="F135" i="3"/>
  <c r="F131" i="3"/>
  <c r="F127" i="3"/>
  <c r="F123" i="3"/>
  <c r="F119" i="3"/>
  <c r="F115" i="3"/>
  <c r="F107" i="3"/>
  <c r="F103" i="3"/>
  <c r="F95" i="3"/>
  <c r="F91" i="3"/>
  <c r="F87" i="3"/>
  <c r="F83" i="3"/>
  <c r="F79" i="3"/>
  <c r="F75" i="3"/>
  <c r="F71" i="3"/>
  <c r="F67" i="3"/>
  <c r="F63" i="3"/>
  <c r="F55" i="3"/>
  <c r="F51" i="3"/>
  <c r="F47" i="3"/>
  <c r="F43" i="3"/>
  <c r="F46" i="3"/>
  <c r="J297" i="3"/>
  <c r="J293" i="3"/>
  <c r="J289" i="3"/>
  <c r="J285" i="3"/>
  <c r="J281" i="3"/>
  <c r="J277" i="3"/>
  <c r="J273" i="3"/>
  <c r="J269" i="3"/>
  <c r="J265" i="3"/>
  <c r="J261" i="3"/>
  <c r="J257" i="3"/>
  <c r="J253" i="3"/>
  <c r="J249" i="3"/>
  <c r="J237" i="3"/>
  <c r="J233" i="3"/>
  <c r="J229" i="3"/>
  <c r="J225" i="3"/>
  <c r="J221" i="3"/>
  <c r="J217" i="3"/>
  <c r="J213" i="3"/>
  <c r="J209" i="3"/>
  <c r="J205" i="3"/>
  <c r="J201" i="3"/>
  <c r="J197" i="3"/>
  <c r="J189" i="3"/>
  <c r="J185" i="3"/>
  <c r="J181" i="3"/>
  <c r="J177" i="3"/>
  <c r="J173" i="3"/>
  <c r="J169" i="3"/>
  <c r="J165" i="3"/>
  <c r="J161" i="3"/>
  <c r="J157" i="3"/>
  <c r="J153" i="3"/>
  <c r="J149" i="3"/>
  <c r="J145" i="3"/>
  <c r="J141" i="3"/>
  <c r="J137" i="3"/>
  <c r="J133" i="3"/>
  <c r="J125" i="3"/>
  <c r="J121" i="3"/>
  <c r="J117" i="3"/>
  <c r="J113" i="3"/>
  <c r="J109" i="3"/>
  <c r="J105" i="3"/>
  <c r="J101" i="3"/>
  <c r="J93" i="3"/>
  <c r="J89" i="3"/>
  <c r="J85" i="3"/>
  <c r="J81" i="3"/>
  <c r="J77" i="3"/>
  <c r="J73" i="3"/>
  <c r="J69" i="3"/>
  <c r="J65" i="3"/>
  <c r="J61" i="3"/>
  <c r="J57" i="3"/>
  <c r="J53" i="3"/>
  <c r="J45" i="3"/>
  <c r="M248" i="3"/>
  <c r="M244" i="3"/>
  <c r="M240" i="3"/>
  <c r="M236" i="3"/>
  <c r="M228" i="3"/>
  <c r="M224" i="3"/>
  <c r="M220" i="3"/>
  <c r="M216" i="3"/>
  <c r="M212" i="3"/>
  <c r="M208" i="3"/>
  <c r="M200" i="3"/>
  <c r="M196" i="3"/>
  <c r="M192" i="3"/>
  <c r="J164" i="3"/>
  <c r="J160" i="3"/>
  <c r="J156" i="3"/>
  <c r="J152" i="3"/>
  <c r="J148" i="3"/>
  <c r="J144" i="3"/>
  <c r="J140" i="3"/>
  <c r="J136" i="3"/>
  <c r="J132" i="3"/>
  <c r="J128" i="3"/>
  <c r="J124" i="3"/>
  <c r="J120" i="3"/>
  <c r="J116" i="3"/>
  <c r="J112" i="3"/>
  <c r="J108" i="3"/>
  <c r="J104" i="3"/>
  <c r="J100" i="3"/>
  <c r="J96" i="3"/>
  <c r="J92" i="3"/>
  <c r="J88" i="3"/>
  <c r="J84" i="3"/>
  <c r="J80" i="3"/>
  <c r="J76" i="3"/>
  <c r="J72" i="3"/>
  <c r="J68" i="3"/>
  <c r="J64" i="3"/>
  <c r="J60" i="3"/>
  <c r="J52" i="3"/>
  <c r="J48" i="3"/>
  <c r="J44" i="3"/>
  <c r="M100" i="3"/>
  <c r="M84" i="3"/>
  <c r="M80" i="3"/>
  <c r="M72" i="3"/>
  <c r="M68" i="3"/>
  <c r="M64" i="3"/>
  <c r="M250" i="4"/>
  <c r="M194" i="4"/>
  <c r="M182" i="4"/>
  <c r="M110" i="4"/>
  <c r="M237" i="4"/>
  <c r="M133" i="4"/>
  <c r="W300" i="4"/>
  <c r="Y300" i="4" s="1"/>
  <c r="W296" i="4"/>
  <c r="Y296" i="4" s="1"/>
  <c r="W292" i="4"/>
  <c r="Y292" i="4" s="1"/>
  <c r="W288" i="4"/>
  <c r="Y288" i="4" s="1"/>
  <c r="W284" i="4"/>
  <c r="Y284" i="4" s="1"/>
  <c r="W280" i="4"/>
  <c r="Y280" i="4" s="1"/>
  <c r="W276" i="4"/>
  <c r="Y276" i="4" s="1"/>
  <c r="W268" i="4"/>
  <c r="Y268" i="4" s="1"/>
  <c r="W264" i="4"/>
  <c r="Y264" i="4" s="1"/>
  <c r="W260" i="4"/>
  <c r="Y260" i="4" s="1"/>
  <c r="W256" i="4"/>
  <c r="Y256" i="4" s="1"/>
  <c r="W252" i="4"/>
  <c r="Y252" i="4" s="1"/>
  <c r="W248" i="4"/>
  <c r="Y248" i="4" s="1"/>
  <c r="W244" i="4"/>
  <c r="Y244" i="4" s="1"/>
  <c r="W240" i="4"/>
  <c r="Y240" i="4" s="1"/>
  <c r="W236" i="4"/>
  <c r="Y236" i="4" s="1"/>
  <c r="W232" i="4"/>
  <c r="Y232" i="4" s="1"/>
  <c r="W228" i="4"/>
  <c r="Y228" i="4" s="1"/>
  <c r="W224" i="4"/>
  <c r="Y224" i="4" s="1"/>
  <c r="W220" i="4"/>
  <c r="Y220" i="4" s="1"/>
  <c r="W216" i="4"/>
  <c r="Y216" i="4" s="1"/>
  <c r="W212" i="4"/>
  <c r="Y212" i="4" s="1"/>
  <c r="W208" i="4"/>
  <c r="Y208" i="4" s="1"/>
  <c r="W204" i="4"/>
  <c r="Y204" i="4" s="1"/>
  <c r="W200" i="4"/>
  <c r="Y200" i="4" s="1"/>
  <c r="W196" i="4"/>
  <c r="Y196" i="4" s="1"/>
  <c r="W192" i="4"/>
  <c r="Y192" i="4" s="1"/>
  <c r="W188" i="4"/>
  <c r="Y188" i="4" s="1"/>
  <c r="W184" i="4"/>
  <c r="Y184" i="4" s="1"/>
  <c r="W180" i="4"/>
  <c r="Y180" i="4" s="1"/>
  <c r="W176" i="4"/>
  <c r="Y176" i="4" s="1"/>
  <c r="W172" i="4"/>
  <c r="Y172" i="4" s="1"/>
  <c r="W168" i="4"/>
  <c r="Y168" i="4" s="1"/>
  <c r="W164" i="4"/>
  <c r="Y164" i="4" s="1"/>
  <c r="W160" i="4"/>
  <c r="Y160" i="4" s="1"/>
  <c r="W156" i="4"/>
  <c r="Y156" i="4" s="1"/>
  <c r="W152" i="4"/>
  <c r="Y152" i="4" s="1"/>
  <c r="W148" i="4"/>
  <c r="Y148" i="4" s="1"/>
  <c r="W144" i="4"/>
  <c r="Y144" i="4" s="1"/>
  <c r="W140" i="4"/>
  <c r="Y140" i="4" s="1"/>
  <c r="W136" i="4"/>
  <c r="Y136" i="4" s="1"/>
  <c r="W132" i="4"/>
  <c r="Y132" i="4" s="1"/>
  <c r="W128" i="4"/>
  <c r="Y128" i="4" s="1"/>
  <c r="W124" i="4"/>
  <c r="Y124" i="4" s="1"/>
  <c r="W120" i="4"/>
  <c r="Y120" i="4" s="1"/>
  <c r="W116" i="4"/>
  <c r="Y116" i="4" s="1"/>
  <c r="W112" i="4"/>
  <c r="Y112" i="4" s="1"/>
  <c r="W108" i="4"/>
  <c r="Y108" i="4" s="1"/>
  <c r="W104" i="4"/>
  <c r="Y104" i="4" s="1"/>
  <c r="W100" i="4"/>
  <c r="Y100" i="4" s="1"/>
  <c r="W96" i="4"/>
  <c r="Y96" i="4" s="1"/>
  <c r="W92" i="4"/>
  <c r="Y92" i="4" s="1"/>
  <c r="W88" i="4"/>
  <c r="Y88" i="4" s="1"/>
  <c r="W84" i="4"/>
  <c r="Y84" i="4" s="1"/>
  <c r="W80" i="4"/>
  <c r="Y80" i="4" s="1"/>
  <c r="W76" i="4"/>
  <c r="Y76" i="4" s="1"/>
  <c r="W72" i="4"/>
  <c r="Y72" i="4" s="1"/>
  <c r="W68" i="4"/>
  <c r="Y68" i="4" s="1"/>
  <c r="W64" i="4"/>
  <c r="Y64" i="4" s="1"/>
  <c r="W60" i="4"/>
  <c r="Y60" i="4" s="1"/>
  <c r="W56" i="4"/>
  <c r="Y56" i="4" s="1"/>
  <c r="W52" i="4"/>
  <c r="Y52" i="4" s="1"/>
  <c r="W48" i="4"/>
  <c r="Y48" i="4" s="1"/>
  <c r="W44" i="4"/>
  <c r="Y44" i="4" s="1"/>
  <c r="W173" i="4"/>
  <c r="Y173" i="4" s="1"/>
  <c r="M252" i="4"/>
  <c r="M188" i="4"/>
  <c r="M124" i="4"/>
  <c r="M240" i="4"/>
  <c r="M176" i="4"/>
  <c r="M155" i="4"/>
  <c r="M134" i="4"/>
  <c r="M111" i="4"/>
  <c r="M83" i="4"/>
  <c r="M55" i="4"/>
  <c r="M287" i="4"/>
  <c r="M244" i="4"/>
  <c r="M223" i="4"/>
  <c r="M202" i="4"/>
  <c r="M180" i="4"/>
  <c r="M159" i="4"/>
  <c r="M138" i="4"/>
  <c r="M116" i="4"/>
  <c r="M88" i="4"/>
  <c r="M60" i="4"/>
  <c r="M248" i="4"/>
  <c r="M168" i="4"/>
  <c r="M100" i="4"/>
  <c r="M72" i="4"/>
  <c r="M44" i="4"/>
  <c r="M107" i="4"/>
  <c r="M86" i="4"/>
  <c r="M64" i="4"/>
  <c r="M43" i="4"/>
  <c r="M17" i="4"/>
  <c r="M12" i="4"/>
  <c r="M5" i="4"/>
  <c r="K143" i="75"/>
  <c r="K139" i="75"/>
  <c r="K123" i="75"/>
  <c r="O290" i="75"/>
  <c r="O274" i="75"/>
  <c r="O254" i="75"/>
  <c r="O210" i="75"/>
  <c r="O202" i="75"/>
  <c r="O130" i="75"/>
  <c r="O102" i="75"/>
  <c r="AB267" i="75"/>
  <c r="AB255" i="75"/>
  <c r="AB219" i="75"/>
  <c r="G241" i="75"/>
  <c r="G229" i="75"/>
  <c r="D229" i="5" s="1"/>
  <c r="G109" i="75"/>
  <c r="D109" i="5" s="1"/>
  <c r="G93" i="75"/>
  <c r="J34" i="3"/>
  <c r="O106" i="75"/>
  <c r="O110" i="75"/>
  <c r="O38" i="75"/>
  <c r="AB187" i="75"/>
  <c r="AB175" i="75"/>
  <c r="K175" i="75"/>
  <c r="O194" i="75"/>
  <c r="G213" i="75"/>
  <c r="G17" i="75"/>
  <c r="D17" i="5" s="1"/>
  <c r="G5" i="75"/>
  <c r="D5" i="5" s="1"/>
  <c r="AB7" i="75"/>
  <c r="K159" i="75"/>
  <c r="K155" i="75"/>
  <c r="K55" i="75"/>
  <c r="W33" i="3"/>
  <c r="W34" i="3"/>
  <c r="W19" i="3"/>
  <c r="W27" i="3"/>
  <c r="W37" i="3"/>
  <c r="W51" i="3"/>
  <c r="W83" i="3"/>
  <c r="W147" i="3"/>
  <c r="W179" i="3"/>
  <c r="W211" i="3"/>
  <c r="W243" i="3"/>
  <c r="W275" i="3"/>
  <c r="W65" i="3"/>
  <c r="W281" i="3"/>
  <c r="W68" i="3"/>
  <c r="W100" i="3"/>
  <c r="W132" i="3"/>
  <c r="Y132" i="3" s="1"/>
  <c r="W164" i="3"/>
  <c r="W228" i="3"/>
  <c r="W260" i="3"/>
  <c r="Y260" i="3" s="1"/>
  <c r="W292" i="3"/>
  <c r="W42" i="3"/>
  <c r="W74" i="3"/>
  <c r="W106" i="3"/>
  <c r="W138" i="3"/>
  <c r="W170" i="3"/>
  <c r="Y170" i="3" s="1"/>
  <c r="W234" i="3"/>
  <c r="W266" i="3"/>
  <c r="W298" i="3"/>
  <c r="W121" i="3"/>
  <c r="W209" i="3"/>
  <c r="Y209" i="3" s="1"/>
  <c r="W297" i="3"/>
  <c r="V4" i="3"/>
  <c r="V26" i="3"/>
  <c r="V5" i="3"/>
  <c r="Y5" i="3" s="1"/>
  <c r="V39" i="3"/>
  <c r="V7" i="3"/>
  <c r="V36" i="3"/>
  <c r="V71" i="3"/>
  <c r="V103" i="3"/>
  <c r="V139" i="3"/>
  <c r="V183" i="3"/>
  <c r="V219" i="3"/>
  <c r="V251" i="3"/>
  <c r="V291" i="3"/>
  <c r="V64" i="3"/>
  <c r="V96" i="3"/>
  <c r="V128" i="3"/>
  <c r="V172" i="3"/>
  <c r="V204" i="3"/>
  <c r="V236" i="3"/>
  <c r="V276" i="3"/>
  <c r="V49" i="3"/>
  <c r="V85" i="3"/>
  <c r="V125" i="3"/>
  <c r="V161" i="3"/>
  <c r="V201" i="3"/>
  <c r="V241" i="3"/>
  <c r="V285" i="3"/>
  <c r="V66" i="3"/>
  <c r="V98" i="3"/>
  <c r="V138" i="3"/>
  <c r="V174" i="3"/>
  <c r="V210" i="3"/>
  <c r="V254" i="3"/>
  <c r="Y254" i="3" s="1"/>
  <c r="V286" i="3"/>
  <c r="V83" i="3"/>
  <c r="V155" i="3"/>
  <c r="V231" i="3"/>
  <c r="V271" i="3"/>
  <c r="V43" i="3"/>
  <c r="V108" i="3"/>
  <c r="V148" i="3"/>
  <c r="V184" i="3"/>
  <c r="V248" i="3"/>
  <c r="V288" i="3"/>
  <c r="V65" i="3"/>
  <c r="V141" i="3"/>
  <c r="V181" i="3"/>
  <c r="V257" i="3"/>
  <c r="V78" i="3"/>
  <c r="V190" i="3"/>
  <c r="V222" i="3"/>
  <c r="V298" i="3"/>
  <c r="V12" i="3"/>
  <c r="V17" i="3"/>
  <c r="V40" i="3"/>
  <c r="V51" i="3"/>
  <c r="Y51" i="3" s="1"/>
  <c r="V115" i="3"/>
  <c r="V195" i="3"/>
  <c r="V76" i="3"/>
  <c r="V216" i="3"/>
  <c r="V105" i="3"/>
  <c r="V217" i="3"/>
  <c r="V297" i="3"/>
  <c r="V150" i="3"/>
  <c r="V266" i="3"/>
  <c r="V32" i="3"/>
  <c r="V14" i="3"/>
  <c r="M282" i="4"/>
  <c r="M242" i="4"/>
  <c r="M74" i="4"/>
  <c r="M46" i="4"/>
  <c r="M238" i="4"/>
  <c r="M158" i="4"/>
  <c r="M58" i="4"/>
  <c r="M293" i="4"/>
  <c r="M277" i="4"/>
  <c r="M261" i="4"/>
  <c r="M245" i="4"/>
  <c r="M229" i="4"/>
  <c r="M213" i="4"/>
  <c r="M197" i="4"/>
  <c r="M181" i="4"/>
  <c r="M165" i="4"/>
  <c r="M149" i="4"/>
  <c r="M121" i="4"/>
  <c r="M102" i="4"/>
  <c r="M113" i="4"/>
  <c r="M97" i="4"/>
  <c r="M69" i="4"/>
  <c r="M53" i="4"/>
  <c r="M31" i="4"/>
  <c r="M26" i="4"/>
  <c r="M232" i="3"/>
  <c r="M184" i="3"/>
  <c r="M180" i="3"/>
  <c r="M108" i="3"/>
  <c r="M104" i="3"/>
  <c r="M96" i="3"/>
  <c r="M76" i="3"/>
  <c r="M60" i="3"/>
  <c r="M56" i="3"/>
  <c r="M48" i="3"/>
  <c r="M44" i="3"/>
  <c r="M122" i="4"/>
  <c r="M254" i="4"/>
  <c r="M174" i="4"/>
  <c r="M289" i="4"/>
  <c r="M273" i="4"/>
  <c r="M257" i="4"/>
  <c r="M241" i="4"/>
  <c r="F298" i="3"/>
  <c r="F290" i="3"/>
  <c r="F282" i="3"/>
  <c r="F274" i="3"/>
  <c r="F270" i="3"/>
  <c r="F258" i="3"/>
  <c r="F254" i="3"/>
  <c r="F250" i="3"/>
  <c r="F238" i="3"/>
  <c r="F234" i="3"/>
  <c r="F226" i="3"/>
  <c r="F218" i="3"/>
  <c r="F210" i="3"/>
  <c r="F206" i="3"/>
  <c r="F194" i="3"/>
  <c r="F186" i="3"/>
  <c r="F174" i="3"/>
  <c r="F170" i="3"/>
  <c r="F154" i="3"/>
  <c r="F146" i="3"/>
  <c r="F142" i="3"/>
  <c r="F130" i="3"/>
  <c r="F126" i="3"/>
  <c r="F122" i="3"/>
  <c r="F110" i="3"/>
  <c r="F106" i="3"/>
  <c r="F98" i="3"/>
  <c r="F90" i="3"/>
  <c r="F82" i="3"/>
  <c r="F66" i="3"/>
  <c r="F62" i="3"/>
  <c r="F58" i="3"/>
  <c r="F42" i="3"/>
  <c r="M143" i="4"/>
  <c r="W237" i="4"/>
  <c r="Y237" i="4" s="1"/>
  <c r="W221" i="4"/>
  <c r="Y221" i="4" s="1"/>
  <c r="W93" i="4"/>
  <c r="Y93" i="4" s="1"/>
  <c r="W45" i="4"/>
  <c r="Y45" i="4" s="1"/>
  <c r="M151" i="4"/>
  <c r="M130" i="4"/>
  <c r="M106" i="4"/>
  <c r="M78" i="4"/>
  <c r="M50" i="4"/>
  <c r="M267" i="4"/>
  <c r="M246" i="4"/>
  <c r="M203" i="4"/>
  <c r="M166" i="4"/>
  <c r="M123" i="4"/>
  <c r="M98" i="4"/>
  <c r="M298" i="4"/>
  <c r="M255" i="4"/>
  <c r="M239" i="4"/>
  <c r="M218" i="4"/>
  <c r="M175" i="4"/>
  <c r="M154" i="4"/>
  <c r="M291" i="4"/>
  <c r="M270" i="4"/>
  <c r="M227" i="4"/>
  <c r="M190" i="4"/>
  <c r="M147" i="4"/>
  <c r="M126" i="4"/>
  <c r="M285" i="4"/>
  <c r="M269" i="4"/>
  <c r="M253" i="4"/>
  <c r="M225" i="4"/>
  <c r="M209" i="4"/>
  <c r="M193" i="4"/>
  <c r="M177" i="4"/>
  <c r="M161" i="4"/>
  <c r="M145" i="4"/>
  <c r="M117" i="4"/>
  <c r="M75" i="4"/>
  <c r="M54" i="4"/>
  <c r="M109" i="4"/>
  <c r="M93" i="4"/>
  <c r="M81" i="4"/>
  <c r="M65" i="4"/>
  <c r="M49" i="4"/>
  <c r="M34" i="4"/>
  <c r="M23" i="4"/>
  <c r="N25" i="4"/>
  <c r="N13" i="4"/>
  <c r="R13" i="4" s="1"/>
  <c r="N226" i="4"/>
  <c r="N230" i="4"/>
  <c r="R230" i="4" s="1"/>
  <c r="N94" i="4"/>
  <c r="R94" i="4" s="1"/>
  <c r="N45" i="4"/>
  <c r="W10" i="3"/>
  <c r="M290" i="4"/>
  <c r="M274" i="4"/>
  <c r="M231" i="4"/>
  <c r="M210" i="4"/>
  <c r="M167" i="4"/>
  <c r="M146" i="4"/>
  <c r="M99" i="4"/>
  <c r="M71" i="4"/>
  <c r="M42" i="4"/>
  <c r="M283" i="4"/>
  <c r="M262" i="4"/>
  <c r="M219" i="4"/>
  <c r="M198" i="4"/>
  <c r="M139" i="4"/>
  <c r="M118" i="4"/>
  <c r="M90" i="4"/>
  <c r="M62" i="4"/>
  <c r="M271" i="4"/>
  <c r="M234" i="4"/>
  <c r="M191" i="4"/>
  <c r="M170" i="4"/>
  <c r="F275" i="3"/>
  <c r="F139" i="3"/>
  <c r="F59" i="3"/>
  <c r="M288" i="3"/>
  <c r="M280" i="3"/>
  <c r="M276" i="3"/>
  <c r="M272" i="3"/>
  <c r="M264" i="3"/>
  <c r="M260" i="3"/>
  <c r="M252" i="3"/>
  <c r="M233" i="3"/>
  <c r="M213" i="3"/>
  <c r="M193" i="3"/>
  <c r="M165" i="3"/>
  <c r="M149" i="3"/>
  <c r="M125" i="3"/>
  <c r="G78" i="75"/>
  <c r="G62" i="75"/>
  <c r="G58" i="75"/>
  <c r="D58" i="5" s="1"/>
  <c r="G54" i="75"/>
  <c r="D54" i="5" s="1"/>
  <c r="M179" i="3"/>
  <c r="M147" i="3"/>
  <c r="M295" i="4"/>
  <c r="M258" i="4"/>
  <c r="M215" i="4"/>
  <c r="M178" i="4"/>
  <c r="M135" i="4"/>
  <c r="M114" i="4"/>
  <c r="M294" i="4"/>
  <c r="M251" i="4"/>
  <c r="M230" i="4"/>
  <c r="M187" i="4"/>
  <c r="M171" i="4"/>
  <c r="M150" i="4"/>
  <c r="M47" i="4"/>
  <c r="M266" i="4"/>
  <c r="M207" i="4"/>
  <c r="M186" i="4"/>
  <c r="M127" i="4"/>
  <c r="M82" i="4"/>
  <c r="M286" i="4"/>
  <c r="M243" i="4"/>
  <c r="M222" i="4"/>
  <c r="M206" i="4"/>
  <c r="M163" i="4"/>
  <c r="M142" i="4"/>
  <c r="M94" i="4"/>
  <c r="M66" i="4"/>
  <c r="M297" i="4"/>
  <c r="M281" i="4"/>
  <c r="M265" i="4"/>
  <c r="M249" i="4"/>
  <c r="M221" i="4"/>
  <c r="M205" i="4"/>
  <c r="M189" i="4"/>
  <c r="M173" i="4"/>
  <c r="M157" i="4"/>
  <c r="M141" i="4"/>
  <c r="M129" i="4"/>
  <c r="M91" i="4"/>
  <c r="M70" i="4"/>
  <c r="M105" i="4"/>
  <c r="M89" i="4"/>
  <c r="M77" i="4"/>
  <c r="M61" i="4"/>
  <c r="M45" i="4"/>
  <c r="M30" i="4"/>
  <c r="M14" i="4"/>
  <c r="M22" i="4"/>
  <c r="M18" i="4"/>
  <c r="M3" i="4"/>
  <c r="M277" i="3"/>
  <c r="M269" i="3"/>
  <c r="M257" i="3"/>
  <c r="M253" i="3"/>
  <c r="M79" i="3"/>
  <c r="M75" i="3"/>
  <c r="M71" i="3"/>
  <c r="M67" i="3"/>
  <c r="M63" i="3"/>
  <c r="M59" i="3"/>
  <c r="M55" i="3"/>
  <c r="M51" i="3"/>
  <c r="M43" i="3"/>
  <c r="W298" i="4"/>
  <c r="Y298" i="4" s="1"/>
  <c r="W294" i="4"/>
  <c r="Y294" i="4" s="1"/>
  <c r="W290" i="4"/>
  <c r="Y290" i="4" s="1"/>
  <c r="W286" i="4"/>
  <c r="Y286" i="4" s="1"/>
  <c r="W282" i="4"/>
  <c r="Y282" i="4" s="1"/>
  <c r="W278" i="4"/>
  <c r="Y278" i="4" s="1"/>
  <c r="W274" i="4"/>
  <c r="Y274" i="4" s="1"/>
  <c r="W270" i="4"/>
  <c r="Y270" i="4" s="1"/>
  <c r="W266" i="4"/>
  <c r="Y266" i="4" s="1"/>
  <c r="W262" i="4"/>
  <c r="Y262" i="4" s="1"/>
  <c r="W258" i="4"/>
  <c r="Y258" i="4" s="1"/>
  <c r="W254" i="4"/>
  <c r="Y254" i="4" s="1"/>
  <c r="W250" i="4"/>
  <c r="Y250" i="4" s="1"/>
  <c r="W246" i="4"/>
  <c r="Y246" i="4" s="1"/>
  <c r="W242" i="4"/>
  <c r="Y242" i="4" s="1"/>
  <c r="W238" i="4"/>
  <c r="Y238" i="4" s="1"/>
  <c r="W234" i="4"/>
  <c r="Y234" i="4" s="1"/>
  <c r="W230" i="4"/>
  <c r="Y230" i="4" s="1"/>
  <c r="W226" i="4"/>
  <c r="Y226" i="4" s="1"/>
  <c r="W222" i="4"/>
  <c r="Y222" i="4" s="1"/>
  <c r="W218" i="4"/>
  <c r="Y218" i="4" s="1"/>
  <c r="W214" i="4"/>
  <c r="Y214" i="4" s="1"/>
  <c r="W210" i="4"/>
  <c r="Y210" i="4" s="1"/>
  <c r="W206" i="4"/>
  <c r="Y206" i="4" s="1"/>
  <c r="W202" i="4"/>
  <c r="Y202" i="4" s="1"/>
  <c r="W198" i="4"/>
  <c r="Y198" i="4" s="1"/>
  <c r="W194" i="4"/>
  <c r="Y194" i="4" s="1"/>
  <c r="W190" i="4"/>
  <c r="Y190" i="4" s="1"/>
  <c r="W186" i="4"/>
  <c r="Y186" i="4" s="1"/>
  <c r="W182" i="4"/>
  <c r="Y182" i="4" s="1"/>
  <c r="W178" i="4"/>
  <c r="Y178" i="4" s="1"/>
  <c r="W174" i="4"/>
  <c r="Y174" i="4" s="1"/>
  <c r="W170" i="4"/>
  <c r="Y170" i="4" s="1"/>
  <c r="W166" i="4"/>
  <c r="Y166" i="4" s="1"/>
  <c r="W162" i="4"/>
  <c r="Y162" i="4" s="1"/>
  <c r="W158" i="4"/>
  <c r="Y158" i="4" s="1"/>
  <c r="W154" i="4"/>
  <c r="Y154" i="4" s="1"/>
  <c r="W150" i="4"/>
  <c r="Y150" i="4" s="1"/>
  <c r="W146" i="4"/>
  <c r="Y146" i="4" s="1"/>
  <c r="W142" i="4"/>
  <c r="Y142" i="4" s="1"/>
  <c r="W138" i="4"/>
  <c r="Y138" i="4" s="1"/>
  <c r="W134" i="4"/>
  <c r="Y134" i="4" s="1"/>
  <c r="W130" i="4"/>
  <c r="Y130" i="4" s="1"/>
  <c r="W285" i="4"/>
  <c r="Y285" i="4" s="1"/>
  <c r="W269" i="4"/>
  <c r="Y269" i="4" s="1"/>
  <c r="W253" i="4"/>
  <c r="Y253" i="4" s="1"/>
  <c r="W205" i="4"/>
  <c r="Y205" i="4" s="1"/>
  <c r="W189" i="4"/>
  <c r="Y189" i="4" s="1"/>
  <c r="W157" i="4"/>
  <c r="Y157" i="4" s="1"/>
  <c r="W141" i="4"/>
  <c r="Y141" i="4" s="1"/>
  <c r="W125" i="4"/>
  <c r="Y125" i="4" s="1"/>
  <c r="W77" i="4"/>
  <c r="Y77" i="4" s="1"/>
  <c r="W61" i="4"/>
  <c r="Y61" i="4" s="1"/>
  <c r="M13" i="3"/>
  <c r="J3" i="3"/>
  <c r="J199" i="3"/>
  <c r="J195" i="3"/>
  <c r="J191" i="3"/>
  <c r="J179" i="3"/>
  <c r="J175" i="3"/>
  <c r="J167" i="3"/>
  <c r="J159" i="3"/>
  <c r="J151" i="3"/>
  <c r="J147" i="3"/>
  <c r="J135" i="3"/>
  <c r="J131" i="3"/>
  <c r="J127" i="3"/>
  <c r="J115" i="3"/>
  <c r="J111" i="3"/>
  <c r="J103" i="3"/>
  <c r="J95" i="3"/>
  <c r="J87" i="3"/>
  <c r="J83" i="3"/>
  <c r="J71" i="3"/>
  <c r="J67" i="3"/>
  <c r="J63" i="3"/>
  <c r="J51" i="3"/>
  <c r="J47" i="3"/>
  <c r="M207" i="3"/>
  <c r="M203" i="3"/>
  <c r="M199" i="3"/>
  <c r="M195" i="3"/>
  <c r="M191" i="3"/>
  <c r="M187" i="3"/>
  <c r="M183" i="3"/>
  <c r="M164" i="3"/>
  <c r="M160" i="3"/>
  <c r="M148" i="3"/>
  <c r="M144" i="3"/>
  <c r="M136" i="3"/>
  <c r="M132" i="3"/>
  <c r="M128" i="3"/>
  <c r="M116" i="3"/>
  <c r="M109" i="3"/>
  <c r="M93" i="3"/>
  <c r="M77" i="3"/>
  <c r="M61" i="3"/>
  <c r="M57" i="3"/>
  <c r="M53" i="3"/>
  <c r="M49" i="3"/>
  <c r="F29" i="3"/>
  <c r="M22" i="3"/>
  <c r="F22" i="3"/>
  <c r="M15" i="3"/>
  <c r="F15" i="3"/>
  <c r="J6" i="3"/>
  <c r="M35" i="3"/>
  <c r="F35" i="3"/>
  <c r="M34" i="3"/>
  <c r="O286" i="75"/>
  <c r="O266" i="75"/>
  <c r="O214" i="75"/>
  <c r="O206" i="75"/>
  <c r="O162" i="75"/>
  <c r="O158" i="75"/>
  <c r="O134" i="75"/>
  <c r="O70" i="75"/>
  <c r="O30" i="75"/>
  <c r="AB251" i="75"/>
  <c r="AB243" i="75"/>
  <c r="AB239" i="75"/>
  <c r="AB235" i="75"/>
  <c r="AB223" i="75"/>
  <c r="AB199" i="75"/>
  <c r="AB191" i="75"/>
  <c r="AB183" i="75"/>
  <c r="AB163" i="75"/>
  <c r="G281" i="75"/>
  <c r="D281" i="5" s="1"/>
  <c r="G209" i="75"/>
  <c r="D209" i="5" s="1"/>
  <c r="M41" i="3"/>
  <c r="F41" i="3"/>
  <c r="M40" i="3"/>
  <c r="F40" i="3"/>
  <c r="J38" i="3"/>
  <c r="M24" i="3"/>
  <c r="F24" i="3"/>
  <c r="J22" i="3"/>
  <c r="J10" i="3"/>
  <c r="F9" i="3"/>
  <c r="M8" i="3"/>
  <c r="M7" i="3"/>
  <c r="M5" i="3"/>
  <c r="M4" i="3"/>
  <c r="M3" i="3"/>
  <c r="F3" i="3"/>
  <c r="O50" i="75"/>
  <c r="O58" i="75"/>
  <c r="O170" i="75"/>
  <c r="O298" i="75"/>
  <c r="G289" i="75"/>
  <c r="D289" i="5" s="1"/>
  <c r="AB295" i="75"/>
  <c r="AB291" i="75"/>
  <c r="S24" i="3"/>
  <c r="S3" i="3"/>
  <c r="S38" i="3"/>
  <c r="S34" i="3"/>
  <c r="S30" i="3"/>
  <c r="S26" i="3"/>
  <c r="S22" i="3"/>
  <c r="S18" i="3"/>
  <c r="S14" i="3"/>
  <c r="S10" i="3"/>
  <c r="S6" i="3"/>
  <c r="K300" i="75"/>
  <c r="K296" i="75"/>
  <c r="K292" i="75"/>
  <c r="K288" i="75"/>
  <c r="K284" i="75"/>
  <c r="K280" i="75"/>
  <c r="K276" i="75"/>
  <c r="K272" i="75"/>
  <c r="K268" i="75"/>
  <c r="K264" i="75"/>
  <c r="K260" i="75"/>
  <c r="K256" i="75"/>
  <c r="K248" i="75"/>
  <c r="K236" i="75"/>
  <c r="K216" i="75"/>
  <c r="K172" i="75"/>
  <c r="K16" i="75"/>
  <c r="W285" i="3"/>
  <c r="W237" i="3"/>
  <c r="W197" i="3"/>
  <c r="W153" i="3"/>
  <c r="W113" i="3"/>
  <c r="W69" i="3"/>
  <c r="W294" i="3"/>
  <c r="W278" i="3"/>
  <c r="W262" i="3"/>
  <c r="W246" i="3"/>
  <c r="W230" i="3"/>
  <c r="W214" i="3"/>
  <c r="W166" i="3"/>
  <c r="W134" i="3"/>
  <c r="W118" i="3"/>
  <c r="W102" i="3"/>
  <c r="Y102" i="3" s="1"/>
  <c r="W86" i="3"/>
  <c r="W70" i="3"/>
  <c r="W54" i="3"/>
  <c r="W289" i="3"/>
  <c r="W245" i="3"/>
  <c r="W145" i="3"/>
  <c r="W97" i="3"/>
  <c r="W45" i="3"/>
  <c r="W288" i="3"/>
  <c r="W256" i="3"/>
  <c r="W224" i="3"/>
  <c r="W192" i="3"/>
  <c r="W144" i="3"/>
  <c r="W128" i="3"/>
  <c r="W112" i="3"/>
  <c r="W96" i="3"/>
  <c r="W80" i="3"/>
  <c r="W64" i="3"/>
  <c r="W269" i="3"/>
  <c r="W101" i="3"/>
  <c r="Y101" i="3" s="1"/>
  <c r="W53" i="3"/>
  <c r="W287" i="3"/>
  <c r="W271" i="3"/>
  <c r="W223" i="3"/>
  <c r="W175" i="3"/>
  <c r="W143" i="3"/>
  <c r="W127" i="3"/>
  <c r="W111" i="3"/>
  <c r="W95" i="3"/>
  <c r="W79" i="3"/>
  <c r="W63" i="3"/>
  <c r="W47" i="3"/>
  <c r="W36" i="3"/>
  <c r="W24" i="3"/>
  <c r="W6" i="3"/>
  <c r="W12" i="3"/>
  <c r="W29" i="3"/>
  <c r="W31" i="3"/>
  <c r="W13" i="3"/>
  <c r="W28" i="3"/>
  <c r="W15" i="3"/>
  <c r="V294" i="3"/>
  <c r="V278" i="3"/>
  <c r="V262" i="3"/>
  <c r="V246" i="3"/>
  <c r="V218" i="3"/>
  <c r="V202" i="3"/>
  <c r="V182" i="3"/>
  <c r="V162" i="3"/>
  <c r="V146" i="3"/>
  <c r="V130" i="3"/>
  <c r="V114" i="3"/>
  <c r="V90" i="3"/>
  <c r="V74" i="3"/>
  <c r="V54" i="3"/>
  <c r="V293" i="3"/>
  <c r="V269" i="3"/>
  <c r="V249" i="3"/>
  <c r="V233" i="3"/>
  <c r="V118" i="3" s="1"/>
  <c r="V213" i="3"/>
  <c r="V193" i="3"/>
  <c r="V177" i="3"/>
  <c r="V153" i="3"/>
  <c r="V133" i="3"/>
  <c r="V117" i="3"/>
  <c r="V97" i="3"/>
  <c r="V77" i="3"/>
  <c r="V57" i="3"/>
  <c r="V300" i="3"/>
  <c r="V284" i="3"/>
  <c r="V268" i="3"/>
  <c r="V244" i="3"/>
  <c r="V228" i="3"/>
  <c r="V212" i="3"/>
  <c r="V196" i="3"/>
  <c r="V180" i="3"/>
  <c r="V164" i="3"/>
  <c r="V144" i="3"/>
  <c r="Y144" i="3" s="1"/>
  <c r="V120" i="3"/>
  <c r="V104" i="3"/>
  <c r="V88" i="3"/>
  <c r="V72" i="3"/>
  <c r="V56" i="3"/>
  <c r="V299" i="3"/>
  <c r="V283" i="3"/>
  <c r="V259" i="3"/>
  <c r="V243" i="3"/>
  <c r="V227" i="3"/>
  <c r="V207" i="3"/>
  <c r="V191" i="3"/>
  <c r="V175" i="3"/>
  <c r="V147" i="3"/>
  <c r="V131" i="3"/>
  <c r="V111" i="3"/>
  <c r="V95" i="3"/>
  <c r="V79" i="3"/>
  <c r="V63" i="3"/>
  <c r="V47" i="3"/>
  <c r="V41" i="3"/>
  <c r="V23" i="3"/>
  <c r="V31" i="3"/>
  <c r="Y31" i="3" s="1"/>
  <c r="V27" i="3"/>
  <c r="V24" i="3"/>
  <c r="V8" i="3"/>
  <c r="N81" i="4"/>
  <c r="N151" i="4"/>
  <c r="R151" i="4" s="1"/>
  <c r="N251" i="4"/>
  <c r="N53" i="4"/>
  <c r="R53" i="4" s="1"/>
  <c r="N181" i="4"/>
  <c r="R181" i="4" s="1"/>
  <c r="N120" i="4"/>
  <c r="N128" i="4"/>
  <c r="R128" i="4" s="1"/>
  <c r="N114" i="4"/>
  <c r="N146" i="4"/>
  <c r="N10" i="4"/>
  <c r="K252" i="75"/>
  <c r="K244" i="75"/>
  <c r="K240" i="75"/>
  <c r="K232" i="75"/>
  <c r="K228" i="75"/>
  <c r="K212" i="75"/>
  <c r="K160" i="75"/>
  <c r="K156" i="75"/>
  <c r="K116" i="75"/>
  <c r="K56" i="75"/>
  <c r="W273" i="3"/>
  <c r="W229" i="3"/>
  <c r="W141" i="3"/>
  <c r="W105" i="3"/>
  <c r="W290" i="3"/>
  <c r="W274" i="3"/>
  <c r="W258" i="3"/>
  <c r="W242" i="3"/>
  <c r="W226" i="3"/>
  <c r="W210" i="3"/>
  <c r="W146" i="3"/>
  <c r="W130" i="3"/>
  <c r="W114" i="3"/>
  <c r="W98" i="3"/>
  <c r="W82" i="3"/>
  <c r="W66" i="3"/>
  <c r="W277" i="3"/>
  <c r="Y277" i="3" s="1"/>
  <c r="W233" i="3"/>
  <c r="W184" i="3" s="1"/>
  <c r="W181" i="3"/>
  <c r="W137" i="3"/>
  <c r="Y137" i="3" s="1"/>
  <c r="W85" i="3"/>
  <c r="W300" i="3"/>
  <c r="W284" i="3"/>
  <c r="W268" i="3"/>
  <c r="W252" i="3"/>
  <c r="W236" i="3"/>
  <c r="W220" i="3"/>
  <c r="W204" i="3"/>
  <c r="W188" i="3"/>
  <c r="W172" i="3"/>
  <c r="W156" i="3"/>
  <c r="W140" i="3"/>
  <c r="W124" i="3"/>
  <c r="W108" i="3"/>
  <c r="W92" i="3"/>
  <c r="W76" i="3"/>
  <c r="W60" i="3"/>
  <c r="W44" i="3"/>
  <c r="W257" i="3"/>
  <c r="W201" i="3"/>
  <c r="W149" i="3"/>
  <c r="W89" i="3"/>
  <c r="Y89" i="3" s="1"/>
  <c r="W299" i="3"/>
  <c r="W283" i="3"/>
  <c r="W267" i="3"/>
  <c r="Y267" i="3" s="1"/>
  <c r="W251" i="3"/>
  <c r="W235" i="3"/>
  <c r="W219" i="3"/>
  <c r="W203" i="3"/>
  <c r="W187" i="3"/>
  <c r="W171" i="3"/>
  <c r="W155" i="3"/>
  <c r="W139" i="3"/>
  <c r="W123" i="3"/>
  <c r="Y123" i="3" s="1"/>
  <c r="W107" i="3"/>
  <c r="W91" i="3"/>
  <c r="W75" i="3"/>
  <c r="W59" i="3"/>
  <c r="W43" i="3"/>
  <c r="W39" i="3"/>
  <c r="W14" i="3"/>
  <c r="W32" i="3"/>
  <c r="W9" i="3"/>
  <c r="W16" i="3"/>
  <c r="W26" i="3"/>
  <c r="W8" i="3"/>
  <c r="W25" i="3"/>
  <c r="Y25" i="3" s="1"/>
  <c r="V290" i="3"/>
  <c r="V274" i="3"/>
  <c r="V258" i="3"/>
  <c r="V242" i="3"/>
  <c r="V214" i="3"/>
  <c r="V198" i="3"/>
  <c r="V178" i="3"/>
  <c r="V158" i="3"/>
  <c r="V142" i="3"/>
  <c r="V126" i="3"/>
  <c r="V106" i="3"/>
  <c r="V86" i="3"/>
  <c r="V70" i="3"/>
  <c r="V50" i="3"/>
  <c r="V289" i="3"/>
  <c r="V265" i="3"/>
  <c r="V245" i="3"/>
  <c r="Y245" i="3" s="1"/>
  <c r="V229" i="3"/>
  <c r="V205" i="3"/>
  <c r="V189" i="3"/>
  <c r="V169" i="3"/>
  <c r="V149" i="3"/>
  <c r="Y149" i="3" s="1"/>
  <c r="V129" i="3"/>
  <c r="V113" i="3"/>
  <c r="V93" i="3"/>
  <c r="V73" i="3"/>
  <c r="V53" i="3"/>
  <c r="V296" i="3"/>
  <c r="V280" i="3"/>
  <c r="V256" i="3"/>
  <c r="Y256" i="3" s="1"/>
  <c r="V240" i="3"/>
  <c r="V224" i="3"/>
  <c r="V208" i="3"/>
  <c r="V192" i="3"/>
  <c r="V176" i="3"/>
  <c r="V156" i="3"/>
  <c r="Y156" i="3" s="1"/>
  <c r="V140" i="3"/>
  <c r="Y140" i="3" s="1"/>
  <c r="V116" i="3"/>
  <c r="V100" i="3"/>
  <c r="V84" i="3"/>
  <c r="V68" i="3"/>
  <c r="V52" i="3"/>
  <c r="V295" i="3"/>
  <c r="V279" i="3"/>
  <c r="V255" i="3"/>
  <c r="V239" i="3"/>
  <c r="V223" i="3"/>
  <c r="V203" i="3"/>
  <c r="V187" i="3"/>
  <c r="V171" i="3"/>
  <c r="V143" i="3"/>
  <c r="V127" i="3"/>
  <c r="V107" i="3"/>
  <c r="V91" i="3"/>
  <c r="V75" i="3"/>
  <c r="V59" i="3"/>
  <c r="V46" i="3"/>
  <c r="V37" i="3"/>
  <c r="V13" i="3"/>
  <c r="V33" i="3"/>
  <c r="V34" i="3"/>
  <c r="V22" i="3"/>
  <c r="N197" i="4"/>
  <c r="R197" i="4" s="1"/>
  <c r="N89" i="4"/>
  <c r="N147" i="4"/>
  <c r="R147" i="4" s="1"/>
  <c r="N247" i="4"/>
  <c r="R247" i="4" s="1"/>
  <c r="N276" i="4"/>
  <c r="N274" i="4"/>
  <c r="R274" i="4" s="1"/>
  <c r="N273" i="4"/>
  <c r="R273" i="4" s="1"/>
  <c r="N282" i="4"/>
  <c r="R282" i="4" s="1"/>
  <c r="N40" i="4"/>
  <c r="R40" i="4" s="1"/>
  <c r="F190" i="3"/>
  <c r="F162" i="3"/>
  <c r="V6" i="3"/>
  <c r="V18" i="3"/>
  <c r="V30" i="3"/>
  <c r="V35" i="3"/>
  <c r="V11" i="3"/>
  <c r="N9" i="4"/>
  <c r="R9" i="4" s="1"/>
  <c r="N4" i="4"/>
  <c r="R4" i="4" s="1"/>
  <c r="N11" i="4"/>
  <c r="R11" i="4" s="1"/>
  <c r="N5" i="4"/>
  <c r="R5" i="4" s="1"/>
  <c r="N27" i="4"/>
  <c r="R27" i="4" s="1"/>
  <c r="N41" i="4"/>
  <c r="R41" i="4" s="1"/>
  <c r="N154" i="4"/>
  <c r="N196" i="4"/>
  <c r="N253" i="4"/>
  <c r="N293" i="4"/>
  <c r="R293" i="4" s="1"/>
  <c r="N141" i="4"/>
  <c r="R141" i="4" s="1"/>
  <c r="N190" i="4"/>
  <c r="R190" i="4" s="1"/>
  <c r="N233" i="4"/>
  <c r="R233" i="4" s="1"/>
  <c r="N289" i="4"/>
  <c r="R289" i="4" s="1"/>
  <c r="N136" i="4"/>
  <c r="N185" i="4"/>
  <c r="N242" i="4"/>
  <c r="N285" i="4"/>
  <c r="R285" i="4" s="1"/>
  <c r="N138" i="4"/>
  <c r="R138" i="4" s="1"/>
  <c r="N180" i="4"/>
  <c r="R180" i="4" s="1"/>
  <c r="N237" i="4"/>
  <c r="R237" i="4" s="1"/>
  <c r="N292" i="4"/>
  <c r="R292" i="4" s="1"/>
  <c r="N224" i="4"/>
  <c r="N82" i="4"/>
  <c r="N111" i="4"/>
  <c r="R111" i="4" s="1"/>
  <c r="N263" i="4"/>
  <c r="N68" i="4"/>
  <c r="R68" i="4" s="1"/>
  <c r="N229" i="4"/>
  <c r="R229" i="4" s="1"/>
  <c r="N76" i="4"/>
  <c r="R76" i="4" s="1"/>
  <c r="N167" i="4"/>
  <c r="R167" i="4" s="1"/>
  <c r="N74" i="4"/>
  <c r="N93" i="4"/>
  <c r="N234" i="4"/>
  <c r="N43" i="4"/>
  <c r="R43" i="4" s="1"/>
  <c r="N175" i="4"/>
  <c r="R175" i="4" s="1"/>
  <c r="N291" i="4"/>
  <c r="N104" i="4"/>
  <c r="R104" i="4" s="1"/>
  <c r="N240" i="4"/>
  <c r="R240" i="4" s="1"/>
  <c r="N71" i="4"/>
  <c r="N211" i="4"/>
  <c r="R211" i="4" s="1"/>
  <c r="N50" i="4"/>
  <c r="N17" i="4"/>
  <c r="N12" i="4"/>
  <c r="R12" i="4" s="1"/>
  <c r="N16" i="4"/>
  <c r="R16" i="4" s="1"/>
  <c r="N18" i="4"/>
  <c r="R18" i="4" s="1"/>
  <c r="N36" i="4"/>
  <c r="R36" i="4" s="1"/>
  <c r="N113" i="4"/>
  <c r="R113" i="4" s="1"/>
  <c r="N170" i="4"/>
  <c r="R170" i="4" s="1"/>
  <c r="N217" i="4"/>
  <c r="R217" i="4" s="1"/>
  <c r="N260" i="4"/>
  <c r="R260" i="4" s="1"/>
  <c r="N298" i="4"/>
  <c r="N149" i="4"/>
  <c r="N198" i="4"/>
  <c r="N254" i="4"/>
  <c r="N300" i="4"/>
  <c r="R300" i="4" s="1"/>
  <c r="N144" i="4"/>
  <c r="R144" i="4" s="1"/>
  <c r="N200" i="4"/>
  <c r="N249" i="4"/>
  <c r="R249" i="4" s="1"/>
  <c r="N296" i="4"/>
  <c r="R296" i="4" s="1"/>
  <c r="N145" i="4"/>
  <c r="N194" i="4"/>
  <c r="R194" i="4" s="1"/>
  <c r="N258" i="4"/>
  <c r="R258" i="4" s="1"/>
  <c r="N297" i="4"/>
  <c r="N245" i="4"/>
  <c r="N97" i="4"/>
  <c r="R97" i="4" s="1"/>
  <c r="N159" i="4"/>
  <c r="N299" i="4"/>
  <c r="N67" i="4"/>
  <c r="N250" i="4"/>
  <c r="N51" i="4"/>
  <c r="R51" i="4" s="1"/>
  <c r="N219" i="4"/>
  <c r="N58" i="4"/>
  <c r="N121" i="4"/>
  <c r="N256" i="4"/>
  <c r="R256" i="4" s="1"/>
  <c r="N55" i="4"/>
  <c r="R55" i="4" s="1"/>
  <c r="N207" i="4"/>
  <c r="N54" i="4"/>
  <c r="R54" i="4" s="1"/>
  <c r="N126" i="4"/>
  <c r="N117" i="4"/>
  <c r="R117" i="4" s="1"/>
  <c r="N123" i="4"/>
  <c r="N227" i="4"/>
  <c r="N73" i="4"/>
  <c r="N22" i="4"/>
  <c r="R22" i="4" s="1"/>
  <c r="N15" i="4"/>
  <c r="N19" i="4"/>
  <c r="R19" i="4" s="1"/>
  <c r="N34" i="4"/>
  <c r="R34" i="4" s="1"/>
  <c r="N38" i="4"/>
  <c r="R38" i="4" s="1"/>
  <c r="N122" i="4"/>
  <c r="N174" i="4"/>
  <c r="R174" i="4" s="1"/>
  <c r="N225" i="4"/>
  <c r="N272" i="4"/>
  <c r="R272" i="4" s="1"/>
  <c r="N106" i="4"/>
  <c r="R106" i="4" s="1"/>
  <c r="N162" i="4"/>
  <c r="N220" i="4"/>
  <c r="R220" i="4" s="1"/>
  <c r="N262" i="4"/>
  <c r="R262" i="4" s="1"/>
  <c r="N90" i="4"/>
  <c r="N157" i="4"/>
  <c r="R157" i="4" s="1"/>
  <c r="N214" i="4"/>
  <c r="N270" i="4"/>
  <c r="R270" i="4" s="1"/>
  <c r="N112" i="4"/>
  <c r="R112" i="4" s="1"/>
  <c r="N152" i="4"/>
  <c r="R152" i="4" s="1"/>
  <c r="N209" i="4"/>
  <c r="R209" i="4" s="1"/>
  <c r="N265" i="4"/>
  <c r="R265" i="4" s="1"/>
  <c r="N153" i="4"/>
  <c r="N109" i="4"/>
  <c r="R109" i="4" s="1"/>
  <c r="N79" i="4"/>
  <c r="R79" i="4" s="1"/>
  <c r="N215" i="4"/>
  <c r="R215" i="4" s="1"/>
  <c r="N62" i="4"/>
  <c r="R62" i="4" s="1"/>
  <c r="N116" i="4"/>
  <c r="N130" i="4"/>
  <c r="R130" i="4" s="1"/>
  <c r="N99" i="4"/>
  <c r="R99" i="4" s="1"/>
  <c r="N235" i="4"/>
  <c r="R235" i="4" s="1"/>
  <c r="N49" i="4"/>
  <c r="N166" i="4"/>
  <c r="R166" i="4" s="1"/>
  <c r="N80" i="4"/>
  <c r="N119" i="4"/>
  <c r="R119" i="4" s="1"/>
  <c r="N223" i="4"/>
  <c r="R223" i="4" s="1"/>
  <c r="N77" i="4"/>
  <c r="N148" i="4"/>
  <c r="N84" i="4"/>
  <c r="N139" i="4"/>
  <c r="N279" i="4"/>
  <c r="N72" i="4"/>
  <c r="R72" i="4" s="1"/>
  <c r="F263" i="3"/>
  <c r="F203" i="3"/>
  <c r="F163" i="3"/>
  <c r="F111" i="3"/>
  <c r="F99" i="3"/>
  <c r="M175" i="3"/>
  <c r="M171" i="3"/>
  <c r="M167" i="3"/>
  <c r="M163" i="3"/>
  <c r="M159" i="3"/>
  <c r="M155" i="3"/>
  <c r="M151" i="3"/>
  <c r="F78" i="3"/>
  <c r="M219" i="3"/>
  <c r="M215" i="3"/>
  <c r="M83" i="3"/>
  <c r="M47" i="3"/>
  <c r="M285" i="3"/>
  <c r="M247" i="3"/>
  <c r="M243" i="3"/>
  <c r="M239" i="3"/>
  <c r="M235" i="3"/>
  <c r="M231" i="3"/>
  <c r="M227" i="3"/>
  <c r="M223" i="3"/>
  <c r="M111" i="3"/>
  <c r="M107" i="3"/>
  <c r="M103" i="3"/>
  <c r="M99" i="3"/>
  <c r="M95" i="3"/>
  <c r="M91" i="3"/>
  <c r="M87" i="3"/>
  <c r="M298" i="3"/>
  <c r="W293" i="4"/>
  <c r="Y293" i="4" s="1"/>
  <c r="W277" i="4"/>
  <c r="Y277" i="4" s="1"/>
  <c r="W261" i="4"/>
  <c r="Y261" i="4" s="1"/>
  <c r="W245" i="4"/>
  <c r="Y245" i="4" s="1"/>
  <c r="W229" i="4"/>
  <c r="Y229" i="4" s="1"/>
  <c r="W213" i="4"/>
  <c r="Y213" i="4" s="1"/>
  <c r="W197" i="4"/>
  <c r="Y197" i="4" s="1"/>
  <c r="W181" i="4"/>
  <c r="Y181" i="4" s="1"/>
  <c r="W165" i="4"/>
  <c r="Y165" i="4" s="1"/>
  <c r="W149" i="4"/>
  <c r="Y149" i="4" s="1"/>
  <c r="W133" i="4"/>
  <c r="Y133" i="4" s="1"/>
  <c r="W117" i="4"/>
  <c r="Y117" i="4" s="1"/>
  <c r="W101" i="4"/>
  <c r="Y101" i="4" s="1"/>
  <c r="W85" i="4"/>
  <c r="Y85" i="4" s="1"/>
  <c r="W69" i="4"/>
  <c r="Y69" i="4" s="1"/>
  <c r="W53" i="4"/>
  <c r="Y53" i="4" s="1"/>
  <c r="M294" i="3"/>
  <c r="M290" i="3"/>
  <c r="M286" i="3"/>
  <c r="M278" i="3"/>
  <c r="M274" i="3"/>
  <c r="M266" i="3"/>
  <c r="M258" i="3"/>
  <c r="M254" i="3"/>
  <c r="M234" i="3"/>
  <c r="M230" i="3"/>
  <c r="M226" i="3"/>
  <c r="M222" i="3"/>
  <c r="M218" i="3"/>
  <c r="M214" i="3"/>
  <c r="M202" i="3"/>
  <c r="M198" i="3"/>
  <c r="M194" i="3"/>
  <c r="M182" i="3"/>
  <c r="M178" i="3"/>
  <c r="M170" i="3"/>
  <c r="M162" i="3"/>
  <c r="M154" i="3"/>
  <c r="M150" i="3"/>
  <c r="M138" i="3"/>
  <c r="M134" i="3"/>
  <c r="M130" i="3"/>
  <c r="M118" i="3"/>
  <c r="M98" i="3"/>
  <c r="M90" i="3"/>
  <c r="M86" i="3"/>
  <c r="M74" i="3"/>
  <c r="M70" i="3"/>
  <c r="M66" i="3"/>
  <c r="M54" i="3"/>
  <c r="M50" i="3"/>
  <c r="M46" i="3"/>
  <c r="J21" i="3"/>
  <c r="K299" i="75"/>
  <c r="K291" i="75"/>
  <c r="K283" i="75"/>
  <c r="K279" i="75"/>
  <c r="K271" i="75"/>
  <c r="K267" i="75"/>
  <c r="K239" i="75"/>
  <c r="K235" i="75"/>
  <c r="K231" i="75"/>
  <c r="K163" i="75"/>
  <c r="K115" i="75"/>
  <c r="K87" i="75"/>
  <c r="K75" i="75"/>
  <c r="K67" i="75"/>
  <c r="K31" i="75"/>
  <c r="K27" i="75"/>
  <c r="K11" i="75"/>
  <c r="O9" i="75"/>
  <c r="O246" i="75"/>
  <c r="O182" i="75"/>
  <c r="O62" i="75"/>
  <c r="AB299" i="75"/>
  <c r="AB287" i="75"/>
  <c r="F7" i="3"/>
  <c r="O90" i="75"/>
  <c r="O218" i="75"/>
  <c r="AB195" i="75"/>
  <c r="O5" i="75"/>
  <c r="O22" i="75"/>
  <c r="O26" i="75"/>
  <c r="O154" i="75"/>
  <c r="O282" i="75"/>
  <c r="O18" i="75"/>
  <c r="O46" i="75"/>
  <c r="O122" i="75"/>
  <c r="O186" i="75"/>
  <c r="O250" i="75"/>
  <c r="G25" i="75"/>
  <c r="J40" i="3"/>
  <c r="J32" i="3"/>
  <c r="J16" i="3"/>
  <c r="J12" i="3"/>
  <c r="J8" i="3"/>
  <c r="J4" i="3"/>
  <c r="J39" i="3"/>
  <c r="M25" i="3"/>
  <c r="F25" i="3"/>
  <c r="J23" i="3"/>
  <c r="F13" i="3"/>
  <c r="J11" i="3"/>
  <c r="F5" i="3"/>
  <c r="F4" i="3"/>
  <c r="O142" i="75"/>
  <c r="AB127" i="75"/>
  <c r="AB123" i="75"/>
  <c r="AB119" i="75"/>
  <c r="AB115" i="75"/>
  <c r="O13" i="75"/>
  <c r="O54" i="75"/>
  <c r="O114" i="75"/>
  <c r="O126" i="75"/>
  <c r="O178" i="75"/>
  <c r="O242" i="75"/>
  <c r="AB227" i="75"/>
  <c r="S39" i="3"/>
  <c r="S23" i="3"/>
  <c r="K103" i="75"/>
  <c r="M39" i="3"/>
  <c r="F39" i="3"/>
  <c r="M38" i="3"/>
  <c r="W36" i="4"/>
  <c r="Y36" i="4" s="1"/>
  <c r="F32" i="3"/>
  <c r="F26" i="3"/>
  <c r="J25" i="3"/>
  <c r="F20" i="3"/>
  <c r="J15" i="3"/>
  <c r="J13" i="3"/>
  <c r="M9" i="3"/>
  <c r="J7" i="3"/>
  <c r="O66" i="75"/>
  <c r="O74" i="75"/>
  <c r="O82" i="75"/>
  <c r="AB259" i="75"/>
  <c r="G295" i="75"/>
  <c r="V10" i="3"/>
  <c r="V20" i="3"/>
  <c r="V28" i="3"/>
  <c r="V9" i="3"/>
  <c r="V15" i="3"/>
  <c r="V21" i="3"/>
  <c r="V3" i="3"/>
  <c r="V38" i="3"/>
  <c r="N14" i="4"/>
  <c r="R14" i="4" s="1"/>
  <c r="N7" i="4"/>
  <c r="R7" i="4" s="1"/>
  <c r="N8" i="4"/>
  <c r="R8" i="4" s="1"/>
  <c r="N28" i="4"/>
  <c r="R28" i="4" s="1"/>
  <c r="N23" i="4"/>
  <c r="R23" i="4" s="1"/>
  <c r="N31" i="4"/>
  <c r="R31" i="4" s="1"/>
  <c r="N20" i="4"/>
  <c r="R20" i="4" s="1"/>
  <c r="N32" i="4"/>
  <c r="R32" i="4" s="1"/>
  <c r="N39" i="4"/>
  <c r="N101" i="4"/>
  <c r="R101" i="4" s="1"/>
  <c r="N133" i="4"/>
  <c r="R133" i="4" s="1"/>
  <c r="N161" i="4"/>
  <c r="R161" i="4" s="1"/>
  <c r="N182" i="4"/>
  <c r="N210" i="4"/>
  <c r="R210" i="4" s="1"/>
  <c r="N238" i="4"/>
  <c r="N268" i="4"/>
  <c r="N288" i="4"/>
  <c r="N85" i="4"/>
  <c r="N125" i="4"/>
  <c r="R125" i="4" s="1"/>
  <c r="N156" i="4"/>
  <c r="R156" i="4" s="1"/>
  <c r="N212" i="4"/>
  <c r="N241" i="4"/>
  <c r="R241" i="4" s="1"/>
  <c r="N269" i="4"/>
  <c r="N294" i="4"/>
  <c r="R294" i="4" s="1"/>
  <c r="N118" i="4"/>
  <c r="N150" i="4"/>
  <c r="R150" i="4" s="1"/>
  <c r="N178" i="4"/>
  <c r="R178" i="4" s="1"/>
  <c r="N206" i="4"/>
  <c r="R206" i="4" s="1"/>
  <c r="N228" i="4"/>
  <c r="N257" i="4"/>
  <c r="N280" i="4"/>
  <c r="R280" i="4" s="1"/>
  <c r="N96" i="4"/>
  <c r="R96" i="4" s="1"/>
  <c r="N129" i="4"/>
  <c r="N173" i="4"/>
  <c r="R173" i="4" s="1"/>
  <c r="N201" i="4"/>
  <c r="N222" i="4"/>
  <c r="R222" i="4" s="1"/>
  <c r="N244" i="4"/>
  <c r="N286" i="4"/>
  <c r="R286" i="4" s="1"/>
  <c r="N132" i="4"/>
  <c r="N202" i="4"/>
  <c r="R202" i="4" s="1"/>
  <c r="N266" i="4"/>
  <c r="N75" i="4"/>
  <c r="R75" i="4" s="1"/>
  <c r="N127" i="4"/>
  <c r="N183" i="4"/>
  <c r="R183" i="4" s="1"/>
  <c r="N231" i="4"/>
  <c r="N46" i="4"/>
  <c r="R46" i="4" s="1"/>
  <c r="N52" i="4"/>
  <c r="N137" i="4"/>
  <c r="R137" i="4" s="1"/>
  <c r="N208" i="4"/>
  <c r="N63" i="4"/>
  <c r="R63" i="4" s="1"/>
  <c r="N83" i="4"/>
  <c r="N131" i="4"/>
  <c r="R131" i="4" s="1"/>
  <c r="N187" i="4"/>
  <c r="N287" i="4"/>
  <c r="R287" i="4" s="1"/>
  <c r="N65" i="4"/>
  <c r="N48" i="4"/>
  <c r="R48" i="4" s="1"/>
  <c r="N142" i="4"/>
  <c r="N124" i="4"/>
  <c r="R124" i="4" s="1"/>
  <c r="N59" i="4"/>
  <c r="N87" i="4"/>
  <c r="R87" i="4" s="1"/>
  <c r="N135" i="4"/>
  <c r="N239" i="4"/>
  <c r="R239" i="4" s="1"/>
  <c r="N70" i="4"/>
  <c r="N61" i="4"/>
  <c r="R61" i="4" s="1"/>
  <c r="N44" i="4"/>
  <c r="N218" i="4"/>
  <c r="R218" i="4" s="1"/>
  <c r="N105" i="4"/>
  <c r="N102" i="4"/>
  <c r="R102" i="4" s="1"/>
  <c r="N91" i="4"/>
  <c r="N195" i="4"/>
  <c r="R195" i="4" s="1"/>
  <c r="N259" i="4"/>
  <c r="N66" i="4"/>
  <c r="N57" i="4"/>
  <c r="R57" i="4" s="1"/>
  <c r="N56" i="4"/>
  <c r="N243" i="4"/>
  <c r="N179" i="4"/>
  <c r="R179" i="4" s="1"/>
  <c r="N107" i="4"/>
  <c r="R107" i="4" s="1"/>
  <c r="N88" i="4"/>
  <c r="N261" i="4"/>
  <c r="N176" i="4"/>
  <c r="N60" i="4"/>
  <c r="N255" i="4"/>
  <c r="R255" i="4" s="1"/>
  <c r="N191" i="4"/>
  <c r="N103" i="4"/>
  <c r="N86" i="4"/>
  <c r="R86" i="4" s="1"/>
  <c r="N192" i="4"/>
  <c r="R192" i="4" s="1"/>
  <c r="N42" i="4"/>
  <c r="R42" i="4" s="1"/>
  <c r="N267" i="4"/>
  <c r="R267" i="4" s="1"/>
  <c r="N203" i="4"/>
  <c r="R203" i="4" s="1"/>
  <c r="N115" i="4"/>
  <c r="N92" i="4"/>
  <c r="N98" i="4"/>
  <c r="N186" i="4"/>
  <c r="R186" i="4" s="1"/>
  <c r="N69" i="4"/>
  <c r="R69" i="4" s="1"/>
  <c r="N283" i="4"/>
  <c r="R283" i="4" s="1"/>
  <c r="N199" i="4"/>
  <c r="N143" i="4"/>
  <c r="R143" i="4" s="1"/>
  <c r="N100" i="4"/>
  <c r="N110" i="4"/>
  <c r="R110" i="4" s="1"/>
  <c r="N281" i="4"/>
  <c r="R281" i="4" s="1"/>
  <c r="N252" i="4"/>
  <c r="R252" i="4" s="1"/>
  <c r="N216" i="4"/>
  <c r="N188" i="4"/>
  <c r="N160" i="4"/>
  <c r="N290" i="4"/>
  <c r="N264" i="4"/>
  <c r="R264" i="4" s="1"/>
  <c r="N221" i="4"/>
  <c r="R221" i="4" s="1"/>
  <c r="N193" i="4"/>
  <c r="R193" i="4" s="1"/>
  <c r="N108" i="4"/>
  <c r="R108" i="4" s="1"/>
  <c r="N284" i="4"/>
  <c r="N248" i="4"/>
  <c r="R248" i="4" s="1"/>
  <c r="N205" i="4"/>
  <c r="R205" i="4" s="1"/>
  <c r="N177" i="4"/>
  <c r="R177" i="4" s="1"/>
  <c r="N134" i="4"/>
  <c r="N164" i="4"/>
  <c r="R164" i="4" s="1"/>
  <c r="N277" i="4"/>
  <c r="R277" i="4" s="1"/>
  <c r="N246" i="4"/>
  <c r="R246" i="4" s="1"/>
  <c r="N204" i="4"/>
  <c r="R204" i="4" s="1"/>
  <c r="N140" i="4"/>
  <c r="N47" i="4"/>
  <c r="R47" i="4" s="1"/>
  <c r="N37" i="4"/>
  <c r="N33" i="4"/>
  <c r="R33" i="4" s="1"/>
  <c r="N21" i="4"/>
  <c r="R21" i="4" s="1"/>
  <c r="N26" i="4"/>
  <c r="R26" i="4" s="1"/>
  <c r="N35" i="4"/>
  <c r="R35" i="4" s="1"/>
  <c r="N30" i="4"/>
  <c r="R30" i="4" s="1"/>
  <c r="M174" i="3"/>
  <c r="M250" i="3"/>
  <c r="M242" i="3"/>
  <c r="M114" i="3"/>
  <c r="M106" i="3"/>
  <c r="F50" i="3"/>
  <c r="F289" i="3"/>
  <c r="F273" i="3"/>
  <c r="F257" i="3"/>
  <c r="F249" i="3"/>
  <c r="F233" i="3"/>
  <c r="F217" i="3"/>
  <c r="F205" i="3"/>
  <c r="F189" i="3"/>
  <c r="F173" i="3"/>
  <c r="F161" i="3"/>
  <c r="F129" i="3"/>
  <c r="F105" i="3"/>
  <c r="F77" i="3"/>
  <c r="F45" i="3"/>
  <c r="F300" i="3"/>
  <c r="F292" i="3"/>
  <c r="F288" i="3"/>
  <c r="F284" i="3"/>
  <c r="F276" i="3"/>
  <c r="F272" i="3"/>
  <c r="F268" i="3"/>
  <c r="F260" i="3"/>
  <c r="F248" i="3"/>
  <c r="F244" i="3"/>
  <c r="F240" i="3"/>
  <c r="F228" i="3"/>
  <c r="F224" i="3"/>
  <c r="F216" i="3"/>
  <c r="F212" i="3"/>
  <c r="F204" i="3"/>
  <c r="F196" i="3"/>
  <c r="F188" i="3"/>
  <c r="F184" i="3"/>
  <c r="F180" i="3"/>
  <c r="F164" i="3"/>
  <c r="F160" i="3"/>
  <c r="F156" i="3"/>
  <c r="F148" i="3"/>
  <c r="F140" i="3"/>
  <c r="F132" i="3"/>
  <c r="F124" i="3"/>
  <c r="F104" i="3"/>
  <c r="F100" i="3"/>
  <c r="F96" i="3"/>
  <c r="F92" i="3"/>
  <c r="F68" i="3"/>
  <c r="F60" i="3"/>
  <c r="F56" i="3"/>
  <c r="F48" i="3"/>
  <c r="J299" i="3"/>
  <c r="J291" i="3"/>
  <c r="J283" i="3"/>
  <c r="J271" i="3"/>
  <c r="J267" i="3"/>
  <c r="J251" i="3"/>
  <c r="J247" i="3"/>
  <c r="J235" i="3"/>
  <c r="J227" i="3"/>
  <c r="J219" i="3"/>
  <c r="J207" i="3"/>
  <c r="J203" i="3"/>
  <c r="J187" i="3"/>
  <c r="J183" i="3"/>
  <c r="J171" i="3"/>
  <c r="J163" i="3"/>
  <c r="J155" i="3"/>
  <c r="J143" i="3"/>
  <c r="J139" i="3"/>
  <c r="J123" i="3"/>
  <c r="J119" i="3"/>
  <c r="J107" i="3"/>
  <c r="J99" i="3"/>
  <c r="J91" i="3"/>
  <c r="J79" i="3"/>
  <c r="J75" i="3"/>
  <c r="J59" i="3"/>
  <c r="J55" i="3"/>
  <c r="J43" i="3"/>
  <c r="J286" i="3"/>
  <c r="J282" i="3"/>
  <c r="J270" i="3"/>
  <c r="J262" i="3"/>
  <c r="J254" i="3"/>
  <c r="J242" i="3"/>
  <c r="J238" i="3"/>
  <c r="J222" i="3"/>
  <c r="J218" i="3"/>
  <c r="J206" i="3"/>
  <c r="J198" i="3"/>
  <c r="J190" i="3"/>
  <c r="J178" i="3"/>
  <c r="J174" i="3"/>
  <c r="J158" i="3"/>
  <c r="J154" i="3"/>
  <c r="J142" i="3"/>
  <c r="J134" i="3"/>
  <c r="J126" i="3"/>
  <c r="J114" i="3"/>
  <c r="J110" i="3"/>
  <c r="J94" i="3"/>
  <c r="J90" i="3"/>
  <c r="J78" i="3"/>
  <c r="J70" i="3"/>
  <c r="J62" i="3"/>
  <c r="J50" i="3"/>
  <c r="J46" i="3"/>
  <c r="M158" i="3"/>
  <c r="M94" i="3"/>
  <c r="M270" i="3"/>
  <c r="M206" i="3"/>
  <c r="M190" i="3"/>
  <c r="M142" i="3"/>
  <c r="M126" i="3"/>
  <c r="M78" i="3"/>
  <c r="M62" i="3"/>
  <c r="W126" i="4"/>
  <c r="Y126" i="4" s="1"/>
  <c r="W122" i="4"/>
  <c r="Y122" i="4" s="1"/>
  <c r="W118" i="4"/>
  <c r="Y118" i="4" s="1"/>
  <c r="W114" i="4"/>
  <c r="Y114" i="4" s="1"/>
  <c r="W110" i="4"/>
  <c r="Y110" i="4" s="1"/>
  <c r="W106" i="4"/>
  <c r="Y106" i="4" s="1"/>
  <c r="W102" i="4"/>
  <c r="Y102" i="4" s="1"/>
  <c r="W98" i="4"/>
  <c r="Y98" i="4" s="1"/>
  <c r="W94" i="4"/>
  <c r="Y94" i="4" s="1"/>
  <c r="W90" i="4"/>
  <c r="Y90" i="4" s="1"/>
  <c r="W86" i="4"/>
  <c r="Y86" i="4" s="1"/>
  <c r="W82" i="4"/>
  <c r="Y82" i="4" s="1"/>
  <c r="W78" i="4"/>
  <c r="Y78" i="4" s="1"/>
  <c r="W74" i="4"/>
  <c r="Y74" i="4" s="1"/>
  <c r="W70" i="4"/>
  <c r="Y70" i="4" s="1"/>
  <c r="W66" i="4"/>
  <c r="Y66" i="4" s="1"/>
  <c r="W62" i="4"/>
  <c r="Y62" i="4" s="1"/>
  <c r="W58" i="4"/>
  <c r="Y58" i="4" s="1"/>
  <c r="W54" i="4"/>
  <c r="Y54" i="4" s="1"/>
  <c r="W50" i="4"/>
  <c r="Y50" i="4" s="1"/>
  <c r="W46" i="4"/>
  <c r="Y46" i="4" s="1"/>
  <c r="W42" i="4"/>
  <c r="Y42" i="4" s="1"/>
  <c r="W297" i="4"/>
  <c r="Y297" i="4" s="1"/>
  <c r="K208" i="75"/>
  <c r="P208" i="75" s="1"/>
  <c r="AH208" i="75" s="1"/>
  <c r="K204" i="75"/>
  <c r="K200" i="75"/>
  <c r="K152" i="75"/>
  <c r="K144" i="75"/>
  <c r="K12" i="75"/>
  <c r="K8" i="75"/>
  <c r="O10" i="75"/>
  <c r="O271" i="75"/>
  <c r="O135" i="75"/>
  <c r="O75" i="75"/>
  <c r="O43" i="75"/>
  <c r="G174" i="75"/>
  <c r="G162" i="75"/>
  <c r="D162" i="5" s="1"/>
  <c r="G158" i="75"/>
  <c r="D158" i="5" s="1"/>
  <c r="G50" i="75"/>
  <c r="G46" i="75"/>
  <c r="W28" i="4"/>
  <c r="Y28" i="4" s="1"/>
  <c r="W289" i="4"/>
  <c r="Y289" i="4" s="1"/>
  <c r="W281" i="4"/>
  <c r="Y281" i="4" s="1"/>
  <c r="W273" i="4"/>
  <c r="Y273" i="4" s="1"/>
  <c r="W265" i="4"/>
  <c r="Y265" i="4" s="1"/>
  <c r="W257" i="4"/>
  <c r="Y257" i="4" s="1"/>
  <c r="W249" i="4"/>
  <c r="Y249" i="4" s="1"/>
  <c r="W241" i="4"/>
  <c r="Y241" i="4" s="1"/>
  <c r="W233" i="4"/>
  <c r="Y233" i="4" s="1"/>
  <c r="W225" i="4"/>
  <c r="Y225" i="4" s="1"/>
  <c r="W217" i="4"/>
  <c r="Y217" i="4" s="1"/>
  <c r="W209" i="4"/>
  <c r="Y209" i="4" s="1"/>
  <c r="W201" i="4"/>
  <c r="Y201" i="4" s="1"/>
  <c r="W193" i="4"/>
  <c r="Y193" i="4" s="1"/>
  <c r="W185" i="4"/>
  <c r="Y185" i="4" s="1"/>
  <c r="W177" i="4"/>
  <c r="Y177" i="4" s="1"/>
  <c r="W169" i="4"/>
  <c r="Y169" i="4" s="1"/>
  <c r="W161" i="4"/>
  <c r="Y161" i="4" s="1"/>
  <c r="W153" i="4"/>
  <c r="Y153" i="4" s="1"/>
  <c r="W145" i="4"/>
  <c r="Y145" i="4" s="1"/>
  <c r="W137" i="4"/>
  <c r="Y137" i="4" s="1"/>
  <c r="W129" i="4"/>
  <c r="Y129" i="4" s="1"/>
  <c r="W121" i="4"/>
  <c r="Y121" i="4" s="1"/>
  <c r="W113" i="4"/>
  <c r="Y113" i="4" s="1"/>
  <c r="W105" i="4"/>
  <c r="Y105" i="4" s="1"/>
  <c r="W97" i="4"/>
  <c r="Y97" i="4" s="1"/>
  <c r="W89" i="4"/>
  <c r="Y89" i="4" s="1"/>
  <c r="W81" i="4"/>
  <c r="Y81" i="4" s="1"/>
  <c r="W73" i="4"/>
  <c r="Y73" i="4" s="1"/>
  <c r="W65" i="4"/>
  <c r="Y65" i="4" s="1"/>
  <c r="W57" i="4"/>
  <c r="Y57" i="4" s="1"/>
  <c r="W49" i="4"/>
  <c r="Y49" i="4" s="1"/>
  <c r="S27" i="3"/>
  <c r="M19" i="3"/>
  <c r="F19" i="3"/>
  <c r="J18" i="3"/>
  <c r="M29" i="3"/>
  <c r="J26" i="3"/>
  <c r="J14" i="3"/>
  <c r="O295" i="75"/>
  <c r="J35" i="3"/>
  <c r="S31" i="3"/>
  <c r="F34" i="3"/>
  <c r="M30" i="3"/>
  <c r="F30" i="3"/>
  <c r="J29" i="3"/>
  <c r="S19" i="3"/>
  <c r="J19" i="3"/>
  <c r="M18" i="3"/>
  <c r="F18" i="3"/>
  <c r="J9" i="3"/>
  <c r="J5" i="3"/>
  <c r="O27" i="75"/>
  <c r="S15" i="3"/>
  <c r="S11" i="3"/>
  <c r="S7" i="3"/>
  <c r="W35" i="4"/>
  <c r="Y35" i="4" s="1"/>
  <c r="W34" i="4"/>
  <c r="Y34" i="4" s="1"/>
  <c r="W33" i="4"/>
  <c r="Y33" i="4" s="1"/>
  <c r="W32" i="4"/>
  <c r="Y32" i="4" s="1"/>
  <c r="W30" i="4"/>
  <c r="Y30" i="4" s="1"/>
  <c r="W29" i="4"/>
  <c r="Y29" i="4" s="1"/>
  <c r="W27" i="4"/>
  <c r="Y27" i="4" s="1"/>
  <c r="W26" i="4"/>
  <c r="Y26" i="4" s="1"/>
  <c r="W25" i="4"/>
  <c r="Y25" i="4" s="1"/>
  <c r="W24" i="4"/>
  <c r="Y24" i="4" s="1"/>
  <c r="W23" i="4"/>
  <c r="Y23" i="4" s="1"/>
  <c r="W22" i="4"/>
  <c r="Y22" i="4" s="1"/>
  <c r="W21" i="4"/>
  <c r="Y21" i="4" s="1"/>
  <c r="W20" i="4"/>
  <c r="Y20" i="4" s="1"/>
  <c r="W18" i="4"/>
  <c r="Y18" i="4" s="1"/>
  <c r="W17" i="4"/>
  <c r="Y17" i="4" s="1"/>
  <c r="W16" i="4"/>
  <c r="Y16" i="4" s="1"/>
  <c r="W14" i="4"/>
  <c r="Y14" i="4" s="1"/>
  <c r="W13" i="4"/>
  <c r="Y13" i="4" s="1"/>
  <c r="W12" i="4"/>
  <c r="Y12" i="4" s="1"/>
  <c r="W11" i="4"/>
  <c r="Y11" i="4" s="1"/>
  <c r="W10" i="4"/>
  <c r="Y10" i="4" s="1"/>
  <c r="W9" i="4"/>
  <c r="Y9" i="4" s="1"/>
  <c r="W8" i="4"/>
  <c r="Y8" i="4" s="1"/>
  <c r="W7" i="4"/>
  <c r="Y7" i="4" s="1"/>
  <c r="W6" i="4"/>
  <c r="Y6" i="4" s="1"/>
  <c r="W5" i="4"/>
  <c r="Y5" i="4" s="1"/>
  <c r="W4" i="4"/>
  <c r="Y4" i="4" s="1"/>
  <c r="AB160" i="75"/>
  <c r="AB100" i="75"/>
  <c r="S40" i="3"/>
  <c r="S36" i="3"/>
  <c r="S28" i="3"/>
  <c r="S20" i="3"/>
  <c r="S16" i="3"/>
  <c r="S12" i="3"/>
  <c r="S8" i="3"/>
  <c r="S4" i="3"/>
  <c r="F294" i="3"/>
  <c r="F286" i="3"/>
  <c r="F278" i="3"/>
  <c r="F266" i="3"/>
  <c r="F262" i="3"/>
  <c r="F246" i="3"/>
  <c r="F242" i="3"/>
  <c r="F230" i="3"/>
  <c r="F222" i="3"/>
  <c r="F214" i="3"/>
  <c r="F202" i="3"/>
  <c r="F198" i="3"/>
  <c r="F182" i="3"/>
  <c r="F178" i="3"/>
  <c r="F166" i="3"/>
  <c r="F158" i="3"/>
  <c r="F150" i="3"/>
  <c r="F138" i="3"/>
  <c r="F134" i="3"/>
  <c r="F118" i="3"/>
  <c r="F114" i="3"/>
  <c r="F94" i="3"/>
  <c r="F74" i="3"/>
  <c r="F293" i="3"/>
  <c r="F285" i="3"/>
  <c r="F265" i="3"/>
  <c r="F241" i="3"/>
  <c r="F221" i="3"/>
  <c r="F201" i="3"/>
  <c r="F177" i="3"/>
  <c r="F157" i="3"/>
  <c r="F137" i="3"/>
  <c r="F113" i="3"/>
  <c r="F93" i="3"/>
  <c r="F73" i="3"/>
  <c r="F49" i="3"/>
  <c r="F277" i="3"/>
  <c r="F261" i="3"/>
  <c r="F245" i="3"/>
  <c r="F229" i="3"/>
  <c r="F213" i="3"/>
  <c r="F197" i="3"/>
  <c r="F181" i="3"/>
  <c r="F165" i="3"/>
  <c r="F149" i="3"/>
  <c r="F133" i="3"/>
  <c r="F117" i="3"/>
  <c r="F101" i="3"/>
  <c r="F85" i="3"/>
  <c r="F69" i="3"/>
  <c r="F53" i="3"/>
  <c r="J56" i="3"/>
  <c r="F102" i="3"/>
  <c r="F86" i="3"/>
  <c r="F70" i="3"/>
  <c r="F54" i="3"/>
  <c r="W299" i="4"/>
  <c r="Y299" i="4" s="1"/>
  <c r="W295" i="4"/>
  <c r="Y295" i="4" s="1"/>
  <c r="W291" i="4"/>
  <c r="Y291" i="4" s="1"/>
  <c r="W287" i="4"/>
  <c r="Y287" i="4" s="1"/>
  <c r="W283" i="4"/>
  <c r="Y283" i="4" s="1"/>
  <c r="W279" i="4"/>
  <c r="Y279" i="4" s="1"/>
  <c r="W275" i="4"/>
  <c r="Y275" i="4" s="1"/>
  <c r="W271" i="4"/>
  <c r="Y271" i="4" s="1"/>
  <c r="W267" i="4"/>
  <c r="Y267" i="4" s="1"/>
  <c r="W263" i="4"/>
  <c r="Y263" i="4" s="1"/>
  <c r="W259" i="4"/>
  <c r="Y259" i="4" s="1"/>
  <c r="W255" i="4"/>
  <c r="Y255" i="4" s="1"/>
  <c r="W251" i="4"/>
  <c r="Y251" i="4" s="1"/>
  <c r="W247" i="4"/>
  <c r="Y247" i="4" s="1"/>
  <c r="W243" i="4"/>
  <c r="Y243" i="4" s="1"/>
  <c r="W239" i="4"/>
  <c r="Y239" i="4" s="1"/>
  <c r="W235" i="4"/>
  <c r="Y235" i="4" s="1"/>
  <c r="W231" i="4"/>
  <c r="Y231" i="4" s="1"/>
  <c r="W227" i="4"/>
  <c r="Y227" i="4" s="1"/>
  <c r="W223" i="4"/>
  <c r="Y223" i="4" s="1"/>
  <c r="W219" i="4"/>
  <c r="Y219" i="4" s="1"/>
  <c r="W215" i="4"/>
  <c r="Y215" i="4" s="1"/>
  <c r="W211" i="4"/>
  <c r="Y211" i="4" s="1"/>
  <c r="W207" i="4"/>
  <c r="Y207" i="4" s="1"/>
  <c r="W203" i="4"/>
  <c r="Y203" i="4" s="1"/>
  <c r="W199" i="4"/>
  <c r="Y199" i="4" s="1"/>
  <c r="W195" i="4"/>
  <c r="Y195" i="4" s="1"/>
  <c r="W191" i="4"/>
  <c r="Y191" i="4" s="1"/>
  <c r="W187" i="4"/>
  <c r="Y187" i="4" s="1"/>
  <c r="W183" i="4"/>
  <c r="Y183" i="4" s="1"/>
  <c r="W179" i="4"/>
  <c r="Y179" i="4" s="1"/>
  <c r="W175" i="4"/>
  <c r="Y175" i="4" s="1"/>
  <c r="W171" i="4"/>
  <c r="Y171" i="4" s="1"/>
  <c r="W167" i="4"/>
  <c r="Y167" i="4" s="1"/>
  <c r="W163" i="4"/>
  <c r="Y163" i="4" s="1"/>
  <c r="W159" i="4"/>
  <c r="Y159" i="4" s="1"/>
  <c r="W155" i="4"/>
  <c r="Y155" i="4" s="1"/>
  <c r="W151" i="4"/>
  <c r="Y151" i="4" s="1"/>
  <c r="W147" i="4"/>
  <c r="Y147" i="4" s="1"/>
  <c r="W143" i="4"/>
  <c r="Y143" i="4" s="1"/>
  <c r="W139" i="4"/>
  <c r="Y139" i="4" s="1"/>
  <c r="W135" i="4"/>
  <c r="Y135" i="4" s="1"/>
  <c r="W131" i="4"/>
  <c r="Y131" i="4" s="1"/>
  <c r="W127" i="4"/>
  <c r="Y127" i="4" s="1"/>
  <c r="W123" i="4"/>
  <c r="Y123" i="4" s="1"/>
  <c r="W119" i="4"/>
  <c r="Y119" i="4" s="1"/>
  <c r="W115" i="4"/>
  <c r="Y115" i="4" s="1"/>
  <c r="W111" i="4"/>
  <c r="Y111" i="4" s="1"/>
  <c r="W107" i="4"/>
  <c r="Y107" i="4" s="1"/>
  <c r="W103" i="4"/>
  <c r="Y103" i="4" s="1"/>
  <c r="W99" i="4"/>
  <c r="Y99" i="4" s="1"/>
  <c r="W95" i="4"/>
  <c r="Y95" i="4" s="1"/>
  <c r="W91" i="4"/>
  <c r="Y91" i="4" s="1"/>
  <c r="W87" i="4"/>
  <c r="Y87" i="4" s="1"/>
  <c r="W83" i="4"/>
  <c r="Y83" i="4" s="1"/>
  <c r="W79" i="4"/>
  <c r="Y79" i="4" s="1"/>
  <c r="W75" i="4"/>
  <c r="Y75" i="4" s="1"/>
  <c r="W71" i="4"/>
  <c r="Y71" i="4" s="1"/>
  <c r="W67" i="4"/>
  <c r="Y67" i="4" s="1"/>
  <c r="W63" i="4"/>
  <c r="Y63" i="4" s="1"/>
  <c r="W59" i="4"/>
  <c r="Y59" i="4" s="1"/>
  <c r="W55" i="4"/>
  <c r="Y55" i="4" s="1"/>
  <c r="W51" i="4"/>
  <c r="Y51" i="4" s="1"/>
  <c r="W47" i="4"/>
  <c r="Y47" i="4" s="1"/>
  <c r="W43" i="4"/>
  <c r="Y43" i="4" s="1"/>
  <c r="M37" i="3"/>
  <c r="W39" i="4"/>
  <c r="Y39" i="4" s="1"/>
  <c r="M31" i="3"/>
  <c r="F31" i="3"/>
  <c r="J20" i="3"/>
  <c r="M33" i="3"/>
  <c r="F33" i="3"/>
  <c r="M32" i="3"/>
  <c r="J31" i="3"/>
  <c r="J28" i="3"/>
  <c r="M27" i="3"/>
  <c r="M26" i="3"/>
  <c r="J17" i="3"/>
  <c r="J36" i="3"/>
  <c r="W37" i="4"/>
  <c r="Y37" i="4" s="1"/>
  <c r="J33" i="3"/>
  <c r="M28" i="3"/>
  <c r="F28" i="3"/>
  <c r="J27" i="3"/>
  <c r="M23" i="3"/>
  <c r="F23" i="3"/>
  <c r="M17" i="3"/>
  <c r="F17" i="3"/>
  <c r="M14" i="3"/>
  <c r="F38" i="3"/>
  <c r="S41" i="3"/>
  <c r="S37" i="3"/>
  <c r="S33" i="3"/>
  <c r="S25" i="3"/>
  <c r="S21" i="3"/>
  <c r="J41" i="3"/>
  <c r="W41" i="4"/>
  <c r="Y41" i="4" s="1"/>
  <c r="W40" i="4"/>
  <c r="Y40" i="4" s="1"/>
  <c r="W38" i="4"/>
  <c r="Y38" i="4" s="1"/>
  <c r="M21" i="3"/>
  <c r="F21" i="3"/>
  <c r="F16" i="3"/>
  <c r="F14" i="3"/>
  <c r="F8" i="3"/>
  <c r="M6" i="3"/>
  <c r="F6" i="3"/>
  <c r="J37" i="3"/>
  <c r="J24" i="3"/>
  <c r="S17" i="3"/>
  <c r="M12" i="3"/>
  <c r="F12" i="3"/>
  <c r="M10" i="3"/>
  <c r="F10" i="3"/>
  <c r="W31" i="4"/>
  <c r="Y31" i="4" s="1"/>
  <c r="W19" i="4"/>
  <c r="Y19" i="4" s="1"/>
  <c r="W15" i="4"/>
  <c r="Y15" i="4" s="1"/>
  <c r="W3" i="4"/>
  <c r="Y3" i="4" s="1"/>
  <c r="D257" i="5" l="1"/>
  <c r="H25" i="5"/>
  <c r="D226" i="5"/>
  <c r="D259" i="5"/>
  <c r="D137" i="5"/>
  <c r="D197" i="5"/>
  <c r="H288" i="5"/>
  <c r="H99" i="5"/>
  <c r="H226" i="5"/>
  <c r="H109" i="5"/>
  <c r="H12" i="5"/>
  <c r="H198" i="5"/>
  <c r="H228" i="5"/>
  <c r="D144" i="5"/>
  <c r="D228" i="5"/>
  <c r="D155" i="5"/>
  <c r="AH270" i="75"/>
  <c r="H39" i="5"/>
  <c r="D186" i="5"/>
  <c r="D222" i="5"/>
  <c r="H197" i="5"/>
  <c r="D34" i="5"/>
  <c r="H96" i="5"/>
  <c r="H36" i="5"/>
  <c r="H103" i="5"/>
  <c r="D213" i="5"/>
  <c r="D46" i="5"/>
  <c r="D25" i="5"/>
  <c r="H284" i="5"/>
  <c r="H293" i="5"/>
  <c r="D30" i="5"/>
  <c r="H219" i="5"/>
  <c r="H282" i="5"/>
  <c r="H245" i="5"/>
  <c r="H156" i="5"/>
  <c r="H256" i="5"/>
  <c r="H215" i="5"/>
  <c r="H209" i="5"/>
  <c r="H148" i="5"/>
  <c r="H296" i="5"/>
  <c r="H291" i="5"/>
  <c r="D108" i="5"/>
  <c r="H213" i="5"/>
  <c r="H29" i="5"/>
  <c r="H234" i="5"/>
  <c r="H295" i="5"/>
  <c r="D50" i="5"/>
  <c r="D157" i="5"/>
  <c r="D295" i="5"/>
  <c r="H211" i="5"/>
  <c r="D29" i="5"/>
  <c r="H167" i="5"/>
  <c r="D241" i="5"/>
  <c r="D254" i="5"/>
  <c r="D286" i="5"/>
  <c r="D37" i="5"/>
  <c r="D97" i="5"/>
  <c r="D237" i="5"/>
  <c r="H42" i="5"/>
  <c r="H188" i="5"/>
  <c r="H214" i="5"/>
  <c r="D42" i="5"/>
  <c r="D188" i="5"/>
  <c r="H298" i="5"/>
  <c r="H146" i="5"/>
  <c r="D210" i="5"/>
  <c r="H186" i="5"/>
  <c r="H114" i="5"/>
  <c r="H164" i="5"/>
  <c r="H252" i="5"/>
  <c r="H162" i="5"/>
  <c r="H231" i="5"/>
  <c r="D77" i="5"/>
  <c r="H246" i="5"/>
  <c r="D113" i="5"/>
  <c r="H255" i="5"/>
  <c r="H206" i="5"/>
  <c r="H281" i="5"/>
  <c r="D292" i="5"/>
  <c r="D187" i="5"/>
  <c r="D219" i="5"/>
  <c r="D251" i="5"/>
  <c r="D283" i="5"/>
  <c r="D89" i="5"/>
  <c r="H268" i="5"/>
  <c r="H294" i="5"/>
  <c r="D263" i="5"/>
  <c r="H203" i="5"/>
  <c r="D156" i="5"/>
  <c r="D224" i="5"/>
  <c r="H128" i="5"/>
  <c r="H22" i="5"/>
  <c r="H116" i="5"/>
  <c r="H67" i="5"/>
  <c r="H192" i="5"/>
  <c r="H265" i="5"/>
  <c r="D112" i="5"/>
  <c r="D148" i="5"/>
  <c r="D236" i="5"/>
  <c r="D296" i="5"/>
  <c r="D150" i="5"/>
  <c r="D267" i="5"/>
  <c r="D285" i="5"/>
  <c r="D21" i="5"/>
  <c r="H232" i="5"/>
  <c r="H264" i="5"/>
  <c r="H153" i="5"/>
  <c r="H51" i="5"/>
  <c r="H253" i="5"/>
  <c r="H21" i="5"/>
  <c r="H142" i="5"/>
  <c r="D123" i="5"/>
  <c r="D206" i="5"/>
  <c r="D271" i="5"/>
  <c r="D153" i="5"/>
  <c r="D297" i="5"/>
  <c r="H15" i="5"/>
  <c r="D265" i="5"/>
  <c r="H65" i="5"/>
  <c r="H190" i="5"/>
  <c r="H177" i="5"/>
  <c r="H179" i="5"/>
  <c r="H102" i="5"/>
  <c r="H108" i="5"/>
  <c r="D252" i="5"/>
  <c r="D167" i="5"/>
  <c r="D231" i="5"/>
  <c r="D14" i="5"/>
  <c r="D193" i="5"/>
  <c r="D61" i="5"/>
  <c r="H283" i="5"/>
  <c r="H157" i="5"/>
  <c r="H240" i="5"/>
  <c r="H279" i="5"/>
  <c r="H182" i="5"/>
  <c r="H273" i="5"/>
  <c r="H163" i="5"/>
  <c r="H168" i="5"/>
  <c r="D102" i="5"/>
  <c r="H129" i="5"/>
  <c r="H191" i="5"/>
  <c r="D171" i="5"/>
  <c r="D18" i="5"/>
  <c r="D262" i="5"/>
  <c r="D161" i="5"/>
  <c r="D201" i="5"/>
  <c r="H125" i="5"/>
  <c r="D92" i="5"/>
  <c r="H263" i="5"/>
  <c r="H147" i="5"/>
  <c r="H274" i="5"/>
  <c r="H205" i="5"/>
  <c r="D96" i="5"/>
  <c r="D174" i="5"/>
  <c r="D218" i="5"/>
  <c r="D69" i="5"/>
  <c r="H106" i="5"/>
  <c r="H216" i="5"/>
  <c r="H5" i="5"/>
  <c r="H131" i="5"/>
  <c r="H136" i="5"/>
  <c r="D100" i="5"/>
  <c r="D273" i="5"/>
  <c r="H19" i="5"/>
  <c r="D124" i="5"/>
  <c r="D216" i="5"/>
  <c r="D248" i="5"/>
  <c r="H62" i="5"/>
  <c r="H53" i="5"/>
  <c r="H18" i="5"/>
  <c r="H260" i="5"/>
  <c r="D104" i="5"/>
  <c r="H38" i="5"/>
  <c r="H73" i="5"/>
  <c r="H32" i="5"/>
  <c r="D32" i="5"/>
  <c r="D72" i="5"/>
  <c r="D27" i="5"/>
  <c r="D59" i="5"/>
  <c r="D91" i="5"/>
  <c r="H45" i="5"/>
  <c r="H74" i="5"/>
  <c r="H37" i="5"/>
  <c r="D40" i="5"/>
  <c r="D76" i="5"/>
  <c r="D31" i="5"/>
  <c r="D62" i="5"/>
  <c r="D38" i="5"/>
  <c r="D70" i="5"/>
  <c r="D78" i="5"/>
  <c r="D45" i="5"/>
  <c r="H86" i="5"/>
  <c r="D57" i="5"/>
  <c r="H75" i="5"/>
  <c r="D16" i="5"/>
  <c r="D52" i="5"/>
  <c r="D74" i="5"/>
  <c r="D85" i="5"/>
  <c r="H59" i="5"/>
  <c r="H80" i="5"/>
  <c r="H76" i="5"/>
  <c r="H58" i="5"/>
  <c r="H40" i="5"/>
  <c r="D23" i="5"/>
  <c r="D10" i="5"/>
  <c r="H8" i="5"/>
  <c r="D8" i="5"/>
  <c r="P144" i="75"/>
  <c r="AH144" i="75" s="1"/>
  <c r="D194" i="5"/>
  <c r="D294" i="5"/>
  <c r="D33" i="5"/>
  <c r="D141" i="5"/>
  <c r="D233" i="5"/>
  <c r="D276" i="5"/>
  <c r="D13" i="5"/>
  <c r="D205" i="5"/>
  <c r="H155" i="5"/>
  <c r="H266" i="5"/>
  <c r="H66" i="5"/>
  <c r="H9" i="5"/>
  <c r="D256" i="5"/>
  <c r="D288" i="5"/>
  <c r="H149" i="5"/>
  <c r="H199" i="5"/>
  <c r="H230" i="5"/>
  <c r="H275" i="5"/>
  <c r="H170" i="5"/>
  <c r="H210" i="5"/>
  <c r="H269" i="5"/>
  <c r="H70" i="5"/>
  <c r="D198" i="5"/>
  <c r="H239" i="5"/>
  <c r="H47" i="5"/>
  <c r="H4" i="5"/>
  <c r="D63" i="5"/>
  <c r="D95" i="5"/>
  <c r="D127" i="5"/>
  <c r="D159" i="5"/>
  <c r="D191" i="5"/>
  <c r="D223" i="5"/>
  <c r="D255" i="5"/>
  <c r="D287" i="5"/>
  <c r="H79" i="5"/>
  <c r="H82" i="5"/>
  <c r="H77" i="5"/>
  <c r="H83" i="5"/>
  <c r="H134" i="5"/>
  <c r="H63" i="5"/>
  <c r="D6" i="5"/>
  <c r="D98" i="5"/>
  <c r="D149" i="5"/>
  <c r="D245" i="5"/>
  <c r="H123" i="5"/>
  <c r="D36" i="5"/>
  <c r="H300" i="5"/>
  <c r="H44" i="5"/>
  <c r="H183" i="5"/>
  <c r="H71" i="5"/>
  <c r="H6" i="5"/>
  <c r="H52" i="5"/>
  <c r="D145" i="5"/>
  <c r="H236" i="5"/>
  <c r="H259" i="5"/>
  <c r="H122" i="5"/>
  <c r="H178" i="5"/>
  <c r="H144" i="5"/>
  <c r="H223" i="5"/>
  <c r="H175" i="5"/>
  <c r="H27" i="5"/>
  <c r="H249" i="5"/>
  <c r="H17" i="5"/>
  <c r="D4" i="5"/>
  <c r="D44" i="5"/>
  <c r="D80" i="5"/>
  <c r="D116" i="5"/>
  <c r="D152" i="5"/>
  <c r="D192" i="5"/>
  <c r="D244" i="5"/>
  <c r="D35" i="5"/>
  <c r="D67" i="5"/>
  <c r="D99" i="5"/>
  <c r="D131" i="5"/>
  <c r="D163" i="5"/>
  <c r="D195" i="5"/>
  <c r="D227" i="5"/>
  <c r="D260" i="5"/>
  <c r="D291" i="5"/>
  <c r="D53" i="5"/>
  <c r="D293" i="5"/>
  <c r="H299" i="5"/>
  <c r="H60" i="5"/>
  <c r="D232" i="5"/>
  <c r="D300" i="5"/>
  <c r="H55" i="5"/>
  <c r="H16" i="5"/>
  <c r="H204" i="5"/>
  <c r="H243" i="5"/>
  <c r="H31" i="5"/>
  <c r="H237" i="5"/>
  <c r="H200" i="5"/>
  <c r="H165" i="5"/>
  <c r="H207" i="5"/>
  <c r="H159" i="5"/>
  <c r="H286" i="5"/>
  <c r="H110" i="5"/>
  <c r="H233" i="5"/>
  <c r="H196" i="5"/>
  <c r="D12" i="5"/>
  <c r="D48" i="5"/>
  <c r="D84" i="5"/>
  <c r="D120" i="5"/>
  <c r="D160" i="5"/>
  <c r="D196" i="5"/>
  <c r="D39" i="5"/>
  <c r="D71" i="5"/>
  <c r="D103" i="5"/>
  <c r="D135" i="5"/>
  <c r="D199" i="5"/>
  <c r="D264" i="5"/>
  <c r="D299" i="5"/>
  <c r="H88" i="5"/>
  <c r="H84" i="5"/>
  <c r="H81" i="5"/>
  <c r="H91" i="5"/>
  <c r="H92" i="5"/>
  <c r="H135" i="5"/>
  <c r="D93" i="5"/>
  <c r="D66" i="5"/>
  <c r="D110" i="5"/>
  <c r="D242" i="5"/>
  <c r="D274" i="5"/>
  <c r="D105" i="5"/>
  <c r="D253" i="5"/>
  <c r="H218" i="5"/>
  <c r="H10" i="5"/>
  <c r="H120" i="5"/>
  <c r="D60" i="5"/>
  <c r="H208" i="5"/>
  <c r="H272" i="5"/>
  <c r="H13" i="5"/>
  <c r="H158" i="5"/>
  <c r="H57" i="5"/>
  <c r="H49" i="5"/>
  <c r="D177" i="5"/>
  <c r="H160" i="5"/>
  <c r="H227" i="5"/>
  <c r="H290" i="5"/>
  <c r="H221" i="5"/>
  <c r="H64" i="5"/>
  <c r="H143" i="5"/>
  <c r="H270" i="5"/>
  <c r="H46" i="5"/>
  <c r="H217" i="5"/>
  <c r="D88" i="5"/>
  <c r="D128" i="5"/>
  <c r="D164" i="5"/>
  <c r="D200" i="5"/>
  <c r="D261" i="5"/>
  <c r="D11" i="5"/>
  <c r="D43" i="5"/>
  <c r="D75" i="5"/>
  <c r="D107" i="5"/>
  <c r="D139" i="5"/>
  <c r="D203" i="5"/>
  <c r="D235" i="5"/>
  <c r="D268" i="5"/>
  <c r="H87" i="5"/>
  <c r="H138" i="5"/>
  <c r="H172" i="5"/>
  <c r="D246" i="5"/>
  <c r="D65" i="5"/>
  <c r="D117" i="5"/>
  <c r="H267" i="5"/>
  <c r="H194" i="5"/>
  <c r="H56" i="5"/>
  <c r="D208" i="5"/>
  <c r="D240" i="5"/>
  <c r="D272" i="5"/>
  <c r="H276" i="5"/>
  <c r="H54" i="5"/>
  <c r="H11" i="5"/>
  <c r="H126" i="5"/>
  <c r="D49" i="5"/>
  <c r="H181" i="5"/>
  <c r="H112" i="5"/>
  <c r="H50" i="5"/>
  <c r="H104" i="5"/>
  <c r="D134" i="5"/>
  <c r="H41" i="5"/>
  <c r="H20" i="5"/>
  <c r="H127" i="5"/>
  <c r="H254" i="5"/>
  <c r="H30" i="5"/>
  <c r="H201" i="5"/>
  <c r="H132" i="5"/>
  <c r="D20" i="5"/>
  <c r="D56" i="5"/>
  <c r="D132" i="5"/>
  <c r="D168" i="5"/>
  <c r="D204" i="5"/>
  <c r="D269" i="5"/>
  <c r="D15" i="5"/>
  <c r="D47" i="5"/>
  <c r="D79" i="5"/>
  <c r="D111" i="5"/>
  <c r="D143" i="5"/>
  <c r="D175" i="5"/>
  <c r="D207" i="5"/>
  <c r="D239" i="5"/>
  <c r="D258" i="5"/>
  <c r="H3" i="5"/>
  <c r="H89" i="5"/>
  <c r="H90" i="5"/>
  <c r="D22" i="5"/>
  <c r="D82" i="5"/>
  <c r="D118" i="5"/>
  <c r="D282" i="5"/>
  <c r="D217" i="5"/>
  <c r="D266" i="5"/>
  <c r="H220" i="5"/>
  <c r="H251" i="5"/>
  <c r="H277" i="5"/>
  <c r="H124" i="5"/>
  <c r="H7" i="5"/>
  <c r="H247" i="5"/>
  <c r="H94" i="5"/>
  <c r="H241" i="5"/>
  <c r="D81" i="5"/>
  <c r="H97" i="5"/>
  <c r="H195" i="5"/>
  <c r="H258" i="5"/>
  <c r="H34" i="5"/>
  <c r="H173" i="5"/>
  <c r="H72" i="5"/>
  <c r="H166" i="5"/>
  <c r="H292" i="5"/>
  <c r="H287" i="5"/>
  <c r="H202" i="5"/>
  <c r="H111" i="5"/>
  <c r="H238" i="5"/>
  <c r="H14" i="5"/>
  <c r="H169" i="5"/>
  <c r="H100" i="5"/>
  <c r="D24" i="5"/>
  <c r="D64" i="5"/>
  <c r="D136" i="5"/>
  <c r="D172" i="5"/>
  <c r="D212" i="5"/>
  <c r="D277" i="5"/>
  <c r="D19" i="5"/>
  <c r="D51" i="5"/>
  <c r="D83" i="5"/>
  <c r="D115" i="5"/>
  <c r="D147" i="5"/>
  <c r="D179" i="5"/>
  <c r="D211" i="5"/>
  <c r="D243" i="5"/>
  <c r="D275" i="5"/>
  <c r="D41" i="5"/>
  <c r="D122" i="5"/>
  <c r="D73" i="5"/>
  <c r="D133" i="5"/>
  <c r="D169" i="5"/>
  <c r="D221" i="5"/>
  <c r="D129" i="5"/>
  <c r="H176" i="5"/>
  <c r="H261" i="5"/>
  <c r="D280" i="5"/>
  <c r="H212" i="5"/>
  <c r="H151" i="5"/>
  <c r="H262" i="5"/>
  <c r="H180" i="5"/>
  <c r="H113" i="5"/>
  <c r="H28" i="5"/>
  <c r="H35" i="5"/>
  <c r="H115" i="5"/>
  <c r="H242" i="5"/>
  <c r="H141" i="5"/>
  <c r="H271" i="5"/>
  <c r="H154" i="5"/>
  <c r="H95" i="5"/>
  <c r="H222" i="5"/>
  <c r="H297" i="5"/>
  <c r="H105" i="5"/>
  <c r="H68" i="5"/>
  <c r="D28" i="5"/>
  <c r="D68" i="5"/>
  <c r="D140" i="5"/>
  <c r="D176" i="5"/>
  <c r="D220" i="5"/>
  <c r="D284" i="5"/>
  <c r="D55" i="5"/>
  <c r="D87" i="5"/>
  <c r="D119" i="5"/>
  <c r="D151" i="5"/>
  <c r="D183" i="5"/>
  <c r="D215" i="5"/>
  <c r="D247" i="5"/>
  <c r="D279" i="5"/>
  <c r="H78" i="5"/>
  <c r="H85" i="5"/>
  <c r="H139" i="5"/>
  <c r="H133" i="5"/>
  <c r="Y292" i="3"/>
  <c r="Y296" i="3"/>
  <c r="Y49" i="3"/>
  <c r="Y4" i="3"/>
  <c r="Y126" i="3"/>
  <c r="P272" i="75"/>
  <c r="AH272" i="75" s="1"/>
  <c r="P256" i="75"/>
  <c r="AH256" i="75" s="1"/>
  <c r="Y84" i="3"/>
  <c r="Y131" i="3"/>
  <c r="Z131" i="3" s="1"/>
  <c r="P192" i="75"/>
  <c r="AH192" i="75" s="1"/>
  <c r="Y21" i="3"/>
  <c r="Y52" i="3"/>
  <c r="Y40" i="3"/>
  <c r="Y125" i="3"/>
  <c r="Y225" i="3"/>
  <c r="Z225" i="3" s="1"/>
  <c r="Y15" i="3"/>
  <c r="Y232" i="3"/>
  <c r="P161" i="75"/>
  <c r="AH161" i="75" s="1"/>
  <c r="R140" i="4"/>
  <c r="R188" i="4"/>
  <c r="R92" i="4"/>
  <c r="R191" i="4"/>
  <c r="R261" i="4"/>
  <c r="R243" i="4"/>
  <c r="R259" i="4"/>
  <c r="R105" i="4"/>
  <c r="R70" i="4"/>
  <c r="R59" i="4"/>
  <c r="R65" i="4"/>
  <c r="R83" i="4"/>
  <c r="R52" i="4"/>
  <c r="R127" i="4"/>
  <c r="R132" i="4"/>
  <c r="R201" i="4"/>
  <c r="R269" i="4"/>
  <c r="R238" i="4"/>
  <c r="R279" i="4"/>
  <c r="R77" i="4"/>
  <c r="R214" i="4"/>
  <c r="R225" i="4"/>
  <c r="R73" i="4"/>
  <c r="R126" i="4"/>
  <c r="R159" i="4"/>
  <c r="R254" i="4"/>
  <c r="R17" i="4"/>
  <c r="R263" i="4"/>
  <c r="R89" i="4"/>
  <c r="R146" i="4"/>
  <c r="R81" i="4"/>
  <c r="R155" i="4"/>
  <c r="R189" i="4"/>
  <c r="R158" i="4"/>
  <c r="R134" i="4"/>
  <c r="R284" i="4"/>
  <c r="R216" i="4"/>
  <c r="R100" i="4"/>
  <c r="R115" i="4"/>
  <c r="R88" i="4"/>
  <c r="R56" i="4"/>
  <c r="R257" i="4"/>
  <c r="R85" i="4"/>
  <c r="R139" i="4"/>
  <c r="R49" i="4"/>
  <c r="R116" i="4"/>
  <c r="R162" i="4"/>
  <c r="R227" i="4"/>
  <c r="R121" i="4"/>
  <c r="R250" i="4"/>
  <c r="R200" i="4"/>
  <c r="R198" i="4"/>
  <c r="R50" i="4"/>
  <c r="R234" i="4"/>
  <c r="R242" i="4"/>
  <c r="R253" i="4"/>
  <c r="R276" i="4"/>
  <c r="R114" i="4"/>
  <c r="R226" i="4"/>
  <c r="R275" i="4"/>
  <c r="R37" i="4"/>
  <c r="R290" i="4"/>
  <c r="R60" i="4"/>
  <c r="R91" i="4"/>
  <c r="R44" i="4"/>
  <c r="R135" i="4"/>
  <c r="R142" i="4"/>
  <c r="R187" i="4"/>
  <c r="R208" i="4"/>
  <c r="R231" i="4"/>
  <c r="R266" i="4"/>
  <c r="R244" i="4"/>
  <c r="R129" i="4"/>
  <c r="R228" i="4"/>
  <c r="R118" i="4"/>
  <c r="R212" i="4"/>
  <c r="R288" i="4"/>
  <c r="R182" i="4"/>
  <c r="R39" i="4"/>
  <c r="R84" i="4"/>
  <c r="R153" i="4"/>
  <c r="R90" i="4"/>
  <c r="R122" i="4"/>
  <c r="R15" i="4"/>
  <c r="R123" i="4"/>
  <c r="R207" i="4"/>
  <c r="R58" i="4"/>
  <c r="R67" i="4"/>
  <c r="R245" i="4"/>
  <c r="R145" i="4"/>
  <c r="R149" i="4"/>
  <c r="R291" i="4"/>
  <c r="R93" i="4"/>
  <c r="R82" i="4"/>
  <c r="R185" i="4"/>
  <c r="R196" i="4"/>
  <c r="R251" i="4"/>
  <c r="R45" i="4"/>
  <c r="R95" i="4"/>
  <c r="R78" i="4"/>
  <c r="R160" i="4"/>
  <c r="R199" i="4"/>
  <c r="R98" i="4"/>
  <c r="R103" i="4"/>
  <c r="R176" i="4"/>
  <c r="R66" i="4"/>
  <c r="R268" i="4"/>
  <c r="R148" i="4"/>
  <c r="R80" i="4"/>
  <c r="R219" i="4"/>
  <c r="R299" i="4"/>
  <c r="R297" i="4"/>
  <c r="R298" i="4"/>
  <c r="R71" i="4"/>
  <c r="R74" i="4"/>
  <c r="R224" i="4"/>
  <c r="R136" i="4"/>
  <c r="R154" i="4"/>
  <c r="R10" i="4"/>
  <c r="R120" i="4"/>
  <c r="R25" i="4"/>
  <c r="R236" i="4"/>
  <c r="R168" i="4"/>
  <c r="Y34" i="3"/>
  <c r="Y93" i="3"/>
  <c r="Y152" i="3"/>
  <c r="Z152" i="3" s="1"/>
  <c r="Y18" i="3"/>
  <c r="Y75" i="3"/>
  <c r="Y143" i="3"/>
  <c r="Z143" i="3" s="1"/>
  <c r="Y129" i="3"/>
  <c r="Z129" i="3" s="1"/>
  <c r="Y23" i="3"/>
  <c r="Y79" i="3"/>
  <c r="Z79" i="3" s="1"/>
  <c r="Y33" i="3"/>
  <c r="Y279" i="3"/>
  <c r="Y90" i="3"/>
  <c r="Y138" i="3"/>
  <c r="Z138" i="3" s="1"/>
  <c r="Y270" i="3"/>
  <c r="Y188" i="3"/>
  <c r="Y163" i="3"/>
  <c r="Y135" i="3"/>
  <c r="Y237" i="3"/>
  <c r="Z237" i="3" s="1"/>
  <c r="Y20" i="3"/>
  <c r="Y100" i="3"/>
  <c r="Y106" i="3"/>
  <c r="Y147" i="3"/>
  <c r="Y227" i="3"/>
  <c r="Y104" i="3"/>
  <c r="Y293" i="3"/>
  <c r="Y65" i="3"/>
  <c r="Y7" i="3"/>
  <c r="Y11" i="3"/>
  <c r="Y37" i="3"/>
  <c r="Y116" i="3"/>
  <c r="Y3" i="3"/>
  <c r="Y28" i="3"/>
  <c r="Y35" i="3"/>
  <c r="Y46" i="3"/>
  <c r="Y107" i="3"/>
  <c r="Y187" i="3"/>
  <c r="Y68" i="3"/>
  <c r="Y280" i="3"/>
  <c r="Z280" i="3" s="1"/>
  <c r="Y70" i="3"/>
  <c r="Y142" i="3"/>
  <c r="Y214" i="3"/>
  <c r="Z214" i="3" s="1"/>
  <c r="Y290" i="3"/>
  <c r="Z290" i="3" s="1"/>
  <c r="Y27" i="3"/>
  <c r="Z27" i="3" s="1"/>
  <c r="Y47" i="3"/>
  <c r="Y111" i="3"/>
  <c r="Z111" i="3" s="1"/>
  <c r="Y259" i="3"/>
  <c r="Y72" i="3"/>
  <c r="Z72" i="3" s="1"/>
  <c r="Y284" i="3"/>
  <c r="Z284" i="3" s="1"/>
  <c r="Y97" i="3"/>
  <c r="Z97" i="3" s="1"/>
  <c r="Y249" i="3"/>
  <c r="Y74" i="3"/>
  <c r="Y146" i="3"/>
  <c r="Y294" i="3"/>
  <c r="Y216" i="3"/>
  <c r="Y298" i="3"/>
  <c r="Y108" i="3"/>
  <c r="Y210" i="3"/>
  <c r="Y276" i="3"/>
  <c r="Y128" i="3"/>
  <c r="Y251" i="3"/>
  <c r="Y103" i="3"/>
  <c r="Y282" i="3"/>
  <c r="Z282" i="3" s="1"/>
  <c r="Y59" i="3"/>
  <c r="Z59" i="3" s="1"/>
  <c r="Y127" i="3"/>
  <c r="Z127" i="3" s="1"/>
  <c r="Y203" i="3"/>
  <c r="Z203" i="3" s="1"/>
  <c r="Y224" i="3"/>
  <c r="Z224" i="3" s="1"/>
  <c r="Y63" i="3"/>
  <c r="Z63" i="3" s="1"/>
  <c r="Y164" i="3"/>
  <c r="Z164" i="3" s="1"/>
  <c r="Y300" i="3"/>
  <c r="Y117" i="3"/>
  <c r="Y269" i="3"/>
  <c r="Z269" i="3" s="1"/>
  <c r="Y246" i="3"/>
  <c r="Z246" i="3" s="1"/>
  <c r="P288" i="75"/>
  <c r="AH288" i="75" s="1"/>
  <c r="Y297" i="3"/>
  <c r="Z297" i="3" s="1"/>
  <c r="Y134" i="3"/>
  <c r="Y145" i="3"/>
  <c r="Y112" i="3"/>
  <c r="Z112" i="3" s="1"/>
  <c r="Y87" i="3"/>
  <c r="Y124" i="3"/>
  <c r="Y180" i="3"/>
  <c r="Y44" i="3"/>
  <c r="Z44" i="3" s="1"/>
  <c r="Y67" i="3"/>
  <c r="Y281" i="3"/>
  <c r="Y73" i="3"/>
  <c r="Y229" i="3"/>
  <c r="Z229" i="3" s="1"/>
  <c r="Y274" i="3"/>
  <c r="Z274" i="3" s="1"/>
  <c r="Y77" i="3"/>
  <c r="Y118" i="3"/>
  <c r="Y54" i="3"/>
  <c r="Z54" i="3" s="1"/>
  <c r="Y287" i="3"/>
  <c r="Y32" i="3"/>
  <c r="Y266" i="3"/>
  <c r="Y12" i="3"/>
  <c r="Y78" i="3"/>
  <c r="Y231" i="3"/>
  <c r="Y98" i="3"/>
  <c r="Y172" i="3"/>
  <c r="Y291" i="3"/>
  <c r="Z291" i="3" s="1"/>
  <c r="Y139" i="3"/>
  <c r="P96" i="75"/>
  <c r="AH96" i="75" s="1"/>
  <c r="Y275" i="3"/>
  <c r="Z275" i="3" s="1"/>
  <c r="Y201" i="3"/>
  <c r="Y261" i="3"/>
  <c r="Y92" i="3"/>
  <c r="Y250" i="3"/>
  <c r="Y220" i="3"/>
  <c r="Z220" i="3" s="1"/>
  <c r="Y19" i="3"/>
  <c r="Y113" i="3"/>
  <c r="Y242" i="3"/>
  <c r="Z242" i="3" s="1"/>
  <c r="Y88" i="3"/>
  <c r="Y66" i="3"/>
  <c r="Y166" i="3"/>
  <c r="Z166" i="3" s="1"/>
  <c r="Y16" i="3"/>
  <c r="Y61" i="3"/>
  <c r="Y42" i="3"/>
  <c r="Z42" i="3" s="1"/>
  <c r="Y10" i="3"/>
  <c r="Y13" i="3"/>
  <c r="Z13" i="3" s="1"/>
  <c r="Y223" i="3"/>
  <c r="Z223" i="3" s="1"/>
  <c r="Y295" i="3"/>
  <c r="Y53" i="3"/>
  <c r="Y289" i="3"/>
  <c r="Y258" i="3"/>
  <c r="Z258" i="3" s="1"/>
  <c r="P160" i="75"/>
  <c r="AH160" i="75" s="1"/>
  <c r="Y8" i="3"/>
  <c r="Y299" i="3"/>
  <c r="Y244" i="3"/>
  <c r="Y133" i="3"/>
  <c r="Y114" i="3"/>
  <c r="Y262" i="3"/>
  <c r="Z262" i="3" s="1"/>
  <c r="Y230" i="3"/>
  <c r="Y76" i="3"/>
  <c r="Z76" i="3" s="1"/>
  <c r="Y181" i="3"/>
  <c r="Y248" i="3"/>
  <c r="Y43" i="3"/>
  <c r="Y83" i="3"/>
  <c r="Y174" i="3"/>
  <c r="Y285" i="3"/>
  <c r="Y236" i="3"/>
  <c r="Y96" i="3"/>
  <c r="Y219" i="3"/>
  <c r="Y71" i="3"/>
  <c r="Y234" i="3"/>
  <c r="Y69" i="3"/>
  <c r="P224" i="75"/>
  <c r="AH224" i="75" s="1"/>
  <c r="Y168" i="3"/>
  <c r="Y82" i="3"/>
  <c r="Y80" i="3"/>
  <c r="Z80" i="3" s="1"/>
  <c r="Y29" i="3"/>
  <c r="Y186" i="3"/>
  <c r="Y167" i="3"/>
  <c r="Z167" i="3" s="1"/>
  <c r="Y105" i="3"/>
  <c r="Y30" i="3"/>
  <c r="Y86" i="3"/>
  <c r="Z86" i="3" s="1"/>
  <c r="Y283" i="3"/>
  <c r="Z283" i="3" s="1"/>
  <c r="Y228" i="3"/>
  <c r="Z228" i="3" s="1"/>
  <c r="Y257" i="3"/>
  <c r="Y288" i="3"/>
  <c r="Y155" i="3"/>
  <c r="Y39" i="3"/>
  <c r="Z39" i="3" s="1"/>
  <c r="Y119" i="3"/>
  <c r="Y38" i="3"/>
  <c r="Y9" i="3"/>
  <c r="Y6" i="3"/>
  <c r="Y22" i="3"/>
  <c r="Y91" i="3"/>
  <c r="Y171" i="3"/>
  <c r="Z171" i="3" s="1"/>
  <c r="Y192" i="3"/>
  <c r="Y273" i="3"/>
  <c r="Y24" i="3"/>
  <c r="Y41" i="3"/>
  <c r="Y95" i="3"/>
  <c r="Y175" i="3"/>
  <c r="Y243" i="3"/>
  <c r="Y268" i="3"/>
  <c r="Y153" i="3"/>
  <c r="Y130" i="3"/>
  <c r="Y278" i="3"/>
  <c r="Z278" i="3" s="1"/>
  <c r="Y14" i="3"/>
  <c r="Y17" i="3"/>
  <c r="Y141" i="3"/>
  <c r="Z141" i="3" s="1"/>
  <c r="Y184" i="3"/>
  <c r="Z184" i="3" s="1"/>
  <c r="Y271" i="3"/>
  <c r="Y286" i="3"/>
  <c r="Y241" i="3"/>
  <c r="Z241" i="3" s="1"/>
  <c r="Y85" i="3"/>
  <c r="Y204" i="3"/>
  <c r="Y64" i="3"/>
  <c r="Y36" i="3"/>
  <c r="Y26" i="3"/>
  <c r="Y60" i="3"/>
  <c r="Z60" i="3" s="1"/>
  <c r="Y45" i="3"/>
  <c r="Z45" i="3" s="1"/>
  <c r="Y252" i="3"/>
  <c r="Y235" i="3"/>
  <c r="P52" i="75"/>
  <c r="AH52" i="75" s="1"/>
  <c r="Y197" i="3"/>
  <c r="Z197" i="3" s="1"/>
  <c r="Y199" i="3"/>
  <c r="Z199" i="3" s="1"/>
  <c r="Y179" i="3"/>
  <c r="Z179" i="3" s="1"/>
  <c r="Y94" i="3"/>
  <c r="Z94" i="3" s="1"/>
  <c r="Y121" i="3"/>
  <c r="P129" i="75"/>
  <c r="AH129" i="75" s="1"/>
  <c r="P145" i="75"/>
  <c r="AH145" i="75" s="1"/>
  <c r="P241" i="75"/>
  <c r="AH241" i="75" s="1"/>
  <c r="P273" i="75"/>
  <c r="AH273" i="75" s="1"/>
  <c r="P289" i="75"/>
  <c r="AH289" i="75" s="1"/>
  <c r="Y253" i="3"/>
  <c r="Z253" i="3" s="1"/>
  <c r="Y226" i="3"/>
  <c r="Z226" i="3" s="1"/>
  <c r="Y211" i="3"/>
  <c r="Z211" i="3" s="1"/>
  <c r="Z25" i="3"/>
  <c r="P177" i="75"/>
  <c r="AH177" i="75" s="1"/>
  <c r="P209" i="75"/>
  <c r="Y233" i="3"/>
  <c r="Y58" i="3"/>
  <c r="O245" i="3"/>
  <c r="O73" i="3"/>
  <c r="O201" i="3"/>
  <c r="W50" i="3"/>
  <c r="Y50" i="3" s="1"/>
  <c r="Z50" i="3" s="1"/>
  <c r="W178" i="3"/>
  <c r="Y178" i="3" s="1"/>
  <c r="Z178" i="3" s="1"/>
  <c r="W57" i="3"/>
  <c r="Y57" i="3" s="1"/>
  <c r="Z57" i="3" s="1"/>
  <c r="W191" i="3"/>
  <c r="Y191" i="3" s="1"/>
  <c r="Z191" i="3" s="1"/>
  <c r="W255" i="3"/>
  <c r="W48" i="3"/>
  <c r="Y48" i="3" s="1"/>
  <c r="Z48" i="3" s="1"/>
  <c r="W176" i="3"/>
  <c r="Y176" i="3" s="1"/>
  <c r="Z176" i="3" s="1"/>
  <c r="W240" i="3"/>
  <c r="Y240" i="3" s="1"/>
  <c r="Z240" i="3" s="1"/>
  <c r="W150" i="3"/>
  <c r="Y150" i="3" s="1"/>
  <c r="W109" i="3"/>
  <c r="Y109" i="3" s="1"/>
  <c r="Z109" i="3" s="1"/>
  <c r="W196" i="3"/>
  <c r="Y196" i="3" s="1"/>
  <c r="Z196" i="3" s="1"/>
  <c r="W212" i="3"/>
  <c r="Y212" i="3" s="1"/>
  <c r="W215" i="3"/>
  <c r="Y215" i="3" s="1"/>
  <c r="W190" i="3"/>
  <c r="Y190" i="3" s="1"/>
  <c r="W200" i="3"/>
  <c r="Y200" i="3" s="1"/>
  <c r="Z200" i="3" s="1"/>
  <c r="W195" i="3"/>
  <c r="Y195" i="3" s="1"/>
  <c r="W56" i="3"/>
  <c r="Y56" i="3" s="1"/>
  <c r="W185" i="3"/>
  <c r="Y185" i="3" s="1"/>
  <c r="Z185" i="3" s="1"/>
  <c r="W217" i="3"/>
  <c r="Y217" i="3" s="1"/>
  <c r="Z217" i="3" s="1"/>
  <c r="W194" i="3"/>
  <c r="Y194" i="3" s="1"/>
  <c r="W207" i="3"/>
  <c r="W161" i="3"/>
  <c r="Y161" i="3" s="1"/>
  <c r="W202" i="3"/>
  <c r="Y202" i="3" s="1"/>
  <c r="W115" i="3"/>
  <c r="W157" i="3"/>
  <c r="Y157" i="3" s="1"/>
  <c r="W222" i="3"/>
  <c r="Y222" i="3" s="1"/>
  <c r="Z222" i="3" s="1"/>
  <c r="W154" i="3"/>
  <c r="Y154" i="3" s="1"/>
  <c r="W151" i="3"/>
  <c r="W169" i="3"/>
  <c r="Y169" i="3" s="1"/>
  <c r="Z169" i="3" s="1"/>
  <c r="W177" i="3"/>
  <c r="Y177" i="3" s="1"/>
  <c r="W159" i="3"/>
  <c r="Y159" i="3" s="1"/>
  <c r="Z159" i="3" s="1"/>
  <c r="W213" i="3"/>
  <c r="Y213" i="3" s="1"/>
  <c r="Z213" i="3" s="1"/>
  <c r="W208" i="3"/>
  <c r="Y208" i="3" s="1"/>
  <c r="Z208" i="3" s="1"/>
  <c r="W272" i="3"/>
  <c r="Y272" i="3" s="1"/>
  <c r="W182" i="3"/>
  <c r="W173" i="3"/>
  <c r="Y173" i="3" s="1"/>
  <c r="Z173" i="3" s="1"/>
  <c r="W206" i="3"/>
  <c r="Y206" i="3" s="1"/>
  <c r="W120" i="3"/>
  <c r="Y120" i="3" s="1"/>
  <c r="W99" i="3"/>
  <c r="Y99" i="3" s="1"/>
  <c r="W55" i="3"/>
  <c r="Y55" i="3" s="1"/>
  <c r="W162" i="3"/>
  <c r="Y162" i="3" s="1"/>
  <c r="W189" i="3"/>
  <c r="Y189" i="3" s="1"/>
  <c r="Z189" i="3" s="1"/>
  <c r="W239" i="3"/>
  <c r="W160" i="3"/>
  <c r="Y160" i="3" s="1"/>
  <c r="W193" i="3"/>
  <c r="Y193" i="3" s="1"/>
  <c r="Z193" i="3" s="1"/>
  <c r="W198" i="3"/>
  <c r="Y198" i="3" s="1"/>
  <c r="Z198" i="3" s="1"/>
  <c r="W205" i="3"/>
  <c r="Y205" i="3" s="1"/>
  <c r="W148" i="3"/>
  <c r="Y148" i="3" s="1"/>
  <c r="W265" i="3"/>
  <c r="Y265" i="3" s="1"/>
  <c r="W158" i="3"/>
  <c r="Y158" i="3" s="1"/>
  <c r="Z158" i="3" s="1"/>
  <c r="W62" i="3"/>
  <c r="Y62" i="3" s="1"/>
  <c r="W218" i="3"/>
  <c r="Y218" i="3" s="1"/>
  <c r="W122" i="3"/>
  <c r="Y122" i="3" s="1"/>
  <c r="Z122" i="3" s="1"/>
  <c r="W183" i="3"/>
  <c r="Y183" i="3" s="1"/>
  <c r="Z170" i="3"/>
  <c r="Z209" i="3"/>
  <c r="Z247" i="3"/>
  <c r="Z263" i="3"/>
  <c r="Z110" i="3"/>
  <c r="Z238" i="3"/>
  <c r="Z101" i="3"/>
  <c r="Z165" i="3"/>
  <c r="Z132" i="3"/>
  <c r="Z260" i="3"/>
  <c r="Z123" i="3"/>
  <c r="Z267" i="3"/>
  <c r="Z89" i="3"/>
  <c r="Z137" i="3"/>
  <c r="Z136" i="3"/>
  <c r="Z102" i="3"/>
  <c r="Z61" i="3"/>
  <c r="Z221" i="3"/>
  <c r="Z277" i="3"/>
  <c r="Z264" i="3"/>
  <c r="O255" i="3"/>
  <c r="O53" i="3"/>
  <c r="O157" i="3"/>
  <c r="O241" i="3"/>
  <c r="O202" i="3"/>
  <c r="O292" i="3"/>
  <c r="P84" i="75"/>
  <c r="AH84" i="75" s="1"/>
  <c r="P72" i="75"/>
  <c r="AH72" i="75" s="1"/>
  <c r="P97" i="75"/>
  <c r="AH97" i="75" s="1"/>
  <c r="P113" i="75"/>
  <c r="AH113" i="75" s="1"/>
  <c r="P225" i="75"/>
  <c r="AH225" i="75" s="1"/>
  <c r="P257" i="75"/>
  <c r="AH257" i="75" s="1"/>
  <c r="P193" i="75"/>
  <c r="AH193" i="75" s="1"/>
  <c r="P40" i="75"/>
  <c r="AH40" i="75" s="1"/>
  <c r="P128" i="75"/>
  <c r="AH128" i="75" s="1"/>
  <c r="P41" i="75"/>
  <c r="AH41" i="75" s="1"/>
  <c r="P73" i="75"/>
  <c r="AH73" i="75" s="1"/>
  <c r="P112" i="75"/>
  <c r="AH112" i="75" s="1"/>
  <c r="I303" i="5"/>
  <c r="P176" i="75"/>
  <c r="P240" i="75"/>
  <c r="AH240" i="75" s="1"/>
  <c r="P48" i="75"/>
  <c r="AH48" i="75" s="1"/>
  <c r="O104" i="3"/>
  <c r="O204" i="3"/>
  <c r="O213" i="3"/>
  <c r="O248" i="3"/>
  <c r="O86" i="3"/>
  <c r="O102" i="3"/>
  <c r="O113" i="3"/>
  <c r="O294" i="3"/>
  <c r="O196" i="3"/>
  <c r="O101" i="3"/>
  <c r="O137" i="3"/>
  <c r="O221" i="3"/>
  <c r="O293" i="3"/>
  <c r="I120" i="4"/>
  <c r="O117" i="3"/>
  <c r="O74" i="3"/>
  <c r="O166" i="3"/>
  <c r="O68" i="3"/>
  <c r="O148" i="3"/>
  <c r="O45" i="3"/>
  <c r="O261" i="3"/>
  <c r="O214" i="3"/>
  <c r="O156" i="3"/>
  <c r="O216" i="3"/>
  <c r="O16" i="3"/>
  <c r="O278" i="3"/>
  <c r="O138" i="3"/>
  <c r="O48" i="3"/>
  <c r="O184" i="3"/>
  <c r="O288" i="3"/>
  <c r="O186" i="3"/>
  <c r="AA64" i="4"/>
  <c r="O8" i="3"/>
  <c r="O33" i="3"/>
  <c r="O70" i="3"/>
  <c r="O181" i="3"/>
  <c r="O134" i="3"/>
  <c r="O242" i="3"/>
  <c r="O180" i="3"/>
  <c r="O161" i="3"/>
  <c r="O217" i="3"/>
  <c r="O273" i="3"/>
  <c r="AA168" i="4"/>
  <c r="O287" i="3"/>
  <c r="O14" i="3"/>
  <c r="O133" i="3"/>
  <c r="O93" i="3"/>
  <c r="O94" i="3"/>
  <c r="O289" i="3"/>
  <c r="O164" i="3"/>
  <c r="O257" i="3"/>
  <c r="O163" i="3"/>
  <c r="O162" i="3"/>
  <c r="AA18" i="4"/>
  <c r="AA141" i="4"/>
  <c r="AA205" i="4"/>
  <c r="AA281" i="4"/>
  <c r="AA142" i="4"/>
  <c r="AA186" i="4"/>
  <c r="AA150" i="4"/>
  <c r="AA178" i="4"/>
  <c r="AA170" i="4"/>
  <c r="AA62" i="4"/>
  <c r="AA42" i="4"/>
  <c r="AA167" i="4"/>
  <c r="AA23" i="4"/>
  <c r="AA81" i="4"/>
  <c r="AA75" i="4"/>
  <c r="AA177" i="4"/>
  <c r="AA147" i="4"/>
  <c r="AA239" i="4"/>
  <c r="AA267" i="4"/>
  <c r="AA130" i="4"/>
  <c r="AA143" i="4"/>
  <c r="O66" i="3"/>
  <c r="O130" i="3"/>
  <c r="AA69" i="4"/>
  <c r="AA121" i="4"/>
  <c r="AA197" i="4"/>
  <c r="AA242" i="4"/>
  <c r="AA282" i="4"/>
  <c r="AA17" i="4"/>
  <c r="AA107" i="4"/>
  <c r="AA202" i="4"/>
  <c r="AA55" i="4"/>
  <c r="AA110" i="4"/>
  <c r="O71" i="3"/>
  <c r="AA51" i="4"/>
  <c r="AA28" i="4"/>
  <c r="AA115" i="4"/>
  <c r="AA264" i="4"/>
  <c r="AA260" i="4"/>
  <c r="AA192" i="4"/>
  <c r="AA278" i="4"/>
  <c r="AA119" i="4"/>
  <c r="AA204" i="4"/>
  <c r="AA284" i="4"/>
  <c r="AA85" i="4"/>
  <c r="AA296" i="4"/>
  <c r="AA160" i="4"/>
  <c r="O144" i="3"/>
  <c r="AA169" i="4"/>
  <c r="AA233" i="4"/>
  <c r="AA6" i="4"/>
  <c r="AA152" i="4"/>
  <c r="AA208" i="4"/>
  <c r="AA156" i="4"/>
  <c r="AA16" i="4"/>
  <c r="AA27" i="4"/>
  <c r="AA22" i="4"/>
  <c r="AA61" i="4"/>
  <c r="AA157" i="4"/>
  <c r="AA221" i="4"/>
  <c r="AA163" i="4"/>
  <c r="AA286" i="4"/>
  <c r="AA171" i="4"/>
  <c r="AA294" i="4"/>
  <c r="AA215" i="4"/>
  <c r="AA191" i="4"/>
  <c r="AA210" i="4"/>
  <c r="AA34" i="4"/>
  <c r="AA117" i="4"/>
  <c r="AA193" i="4"/>
  <c r="AA269" i="4"/>
  <c r="AA190" i="4"/>
  <c r="AA255" i="4"/>
  <c r="AA166" i="4"/>
  <c r="AA151" i="4"/>
  <c r="AA273" i="4"/>
  <c r="AA122" i="4"/>
  <c r="AA26" i="4"/>
  <c r="AA97" i="4"/>
  <c r="AA149" i="4"/>
  <c r="AA213" i="4"/>
  <c r="AA277" i="4"/>
  <c r="AA43" i="4"/>
  <c r="AA248" i="4"/>
  <c r="AA138" i="4"/>
  <c r="AA223" i="4"/>
  <c r="AA176" i="4"/>
  <c r="AA252" i="4"/>
  <c r="O195" i="3"/>
  <c r="O215" i="3"/>
  <c r="AA79" i="4"/>
  <c r="AA8" i="4"/>
  <c r="AA13" i="4"/>
  <c r="AA52" i="4"/>
  <c r="AA76" i="4"/>
  <c r="AA214" i="4"/>
  <c r="AA299" i="4"/>
  <c r="AA140" i="4"/>
  <c r="AA226" i="4"/>
  <c r="AA101" i="4"/>
  <c r="AA164" i="4"/>
  <c r="O193" i="3"/>
  <c r="AA57" i="4"/>
  <c r="O264" i="3"/>
  <c r="AA185" i="4"/>
  <c r="AA48" i="4"/>
  <c r="AA276" i="4"/>
  <c r="AA272" i="4"/>
  <c r="AA220" i="4"/>
  <c r="AA279" i="4"/>
  <c r="AA24" i="4"/>
  <c r="AA35" i="4"/>
  <c r="AA36" i="4"/>
  <c r="AA38" i="4"/>
  <c r="AA29" i="4"/>
  <c r="AA14" i="4"/>
  <c r="AA77" i="4"/>
  <c r="AA91" i="4"/>
  <c r="AA173" i="4"/>
  <c r="AA249" i="4"/>
  <c r="AA206" i="4"/>
  <c r="AA266" i="4"/>
  <c r="AA258" i="4"/>
  <c r="AA118" i="4"/>
  <c r="AA262" i="4"/>
  <c r="AA99" i="4"/>
  <c r="AA231" i="4"/>
  <c r="AA109" i="4"/>
  <c r="AA209" i="4"/>
  <c r="AA285" i="4"/>
  <c r="AA175" i="4"/>
  <c r="AA203" i="4"/>
  <c r="AA289" i="4"/>
  <c r="AA31" i="4"/>
  <c r="AA113" i="4"/>
  <c r="AA165" i="4"/>
  <c r="AA229" i="4"/>
  <c r="AA293" i="4"/>
  <c r="AA46" i="4"/>
  <c r="AA5" i="4"/>
  <c r="AA72" i="4"/>
  <c r="AA60" i="4"/>
  <c r="AA111" i="4"/>
  <c r="AA240" i="4"/>
  <c r="AA133" i="4"/>
  <c r="AA194" i="4"/>
  <c r="AA131" i="4"/>
  <c r="AA95" i="4"/>
  <c r="AA21" i="4"/>
  <c r="AA4" i="4"/>
  <c r="AA32" i="4"/>
  <c r="AA96" i="4"/>
  <c r="AA179" i="4"/>
  <c r="AA132" i="4"/>
  <c r="AA104" i="4"/>
  <c r="AA235" i="4"/>
  <c r="AA63" i="4"/>
  <c r="AA162" i="4"/>
  <c r="AA247" i="4"/>
  <c r="AA211" i="4"/>
  <c r="AA125" i="4"/>
  <c r="O153" i="3"/>
  <c r="AA73" i="4"/>
  <c r="AA137" i="4"/>
  <c r="AA184" i="4"/>
  <c r="AA10" i="4"/>
  <c r="AA112" i="4"/>
  <c r="AA280" i="4"/>
  <c r="AA68" i="4"/>
  <c r="AA300" i="4"/>
  <c r="AA15" i="4"/>
  <c r="AA40" i="4"/>
  <c r="AA39" i="4"/>
  <c r="AA259" i="4"/>
  <c r="AA33" i="4"/>
  <c r="AA3" i="4"/>
  <c r="AA30" i="4"/>
  <c r="AA129" i="4"/>
  <c r="AA265" i="4"/>
  <c r="AA94" i="4"/>
  <c r="AA222" i="4"/>
  <c r="AA47" i="4"/>
  <c r="AA230" i="4"/>
  <c r="AA295" i="4"/>
  <c r="AA271" i="4"/>
  <c r="AA139" i="4"/>
  <c r="AA283" i="4"/>
  <c r="AA274" i="4"/>
  <c r="AA65" i="4"/>
  <c r="AA54" i="4"/>
  <c r="AA161" i="4"/>
  <c r="AA225" i="4"/>
  <c r="AA270" i="4"/>
  <c r="AA218" i="4"/>
  <c r="AA98" i="4"/>
  <c r="AA246" i="4"/>
  <c r="AA106" i="4"/>
  <c r="AA241" i="4"/>
  <c r="AA174" i="4"/>
  <c r="AA53" i="4"/>
  <c r="AA102" i="4"/>
  <c r="AA181" i="4"/>
  <c r="AA58" i="4"/>
  <c r="AA74" i="4"/>
  <c r="AA12" i="4"/>
  <c r="AA86" i="4"/>
  <c r="AA88" i="4"/>
  <c r="AA180" i="4"/>
  <c r="AA287" i="4"/>
  <c r="AA134" i="4"/>
  <c r="AA124" i="4"/>
  <c r="AA237" i="4"/>
  <c r="AA195" i="4"/>
  <c r="AA9" i="4"/>
  <c r="AA20" i="4"/>
  <c r="AA87" i="4"/>
  <c r="AA200" i="4"/>
  <c r="AA196" i="4"/>
  <c r="AA128" i="4"/>
  <c r="AA256" i="4"/>
  <c r="AA92" i="4"/>
  <c r="AA183" i="4"/>
  <c r="AA268" i="4"/>
  <c r="AA232" i="4"/>
  <c r="AA292" i="4"/>
  <c r="AA172" i="4"/>
  <c r="AA217" i="4"/>
  <c r="AA11" i="4"/>
  <c r="AA108" i="4"/>
  <c r="AA144" i="4"/>
  <c r="AA7" i="4"/>
  <c r="AA41" i="4"/>
  <c r="AA19" i="4"/>
  <c r="AA103" i="4"/>
  <c r="O260" i="3"/>
  <c r="O26" i="3"/>
  <c r="O106" i="3"/>
  <c r="O206" i="3"/>
  <c r="O290" i="3"/>
  <c r="O127" i="3"/>
  <c r="O171" i="3"/>
  <c r="O231" i="3"/>
  <c r="O267" i="3"/>
  <c r="O141" i="3"/>
  <c r="O256" i="3"/>
  <c r="O219" i="3"/>
  <c r="O69" i="3"/>
  <c r="O265" i="3"/>
  <c r="O246" i="3"/>
  <c r="O34" i="3"/>
  <c r="O124" i="3"/>
  <c r="O268" i="3"/>
  <c r="O233" i="3"/>
  <c r="O32" i="3"/>
  <c r="O13" i="3"/>
  <c r="O78" i="3"/>
  <c r="O3" i="3"/>
  <c r="O15" i="3"/>
  <c r="O139" i="3"/>
  <c r="O42" i="3"/>
  <c r="O82" i="3"/>
  <c r="O110" i="3"/>
  <c r="O142" i="3"/>
  <c r="O174" i="3"/>
  <c r="O210" i="3"/>
  <c r="O238" i="3"/>
  <c r="O270" i="3"/>
  <c r="O298" i="3"/>
  <c r="O46" i="3"/>
  <c r="O55" i="3"/>
  <c r="O75" i="3"/>
  <c r="O91" i="3"/>
  <c r="O115" i="3"/>
  <c r="O131" i="3"/>
  <c r="O155" i="3"/>
  <c r="O175" i="3"/>
  <c r="O235" i="3"/>
  <c r="O251" i="3"/>
  <c r="O271" i="3"/>
  <c r="O291" i="3"/>
  <c r="O11" i="3"/>
  <c r="O27" i="3"/>
  <c r="O57" i="3"/>
  <c r="O109" i="3"/>
  <c r="O145" i="3"/>
  <c r="O253" i="3"/>
  <c r="O76" i="3"/>
  <c r="O120" i="3"/>
  <c r="O152" i="3"/>
  <c r="O192" i="3"/>
  <c r="O232" i="3"/>
  <c r="O80" i="3"/>
  <c r="O81" i="3"/>
  <c r="O23" i="3"/>
  <c r="O228" i="3"/>
  <c r="O284" i="3"/>
  <c r="O50" i="3"/>
  <c r="O59" i="3"/>
  <c r="O258" i="3"/>
  <c r="O51" i="3"/>
  <c r="O107" i="3"/>
  <c r="O151" i="3"/>
  <c r="O211" i="3"/>
  <c r="O247" i="3"/>
  <c r="O37" i="3"/>
  <c r="O97" i="3"/>
  <c r="O185" i="3"/>
  <c r="O297" i="3"/>
  <c r="O72" i="3"/>
  <c r="O176" i="3"/>
  <c r="O220" i="3"/>
  <c r="O52" i="3"/>
  <c r="O10" i="3"/>
  <c r="O31" i="3"/>
  <c r="O178" i="3"/>
  <c r="O286" i="3"/>
  <c r="O92" i="3"/>
  <c r="O240" i="3"/>
  <c r="O77" i="3"/>
  <c r="O203" i="3"/>
  <c r="O29" i="3"/>
  <c r="O6" i="3"/>
  <c r="O17" i="3"/>
  <c r="O85" i="3"/>
  <c r="O149" i="3"/>
  <c r="O277" i="3"/>
  <c r="O285" i="3"/>
  <c r="O114" i="3"/>
  <c r="O150" i="3"/>
  <c r="O182" i="3"/>
  <c r="O222" i="3"/>
  <c r="O262" i="3"/>
  <c r="O18" i="3"/>
  <c r="O56" i="3"/>
  <c r="O96" i="3"/>
  <c r="O132" i="3"/>
  <c r="O160" i="3"/>
  <c r="O188" i="3"/>
  <c r="O244" i="3"/>
  <c r="O272" i="3"/>
  <c r="O105" i="3"/>
  <c r="O189" i="3"/>
  <c r="O249" i="3"/>
  <c r="O20" i="3"/>
  <c r="O4" i="3"/>
  <c r="O99" i="3"/>
  <c r="O263" i="3"/>
  <c r="O24" i="3"/>
  <c r="O35" i="3"/>
  <c r="O275" i="3"/>
  <c r="O58" i="3"/>
  <c r="O90" i="3"/>
  <c r="O122" i="3"/>
  <c r="O146" i="3"/>
  <c r="O218" i="3"/>
  <c r="O250" i="3"/>
  <c r="O274" i="3"/>
  <c r="O43" i="3"/>
  <c r="O63" i="3"/>
  <c r="O79" i="3"/>
  <c r="O95" i="3"/>
  <c r="O119" i="3"/>
  <c r="O135" i="3"/>
  <c r="O159" i="3"/>
  <c r="O179" i="3"/>
  <c r="O199" i="3"/>
  <c r="O223" i="3"/>
  <c r="O239" i="3"/>
  <c r="O279" i="3"/>
  <c r="O295" i="3"/>
  <c r="O36" i="3"/>
  <c r="O61" i="3"/>
  <c r="O121" i="3"/>
  <c r="O209" i="3"/>
  <c r="O269" i="3"/>
  <c r="O108" i="3"/>
  <c r="O128" i="3"/>
  <c r="O168" i="3"/>
  <c r="O200" i="3"/>
  <c r="O236" i="3"/>
  <c r="O280" i="3"/>
  <c r="O147" i="3"/>
  <c r="O84" i="3"/>
  <c r="O89" i="3"/>
  <c r="O39" i="3"/>
  <c r="O170" i="3"/>
  <c r="O234" i="3"/>
  <c r="O87" i="3"/>
  <c r="O191" i="3"/>
  <c r="O237" i="3"/>
  <c r="O116" i="3"/>
  <c r="O197" i="3"/>
  <c r="O177" i="3"/>
  <c r="O212" i="3"/>
  <c r="O173" i="3"/>
  <c r="O190" i="3"/>
  <c r="O40" i="3"/>
  <c r="O12" i="3"/>
  <c r="O21" i="3"/>
  <c r="O38" i="3"/>
  <c r="O28" i="3"/>
  <c r="O54" i="3"/>
  <c r="O165" i="3"/>
  <c r="O229" i="3"/>
  <c r="O49" i="3"/>
  <c r="O118" i="3"/>
  <c r="O158" i="3"/>
  <c r="O198" i="3"/>
  <c r="O230" i="3"/>
  <c r="O266" i="3"/>
  <c r="O30" i="3"/>
  <c r="O19" i="3"/>
  <c r="O60" i="3"/>
  <c r="O100" i="3"/>
  <c r="O140" i="3"/>
  <c r="O224" i="3"/>
  <c r="O276" i="3"/>
  <c r="O300" i="3"/>
  <c r="O129" i="3"/>
  <c r="O205" i="3"/>
  <c r="O5" i="3"/>
  <c r="O25" i="3"/>
  <c r="O7" i="3"/>
  <c r="O111" i="3"/>
  <c r="O9" i="3"/>
  <c r="O41" i="3"/>
  <c r="O22" i="3"/>
  <c r="O62" i="3"/>
  <c r="O98" i="3"/>
  <c r="O126" i="3"/>
  <c r="O154" i="3"/>
  <c r="O194" i="3"/>
  <c r="O226" i="3"/>
  <c r="O254" i="3"/>
  <c r="O282" i="3"/>
  <c r="O47" i="3"/>
  <c r="O67" i="3"/>
  <c r="O83" i="3"/>
  <c r="O103" i="3"/>
  <c r="O123" i="3"/>
  <c r="O143" i="3"/>
  <c r="O167" i="3"/>
  <c r="O183" i="3"/>
  <c r="O207" i="3"/>
  <c r="O227" i="3"/>
  <c r="O243" i="3"/>
  <c r="O259" i="3"/>
  <c r="O283" i="3"/>
  <c r="O299" i="3"/>
  <c r="O65" i="3"/>
  <c r="O125" i="3"/>
  <c r="O169" i="3"/>
  <c r="O225" i="3"/>
  <c r="O281" i="3"/>
  <c r="O64" i="3"/>
  <c r="O112" i="3"/>
  <c r="O136" i="3"/>
  <c r="O172" i="3"/>
  <c r="O208" i="3"/>
  <c r="O252" i="3"/>
  <c r="O296" i="3"/>
  <c r="O187" i="3"/>
  <c r="O88" i="3"/>
  <c r="O44" i="3"/>
  <c r="I36" i="4"/>
  <c r="I88" i="4"/>
  <c r="I70" i="4"/>
  <c r="L304" i="74"/>
  <c r="I256" i="4"/>
  <c r="I236" i="4"/>
  <c r="I124" i="4"/>
  <c r="I240" i="4"/>
  <c r="I280" i="4"/>
  <c r="I201" i="4"/>
  <c r="P158" i="75"/>
  <c r="AH158" i="75" s="1"/>
  <c r="P178" i="75"/>
  <c r="AH178" i="75" s="1"/>
  <c r="L305" i="74"/>
  <c r="P8" i="75"/>
  <c r="AH8" i="75" s="1"/>
  <c r="I288" i="4"/>
  <c r="I272" i="4"/>
  <c r="I125" i="4"/>
  <c r="P162" i="75"/>
  <c r="AH162" i="75" s="1"/>
  <c r="P93" i="75"/>
  <c r="AH93" i="75" s="1"/>
  <c r="P157" i="75"/>
  <c r="AH157" i="75" s="1"/>
  <c r="P221" i="75"/>
  <c r="AH221" i="75" s="1"/>
  <c r="P285" i="75"/>
  <c r="AH285" i="75" s="1"/>
  <c r="I144" i="4"/>
  <c r="I281" i="4"/>
  <c r="I172" i="4"/>
  <c r="I220" i="4"/>
  <c r="I89" i="4"/>
  <c r="I44" i="4"/>
  <c r="I83" i="4"/>
  <c r="P3" i="75"/>
  <c r="I252" i="4"/>
  <c r="I84" i="4"/>
  <c r="I224" i="4"/>
  <c r="I200" i="4"/>
  <c r="I12" i="4"/>
  <c r="P146" i="75"/>
  <c r="AH146" i="75" s="1"/>
  <c r="P69" i="75"/>
  <c r="AH69" i="75" s="1"/>
  <c r="P85" i="75"/>
  <c r="P149" i="75"/>
  <c r="AH149" i="75" s="1"/>
  <c r="P213" i="75"/>
  <c r="AH213" i="75" s="1"/>
  <c r="P277" i="75"/>
  <c r="AH277" i="75" s="1"/>
  <c r="P57" i="75"/>
  <c r="AH57" i="75" s="1"/>
  <c r="P137" i="75"/>
  <c r="AH137" i="75" s="1"/>
  <c r="P201" i="75"/>
  <c r="AH201" i="75" s="1"/>
  <c r="P265" i="75"/>
  <c r="AH265" i="75" s="1"/>
  <c r="I96" i="4"/>
  <c r="I156" i="4"/>
  <c r="I28" i="4"/>
  <c r="I140" i="4"/>
  <c r="I228" i="4"/>
  <c r="I276" i="4"/>
  <c r="P29" i="75"/>
  <c r="AH29" i="75" s="1"/>
  <c r="P45" i="75"/>
  <c r="AH45" i="75" s="1"/>
  <c r="P77" i="75"/>
  <c r="AH77" i="75" s="1"/>
  <c r="P125" i="75"/>
  <c r="AH125" i="75" s="1"/>
  <c r="P141" i="75"/>
  <c r="AH141" i="75" s="1"/>
  <c r="P189" i="75"/>
  <c r="AH189" i="75" s="1"/>
  <c r="P205" i="75"/>
  <c r="AH205" i="75" s="1"/>
  <c r="P253" i="75"/>
  <c r="AH253" i="75" s="1"/>
  <c r="P269" i="75"/>
  <c r="AH269" i="75" s="1"/>
  <c r="I92" i="4"/>
  <c r="I300" i="4"/>
  <c r="I227" i="4"/>
  <c r="I148" i="4"/>
  <c r="P33" i="75"/>
  <c r="AH33" i="75" s="1"/>
  <c r="P274" i="75"/>
  <c r="P49" i="75"/>
  <c r="AH49" i="75" s="1"/>
  <c r="P198" i="75"/>
  <c r="I217" i="4"/>
  <c r="I296" i="4"/>
  <c r="P53" i="75"/>
  <c r="AH53" i="75" s="1"/>
  <c r="P117" i="75"/>
  <c r="AH117" i="75" s="1"/>
  <c r="P181" i="75"/>
  <c r="P245" i="75"/>
  <c r="AH245" i="75" s="1"/>
  <c r="P242" i="75"/>
  <c r="AH242" i="75" s="1"/>
  <c r="P12" i="75"/>
  <c r="AH12" i="75" s="1"/>
  <c r="I116" i="4"/>
  <c r="P105" i="75"/>
  <c r="AH105" i="75" s="1"/>
  <c r="P169" i="75"/>
  <c r="AH169" i="75" s="1"/>
  <c r="P233" i="75"/>
  <c r="AH233" i="75" s="1"/>
  <c r="P297" i="75"/>
  <c r="AH297" i="75" s="1"/>
  <c r="I176" i="4"/>
  <c r="P21" i="75"/>
  <c r="AH21" i="75" s="1"/>
  <c r="P133" i="75"/>
  <c r="AH133" i="75" s="1"/>
  <c r="P197" i="75"/>
  <c r="AH197" i="75" s="1"/>
  <c r="P261" i="75"/>
  <c r="AH261" i="75" s="1"/>
  <c r="P6" i="75"/>
  <c r="AH6" i="75" s="1"/>
  <c r="I192" i="4"/>
  <c r="I233" i="4"/>
  <c r="I248" i="4"/>
  <c r="I268" i="4"/>
  <c r="I260" i="4"/>
  <c r="P25" i="75"/>
  <c r="AH25" i="75" s="1"/>
  <c r="P121" i="75"/>
  <c r="P185" i="75"/>
  <c r="AH185" i="75" s="1"/>
  <c r="P249" i="75"/>
  <c r="AH249" i="75" s="1"/>
  <c r="P61" i="75"/>
  <c r="AH61" i="75" s="1"/>
  <c r="P109" i="75"/>
  <c r="P173" i="75"/>
  <c r="P237" i="75"/>
  <c r="AH237" i="75" s="1"/>
  <c r="I196" i="4"/>
  <c r="I64" i="4"/>
  <c r="I76" i="4"/>
  <c r="P17" i="75"/>
  <c r="AH17" i="75" s="1"/>
  <c r="P65" i="75"/>
  <c r="AH65" i="75" s="1"/>
  <c r="I152" i="4"/>
  <c r="P16" i="75"/>
  <c r="AH16" i="75" s="1"/>
  <c r="I292" i="4"/>
  <c r="I100" i="4"/>
  <c r="P4" i="75"/>
  <c r="AH4" i="75" s="1"/>
  <c r="I32" i="4"/>
  <c r="I284" i="4"/>
  <c r="P81" i="75"/>
  <c r="AH81" i="75" s="1"/>
  <c r="I216" i="4"/>
  <c r="I164" i="4"/>
  <c r="P37" i="75"/>
  <c r="AH37" i="75" s="1"/>
  <c r="P101" i="75"/>
  <c r="AH101" i="75" s="1"/>
  <c r="P165" i="75"/>
  <c r="AH165" i="75" s="1"/>
  <c r="P229" i="75"/>
  <c r="P293" i="75"/>
  <c r="AH293" i="75" s="1"/>
  <c r="I16" i="4"/>
  <c r="P89" i="75"/>
  <c r="P153" i="75"/>
  <c r="AH153" i="75" s="1"/>
  <c r="P217" i="75"/>
  <c r="AH217" i="75" s="1"/>
  <c r="P281" i="75"/>
  <c r="AH281" i="75" s="1"/>
  <c r="I56" i="4"/>
  <c r="I184" i="4"/>
  <c r="I4" i="4"/>
  <c r="I72" i="4"/>
  <c r="I212" i="4"/>
  <c r="I297" i="4"/>
  <c r="I24" i="4"/>
  <c r="I85" i="4"/>
  <c r="I132" i="4"/>
  <c r="I193" i="4"/>
  <c r="I68" i="4"/>
  <c r="I136" i="4"/>
  <c r="I264" i="4"/>
  <c r="I8" i="4"/>
  <c r="I20" i="4"/>
  <c r="I153" i="4"/>
  <c r="P22" i="75"/>
  <c r="AH22" i="75" s="1"/>
  <c r="I232" i="4"/>
  <c r="I61" i="4"/>
  <c r="I244" i="4"/>
  <c r="I104" i="4"/>
  <c r="P70" i="75"/>
  <c r="AH70" i="75" s="1"/>
  <c r="I180" i="4"/>
  <c r="P54" i="75"/>
  <c r="AH54" i="75" s="1"/>
  <c r="P154" i="75"/>
  <c r="AH154" i="75" s="1"/>
  <c r="P134" i="75"/>
  <c r="AH134" i="75" s="1"/>
  <c r="I52" i="4"/>
  <c r="P102" i="75"/>
  <c r="AH102" i="75" s="1"/>
  <c r="P226" i="75"/>
  <c r="I213" i="4"/>
  <c r="I157" i="4"/>
  <c r="P292" i="75"/>
  <c r="Z135" i="3"/>
  <c r="I291" i="4"/>
  <c r="I277" i="4"/>
  <c r="I50" i="4"/>
  <c r="I114" i="4"/>
  <c r="P142" i="75"/>
  <c r="AH142" i="75" s="1"/>
  <c r="P250" i="75"/>
  <c r="AH250" i="75" s="1"/>
  <c r="P228" i="75"/>
  <c r="P248" i="75"/>
  <c r="AH248" i="75" s="1"/>
  <c r="I185" i="4"/>
  <c r="P170" i="75"/>
  <c r="AH170" i="75" s="1"/>
  <c r="P266" i="75"/>
  <c r="AH266" i="75" s="1"/>
  <c r="P20" i="75"/>
  <c r="AH20" i="75" s="1"/>
  <c r="P104" i="75"/>
  <c r="AH104" i="75" s="1"/>
  <c r="I129" i="4"/>
  <c r="P156" i="75"/>
  <c r="I57" i="4"/>
  <c r="I246" i="4"/>
  <c r="P284" i="75"/>
  <c r="AH284" i="75" s="1"/>
  <c r="P298" i="75"/>
  <c r="AH298" i="75" s="1"/>
  <c r="P30" i="75"/>
  <c r="AH30" i="75" s="1"/>
  <c r="P110" i="75"/>
  <c r="AH110" i="75" s="1"/>
  <c r="P186" i="75"/>
  <c r="AH186" i="75" s="1"/>
  <c r="P9" i="75"/>
  <c r="AH9" i="75" s="1"/>
  <c r="I149" i="4"/>
  <c r="I178" i="4"/>
  <c r="P126" i="75"/>
  <c r="AH126" i="75" s="1"/>
  <c r="P46" i="75"/>
  <c r="P282" i="75"/>
  <c r="AH282" i="75" s="1"/>
  <c r="P218" i="75"/>
  <c r="AH218" i="75" s="1"/>
  <c r="P62" i="75"/>
  <c r="AH62" i="75" s="1"/>
  <c r="P11" i="75"/>
  <c r="AH11" i="75" s="1"/>
  <c r="Z74" i="3"/>
  <c r="I121" i="4"/>
  <c r="I134" i="4"/>
  <c r="P234" i="75"/>
  <c r="AH234" i="75" s="1"/>
  <c r="I175" i="4"/>
  <c r="I237" i="4"/>
  <c r="I239" i="4"/>
  <c r="I173" i="4"/>
  <c r="I107" i="4"/>
  <c r="I251" i="4"/>
  <c r="I43" i="4"/>
  <c r="I267" i="4"/>
  <c r="I45" i="4"/>
  <c r="I77" i="4"/>
  <c r="I141" i="4"/>
  <c r="I205" i="4"/>
  <c r="I269" i="4"/>
  <c r="I55" i="4"/>
  <c r="I247" i="4"/>
  <c r="I58" i="4"/>
  <c r="I250" i="4"/>
  <c r="I222" i="4"/>
  <c r="P294" i="75"/>
  <c r="AH294" i="75" s="1"/>
  <c r="Z77" i="3"/>
  <c r="P119" i="75"/>
  <c r="Z142" i="3"/>
  <c r="I17" i="4"/>
  <c r="I163" i="4"/>
  <c r="P92" i="75"/>
  <c r="AH92" i="75" s="1"/>
  <c r="I257" i="4"/>
  <c r="P78" i="75"/>
  <c r="AH78" i="75" s="1"/>
  <c r="Z292" i="3"/>
  <c r="P202" i="75"/>
  <c r="I198" i="4"/>
  <c r="P107" i="75"/>
  <c r="AH107" i="75" s="1"/>
  <c r="P207" i="75"/>
  <c r="AH207" i="75" s="1"/>
  <c r="P14" i="75"/>
  <c r="AH14" i="75" s="1"/>
  <c r="P80" i="75"/>
  <c r="AH80" i="75" s="1"/>
  <c r="P164" i="75"/>
  <c r="AH164" i="75" s="1"/>
  <c r="P184" i="75"/>
  <c r="AH184" i="75" s="1"/>
  <c r="P220" i="75"/>
  <c r="P94" i="75"/>
  <c r="AH94" i="75" s="1"/>
  <c r="I5" i="4"/>
  <c r="P100" i="75"/>
  <c r="I211" i="4"/>
  <c r="I275" i="4"/>
  <c r="I113" i="4"/>
  <c r="I177" i="4"/>
  <c r="I241" i="4"/>
  <c r="I162" i="4"/>
  <c r="I13" i="4"/>
  <c r="I29" i="4"/>
  <c r="I133" i="4"/>
  <c r="I197" i="4"/>
  <c r="I261" i="4"/>
  <c r="I54" i="4"/>
  <c r="I118" i="4"/>
  <c r="I182" i="4"/>
  <c r="I270" i="4"/>
  <c r="I294" i="4"/>
  <c r="I254" i="4"/>
  <c r="I41" i="4"/>
  <c r="I169" i="4"/>
  <c r="P204" i="75"/>
  <c r="I274" i="4"/>
  <c r="P5" i="75"/>
  <c r="AH5" i="75" s="1"/>
  <c r="I69" i="4"/>
  <c r="Z271" i="3"/>
  <c r="I155" i="4"/>
  <c r="I283" i="4"/>
  <c r="P32" i="75"/>
  <c r="AH32" i="75" s="1"/>
  <c r="P168" i="75"/>
  <c r="I49" i="4"/>
  <c r="I147" i="4"/>
  <c r="I98" i="4"/>
  <c r="P122" i="75"/>
  <c r="AH122" i="75" s="1"/>
  <c r="P232" i="75"/>
  <c r="AH232" i="75" s="1"/>
  <c r="P276" i="75"/>
  <c r="AH276" i="75" s="1"/>
  <c r="P214" i="75"/>
  <c r="AH214" i="75" s="1"/>
  <c r="P36" i="75"/>
  <c r="AH36" i="75" s="1"/>
  <c r="P88" i="75"/>
  <c r="P140" i="75"/>
  <c r="AH140" i="75" s="1"/>
  <c r="P42" i="75"/>
  <c r="AH42" i="75" s="1"/>
  <c r="P278" i="75"/>
  <c r="P262" i="75"/>
  <c r="AH262" i="75" s="1"/>
  <c r="P10" i="75"/>
  <c r="AH10" i="75" s="1"/>
  <c r="P26" i="75"/>
  <c r="AH26" i="75" s="1"/>
  <c r="P90" i="75"/>
  <c r="AH90" i="75" s="1"/>
  <c r="P182" i="75"/>
  <c r="AH182" i="75" s="1"/>
  <c r="P296" i="75"/>
  <c r="P60" i="75"/>
  <c r="AH60" i="75" s="1"/>
  <c r="P76" i="75"/>
  <c r="AH76" i="75" s="1"/>
  <c r="P148" i="75"/>
  <c r="AH148" i="75" s="1"/>
  <c r="P166" i="75"/>
  <c r="AH166" i="75" s="1"/>
  <c r="P74" i="75"/>
  <c r="AH74" i="75" s="1"/>
  <c r="P246" i="75"/>
  <c r="Z204" i="3"/>
  <c r="P212" i="75"/>
  <c r="AH212" i="75" s="1"/>
  <c r="P268" i="75"/>
  <c r="AH268" i="75" s="1"/>
  <c r="P58" i="75"/>
  <c r="AH58" i="75" s="1"/>
  <c r="P106" i="75"/>
  <c r="AH106" i="75" s="1"/>
  <c r="P138" i="75"/>
  <c r="AH138" i="75" s="1"/>
  <c r="P230" i="75"/>
  <c r="AH230" i="75" s="1"/>
  <c r="I6" i="4"/>
  <c r="I234" i="4"/>
  <c r="I258" i="4"/>
  <c r="I142" i="4"/>
  <c r="P91" i="75"/>
  <c r="AH91" i="75" s="1"/>
  <c r="I22" i="4"/>
  <c r="I78" i="4"/>
  <c r="I206" i="4"/>
  <c r="Z21" i="3"/>
  <c r="I94" i="4"/>
  <c r="I139" i="4"/>
  <c r="I11" i="4"/>
  <c r="I186" i="4"/>
  <c r="P194" i="75"/>
  <c r="AH194" i="75" s="1"/>
  <c r="P290" i="75"/>
  <c r="AH290" i="75" s="1"/>
  <c r="P19" i="75"/>
  <c r="AH19" i="75" s="1"/>
  <c r="P59" i="75"/>
  <c r="AH59" i="75" s="1"/>
  <c r="P147" i="75"/>
  <c r="AH147" i="75" s="1"/>
  <c r="I7" i="4"/>
  <c r="P86" i="75"/>
  <c r="AH86" i="75" s="1"/>
  <c r="P118" i="75"/>
  <c r="AH118" i="75" s="1"/>
  <c r="Z15" i="3"/>
  <c r="Z23" i="3"/>
  <c r="P38" i="75"/>
  <c r="AH38" i="75" s="1"/>
  <c r="P210" i="75"/>
  <c r="AH210" i="75" s="1"/>
  <c r="P258" i="75"/>
  <c r="P183" i="75"/>
  <c r="AH183" i="75" s="1"/>
  <c r="I179" i="4"/>
  <c r="I209" i="4"/>
  <c r="I66" i="4"/>
  <c r="I194" i="4"/>
  <c r="I21" i="4"/>
  <c r="I101" i="4"/>
  <c r="I293" i="4"/>
  <c r="I150" i="4"/>
  <c r="I33" i="4"/>
  <c r="I137" i="4"/>
  <c r="I282" i="4"/>
  <c r="I115" i="4"/>
  <c r="I243" i="4"/>
  <c r="I81" i="4"/>
  <c r="I145" i="4"/>
  <c r="I273" i="4"/>
  <c r="I130" i="4"/>
  <c r="I229" i="4"/>
  <c r="I214" i="4"/>
  <c r="I73" i="4"/>
  <c r="P152" i="75"/>
  <c r="AH152" i="75" s="1"/>
  <c r="P120" i="75"/>
  <c r="AH120" i="75" s="1"/>
  <c r="P155" i="75"/>
  <c r="AH155" i="75" s="1"/>
  <c r="P190" i="75"/>
  <c r="P286" i="75"/>
  <c r="AH286" i="75" s="1"/>
  <c r="I62" i="4"/>
  <c r="P18" i="75"/>
  <c r="AH18" i="75" s="1"/>
  <c r="Z5" i="3"/>
  <c r="P254" i="75"/>
  <c r="AH254" i="75" s="1"/>
  <c r="P66" i="75"/>
  <c r="AH66" i="75" s="1"/>
  <c r="P114" i="75"/>
  <c r="AH114" i="75" s="1"/>
  <c r="Z116" i="3"/>
  <c r="P172" i="75"/>
  <c r="AH172" i="75" s="1"/>
  <c r="P50" i="75"/>
  <c r="AH50" i="75" s="1"/>
  <c r="P206" i="75"/>
  <c r="P98" i="75"/>
  <c r="AH98" i="75" s="1"/>
  <c r="P222" i="75"/>
  <c r="AH222" i="75" s="1"/>
  <c r="P34" i="75"/>
  <c r="AH34" i="75" s="1"/>
  <c r="P238" i="75"/>
  <c r="AH238" i="75" s="1"/>
  <c r="P150" i="75"/>
  <c r="AH150" i="75" s="1"/>
  <c r="Z3" i="3"/>
  <c r="P82" i="75"/>
  <c r="AH82" i="75" s="1"/>
  <c r="P264" i="75"/>
  <c r="P130" i="75"/>
  <c r="AH130" i="75" s="1"/>
  <c r="P174" i="75"/>
  <c r="P39" i="75"/>
  <c r="AH39" i="75" s="1"/>
  <c r="P196" i="75"/>
  <c r="I131" i="4"/>
  <c r="I266" i="4"/>
  <c r="I97" i="4"/>
  <c r="I161" i="4"/>
  <c r="I225" i="4"/>
  <c r="I289" i="4"/>
  <c r="I146" i="4"/>
  <c r="I25" i="4"/>
  <c r="I166" i="4"/>
  <c r="I230" i="4"/>
  <c r="I242" i="4"/>
  <c r="I53" i="4"/>
  <c r="I181" i="4"/>
  <c r="P56" i="75"/>
  <c r="I195" i="4"/>
  <c r="I47" i="4"/>
  <c r="I111" i="4"/>
  <c r="I67" i="4"/>
  <c r="I106" i="4"/>
  <c r="I170" i="4"/>
  <c r="I210" i="4"/>
  <c r="I117" i="4"/>
  <c r="I245" i="4"/>
  <c r="I9" i="4"/>
  <c r="I290" i="4"/>
  <c r="I259" i="4"/>
  <c r="I102" i="4"/>
  <c r="P280" i="75"/>
  <c r="AH280" i="75" s="1"/>
  <c r="P252" i="75"/>
  <c r="AH252" i="75" s="1"/>
  <c r="P216" i="75"/>
  <c r="P260" i="75"/>
  <c r="AH260" i="75" s="1"/>
  <c r="Z281" i="3"/>
  <c r="P28" i="75"/>
  <c r="P44" i="75"/>
  <c r="AH44" i="75" s="1"/>
  <c r="P64" i="75"/>
  <c r="AH64" i="75" s="1"/>
  <c r="P132" i="75"/>
  <c r="AH132" i="75" s="1"/>
  <c r="P68" i="75"/>
  <c r="AH68" i="75" s="1"/>
  <c r="P136" i="75"/>
  <c r="P188" i="75"/>
  <c r="Z106" i="3"/>
  <c r="Z285" i="3"/>
  <c r="P124" i="75"/>
  <c r="Z172" i="3"/>
  <c r="I119" i="4"/>
  <c r="I59" i="4"/>
  <c r="Z14" i="3"/>
  <c r="Z38" i="3"/>
  <c r="Z9" i="3"/>
  <c r="Z69" i="3"/>
  <c r="P135" i="75"/>
  <c r="P200" i="75"/>
  <c r="P244" i="75"/>
  <c r="P300" i="75"/>
  <c r="AH300" i="75" s="1"/>
  <c r="P79" i="75"/>
  <c r="AH79" i="75" s="1"/>
  <c r="P179" i="75"/>
  <c r="P7" i="75"/>
  <c r="AH7" i="75" s="1"/>
  <c r="P13" i="75"/>
  <c r="P116" i="75"/>
  <c r="P236" i="75"/>
  <c r="AH236" i="75" s="1"/>
  <c r="P24" i="75"/>
  <c r="AH24" i="75" s="1"/>
  <c r="P108" i="75"/>
  <c r="AH108" i="75" s="1"/>
  <c r="P180" i="75"/>
  <c r="AH180" i="75" s="1"/>
  <c r="P15" i="75"/>
  <c r="AH15" i="75" s="1"/>
  <c r="P51" i="75"/>
  <c r="P279" i="75"/>
  <c r="P71" i="75"/>
  <c r="AH71" i="75" s="1"/>
  <c r="P127" i="75"/>
  <c r="P195" i="75"/>
  <c r="P23" i="75"/>
  <c r="P63" i="75"/>
  <c r="AH63" i="75" s="1"/>
  <c r="P83" i="75"/>
  <c r="P99" i="75"/>
  <c r="AH99" i="75" s="1"/>
  <c r="P131" i="75"/>
  <c r="P167" i="75"/>
  <c r="AH167" i="75" s="1"/>
  <c r="P263" i="75"/>
  <c r="AH263" i="75" s="1"/>
  <c r="P95" i="75"/>
  <c r="AH95" i="75" s="1"/>
  <c r="P227" i="75"/>
  <c r="P87" i="75"/>
  <c r="AH87" i="75" s="1"/>
  <c r="P171" i="75"/>
  <c r="P203" i="75"/>
  <c r="P43" i="75"/>
  <c r="AH43" i="75" s="1"/>
  <c r="P235" i="75"/>
  <c r="P259" i="75"/>
  <c r="P163" i="75"/>
  <c r="AH163" i="75" s="1"/>
  <c r="P223" i="75"/>
  <c r="P287" i="75"/>
  <c r="P243" i="75"/>
  <c r="P271" i="75"/>
  <c r="AH271" i="75" s="1"/>
  <c r="P115" i="75"/>
  <c r="AH115" i="75" s="1"/>
  <c r="P283" i="75"/>
  <c r="AH283" i="75" s="1"/>
  <c r="P67" i="75"/>
  <c r="AH67" i="75" s="1"/>
  <c r="P267" i="75"/>
  <c r="AH267" i="75" s="1"/>
  <c r="P275" i="75"/>
  <c r="P75" i="75"/>
  <c r="P239" i="75"/>
  <c r="P143" i="75"/>
  <c r="AH143" i="75" s="1"/>
  <c r="P247" i="75"/>
  <c r="AH247" i="75" s="1"/>
  <c r="P291" i="75"/>
  <c r="AH291" i="75" s="1"/>
  <c r="P219" i="75"/>
  <c r="P295" i="75"/>
  <c r="P251" i="75"/>
  <c r="AH251" i="75" s="1"/>
  <c r="P255" i="75"/>
  <c r="P231" i="75"/>
  <c r="AH231" i="75" s="1"/>
  <c r="P299" i="75"/>
  <c r="AH299" i="75" s="1"/>
  <c r="P175" i="75"/>
  <c r="P159" i="75"/>
  <c r="AH159" i="75" s="1"/>
  <c r="P123" i="75"/>
  <c r="P215" i="75"/>
  <c r="P55" i="75"/>
  <c r="I255" i="4"/>
  <c r="I71" i="4"/>
  <c r="I91" i="4"/>
  <c r="I191" i="4"/>
  <c r="I135" i="4"/>
  <c r="I99" i="4"/>
  <c r="I218" i="4"/>
  <c r="I127" i="4"/>
  <c r="I286" i="4"/>
  <c r="I26" i="4"/>
  <c r="I171" i="4"/>
  <c r="I158" i="4"/>
  <c r="I263" i="4"/>
  <c r="I19" i="4"/>
  <c r="I63" i="4"/>
  <c r="I151" i="4"/>
  <c r="I215" i="4"/>
  <c r="I27" i="4"/>
  <c r="I203" i="4"/>
  <c r="I34" i="4"/>
  <c r="I46" i="4"/>
  <c r="I18" i="4"/>
  <c r="I190" i="4"/>
  <c r="I143" i="4"/>
  <c r="I87" i="4"/>
  <c r="I154" i="4"/>
  <c r="I238" i="4"/>
  <c r="I90" i="4"/>
  <c r="I35" i="4"/>
  <c r="I207" i="4"/>
  <c r="I14" i="4"/>
  <c r="I30" i="4"/>
  <c r="I262" i="4"/>
  <c r="I38" i="4"/>
  <c r="I126" i="4"/>
  <c r="I138" i="4"/>
  <c r="I79" i="4"/>
  <c r="I202" i="4"/>
  <c r="I23" i="4"/>
  <c r="I95" i="4"/>
  <c r="I287" i="4"/>
  <c r="I295" i="4"/>
  <c r="I31" i="4"/>
  <c r="I231" i="4"/>
  <c r="I159" i="4"/>
  <c r="I167" i="4"/>
  <c r="I75" i="4"/>
  <c r="I51" i="4"/>
  <c r="I103" i="4"/>
  <c r="I223" i="4"/>
  <c r="I235" i="4"/>
  <c r="I219" i="4"/>
  <c r="I123" i="4"/>
  <c r="Z261" i="3"/>
  <c r="P27" i="75"/>
  <c r="AH27" i="75" s="1"/>
  <c r="P103" i="75"/>
  <c r="P31" i="75"/>
  <c r="AH31" i="75" s="1"/>
  <c r="Z244" i="3"/>
  <c r="P139" i="75"/>
  <c r="P211" i="75"/>
  <c r="Z300" i="3"/>
  <c r="Z51" i="3"/>
  <c r="Z270" i="3"/>
  <c r="P47" i="75"/>
  <c r="AH47" i="75" s="1"/>
  <c r="P151" i="75"/>
  <c r="P199" i="75"/>
  <c r="P187" i="75"/>
  <c r="AH187" i="75" s="1"/>
  <c r="P35" i="75"/>
  <c r="P191" i="75"/>
  <c r="P111" i="75"/>
  <c r="AH111" i="75" s="1"/>
  <c r="Z119" i="3"/>
  <c r="Z75" i="3"/>
  <c r="Z149" i="3"/>
  <c r="Z31" i="3"/>
  <c r="Z47" i="3"/>
  <c r="Z175" i="3"/>
  <c r="Z53" i="3"/>
  <c r="Z70" i="3"/>
  <c r="Z113" i="3"/>
  <c r="Z91" i="3"/>
  <c r="Z140" i="3"/>
  <c r="Z245" i="3"/>
  <c r="Z153" i="3"/>
  <c r="Z107" i="3"/>
  <c r="Z156" i="3"/>
  <c r="Z192" i="3"/>
  <c r="Z256" i="3"/>
  <c r="Z289" i="3"/>
  <c r="Z294" i="3"/>
  <c r="Z187" i="3"/>
  <c r="Z6" i="3"/>
  <c r="Z95" i="3"/>
  <c r="Z144" i="3"/>
  <c r="Y303" i="5"/>
  <c r="AH103" i="75" l="1"/>
  <c r="J103" i="5" s="1" a="1"/>
  <c r="AG103" i="5" s="1"/>
  <c r="AD106" i="112" s="1"/>
  <c r="AH51" i="75"/>
  <c r="J51" i="5" s="1" a="1"/>
  <c r="AG51" i="5" s="1"/>
  <c r="AD54" i="112" s="1"/>
  <c r="AH255" i="75"/>
  <c r="J255" i="5" s="1" a="1"/>
  <c r="AG255" i="5" s="1"/>
  <c r="AD258" i="112" s="1"/>
  <c r="AH191" i="75"/>
  <c r="J191" i="5" s="1" a="1"/>
  <c r="AG191" i="5" s="1"/>
  <c r="AH151" i="75"/>
  <c r="AH55" i="75"/>
  <c r="J55" i="5" s="1" a="1"/>
  <c r="AG55" i="5" s="1"/>
  <c r="AD58" i="112" s="1"/>
  <c r="AH275" i="75"/>
  <c r="J275" i="5" s="1" a="1"/>
  <c r="AG275" i="5" s="1"/>
  <c r="AD278" i="112" s="1"/>
  <c r="J223" i="5" a="1"/>
  <c r="AG223" i="5" s="1"/>
  <c r="AD226" i="112" s="1"/>
  <c r="AH223" i="75"/>
  <c r="J136" i="5" a="1"/>
  <c r="AG136" i="5" s="1"/>
  <c r="AD139" i="112" s="1"/>
  <c r="AH136" i="75"/>
  <c r="AH196" i="75"/>
  <c r="J196" i="5" s="1" a="1"/>
  <c r="AG196" i="5" s="1"/>
  <c r="AD199" i="112" s="1"/>
  <c r="AH156" i="75"/>
  <c r="J156" i="5" s="1" a="1"/>
  <c r="AG156" i="5" s="1"/>
  <c r="AD159" i="112" s="1"/>
  <c r="J292" i="5" a="1"/>
  <c r="AG292" i="5" s="1"/>
  <c r="AD295" i="112" s="1"/>
  <c r="AH292" i="75"/>
  <c r="J181" i="5" a="1"/>
  <c r="AG181" i="5" s="1"/>
  <c r="AD184" i="112" s="1"/>
  <c r="AH181" i="75"/>
  <c r="AH274" i="75"/>
  <c r="J274" i="5" s="1" a="1"/>
  <c r="AG274" i="5" s="1"/>
  <c r="AD277" i="112" s="1"/>
  <c r="AH85" i="75"/>
  <c r="AH200" i="75"/>
  <c r="J200" i="5" s="1" a="1"/>
  <c r="AG200" i="5" s="1"/>
  <c r="AD203" i="112" s="1"/>
  <c r="AH173" i="75"/>
  <c r="J123" i="5" s="1" a="1"/>
  <c r="AG123" i="5" s="1"/>
  <c r="AD126" i="112" s="1"/>
  <c r="AH123" i="75"/>
  <c r="J151" i="5" s="1" a="1"/>
  <c r="AG151" i="5" s="1"/>
  <c r="AD154" i="112" s="1"/>
  <c r="AH239" i="75"/>
  <c r="J85" i="5" s="1" a="1"/>
  <c r="AG85" i="5" s="1"/>
  <c r="AD88" i="112" s="1"/>
  <c r="AH131" i="75"/>
  <c r="J131" i="5" s="1" a="1"/>
  <c r="AG131" i="5" s="1"/>
  <c r="AD134" i="112" s="1"/>
  <c r="J179" i="5" a="1"/>
  <c r="AG179" i="5" s="1"/>
  <c r="AD182" i="112" s="1"/>
  <c r="AH179" i="75"/>
  <c r="AH135" i="75"/>
  <c r="AH264" i="75"/>
  <c r="J130" i="5" s="1" a="1"/>
  <c r="AH190" i="75"/>
  <c r="AH278" i="75"/>
  <c r="J278" i="5" s="1" a="1"/>
  <c r="AG278" i="5" s="1"/>
  <c r="AH119" i="75"/>
  <c r="AH89" i="75"/>
  <c r="J202" i="5" s="1" a="1"/>
  <c r="AG202" i="5" s="1"/>
  <c r="AD205" i="112" s="1"/>
  <c r="AH229" i="75"/>
  <c r="J264" i="5" s="1" a="1"/>
  <c r="AG264" i="5" s="1"/>
  <c r="AD267" i="112" s="1"/>
  <c r="J109" i="5" a="1"/>
  <c r="AG109" i="5" s="1"/>
  <c r="AD112" i="112" s="1"/>
  <c r="AH109" i="75"/>
  <c r="J198" i="5" a="1"/>
  <c r="AH198" i="75"/>
  <c r="AH176" i="75"/>
  <c r="J159" i="5" s="1" a="1"/>
  <c r="AH209" i="75"/>
  <c r="J209" i="5" s="1" a="1"/>
  <c r="AG209" i="5" s="1"/>
  <c r="AD212" i="112" s="1"/>
  <c r="J211" i="5" a="1"/>
  <c r="AG211" i="5" s="1"/>
  <c r="AD214" i="112" s="1"/>
  <c r="AH211" i="75"/>
  <c r="J175" i="5" a="1"/>
  <c r="AG175" i="5" s="1"/>
  <c r="AD178" i="112" s="1"/>
  <c r="AH175" i="75"/>
  <c r="AH295" i="75"/>
  <c r="J144" i="5" s="1" a="1"/>
  <c r="AH75" i="75"/>
  <c r="J75" i="5" s="1" a="1"/>
  <c r="AG75" i="5" s="1"/>
  <c r="AD78" i="112" s="1"/>
  <c r="J203" i="5" a="1"/>
  <c r="AG203" i="5" s="1"/>
  <c r="AD206" i="112" s="1"/>
  <c r="AH203" i="75"/>
  <c r="J206" i="5" a="1"/>
  <c r="AH206" i="75"/>
  <c r="AH258" i="75"/>
  <c r="J43" i="5" s="1" a="1"/>
  <c r="AH296" i="75"/>
  <c r="J296" i="5" s="1" a="1"/>
  <c r="AG296" i="5" s="1"/>
  <c r="AD299" i="112" s="1"/>
  <c r="J220" i="5" a="1"/>
  <c r="AH220" i="75"/>
  <c r="AH202" i="75"/>
  <c r="AH46" i="75"/>
  <c r="J47" i="5" s="1" a="1"/>
  <c r="J215" i="5" a="1"/>
  <c r="AG215" i="5" s="1"/>
  <c r="AD218" i="112" s="1"/>
  <c r="AH215" i="75"/>
  <c r="J228" i="5" a="1"/>
  <c r="AG228" i="5" s="1"/>
  <c r="AD231" i="112" s="1"/>
  <c r="AH228" i="75"/>
  <c r="AH139" i="75"/>
  <c r="J139" i="5" s="1" a="1"/>
  <c r="AG139" i="5" s="1"/>
  <c r="AD142" i="112" s="1"/>
  <c r="AH243" i="75"/>
  <c r="J132" i="5" s="1" a="1"/>
  <c r="J171" i="5" a="1"/>
  <c r="AG171" i="5" s="1"/>
  <c r="AD174" i="112" s="1"/>
  <c r="AH171" i="75"/>
  <c r="J227" i="5" a="1"/>
  <c r="AG227" i="5" s="1"/>
  <c r="AD230" i="112" s="1"/>
  <c r="AH227" i="75"/>
  <c r="AH83" i="75"/>
  <c r="J83" i="5" s="1" a="1"/>
  <c r="AG83" i="5" s="1"/>
  <c r="AD86" i="112" s="1"/>
  <c r="AH279" i="75"/>
  <c r="J122" i="5" s="1" a="1"/>
  <c r="AH116" i="75"/>
  <c r="AH124" i="75"/>
  <c r="J124" i="5" s="1" a="1"/>
  <c r="AG124" i="5" s="1"/>
  <c r="AD127" i="112" s="1"/>
  <c r="J216" i="5" a="1"/>
  <c r="AH216" i="75"/>
  <c r="J246" i="5" a="1"/>
  <c r="AH246" i="75"/>
  <c r="J190" i="5" s="1" a="1"/>
  <c r="AG190" i="5" s="1"/>
  <c r="AD193" i="112" s="1"/>
  <c r="AH121" i="75"/>
  <c r="J135" i="5" s="1" a="1"/>
  <c r="AG135" i="5" s="1"/>
  <c r="AD138" i="112" s="1"/>
  <c r="AH259" i="75"/>
  <c r="J259" i="5" s="1" a="1"/>
  <c r="AG259" i="5" s="1"/>
  <c r="AD262" i="112" s="1"/>
  <c r="J88" i="5" a="1"/>
  <c r="AG88" i="5" s="1"/>
  <c r="AD91" i="112" s="1"/>
  <c r="AH88" i="75"/>
  <c r="J204" i="5" a="1"/>
  <c r="AG204" i="5" s="1"/>
  <c r="AD207" i="112" s="1"/>
  <c r="AH204" i="75"/>
  <c r="AH226" i="75"/>
  <c r="J226" i="5" s="1" a="1"/>
  <c r="AG226" i="5" s="1"/>
  <c r="AD229" i="112" s="1"/>
  <c r="AH35" i="75"/>
  <c r="J35" i="5" s="1" a="1"/>
  <c r="AG35" i="5" s="1"/>
  <c r="AD38" i="112" s="1"/>
  <c r="J219" i="5" a="1"/>
  <c r="AG219" i="5" s="1"/>
  <c r="AD222" i="112" s="1"/>
  <c r="AH219" i="75"/>
  <c r="J235" i="5" a="1"/>
  <c r="AG235" i="5" s="1"/>
  <c r="AD238" i="112" s="1"/>
  <c r="AH235" i="75"/>
  <c r="J67" i="5" s="1" a="1"/>
  <c r="AH23" i="75"/>
  <c r="J23" i="5" s="1" a="1"/>
  <c r="AG23" i="5" s="1"/>
  <c r="AD26" i="112" s="1"/>
  <c r="AH195" i="75"/>
  <c r="J195" i="5" s="1" a="1"/>
  <c r="AG195" i="5" s="1"/>
  <c r="AD198" i="112" s="1"/>
  <c r="J13" i="5" a="1"/>
  <c r="AG13" i="5" s="1"/>
  <c r="AD16" i="112" s="1"/>
  <c r="AH13" i="75"/>
  <c r="J56" i="5" a="1"/>
  <c r="AG56" i="5" s="1"/>
  <c r="AD59" i="112" s="1"/>
  <c r="AH56" i="75"/>
  <c r="J182" i="5" s="1" a="1"/>
  <c r="AH100" i="75"/>
  <c r="J100" i="5" s="1" a="1"/>
  <c r="AG100" i="5" s="1"/>
  <c r="AD103" i="112" s="1"/>
  <c r="AH199" i="75"/>
  <c r="J199" i="5" s="1" a="1"/>
  <c r="AG199" i="5" s="1"/>
  <c r="AD202" i="112" s="1"/>
  <c r="J287" i="5" a="1"/>
  <c r="AG287" i="5" s="1"/>
  <c r="AD290" i="112" s="1"/>
  <c r="AH287" i="75"/>
  <c r="J119" i="5" s="1" a="1"/>
  <c r="AG119" i="5" s="1"/>
  <c r="AD122" i="112" s="1"/>
  <c r="J127" i="5" a="1"/>
  <c r="AG127" i="5" s="1"/>
  <c r="AD130" i="112" s="1"/>
  <c r="AH127" i="75"/>
  <c r="AH244" i="75"/>
  <c r="J244" i="5" s="1" a="1"/>
  <c r="AG244" i="5" s="1"/>
  <c r="AD247" i="112" s="1"/>
  <c r="AH188" i="75"/>
  <c r="J188" i="5" s="1" a="1"/>
  <c r="AG188" i="5" s="1"/>
  <c r="AD191" i="112" s="1"/>
  <c r="J28" i="5" a="1"/>
  <c r="AH28" i="75"/>
  <c r="J174" i="5" a="1"/>
  <c r="AG174" i="5" s="1"/>
  <c r="AD177" i="112" s="1"/>
  <c r="AH174" i="75"/>
  <c r="AH168" i="75"/>
  <c r="J168" i="5" s="1" a="1"/>
  <c r="AG168" i="5" s="1"/>
  <c r="AD171" i="112" s="1"/>
  <c r="AG28" i="5"/>
  <c r="AD31" i="112" s="1"/>
  <c r="AG198" i="5"/>
  <c r="AD201" i="112" s="1"/>
  <c r="AG206" i="5"/>
  <c r="AD209" i="112" s="1"/>
  <c r="AG220" i="5"/>
  <c r="AD223" i="112" s="1"/>
  <c r="AG216" i="5"/>
  <c r="AD219" i="112" s="1"/>
  <c r="AG246" i="5"/>
  <c r="AD249" i="112" s="1"/>
  <c r="J300" i="5" a="1"/>
  <c r="J87" i="5" a="1"/>
  <c r="J187" i="5" a="1"/>
  <c r="J164" i="5" a="1"/>
  <c r="J267" i="5" a="1"/>
  <c r="J167" i="5" a="1"/>
  <c r="J99" i="5" a="1"/>
  <c r="J38" i="5" a="1"/>
  <c r="J66" i="5" a="1"/>
  <c r="J30" i="5" a="1"/>
  <c r="J299" i="5" a="1"/>
  <c r="J115" i="5" a="1"/>
  <c r="J251" i="5" a="1"/>
  <c r="J31" i="5" a="1"/>
  <c r="J271" i="5" a="1"/>
  <c r="J68" i="5" a="1"/>
  <c r="J86" i="5" a="1"/>
  <c r="J27" i="5" a="1"/>
  <c r="J260" i="5" a="1"/>
  <c r="J283" i="5" a="1"/>
  <c r="J163" i="5" a="1"/>
  <c r="J236" i="5" a="1"/>
  <c r="J111" i="5" a="1"/>
  <c r="J108" i="5" a="1"/>
  <c r="J105" i="5" a="1"/>
  <c r="J150" i="5" a="1"/>
  <c r="J269" i="5" a="1"/>
  <c r="J238" i="5" a="1"/>
  <c r="J213" i="5" a="1"/>
  <c r="J254" i="5" a="1"/>
  <c r="J147" i="5" a="1"/>
  <c r="J78" i="5" a="1"/>
  <c r="J234" i="5" a="1"/>
  <c r="J281" i="5" a="1"/>
  <c r="J245" i="5" a="1"/>
  <c r="J205" i="5" a="1"/>
  <c r="J74" i="5" a="1"/>
  <c r="J218" i="5" a="1"/>
  <c r="J186" i="5" a="1"/>
  <c r="J217" i="5" a="1"/>
  <c r="J237" i="5" a="1"/>
  <c r="J189" i="5" a="1"/>
  <c r="J221" i="5" a="1"/>
  <c r="J273" i="5" a="1"/>
  <c r="J256" i="5" a="1"/>
  <c r="J252" i="5" a="1"/>
  <c r="J222" i="5" a="1"/>
  <c r="J293" i="5" a="1"/>
  <c r="J197" i="5" a="1"/>
  <c r="J44" i="5" a="1"/>
  <c r="J98" i="5" a="1"/>
  <c r="J214" i="5" a="1"/>
  <c r="J294" i="5" a="1"/>
  <c r="J65" i="5" a="1"/>
  <c r="J249" i="5" a="1"/>
  <c r="J93" i="5" a="1"/>
  <c r="J291" i="5" a="1"/>
  <c r="J180" i="5" a="1"/>
  <c r="J18" i="5" a="1"/>
  <c r="J58" i="5" a="1"/>
  <c r="J148" i="5" a="1"/>
  <c r="J276" i="5" a="1"/>
  <c r="J126" i="5" a="1"/>
  <c r="J266" i="5" a="1"/>
  <c r="J142" i="5" a="1"/>
  <c r="J165" i="5" a="1"/>
  <c r="J61" i="5" a="1"/>
  <c r="J185" i="5" a="1"/>
  <c r="J169" i="5" a="1"/>
  <c r="J158" i="5" a="1"/>
  <c r="J225" i="5" a="1"/>
  <c r="J129" i="5" a="1"/>
  <c r="J224" i="5" a="1"/>
  <c r="J272" i="5" a="1"/>
  <c r="J155" i="5" a="1"/>
  <c r="J247" i="5" a="1"/>
  <c r="J263" i="5" a="1"/>
  <c r="J286" i="5" a="1"/>
  <c r="J183" i="5" a="1"/>
  <c r="J118" i="5" a="1"/>
  <c r="J290" i="5" a="1"/>
  <c r="J268" i="5" a="1"/>
  <c r="J262" i="5" a="1"/>
  <c r="J232" i="5" a="1"/>
  <c r="J32" i="5" a="1"/>
  <c r="J94" i="5" a="1"/>
  <c r="J170" i="5" a="1"/>
  <c r="J154" i="5" a="1"/>
  <c r="J4" i="5" a="1"/>
  <c r="J265" i="5" a="1"/>
  <c r="J162" i="5" a="1"/>
  <c r="J113" i="5" a="1"/>
  <c r="J160" i="5" a="1"/>
  <c r="J143" i="5" a="1"/>
  <c r="J24" i="5" a="1"/>
  <c r="J280" i="5" a="1"/>
  <c r="J172" i="5" a="1"/>
  <c r="J194" i="5" a="1"/>
  <c r="J212" i="5" a="1"/>
  <c r="J60" i="5" a="1"/>
  <c r="J207" i="5" a="1"/>
  <c r="J104" i="5" a="1"/>
  <c r="J54" i="5" a="1"/>
  <c r="J37" i="5" a="1"/>
  <c r="J25" i="5" a="1"/>
  <c r="J29" i="5" a="1"/>
  <c r="J201" i="5" a="1"/>
  <c r="J277" i="5" a="1"/>
  <c r="J97" i="5" a="1"/>
  <c r="J138" i="5" a="1"/>
  <c r="J120" i="5" a="1"/>
  <c r="J210" i="5" a="1"/>
  <c r="J5" i="5" a="1"/>
  <c r="J107" i="5" a="1"/>
  <c r="J11" i="5" a="1"/>
  <c r="J110" i="5" a="1"/>
  <c r="J6" i="5" a="1"/>
  <c r="J242" i="5" a="1"/>
  <c r="J253" i="5" a="1"/>
  <c r="J137" i="5" a="1"/>
  <c r="J240" i="5" a="1"/>
  <c r="J128" i="5" a="1"/>
  <c r="J208" i="5" a="1"/>
  <c r="J79" i="5" a="1"/>
  <c r="J34" i="5" a="1"/>
  <c r="J114" i="5" a="1"/>
  <c r="J230" i="5" a="1"/>
  <c r="J140" i="5" a="1"/>
  <c r="J9" i="5" a="1"/>
  <c r="J248" i="5" a="1"/>
  <c r="J102" i="5" a="1"/>
  <c r="J57" i="5" a="1"/>
  <c r="J149" i="5" a="1"/>
  <c r="J285" i="5" a="1"/>
  <c r="J193" i="5" a="1"/>
  <c r="J289" i="5" a="1"/>
  <c r="J288" i="5" a="1"/>
  <c r="J261" i="5" a="1"/>
  <c r="J231" i="5" a="1"/>
  <c r="J95" i="5" a="1"/>
  <c r="J64" i="5" a="1"/>
  <c r="J152" i="5" a="1"/>
  <c r="J19" i="5" a="1"/>
  <c r="J166" i="5" a="1"/>
  <c r="J26" i="5" a="1"/>
  <c r="J36" i="5" a="1"/>
  <c r="J184" i="5" a="1"/>
  <c r="J282" i="5" a="1"/>
  <c r="J298" i="5" a="1"/>
  <c r="J153" i="5" a="1"/>
  <c r="J297" i="5" a="1"/>
  <c r="J117" i="5" a="1"/>
  <c r="J141" i="5" a="1"/>
  <c r="J157" i="5" a="1"/>
  <c r="J178" i="5" a="1"/>
  <c r="J177" i="5" a="1"/>
  <c r="J241" i="5" a="1"/>
  <c r="J96" i="5" a="1"/>
  <c r="J161" i="5" a="1"/>
  <c r="J15" i="5" a="1"/>
  <c r="J106" i="5" a="1"/>
  <c r="J284" i="5" a="1"/>
  <c r="J250" i="5" a="1"/>
  <c r="J134" i="5" a="1"/>
  <c r="J81" i="5" a="1"/>
  <c r="J133" i="5" a="1"/>
  <c r="J233" i="5" a="1"/>
  <c r="J125" i="5" a="1"/>
  <c r="J146" i="5" a="1"/>
  <c r="J112" i="5" a="1"/>
  <c r="J257" i="5" a="1"/>
  <c r="J145" i="5" a="1"/>
  <c r="J192" i="5" a="1"/>
  <c r="J270" i="5" a="1"/>
  <c r="J71" i="5" a="1"/>
  <c r="J91" i="5" a="1"/>
  <c r="J42" i="5" a="1"/>
  <c r="J20" i="5" a="1"/>
  <c r="J62" i="5" a="1"/>
  <c r="J22" i="5" a="1"/>
  <c r="J40" i="5" a="1"/>
  <c r="J59" i="5" a="1"/>
  <c r="J90" i="5" a="1"/>
  <c r="J70" i="5" a="1"/>
  <c r="J72" i="5" a="1"/>
  <c r="J84" i="5" a="1"/>
  <c r="J63" i="5" a="1"/>
  <c r="J33" i="5" a="1"/>
  <c r="J69" i="5" a="1"/>
  <c r="J73" i="5" a="1"/>
  <c r="J39" i="5" a="1"/>
  <c r="J12" i="5" a="1"/>
  <c r="J53" i="5" a="1"/>
  <c r="J41" i="5" a="1"/>
  <c r="J82" i="5" a="1"/>
  <c r="J80" i="5" a="1"/>
  <c r="J92" i="5" a="1"/>
  <c r="J17" i="5" a="1"/>
  <c r="J21" i="5" a="1"/>
  <c r="J49" i="5" a="1"/>
  <c r="J77" i="5" a="1"/>
  <c r="J52" i="5" a="1"/>
  <c r="J50" i="5" a="1"/>
  <c r="J76" i="5" a="1"/>
  <c r="J14" i="5" a="1"/>
  <c r="J16" i="5" a="1"/>
  <c r="J45" i="5" a="1"/>
  <c r="J48" i="5" a="1"/>
  <c r="J10" i="5" a="1"/>
  <c r="J8" i="5" a="1"/>
  <c r="E275" i="5"/>
  <c r="E263" i="5"/>
  <c r="E200" i="5"/>
  <c r="E68" i="5"/>
  <c r="E150" i="5"/>
  <c r="E172" i="5"/>
  <c r="E86" i="5"/>
  <c r="E17" i="5"/>
  <c r="E185" i="5"/>
  <c r="E77" i="5"/>
  <c r="E286" i="5"/>
  <c r="E232" i="5"/>
  <c r="E71" i="5"/>
  <c r="E261" i="5"/>
  <c r="E210" i="5"/>
  <c r="E296" i="5"/>
  <c r="E5" i="5"/>
  <c r="E170" i="5"/>
  <c r="E154" i="5"/>
  <c r="E121" i="5"/>
  <c r="E225" i="5"/>
  <c r="E52" i="5"/>
  <c r="E164" i="5"/>
  <c r="E12" i="5"/>
  <c r="E159" i="5"/>
  <c r="E163" i="5"/>
  <c r="E203" i="5"/>
  <c r="E99" i="5"/>
  <c r="E34" i="5"/>
  <c r="E147" i="5"/>
  <c r="E207" i="5"/>
  <c r="E37" i="5"/>
  <c r="E25" i="5"/>
  <c r="E162" i="5"/>
  <c r="E48" i="5"/>
  <c r="E7" i="5"/>
  <c r="E171" i="5"/>
  <c r="E124" i="5"/>
  <c r="E74" i="5"/>
  <c r="E90" i="5"/>
  <c r="E11" i="5"/>
  <c r="E137" i="5"/>
  <c r="E213" i="5"/>
  <c r="E255" i="5"/>
  <c r="E87" i="5"/>
  <c r="E95" i="5"/>
  <c r="E63" i="5"/>
  <c r="E222" i="5"/>
  <c r="E152" i="5"/>
  <c r="E26" i="5"/>
  <c r="E36" i="5"/>
  <c r="E9" i="5"/>
  <c r="E292" i="5"/>
  <c r="E102" i="5"/>
  <c r="E245" i="5"/>
  <c r="E57" i="5"/>
  <c r="E128" i="5"/>
  <c r="E208" i="5"/>
  <c r="E223" i="5"/>
  <c r="E32" i="5"/>
  <c r="E177" i="5"/>
  <c r="E235" i="5"/>
  <c r="E23" i="5"/>
  <c r="E195" i="5"/>
  <c r="E56" i="5"/>
  <c r="E10" i="5"/>
  <c r="E220" i="5"/>
  <c r="E202" i="5"/>
  <c r="E186" i="5"/>
  <c r="E228" i="5"/>
  <c r="E217" i="5"/>
  <c r="E189" i="5"/>
  <c r="E85" i="5"/>
  <c r="E40" i="5"/>
  <c r="E193" i="5"/>
  <c r="E271" i="5"/>
  <c r="E144" i="5"/>
  <c r="E264" i="5"/>
  <c r="E27" i="5"/>
  <c r="E291" i="5"/>
  <c r="E180" i="5"/>
  <c r="E244" i="5"/>
  <c r="E28" i="5"/>
  <c r="E18" i="5"/>
  <c r="E168" i="5"/>
  <c r="E184" i="5"/>
  <c r="E298" i="5"/>
  <c r="E173" i="5"/>
  <c r="E117" i="5"/>
  <c r="E3" i="5"/>
  <c r="E247" i="5"/>
  <c r="E205" i="5"/>
  <c r="E192" i="5"/>
  <c r="E187" i="5"/>
  <c r="E215" i="5"/>
  <c r="E231" i="5"/>
  <c r="E268" i="5"/>
  <c r="E260" i="5"/>
  <c r="E51" i="5"/>
  <c r="E108" i="5"/>
  <c r="E188" i="5"/>
  <c r="E82" i="5"/>
  <c r="E206" i="5"/>
  <c r="E106" i="5"/>
  <c r="E214" i="5"/>
  <c r="E78" i="5"/>
  <c r="E234" i="5"/>
  <c r="E110" i="5"/>
  <c r="E20" i="5"/>
  <c r="E270" i="5"/>
  <c r="E29" i="5"/>
  <c r="E201" i="5"/>
  <c r="E276" i="5"/>
  <c r="E221" i="5"/>
  <c r="E176" i="5"/>
  <c r="E72" i="5"/>
  <c r="E84" i="5"/>
  <c r="E209" i="5"/>
  <c r="E273" i="5"/>
  <c r="E256" i="5"/>
  <c r="E151" i="5"/>
  <c r="E283" i="5"/>
  <c r="E118" i="5"/>
  <c r="E76" i="5"/>
  <c r="E70" i="5"/>
  <c r="E257" i="5"/>
  <c r="E199" i="5"/>
  <c r="E123" i="5"/>
  <c r="E67" i="5"/>
  <c r="E227" i="5"/>
  <c r="E83" i="5"/>
  <c r="E24" i="5"/>
  <c r="E136" i="5"/>
  <c r="E50" i="5"/>
  <c r="E58" i="5"/>
  <c r="E148" i="5"/>
  <c r="E277" i="5"/>
  <c r="E119" i="5"/>
  <c r="E62" i="5"/>
  <c r="E156" i="5"/>
  <c r="E248" i="5"/>
  <c r="E22" i="5"/>
  <c r="E6" i="5"/>
  <c r="E242" i="5"/>
  <c r="E253" i="5"/>
  <c r="E157" i="5"/>
  <c r="E178" i="5"/>
  <c r="E73" i="5"/>
  <c r="E241" i="5"/>
  <c r="E96" i="5"/>
  <c r="E161" i="5"/>
  <c r="E280" i="5"/>
  <c r="E269" i="5"/>
  <c r="E35" i="5"/>
  <c r="E47" i="5"/>
  <c r="E295" i="5"/>
  <c r="E143" i="5"/>
  <c r="E115" i="5"/>
  <c r="E43" i="5"/>
  <c r="E279" i="5"/>
  <c r="E236" i="5"/>
  <c r="E79" i="5"/>
  <c r="E238" i="5"/>
  <c r="E120" i="5"/>
  <c r="E259" i="5"/>
  <c r="E194" i="5"/>
  <c r="E212" i="5"/>
  <c r="E60" i="5"/>
  <c r="E278" i="5"/>
  <c r="E122" i="5"/>
  <c r="E294" i="5"/>
  <c r="E282" i="5"/>
  <c r="E237" i="5"/>
  <c r="E262" i="5"/>
  <c r="E181" i="5"/>
  <c r="E274" i="5"/>
  <c r="E8" i="5"/>
  <c r="E158" i="5"/>
  <c r="E129" i="5"/>
  <c r="E224" i="5"/>
  <c r="E272" i="5"/>
  <c r="E135" i="5"/>
  <c r="E183" i="5"/>
  <c r="E281" i="5"/>
  <c r="E93" i="5"/>
  <c r="E112" i="5"/>
  <c r="E31" i="5"/>
  <c r="E239" i="5"/>
  <c r="E243" i="5"/>
  <c r="E127" i="5"/>
  <c r="E116" i="5"/>
  <c r="E196" i="5"/>
  <c r="E174" i="5"/>
  <c r="E114" i="5"/>
  <c r="E254" i="5"/>
  <c r="E91" i="5"/>
  <c r="E42" i="5"/>
  <c r="E100" i="5"/>
  <c r="E80" i="5"/>
  <c r="E92" i="5"/>
  <c r="E46" i="5"/>
  <c r="E284" i="5"/>
  <c r="E250" i="5"/>
  <c r="E134" i="5"/>
  <c r="E153" i="5"/>
  <c r="E293" i="5"/>
  <c r="E197" i="5"/>
  <c r="E297" i="5"/>
  <c r="E33" i="5"/>
  <c r="E141" i="5"/>
  <c r="E69" i="5"/>
  <c r="E113" i="5"/>
  <c r="E160" i="5"/>
  <c r="E191" i="5"/>
  <c r="E290" i="5"/>
  <c r="E218" i="5"/>
  <c r="E149" i="5"/>
  <c r="E145" i="5"/>
  <c r="E103" i="5"/>
  <c r="E75" i="5"/>
  <c r="E132" i="5"/>
  <c r="E216" i="5"/>
  <c r="E66" i="5"/>
  <c r="E155" i="5"/>
  <c r="E38" i="5"/>
  <c r="E230" i="5"/>
  <c r="E246" i="5"/>
  <c r="E182" i="5"/>
  <c r="E140" i="5"/>
  <c r="E94" i="5"/>
  <c r="E14" i="5"/>
  <c r="E126" i="5"/>
  <c r="E267" i="5"/>
  <c r="E142" i="5"/>
  <c r="E89" i="5"/>
  <c r="E229" i="5"/>
  <c r="E81" i="5"/>
  <c r="E65" i="5"/>
  <c r="E109" i="5"/>
  <c r="E249" i="5"/>
  <c r="E133" i="5"/>
  <c r="E233" i="5"/>
  <c r="E53" i="5"/>
  <c r="E198" i="5"/>
  <c r="E125" i="5"/>
  <c r="E146" i="5"/>
  <c r="E97" i="5"/>
  <c r="E179" i="5"/>
  <c r="E41" i="5"/>
  <c r="E111" i="5"/>
  <c r="E211" i="5"/>
  <c r="E175" i="5"/>
  <c r="E167" i="5"/>
  <c r="E15" i="5"/>
  <c r="E13" i="5"/>
  <c r="E300" i="5"/>
  <c r="E64" i="5"/>
  <c r="E252" i="5"/>
  <c r="E130" i="5"/>
  <c r="E59" i="5"/>
  <c r="E138" i="5"/>
  <c r="E88" i="5"/>
  <c r="E226" i="5"/>
  <c r="E165" i="5"/>
  <c r="E61" i="5"/>
  <c r="E21" i="5"/>
  <c r="E169" i="5"/>
  <c r="E49" i="5"/>
  <c r="E240" i="5"/>
  <c r="E251" i="5"/>
  <c r="E30" i="5"/>
  <c r="E139" i="5"/>
  <c r="E55" i="5"/>
  <c r="E299" i="5"/>
  <c r="E219" i="5"/>
  <c r="E258" i="5"/>
  <c r="E287" i="5"/>
  <c r="E131" i="5"/>
  <c r="E44" i="5"/>
  <c r="E39" i="5"/>
  <c r="E265" i="5"/>
  <c r="E98" i="5"/>
  <c r="E190" i="5"/>
  <c r="E19" i="5"/>
  <c r="E166" i="5"/>
  <c r="E204" i="5"/>
  <c r="E107" i="5"/>
  <c r="E104" i="5"/>
  <c r="E54" i="5"/>
  <c r="E101" i="5"/>
  <c r="E4" i="5"/>
  <c r="E16" i="5"/>
  <c r="E105" i="5"/>
  <c r="E45" i="5"/>
  <c r="E266" i="5"/>
  <c r="E285" i="5"/>
  <c r="E289" i="5"/>
  <c r="E288" i="5"/>
  <c r="Z230" i="3"/>
  <c r="Z273" i="3"/>
  <c r="Z186" i="3"/>
  <c r="Z16" i="3"/>
  <c r="Z19" i="3"/>
  <c r="AA120" i="4"/>
  <c r="AA224" i="4"/>
  <c r="AA297" i="4"/>
  <c r="AA148" i="4"/>
  <c r="AA291" i="4"/>
  <c r="AA84" i="4"/>
  <c r="AA244" i="4"/>
  <c r="AA187" i="4"/>
  <c r="AA253" i="4"/>
  <c r="AA198" i="4"/>
  <c r="AA227" i="4"/>
  <c r="AA155" i="4"/>
  <c r="AA126" i="4"/>
  <c r="AA201" i="4"/>
  <c r="AA263" i="4"/>
  <c r="AA83" i="4"/>
  <c r="AA78" i="4"/>
  <c r="AA67" i="4"/>
  <c r="AA219" i="4"/>
  <c r="AA212" i="4"/>
  <c r="AA275" i="4"/>
  <c r="AA105" i="4"/>
  <c r="AA25" i="4"/>
  <c r="AA89" i="4"/>
  <c r="AA288" i="4"/>
  <c r="AA50" i="4"/>
  <c r="AA70" i="4"/>
  <c r="AA37" i="4"/>
  <c r="AA56" i="4"/>
  <c r="AA298" i="4"/>
  <c r="AA216" i="4"/>
  <c r="AA136" i="4"/>
  <c r="AA44" i="4"/>
  <c r="AA93" i="4"/>
  <c r="AA261" i="4"/>
  <c r="AA251" i="4"/>
  <c r="AA153" i="4"/>
  <c r="AA245" i="4"/>
  <c r="AA189" i="4"/>
  <c r="AA159" i="4"/>
  <c r="AA49" i="4"/>
  <c r="AA80" i="4"/>
  <c r="AA123" i="4"/>
  <c r="AA228" i="4"/>
  <c r="AA243" i="4"/>
  <c r="Z58" i="3"/>
  <c r="AA146" i="4"/>
  <c r="AA114" i="4"/>
  <c r="AA82" i="4"/>
  <c r="AA66" i="4"/>
  <c r="AA182" i="4"/>
  <c r="AA238" i="4"/>
  <c r="AA207" i="4"/>
  <c r="AA199" i="4"/>
  <c r="AA116" i="4"/>
  <c r="AA254" i="4"/>
  <c r="AA250" i="4"/>
  <c r="AA135" i="4"/>
  <c r="AA127" i="4"/>
  <c r="AA234" i="4"/>
  <c r="AA71" i="4"/>
  <c r="AA90" i="4"/>
  <c r="AA236" i="4"/>
  <c r="AA257" i="4"/>
  <c r="AA100" i="4"/>
  <c r="AA145" i="4"/>
  <c r="AA154" i="4"/>
  <c r="AA59" i="4"/>
  <c r="AA188" i="4"/>
  <c r="AA158" i="4"/>
  <c r="AA290" i="4"/>
  <c r="AA45" i="4"/>
  <c r="Z160" i="3"/>
  <c r="Y239" i="3"/>
  <c r="Z239" i="3" s="1"/>
  <c r="Y182" i="3"/>
  <c r="Z182" i="3" s="1"/>
  <c r="Y115" i="3"/>
  <c r="Y151" i="3"/>
  <c r="Y207" i="3"/>
  <c r="Z207" i="3" s="1"/>
  <c r="Y255" i="3"/>
  <c r="Z255" i="3" s="1"/>
  <c r="Z134" i="3"/>
  <c r="Z272" i="3"/>
  <c r="Z88" i="3"/>
  <c r="Z32" i="3"/>
  <c r="Z20" i="3"/>
  <c r="Z17" i="3"/>
  <c r="Z265" i="3"/>
  <c r="Z162" i="3"/>
  <c r="Z98" i="3"/>
  <c r="Z299" i="3"/>
  <c r="Z235" i="3"/>
  <c r="Z43" i="3"/>
  <c r="Z168" i="3"/>
  <c r="Z68" i="3"/>
  <c r="Z24" i="3"/>
  <c r="Z40" i="3"/>
  <c r="Z174" i="3"/>
  <c r="Z46" i="3"/>
  <c r="Z183" i="3"/>
  <c r="Z55" i="3"/>
  <c r="Z216" i="3"/>
  <c r="Z128" i="3"/>
  <c r="Z64" i="3"/>
  <c r="Z12" i="3"/>
  <c r="Z293" i="3"/>
  <c r="Z161" i="3"/>
  <c r="Z250" i="3"/>
  <c r="Z259" i="3"/>
  <c r="Z195" i="3"/>
  <c r="Z67" i="3"/>
  <c r="Z288" i="3"/>
  <c r="Z92" i="3"/>
  <c r="Z205" i="3"/>
  <c r="Z157" i="3"/>
  <c r="Z93" i="3"/>
  <c r="Z118" i="3"/>
  <c r="Z34" i="3"/>
  <c r="Z4" i="3"/>
  <c r="Z249" i="3"/>
  <c r="Z201" i="3"/>
  <c r="Z73" i="3"/>
  <c r="Z210" i="3"/>
  <c r="Z146" i="3"/>
  <c r="Z82" i="3"/>
  <c r="Z219" i="3"/>
  <c r="Z155" i="3"/>
  <c r="Z252" i="3"/>
  <c r="Z52" i="3"/>
  <c r="Z30" i="3"/>
  <c r="Z37" i="3"/>
  <c r="Z85" i="3"/>
  <c r="Z286" i="3"/>
  <c r="Z295" i="3"/>
  <c r="Z231" i="3"/>
  <c r="Z103" i="3"/>
  <c r="Z35" i="3"/>
  <c r="Z33" i="3"/>
  <c r="Z145" i="3"/>
  <c r="Z81" i="3"/>
  <c r="Z298" i="3"/>
  <c r="Z234" i="3"/>
  <c r="Z243" i="3"/>
  <c r="Z11" i="3"/>
  <c r="Z287" i="3"/>
  <c r="Z268" i="3"/>
  <c r="Z276" i="3"/>
  <c r="Z120" i="3"/>
  <c r="Z56" i="3"/>
  <c r="Z18" i="3"/>
  <c r="Z41" i="3"/>
  <c r="Z233" i="3"/>
  <c r="Z121" i="3"/>
  <c r="Z194" i="3"/>
  <c r="Z130" i="3"/>
  <c r="Z66" i="3"/>
  <c r="Z139" i="3"/>
  <c r="Z100" i="3"/>
  <c r="Z248" i="3"/>
  <c r="Z296" i="3"/>
  <c r="Z133" i="3"/>
  <c r="Z206" i="3"/>
  <c r="Z78" i="3"/>
  <c r="Z279" i="3"/>
  <c r="Z215" i="3"/>
  <c r="Z87" i="3"/>
  <c r="Z96" i="3"/>
  <c r="Z26" i="3"/>
  <c r="Z257" i="3"/>
  <c r="Z65" i="3"/>
  <c r="Z218" i="3"/>
  <c r="Z154" i="3"/>
  <c r="Z90" i="3"/>
  <c r="Z227" i="3"/>
  <c r="Z163" i="3"/>
  <c r="Z99" i="3"/>
  <c r="Z124" i="3"/>
  <c r="Z22" i="3"/>
  <c r="Z28" i="3"/>
  <c r="Z125" i="3"/>
  <c r="Z150" i="3"/>
  <c r="Z180" i="3"/>
  <c r="Z188" i="3"/>
  <c r="Z104" i="3"/>
  <c r="Z236" i="3"/>
  <c r="Z7" i="3"/>
  <c r="Z105" i="3"/>
  <c r="Z29" i="3"/>
  <c r="Z114" i="3"/>
  <c r="Z251" i="3"/>
  <c r="Z148" i="3"/>
  <c r="Z84" i="3"/>
  <c r="Z232" i="3"/>
  <c r="Z181" i="3"/>
  <c r="Z117" i="3"/>
  <c r="Z254" i="3"/>
  <c r="Z190" i="3"/>
  <c r="Z126" i="3"/>
  <c r="Z62" i="3"/>
  <c r="Z71" i="3"/>
  <c r="Z212" i="3"/>
  <c r="Z10" i="3"/>
  <c r="Z36" i="3"/>
  <c r="Z177" i="3"/>
  <c r="Z49" i="3"/>
  <c r="Z266" i="3"/>
  <c r="Z202" i="3"/>
  <c r="Z147" i="3"/>
  <c r="Z83" i="3"/>
  <c r="Z108" i="3"/>
  <c r="Z8" i="3"/>
  <c r="H303" i="5"/>
  <c r="Z303" i="5"/>
  <c r="X303" i="5"/>
  <c r="AA303" i="5"/>
  <c r="AB303" i="5"/>
  <c r="T303" i="5"/>
  <c r="G303" i="5"/>
  <c r="Q303" i="5"/>
  <c r="P303" i="5"/>
  <c r="O303" i="5"/>
  <c r="AC303" i="5"/>
  <c r="D194" i="112" l="1"/>
  <c r="AD194" i="112"/>
  <c r="D281" i="112"/>
  <c r="AD281" i="112"/>
  <c r="D193" i="112"/>
  <c r="J229" i="5" a="1"/>
  <c r="AG229" i="5" s="1"/>
  <c r="J173" i="5" a="1"/>
  <c r="AG173" i="5" s="1"/>
  <c r="J121" i="5" a="1"/>
  <c r="AG121" i="5" s="1"/>
  <c r="AD124" i="112" s="1"/>
  <c r="J258" i="5" a="1"/>
  <c r="AG258" i="5" s="1"/>
  <c r="AD261" i="112" s="1"/>
  <c r="J295" i="5" a="1"/>
  <c r="AG295" i="5" s="1"/>
  <c r="AD298" i="112" s="1"/>
  <c r="J176" i="5" a="1"/>
  <c r="AG176" i="5" s="1"/>
  <c r="AD179" i="112" s="1"/>
  <c r="J89" i="5" a="1"/>
  <c r="AG89" i="5" s="1"/>
  <c r="J279" i="5" a="1"/>
  <c r="AG279" i="5" s="1"/>
  <c r="AD282" i="112" s="1"/>
  <c r="J243" i="5" a="1"/>
  <c r="AG243" i="5" s="1"/>
  <c r="J46" i="5" a="1"/>
  <c r="AG46" i="5" s="1"/>
  <c r="AD49" i="112" s="1"/>
  <c r="J116" i="5" a="1"/>
  <c r="AG116" i="5" s="1"/>
  <c r="J239" i="5" a="1"/>
  <c r="AG239" i="5" s="1"/>
  <c r="AD242" i="112" s="1"/>
  <c r="D78" i="112"/>
  <c r="O78" i="112" s="1"/>
  <c r="D218" i="112"/>
  <c r="I218" i="112" s="1"/>
  <c r="D138" i="112"/>
  <c r="I138" i="112" s="1"/>
  <c r="D205" i="112"/>
  <c r="O205" i="112" s="1"/>
  <c r="D226" i="112"/>
  <c r="I226" i="112" s="1"/>
  <c r="D88" i="112"/>
  <c r="F88" i="112" s="1"/>
  <c r="D122" i="112"/>
  <c r="L122" i="112" s="1"/>
  <c r="D206" i="112"/>
  <c r="L206" i="112" s="1"/>
  <c r="D154" i="112"/>
  <c r="I154" i="112" s="1"/>
  <c r="I194" i="112"/>
  <c r="L194" i="112"/>
  <c r="O194" i="112"/>
  <c r="F194" i="112"/>
  <c r="O281" i="112"/>
  <c r="L281" i="112"/>
  <c r="I281" i="112"/>
  <c r="F281" i="112"/>
  <c r="AG47" i="5"/>
  <c r="AG57" i="5"/>
  <c r="AD60" i="112" s="1"/>
  <c r="AG104" i="5"/>
  <c r="AG126" i="5"/>
  <c r="AD129" i="112" s="1"/>
  <c r="AG99" i="5"/>
  <c r="AD102" i="112" s="1"/>
  <c r="AG76" i="5"/>
  <c r="AG92" i="5"/>
  <c r="AD95" i="112" s="1"/>
  <c r="AG73" i="5"/>
  <c r="AG59" i="5"/>
  <c r="AG67" i="5"/>
  <c r="AG233" i="5"/>
  <c r="AG144" i="5"/>
  <c r="AG117" i="5"/>
  <c r="AD120" i="112" s="1"/>
  <c r="AG166" i="5"/>
  <c r="AD169" i="112" s="1"/>
  <c r="AG102" i="5"/>
  <c r="AG79" i="5"/>
  <c r="AD82" i="112" s="1"/>
  <c r="AG6" i="5"/>
  <c r="AD9" i="112" s="1"/>
  <c r="AG97" i="5"/>
  <c r="AG207" i="5"/>
  <c r="AG143" i="5"/>
  <c r="AD146" i="112" s="1"/>
  <c r="AG94" i="5"/>
  <c r="AD97" i="112" s="1"/>
  <c r="AG286" i="5"/>
  <c r="AG158" i="5"/>
  <c r="AG276" i="5"/>
  <c r="AD279" i="112" s="1"/>
  <c r="AG65" i="5"/>
  <c r="AD68" i="112" s="1"/>
  <c r="AG252" i="5"/>
  <c r="AD255" i="112" s="1"/>
  <c r="AG218" i="5"/>
  <c r="AD221" i="112" s="1"/>
  <c r="AG254" i="5"/>
  <c r="AD257" i="112" s="1"/>
  <c r="AG236" i="5"/>
  <c r="AD239" i="112" s="1"/>
  <c r="AG31" i="5"/>
  <c r="AD34" i="112" s="1"/>
  <c r="AG167" i="5"/>
  <c r="AG125" i="5"/>
  <c r="AG242" i="5"/>
  <c r="AG186" i="5"/>
  <c r="AG50" i="5"/>
  <c r="AD53" i="112" s="1"/>
  <c r="AG80" i="5"/>
  <c r="AD83" i="112" s="1"/>
  <c r="AG69" i="5"/>
  <c r="AG40" i="5"/>
  <c r="AD43" i="112" s="1"/>
  <c r="AG270" i="5"/>
  <c r="AG133" i="5"/>
  <c r="AG161" i="5"/>
  <c r="AD164" i="112" s="1"/>
  <c r="AG297" i="5"/>
  <c r="AG19" i="5"/>
  <c r="AG261" i="5"/>
  <c r="AG248" i="5"/>
  <c r="AD251" i="112" s="1"/>
  <c r="AG132" i="5"/>
  <c r="AG110" i="5"/>
  <c r="AD113" i="112" s="1"/>
  <c r="AG277" i="5"/>
  <c r="AD280" i="112" s="1"/>
  <c r="AG122" i="5"/>
  <c r="AG160" i="5"/>
  <c r="AG32" i="5"/>
  <c r="AG263" i="5"/>
  <c r="AD266" i="112" s="1"/>
  <c r="AG169" i="5"/>
  <c r="AD172" i="112" s="1"/>
  <c r="AG148" i="5"/>
  <c r="AG294" i="5"/>
  <c r="AD297" i="112" s="1"/>
  <c r="AG256" i="5"/>
  <c r="AG74" i="5"/>
  <c r="AG213" i="5"/>
  <c r="AD216" i="112" s="1"/>
  <c r="AG163" i="5"/>
  <c r="AG251" i="5"/>
  <c r="AD254" i="112" s="1"/>
  <c r="AG267" i="5"/>
  <c r="AD270" i="112" s="1"/>
  <c r="AG17" i="5"/>
  <c r="AD20" i="112" s="1"/>
  <c r="AG26" i="5"/>
  <c r="AG24" i="5"/>
  <c r="AD27" i="112" s="1"/>
  <c r="AG225" i="5"/>
  <c r="AG147" i="5"/>
  <c r="AD150" i="112" s="1"/>
  <c r="AG8" i="5"/>
  <c r="AD11" i="112" s="1"/>
  <c r="AG43" i="5"/>
  <c r="AG82" i="5"/>
  <c r="AD85" i="112" s="1"/>
  <c r="AG33" i="5"/>
  <c r="AG22" i="5"/>
  <c r="AG192" i="5"/>
  <c r="AD195" i="112" s="1"/>
  <c r="AG81" i="5"/>
  <c r="AG96" i="5"/>
  <c r="AD99" i="112" s="1"/>
  <c r="AG153" i="5"/>
  <c r="AG152" i="5"/>
  <c r="AD155" i="112" s="1"/>
  <c r="AG288" i="5"/>
  <c r="AD291" i="112" s="1"/>
  <c r="AG9" i="5"/>
  <c r="AD12" i="112" s="1"/>
  <c r="AG208" i="5"/>
  <c r="AD211" i="112" s="1"/>
  <c r="AG11" i="5"/>
  <c r="AG201" i="5"/>
  <c r="AG60" i="5"/>
  <c r="AD63" i="112" s="1"/>
  <c r="AG113" i="5"/>
  <c r="AD116" i="112" s="1"/>
  <c r="AG232" i="5"/>
  <c r="AD235" i="112" s="1"/>
  <c r="AG247" i="5"/>
  <c r="AG185" i="5"/>
  <c r="AG58" i="5"/>
  <c r="AG214" i="5"/>
  <c r="AG273" i="5"/>
  <c r="AD276" i="112" s="1"/>
  <c r="AG205" i="5"/>
  <c r="AG238" i="5"/>
  <c r="AG283" i="5"/>
  <c r="AG115" i="5"/>
  <c r="AG164" i="5"/>
  <c r="AD167" i="112" s="1"/>
  <c r="AG10" i="5"/>
  <c r="AD13" i="112" s="1"/>
  <c r="AG52" i="5"/>
  <c r="AD55" i="112" s="1"/>
  <c r="AG41" i="5"/>
  <c r="AG63" i="5"/>
  <c r="AD66" i="112" s="1"/>
  <c r="AG62" i="5"/>
  <c r="AG145" i="5"/>
  <c r="AG134" i="5"/>
  <c r="AG241" i="5"/>
  <c r="AG298" i="5"/>
  <c r="AD301" i="112" s="1"/>
  <c r="AG130" i="5"/>
  <c r="AD133" i="112" s="1"/>
  <c r="AG289" i="5"/>
  <c r="AD292" i="112" s="1"/>
  <c r="AG140" i="5"/>
  <c r="AD143" i="112" s="1"/>
  <c r="AG128" i="5"/>
  <c r="AG107" i="5"/>
  <c r="AG29" i="5"/>
  <c r="AG212" i="5"/>
  <c r="AG162" i="5"/>
  <c r="AD165" i="112" s="1"/>
  <c r="AG262" i="5"/>
  <c r="AD265" i="112" s="1"/>
  <c r="AG155" i="5"/>
  <c r="AG61" i="5"/>
  <c r="AG18" i="5"/>
  <c r="AD21" i="112" s="1"/>
  <c r="AG98" i="5"/>
  <c r="AG221" i="5"/>
  <c r="AD224" i="112" s="1"/>
  <c r="AG245" i="5"/>
  <c r="AD248" i="112" s="1"/>
  <c r="AG269" i="5"/>
  <c r="AG260" i="5"/>
  <c r="AD263" i="112" s="1"/>
  <c r="AG299" i="5"/>
  <c r="AG159" i="5"/>
  <c r="AG14" i="5"/>
  <c r="AG15" i="5"/>
  <c r="AG170" i="5"/>
  <c r="AD173" i="112" s="1"/>
  <c r="AG249" i="5"/>
  <c r="AG271" i="5"/>
  <c r="AG48" i="5"/>
  <c r="AG77" i="5"/>
  <c r="AG53" i="5"/>
  <c r="AG84" i="5"/>
  <c r="AG20" i="5"/>
  <c r="AG257" i="5"/>
  <c r="AG250" i="5"/>
  <c r="AG177" i="5"/>
  <c r="AG282" i="5"/>
  <c r="AG64" i="5"/>
  <c r="AG193" i="5"/>
  <c r="AG182" i="5"/>
  <c r="AG240" i="5"/>
  <c r="AG5" i="5"/>
  <c r="AD8" i="112" s="1"/>
  <c r="AG25" i="5"/>
  <c r="AG194" i="5"/>
  <c r="AG265" i="5"/>
  <c r="AD268" i="112" s="1"/>
  <c r="AG268" i="5"/>
  <c r="AG272" i="5"/>
  <c r="AG165" i="5"/>
  <c r="AD168" i="112" s="1"/>
  <c r="AG180" i="5"/>
  <c r="AG44" i="5"/>
  <c r="AG189" i="5"/>
  <c r="AG281" i="5"/>
  <c r="AG150" i="5"/>
  <c r="AD153" i="112" s="1"/>
  <c r="AG27" i="5"/>
  <c r="AD30" i="112" s="1"/>
  <c r="AG30" i="5"/>
  <c r="AD33" i="112" s="1"/>
  <c r="AG187" i="5"/>
  <c r="AG71" i="5"/>
  <c r="AG34" i="5"/>
  <c r="AD37" i="112" s="1"/>
  <c r="AG222" i="5"/>
  <c r="AG45" i="5"/>
  <c r="AG49" i="5"/>
  <c r="AD52" i="112" s="1"/>
  <c r="AG12" i="5"/>
  <c r="AD15" i="112" s="1"/>
  <c r="AG72" i="5"/>
  <c r="AG42" i="5"/>
  <c r="AG112" i="5"/>
  <c r="AG284" i="5"/>
  <c r="AG178" i="5"/>
  <c r="AG184" i="5"/>
  <c r="AG95" i="5"/>
  <c r="AD98" i="112" s="1"/>
  <c r="AG285" i="5"/>
  <c r="AG230" i="5"/>
  <c r="AG137" i="5"/>
  <c r="AG210" i="5"/>
  <c r="AG37" i="5"/>
  <c r="AG172" i="5"/>
  <c r="AG4" i="5"/>
  <c r="AD7" i="112" s="1"/>
  <c r="AG290" i="5"/>
  <c r="AD293" i="112" s="1"/>
  <c r="AG224" i="5"/>
  <c r="AG142" i="5"/>
  <c r="AG291" i="5"/>
  <c r="AG197" i="5"/>
  <c r="AG237" i="5"/>
  <c r="AG234" i="5"/>
  <c r="AG105" i="5"/>
  <c r="AG86" i="5"/>
  <c r="AG66" i="5"/>
  <c r="AG87" i="5"/>
  <c r="AG90" i="5"/>
  <c r="AG141" i="5"/>
  <c r="AD144" i="112" s="1"/>
  <c r="AG138" i="5"/>
  <c r="AG183" i="5"/>
  <c r="AG111" i="5"/>
  <c r="AG16" i="5"/>
  <c r="AG21" i="5"/>
  <c r="AD24" i="112" s="1"/>
  <c r="AG39" i="5"/>
  <c r="AD42" i="112" s="1"/>
  <c r="AG70" i="5"/>
  <c r="AG91" i="5"/>
  <c r="AG146" i="5"/>
  <c r="AG106" i="5"/>
  <c r="AG157" i="5"/>
  <c r="AG36" i="5"/>
  <c r="AD39" i="112" s="1"/>
  <c r="AG231" i="5"/>
  <c r="AG149" i="5"/>
  <c r="AD152" i="112" s="1"/>
  <c r="AG114" i="5"/>
  <c r="AG253" i="5"/>
  <c r="AD256" i="112" s="1"/>
  <c r="AG120" i="5"/>
  <c r="AG54" i="5"/>
  <c r="AD57" i="112" s="1"/>
  <c r="AG280" i="5"/>
  <c r="AG154" i="5"/>
  <c r="AG118" i="5"/>
  <c r="AG129" i="5"/>
  <c r="AD132" i="112" s="1"/>
  <c r="AG266" i="5"/>
  <c r="AG93" i="5"/>
  <c r="AD96" i="112" s="1"/>
  <c r="AG293" i="5"/>
  <c r="AG217" i="5"/>
  <c r="AG78" i="5"/>
  <c r="AD81" i="112" s="1"/>
  <c r="AG108" i="5"/>
  <c r="AD111" i="112" s="1"/>
  <c r="AG68" i="5"/>
  <c r="AG38" i="5"/>
  <c r="AD41" i="112" s="1"/>
  <c r="AG300" i="5"/>
  <c r="AD303" i="112" s="1"/>
  <c r="AE303" i="5"/>
  <c r="Z151" i="3"/>
  <c r="Z115" i="3"/>
  <c r="S303" i="5"/>
  <c r="E303" i="5"/>
  <c r="AF303" i="5"/>
  <c r="O193" i="112" l="1"/>
  <c r="L193" i="112"/>
  <c r="I193" i="112"/>
  <c r="F193" i="112"/>
  <c r="D267" i="112"/>
  <c r="I267" i="112" s="1"/>
  <c r="AD232" i="112"/>
  <c r="D126" i="112"/>
  <c r="AD176" i="112"/>
  <c r="D92" i="112"/>
  <c r="O92" i="112" s="1"/>
  <c r="AD92" i="112"/>
  <c r="D246" i="112"/>
  <c r="L246" i="112" s="1"/>
  <c r="AD246" i="112"/>
  <c r="D119" i="112"/>
  <c r="AD119" i="112"/>
  <c r="D50" i="112"/>
  <c r="AD50" i="112"/>
  <c r="D222" i="112"/>
  <c r="AD107" i="112"/>
  <c r="D112" i="112"/>
  <c r="F112" i="112" s="1"/>
  <c r="AD79" i="112"/>
  <c r="D76" i="112"/>
  <c r="AD76" i="112"/>
  <c r="D62" i="112"/>
  <c r="AD62" i="112"/>
  <c r="D70" i="112"/>
  <c r="AD70" i="112"/>
  <c r="D236" i="112"/>
  <c r="AD236" i="112"/>
  <c r="D147" i="112"/>
  <c r="AD147" i="112"/>
  <c r="D105" i="112"/>
  <c r="AD105" i="112"/>
  <c r="D100" i="112"/>
  <c r="AD100" i="112"/>
  <c r="D249" i="112"/>
  <c r="O249" i="112" s="1"/>
  <c r="AD210" i="112"/>
  <c r="D289" i="112"/>
  <c r="AD289" i="112"/>
  <c r="D161" i="112"/>
  <c r="AD161" i="112"/>
  <c r="D170" i="112"/>
  <c r="AD170" i="112"/>
  <c r="D128" i="112"/>
  <c r="AD128" i="112"/>
  <c r="D245" i="112"/>
  <c r="AD245" i="112"/>
  <c r="D189" i="112"/>
  <c r="AD189" i="112"/>
  <c r="D72" i="112"/>
  <c r="AD72" i="112"/>
  <c r="D273" i="112"/>
  <c r="AD273" i="112"/>
  <c r="D136" i="112"/>
  <c r="AD136" i="112"/>
  <c r="D300" i="112"/>
  <c r="AD300" i="112"/>
  <c r="D22" i="112"/>
  <c r="AD22" i="112"/>
  <c r="D264" i="112"/>
  <c r="AD264" i="112"/>
  <c r="D135" i="112"/>
  <c r="AD135" i="112"/>
  <c r="D125" i="112"/>
  <c r="AD125" i="112"/>
  <c r="D163" i="112"/>
  <c r="AD163" i="112"/>
  <c r="D35" i="112"/>
  <c r="AD35" i="112"/>
  <c r="D151" i="112"/>
  <c r="AD151" i="112"/>
  <c r="D259" i="112"/>
  <c r="AD259" i="112"/>
  <c r="D77" i="112"/>
  <c r="AD77" i="112"/>
  <c r="D166" i="112"/>
  <c r="AD166" i="112"/>
  <c r="D29" i="112"/>
  <c r="AD29" i="112"/>
  <c r="D209" i="112"/>
  <c r="AD228" i="112"/>
  <c r="D46" i="112"/>
  <c r="AD46" i="112"/>
  <c r="D36" i="112"/>
  <c r="AD36" i="112"/>
  <c r="D25" i="112"/>
  <c r="AD25" i="112"/>
  <c r="D84" i="112"/>
  <c r="AD84" i="112"/>
  <c r="D156" i="112"/>
  <c r="AD156" i="112"/>
  <c r="D14" i="112"/>
  <c r="AD14" i="112"/>
  <c r="D184" i="112"/>
  <c r="AD204" i="112"/>
  <c r="D250" i="112"/>
  <c r="AD250" i="112"/>
  <c r="D188" i="112"/>
  <c r="AD188" i="112"/>
  <c r="D61" i="112"/>
  <c r="AD61" i="112"/>
  <c r="D217" i="112"/>
  <c r="AD217" i="112"/>
  <c r="D208" i="112"/>
  <c r="AD208" i="112"/>
  <c r="D241" i="112"/>
  <c r="AD241" i="112"/>
  <c r="D286" i="112"/>
  <c r="AD286" i="112"/>
  <c r="D118" i="112"/>
  <c r="AD118" i="112"/>
  <c r="D44" i="112"/>
  <c r="AD44" i="112"/>
  <c r="D65" i="112"/>
  <c r="AD65" i="112"/>
  <c r="D148" i="112"/>
  <c r="AD148" i="112"/>
  <c r="D137" i="112"/>
  <c r="AD137" i="112"/>
  <c r="D244" i="112"/>
  <c r="AD244" i="112"/>
  <c r="D131" i="112"/>
  <c r="AD131" i="112"/>
  <c r="D277" i="112"/>
  <c r="AD110" i="112"/>
  <c r="D32" i="112"/>
  <c r="AD32" i="112"/>
  <c r="D215" i="112"/>
  <c r="AD215" i="112"/>
  <c r="D158" i="112"/>
  <c r="AD158" i="112"/>
  <c r="D64" i="112"/>
  <c r="AD64" i="112"/>
  <c r="D101" i="112"/>
  <c r="AD101" i="112"/>
  <c r="D272" i="112"/>
  <c r="AD272" i="112"/>
  <c r="D302" i="112"/>
  <c r="AD302" i="112"/>
  <c r="D162" i="112"/>
  <c r="AD162" i="112"/>
  <c r="D130" i="112"/>
  <c r="AD17" i="112"/>
  <c r="D18" i="112"/>
  <c r="AD18" i="112"/>
  <c r="D252" i="112"/>
  <c r="AD252" i="112"/>
  <c r="D274" i="112"/>
  <c r="AD274" i="112"/>
  <c r="D51" i="112"/>
  <c r="AD51" i="112"/>
  <c r="D80" i="112"/>
  <c r="AD80" i="112"/>
  <c r="D56" i="112"/>
  <c r="AD56" i="112"/>
  <c r="D87" i="112"/>
  <c r="AD87" i="112"/>
  <c r="D23" i="112"/>
  <c r="AD23" i="112"/>
  <c r="D260" i="112"/>
  <c r="AD260" i="112"/>
  <c r="D253" i="112"/>
  <c r="AD253" i="112"/>
  <c r="D180" i="112"/>
  <c r="AD180" i="112"/>
  <c r="D285" i="112"/>
  <c r="AD285" i="112"/>
  <c r="D67" i="112"/>
  <c r="AD67" i="112"/>
  <c r="D196" i="112"/>
  <c r="AD196" i="112"/>
  <c r="D185" i="112"/>
  <c r="AD185" i="112"/>
  <c r="D243" i="112"/>
  <c r="AD243" i="112"/>
  <c r="D28" i="112"/>
  <c r="AD28" i="112"/>
  <c r="D197" i="112"/>
  <c r="AD197" i="112"/>
  <c r="D271" i="112"/>
  <c r="AD271" i="112"/>
  <c r="D275" i="112"/>
  <c r="AD275" i="112"/>
  <c r="D183" i="112"/>
  <c r="AD183" i="112"/>
  <c r="D47" i="112"/>
  <c r="AD47" i="112"/>
  <c r="D192" i="112"/>
  <c r="AD192" i="112"/>
  <c r="D284" i="112"/>
  <c r="AD284" i="112"/>
  <c r="D190" i="112"/>
  <c r="AD190" i="112"/>
  <c r="D74" i="112"/>
  <c r="AD74" i="112"/>
  <c r="D225" i="112"/>
  <c r="AD225" i="112"/>
  <c r="D48" i="112"/>
  <c r="AD48" i="112"/>
  <c r="D75" i="112"/>
  <c r="AD75" i="112"/>
  <c r="D45" i="112"/>
  <c r="AD45" i="112"/>
  <c r="D115" i="112"/>
  <c r="AD115" i="112"/>
  <c r="D287" i="112"/>
  <c r="AD287" i="112"/>
  <c r="D181" i="112"/>
  <c r="AD181" i="112"/>
  <c r="D187" i="112"/>
  <c r="AD187" i="112"/>
  <c r="D288" i="112"/>
  <c r="AD288" i="112"/>
  <c r="D233" i="112"/>
  <c r="AD233" i="112"/>
  <c r="D140" i="112"/>
  <c r="AD140" i="112"/>
  <c r="D213" i="112"/>
  <c r="AD213" i="112"/>
  <c r="D40" i="112"/>
  <c r="AD40" i="112"/>
  <c r="D175" i="112"/>
  <c r="AD175" i="112"/>
  <c r="D227" i="112"/>
  <c r="AD227" i="112"/>
  <c r="D145" i="112"/>
  <c r="AD145" i="112"/>
  <c r="D294" i="112"/>
  <c r="AD294" i="112"/>
  <c r="D200" i="112"/>
  <c r="AD200" i="112"/>
  <c r="D240" i="112"/>
  <c r="AD240" i="112"/>
  <c r="D237" i="112"/>
  <c r="AD237" i="112"/>
  <c r="D108" i="112"/>
  <c r="AD108" i="112"/>
  <c r="D89" i="112"/>
  <c r="AD89" i="112"/>
  <c r="D69" i="112"/>
  <c r="AD69" i="112"/>
  <c r="D90" i="112"/>
  <c r="AD90" i="112"/>
  <c r="D93" i="112"/>
  <c r="AD93" i="112"/>
  <c r="D141" i="112"/>
  <c r="AD141" i="112"/>
  <c r="D186" i="112"/>
  <c r="AD186" i="112"/>
  <c r="D114" i="112"/>
  <c r="AD114" i="112"/>
  <c r="D19" i="112"/>
  <c r="AD19" i="112"/>
  <c r="D174" i="112"/>
  <c r="AD73" i="112"/>
  <c r="D94" i="112"/>
  <c r="AD94" i="112"/>
  <c r="D149" i="112"/>
  <c r="AD149" i="112"/>
  <c r="D109" i="112"/>
  <c r="AD109" i="112"/>
  <c r="D160" i="112"/>
  <c r="AD160" i="112"/>
  <c r="D234" i="112"/>
  <c r="AD234" i="112"/>
  <c r="D117" i="112"/>
  <c r="AD117" i="112"/>
  <c r="D123" i="112"/>
  <c r="AD123" i="112"/>
  <c r="D283" i="112"/>
  <c r="AD283" i="112"/>
  <c r="D157" i="112"/>
  <c r="AD157" i="112"/>
  <c r="D121" i="112"/>
  <c r="AD121" i="112"/>
  <c r="D269" i="112"/>
  <c r="AD269" i="112"/>
  <c r="D296" i="112"/>
  <c r="AD296" i="112"/>
  <c r="D220" i="112"/>
  <c r="AD220" i="112"/>
  <c r="D71" i="112"/>
  <c r="AD71" i="112"/>
  <c r="F246" i="112"/>
  <c r="O246" i="112"/>
  <c r="O126" i="112"/>
  <c r="I126" i="112"/>
  <c r="F126" i="112"/>
  <c r="L126" i="112"/>
  <c r="I246" i="112"/>
  <c r="D37" i="112"/>
  <c r="D224" i="112"/>
  <c r="D291" i="112"/>
  <c r="D96" i="112"/>
  <c r="D152" i="112"/>
  <c r="D60" i="112"/>
  <c r="D276" i="112"/>
  <c r="D195" i="112"/>
  <c r="D301" i="112"/>
  <c r="D211" i="112"/>
  <c r="D297" i="112"/>
  <c r="D12" i="112"/>
  <c r="I206" i="112"/>
  <c r="D8" i="112"/>
  <c r="L138" i="112"/>
  <c r="F154" i="112"/>
  <c r="F138" i="112"/>
  <c r="O218" i="112"/>
  <c r="L218" i="112"/>
  <c r="F92" i="112"/>
  <c r="O154" i="112"/>
  <c r="L88" i="112"/>
  <c r="F206" i="112"/>
  <c r="O206" i="112"/>
  <c r="O267" i="112"/>
  <c r="L154" i="112"/>
  <c r="I249" i="112"/>
  <c r="F226" i="112"/>
  <c r="L92" i="112"/>
  <c r="O226" i="112"/>
  <c r="L226" i="112"/>
  <c r="I92" i="112"/>
  <c r="O138" i="112"/>
  <c r="F218" i="112"/>
  <c r="I112" i="112"/>
  <c r="O88" i="112"/>
  <c r="I88" i="112"/>
  <c r="F78" i="112"/>
  <c r="F205" i="112"/>
  <c r="I205" i="112"/>
  <c r="L205" i="112"/>
  <c r="O277" i="112"/>
  <c r="L277" i="112"/>
  <c r="I277" i="112"/>
  <c r="F277" i="112"/>
  <c r="O174" i="112"/>
  <c r="I174" i="112"/>
  <c r="F174" i="112"/>
  <c r="L174" i="112"/>
  <c r="L130" i="112"/>
  <c r="O130" i="112"/>
  <c r="F130" i="112"/>
  <c r="I130" i="112"/>
  <c r="O222" i="112"/>
  <c r="I222" i="112"/>
  <c r="F222" i="112"/>
  <c r="L222" i="112"/>
  <c r="I184" i="112"/>
  <c r="O184" i="112"/>
  <c r="L184" i="112"/>
  <c r="F184" i="112"/>
  <c r="L209" i="112"/>
  <c r="I209" i="112"/>
  <c r="F209" i="112"/>
  <c r="O209" i="112"/>
  <c r="D111" i="112"/>
  <c r="L111" i="112" s="1"/>
  <c r="D39" i="112"/>
  <c r="O39" i="112" s="1"/>
  <c r="D293" i="112"/>
  <c r="D98" i="112"/>
  <c r="F98" i="112" s="1"/>
  <c r="D52" i="112"/>
  <c r="D153" i="112"/>
  <c r="O153" i="112" s="1"/>
  <c r="D268" i="112"/>
  <c r="D263" i="112"/>
  <c r="I263" i="112" s="1"/>
  <c r="D265" i="112"/>
  <c r="I265" i="112" s="1"/>
  <c r="D133" i="112"/>
  <c r="O133" i="112" s="1"/>
  <c r="D55" i="112"/>
  <c r="D27" i="112"/>
  <c r="I27" i="112" s="1"/>
  <c r="D280" i="112"/>
  <c r="F280" i="112" s="1"/>
  <c r="D279" i="112"/>
  <c r="L279" i="112" s="1"/>
  <c r="D82" i="112"/>
  <c r="I82" i="112" s="1"/>
  <c r="L78" i="112"/>
  <c r="F249" i="112"/>
  <c r="L267" i="112"/>
  <c r="D59" i="112"/>
  <c r="D103" i="112"/>
  <c r="D202" i="112"/>
  <c r="D232" i="112"/>
  <c r="D81" i="112"/>
  <c r="O81" i="112" s="1"/>
  <c r="D13" i="112"/>
  <c r="O13" i="112" s="1"/>
  <c r="D95" i="112"/>
  <c r="L95" i="112" s="1"/>
  <c r="D238" i="112"/>
  <c r="D31" i="112"/>
  <c r="D207" i="112"/>
  <c r="D262" i="112"/>
  <c r="D248" i="112"/>
  <c r="L248" i="112" s="1"/>
  <c r="D167" i="112"/>
  <c r="D20" i="112"/>
  <c r="I20" i="112" s="1"/>
  <c r="D43" i="112"/>
  <c r="I43" i="112" s="1"/>
  <c r="D34" i="112"/>
  <c r="I34" i="112" s="1"/>
  <c r="D169" i="112"/>
  <c r="D79" i="112"/>
  <c r="F79" i="112" s="1"/>
  <c r="I78" i="112"/>
  <c r="L249" i="112"/>
  <c r="O122" i="112"/>
  <c r="D198" i="112"/>
  <c r="D16" i="112"/>
  <c r="D159" i="112"/>
  <c r="D214" i="112"/>
  <c r="D171" i="112"/>
  <c r="D106" i="112"/>
  <c r="D231" i="112"/>
  <c r="D57" i="112"/>
  <c r="L57" i="112" s="1"/>
  <c r="D173" i="112"/>
  <c r="I173" i="112" s="1"/>
  <c r="D85" i="112"/>
  <c r="O85" i="112" s="1"/>
  <c r="D270" i="112"/>
  <c r="O270" i="112" s="1"/>
  <c r="D172" i="112"/>
  <c r="D251" i="112"/>
  <c r="O251" i="112" s="1"/>
  <c r="D239" i="112"/>
  <c r="L239" i="112" s="1"/>
  <c r="D97" i="112"/>
  <c r="O97" i="112" s="1"/>
  <c r="D120" i="112"/>
  <c r="F120" i="112" s="1"/>
  <c r="D102" i="112"/>
  <c r="O102" i="112" s="1"/>
  <c r="F122" i="112"/>
  <c r="D247" i="112"/>
  <c r="D191" i="112"/>
  <c r="D242" i="112"/>
  <c r="D223" i="112"/>
  <c r="D38" i="112"/>
  <c r="D230" i="112"/>
  <c r="D177" i="112"/>
  <c r="D256" i="112"/>
  <c r="O256" i="112" s="1"/>
  <c r="D144" i="112"/>
  <c r="I144" i="112" s="1"/>
  <c r="D110" i="112"/>
  <c r="D235" i="112"/>
  <c r="F235" i="112" s="1"/>
  <c r="D155" i="112"/>
  <c r="D254" i="112"/>
  <c r="O254" i="112" s="1"/>
  <c r="D266" i="112"/>
  <c r="L266" i="112" s="1"/>
  <c r="D83" i="112"/>
  <c r="I83" i="112" s="1"/>
  <c r="D257" i="112"/>
  <c r="O257" i="112" s="1"/>
  <c r="D146" i="112"/>
  <c r="I146" i="112" s="1"/>
  <c r="D129" i="112"/>
  <c r="L112" i="112"/>
  <c r="I122" i="112"/>
  <c r="D58" i="112"/>
  <c r="D203" i="112"/>
  <c r="D199" i="112"/>
  <c r="D212" i="112"/>
  <c r="D219" i="112"/>
  <c r="D182" i="112"/>
  <c r="D298" i="112"/>
  <c r="D258" i="112"/>
  <c r="D278" i="112"/>
  <c r="D303" i="112"/>
  <c r="O303" i="112" s="1"/>
  <c r="D73" i="112"/>
  <c r="O73" i="112" s="1"/>
  <c r="D168" i="112"/>
  <c r="L168" i="112" s="1"/>
  <c r="D17" i="112"/>
  <c r="O17" i="112" s="1"/>
  <c r="D21" i="112"/>
  <c r="D116" i="112"/>
  <c r="L116" i="112" s="1"/>
  <c r="D11" i="112"/>
  <c r="I11" i="112" s="1"/>
  <c r="D53" i="112"/>
  <c r="F53" i="112" s="1"/>
  <c r="D221" i="112"/>
  <c r="L221" i="112" s="1"/>
  <c r="D210" i="112"/>
  <c r="L210" i="112" s="1"/>
  <c r="D107" i="112"/>
  <c r="L107" i="112" s="1"/>
  <c r="O112" i="112"/>
  <c r="D54" i="112"/>
  <c r="D201" i="112"/>
  <c r="D176" i="112"/>
  <c r="D299" i="112"/>
  <c r="D178" i="112"/>
  <c r="D142" i="112"/>
  <c r="D290" i="112"/>
  <c r="D134" i="112"/>
  <c r="D41" i="112"/>
  <c r="D132" i="112"/>
  <c r="L132" i="112" s="1"/>
  <c r="D42" i="112"/>
  <c r="I42" i="112" s="1"/>
  <c r="D33" i="112"/>
  <c r="F33" i="112" s="1"/>
  <c r="D143" i="112"/>
  <c r="O143" i="112" s="1"/>
  <c r="D66" i="112"/>
  <c r="I66" i="112" s="1"/>
  <c r="D63" i="112"/>
  <c r="L63" i="112" s="1"/>
  <c r="D99" i="112"/>
  <c r="O99" i="112" s="1"/>
  <c r="D150" i="112"/>
  <c r="D216" i="112"/>
  <c r="O216" i="112" s="1"/>
  <c r="D255" i="112"/>
  <c r="O255" i="112" s="1"/>
  <c r="F267" i="112"/>
  <c r="D179" i="112"/>
  <c r="D127" i="112"/>
  <c r="D295" i="112"/>
  <c r="D124" i="112"/>
  <c r="D229" i="112"/>
  <c r="D49" i="112"/>
  <c r="D24" i="112"/>
  <c r="F24" i="112" s="1"/>
  <c r="D15" i="112"/>
  <c r="L15" i="112" s="1"/>
  <c r="D30" i="112"/>
  <c r="O30" i="112" s="1"/>
  <c r="D292" i="112"/>
  <c r="L292" i="112" s="1"/>
  <c r="D204" i="112"/>
  <c r="D228" i="112"/>
  <c r="F228" i="112" s="1"/>
  <c r="D164" i="112"/>
  <c r="D68" i="112"/>
  <c r="I68" i="112" s="1"/>
  <c r="D86" i="112"/>
  <c r="D261" i="112"/>
  <c r="D26" i="112"/>
  <c r="D91" i="112"/>
  <c r="D139" i="112"/>
  <c r="D282" i="112"/>
  <c r="L215" i="112"/>
  <c r="I215" i="112"/>
  <c r="F215" i="112"/>
  <c r="O215" i="112"/>
  <c r="L244" i="112"/>
  <c r="O244" i="112"/>
  <c r="I244" i="112"/>
  <c r="F244" i="112"/>
  <c r="L188" i="112"/>
  <c r="O188" i="112"/>
  <c r="I188" i="112"/>
  <c r="F188" i="112"/>
  <c r="L36" i="112"/>
  <c r="O36" i="112"/>
  <c r="F36" i="112"/>
  <c r="I36" i="112"/>
  <c r="L151" i="112"/>
  <c r="I151" i="112"/>
  <c r="F151" i="112"/>
  <c r="O151" i="112"/>
  <c r="L135" i="112"/>
  <c r="I135" i="112"/>
  <c r="O135" i="112"/>
  <c r="F135" i="112"/>
  <c r="O289" i="112"/>
  <c r="L289" i="112"/>
  <c r="I289" i="112"/>
  <c r="F289" i="112"/>
  <c r="L47" i="112"/>
  <c r="F47" i="112"/>
  <c r="O47" i="112"/>
  <c r="I47" i="112"/>
  <c r="L260" i="112"/>
  <c r="O260" i="112"/>
  <c r="I260" i="112"/>
  <c r="F260" i="112"/>
  <c r="I32" i="112"/>
  <c r="F32" i="112"/>
  <c r="O32" i="112"/>
  <c r="L32" i="112"/>
  <c r="O137" i="112"/>
  <c r="L137" i="112"/>
  <c r="I137" i="112"/>
  <c r="F137" i="112"/>
  <c r="O118" i="112"/>
  <c r="I118" i="112"/>
  <c r="L118" i="112"/>
  <c r="F118" i="112"/>
  <c r="L250" i="112"/>
  <c r="I250" i="112"/>
  <c r="F250" i="112"/>
  <c r="O250" i="112"/>
  <c r="I72" i="112"/>
  <c r="F72" i="112"/>
  <c r="L72" i="112"/>
  <c r="O72" i="112"/>
  <c r="O213" i="112"/>
  <c r="L213" i="112"/>
  <c r="I213" i="112"/>
  <c r="F213" i="112"/>
  <c r="O115" i="112"/>
  <c r="L115" i="112"/>
  <c r="F115" i="112"/>
  <c r="I115" i="112"/>
  <c r="I74" i="112"/>
  <c r="L74" i="112"/>
  <c r="F74" i="112"/>
  <c r="O74" i="112"/>
  <c r="L183" i="112"/>
  <c r="I183" i="112"/>
  <c r="F183" i="112"/>
  <c r="O183" i="112"/>
  <c r="O243" i="112"/>
  <c r="L243" i="112"/>
  <c r="I243" i="112"/>
  <c r="F243" i="112"/>
  <c r="L23" i="112"/>
  <c r="F23" i="112"/>
  <c r="I23" i="112"/>
  <c r="O23" i="112"/>
  <c r="I18" i="112"/>
  <c r="L18" i="112"/>
  <c r="O18" i="112"/>
  <c r="F18" i="112"/>
  <c r="O101" i="112"/>
  <c r="L101" i="112"/>
  <c r="I101" i="112"/>
  <c r="F101" i="112"/>
  <c r="L148" i="112"/>
  <c r="O148" i="112"/>
  <c r="I148" i="112"/>
  <c r="F148" i="112"/>
  <c r="O286" i="112"/>
  <c r="I286" i="112"/>
  <c r="F286" i="112"/>
  <c r="L286" i="112"/>
  <c r="O46" i="112"/>
  <c r="I46" i="112"/>
  <c r="F46" i="112"/>
  <c r="L46" i="112"/>
  <c r="L264" i="112"/>
  <c r="O264" i="112"/>
  <c r="F264" i="112"/>
  <c r="I264" i="112"/>
  <c r="O147" i="112"/>
  <c r="L147" i="112"/>
  <c r="I147" i="112"/>
  <c r="F147" i="112"/>
  <c r="F269" i="112"/>
  <c r="O117" i="112"/>
  <c r="L117" i="112"/>
  <c r="I117" i="112"/>
  <c r="F117" i="112"/>
  <c r="O93" i="112"/>
  <c r="L93" i="112"/>
  <c r="I93" i="112"/>
  <c r="F93" i="112"/>
  <c r="O294" i="112"/>
  <c r="I294" i="112"/>
  <c r="F294" i="112"/>
  <c r="L294" i="112"/>
  <c r="L140" i="112"/>
  <c r="O140" i="112"/>
  <c r="I140" i="112"/>
  <c r="F140" i="112"/>
  <c r="O45" i="112"/>
  <c r="I45" i="112"/>
  <c r="L45" i="112"/>
  <c r="F45" i="112"/>
  <c r="O190" i="112"/>
  <c r="I190" i="112"/>
  <c r="F190" i="112"/>
  <c r="L190" i="112"/>
  <c r="O185" i="112"/>
  <c r="L185" i="112"/>
  <c r="I185" i="112"/>
  <c r="F185" i="112"/>
  <c r="L87" i="112"/>
  <c r="F87" i="112"/>
  <c r="I87" i="112"/>
  <c r="O87" i="112"/>
  <c r="O131" i="112"/>
  <c r="L131" i="112"/>
  <c r="I131" i="112"/>
  <c r="F131" i="112"/>
  <c r="O65" i="112"/>
  <c r="L65" i="112"/>
  <c r="I65" i="112"/>
  <c r="F65" i="112"/>
  <c r="O241" i="112"/>
  <c r="L241" i="112"/>
  <c r="I241" i="112"/>
  <c r="F241" i="112"/>
  <c r="L156" i="112"/>
  <c r="O156" i="112"/>
  <c r="I156" i="112"/>
  <c r="F156" i="112"/>
  <c r="O166" i="112"/>
  <c r="I166" i="112"/>
  <c r="F166" i="112"/>
  <c r="L166" i="112"/>
  <c r="I35" i="112"/>
  <c r="O35" i="112"/>
  <c r="L35" i="112"/>
  <c r="F35" i="112"/>
  <c r="O22" i="112"/>
  <c r="I22" i="112"/>
  <c r="L22" i="112"/>
  <c r="F22" i="112"/>
  <c r="L236" i="112"/>
  <c r="O236" i="112"/>
  <c r="I236" i="112"/>
  <c r="F236" i="112"/>
  <c r="I90" i="112"/>
  <c r="L90" i="112"/>
  <c r="F90" i="112"/>
  <c r="O90" i="112"/>
  <c r="O145" i="112"/>
  <c r="L145" i="112"/>
  <c r="I145" i="112"/>
  <c r="F145" i="112"/>
  <c r="O233" i="112"/>
  <c r="L233" i="112"/>
  <c r="I233" i="112"/>
  <c r="F233" i="112"/>
  <c r="I75" i="112"/>
  <c r="O75" i="112"/>
  <c r="L75" i="112"/>
  <c r="F75" i="112"/>
  <c r="O275" i="112"/>
  <c r="L275" i="112"/>
  <c r="I275" i="112"/>
  <c r="F275" i="112"/>
  <c r="L196" i="112"/>
  <c r="O196" i="112"/>
  <c r="I196" i="112"/>
  <c r="F196" i="112"/>
  <c r="I56" i="112"/>
  <c r="F56" i="112"/>
  <c r="L56" i="112"/>
  <c r="O56" i="112"/>
  <c r="I162" i="112"/>
  <c r="L162" i="112"/>
  <c r="O162" i="112"/>
  <c r="F162" i="112"/>
  <c r="I64" i="112"/>
  <c r="F64" i="112"/>
  <c r="O64" i="112"/>
  <c r="L64" i="112"/>
  <c r="I208" i="112"/>
  <c r="F208" i="112"/>
  <c r="O208" i="112"/>
  <c r="L208" i="112"/>
  <c r="O163" i="112"/>
  <c r="L163" i="112"/>
  <c r="I163" i="112"/>
  <c r="F163" i="112"/>
  <c r="L300" i="112"/>
  <c r="O300" i="112"/>
  <c r="I300" i="112"/>
  <c r="F300" i="112"/>
  <c r="O189" i="112"/>
  <c r="L189" i="112"/>
  <c r="I189" i="112"/>
  <c r="F189" i="112"/>
  <c r="L100" i="112"/>
  <c r="O100" i="112"/>
  <c r="I100" i="112"/>
  <c r="F100" i="112"/>
  <c r="O70" i="112"/>
  <c r="I70" i="112"/>
  <c r="L70" i="112"/>
  <c r="F70" i="112"/>
  <c r="L71" i="112"/>
  <c r="F71" i="112"/>
  <c r="O71" i="112"/>
  <c r="I71" i="112"/>
  <c r="O121" i="112"/>
  <c r="L121" i="112"/>
  <c r="I121" i="112"/>
  <c r="F121" i="112"/>
  <c r="L234" i="112"/>
  <c r="I234" i="112"/>
  <c r="O234" i="112"/>
  <c r="F234" i="112"/>
  <c r="O69" i="112"/>
  <c r="L69" i="112"/>
  <c r="F69" i="112"/>
  <c r="I69" i="112"/>
  <c r="O227" i="112"/>
  <c r="L227" i="112"/>
  <c r="I227" i="112"/>
  <c r="F227" i="112"/>
  <c r="O288" i="112"/>
  <c r="I288" i="112"/>
  <c r="F288" i="112"/>
  <c r="L288" i="112"/>
  <c r="L271" i="112"/>
  <c r="O271" i="112"/>
  <c r="I271" i="112"/>
  <c r="F271" i="112"/>
  <c r="I67" i="112"/>
  <c r="O67" i="112"/>
  <c r="L67" i="112"/>
  <c r="F67" i="112"/>
  <c r="I80" i="112"/>
  <c r="F80" i="112"/>
  <c r="O80" i="112"/>
  <c r="L80" i="112"/>
  <c r="O302" i="112"/>
  <c r="I302" i="112"/>
  <c r="F302" i="112"/>
  <c r="L302" i="112"/>
  <c r="O158" i="112"/>
  <c r="I158" i="112"/>
  <c r="F158" i="112"/>
  <c r="L158" i="112"/>
  <c r="L44" i="112"/>
  <c r="O44" i="112"/>
  <c r="I44" i="112"/>
  <c r="F44" i="112"/>
  <c r="L84" i="112"/>
  <c r="O84" i="112"/>
  <c r="F84" i="112"/>
  <c r="I84" i="112"/>
  <c r="O77" i="112"/>
  <c r="I77" i="112"/>
  <c r="L77" i="112"/>
  <c r="F77" i="112"/>
  <c r="O125" i="112"/>
  <c r="L125" i="112"/>
  <c r="I125" i="112"/>
  <c r="F125" i="112"/>
  <c r="O245" i="112"/>
  <c r="L245" i="112"/>
  <c r="I245" i="112"/>
  <c r="F245" i="112"/>
  <c r="O62" i="112"/>
  <c r="I62" i="112"/>
  <c r="F62" i="112"/>
  <c r="L62" i="112"/>
  <c r="I50" i="112"/>
  <c r="L50" i="112"/>
  <c r="O50" i="112"/>
  <c r="F50" i="112"/>
  <c r="O157" i="112"/>
  <c r="L157" i="112"/>
  <c r="I157" i="112"/>
  <c r="F157" i="112"/>
  <c r="I19" i="112"/>
  <c r="O19" i="112"/>
  <c r="L19" i="112"/>
  <c r="F19" i="112"/>
  <c r="O89" i="112"/>
  <c r="L89" i="112"/>
  <c r="I89" i="112"/>
  <c r="F89" i="112"/>
  <c r="O285" i="112"/>
  <c r="L285" i="112"/>
  <c r="I285" i="112"/>
  <c r="F285" i="112"/>
  <c r="I51" i="112"/>
  <c r="O51" i="112"/>
  <c r="L51" i="112"/>
  <c r="F51" i="112"/>
  <c r="O217" i="112"/>
  <c r="L217" i="112"/>
  <c r="I217" i="112"/>
  <c r="F217" i="112"/>
  <c r="O14" i="112"/>
  <c r="I14" i="112"/>
  <c r="F14" i="112"/>
  <c r="L14" i="112"/>
  <c r="O259" i="112"/>
  <c r="L259" i="112"/>
  <c r="I259" i="112"/>
  <c r="F259" i="112"/>
  <c r="L136" i="112"/>
  <c r="O136" i="112"/>
  <c r="F136" i="112"/>
  <c r="I136" i="112"/>
  <c r="O128" i="112"/>
  <c r="I128" i="112"/>
  <c r="F128" i="112"/>
  <c r="L128" i="112"/>
  <c r="L76" i="112"/>
  <c r="O76" i="112"/>
  <c r="I76" i="112"/>
  <c r="F76" i="112"/>
  <c r="O283" i="112"/>
  <c r="L283" i="112"/>
  <c r="I283" i="112"/>
  <c r="F283" i="112"/>
  <c r="O160" i="112"/>
  <c r="I160" i="112"/>
  <c r="F160" i="112"/>
  <c r="L160" i="112"/>
  <c r="I114" i="112"/>
  <c r="L114" i="112"/>
  <c r="O114" i="112"/>
  <c r="F114" i="112"/>
  <c r="L108" i="112"/>
  <c r="O108" i="112"/>
  <c r="I108" i="112"/>
  <c r="F108" i="112"/>
  <c r="O187" i="112"/>
  <c r="L187" i="112"/>
  <c r="I187" i="112"/>
  <c r="F187" i="112"/>
  <c r="I48" i="112"/>
  <c r="F48" i="112"/>
  <c r="O48" i="112"/>
  <c r="L48" i="112"/>
  <c r="L284" i="112"/>
  <c r="O284" i="112"/>
  <c r="I284" i="112"/>
  <c r="F284" i="112"/>
  <c r="O197" i="112"/>
  <c r="L197" i="112"/>
  <c r="I197" i="112"/>
  <c r="F197" i="112"/>
  <c r="L180" i="112"/>
  <c r="O180" i="112"/>
  <c r="I180" i="112"/>
  <c r="F180" i="112"/>
  <c r="I274" i="112"/>
  <c r="L274" i="112"/>
  <c r="O274" i="112"/>
  <c r="F274" i="112"/>
  <c r="I272" i="112"/>
  <c r="F272" i="112"/>
  <c r="O272" i="112"/>
  <c r="L272" i="112"/>
  <c r="O61" i="112"/>
  <c r="L61" i="112"/>
  <c r="I61" i="112"/>
  <c r="F61" i="112"/>
  <c r="O25" i="112"/>
  <c r="L25" i="112"/>
  <c r="I25" i="112"/>
  <c r="F25" i="112"/>
  <c r="O29" i="112"/>
  <c r="L29" i="112"/>
  <c r="I29" i="112"/>
  <c r="F29" i="112"/>
  <c r="O273" i="112"/>
  <c r="L273" i="112"/>
  <c r="I273" i="112"/>
  <c r="F273" i="112"/>
  <c r="L170" i="112"/>
  <c r="I170" i="112"/>
  <c r="O170" i="112"/>
  <c r="F170" i="112"/>
  <c r="O161" i="112"/>
  <c r="L161" i="112"/>
  <c r="I161" i="112"/>
  <c r="F161" i="112"/>
  <c r="O105" i="112"/>
  <c r="L105" i="112"/>
  <c r="I105" i="112"/>
  <c r="F105" i="112"/>
  <c r="U303" i="5"/>
  <c r="V303" i="5"/>
  <c r="I252" i="112" l="1"/>
  <c r="L252" i="112"/>
  <c r="O252" i="112"/>
  <c r="F252" i="112"/>
  <c r="O253" i="112"/>
  <c r="F253" i="112"/>
  <c r="L253" i="112"/>
  <c r="I253" i="112"/>
  <c r="F28" i="112"/>
  <c r="I28" i="112"/>
  <c r="O28" i="112"/>
  <c r="L28" i="112"/>
  <c r="L192" i="112"/>
  <c r="F192" i="112"/>
  <c r="I192" i="112"/>
  <c r="O192" i="112"/>
  <c r="I225" i="112"/>
  <c r="F225" i="112"/>
  <c r="O225" i="112"/>
  <c r="L225" i="112"/>
  <c r="F287" i="112"/>
  <c r="O287" i="112"/>
  <c r="L287" i="112"/>
  <c r="I287" i="112"/>
  <c r="I181" i="112"/>
  <c r="F181" i="112"/>
  <c r="O181" i="112"/>
  <c r="L181" i="112"/>
  <c r="I40" i="112"/>
  <c r="F40" i="112"/>
  <c r="L40" i="112"/>
  <c r="O40" i="112"/>
  <c r="O175" i="112"/>
  <c r="F175" i="112"/>
  <c r="L175" i="112"/>
  <c r="I175" i="112"/>
  <c r="I200" i="112"/>
  <c r="L200" i="112"/>
  <c r="O200" i="112"/>
  <c r="F200" i="112"/>
  <c r="I240" i="112"/>
  <c r="F240" i="112"/>
  <c r="O240" i="112"/>
  <c r="L240" i="112"/>
  <c r="O237" i="112"/>
  <c r="F237" i="112"/>
  <c r="I237" i="112"/>
  <c r="L237" i="112"/>
  <c r="L141" i="112"/>
  <c r="O141" i="112"/>
  <c r="I141" i="112"/>
  <c r="F141" i="112"/>
  <c r="I186" i="112"/>
  <c r="O186" i="112"/>
  <c r="F186" i="112"/>
  <c r="L186" i="112"/>
  <c r="O94" i="112"/>
  <c r="I94" i="112"/>
  <c r="F94" i="112"/>
  <c r="L94" i="112"/>
  <c r="I149" i="112"/>
  <c r="F149" i="112"/>
  <c r="O149" i="112"/>
  <c r="L149" i="112"/>
  <c r="F109" i="112"/>
  <c r="I109" i="112"/>
  <c r="L109" i="112"/>
  <c r="O109" i="112"/>
  <c r="O123" i="112"/>
  <c r="L123" i="112"/>
  <c r="F123" i="112"/>
  <c r="I123" i="112"/>
  <c r="O269" i="112"/>
  <c r="L269" i="112"/>
  <c r="I269" i="112"/>
  <c r="L296" i="112"/>
  <c r="O296" i="112"/>
  <c r="F296" i="112"/>
  <c r="I296" i="112"/>
  <c r="F220" i="112"/>
  <c r="I220" i="112"/>
  <c r="O220" i="112"/>
  <c r="L220" i="112"/>
  <c r="L12" i="112"/>
  <c r="O12" i="112"/>
  <c r="F119" i="112"/>
  <c r="O119" i="112"/>
  <c r="I119" i="112"/>
  <c r="L119" i="112"/>
  <c r="I167" i="112"/>
  <c r="L167" i="112"/>
  <c r="O37" i="112"/>
  <c r="I37" i="112"/>
  <c r="O224" i="112"/>
  <c r="L224" i="112"/>
  <c r="L291" i="112"/>
  <c r="I291" i="112"/>
  <c r="F291" i="112"/>
  <c r="O291" i="112"/>
  <c r="F96" i="112"/>
  <c r="L96" i="112"/>
  <c r="I96" i="112"/>
  <c r="O96" i="112"/>
  <c r="F152" i="112"/>
  <c r="O152" i="112"/>
  <c r="L152" i="112"/>
  <c r="L60" i="112"/>
  <c r="I60" i="112"/>
  <c r="F60" i="112"/>
  <c r="O60" i="112"/>
  <c r="I276" i="112"/>
  <c r="L276" i="112"/>
  <c r="F276" i="112"/>
  <c r="O276" i="112"/>
  <c r="I195" i="112"/>
  <c r="O195" i="112"/>
  <c r="L195" i="112"/>
  <c r="F195" i="112"/>
  <c r="I301" i="112"/>
  <c r="L301" i="112"/>
  <c r="O301" i="112"/>
  <c r="I211" i="112"/>
  <c r="L211" i="112"/>
  <c r="O211" i="112"/>
  <c r="O297" i="112"/>
  <c r="L297" i="112"/>
  <c r="I297" i="112"/>
  <c r="F297" i="112"/>
  <c r="F12" i="112"/>
  <c r="I12" i="112"/>
  <c r="F8" i="112"/>
  <c r="I8" i="112"/>
  <c r="O8" i="112"/>
  <c r="I293" i="112"/>
  <c r="L293" i="112"/>
  <c r="O293" i="112"/>
  <c r="F293" i="112"/>
  <c r="F52" i="112"/>
  <c r="L52" i="112"/>
  <c r="L268" i="112"/>
  <c r="F268" i="112"/>
  <c r="O55" i="112"/>
  <c r="L55" i="112"/>
  <c r="F55" i="112"/>
  <c r="I55" i="112"/>
  <c r="I169" i="112"/>
  <c r="O169" i="112"/>
  <c r="L172" i="112"/>
  <c r="I172" i="112"/>
  <c r="F172" i="112"/>
  <c r="O110" i="112"/>
  <c r="F110" i="112"/>
  <c r="O155" i="112"/>
  <c r="L155" i="112"/>
  <c r="I129" i="112"/>
  <c r="L129" i="112"/>
  <c r="O129" i="112"/>
  <c r="F129" i="112"/>
  <c r="L21" i="112"/>
  <c r="I21" i="112"/>
  <c r="F21" i="112"/>
  <c r="O21" i="112"/>
  <c r="I41" i="112"/>
  <c r="O41" i="112"/>
  <c r="L41" i="112"/>
  <c r="F41" i="112"/>
  <c r="F150" i="112"/>
  <c r="L150" i="112"/>
  <c r="O150" i="112"/>
  <c r="I150" i="112"/>
  <c r="I204" i="112"/>
  <c r="L204" i="112"/>
  <c r="F164" i="112"/>
  <c r="L164" i="112"/>
  <c r="O164" i="112"/>
  <c r="I164" i="112"/>
  <c r="F83" i="112"/>
  <c r="F211" i="112"/>
  <c r="F301" i="112"/>
  <c r="I152" i="112"/>
  <c r="F224" i="112"/>
  <c r="L8" i="112"/>
  <c r="F37" i="112"/>
  <c r="I224" i="112"/>
  <c r="L37" i="112"/>
  <c r="F239" i="112"/>
  <c r="F221" i="112"/>
  <c r="O266" i="112"/>
  <c r="F169" i="112"/>
  <c r="I266" i="112"/>
  <c r="O57" i="112"/>
  <c r="O120" i="112"/>
  <c r="F143" i="112"/>
  <c r="I143" i="112"/>
  <c r="L263" i="112"/>
  <c r="I102" i="112"/>
  <c r="O111" i="112"/>
  <c r="F85" i="112"/>
  <c r="O68" i="112"/>
  <c r="O24" i="112"/>
  <c r="F11" i="112"/>
  <c r="L24" i="112"/>
  <c r="L11" i="112"/>
  <c r="O280" i="112"/>
  <c r="I52" i="112"/>
  <c r="F255" i="112"/>
  <c r="O11" i="112"/>
  <c r="L280" i="112"/>
  <c r="O52" i="112"/>
  <c r="L255" i="112"/>
  <c r="F42" i="112"/>
  <c r="F216" i="112"/>
  <c r="I210" i="112"/>
  <c r="L144" i="112"/>
  <c r="O20" i="112"/>
  <c r="I268" i="112"/>
  <c r="F73" i="112"/>
  <c r="O83" i="112"/>
  <c r="I120" i="112"/>
  <c r="F13" i="112"/>
  <c r="F81" i="112"/>
  <c r="F82" i="112"/>
  <c r="O268" i="112"/>
  <c r="F292" i="112"/>
  <c r="L30" i="112"/>
  <c r="L143" i="112"/>
  <c r="O221" i="112"/>
  <c r="I73" i="112"/>
  <c r="L120" i="112"/>
  <c r="I221" i="112"/>
  <c r="L13" i="112"/>
  <c r="I81" i="112"/>
  <c r="O82" i="112"/>
  <c r="I292" i="112"/>
  <c r="F30" i="112"/>
  <c r="F66" i="112"/>
  <c r="L73" i="112"/>
  <c r="L83" i="112"/>
  <c r="I13" i="112"/>
  <c r="L81" i="112"/>
  <c r="L82" i="112"/>
  <c r="F263" i="112"/>
  <c r="O292" i="112"/>
  <c r="I30" i="112"/>
  <c r="O66" i="112"/>
  <c r="F210" i="112"/>
  <c r="I239" i="112"/>
  <c r="O263" i="112"/>
  <c r="L66" i="112"/>
  <c r="O210" i="112"/>
  <c r="F303" i="112"/>
  <c r="F155" i="112"/>
  <c r="O239" i="112"/>
  <c r="L173" i="112"/>
  <c r="F20" i="112"/>
  <c r="L303" i="112"/>
  <c r="F266" i="112"/>
  <c r="I155" i="112"/>
  <c r="L102" i="112"/>
  <c r="F167" i="112"/>
  <c r="F99" i="112"/>
  <c r="F133" i="112"/>
  <c r="L39" i="112"/>
  <c r="O228" i="112"/>
  <c r="I17" i="112"/>
  <c r="O279" i="112"/>
  <c r="I24" i="112"/>
  <c r="O42" i="112"/>
  <c r="L235" i="112"/>
  <c r="I280" i="112"/>
  <c r="O265" i="112"/>
  <c r="I255" i="112"/>
  <c r="L42" i="112"/>
  <c r="O248" i="112"/>
  <c r="O95" i="112"/>
  <c r="L98" i="112"/>
  <c r="I33" i="112"/>
  <c r="I53" i="112"/>
  <c r="I95" i="112"/>
  <c r="L265" i="112"/>
  <c r="I111" i="112"/>
  <c r="O204" i="112"/>
  <c r="O107" i="112"/>
  <c r="L110" i="112"/>
  <c r="O172" i="112"/>
  <c r="F95" i="112"/>
  <c r="F111" i="112"/>
  <c r="F257" i="112"/>
  <c r="L85" i="112"/>
  <c r="I257" i="112"/>
  <c r="L256" i="112"/>
  <c r="F173" i="112"/>
  <c r="L169" i="112"/>
  <c r="L20" i="112"/>
  <c r="I63" i="112"/>
  <c r="F256" i="112"/>
  <c r="O63" i="112"/>
  <c r="I107" i="112"/>
  <c r="O173" i="112"/>
  <c r="F265" i="112"/>
  <c r="F204" i="112"/>
  <c r="F63" i="112"/>
  <c r="F107" i="112"/>
  <c r="F279" i="112"/>
  <c r="F153" i="112"/>
  <c r="I15" i="112"/>
  <c r="L33" i="112"/>
  <c r="L53" i="112"/>
  <c r="I303" i="112"/>
  <c r="I110" i="112"/>
  <c r="I248" i="112"/>
  <c r="I279" i="112"/>
  <c r="I153" i="112"/>
  <c r="O15" i="112"/>
  <c r="O33" i="112"/>
  <c r="O53" i="112"/>
  <c r="L254" i="112"/>
  <c r="F102" i="112"/>
  <c r="F97" i="112"/>
  <c r="F248" i="112"/>
  <c r="L153" i="112"/>
  <c r="F15" i="112"/>
  <c r="F254" i="112"/>
  <c r="I97" i="112"/>
  <c r="I254" i="112"/>
  <c r="L97" i="112"/>
  <c r="F57" i="112"/>
  <c r="O167" i="112"/>
  <c r="I57" i="112"/>
  <c r="F39" i="112"/>
  <c r="I228" i="112"/>
  <c r="I99" i="112"/>
  <c r="F17" i="112"/>
  <c r="O34" i="112"/>
  <c r="I133" i="112"/>
  <c r="L228" i="112"/>
  <c r="L99" i="112"/>
  <c r="O144" i="112"/>
  <c r="L133" i="112"/>
  <c r="I39" i="112"/>
  <c r="F34" i="112"/>
  <c r="O98" i="112"/>
  <c r="F68" i="112"/>
  <c r="I216" i="112"/>
  <c r="I235" i="112"/>
  <c r="L79" i="112"/>
  <c r="I98" i="112"/>
  <c r="L68" i="112"/>
  <c r="L216" i="112"/>
  <c r="O235" i="112"/>
  <c r="F27" i="112"/>
  <c r="F132" i="112"/>
  <c r="F116" i="112"/>
  <c r="F251" i="112"/>
  <c r="L27" i="112"/>
  <c r="I132" i="112"/>
  <c r="I116" i="112"/>
  <c r="I251" i="112"/>
  <c r="O27" i="112"/>
  <c r="O132" i="112"/>
  <c r="O116" i="112"/>
  <c r="L251" i="112"/>
  <c r="I79" i="112"/>
  <c r="O79" i="112"/>
  <c r="I168" i="112"/>
  <c r="F146" i="112"/>
  <c r="L270" i="112"/>
  <c r="F43" i="112"/>
  <c r="O261" i="112"/>
  <c r="L261" i="112"/>
  <c r="I261" i="112"/>
  <c r="F261" i="112"/>
  <c r="O299" i="112"/>
  <c r="L299" i="112"/>
  <c r="I299" i="112"/>
  <c r="F299" i="112"/>
  <c r="O278" i="112"/>
  <c r="I278" i="112"/>
  <c r="L278" i="112"/>
  <c r="F278" i="112"/>
  <c r="F58" i="112"/>
  <c r="O58" i="112"/>
  <c r="I58" i="112"/>
  <c r="L58" i="112"/>
  <c r="O38" i="112"/>
  <c r="I38" i="112"/>
  <c r="L38" i="112"/>
  <c r="F38" i="112"/>
  <c r="L231" i="112"/>
  <c r="I231" i="112"/>
  <c r="O231" i="112"/>
  <c r="F231" i="112"/>
  <c r="F168" i="112"/>
  <c r="O146" i="112"/>
  <c r="F270" i="112"/>
  <c r="L43" i="112"/>
  <c r="O86" i="112"/>
  <c r="I86" i="112"/>
  <c r="L86" i="112"/>
  <c r="F86" i="112"/>
  <c r="O176" i="112"/>
  <c r="L176" i="112"/>
  <c r="I176" i="112"/>
  <c r="F176" i="112"/>
  <c r="I258" i="112"/>
  <c r="L258" i="112"/>
  <c r="O258" i="112"/>
  <c r="F258" i="112"/>
  <c r="I223" i="112"/>
  <c r="F223" i="112"/>
  <c r="L223" i="112"/>
  <c r="O223" i="112"/>
  <c r="L106" i="112"/>
  <c r="I106" i="112"/>
  <c r="F106" i="112"/>
  <c r="O106" i="112"/>
  <c r="O262" i="112"/>
  <c r="I262" i="112"/>
  <c r="F262" i="112"/>
  <c r="L262" i="112"/>
  <c r="O168" i="112"/>
  <c r="L146" i="112"/>
  <c r="I270" i="112"/>
  <c r="O43" i="112"/>
  <c r="O49" i="112"/>
  <c r="L49" i="112"/>
  <c r="I49" i="112"/>
  <c r="F49" i="112"/>
  <c r="O201" i="112"/>
  <c r="L201" i="112"/>
  <c r="I201" i="112"/>
  <c r="F201" i="112"/>
  <c r="L298" i="112"/>
  <c r="I298" i="112"/>
  <c r="O298" i="112"/>
  <c r="F298" i="112"/>
  <c r="I242" i="112"/>
  <c r="L242" i="112"/>
  <c r="O242" i="112"/>
  <c r="F242" i="112"/>
  <c r="O171" i="112"/>
  <c r="L171" i="112"/>
  <c r="I171" i="112"/>
  <c r="F171" i="112"/>
  <c r="L207" i="112"/>
  <c r="O207" i="112"/>
  <c r="I207" i="112"/>
  <c r="F207" i="112"/>
  <c r="L232" i="112"/>
  <c r="O232" i="112"/>
  <c r="F232" i="112"/>
  <c r="I232" i="112"/>
  <c r="L229" i="112"/>
  <c r="I229" i="112"/>
  <c r="F229" i="112"/>
  <c r="O229" i="112"/>
  <c r="I54" i="112"/>
  <c r="L54" i="112"/>
  <c r="F54" i="112"/>
  <c r="O54" i="112"/>
  <c r="O182" i="112"/>
  <c r="I182" i="112"/>
  <c r="L182" i="112"/>
  <c r="F182" i="112"/>
  <c r="L191" i="112"/>
  <c r="O191" i="112"/>
  <c r="I191" i="112"/>
  <c r="F191" i="112"/>
  <c r="O214" i="112"/>
  <c r="I214" i="112"/>
  <c r="L214" i="112"/>
  <c r="F214" i="112"/>
  <c r="L31" i="112"/>
  <c r="F31" i="112"/>
  <c r="O31" i="112"/>
  <c r="I31" i="112"/>
  <c r="L202" i="112"/>
  <c r="I202" i="112"/>
  <c r="O202" i="112"/>
  <c r="F202" i="112"/>
  <c r="L282" i="112"/>
  <c r="I282" i="112"/>
  <c r="F282" i="112"/>
  <c r="O282" i="112"/>
  <c r="O124" i="112"/>
  <c r="I124" i="112"/>
  <c r="F124" i="112"/>
  <c r="L124" i="112"/>
  <c r="O134" i="112"/>
  <c r="I134" i="112"/>
  <c r="F134" i="112"/>
  <c r="L134" i="112"/>
  <c r="O219" i="112"/>
  <c r="L219" i="112"/>
  <c r="I219" i="112"/>
  <c r="F219" i="112"/>
  <c r="I247" i="112"/>
  <c r="F247" i="112"/>
  <c r="O247" i="112"/>
  <c r="L247" i="112"/>
  <c r="L159" i="112"/>
  <c r="O159" i="112"/>
  <c r="I159" i="112"/>
  <c r="F159" i="112"/>
  <c r="I238" i="112"/>
  <c r="F238" i="112"/>
  <c r="L238" i="112"/>
  <c r="O238" i="112"/>
  <c r="L103" i="112"/>
  <c r="F103" i="112"/>
  <c r="I103" i="112"/>
  <c r="O103" i="112"/>
  <c r="O139" i="112"/>
  <c r="L139" i="112"/>
  <c r="I139" i="112"/>
  <c r="F139" i="112"/>
  <c r="L295" i="112"/>
  <c r="I295" i="112"/>
  <c r="O295" i="112"/>
  <c r="F295" i="112"/>
  <c r="I290" i="112"/>
  <c r="L290" i="112"/>
  <c r="O290" i="112"/>
  <c r="F290" i="112"/>
  <c r="O212" i="112"/>
  <c r="I212" i="112"/>
  <c r="F212" i="112"/>
  <c r="L212" i="112"/>
  <c r="O16" i="112"/>
  <c r="L16" i="112"/>
  <c r="I16" i="112"/>
  <c r="F16" i="112"/>
  <c r="I59" i="112"/>
  <c r="O59" i="112"/>
  <c r="L59" i="112"/>
  <c r="F59" i="112"/>
  <c r="L17" i="112"/>
  <c r="L257" i="112"/>
  <c r="F144" i="112"/>
  <c r="I256" i="112"/>
  <c r="I85" i="112"/>
  <c r="L34" i="112"/>
  <c r="O91" i="112"/>
  <c r="L91" i="112"/>
  <c r="F91" i="112"/>
  <c r="I91" i="112"/>
  <c r="L127" i="112"/>
  <c r="O127" i="112"/>
  <c r="I127" i="112"/>
  <c r="F127" i="112"/>
  <c r="O142" i="112"/>
  <c r="I142" i="112"/>
  <c r="F142" i="112"/>
  <c r="L142" i="112"/>
  <c r="L199" i="112"/>
  <c r="I199" i="112"/>
  <c r="O199" i="112"/>
  <c r="F199" i="112"/>
  <c r="O177" i="112"/>
  <c r="L177" i="112"/>
  <c r="I177" i="112"/>
  <c r="F177" i="112"/>
  <c r="O198" i="112"/>
  <c r="I198" i="112"/>
  <c r="F198" i="112"/>
  <c r="L198" i="112"/>
  <c r="I26" i="112"/>
  <c r="L26" i="112"/>
  <c r="F26" i="112"/>
  <c r="O26" i="112"/>
  <c r="L179" i="112"/>
  <c r="I179" i="112"/>
  <c r="F179" i="112"/>
  <c r="O179" i="112"/>
  <c r="I178" i="112"/>
  <c r="L178" i="112"/>
  <c r="O178" i="112"/>
  <c r="F178" i="112"/>
  <c r="O203" i="112"/>
  <c r="L203" i="112"/>
  <c r="I203" i="112"/>
  <c r="F203" i="112"/>
  <c r="I230" i="112"/>
  <c r="F230" i="112"/>
  <c r="L230" i="112"/>
  <c r="O230" i="112"/>
  <c r="W303" i="5"/>
  <c r="D3" i="75" l="1"/>
  <c r="E3" i="75"/>
  <c r="F3" i="75" s="1"/>
  <c r="E305" i="74"/>
  <c r="E304" i="74"/>
  <c r="G3" i="75" l="1"/>
  <c r="AH3" i="75" s="1"/>
  <c r="D101" i="5" l="1"/>
  <c r="D7" i="5"/>
  <c r="D189" i="5"/>
  <c r="D3" i="5"/>
  <c r="J101" i="5" l="1" a="1"/>
  <c r="J3" i="5" a="1"/>
  <c r="J7" i="5" a="1"/>
  <c r="D303" i="5"/>
  <c r="AG7" i="5" l="1"/>
  <c r="AG101" i="5"/>
  <c r="AD104" i="112" s="1"/>
  <c r="AG3" i="5"/>
  <c r="AD6" i="112" s="1"/>
  <c r="J303" i="5"/>
  <c r="D7" i="112" l="1"/>
  <c r="AD10" i="112"/>
  <c r="D6" i="112"/>
  <c r="I6" i="112" s="1"/>
  <c r="D9" i="112"/>
  <c r="L7" i="112"/>
  <c r="F7" i="112"/>
  <c r="I7" i="112"/>
  <c r="O7" i="112"/>
  <c r="D165" i="112"/>
  <c r="D113" i="112"/>
  <c r="L6" i="112"/>
  <c r="D104" i="112"/>
  <c r="D10" i="112"/>
  <c r="AL157" i="5"/>
  <c r="AL13" i="5"/>
  <c r="AL143" i="5"/>
  <c r="AL260" i="5"/>
  <c r="AL31" i="5"/>
  <c r="AL271" i="5"/>
  <c r="AL226" i="5"/>
  <c r="AL299" i="5"/>
  <c r="AL280" i="5"/>
  <c r="AL298" i="5"/>
  <c r="AL217" i="5"/>
  <c r="AL19" i="5"/>
  <c r="AL7" i="5"/>
  <c r="AL133" i="5"/>
  <c r="AL99" i="5"/>
  <c r="AL82" i="5"/>
  <c r="AL199" i="5"/>
  <c r="AL57" i="5"/>
  <c r="AL205" i="5"/>
  <c r="AL45" i="5"/>
  <c r="AL290" i="5"/>
  <c r="AL208" i="5"/>
  <c r="AL151" i="5"/>
  <c r="AL113" i="5"/>
  <c r="AL203" i="5"/>
  <c r="AL181" i="5"/>
  <c r="AL182" i="5"/>
  <c r="AL68" i="5"/>
  <c r="AL51" i="5"/>
  <c r="AL93" i="5"/>
  <c r="AL106" i="5"/>
  <c r="AL245" i="5"/>
  <c r="AL146" i="5"/>
  <c r="AL73" i="5"/>
  <c r="AL111" i="5"/>
  <c r="AL47" i="5"/>
  <c r="AL273" i="5"/>
  <c r="AL240" i="5"/>
  <c r="AL282" i="5"/>
  <c r="AL196" i="5"/>
  <c r="AL128" i="5"/>
  <c r="AL27" i="5"/>
  <c r="AL28" i="5"/>
  <c r="AL104" i="5"/>
  <c r="AL200" i="5"/>
  <c r="AL4" i="5"/>
  <c r="AL296" i="5"/>
  <c r="AL185" i="5"/>
  <c r="AL53" i="5"/>
  <c r="AL164" i="5"/>
  <c r="AL231" i="5"/>
  <c r="AL270" i="5"/>
  <c r="AL160" i="5"/>
  <c r="AL210" i="5"/>
  <c r="AL21" i="5"/>
  <c r="AL262" i="5"/>
  <c r="AL85" i="5"/>
  <c r="AL155" i="5"/>
  <c r="AL96" i="5"/>
  <c r="AL92" i="5"/>
  <c r="AL114" i="5"/>
  <c r="AL287" i="5"/>
  <c r="AL241" i="5"/>
  <c r="AL156" i="5"/>
  <c r="AL266" i="5"/>
  <c r="AL86" i="5"/>
  <c r="AL264" i="5"/>
  <c r="AL197" i="5"/>
  <c r="AL153" i="5"/>
  <c r="AL137" i="5"/>
  <c r="AL285" i="5"/>
  <c r="AL8" i="5"/>
  <c r="AL161" i="5"/>
  <c r="AL101" i="5"/>
  <c r="AL223" i="5"/>
  <c r="AL215" i="5"/>
  <c r="AL279" i="5"/>
  <c r="AL17" i="5"/>
  <c r="AL123" i="5"/>
  <c r="AL119" i="5"/>
  <c r="AL107" i="5"/>
  <c r="AL122" i="5"/>
  <c r="AL67" i="5"/>
  <c r="AL188" i="5"/>
  <c r="AL152" i="5"/>
  <c r="AL256" i="5"/>
  <c r="AL126" i="5"/>
  <c r="AL261" i="5"/>
  <c r="AL278" i="5"/>
  <c r="AL112" i="5"/>
  <c r="AL272" i="5"/>
  <c r="AL142" i="5"/>
  <c r="AL254" i="5"/>
  <c r="AL127" i="5"/>
  <c r="AL98" i="5"/>
  <c r="AL141" i="5"/>
  <c r="AL227" i="5"/>
  <c r="AL291" i="5"/>
  <c r="AL139" i="5"/>
  <c r="AL174" i="5"/>
  <c r="AL242" i="5"/>
  <c r="AL16" i="5"/>
  <c r="AL14" i="5"/>
  <c r="AL132" i="5"/>
  <c r="AL120" i="5"/>
  <c r="AL293" i="5"/>
  <c r="AL125" i="5"/>
  <c r="AL173" i="5"/>
  <c r="AL94" i="5"/>
  <c r="AL46" i="5"/>
  <c r="AL87" i="5"/>
  <c r="AL180" i="5"/>
  <c r="AL253" i="5"/>
  <c r="AL81" i="5"/>
  <c r="AL246" i="5"/>
  <c r="AL179" i="5"/>
  <c r="AL219" i="5"/>
  <c r="AL162" i="5"/>
  <c r="AL72" i="5"/>
  <c r="AL75" i="5"/>
  <c r="AL100" i="5"/>
  <c r="AL274" i="5"/>
  <c r="AL168" i="5"/>
  <c r="AL176" i="5"/>
  <c r="AL228" i="5"/>
  <c r="AL56" i="5"/>
  <c r="AL167" i="5"/>
  <c r="AL97" i="5"/>
  <c r="AL50" i="5"/>
  <c r="AL130" i="5"/>
  <c r="AL116" i="5"/>
  <c r="AL121" i="5"/>
  <c r="AL221" i="5"/>
  <c r="AL76" i="5"/>
  <c r="AL15" i="5"/>
  <c r="AL183" i="5"/>
  <c r="AL25" i="5"/>
  <c r="AL84" i="5"/>
  <c r="AL194" i="5"/>
  <c r="AL117" i="5"/>
  <c r="AL289" i="5"/>
  <c r="AL32" i="5"/>
  <c r="AL294" i="5"/>
  <c r="AL189" i="5"/>
  <c r="AL54" i="5"/>
  <c r="AL211" i="5"/>
  <c r="AL259" i="5"/>
  <c r="AL35" i="5"/>
  <c r="AL300" i="5"/>
  <c r="AL243" i="5"/>
  <c r="AL207" i="5"/>
  <c r="AL6" i="5"/>
  <c r="AL218" i="5"/>
  <c r="AL62" i="5"/>
  <c r="AL190" i="5"/>
  <c r="AL140" i="5"/>
  <c r="AL42" i="5"/>
  <c r="AL202" i="5"/>
  <c r="AL269" i="5"/>
  <c r="AL74" i="5"/>
  <c r="AL60" i="5"/>
  <c r="AL58" i="5"/>
  <c r="AL239" i="5"/>
  <c r="AL91" i="5"/>
  <c r="AL163" i="5"/>
  <c r="AL204" i="5"/>
  <c r="AL263" i="5"/>
  <c r="AL108" i="5"/>
  <c r="AL136" i="5"/>
  <c r="AL138" i="5"/>
  <c r="AL192" i="5"/>
  <c r="AL145" i="5"/>
  <c r="AL292" i="5"/>
  <c r="AL131" i="5"/>
  <c r="AL276" i="5"/>
  <c r="AL186" i="5"/>
  <c r="AL52" i="5"/>
  <c r="AL250" i="5"/>
  <c r="AL80" i="5"/>
  <c r="AL41" i="5"/>
  <c r="AL184" i="5"/>
  <c r="AL201" i="5"/>
  <c r="AL172" i="5"/>
  <c r="AL11" i="5"/>
  <c r="AL165" i="5"/>
  <c r="AL44" i="5"/>
  <c r="AL10" i="5"/>
  <c r="AL175" i="5"/>
  <c r="AL229" i="5"/>
  <c r="AL65" i="5"/>
  <c r="AL37" i="5"/>
  <c r="AL251" i="5"/>
  <c r="AL230" i="5"/>
  <c r="AL43" i="5"/>
  <c r="AL213" i="5"/>
  <c r="AL224" i="5"/>
  <c r="AL284" i="5"/>
  <c r="AL288" i="5"/>
  <c r="AL237" i="5"/>
  <c r="AL286" i="5"/>
  <c r="AL26" i="5"/>
  <c r="AL147" i="5"/>
  <c r="AL88" i="5"/>
  <c r="AL36" i="5"/>
  <c r="AL33" i="5"/>
  <c r="AL29" i="5"/>
  <c r="AL9" i="5"/>
  <c r="AL265" i="5"/>
  <c r="AL48" i="5"/>
  <c r="AL70" i="5"/>
  <c r="AL225" i="5"/>
  <c r="AL297" i="5"/>
  <c r="AL255" i="5"/>
  <c r="AL232" i="5"/>
  <c r="AL134" i="5"/>
  <c r="AL90" i="5"/>
  <c r="AL238" i="5"/>
  <c r="AL268" i="5"/>
  <c r="AL177" i="5"/>
  <c r="AL195" i="5"/>
  <c r="AL61" i="5"/>
  <c r="AL115" i="5"/>
  <c r="AL49" i="5"/>
  <c r="AL39" i="5"/>
  <c r="AL148" i="5"/>
  <c r="AL159" i="5"/>
  <c r="AL24" i="5"/>
  <c r="AL95" i="5"/>
  <c r="AL78" i="5"/>
  <c r="AL18" i="5"/>
  <c r="AL144" i="5"/>
  <c r="AL178" i="5"/>
  <c r="AL222" i="5"/>
  <c r="AL55" i="5"/>
  <c r="AG303" i="5"/>
  <c r="AL22" i="5"/>
  <c r="AL5" i="5"/>
  <c r="AL20" i="5"/>
  <c r="AL89" i="5"/>
  <c r="AL158" i="5"/>
  <c r="AL124" i="5"/>
  <c r="AL233" i="5"/>
  <c r="AL236" i="5"/>
  <c r="AL212" i="5"/>
  <c r="AL214" i="5"/>
  <c r="AL191" i="5"/>
  <c r="AL220" i="5"/>
  <c r="AL187" i="5"/>
  <c r="AL247" i="5"/>
  <c r="AL64" i="5"/>
  <c r="AL118" i="5"/>
  <c r="AL149" i="5"/>
  <c r="AL83" i="5"/>
  <c r="AL38" i="5"/>
  <c r="AL105" i="5"/>
  <c r="AL244" i="5"/>
  <c r="AL23" i="5"/>
  <c r="AL30" i="5"/>
  <c r="AL59" i="5"/>
  <c r="AL235" i="5"/>
  <c r="AL295" i="5"/>
  <c r="AL198" i="5"/>
  <c r="AL258" i="5"/>
  <c r="AL171" i="5"/>
  <c r="AL69" i="5"/>
  <c r="AL170" i="5"/>
  <c r="AL66" i="5"/>
  <c r="AL206" i="5"/>
  <c r="AL3" i="5"/>
  <c r="AL277" i="5"/>
  <c r="AL209" i="5"/>
  <c r="AL216" i="5"/>
  <c r="AL249" i="5"/>
  <c r="AL150" i="5"/>
  <c r="AL193" i="5"/>
  <c r="AL154" i="5"/>
  <c r="AL110" i="5"/>
  <c r="AL166" i="5"/>
  <c r="AL283" i="5"/>
  <c r="AL77" i="5"/>
  <c r="AL102" i="5"/>
  <c r="AL12" i="5"/>
  <c r="AL135" i="5"/>
  <c r="AL129" i="5"/>
  <c r="AL71" i="5"/>
  <c r="AL267" i="5"/>
  <c r="AL281" i="5"/>
  <c r="AL103" i="5"/>
  <c r="AL40" i="5"/>
  <c r="AL248" i="5"/>
  <c r="AL257" i="5"/>
  <c r="AL169" i="5"/>
  <c r="AL79" i="5"/>
  <c r="AL63" i="5"/>
  <c r="AL275" i="5"/>
  <c r="AL234" i="5"/>
  <c r="AL109" i="5"/>
  <c r="AL34" i="5"/>
  <c r="AL252" i="5"/>
  <c r="O6" i="112" l="1"/>
  <c r="F6" i="112"/>
  <c r="O9" i="112"/>
  <c r="L9" i="112"/>
  <c r="F9" i="112"/>
  <c r="I9" i="112"/>
  <c r="O113" i="112"/>
  <c r="L113" i="112"/>
  <c r="I113" i="112"/>
  <c r="F113" i="112"/>
  <c r="O165" i="112"/>
  <c r="L165" i="112"/>
  <c r="I165" i="112"/>
  <c r="F165" i="112"/>
  <c r="I10" i="112"/>
  <c r="L10" i="112"/>
  <c r="F10" i="112"/>
  <c r="O10" i="112"/>
  <c r="F104" i="112"/>
  <c r="L104" i="112"/>
  <c r="O104" i="112"/>
  <c r="I104" i="1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JML</author>
  </authors>
  <commentList>
    <comment ref="N301" authorId="0" shapeId="0" xr:uid="{B0A05877-E8EB-477A-92EB-BEE840FE2F5C}">
      <text>
        <r>
          <rPr>
            <sz val="9"/>
            <color indexed="81"/>
            <rFont val="Tahoma"/>
            <family val="2"/>
          </rPr>
          <t xml:space="preserve">El Mapa de Marejadas es de susceptibilidad a marejadas y cubre los parcialmente los  departamentos de Roatán y Gracias a Dios, no obstante los registros históricos de 1965-2010 se presentan 7844 personas afectadas.
Por esta razón se eleva el valor mínimo con el objetivo de hacer una balance entre el mapa y los registros.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JML</author>
  </authors>
  <commentList>
    <comment ref="N301" authorId="0" shapeId="0" xr:uid="{00000000-0006-0000-0300-000001000000}">
      <text>
        <r>
          <rPr>
            <sz val="9"/>
            <color indexed="81"/>
            <rFont val="Tahoma"/>
            <family val="2"/>
          </rPr>
          <t xml:space="preserve">El Mapa de Marejadas es de susceptibilidad a marejadas y cubre los parcialmente los  departamentos de Roatán y Gracias a Dios, no obstante los registros históricos de 1965-2010 se presentan 7844 personas afectadas.
Por esta razón se eleva el valor mínimo con el objetivo de hacer una balance entre el mapa y los registros.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JML</author>
  </authors>
  <commentList>
    <comment ref="L302" authorId="0" shapeId="0" xr:uid="{00000000-0006-0000-0400-000001000000}">
      <text>
        <r>
          <rPr>
            <b/>
            <sz val="9"/>
            <color indexed="81"/>
            <rFont val="Tahoma"/>
            <family val="2"/>
          </rPr>
          <t xml:space="preserve">El objetivo del indicador es reflejar el empleo vulnerable.
Se incrementa el valor de 60 a 80 para considerar el empleo informal . Los valores sobrepasan los estandares estadisticos normales y son de alto riesgo.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JML</author>
  </authors>
  <commentList>
    <comment ref="J301" authorId="0" shapeId="0" xr:uid="{00000000-0006-0000-0500-000001000000}">
      <text>
        <r>
          <rPr>
            <b/>
            <sz val="9"/>
            <color indexed="81"/>
            <rFont val="Tahoma"/>
            <family val="2"/>
          </rPr>
          <t xml:space="preserve">INFORM:
Se disminuyo el valor minimo de 80 a 60 con el objetivo de reflejar la distribución de los valores a nivel municipal
</t>
        </r>
      </text>
    </comment>
    <comment ref="O301" authorId="0" shapeId="0" xr:uid="{00000000-0006-0000-0500-000002000000}">
      <text>
        <r>
          <rPr>
            <b/>
            <sz val="9"/>
            <color indexed="81"/>
            <rFont val="Tahoma"/>
            <family val="2"/>
          </rPr>
          <t xml:space="preserve">INFORM:
Se disminuyo el valor minimo de 80 a 70 con el objetivo de reflejar la distribución de los valores a nivel municipal
</t>
        </r>
      </text>
    </comment>
    <comment ref="U301" authorId="0" shapeId="0" xr:uid="{00000000-0006-0000-0500-000003000000}">
      <text>
        <r>
          <rPr>
            <b/>
            <sz val="9"/>
            <color indexed="81"/>
            <rFont val="Tahoma"/>
            <family val="2"/>
          </rPr>
          <t xml:space="preserve">Valor muy bajo </t>
        </r>
        <r>
          <rPr>
            <sz val="9"/>
            <color indexed="81"/>
            <rFont val="Tahoma"/>
            <family val="2"/>
          </rPr>
          <t xml:space="preserve">
</t>
        </r>
      </text>
    </comment>
    <comment ref="V301" authorId="0" shapeId="0" xr:uid="{00000000-0006-0000-0500-000004000000}">
      <text>
        <r>
          <rPr>
            <sz val="9"/>
            <color indexed="81"/>
            <rFont val="Tahoma"/>
            <family val="2"/>
          </rPr>
          <t>Valor muy bajo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JML</author>
  </authors>
  <commentList>
    <comment ref="Z2" authorId="0" shapeId="0" xr:uid="{00000000-0006-0000-0600-000001000000}">
      <text>
        <r>
          <rPr>
            <b/>
            <sz val="9"/>
            <color indexed="81"/>
            <rFont val="Tahoma"/>
            <family val="2"/>
          </rPr>
          <t>JML:</t>
        </r>
        <r>
          <rPr>
            <sz val="9"/>
            <color indexed="81"/>
            <rFont val="Tahoma"/>
            <family val="2"/>
          </rPr>
          <t xml:space="preserve">
5 Baja
4  Media
3  Medio alta
2 Alta
1 Critico</t>
        </r>
      </text>
    </comment>
    <comment ref="Z5" authorId="0" shapeId="0" xr:uid="{00000000-0006-0000-0600-000002000000}">
      <text>
        <r>
          <rPr>
            <sz val="9"/>
            <color indexed="81"/>
            <rFont val="Tahoma"/>
            <family val="2"/>
          </rPr>
          <t>CATEGORIAS:
5 Baja
4  
3 Media 
2 
1 Alta</t>
        </r>
      </text>
    </comment>
    <comment ref="AH5" authorId="0" shapeId="0" xr:uid="{00000000-0006-0000-0600-000003000000}">
      <text>
        <r>
          <rPr>
            <sz val="9"/>
            <color indexed="81"/>
            <rFont val="Tahoma"/>
            <family val="2"/>
          </rPr>
          <t xml:space="preserve">
1 Alta
5 Media
10 Baja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JML</author>
  </authors>
  <commentList>
    <comment ref="X1" authorId="0" shapeId="0" xr:uid="{FB2180E5-E98C-43EC-AE05-225D36A542EF}">
      <text>
        <r>
          <rPr>
            <b/>
            <sz val="9"/>
            <color indexed="81"/>
            <rFont val="Tahoma"/>
            <family val="2"/>
          </rPr>
          <t>JML:</t>
        </r>
        <r>
          <rPr>
            <sz val="9"/>
            <color indexed="81"/>
            <rFont val="Tahoma"/>
            <family val="2"/>
          </rPr>
          <t xml:space="preserve">
5 Baja
4  Media
3  Medio alta
2 Alta
1 Critico</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<sst xmlns="http://schemas.openxmlformats.org/spreadsheetml/2006/main" count="8641" uniqueCount="1050">
  <si>
    <t>Institutional</t>
  </si>
  <si>
    <t>MIN</t>
  </si>
  <si>
    <t>MAX</t>
  </si>
  <si>
    <t>%</t>
  </si>
  <si>
    <t>URL</t>
  </si>
  <si>
    <t>(0-10)</t>
  </si>
  <si>
    <t>INFORM Institutional</t>
  </si>
  <si>
    <t>No Data</t>
  </si>
  <si>
    <t xml:space="preserve">Fuente de Indicator </t>
  </si>
  <si>
    <t>Fecha de Indicador</t>
  </si>
  <si>
    <t xml:space="preserve">Datos del Indicador </t>
  </si>
  <si>
    <t>Regiones</t>
  </si>
  <si>
    <t>(Inicio)</t>
  </si>
  <si>
    <t>Tabla de Contenidos</t>
  </si>
  <si>
    <t>Hojas</t>
  </si>
  <si>
    <t>Peligro y Exposición</t>
  </si>
  <si>
    <t>Municipio</t>
  </si>
  <si>
    <t>DEPARTAMENTO</t>
  </si>
  <si>
    <t>Cortés</t>
  </si>
  <si>
    <t>San Pedro Sula</t>
  </si>
  <si>
    <t>Choloma</t>
  </si>
  <si>
    <t>Omoa</t>
  </si>
  <si>
    <t>Pimienta</t>
  </si>
  <si>
    <t>Potrerillos</t>
  </si>
  <si>
    <t>Puerto Cortés</t>
  </si>
  <si>
    <t>San Antonio de Cortes</t>
  </si>
  <si>
    <t>San Francisco de Yojoa</t>
  </si>
  <si>
    <t>San Manuel</t>
  </si>
  <si>
    <t>Santa Cruz de Yojoa</t>
  </si>
  <si>
    <t>Villanueva</t>
  </si>
  <si>
    <t>La Lima</t>
  </si>
  <si>
    <t>Lempira</t>
  </si>
  <si>
    <t>Gracias</t>
  </si>
  <si>
    <t>Belén</t>
  </si>
  <si>
    <t>Candelaria</t>
  </si>
  <si>
    <t>Cololaca</t>
  </si>
  <si>
    <t>Erandique</t>
  </si>
  <si>
    <t>Gualcince</t>
  </si>
  <si>
    <t>Guarita</t>
  </si>
  <si>
    <t>La Campa</t>
  </si>
  <si>
    <t>La Iguala</t>
  </si>
  <si>
    <t>Las Flores</t>
  </si>
  <si>
    <t>La Unión</t>
  </si>
  <si>
    <t>La Virtud</t>
  </si>
  <si>
    <t>Lepaera</t>
  </si>
  <si>
    <t>Mapulaca</t>
  </si>
  <si>
    <t>Piraera</t>
  </si>
  <si>
    <t>San Andrés</t>
  </si>
  <si>
    <t>San Francisco</t>
  </si>
  <si>
    <t>San Juan Guarita</t>
  </si>
  <si>
    <t>San Manuel Colohete</t>
  </si>
  <si>
    <t>San Rafael</t>
  </si>
  <si>
    <t>San Sebastián</t>
  </si>
  <si>
    <t>Santa Cruz</t>
  </si>
  <si>
    <t>Talgua</t>
  </si>
  <si>
    <t>Tambla</t>
  </si>
  <si>
    <t>Tomalá</t>
  </si>
  <si>
    <t>Valladolid</t>
  </si>
  <si>
    <t>Virginia</t>
  </si>
  <si>
    <t>San Marcos de Caiquín</t>
  </si>
  <si>
    <t>Distrito Central</t>
  </si>
  <si>
    <t>Francisco Morazán</t>
  </si>
  <si>
    <t>Tabla de Cálculo de Índice de Confiabilidad</t>
  </si>
  <si>
    <t>Tabla Final con las Dimensiones Principales</t>
  </si>
  <si>
    <t>Tabla de Cálculo de Componentes de Peligro y Exposición</t>
  </si>
  <si>
    <t>Tabla de Cálculo de Componentes de Vulnerabilidad</t>
  </si>
  <si>
    <t>Vulnerabilidad</t>
  </si>
  <si>
    <t>Datos del Indicador</t>
  </si>
  <si>
    <t>Fuente de Indicador</t>
  </si>
  <si>
    <t>Imputacion de Datos de Indicador</t>
  </si>
  <si>
    <t>Imputación de Datos de Indicador</t>
  </si>
  <si>
    <t>INFORM  Índice de Confiabilidad</t>
  </si>
  <si>
    <t>Indicator Metadato HND</t>
  </si>
  <si>
    <t>MUNICIPIO</t>
  </si>
  <si>
    <t>Tasa de Homicidios</t>
  </si>
  <si>
    <t>Ciclón y Marejadas</t>
  </si>
  <si>
    <t>Inundaciones</t>
  </si>
  <si>
    <t>Violencia</t>
  </si>
  <si>
    <t>Desarrollo y Pobreza</t>
  </si>
  <si>
    <t>Desigualdad</t>
  </si>
  <si>
    <t>Dependencia</t>
  </si>
  <si>
    <t>Vulnerabilidad Socioeconómica</t>
  </si>
  <si>
    <t>Población Desarraiga</t>
  </si>
  <si>
    <t>Otros Grupos Vulnerables</t>
  </si>
  <si>
    <t>Grupos Vulnerables</t>
  </si>
  <si>
    <t>Gobernanza</t>
  </si>
  <si>
    <t>Índice de Desarrollo Municipal</t>
  </si>
  <si>
    <t>Comunicación</t>
  </si>
  <si>
    <t>Infraestructura Física</t>
  </si>
  <si>
    <t>Acceso a Educación</t>
  </si>
  <si>
    <t>Infraestructura</t>
  </si>
  <si>
    <t>Rango</t>
  </si>
  <si>
    <t>Población Expuesta a Inundaciones (absoluto)</t>
  </si>
  <si>
    <t>Población Expuesta a Ciclones (absoluto)</t>
  </si>
  <si>
    <t>Población Expuesta a Marejadas (absoluto)</t>
  </si>
  <si>
    <t>Población Expuesta a Deslizamientos (absoluto)</t>
  </si>
  <si>
    <t>INFORM Peligro Natural</t>
  </si>
  <si>
    <t>INFORM Vulnerabilidad Socioeconómica</t>
  </si>
  <si>
    <t>Índice de Desarrollo Humano</t>
  </si>
  <si>
    <t>Pobreza NBI</t>
  </si>
  <si>
    <t>Coeficiente de GINI</t>
  </si>
  <si>
    <t>Población Urbana en Asentamientos Precarios</t>
  </si>
  <si>
    <t>Migración Interna</t>
  </si>
  <si>
    <t>Índice de Seguridad Alimentaria</t>
  </si>
  <si>
    <t>Tasa de Fertilidad en Adolescentes</t>
  </si>
  <si>
    <t>INFORM Grupos Vulnerables</t>
  </si>
  <si>
    <t>Numero</t>
  </si>
  <si>
    <t>Índice de Gestión de Riesgo</t>
  </si>
  <si>
    <t>Acceso a Electricidad</t>
  </si>
  <si>
    <t>Usuarios de Telefonía Móvil</t>
  </si>
  <si>
    <t>Densidad de Carreteras</t>
  </si>
  <si>
    <t>Tasa de Alfabetismo</t>
  </si>
  <si>
    <t>INFORM Infraestructura</t>
  </si>
  <si>
    <t>Población Expuesta a Ciclones</t>
  </si>
  <si>
    <t>Peligros Naturales</t>
  </si>
  <si>
    <t>Peligros Humanos</t>
  </si>
  <si>
    <t>Índice de Capacidad de Respuesta</t>
  </si>
  <si>
    <t>No dato</t>
  </si>
  <si>
    <t>Capacidad de Respuesta</t>
  </si>
  <si>
    <t>Min</t>
  </si>
  <si>
    <t>Max</t>
  </si>
  <si>
    <t>Población Expuesta a Inundaciones %</t>
  </si>
  <si>
    <t>Población Expuesta a Ciclones %</t>
  </si>
  <si>
    <t>Población Expuesta a Marejadas %</t>
  </si>
  <si>
    <t>Población Expuesta a Ciclones y Marejadas</t>
  </si>
  <si>
    <t>La Ceiba</t>
  </si>
  <si>
    <t>El Porvenir</t>
  </si>
  <si>
    <t>Esparta</t>
  </si>
  <si>
    <t>Jutiapa</t>
  </si>
  <si>
    <t>La Masica</t>
  </si>
  <si>
    <t>Tela</t>
  </si>
  <si>
    <t>Arizona</t>
  </si>
  <si>
    <t>Trujillo</t>
  </si>
  <si>
    <t>Balfate</t>
  </si>
  <si>
    <t>Iriona</t>
  </si>
  <si>
    <t>Limón</t>
  </si>
  <si>
    <t>Sabá</t>
  </si>
  <si>
    <t>Santa Fe</t>
  </si>
  <si>
    <t>Santa Rosa de Aguán</t>
  </si>
  <si>
    <t>Sonaguera</t>
  </si>
  <si>
    <t>Tocoa</t>
  </si>
  <si>
    <t>Bonito Oriental</t>
  </si>
  <si>
    <t>Comayagua</t>
  </si>
  <si>
    <t>Ajuterique</t>
  </si>
  <si>
    <t>El Rosario</t>
  </si>
  <si>
    <t>Esquías</t>
  </si>
  <si>
    <t>Humuya</t>
  </si>
  <si>
    <t>La Libertad</t>
  </si>
  <si>
    <t>Lamaní</t>
  </si>
  <si>
    <t>La Trinidad</t>
  </si>
  <si>
    <t>Lejamaní</t>
  </si>
  <si>
    <t>Meámbar</t>
  </si>
  <si>
    <t>Minas de Oro</t>
  </si>
  <si>
    <t>Ojos de Agua</t>
  </si>
  <si>
    <t>San Jerónimo</t>
  </si>
  <si>
    <t>San José de Comayagua</t>
  </si>
  <si>
    <t>San José del Potrero</t>
  </si>
  <si>
    <t>San Luis</t>
  </si>
  <si>
    <t>Siguatepeque</t>
  </si>
  <si>
    <t>Villa de San Antonio</t>
  </si>
  <si>
    <t>Las Lajas</t>
  </si>
  <si>
    <t>Taulabé</t>
  </si>
  <si>
    <t>Santa Rosa de Copán</t>
  </si>
  <si>
    <t>Cabañas</t>
  </si>
  <si>
    <t>Concepción</t>
  </si>
  <si>
    <t>Copán Ruinas</t>
  </si>
  <si>
    <t>Corquín</t>
  </si>
  <si>
    <t>Cucuyagua</t>
  </si>
  <si>
    <t>Dolores</t>
  </si>
  <si>
    <t>Dulce Nombre</t>
  </si>
  <si>
    <t>El Paraíso</t>
  </si>
  <si>
    <t>Florida</t>
  </si>
  <si>
    <t>La Jigua</t>
  </si>
  <si>
    <t>Nueva Arcadia</t>
  </si>
  <si>
    <t>San Agustín</t>
  </si>
  <si>
    <t>San Antonio</t>
  </si>
  <si>
    <t>San José</t>
  </si>
  <si>
    <t>San Juan de Opoa</t>
  </si>
  <si>
    <t>San Nicolás</t>
  </si>
  <si>
    <t>San Pedro</t>
  </si>
  <si>
    <t>Santa Rita</t>
  </si>
  <si>
    <t>Trinidad de Copán</t>
  </si>
  <si>
    <t>Veracruz</t>
  </si>
  <si>
    <t>Atlántida</t>
  </si>
  <si>
    <t>Colón</t>
  </si>
  <si>
    <t>Copán</t>
  </si>
  <si>
    <t>Choluteca</t>
  </si>
  <si>
    <t>Apacilagua</t>
  </si>
  <si>
    <t>Concepción de Maria</t>
  </si>
  <si>
    <t>Duyure</t>
  </si>
  <si>
    <t>El Corpus</t>
  </si>
  <si>
    <t>El Triunfo</t>
  </si>
  <si>
    <t>Marcovia</t>
  </si>
  <si>
    <t>Morolica</t>
  </si>
  <si>
    <t>Namasigue</t>
  </si>
  <si>
    <t>Orocuina</t>
  </si>
  <si>
    <t>Pespire</t>
  </si>
  <si>
    <t>San Antonio de Flores</t>
  </si>
  <si>
    <t>San Isidro</t>
  </si>
  <si>
    <t>San Marcos de Colón</t>
  </si>
  <si>
    <t>Santa Ana de Yusguare</t>
  </si>
  <si>
    <t>Yuscarán</t>
  </si>
  <si>
    <t>Alauca</t>
  </si>
  <si>
    <t>Danlí</t>
  </si>
  <si>
    <t>Guinope</t>
  </si>
  <si>
    <t>Jacaleapa</t>
  </si>
  <si>
    <t>Liure</t>
  </si>
  <si>
    <t>Morocelí</t>
  </si>
  <si>
    <t>Oropolí</t>
  </si>
  <si>
    <t>San Lucas</t>
  </si>
  <si>
    <t>San Matías</t>
  </si>
  <si>
    <t>Soledad</t>
  </si>
  <si>
    <t>Teupasenti</t>
  </si>
  <si>
    <t>Texiguat</t>
  </si>
  <si>
    <t>Vado Ancho</t>
  </si>
  <si>
    <t>Yauyupe</t>
  </si>
  <si>
    <t>Trojes</t>
  </si>
  <si>
    <t>Alubarén</t>
  </si>
  <si>
    <t>Cedros</t>
  </si>
  <si>
    <t>Curarén</t>
  </si>
  <si>
    <t>Guaimaca</t>
  </si>
  <si>
    <t>La Venta</t>
  </si>
  <si>
    <t>Lepaterique</t>
  </si>
  <si>
    <t>Maraita</t>
  </si>
  <si>
    <t>Marale</t>
  </si>
  <si>
    <t>Nueva Armenia</t>
  </si>
  <si>
    <t>Ojojona</t>
  </si>
  <si>
    <t>Orica</t>
  </si>
  <si>
    <t>Reitoca</t>
  </si>
  <si>
    <t>Sabanagrande</t>
  </si>
  <si>
    <t>San Antonio de Oriente</t>
  </si>
  <si>
    <t>San Buenaventura</t>
  </si>
  <si>
    <t>San Ignacio</t>
  </si>
  <si>
    <t>San Juan de Flores</t>
  </si>
  <si>
    <t>San Miguelito</t>
  </si>
  <si>
    <t>Santa Ana</t>
  </si>
  <si>
    <t>Santa Lucía</t>
  </si>
  <si>
    <t>Talanga</t>
  </si>
  <si>
    <t>Tatumbla</t>
  </si>
  <si>
    <t>Valle de Angeles</t>
  </si>
  <si>
    <t>Villa de San Francisco</t>
  </si>
  <si>
    <t>Vallecillo</t>
  </si>
  <si>
    <t>Gracias a Dios</t>
  </si>
  <si>
    <t>Puerto Lempira</t>
  </si>
  <si>
    <t>Brus Laguna</t>
  </si>
  <si>
    <t>Ahuas</t>
  </si>
  <si>
    <t>Juan Francisco Bulnes</t>
  </si>
  <si>
    <t>Ramon Villeda Morales</t>
  </si>
  <si>
    <t>Wampusirpi</t>
  </si>
  <si>
    <t>Intibucá</t>
  </si>
  <si>
    <t>La Esperanza</t>
  </si>
  <si>
    <t>Camasca</t>
  </si>
  <si>
    <t>Colomoncagua</t>
  </si>
  <si>
    <t>Jesús de Otoro</t>
  </si>
  <si>
    <t>Magdalena</t>
  </si>
  <si>
    <t>Masaguara</t>
  </si>
  <si>
    <t>San Juan</t>
  </si>
  <si>
    <t>San Marcos de Sierra</t>
  </si>
  <si>
    <t>Yamaranguila</t>
  </si>
  <si>
    <t>San Francisco de Opalaca</t>
  </si>
  <si>
    <t>Islas de la Bahía</t>
  </si>
  <si>
    <t>Roatan</t>
  </si>
  <si>
    <t>Guanaja</t>
  </si>
  <si>
    <t>José Santos Guardiola</t>
  </si>
  <si>
    <t>Utila</t>
  </si>
  <si>
    <t>La Paz</t>
  </si>
  <si>
    <t>Aguanqueterique</t>
  </si>
  <si>
    <t>Cane</t>
  </si>
  <si>
    <t>Chinacla</t>
  </si>
  <si>
    <t>Guajiquiro</t>
  </si>
  <si>
    <t>Lauterique</t>
  </si>
  <si>
    <t>Marcala</t>
  </si>
  <si>
    <t>Mercedes de Oriente</t>
  </si>
  <si>
    <t>Opatoro</t>
  </si>
  <si>
    <t>San Antonio del Norte</t>
  </si>
  <si>
    <t>San Pedro de Tutule</t>
  </si>
  <si>
    <t>Santa Elena</t>
  </si>
  <si>
    <t>Santa María</t>
  </si>
  <si>
    <t>Santiago de Puringla</t>
  </si>
  <si>
    <t>Yarula</t>
  </si>
  <si>
    <t>Ocotepeque</t>
  </si>
  <si>
    <t>Belén Gualcho</t>
  </si>
  <si>
    <t>Dolores Merendón</t>
  </si>
  <si>
    <t>Fraternidad</t>
  </si>
  <si>
    <t>La Encarnación</t>
  </si>
  <si>
    <t>La Labor</t>
  </si>
  <si>
    <t>Lucerna</t>
  </si>
  <si>
    <t>Mercedes</t>
  </si>
  <si>
    <t>San Fernando</t>
  </si>
  <si>
    <t>San Francisco del Valle</t>
  </si>
  <si>
    <t>San Jorge</t>
  </si>
  <si>
    <t>San Marcos</t>
  </si>
  <si>
    <t>Sensenti</t>
  </si>
  <si>
    <t>Sinuapa</t>
  </si>
  <si>
    <t>Olancho</t>
  </si>
  <si>
    <t>Juticalpa</t>
  </si>
  <si>
    <t>Campamento</t>
  </si>
  <si>
    <t>Catacamas</t>
  </si>
  <si>
    <t>Concordia</t>
  </si>
  <si>
    <t>Dulce Nombre de Culmí</t>
  </si>
  <si>
    <t>Esquipulas del Norte</t>
  </si>
  <si>
    <t>Gualaco</t>
  </si>
  <si>
    <t>Guarizama</t>
  </si>
  <si>
    <t>Guata</t>
  </si>
  <si>
    <t>Guayape</t>
  </si>
  <si>
    <t>Jano</t>
  </si>
  <si>
    <t>Mangulile</t>
  </si>
  <si>
    <t>Manto</t>
  </si>
  <si>
    <t>Salamá</t>
  </si>
  <si>
    <t>San Esteban</t>
  </si>
  <si>
    <t>San Francisco de Becerra</t>
  </si>
  <si>
    <t>San Francisco de La Paz</t>
  </si>
  <si>
    <t>Santa María del Real</t>
  </si>
  <si>
    <t>Silca</t>
  </si>
  <si>
    <t>Yocón</t>
  </si>
  <si>
    <t>Patuca</t>
  </si>
  <si>
    <t>Santa Barbara</t>
  </si>
  <si>
    <t>Santa Bárbara</t>
  </si>
  <si>
    <t>Arada</t>
  </si>
  <si>
    <t>Atima</t>
  </si>
  <si>
    <t>Azacualpa</t>
  </si>
  <si>
    <t>Ceguaca</t>
  </si>
  <si>
    <t>Concepción del Norte</t>
  </si>
  <si>
    <t>Concepción del Sur</t>
  </si>
  <si>
    <t>Chinda</t>
  </si>
  <si>
    <t>El Níspero</t>
  </si>
  <si>
    <t>Gualala</t>
  </si>
  <si>
    <t>Ilama</t>
  </si>
  <si>
    <t>Macuelizo</t>
  </si>
  <si>
    <t>Naranjito</t>
  </si>
  <si>
    <t>Nuevo Celilac</t>
  </si>
  <si>
    <t>Petoa</t>
  </si>
  <si>
    <t>Protección</t>
  </si>
  <si>
    <t>Quimistán</t>
  </si>
  <si>
    <t>San Francisco de Ojuera</t>
  </si>
  <si>
    <t>San José de Colinas</t>
  </si>
  <si>
    <t>San Pedro Zacapa</t>
  </si>
  <si>
    <t>San Vicente Centenario</t>
  </si>
  <si>
    <t>Trinidad</t>
  </si>
  <si>
    <t>Las Vegas</t>
  </si>
  <si>
    <t>Nueva Frontera</t>
  </si>
  <si>
    <t>Valle</t>
  </si>
  <si>
    <t>Nacaome</t>
  </si>
  <si>
    <t>Alianza</t>
  </si>
  <si>
    <t>Amapala</t>
  </si>
  <si>
    <t>Aramecina</t>
  </si>
  <si>
    <t>Caridad</t>
  </si>
  <si>
    <t>Goascorán</t>
  </si>
  <si>
    <t>Langue</t>
  </si>
  <si>
    <t>San Francisco de Coray</t>
  </si>
  <si>
    <t>San Lorenzo</t>
  </si>
  <si>
    <t>Yoro</t>
  </si>
  <si>
    <t>Arenal</t>
  </si>
  <si>
    <t>El Negrito</t>
  </si>
  <si>
    <t>El Progreso</t>
  </si>
  <si>
    <t>Jocón</t>
  </si>
  <si>
    <t>Morazán</t>
  </si>
  <si>
    <t>Olanchito</t>
  </si>
  <si>
    <t>Sulaco</t>
  </si>
  <si>
    <t>Victoria</t>
  </si>
  <si>
    <t>Yorito</t>
  </si>
  <si>
    <t>Departamento</t>
  </si>
  <si>
    <t>2015-2016</t>
  </si>
  <si>
    <t>Relación Alumnos por Docente</t>
  </si>
  <si>
    <t>2013-2016</t>
  </si>
  <si>
    <t>Población</t>
  </si>
  <si>
    <t>Tasa de Cobertura Bruta de Educación Media</t>
  </si>
  <si>
    <t xml:space="preserve">Tasa de Cobertura Bruta del Ciclo I y II de Educación Básica </t>
  </si>
  <si>
    <t xml:space="preserve">Tasa de Cobertura Bruta del Ciclo III de Educación Básica </t>
  </si>
  <si>
    <t>Tasa de Dependecia por Edades</t>
  </si>
  <si>
    <t>COD</t>
  </si>
  <si>
    <t>Cobertura del Sistema Educativo Básico y Medio</t>
  </si>
  <si>
    <t>Tasa de Crecimiento Anual</t>
  </si>
  <si>
    <t>2000-2015</t>
  </si>
  <si>
    <t>Sequía</t>
  </si>
  <si>
    <t>PNUD</t>
  </si>
  <si>
    <t>INE</t>
  </si>
  <si>
    <t>SEDUC</t>
  </si>
  <si>
    <t>ICF</t>
  </si>
  <si>
    <t>INDICADOR</t>
  </si>
  <si>
    <t>AÑO</t>
  </si>
  <si>
    <t>Número</t>
  </si>
  <si>
    <t>Número /100,000</t>
  </si>
  <si>
    <t>Índice</t>
  </si>
  <si>
    <t>Número por cada 100 EA</t>
  </si>
  <si>
    <t>Número / 1000</t>
  </si>
  <si>
    <t>MECOVI-BID</t>
  </si>
  <si>
    <t>CENISS</t>
  </si>
  <si>
    <t>SDHJGD</t>
  </si>
  <si>
    <t>Tabla de Cálculo de Componentes Capacidad de Adaptación</t>
  </si>
  <si>
    <t>Capacidad de Adaptación</t>
  </si>
  <si>
    <t>Metadata de Indicadores Honduras</t>
  </si>
  <si>
    <t>Población Expuesta a Ciclones (relativo)</t>
  </si>
  <si>
    <t>Población Expuesta a Marejadas (relativo)</t>
  </si>
  <si>
    <t>Población Expuesta a Inundaciones (relativo)</t>
  </si>
  <si>
    <t>Población Expuesta a Deslizamientos (relativo)</t>
  </si>
  <si>
    <t>Población afectada por Sequía</t>
  </si>
  <si>
    <t>Población Afectada por Sequía (absoluto)</t>
  </si>
  <si>
    <t>Población Afectada por Sequía %</t>
  </si>
  <si>
    <t>Población Expuesta a Sequía (relativo)</t>
  </si>
  <si>
    <t>Población Expuesta a Marejadas</t>
  </si>
  <si>
    <t>(1-298)</t>
  </si>
  <si>
    <t>Condiciones de Nutrición de la Niñez</t>
  </si>
  <si>
    <t>Homicidios</t>
  </si>
  <si>
    <t>Proporción de Participación Femenina en Relacion a Hombre en PEA Ocupada</t>
  </si>
  <si>
    <t>Desocupados e Inactivos de la PEA</t>
  </si>
  <si>
    <t>Migrantes Repatriados y Retornados</t>
  </si>
  <si>
    <t>Planificación territorial y Conocimiento del Riesgo</t>
  </si>
  <si>
    <t>Hogares con Acceso a Internet</t>
  </si>
  <si>
    <t xml:space="preserve">Planificación y Conocimiento del Riesgo </t>
  </si>
  <si>
    <t xml:space="preserve">Migrantes Repatriados y Retornados (% de Total Población) </t>
  </si>
  <si>
    <t>Condiciones de Nutrición en la Niñez</t>
  </si>
  <si>
    <t>Codigo</t>
  </si>
  <si>
    <t>Promedios</t>
  </si>
  <si>
    <t>DEPN</t>
  </si>
  <si>
    <t xml:space="preserve">* Ver Metodologia INFORM Honduras para consideraciones de valores Minimos y maximos para normalizar datos </t>
  </si>
  <si>
    <t>Población Media Anual Expuesta a Terremotos (absoluto)</t>
  </si>
  <si>
    <t>Población Media Anual Expuesta a Inundaciones (absoluto)</t>
  </si>
  <si>
    <t>Población Media Anual Afectada por Sequía (absolute)</t>
  </si>
  <si>
    <t>km/km2</t>
  </si>
  <si>
    <t>Participación Femenina en Relacion a Hombre en PEA Ocupada</t>
  </si>
  <si>
    <t>Proporción</t>
  </si>
  <si>
    <t>de la población</t>
  </si>
  <si>
    <t xml:space="preserve">18 municipios concentran el </t>
  </si>
  <si>
    <t>Dimensión</t>
  </si>
  <si>
    <t>Categoría</t>
  </si>
  <si>
    <t>Componente</t>
  </si>
  <si>
    <t>Nombre de Indicador</t>
  </si>
  <si>
    <t>Nombre Largo de Indicador</t>
  </si>
  <si>
    <t>Descripción</t>
  </si>
  <si>
    <t>Relevancia</t>
  </si>
  <si>
    <t>Institución Fuente</t>
  </si>
  <si>
    <t>Modelo</t>
  </si>
  <si>
    <t>HN-INFORM</t>
  </si>
  <si>
    <t>Validación / Limitación del Indicador</t>
  </si>
  <si>
    <t>IHCIT, INE</t>
  </si>
  <si>
    <t>https://ihcit.unah.edu.hn/      http://www.ine.gob.hn/</t>
  </si>
  <si>
    <t>Población promedio anual afectada por inundaciones</t>
  </si>
  <si>
    <t>El indicador representa la población anual promedio que pueda ser afectada, desaparecida, herida, muerta, reubicada, víctima o evacuada por inundaciones, según registros históricos en la base de datos DesInventar durante el periodo de 1995-2015.</t>
  </si>
  <si>
    <t>Inundación es una de las amenazas de inicio rápido consideradas en la categoría de peligro natural.</t>
  </si>
  <si>
    <t>El indicador depende de la capacidad de recolectar y reportar datos del nivel local e institucional.</t>
  </si>
  <si>
    <t>DesInventar, INE</t>
  </si>
  <si>
    <t>https://online.desinventar.org/     http://www.ine.gob.hn/</t>
  </si>
  <si>
    <t>Población Media Anual Expuesta a Inundaciones (relativo)</t>
  </si>
  <si>
    <t>La inundación es una de las amenazas de inicio rápido consideradas en la categoría de peligro natural.</t>
  </si>
  <si>
    <t>Ciclón Tropical y Marejada</t>
  </si>
  <si>
    <t>Población Expuesta a Ciclones  (absoluto)</t>
  </si>
  <si>
    <t>2012                   (40 años)</t>
  </si>
  <si>
    <t>Población  expuesta que habita en zonas expuestas a ciclones</t>
  </si>
  <si>
    <t xml:space="preserve">El indicador estima la población expuesta que habita en áreas con amenaza alta en base al Mapa de Amenaza por Ciclones resultado de la integración de 29 mapas  de los ciclones que han afectado en territorio desde 1970 al 2010, incluyendo los huracanes Fifi y el Mitch. El resultado es la composición de capas de las zonas con una amenaza alta y el total de la población que habita sobre dicha área. </t>
  </si>
  <si>
    <t>El ciclón es una de las amenazas de inicio rápido consideradas en la categoría de peligro natural.</t>
  </si>
  <si>
    <t xml:space="preserve">El indicador representa la población directamente expuesta en la zona que habita y donde converge la trayectoria del ciclón, y no refleja los afectados por inundaciones y deslizamientos colaterales. </t>
  </si>
  <si>
    <t xml:space="preserve">El indicador estima la población expuesta que habita en áreas con amenaza alta en base al Mapa de Amenaza por Mareas y Marejadas. El resultado es la composición de capas de las zonas con una amenaza alta y el total de la población que habita sobre dicha área, resalta el hecho de ser una amenaza recurrente de forma anual en las costas de pacifico. </t>
  </si>
  <si>
    <t>Población  expuesta que habita en zonas expuestas a marejadas</t>
  </si>
  <si>
    <t xml:space="preserve">Las mareas y marejadas son una de las amenazas de inicio rápido consideradas en la categoría de peligro natural. </t>
  </si>
  <si>
    <t>El indicador se basa en la calidad de información del Mapa de Mareas Marejadas, se requiere una reflexión adicional entre la  población bajo amenaza alta y el recuento histórico que registra 7,844 afectados o damnificados desde el 1965 al 2010</t>
  </si>
  <si>
    <t>Población promedio anual afectada por inundaciones en relación a la población total  %</t>
  </si>
  <si>
    <t>Población  expuesta que habita en zonas expuestas a huracanes en relación a la población total  %</t>
  </si>
  <si>
    <t>Población  expuesta que habita en zonas expuestas a mareas y marejadas en relación a la población total  %</t>
  </si>
  <si>
    <t>Deslizamiento</t>
  </si>
  <si>
    <t xml:space="preserve">Población  expuesta que habita en zonas susceptibles a movimientos de laderas </t>
  </si>
  <si>
    <t xml:space="preserve">El indicador estima la población expuesta que habita en zonas propensa a deslizamientos, en base al Mapa de Susceptibilidad a Movimientos de Laderas. El resultado es la composición de capas de las zonas con una amenaza alta o muy alta y el total de la población que habita sobre dicha área. </t>
  </si>
  <si>
    <t>Los deslizamientos son una amenaza de inicio lento a rápido, se pueden presentar señales de que en evento va ocurrir o se puede  producir sin previo aviso.</t>
  </si>
  <si>
    <t>Dependen de la calidad de los mapas, no se consideran aspectos constructivos implementados en el área para mitigar el riesgo, especialmente en las zonas urbanas.</t>
  </si>
  <si>
    <t xml:space="preserve">Los deslizamientos son una amenaza de inicio lento a rápido, se pueden presentar señales de que en evento va ocurrir o se puede  producir sin previo aviso. </t>
  </si>
  <si>
    <t>Homicidios Intencionales por cada 100,000 personas</t>
  </si>
  <si>
    <t>El indicador se define como el conteo total de víctimas de homicidio intencional provocada por un agresor dividido por la población residente en el municipio, expresada por 100,000 habitantes. El homicidio intencional se define como la muerte ilícita infligida a una persona con la intención de causar la muerte o una lesión grave (Fuente: Clasificación Internacional de Delincuencia con fines estadísticos, ICCS 2015).</t>
  </si>
  <si>
    <t>El indicador intenta medir la forma más extrema de crimen violento; proporciona una indicación directa de la falta de seguridad. El homicidio está vinculado a actividades delictivas, en particular a grupos de crimen organizado,  por l tanto se considera un indicador aproximado que refleja la exposición a la violencia.</t>
  </si>
  <si>
    <t xml:space="preserve">El indicador depende de la capacidad de recolectar  y reportar los datos de la Policía Nacional a través de la Dirección Nacional. </t>
  </si>
  <si>
    <t xml:space="preserve">Tasa de Homicidios </t>
  </si>
  <si>
    <t>Socio Económica</t>
  </si>
  <si>
    <t xml:space="preserve">Índice de Desarrollo Humano </t>
  </si>
  <si>
    <t>Se supone que cuanto más desarrollado sea un país, mejor será su capacidad para responder a las necesidades humanitarias utilizando sus propios recursos nacionales o individuales.</t>
  </si>
  <si>
    <t>http://www.hn.undp.org/</t>
  </si>
  <si>
    <t>Población con Necesidades Básicas Insatisfechas  %</t>
  </si>
  <si>
    <t>Los peligros a menudo tienen un impacto devastador en los pobres. Un peligro a gran escala que golpea a una comunidad altamente vulnerable con poca capacidad para hacerle frente, revierte los avances en materia de desarrollo, consolida a las personas en los ciclos de pobreza y aumenta la vulnerabilidad.</t>
  </si>
  <si>
    <t>http://www.ine.gob.hn/</t>
  </si>
  <si>
    <t>Proporción de Participación Femenina en Relación a Hombre en PEA Ocupada</t>
  </si>
  <si>
    <t>No considera el tipo de trabajo que desempeña la persona o disparidad en ingresos respecto al género.</t>
  </si>
  <si>
    <t>Coeficiente de GINI de ingresos - Desigualdad en el ingreso o el consumo</t>
  </si>
  <si>
    <t>El índice de GINI representa la medida en que la distribución del ingreso o el gasto de consumo entre individuos o hogares dentro de una economía se desvía de una distribución perfectamente igual. Por lo tanto, un índice de Gini de 0 representa la igualdad perfecta, mientras que un índice de 1 implica una desigualdad perfecta.</t>
  </si>
  <si>
    <t>https://www.cepal.org/deype/mecovi/</t>
  </si>
  <si>
    <t>Población Urbana en Asentamiento Precarios</t>
  </si>
  <si>
    <t>La población que vive en la zona urbana y reside en viviendas con una o más necesidades básicas insatisfechas sea acceso a agua o de saneamiento mejorado, suficiente área de vivienda y durabilidad de la vivienda, o educación.</t>
  </si>
  <si>
    <t xml:space="preserve">Vivir en un barrio pobre o vecindario con una alta concentración de personas de escasos recursos reduce el acceso y las oportunidades de empleo, educación y servicios, al tiempo que aumenta la exposición a la violencia urbana y la vulnerabilidad a los desastres naturales. 
En las ciudades existen diferencias importantes en la vulnerabilidad de los diferentes vecindarios sean formales e informales,  durante el rápido crecimiento urbano, los asentamientos informales suelen están ubicados en áreas de riesgo, ya sea por su proximidad a los ríos; sobre una pendiente inestable o por el tipo de suelo; proximidad al mar; o porque están en zonas de inundación o áreas contaminadas. Los segmentos más pobres de la sociedad tienden a ser más vulnerables a la degradación ambiental y los peligros naturales. Los altos porcentajes de pobres viven en áreas con una infraestructura social y residencial precaria o en un entorno degradado ambientalmente, resultan ser más vulnerables ante los desastres.
</t>
  </si>
  <si>
    <t>Tasa de Dependencia por Edades</t>
  </si>
  <si>
    <t>La relación de dependencia por edad es la proporción de dependientes (personas menores de 15 años o mayores de 64 años) con respecto a la población en edad de trabajar, con edades entre 15 y 64 años. Los datos se muestran como la proporción de dependientes por cada 100 personas en edad de trabajar.</t>
  </si>
  <si>
    <t>La relación de dependencia de edad permite medir la carga que pesa sobre los miembros de la fuerza de trabajo y en los servicios que presta o debe prestar el gobierno, especialmente educación, salud y regulaciones laborales para brindar atención a una población muy joven o en proceso de envejecimiento. Se supone que una alta relación de dependencia está asociada con una mayor pobreza y vulnerabilidad.</t>
  </si>
  <si>
    <t xml:space="preserve">Asume que los menores de 15 años y que los mayores de 64 años no forman parte de la fuerza laboral. </t>
  </si>
  <si>
    <t>Población Económicamente Activa que está Desocupada e Inactiva</t>
  </si>
  <si>
    <t>Representa el porcentaje de la población económicamente activa  que está buscando trabajo o que no estudia o trabaja.</t>
  </si>
  <si>
    <t>El empleo pleno y productivo y el trabajo decente se consideran la ruta principal para que las personas escapen de la pobreza. Los trabajadores familiares no remunerados y los trabajadores por cuenta propia son los más vulnerables y, por lo tanto, los más propensos a caer en la pobreza. Son los menos propensos a tener arreglos formales de trabajo, protección social, redes de seguridad para protegerse de los impactos adversos, y con frecuencia son incapaces de generar ahorros suficientes para compensarlos. Una alta proporción de trabajadores familiares no remunerados en un país indica desarrollo débil, poco crecimiento laboral y, a menudo, una gran economía rural.</t>
  </si>
  <si>
    <t>Pobreza calculada a partir de las viviendas particulares ocupadas con personas presentes con una o más necesidades básicas insatisfechas       ( acceso a vivienda, acceso a servicios sanitarios, acceso a educación, capacidad económica).</t>
  </si>
  <si>
    <t xml:space="preserve">Proporción de participación femenina en relación a hombre que conformar la población económicamente activa </t>
  </si>
  <si>
    <t>El indicador es la proporción entre mujeres y hombres que conforman la población económicamente activa en el mercado laboral, trabajando o buscando trabajo activamente. El valor de 1 representa que la misma cantidad de mujeres que hombres trabajan o buscan trabajo.</t>
  </si>
  <si>
    <t>Introduce la dispersión de las condiciones de genero dentro de la población presentada en el componente de desigualdad. Los países con una distribución desigual del desarrollo humano también experimentan una gran desigualdad entre mujeres y hombres.</t>
  </si>
  <si>
    <t>El indicador introduce la dispersión de las condiciones dentro de la población presentada en el componente de desigualdad. El índice GINI muestra la distribución de riqueza dentro de un país.</t>
  </si>
  <si>
    <t>El dato es del año 2002, se requiere una actualización.</t>
  </si>
  <si>
    <t>Porcentaje de la población en el área urbana que habita en viviendas precarias  %</t>
  </si>
  <si>
    <t>El indicador no captura la falta de vivienda y la capacidad de recolectar y reportar datos en zonas de riesgo social donde es posible que se limita el acceso.</t>
  </si>
  <si>
    <t>Proporción de dependencia de edad de la población en edad de trabajar</t>
  </si>
  <si>
    <t>Los datos fuente con el cual se construye el indicador consideran como ocupada aquella persona que trabajo en las últimas dos semanas sin distinguir si el empleo es temporal o estable; debido a la falta de oportunidades laborales la población recurre a otros medios de subsistencia y generar ingresos mediante el emprendimiento informal o el ejercicio independiente formando parte de la economía informal.</t>
  </si>
  <si>
    <t xml:space="preserve">Población Desarraigada </t>
  </si>
  <si>
    <t>Personas de determinado municipio que emigran hacia otros países en búsqueda de mejores oportunidades o por violencia y han sido retornadas o repatriadas por transporte terrestre, aéreo o marítimo a su origen. El indicador recopila datos del 1 de enero al 30 de julio del 2016.</t>
  </si>
  <si>
    <t>Los refugiados, los retornados, y repatriados (los que regresaron el año anterior también se toman en cuenta) se encuentran entre las personas vulnerables durante una crisis humanitaria.</t>
  </si>
  <si>
    <t>http://ceniss.gob.hn/</t>
  </si>
  <si>
    <t xml:space="preserve">Otros Grupos Vulnerables </t>
  </si>
  <si>
    <t>Representa el porcentaje de la población que tiene alguna discapacidad motriz, para oír, hablar, ver o escuchar.</t>
  </si>
  <si>
    <t>Las personas con discapacidad enfrentan problemas adicionales para integrarse a las dinámicas sociales y económicas.</t>
  </si>
  <si>
    <t xml:space="preserve">Desnutrición en la Niñez </t>
  </si>
  <si>
    <t>Desnutrición en los niños de primer grado %</t>
  </si>
  <si>
    <t xml:space="preserve">Mide el estado nutricional de los niños de primer grado, se basa en los resultado del VIII censo de Talla en Escolares de Primer Grado  en el cual se recopilaron los resultado de las comparación de talla/edad con  tablas de referencia internacional, todos los niños y niñas debajo del valor de referencia se consideran desnutridos. </t>
  </si>
  <si>
    <t>Son poblaciones vulnerables y su estado de desnutrición prolongada y severo limita su desarrollo físico y cerebral. La desnutrición pone a los niños en mayor riesgo de morir a causa de infecciones comunes, aumenta la frecuencia y la gravedad de dichas infecciones y contribuye a retrasar la recuperación. La interacción entre la desnutrición y la infección puede crear un ciclo potencialmente letal de empeoramiento de la enfermedad y deterioro del estado nutricional, Unicef.</t>
  </si>
  <si>
    <t>Los datos requieren una actualización.</t>
  </si>
  <si>
    <t xml:space="preserve">PRAF – SEDUC </t>
  </si>
  <si>
    <t>http://www.sep.gob.hn    https://www.se.gob.hn/</t>
  </si>
  <si>
    <t xml:space="preserve">Tasa de Fertilidad en Adolescentes  </t>
  </si>
  <si>
    <t>Tasa de fertilidad en adolescentes (por cada 1000 mujeres de 15 a 19 años)</t>
  </si>
  <si>
    <t xml:space="preserve">Entre los más vulnerables se encuentran los/as jóvenes, especialmente en las comunidades pobres o rurales, el indicador proporciona una medida básica de salud reproductiva centrada en un grupo vulnerable de mujeres adolescentes y de avances necesarios por inducir la educación sexual adecuadamente.
Existe un acuerdo sustancial en la literatura  que las mujeres que quedan embarazadas y dan a luz muy temprano en su vida reproductiva están sujetas a un mayor riesgo de complicaciones o incluso la muerte durante el embarazo y el parto, y sus hijos también son más vulnerables.
Por lo tanto, prevenir los nacimientos muy temprano en la vida de una mujer es una medida importante para mejorar la salud materna y reducir la mortalidad infantil. Además, las mujeres que tienen hijos a temprana edad experimentan una reducción de sus oportunidades de mejora socioeconómica, sobre todo porque es poco probable que las madres jóvenes continúen estudiando y, si necesitan trabajar, pueden encontrar dificultades para combinar las responsabilidades familiares y laborales. 
La tasa de natalidad entre las adolescentes proporciona también evidencia indirecta sobre el acceso a la salud reproductiva ya que los jóvenes, y en particular las mujeres adolescentes solteras, a menudo experimentan dificultades para acceder a la atención de la salud reproductiva.
</t>
  </si>
  <si>
    <t>Representa el número anual de nacimientos entre mujeres de 15 a 19 años, por cada 1,000 mujeres en ese grupo de edad. También se lo conoce como la tasa de fertilidad específica por edad para las mujeres de 15 a 19 años.</t>
  </si>
  <si>
    <t xml:space="preserve">Para el registro civil, las tasas están sujetas a limitaciones dependiendo si se logra completar el registro de nacimiento, el tratamiento de bebés nacidos vivos pero muertos antes del registro o dentro de las primeras 24 horas de vida, la calidad de la información reportada relacionada con la edad de la madre, y la inclusión de nacimientos de períodos anteriores.
Las estimaciones de la población pueden estar limitadas con la notificación y cobertura de la edad. Para las encuestas y los datos del censo, las principales limitaciones se relacionan con la declaración incorrecta de edad, las omisiones del nacimiento, y la notificación incorrecta de la fecha de nacimiento del niño.
</t>
  </si>
  <si>
    <t>Índice de Inseguridad Alimentaria</t>
  </si>
  <si>
    <t>Índice de Inseguridad Alimentaria – Análisis Integrado de Contexto (ICA)</t>
  </si>
  <si>
    <t xml:space="preserve">El ICA se basa en el análisis de las tendencias históricas de inseguridad alimentaria y los principales riesgos naturales, incorporara  el nivel de  fragilidad económica, la degradación de la tierra y los medios de vida. Se clasifica en 5 categorías, 1 representa una mayor recurrencia de inseguridad alimentaria, y 5 una menor recurrencia. </t>
  </si>
  <si>
    <t>Implica un adecuado acceso y suministro de los alimentos para tener una nutrición balanceada para una vida sana. La población con una alta dependencia de los medios de vida de subsistencia son los primeros en ser afectados por las variaciones climáticas recurrentes. El acceso al agua escasea y las contaminaciones en las fuentes de agua no tratadas se concentran. Las empresas del rubro agrícolas, avícolas y pesqueras reducen su demanda de empleo durante temporadas de sequía generando dificultades en la población para adquirir alimentos por la disminución de recursos.</t>
  </si>
  <si>
    <t>Se comparó los resultados con el mapa de vulnerabilidad alimentaria del 2013 de la UTSAN y los valores son simulares.</t>
  </si>
  <si>
    <t>UTSAN      PMA</t>
  </si>
  <si>
    <t xml:space="preserve">http://www.sep.gob.hn    https://www.wfp.org/content/honduras-analisis-integrado-de-contexto-ica-documento-tecnico-abril-2017
</t>
  </si>
  <si>
    <t>Institucional</t>
  </si>
  <si>
    <t xml:space="preserve">El indicador está compuesto de los componentes de  priorización de la preparación para desastres y aspectos organizativos, nivel de conocimiento para la gestión del riesgo, recursos y herramientas, servicios e infraestructura y equipo de emergencia disponibles.
El índice de gestión de riesgo mide la respuesta ante desastres, que es la etapa de atención que corresponde a la ejecución de acciones previstas en la preparación y que, en algunos casos, ya han sido antecedidas por actividades de alistamiento y movilización, motivadas por la declaración de diferentes estados de alerta. Corresponde a la reacción inmediata para la atención oportuna de la población (CEPREDENAC-PNUD, 2005).
</t>
  </si>
  <si>
    <t>Conocer las capacidades de las municipalidades y de la población local que poseen para dar una respuesta adecuada ante un desastre.</t>
  </si>
  <si>
    <t xml:space="preserve">https://ihcit.unah.edu.hn/   </t>
  </si>
  <si>
    <t>IHCIT</t>
  </si>
  <si>
    <t>Planificación Territorial y conocimiento del riesgo</t>
  </si>
  <si>
    <t xml:space="preserve">Conocimiento del riesgo de la unidad territorial y en la población a nivel local. </t>
  </si>
  <si>
    <t>No considera la calidad de planes, si han sido implementados, o los planes no debidamente registrados en el Registro Nacional de Normas de Ordenamiento Territorial.</t>
  </si>
  <si>
    <t xml:space="preserve">DEPN       COPECO  </t>
  </si>
  <si>
    <t>http://plandenacion.gob.hn/      www.copeco.gob.hn/</t>
  </si>
  <si>
    <t>Induce de Desarrollo Municipal por el método de Categorización Municipal Dinámico</t>
  </si>
  <si>
    <t>Categorizar  las municipalidades de acuerdo a su nivel de desarrollo, de  A: por un desempeño alto a D: un desempeño crítico. Se compone del índice del municipio (mide las necesidades básicas insatisfechas, índice de desarrollo humano, grado de urbanización, y  energía)  y por el índice de municipalidad (evalúa la autonomía financiera, capacidad financiera, esfuerzo de ahorro, dependencia del gobierno central, inversión municipal, gesto de funcionamiento y gestión financiera).</t>
  </si>
  <si>
    <t>La actualización se ha realizado cada 8 años.</t>
  </si>
  <si>
    <t>http://www.sdhjgd.gob.hn/</t>
  </si>
  <si>
    <t>Acceso a Electricidad  %</t>
  </si>
  <si>
    <t>Viviendas con Acceso a Electricidad</t>
  </si>
  <si>
    <t>Estima el porcentaje de viviendas en el municipio con suministro eléctrico sea por servicio público, privado o motor propio.</t>
  </si>
  <si>
    <t>El suministro eléctrico forma parte de la infraestructura fundamental para el funcionamiento de los aparatos de comunicación para la difusión de las alertas tempranas y  coordinación de las actividades de preparación y de emergencia.</t>
  </si>
  <si>
    <t>No incluye porcentaje de población con suministro eléctrico mediante paneles solares unifamiliares por posible discontinuidad de abastecer de energía continua (24 horas diarias). A nivel nacional, el 1.64% de la población tiene suministro eléctrico por paneles solares.</t>
  </si>
  <si>
    <t>Hogares con Acceso a Internet  %</t>
  </si>
  <si>
    <t>Estima el porcentaje de hogares en el municipio con servicio de internet.</t>
  </si>
  <si>
    <t>El componente de comunicación tiene como objetivo medir la eficiencia de la difusión de las alertas tempranas a través de una red de comunicación, así como la coordinación de las actividades de preparación y de emergencia. Depende de la dispersión de la infraestructura de comunicación, así como del nivel de alfabetización y educación de los destinatarios.</t>
  </si>
  <si>
    <t>No considera la creciente modalidad de conexión a internet mediante el celular móvil.  Por la baja cobertura es necesario integrar otros medios para difundir mensajes de alerta temprana o pasos a seguir en una crisis.</t>
  </si>
  <si>
    <t>Usuarios de Telefonía Móvil  %</t>
  </si>
  <si>
    <t>Estima la población que posee celular.</t>
  </si>
  <si>
    <t xml:space="preserve">Infraestructura </t>
  </si>
  <si>
    <t xml:space="preserve">Densidad de Carreteras  </t>
  </si>
  <si>
    <t>Densidad de carretera (km de carretera por cada km2 de superficie terrestre)</t>
  </si>
  <si>
    <t>La densidad de carreteras es la proporción entre la longitud de la red vial total del municipio y su área territorial. La red de carreteras incluye todas las carreteras del municipio: autopistas, carreteras principales, secundarias, y  tercerías; tanto  urbanas o rurales sean pavimentadas, de material selecto, o de tierra.</t>
  </si>
  <si>
    <t>El componente de infraestructura física trata de evaluar la accesibilidad así como la redundancia de los sistemas, que son dos características cruciales en una situación de crisis.</t>
  </si>
  <si>
    <t>No considera la calidad de las carreteras y los puntos que puedan quedar inaccesibles por derrumbes inundaciones  o fallas geológicas.</t>
  </si>
  <si>
    <t xml:space="preserve">http://www.icf.gob.hn/   </t>
  </si>
  <si>
    <t>El acceso a instalaciones de saneamiento mejoradas se refiere al porcentaje de las viviendas del municipio que posee instalaciones de saneamiento, sea por lavado/vertido (sistema de alcantarillado por tuberías, tanque séptico, letrina de pozo, letrina de pozo mejorado ventilado, letrina de pozo con losa e inodoro de compostaje). La meta 6 de los Objetivos de Desarrollo Sostenible es "Asegurar el acceso al agua y al saneamiento para todos”.</t>
  </si>
  <si>
    <t>Estima las viviendas con la necesidad básica satisfecha de servicio de agua. El indicador define el porcentaje de las viviendas con acceso al agua a través de una conexión domiciliaria, pozo público de agua potable o manantial, o sistema de agua de lluvia.</t>
  </si>
  <si>
    <t xml:space="preserve">Las viviendas con acceso a agua limpia pueden implementar rutinas de higiene y mantener un mejor estado de salud. Las fuentes mejoradas de agua potable suelen estar protegidas de contaminantes externos, las personas que utilizan fuentes de agua no mejoradas son vulnerables a enfermedades causadas por agua sucia y podrían volverse más vulnerables después de un evento adverso, debido a sus dolencias existentes. La meta 6 de los Objetivos de Desarrollo Sostenible es "Asegurar el acceso al agua y al saneamiento para todos”.
Dependiendo de la fuente de agua y capacidad de almacenamiento, las personas pueden dar sustento a sus medios de vida o implementar sistemas de migro huertos durante periodos de sequía
</t>
  </si>
  <si>
    <t xml:space="preserve">Relación de alumnos por docentes en todos los niveles de educación </t>
  </si>
  <si>
    <t>Describe la proporción estudiante-maestro en el sistema de educativo pre básica, ciclo común y media.</t>
  </si>
  <si>
    <t>Debido a que las proporciones estudiante-maestro son una forma general de medir las cargas de trabajo de los docentes y las asignaciones de recursos en las escuelas públicas, así como la cantidad de atención individual que un niño recibirá de los maestros, las proporciones estudiante-maestro a menudo se usa como indicador generales de la calidad del sistema educativo.</t>
  </si>
  <si>
    <t>El indicador no refleja factores que podrían afectar la calidad de la enseñanza / aprendizaje, como las diferencias en las calificaciones de los docentes, la formación pedagógica, las experiencias y el estado, los métodos de enseñanza, los materiales de enseñanza y las condiciones físicas del aula.</t>
  </si>
  <si>
    <t>https://www.se.gob.hn/</t>
  </si>
  <si>
    <t>Cobertura Bruta del Ciclo I y II de Educación Básica</t>
  </si>
  <si>
    <t>La tasa de cobertura promedio de la población en edad de estudiar en ciclo I y II.</t>
  </si>
  <si>
    <t>Seguimiento a la reforma y política del sistema educativa del 2015 por aumentar los años de escolaridad en la población, estableciendo el primer ciclo educativo hasta el noveno grado.</t>
  </si>
  <si>
    <t>Hay factores de migración interna que afecta el indicador, relacionados por la búsqueda del alumno por cursar el siguiente grado escolar que es cubierto por un centro educativo distinto al lugar de residencia.</t>
  </si>
  <si>
    <t>Cobertura Bruta del Ciclo III de Educación Básica</t>
  </si>
  <si>
    <t>La tasa de cobertura de la población en edad de estudiar en ese grado especifico.</t>
  </si>
  <si>
    <t>La desigualdad en el acceso a la educación secundaria persiste; los grupos marginados son los más afectados. El análisis de los datos revela que se requiere mejorar el acceso a la educación del ciclo común e incentivos para incrementar de forma general los años de escolaridad en la población.  Las desigualdades en la consecución de la educación secundaria inferior también se relacionan con el lugar donde viven los adolescentes. El acceso a la escuela secundaria ha sido un problema para los grupos marginados, incluidos los niños que trabajan y los migrantes. Los estudiantes que trabajan se quedan atrás en la adquisición de las habilidades básicas. (Fuente: Panorama Regional de la UNESCO 2015)</t>
  </si>
  <si>
    <t>Obtener una educación de calidad es la base para mejorar las vidas de las personas y el desarrollo sostenible, ONU,2017.</t>
  </si>
  <si>
    <t xml:space="preserve">Tasa de Alfabetismo </t>
  </si>
  <si>
    <t>El indicador estima el porcentaje de población adulta alfabetizada que es capaz de usar palabras escritas en la vida diaria y de continuar aprendiendo. Refleja el logro acumulado de la educación en la difusión de la alfabetización.</t>
  </si>
  <si>
    <t>La alfabetización es fundamental para promover y comunicar el desarrollo sostenible y mejorar la capacidad de las personas para abordar cuestiones ambientales y de desarrollo. Facilita el logro de conciencia, valores y habilidades ambientales y éticas relacionadas con el desarrollo, y la participación pública efectiva en la toma de decisiones.</t>
  </si>
  <si>
    <t>Cobertura Bruta de Educación Media</t>
  </si>
  <si>
    <t>Planificación Territorial y Conocimiento del Riesgo</t>
  </si>
  <si>
    <t>Migrantes Repatriados y Retornados (absoluto)</t>
  </si>
  <si>
    <t>Migrantes Repatriados y Retornados (%)</t>
  </si>
  <si>
    <t>SEPOL</t>
  </si>
  <si>
    <t>Delitos Contra la Vida e Integridad Humana</t>
  </si>
  <si>
    <t>El Índice de Desarrollo Humano (IDH) es un índice compuesto que mide el desarrollo combinandode  indicadores de esperanza de vida, logros educativos e ingresos.</t>
  </si>
  <si>
    <t>https://www.sepol.hn/sepol-estadisticas-incidencia-municipio.php</t>
  </si>
  <si>
    <t xml:space="preserve">Migrantes Repatriados y Retornados </t>
  </si>
  <si>
    <t>Migrantes Repatriados y Retornados (relativo)</t>
  </si>
  <si>
    <t>Migrantes Repatriados y Retornados  en relación a la población total  %</t>
  </si>
  <si>
    <t>Población con Discapacidad</t>
  </si>
  <si>
    <t>Población con Discapacidad %</t>
  </si>
  <si>
    <t xml:space="preserve"> Población con Discapacidad</t>
  </si>
  <si>
    <t>Falta de Capacidad de Respuesta</t>
  </si>
  <si>
    <t>Población  expuesta que habita en zonas susceptibles a deslizamientos o derrumbes en relación a la población total  %</t>
  </si>
  <si>
    <t>El indicador de planificación territorial y conocimiento del riesgo refleja si el gobierno local en conjunto con el gobierno central ha realizado esfuerzos por  planificar el territorio, se mide a través de los instrumentos de planificación territorial que el municipio ha elaborado y están registrados. En primera instancia si se cuenta con un plan de ordenamiento territorial municipal, y en segunda lugar si hay planes que profundizan en el conocimiento del riesgo como los planes de gestión de riesgo, planes de prevención, respuesta, o emergencia municipal. El indicador no considera la implementación de los planes.</t>
  </si>
  <si>
    <t>Población Media Anual Expuesta a Incendios Forestales (absoluto)</t>
  </si>
  <si>
    <t>Población Media Anual Expuesta a plagas Forestales (absoluto)</t>
  </si>
  <si>
    <t>Población Expuesta a Incendios Forestales (relativo)</t>
  </si>
  <si>
    <t xml:space="preserve">Población Expuesta a Incendios Forestales </t>
  </si>
  <si>
    <t>Población Expuesta a Incendios Forestales %</t>
  </si>
  <si>
    <t>Población Expuesta a Plagas Forestales (relativo)</t>
  </si>
  <si>
    <t>Población Expuesta a Plagas Forestales %</t>
  </si>
  <si>
    <t xml:space="preserve">Población Expuesta a Plagas Forestales </t>
  </si>
  <si>
    <t>Población Expuesta a Incendios Forestales (absoluto)</t>
  </si>
  <si>
    <t>Población Expuesta a Plagas Forestales (absoluto)</t>
  </si>
  <si>
    <t>2016-2020</t>
  </si>
  <si>
    <t>Incendios Forestales</t>
  </si>
  <si>
    <t>Incidencia positiva COVID</t>
  </si>
  <si>
    <t>Relevancia económica COVID</t>
  </si>
  <si>
    <t>Capacidad hospitalaria COVID</t>
  </si>
  <si>
    <t xml:space="preserve">Degradacion ambiental por Plagas Forestales </t>
  </si>
  <si>
    <t>Muertos</t>
  </si>
  <si>
    <t>Recuperados</t>
  </si>
  <si>
    <t>Infraestructura Física WASH</t>
  </si>
  <si>
    <t>INFORM-HN 2020</t>
  </si>
  <si>
    <t xml:space="preserve">Incendios Forestales </t>
  </si>
  <si>
    <t>Población  expuesta que habita en zonas expuestas a incendios forestales</t>
  </si>
  <si>
    <t>Población  expuesta que habita en zonas expuestas incendios forestales en relación a la población total  %</t>
  </si>
  <si>
    <t xml:space="preserve">Población  expuesta que habita en zonas expuestas a Degradacion ambiental por Plagas Forestales </t>
  </si>
  <si>
    <t>Población  expuesta que habita en zonas expuestas a Degradacion ambiental por Plagas Forestales  en relación a la población total  %</t>
  </si>
  <si>
    <t>De todos los problemas que han venido incidiendo en los bosques, los incendios forestales en la Región Centroamericana y específicamente en Honduras, en los últimos años, han alcanzado niveles evidentemente críticos y de mucha preocupación.</t>
  </si>
  <si>
    <t>El indicador estima la población expuesta que habita en áreas con amenaza a incendios forestales. El resultado es la composición de una probabilidad a incendios forestales combinada con la poblacion que habita en la zonas mas propensas a dicha probabilidad.</t>
  </si>
  <si>
    <t>SINAGER</t>
  </si>
  <si>
    <t>2014-2020</t>
  </si>
  <si>
    <t>2019-2020</t>
  </si>
  <si>
    <t>ICF-CIPF</t>
  </si>
  <si>
    <t>Datos de los años 2019-2020</t>
  </si>
  <si>
    <t>Relevancia económica Municipal en comparacion con casos reportados por COVID y su interes para reapertura economica</t>
  </si>
  <si>
    <t>Analisis de cada municipio del pais en funcion del dinamismo comercial derivado de su articulacion con mercados internos y externos.
Esta documentacion esta sustentada en el Plan de Reapertura y Reactivacion Economica de la Republica de Honduras presentado en mayo 2020</t>
  </si>
  <si>
    <t>Importancia que tiene un municipio en relacion a otro con su articulacion con mercados internos y externos para la reactivacion economica durante una emergencia en este caso covid</t>
  </si>
  <si>
    <t>El enfoque territorial parte del reconocimiento de factores diferenciales que caracterizan a cada municipio del pais en funcion de variables que condicionen una reapertura inteligente, entre estas la densidad poblacional, la incidencia positiva de casos COVID positivos, la capacidad de atencion medica y la Relevancia Economica.</t>
  </si>
  <si>
    <t>https://central-law.com/wp-content/uploads/2020/06/Reapertura-Inteligente-Gradual-y-Progresiva-de-la-Economia-y-las-Actividades-Sociales.pdf</t>
  </si>
  <si>
    <t>Incidencia Positiva COVID</t>
  </si>
  <si>
    <t>Casos COVID Positivos informados y validados por el SINAGER</t>
  </si>
  <si>
    <t>La tasa de positividad de casos nos indica los municipios y las comunidades donde se esta presentando mayor incidencia, la cual requiere mayor intervencion por parte de las autoridades y mayores reglas de confinamiento y control epidemiologico</t>
  </si>
  <si>
    <t>Datos tomados en un periodo de tiempo, estos datos son dinamicos por cuanto se sigue expandiendo la pandemia y deben ser nuevamente incorporados con un periodo de tiempo que el comité inform estime conveniente</t>
  </si>
  <si>
    <t>https://covid19honduras.org/</t>
  </si>
  <si>
    <t>https://globalsiasar.org/sites/default/files/documents/modelo_conceptual_siasar_2_v10_6.pdf
NASH (Nivel de servicio de Agua, Saneamiento e
Higiene)</t>
  </si>
  <si>
    <t>SIASAR V2.0</t>
  </si>
  <si>
    <t>https://globalsiasar.org/es/paises/honduras</t>
  </si>
  <si>
    <t>https://globalsiasar.org/sites/default/files/documents/modelo_conceptual_siasar_2_v10_6.pdf
ISSA (Índice de Sostenibilidad de los Servicios de
Agua)</t>
  </si>
  <si>
    <t>Capacidad de Atencion Medica</t>
  </si>
  <si>
    <t>Capacidad instaladas de centros de atencion medica a nivel municipal</t>
  </si>
  <si>
    <t>Es el Resultado cualitativo de la presencia de establecimientos de salud (Hospitales, Cesares, Cesamos, Clinicas y Clipers), existentes en cada municipio, indicando si la suma de los mismos resulta en una capacidad BAJA, MEDIA, O ALTA de atencion.</t>
  </si>
  <si>
    <t>Resultado de evaluacion cualitativa de la presencia de establecimientos de salud en cada municipio</t>
  </si>
  <si>
    <t>El indicador por ser cualitativo expresa una idea de la capacidad de atencion en el sistema de salud municipal sumando los diferentes centros especializados o rurales de atencion medica</t>
  </si>
  <si>
    <t xml:space="preserve">Numero de Casos COVID Positivos informados y validados por el SINAGER y desagregados por municipio. </t>
  </si>
  <si>
    <t>Falta de Capacidad hospitalaria COVID</t>
  </si>
  <si>
    <t>2014-2019</t>
  </si>
  <si>
    <t>Nivel de Servicio de Agua, Saneamiento e Higiene</t>
  </si>
  <si>
    <t>Índice de Sostenibilidad de los Servicios de Agua</t>
  </si>
  <si>
    <t>Índice de desempeño de los servicios de Agua y Saneamiento</t>
  </si>
  <si>
    <t>Nivel de Servicio de Agua, Saneamiento e Higiene – NASH en Viviendas %</t>
  </si>
  <si>
    <t>Estima el Nivel de Servicio en las viviendas con la necesidad básica satisfecha de saneamiento e Higiene.</t>
  </si>
  <si>
    <t>Índice de Sostenibilidad de los Servicios de Agua en Viviendas  %.</t>
  </si>
  <si>
    <t>Índice de desempeño de los servicios de Agua y Saneamiento en viviendas %</t>
  </si>
  <si>
    <t xml:space="preserve">Estima Índice de desempeño de los servicios de Agua y Saneamiento en las viviendas con la necesidad básica satisfecha de servicio de agua y saneamiento. </t>
  </si>
  <si>
    <t>Las viviendas con Cobertura abastecimiento de agua mejorado Tiempo de acceso, Horas de servicio al día, Dotación mínima a lo largo del año, Calidad Fisico-química Calidad Bacteriológica, Cobertura de saneamiento mejorado T1 / T2 Cobertura de saneamiento mejorado propio / compartido,Manejo de agua segura en hogar</t>
  </si>
  <si>
    <t>SIASAR V2.1</t>
  </si>
  <si>
    <t>Población Expuesta a Inundaciones  2020</t>
  </si>
  <si>
    <t>Casos</t>
  </si>
  <si>
    <t>Letalidad Covid 2021</t>
  </si>
  <si>
    <t>Razon de la Letalidad de los casos Covid</t>
  </si>
  <si>
    <t>1995-2021</t>
  </si>
  <si>
    <t>2012-2021</t>
  </si>
  <si>
    <t>El indicador representa la población anual promedio que pueda ser afectada, desaparecida, herida, muerta, reubicada, víctima o evacuadas por inundaciones, según registros históricos en la base de datos DesInventar durante el periodo de 1995-2021.</t>
  </si>
  <si>
    <t>V</t>
  </si>
  <si>
    <t>C</t>
  </si>
  <si>
    <t>INFORM CC RISK INDEX</t>
  </si>
  <si>
    <t>P</t>
  </si>
  <si>
    <t>O</t>
  </si>
  <si>
    <t>B</t>
  </si>
  <si>
    <t>Riesgo base (actual) (B)</t>
  </si>
  <si>
    <t>Índice de Riesgo Climático INFORM 2022</t>
  </si>
  <si>
    <t>Índice de Riesgo Climático INFORM</t>
  </si>
  <si>
    <t>Cambio en el riesgo</t>
  </si>
  <si>
    <t>Brecha de vulnerabilidad</t>
  </si>
  <si>
    <t>Cambio en el peligro y la exposición</t>
  </si>
  <si>
    <t>Cambio en el número absoluto de personas expuestas</t>
  </si>
  <si>
    <t>Cambio en el peligro y exposición humana</t>
  </si>
  <si>
    <t xml:space="preserve">PESIMISTA (P)
Escenario climático y socioeconómico pesimista
 </t>
  </si>
  <si>
    <t>Riesgo de crisis a mediados de siglo (≈2050)</t>
  </si>
  <si>
    <t>OPTIMISTA (O)
Escenario climático y socioeconómico optimista</t>
  </si>
  <si>
    <t>Epidemia (Malaria y Dengue)</t>
  </si>
  <si>
    <t>Conflicto</t>
  </si>
  <si>
    <t>Población total</t>
  </si>
  <si>
    <t>Calor Historico</t>
  </si>
  <si>
    <t>Calor Extremo</t>
  </si>
  <si>
    <t>Sequia 1</t>
  </si>
  <si>
    <t>Sequia 2</t>
  </si>
  <si>
    <t>Sequía (SPEI)</t>
  </si>
  <si>
    <t>Calor Extremo/50/optimista</t>
  </si>
  <si>
    <t>Calor Extremo/50/pesimista</t>
  </si>
  <si>
    <t>Calor Extremo/80/pesimista</t>
  </si>
  <si>
    <t>Calor Extremo/80/optimista</t>
  </si>
  <si>
    <t>Sequía (SPEI)/50/optimista</t>
  </si>
  <si>
    <t>Sequía (SPEI)/50/pesimista</t>
  </si>
  <si>
    <t>Sequía (SPEI)/80/optimista</t>
  </si>
  <si>
    <t>Sequía (SPEI)/80/pesimista</t>
  </si>
  <si>
    <t>Calor Extremo-50-OP</t>
  </si>
  <si>
    <t>Calor Extremo-50-PE</t>
  </si>
  <si>
    <t>Calor Extremo-80-OP</t>
  </si>
  <si>
    <t>Calor Extremo-80-PE</t>
  </si>
  <si>
    <t>INFORM Peligro Natural 50/OP</t>
  </si>
  <si>
    <t>INFORM Peligro Natural 50/PE</t>
  </si>
  <si>
    <t>INFORM Peligro Natural 80/OP</t>
  </si>
  <si>
    <t>INFORM Peligro Natural 80/PE</t>
  </si>
  <si>
    <t xml:space="preserve">H-ACTUAL </t>
  </si>
  <si>
    <t>H-50-OP</t>
  </si>
  <si>
    <t>H-50-PE</t>
  </si>
  <si>
    <t>Población total base (miles)</t>
  </si>
  <si>
    <t>Población total 2050 escenario optimista (miles)</t>
  </si>
  <si>
    <t>blación total 2050 escenario pesimista (miles)</t>
  </si>
  <si>
    <t>H-90-OP</t>
  </si>
  <si>
    <t>H-90-PE</t>
  </si>
  <si>
    <t>Riesgo de crisis a finales de siglo (≈2090</t>
  </si>
  <si>
    <t>Riesgo de crisis a finales de siglo (≈2090)</t>
  </si>
  <si>
    <t>NNA</t>
  </si>
  <si>
    <t>Población total 2090 escenario optimista (miles)</t>
  </si>
  <si>
    <t>blación total 2090 escenario pesimista (miles)</t>
  </si>
  <si>
    <t>NNA/O</t>
  </si>
  <si>
    <t>NNA/P</t>
  </si>
  <si>
    <t>Sequía (SPEI)/90/optimista</t>
  </si>
  <si>
    <t>Sequía (SPEI)/90/pesimista</t>
  </si>
  <si>
    <t>P/NNA</t>
  </si>
  <si>
    <t>O/NNA</t>
  </si>
  <si>
    <t>INFORM CC RISK INDEX/50/O</t>
  </si>
  <si>
    <t>INFORM CC RISK INDEX/50/P</t>
  </si>
  <si>
    <t>INFORM CC RISK INDEX/90/O</t>
  </si>
  <si>
    <t>INFORM CC RISK INDEX/90/P</t>
  </si>
  <si>
    <t>Población Media Anual Expuesta a Sequía Climática (SPEI)</t>
  </si>
  <si>
    <t>Población promedio anual afectada por sequía meteorológica según el Índice Estandarizado de Precipitación y Evapotranspiración (SPEI)</t>
  </si>
  <si>
    <t>El indicador estima la población que habita en áreas expuestas a condiciones de sequía meteorológica persistente, calculada mediante el Índice Estandarizado de Precipitación y Evapotranspiración (SPEI). Se integra información de anomalías hidrometeorológicas multianuales y la distribución espacial de la población, permitiendo identificar zonas con alta probabilidad de impacto por estrés hídrico prolongado.</t>
  </si>
  <si>
    <t>La sequía es una amenaza climática de evolución lenta considerada dentro de la categoría de peligro natural, con impactos directos en seguridad alimentaria, salud pública, medios de vida y estabilidad económica.</t>
  </si>
  <si>
    <t>El indicador depende de la calidad de los registros climáticos y de los datos de población. Las estimaciones pueden subestimar impactos locales en zonas rurales de difícil monitoreo.</t>
  </si>
  <si>
    <t>CENAOS</t>
  </si>
  <si>
    <t>https://cenaos.copeco.gob.hn/</t>
  </si>
  <si>
    <t>Población Media Anual Expuesta a Calor Extremo (HI</t>
  </si>
  <si>
    <t>Población promedio anual expuesta a condiciones de estrés térmico severo según el Índice de Calor (Heat Index – HI)</t>
  </si>
  <si>
    <t>El indicador estima la población expuesta a condiciones de calor extremo que superan los umbrales fisiológicos de seguridad, utilizando el Índice de Calor (HI), que combina temperatura y humedad relativa para representar el estrés térmico real experimentado por la población. Se integra con datos espaciales de población para identificar zonas con riesgo elevado de afectación por olas de calor.</t>
  </si>
  <si>
    <t>El calor extremo constituye una amenaza climática de inicio rápido y alta mortalidad asociada, especialmente en población infantil, adulta mayor y personas con enfermedades crónicas. Es reconocido como uno de los riesgos más críticos derivados del cambio climático.</t>
  </si>
  <si>
    <t>Limitación del indicador
El indicador depende de la disponibilidad y resolución de datos meteorológicos. Puede subestimar impactos en asentamientos informales o zonas urbanas con islas de calor no adecuadamente caracterizadas</t>
  </si>
  <si>
    <t>Población Expuesta a Terremotos (absoluto)</t>
  </si>
  <si>
    <t>Dependecia por Edades</t>
  </si>
  <si>
    <t>Tasa de Desocupados e Inactivos de la PEA</t>
  </si>
  <si>
    <t>Relevancia económica   COVID</t>
  </si>
  <si>
    <t>`4</t>
  </si>
  <si>
    <t>Año de Referencia</t>
  </si>
  <si>
    <t>2020-2021</t>
  </si>
  <si>
    <t>2013                   (40 años)</t>
  </si>
  <si>
    <t>2014                   (40 años)</t>
  </si>
  <si>
    <t>2015                   (40 años)</t>
  </si>
  <si>
    <t>2016                   (40 años)</t>
  </si>
  <si>
    <t>2017                   (40 años)</t>
  </si>
  <si>
    <t>2018                   (40 años)</t>
  </si>
  <si>
    <t>2019                   (40 años)</t>
  </si>
  <si>
    <t>2020                   (40 años)</t>
  </si>
  <si>
    <t>2021                   (40 años)</t>
  </si>
  <si>
    <t>2022                   (40 años)</t>
  </si>
  <si>
    <t>2023                   (40 años)</t>
  </si>
  <si>
    <t>2024                   (40 años)</t>
  </si>
  <si>
    <t>2025                   (40 años)</t>
  </si>
  <si>
    <t>2026                   (40 años)</t>
  </si>
  <si>
    <t>2027                   (40 años)</t>
  </si>
  <si>
    <t>2028                   (40 años)</t>
  </si>
  <si>
    <t>2029                   (40 años)</t>
  </si>
  <si>
    <t>2030                   (40 años)</t>
  </si>
  <si>
    <t>2031                   (40 años)</t>
  </si>
  <si>
    <t>2032                   (40 años)</t>
  </si>
  <si>
    <t>2033                   (40 años)</t>
  </si>
  <si>
    <t>2034                   (40 años)</t>
  </si>
  <si>
    <t>2035                   (40 años)</t>
  </si>
  <si>
    <t>2036                   (40 años)</t>
  </si>
  <si>
    <t>2037                   (40 años)</t>
  </si>
  <si>
    <t>2038                   (40 años)</t>
  </si>
  <si>
    <t>2039                   (40 años)</t>
  </si>
  <si>
    <t>2040                   (40 años)</t>
  </si>
  <si>
    <t>2041                   (40 años)</t>
  </si>
  <si>
    <t>2042                   (40 años)</t>
  </si>
  <si>
    <t>2043                   (40 años)</t>
  </si>
  <si>
    <t>2044                   (40 años)</t>
  </si>
  <si>
    <t>2045                   (40 años)</t>
  </si>
  <si>
    <t>2046                   (40 años)</t>
  </si>
  <si>
    <t>2047                   (40 años)</t>
  </si>
  <si>
    <t>2048                   (40 años)</t>
  </si>
  <si>
    <t>2049                   (40 años)</t>
  </si>
  <si>
    <t>2050                   (40 años)</t>
  </si>
  <si>
    <t>2051                   (40 años)</t>
  </si>
  <si>
    <t>2052                   (40 años)</t>
  </si>
  <si>
    <t>2053                   (40 años)</t>
  </si>
  <si>
    <t>2054                   (40 años)</t>
  </si>
  <si>
    <t>2055                   (40 años)</t>
  </si>
  <si>
    <t>2056                   (40 años)</t>
  </si>
  <si>
    <t>2057                   (40 años)</t>
  </si>
  <si>
    <t>2058                   (40 años)</t>
  </si>
  <si>
    <t>2059                   (40 años)</t>
  </si>
  <si>
    <t>2060                   (40 años)</t>
  </si>
  <si>
    <t>2061                   (40 años)</t>
  </si>
  <si>
    <t>2062                   (40 años)</t>
  </si>
  <si>
    <t>2063                   (40 años)</t>
  </si>
  <si>
    <t>2064                   (40 años)</t>
  </si>
  <si>
    <t>2065                   (40 años)</t>
  </si>
  <si>
    <t>2066                   (40 años)</t>
  </si>
  <si>
    <t>2067                   (40 años)</t>
  </si>
  <si>
    <t>2068                   (40 años)</t>
  </si>
  <si>
    <t>2069                   (40 años)</t>
  </si>
  <si>
    <t>2070                   (40 años)</t>
  </si>
  <si>
    <t>2071                   (40 años)</t>
  </si>
  <si>
    <t>2072                   (40 años)</t>
  </si>
  <si>
    <t>2073                   (40 años)</t>
  </si>
  <si>
    <t>2074                   (40 años)</t>
  </si>
  <si>
    <t>2075                   (40 años)</t>
  </si>
  <si>
    <t>2076                   (40 años)</t>
  </si>
  <si>
    <t>2077                   (40 años)</t>
  </si>
  <si>
    <t>2078                   (40 años)</t>
  </si>
  <si>
    <t>2079                   (40 años)</t>
  </si>
  <si>
    <t>2080                   (40 años)</t>
  </si>
  <si>
    <t>2081                   (40 años)</t>
  </si>
  <si>
    <t>2082                   (40 años)</t>
  </si>
  <si>
    <t>2083                   (40 años)</t>
  </si>
  <si>
    <t>2084                   (40 años)</t>
  </si>
  <si>
    <t>2085                   (40 años)</t>
  </si>
  <si>
    <t>2086                   (40 años)</t>
  </si>
  <si>
    <t>2087                   (40 años)</t>
  </si>
  <si>
    <t>2088                   (40 años)</t>
  </si>
  <si>
    <t>2089                   (40 años)</t>
  </si>
  <si>
    <t>2090                   (40 años)</t>
  </si>
  <si>
    <t>2091                   (40 años)</t>
  </si>
  <si>
    <t>2092                   (40 años)</t>
  </si>
  <si>
    <t>2093                   (40 años)</t>
  </si>
  <si>
    <t>2094                   (40 años)</t>
  </si>
  <si>
    <t>2095                   (40 años)</t>
  </si>
  <si>
    <t>2096                   (40 años)</t>
  </si>
  <si>
    <t>2097                   (40 años)</t>
  </si>
  <si>
    <t>2098                   (40 años)</t>
  </si>
  <si>
    <t>2099                   (40 años)</t>
  </si>
  <si>
    <t>2100                   (40 años)</t>
  </si>
  <si>
    <t>2101                   (40 años)</t>
  </si>
  <si>
    <t>2102                   (40 años)</t>
  </si>
  <si>
    <t>2103                   (40 años)</t>
  </si>
  <si>
    <t>2104                   (40 años)</t>
  </si>
  <si>
    <t>2105                   (40 años)</t>
  </si>
  <si>
    <t>2106                   (40 años)</t>
  </si>
  <si>
    <t>2107                   (40 años)</t>
  </si>
  <si>
    <t>2108                   (40 años)</t>
  </si>
  <si>
    <t>2109                   (40 años)</t>
  </si>
  <si>
    <t>2110                   (40 años)</t>
  </si>
  <si>
    <t>2111                   (40 años)</t>
  </si>
  <si>
    <t>2112                   (40 años)</t>
  </si>
  <si>
    <t>2113                   (40 años)</t>
  </si>
  <si>
    <t>2114                   (40 años)</t>
  </si>
  <si>
    <t>2115                   (40 años)</t>
  </si>
  <si>
    <t>2116                   (40 años)</t>
  </si>
  <si>
    <t>2117                   (40 años)</t>
  </si>
  <si>
    <t>2118                   (40 años)</t>
  </si>
  <si>
    <t>2119                   (40 años)</t>
  </si>
  <si>
    <t>2120                   (40 años)</t>
  </si>
  <si>
    <t>2121                   (40 años)</t>
  </si>
  <si>
    <t>2122                   (40 años)</t>
  </si>
  <si>
    <t>2123                   (40 años)</t>
  </si>
  <si>
    <t>2124                   (40 años)</t>
  </si>
  <si>
    <t>2125                   (40 años)</t>
  </si>
  <si>
    <t>2126                   (40 años)</t>
  </si>
  <si>
    <t>2127                   (40 años)</t>
  </si>
  <si>
    <t>2128                   (40 años)</t>
  </si>
  <si>
    <t>2129                   (40 años)</t>
  </si>
  <si>
    <t>2130                   (40 años)</t>
  </si>
  <si>
    <t>2131                   (40 años)</t>
  </si>
  <si>
    <t>2132                   (40 años)</t>
  </si>
  <si>
    <t>2133                   (40 años)</t>
  </si>
  <si>
    <t>2134                   (40 años)</t>
  </si>
  <si>
    <t>2135                   (40 años)</t>
  </si>
  <si>
    <t>2136                   (40 años)</t>
  </si>
  <si>
    <t>2137                   (40 años)</t>
  </si>
  <si>
    <t>2138                   (40 años)</t>
  </si>
  <si>
    <t>2139                   (40 años)</t>
  </si>
  <si>
    <t>2140                   (40 años)</t>
  </si>
  <si>
    <t>2141                   (40 años)</t>
  </si>
  <si>
    <t>2142                   (40 años)</t>
  </si>
  <si>
    <t>2143                   (40 años)</t>
  </si>
  <si>
    <t>2144                   (40 años)</t>
  </si>
  <si>
    <t>2145                   (40 años)</t>
  </si>
  <si>
    <t>2146                   (40 años)</t>
  </si>
  <si>
    <t>2147                   (40 años)</t>
  </si>
  <si>
    <t>2148                   (40 años)</t>
  </si>
  <si>
    <t>2149                   (40 años)</t>
  </si>
  <si>
    <t>2150                   (40 años)</t>
  </si>
  <si>
    <t>2151                   (40 años)</t>
  </si>
  <si>
    <t>2152                   (40 años)</t>
  </si>
  <si>
    <t>2153                   (40 años)</t>
  </si>
  <si>
    <t>2154                   (40 años)</t>
  </si>
  <si>
    <t>2155                   (40 años)</t>
  </si>
  <si>
    <t>2156                   (40 años)</t>
  </si>
  <si>
    <t>2157                   (40 años)</t>
  </si>
  <si>
    <t>2158                   (40 años)</t>
  </si>
  <si>
    <t>2159                   (40 años)</t>
  </si>
  <si>
    <t>2160                   (40 años)</t>
  </si>
  <si>
    <t>2161                   (40 años)</t>
  </si>
  <si>
    <t>2162                   (40 años)</t>
  </si>
  <si>
    <t>2163                   (40 años)</t>
  </si>
  <si>
    <t>2164                   (40 años)</t>
  </si>
  <si>
    <t>2165                   (40 años)</t>
  </si>
  <si>
    <t>2166                   (40 años)</t>
  </si>
  <si>
    <t>2167                   (40 años)</t>
  </si>
  <si>
    <t>2168                   (40 años)</t>
  </si>
  <si>
    <t>2169                   (40 años)</t>
  </si>
  <si>
    <t>2170                   (40 años)</t>
  </si>
  <si>
    <t>2171                   (40 años)</t>
  </si>
  <si>
    <t>2172                   (40 años)</t>
  </si>
  <si>
    <t>2173                   (40 años)</t>
  </si>
  <si>
    <t>2174                   (40 años)</t>
  </si>
  <si>
    <t>2175                   (40 años)</t>
  </si>
  <si>
    <t>2176                   (40 años)</t>
  </si>
  <si>
    <t>2177                   (40 años)</t>
  </si>
  <si>
    <t>2178                   (40 años)</t>
  </si>
  <si>
    <t>2179                   (40 años)</t>
  </si>
  <si>
    <t>2180                   (40 años)</t>
  </si>
  <si>
    <t>2181                   (40 años)</t>
  </si>
  <si>
    <t>2182                   (40 años)</t>
  </si>
  <si>
    <t>2183                   (40 años)</t>
  </si>
  <si>
    <t>2184                   (40 años)</t>
  </si>
  <si>
    <t>2185                   (40 años)</t>
  </si>
  <si>
    <t>2186                   (40 años)</t>
  </si>
  <si>
    <t>2187                   (40 años)</t>
  </si>
  <si>
    <t>2188                   (40 años)</t>
  </si>
  <si>
    <t>2189                   (40 años)</t>
  </si>
  <si>
    <t>2190                   (40 años)</t>
  </si>
  <si>
    <t>2191                   (40 años)</t>
  </si>
  <si>
    <t>2192                   (40 años)</t>
  </si>
  <si>
    <t>2193                   (40 años)</t>
  </si>
  <si>
    <t>2194                   (40 años)</t>
  </si>
  <si>
    <t>2195                   (40 años)</t>
  </si>
  <si>
    <t>2196                   (40 años)</t>
  </si>
  <si>
    <t>2197                   (40 años)</t>
  </si>
  <si>
    <t>2198                   (40 años)</t>
  </si>
  <si>
    <t>2199                   (40 años)</t>
  </si>
  <si>
    <t>2200                   (40 años)</t>
  </si>
  <si>
    <t>2201                   (40 años)</t>
  </si>
  <si>
    <t>2202                   (40 años)</t>
  </si>
  <si>
    <t>2203                   (40 años)</t>
  </si>
  <si>
    <t>2204                   (40 años)</t>
  </si>
  <si>
    <t>2205                   (40 años)</t>
  </si>
  <si>
    <t>2206                   (40 años)</t>
  </si>
  <si>
    <t>2207                   (40 años)</t>
  </si>
  <si>
    <t>2208                   (40 años)</t>
  </si>
  <si>
    <t>2209                   (40 años)</t>
  </si>
  <si>
    <t>2210                   (40 años)</t>
  </si>
  <si>
    <t>2211                   (40 años)</t>
  </si>
  <si>
    <t>2212                   (40 años)</t>
  </si>
  <si>
    <t>2213                   (40 años)</t>
  </si>
  <si>
    <t>2214                   (40 años)</t>
  </si>
  <si>
    <t>2215                   (40 años)</t>
  </si>
  <si>
    <t>2216                   (40 años)</t>
  </si>
  <si>
    <t>2217                   (40 años)</t>
  </si>
  <si>
    <t>2218                   (40 años)</t>
  </si>
  <si>
    <t>2219                   (40 años)</t>
  </si>
  <si>
    <t>2220                   (40 años)</t>
  </si>
  <si>
    <t>2221                   (40 años)</t>
  </si>
  <si>
    <t>2222                   (40 años)</t>
  </si>
  <si>
    <t>2223                   (40 años)</t>
  </si>
  <si>
    <t>2224                   (40 años)</t>
  </si>
  <si>
    <t>2225                   (40 años)</t>
  </si>
  <si>
    <t>2226                   (40 años)</t>
  </si>
  <si>
    <t>2227                   (40 años)</t>
  </si>
  <si>
    <t>2228                   (40 años)</t>
  </si>
  <si>
    <t>2229                   (40 años)</t>
  </si>
  <si>
    <t>2230                   (40 años)</t>
  </si>
  <si>
    <t>2231                   (40 años)</t>
  </si>
  <si>
    <t>2232                   (40 años)</t>
  </si>
  <si>
    <t>2233                   (40 años)</t>
  </si>
  <si>
    <t>2234                   (40 años)</t>
  </si>
  <si>
    <t>2235                   (40 años)</t>
  </si>
  <si>
    <t>2236                   (40 años)</t>
  </si>
  <si>
    <t>2237                   (40 años)</t>
  </si>
  <si>
    <t>2238                   (40 años)</t>
  </si>
  <si>
    <t>2239                   (40 años)</t>
  </si>
  <si>
    <t>2240                   (40 años)</t>
  </si>
  <si>
    <t>2241                   (40 años)</t>
  </si>
  <si>
    <t>2242                   (40 años)</t>
  </si>
  <si>
    <t>2243                   (40 años)</t>
  </si>
  <si>
    <t>2244                   (40 años)</t>
  </si>
  <si>
    <t>2245                   (40 años)</t>
  </si>
  <si>
    <t>2246                   (40 años)</t>
  </si>
  <si>
    <t>2247                   (40 años)</t>
  </si>
  <si>
    <t>2248                   (40 años)</t>
  </si>
  <si>
    <t>2249                   (40 años)</t>
  </si>
  <si>
    <t>2250                   (40 años)</t>
  </si>
  <si>
    <t>2251                   (40 años)</t>
  </si>
  <si>
    <t>2252                   (40 años)</t>
  </si>
  <si>
    <t>2253                   (40 años)</t>
  </si>
  <si>
    <t>2254                   (40 años)</t>
  </si>
  <si>
    <t>2255                   (40 años)</t>
  </si>
  <si>
    <t>2256                   (40 años)</t>
  </si>
  <si>
    <t>2257                   (40 años)</t>
  </si>
  <si>
    <t>2258                   (40 años)</t>
  </si>
  <si>
    <t>2259                   (40 años)</t>
  </si>
  <si>
    <t>2260                   (40 años)</t>
  </si>
  <si>
    <t>2261                   (40 años)</t>
  </si>
  <si>
    <t>2262                   (40 años)</t>
  </si>
  <si>
    <t>2263                   (40 años)</t>
  </si>
  <si>
    <t>2264                   (40 años)</t>
  </si>
  <si>
    <t>2265                   (40 años)</t>
  </si>
  <si>
    <t>2266                   (40 años)</t>
  </si>
  <si>
    <t>2267                   (40 años)</t>
  </si>
  <si>
    <t>2268                   (40 años)</t>
  </si>
  <si>
    <t>2269                   (40 años)</t>
  </si>
  <si>
    <t>2270                   (40 años)</t>
  </si>
  <si>
    <t>2271                   (40 años)</t>
  </si>
  <si>
    <t>2272                   (40 años)</t>
  </si>
  <si>
    <t>2273                   (40 años)</t>
  </si>
  <si>
    <t>2274                   (40 años)</t>
  </si>
  <si>
    <t>2275                   (40 años)</t>
  </si>
  <si>
    <t>2276                   (40 años)</t>
  </si>
  <si>
    <t>2277                   (40 años)</t>
  </si>
  <si>
    <t>2278                   (40 años)</t>
  </si>
  <si>
    <t>2279                   (40 años)</t>
  </si>
  <si>
    <t>2280                   (40 años)</t>
  </si>
  <si>
    <t>2281                   (40 años)</t>
  </si>
  <si>
    <t>2282                   (40 años)</t>
  </si>
  <si>
    <t>2283                   (40 años)</t>
  </si>
  <si>
    <t>2284                   (40 años)</t>
  </si>
  <si>
    <t>2285                   (40 años)</t>
  </si>
  <si>
    <t>2286                   (40 años)</t>
  </si>
  <si>
    <t>2287                   (40 años)</t>
  </si>
  <si>
    <t>2288                   (40 años)</t>
  </si>
  <si>
    <t>2289                   (40 años)</t>
  </si>
  <si>
    <t>2290                   (40 años)</t>
  </si>
  <si>
    <t>2291                   (40 años)</t>
  </si>
  <si>
    <t>2292                   (40 años)</t>
  </si>
  <si>
    <t>2293                   (40 años)</t>
  </si>
  <si>
    <t>2294                   (40 años)</t>
  </si>
  <si>
    <t>2295                   (40 años)</t>
  </si>
  <si>
    <t>2296                   (40 años)</t>
  </si>
  <si>
    <t>2297                   (40 años)</t>
  </si>
  <si>
    <t>2298                   (40 años)</t>
  </si>
  <si>
    <t>2299                   (40 años)</t>
  </si>
  <si>
    <t>2300                   (40 años)</t>
  </si>
  <si>
    <t>2301                   (40 años)</t>
  </si>
  <si>
    <t>2302                   (40 años)</t>
  </si>
  <si>
    <t>2303                   (40 años)</t>
  </si>
  <si>
    <t>2304                   (40 años)</t>
  </si>
  <si>
    <t>2305                   (40 años)</t>
  </si>
  <si>
    <t>2306                   (40 años)</t>
  </si>
  <si>
    <t>2307                   (40 años)</t>
  </si>
  <si>
    <t>2308                   (40 años)</t>
  </si>
  <si>
    <t>2309                   (40 años)</t>
  </si>
  <si>
    <t xml:space="preserve">Población Afectada por Sequía </t>
  </si>
  <si>
    <t xml:space="preserve">Población Afectada </t>
  </si>
  <si>
    <t xml:space="preserve">Total Población Afectada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</si>
</sst>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_-* #,##0_-;\-* #,##0_-;_-* &quot;-&quot;_-;_-@_-"/>
    <numFmt numFmtId="165" formatCode="_-* #,##0.00_-;\-* #,##0.00_-;_-* &quot;-&quot;??_-;_-@_-"/>
    <numFmt numFmtId="166" formatCode="0.0"/>
    <numFmt numFmtId="167" formatCode="_-* #,##0.00_-;_-* #,##0.00\-;_-* &quot;-&quot;??_-;_-@_-"/>
    <numFmt numFmtId="168" formatCode="&quot;$&quot;#,##0\ ;\(&quot;$&quot;#,##0\)"/>
    <numFmt numFmtId="169" formatCode="_-* #,##0\ _F_B_-;\-* #,##0\ _F_B_-;_-* &quot;-&quot;\ _F_B_-;_-@_-"/>
    <numFmt numFmtId="170" formatCode="_-* #,##0.00\ _F_B_-;\-* #,##0.00\ _F_B_-;_-* &quot;-&quot;??\ _F_B_-;_-@_-"/>
    <numFmt numFmtId="171" formatCode="_(&quot;€&quot;* #,##0.00_);_(&quot;€&quot;* \(#,##0.00\);_(&quot;€&quot;* &quot;-&quot;??_);_(@_)"/>
    <numFmt numFmtId="172" formatCode="_-&quot;$&quot;* #,##0_-;\-&quot;$&quot;* #,##0_-;_-&quot;$&quot;* &quot;-&quot;_-;_-@_-"/>
    <numFmt numFmtId="173" formatCode="_-&quot;$&quot;* #,##0.00_-;\-&quot;$&quot;* #,##0.00_-;_-&quot;$&quot;* &quot;-&quot;??_-;_-@_-"/>
    <numFmt numFmtId="174" formatCode="##0.0"/>
    <numFmt numFmtId="175" formatCode="##0.0\ \|"/>
    <numFmt numFmtId="176" formatCode="_-* #,##0\ &quot;FB&quot;_-;\-* #,##0\ &quot;FB&quot;_-;_-* &quot;-&quot;\ &quot;FB&quot;_-;_-@_-"/>
    <numFmt numFmtId="177" formatCode="_-* #,##0.00\ &quot;FB&quot;_-;\-* #,##0.00\ &quot;FB&quot;_-;_-* &quot;-&quot;??\ &quot;FB&quot;_-;_-@_-"/>
    <numFmt numFmtId="178" formatCode="###0;###0"/>
    <numFmt numFmtId="179" formatCode="0.000"/>
  </numFmts>
  <fonts count="13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0" tint="-0.499984740745262"/>
      <name val="Calibri"/>
      <family val="2"/>
      <scheme val="minor"/>
    </font>
    <font>
      <sz val="11"/>
      <color indexed="8"/>
      <name val="Calibri"/>
      <family val="2"/>
    </font>
    <font>
      <sz val="11"/>
      <color indexed="20"/>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b/>
      <sz val="18"/>
      <color indexed="56"/>
      <name val="Cambria"/>
      <family val="2"/>
      <scheme val="major"/>
    </font>
    <font>
      <sz val="10"/>
      <color theme="1"/>
      <name val="Calibri"/>
      <family val="2"/>
      <scheme val="minor"/>
    </font>
    <font>
      <sz val="10"/>
      <color indexed="8"/>
      <name val="Arial"/>
      <family val="2"/>
    </font>
    <font>
      <sz val="11"/>
      <color indexed="8"/>
      <name val="Arial"/>
      <family val="2"/>
    </font>
    <font>
      <sz val="11"/>
      <color indexed="9"/>
      <name val="Calibri"/>
      <family val="2"/>
    </font>
    <font>
      <sz val="11"/>
      <color indexed="9"/>
      <name val="Arial"/>
      <family val="2"/>
    </font>
    <font>
      <b/>
      <sz val="11"/>
      <color indexed="52"/>
      <name val="Arial"/>
      <family val="2"/>
    </font>
    <font>
      <sz val="8"/>
      <name val="Arial"/>
      <family val="2"/>
    </font>
    <font>
      <b/>
      <sz val="8"/>
      <color indexed="8"/>
      <name val="MS Sans Serif"/>
      <family val="2"/>
    </font>
    <font>
      <b/>
      <sz val="11"/>
      <color indexed="52"/>
      <name val="Calibri"/>
      <family val="2"/>
    </font>
    <font>
      <sz val="11"/>
      <color indexed="52"/>
      <name val="Calibri"/>
      <family val="2"/>
    </font>
    <font>
      <b/>
      <sz val="11"/>
      <color indexed="9"/>
      <name val="Calibri"/>
      <family val="2"/>
    </font>
    <font>
      <b/>
      <sz val="11"/>
      <color indexed="9"/>
      <name val="Arial"/>
      <family val="2"/>
    </font>
    <font>
      <b/>
      <u/>
      <sz val="8.5"/>
      <color indexed="8"/>
      <name val="MS Sans Serif"/>
      <family val="2"/>
    </font>
    <font>
      <b/>
      <sz val="8.5"/>
      <color indexed="12"/>
      <name val="MS Sans Serif"/>
      <family val="2"/>
    </font>
    <font>
      <b/>
      <sz val="8"/>
      <color indexed="12"/>
      <name val="Arial"/>
      <family val="2"/>
    </font>
    <font>
      <sz val="10"/>
      <color indexed="8"/>
      <name val="MS Sans Serif"/>
      <family val="2"/>
    </font>
    <font>
      <sz val="8.5"/>
      <color indexed="8"/>
      <name val="MS Sans Serif"/>
      <family val="2"/>
    </font>
    <font>
      <i/>
      <sz val="11"/>
      <color indexed="23"/>
      <name val="Arial"/>
      <family val="2"/>
    </font>
    <font>
      <sz val="8"/>
      <color indexed="8"/>
      <name val="Arial"/>
      <family val="2"/>
    </font>
    <font>
      <sz val="11"/>
      <color indexed="52"/>
      <name val="Arial"/>
      <family val="2"/>
    </font>
    <font>
      <sz val="11"/>
      <color indexed="17"/>
      <name val="Arial"/>
      <family val="2"/>
    </font>
    <font>
      <u/>
      <sz val="8.25"/>
      <color indexed="12"/>
      <name val="Calibri"/>
      <family val="2"/>
    </font>
    <font>
      <sz val="11"/>
      <color indexed="62"/>
      <name val="Arial"/>
      <family val="2"/>
    </font>
    <font>
      <b/>
      <sz val="10"/>
      <name val="Arial"/>
      <family val="2"/>
    </font>
    <font>
      <b/>
      <sz val="8.5"/>
      <color indexed="8"/>
      <name val="MS Sans Serif"/>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60"/>
      <name val="Calibri"/>
      <family val="2"/>
    </font>
    <font>
      <sz val="11"/>
      <color indexed="20"/>
      <name val="Arial"/>
      <family val="2"/>
    </font>
    <font>
      <b/>
      <u/>
      <sz val="10"/>
      <color indexed="8"/>
      <name val="MS Sans Serif"/>
      <family val="2"/>
    </font>
    <font>
      <sz val="8"/>
      <color indexed="8"/>
      <name val="MS Sans Serif"/>
      <family val="2"/>
    </font>
    <font>
      <sz val="7.5"/>
      <color indexed="8"/>
      <name val="MS Sans Serif"/>
      <family val="2"/>
    </font>
    <font>
      <b/>
      <sz val="12"/>
      <name val="Arial"/>
      <family val="2"/>
    </font>
    <font>
      <i/>
      <sz val="10"/>
      <name val="Arial"/>
      <family val="2"/>
    </font>
    <font>
      <sz val="10"/>
      <name val="MS Sans Serif"/>
      <family val="2"/>
    </font>
    <font>
      <b/>
      <sz val="14"/>
      <name val="Helv"/>
    </font>
    <font>
      <b/>
      <sz val="12"/>
      <name val="Helv"/>
    </font>
    <font>
      <i/>
      <sz val="8"/>
      <name val="Arial"/>
      <family val="2"/>
    </font>
    <font>
      <sz val="11"/>
      <color indexed="10"/>
      <name val="Calibri"/>
      <family val="2"/>
    </font>
    <font>
      <i/>
      <sz val="11"/>
      <color indexed="23"/>
      <name val="Calibri"/>
      <family val="2"/>
    </font>
    <font>
      <sz val="9"/>
      <name val="Arial"/>
      <family val="2"/>
    </font>
    <font>
      <b/>
      <sz val="8"/>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Arial"/>
      <family val="2"/>
    </font>
    <font>
      <b/>
      <sz val="11"/>
      <color indexed="8"/>
      <name val="Calibri"/>
      <family val="2"/>
    </font>
    <font>
      <b/>
      <sz val="11"/>
      <color indexed="63"/>
      <name val="Arial"/>
      <family val="2"/>
    </font>
    <font>
      <sz val="11"/>
      <color indexed="20"/>
      <name val="Calibri"/>
      <family val="2"/>
    </font>
    <font>
      <sz val="11"/>
      <color indexed="17"/>
      <name val="Calibri"/>
      <family val="2"/>
    </font>
    <font>
      <sz val="11"/>
      <color indexed="10"/>
      <name val="Arial"/>
      <family val="2"/>
    </font>
    <font>
      <u/>
      <sz val="10"/>
      <color theme="10"/>
      <name val="Calibri"/>
      <family val="2"/>
    </font>
    <font>
      <sz val="10"/>
      <color theme="0" tint="-0.499984740745262"/>
      <name val="Calibri"/>
      <family val="2"/>
      <scheme val="minor"/>
    </font>
    <font>
      <sz val="11"/>
      <color theme="1" tint="0.499984740745262"/>
      <name val="Calibri"/>
      <family val="2"/>
      <scheme val="minor"/>
    </font>
    <font>
      <u/>
      <sz val="11"/>
      <color theme="10"/>
      <name val="Calibri"/>
      <family val="2"/>
      <scheme val="minor"/>
    </font>
    <font>
      <sz val="10"/>
      <color theme="1"/>
      <name val="Arial"/>
      <family val="2"/>
    </font>
    <font>
      <sz val="9"/>
      <color theme="1"/>
      <name val="Arial"/>
      <family val="2"/>
    </font>
    <font>
      <sz val="9"/>
      <color indexed="81"/>
      <name val="Tahoma"/>
      <family val="2"/>
    </font>
    <font>
      <b/>
      <sz val="9"/>
      <color indexed="81"/>
      <name val="Tahoma"/>
      <family val="2"/>
    </font>
    <font>
      <sz val="11"/>
      <name val="Calibri"/>
      <family val="2"/>
    </font>
    <font>
      <sz val="8"/>
      <color theme="1"/>
      <name val="Arial"/>
      <family val="2"/>
    </font>
    <font>
      <i/>
      <sz val="11"/>
      <color theme="1"/>
      <name val="Calibri"/>
      <family val="2"/>
      <scheme val="minor"/>
    </font>
    <font>
      <i/>
      <sz val="10"/>
      <color rgb="FFC00000"/>
      <name val="Calibri"/>
      <family val="2"/>
      <scheme val="minor"/>
    </font>
    <font>
      <i/>
      <sz val="10"/>
      <name val="Calibri"/>
      <family val="2"/>
      <scheme val="minor"/>
    </font>
    <font>
      <sz val="10"/>
      <color rgb="FFC00000"/>
      <name val="Calibri"/>
      <family val="2"/>
      <scheme val="minor"/>
    </font>
    <font>
      <sz val="10"/>
      <name val="Calibri"/>
      <family val="2"/>
      <scheme val="minor"/>
    </font>
    <font>
      <i/>
      <sz val="10"/>
      <color theme="1"/>
      <name val="Calibri"/>
      <family val="2"/>
      <scheme val="minor"/>
    </font>
    <font>
      <i/>
      <sz val="10"/>
      <color theme="3"/>
      <name val="Calibri"/>
      <family val="2"/>
      <scheme val="minor"/>
    </font>
    <font>
      <sz val="10"/>
      <color rgb="FFFF0000"/>
      <name val="Calibri"/>
      <family val="2"/>
      <scheme val="minor"/>
    </font>
    <font>
      <b/>
      <sz val="10"/>
      <name val="Calibri"/>
      <family val="2"/>
      <scheme val="minor"/>
    </font>
    <font>
      <b/>
      <sz val="10"/>
      <color theme="1"/>
      <name val="Calibri"/>
      <family val="2"/>
      <scheme val="minor"/>
    </font>
    <font>
      <b/>
      <sz val="10"/>
      <color rgb="FF323232"/>
      <name val="Calibri"/>
      <family val="2"/>
      <scheme val="minor"/>
    </font>
    <font>
      <b/>
      <sz val="10"/>
      <color theme="0"/>
      <name val="Calibri"/>
      <family val="2"/>
      <scheme val="minor"/>
    </font>
    <font>
      <u/>
      <sz val="10"/>
      <color theme="10"/>
      <name val="Calibri"/>
      <family val="2"/>
      <scheme val="minor"/>
    </font>
    <font>
      <sz val="10"/>
      <color theme="1" tint="0.499984740745262"/>
      <name val="Calibri"/>
      <family val="2"/>
      <scheme val="minor"/>
    </font>
    <font>
      <b/>
      <sz val="10"/>
      <color rgb="FFFF0000"/>
      <name val="Calibri"/>
      <family val="2"/>
      <scheme val="minor"/>
    </font>
    <font>
      <b/>
      <sz val="18"/>
      <color rgb="FF323232"/>
      <name val="Calibri"/>
      <family val="2"/>
      <scheme val="minor"/>
    </font>
    <font>
      <b/>
      <sz val="11"/>
      <color rgb="FF323232"/>
      <name val="Calibri"/>
      <family val="2"/>
      <scheme val="minor"/>
    </font>
    <font>
      <sz val="10"/>
      <color rgb="FF323232"/>
      <name val="Calibri"/>
      <family val="2"/>
      <scheme val="minor"/>
    </font>
    <font>
      <b/>
      <sz val="11"/>
      <name val="Calibri"/>
      <family val="2"/>
      <scheme val="minor"/>
    </font>
    <font>
      <sz val="10"/>
      <color theme="4" tint="-0.249977111117893"/>
      <name val="Calibri"/>
      <family val="2"/>
      <scheme val="minor"/>
    </font>
    <font>
      <b/>
      <sz val="10"/>
      <color theme="4" tint="-0.249977111117893"/>
      <name val="Calibri"/>
      <family val="2"/>
      <scheme val="minor"/>
    </font>
    <font>
      <b/>
      <sz val="10"/>
      <color theme="5" tint="-0.249977111117893"/>
      <name val="Calibri"/>
      <family val="2"/>
      <scheme val="minor"/>
    </font>
    <font>
      <sz val="10"/>
      <color theme="8" tint="-0.249977111117893"/>
      <name val="Calibri"/>
      <family val="2"/>
      <scheme val="minor"/>
    </font>
    <font>
      <b/>
      <sz val="10"/>
      <color theme="8" tint="-0.249977111117893"/>
      <name val="Calibri"/>
      <family val="2"/>
      <scheme val="minor"/>
    </font>
    <font>
      <sz val="10"/>
      <color theme="6" tint="-0.249977111117893"/>
      <name val="Calibri"/>
      <family val="2"/>
      <scheme val="minor"/>
    </font>
    <font>
      <b/>
      <sz val="10"/>
      <color theme="6" tint="-0.249977111117893"/>
      <name val="Calibri"/>
      <family val="2"/>
      <scheme val="minor"/>
    </font>
    <font>
      <b/>
      <sz val="10"/>
      <color theme="7" tint="-0.249977111117893"/>
      <name val="Calibri"/>
      <family val="2"/>
      <scheme val="minor"/>
    </font>
    <font>
      <b/>
      <sz val="10"/>
      <color theme="3" tint="-0.249977111117893"/>
      <name val="Calibri"/>
      <family val="2"/>
      <scheme val="minor"/>
    </font>
    <font>
      <b/>
      <sz val="10"/>
      <color theme="3"/>
      <name val="Calibri"/>
      <family val="2"/>
      <scheme val="minor"/>
    </font>
    <font>
      <b/>
      <sz val="8"/>
      <color rgb="FF323232"/>
      <name val="Calibri"/>
      <family val="2"/>
      <scheme val="minor"/>
    </font>
    <font>
      <sz val="10"/>
      <color indexed="8"/>
      <name val="Calibri"/>
      <family val="2"/>
      <scheme val="minor"/>
    </font>
    <font>
      <b/>
      <sz val="10"/>
      <color theme="1" tint="0.499984740745262"/>
      <name val="Calibri"/>
      <family val="2"/>
      <scheme val="minor"/>
    </font>
    <font>
      <i/>
      <sz val="10"/>
      <color theme="1" tint="0.499984740745262"/>
      <name val="Calibri"/>
      <family val="2"/>
      <scheme val="minor"/>
    </font>
    <font>
      <sz val="10"/>
      <color theme="0"/>
      <name val="Calibri"/>
      <family val="2"/>
      <scheme val="minor"/>
    </font>
    <font>
      <u/>
      <sz val="10"/>
      <name val="Calibri"/>
      <family val="2"/>
    </font>
    <font>
      <u/>
      <sz val="10"/>
      <name val="Calibri"/>
      <family val="2"/>
      <scheme val="minor"/>
    </font>
    <font>
      <sz val="10"/>
      <name val="Arial"/>
      <family val="2"/>
    </font>
    <font>
      <sz val="8"/>
      <name val="Calibri"/>
      <family val="2"/>
      <scheme val="minor"/>
    </font>
    <font>
      <sz val="10"/>
      <color theme="1"/>
      <name val="Helvetica Light"/>
    </font>
    <font>
      <b/>
      <sz val="10"/>
      <color theme="0"/>
      <name val="Helvetica Light"/>
    </font>
    <font>
      <b/>
      <sz val="10"/>
      <color rgb="FF323232"/>
      <name val="Helvetica Light"/>
    </font>
    <font>
      <sz val="10"/>
      <name val="Helvetica Light"/>
    </font>
    <font>
      <b/>
      <sz val="10"/>
      <color theme="1"/>
      <name val="Arial"/>
      <family val="2"/>
    </font>
    <font>
      <i/>
      <sz val="10"/>
      <color theme="1"/>
      <name val="Arial"/>
      <family val="2"/>
    </font>
    <font>
      <sz val="10"/>
      <color theme="0" tint="-0.499984740745262"/>
      <name val="Arial"/>
      <family val="2"/>
    </font>
  </fonts>
  <fills count="9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indexed="9"/>
        <bgColor indexed="64"/>
      </patternFill>
    </fill>
    <fill>
      <patternFill patternType="solid">
        <fgColor indexed="27"/>
      </patternFill>
    </fill>
    <fill>
      <patternFill patternType="solid">
        <fgColor indexed="47"/>
      </patternFill>
    </fill>
    <fill>
      <patternFill patternType="solid">
        <fgColor indexed="29"/>
      </patternFill>
    </fill>
    <fill>
      <patternFill patternType="solid">
        <fgColor indexed="49"/>
      </patternFill>
    </fill>
    <fill>
      <patternFill patternType="solid">
        <fgColor indexed="53"/>
      </patternFill>
    </fill>
    <fill>
      <patternFill patternType="solid">
        <fgColor indexed="63"/>
        <bgColor indexed="64"/>
      </patternFill>
    </fill>
    <fill>
      <patternFill patternType="solid">
        <fgColor indexed="44"/>
        <bgColor indexed="8"/>
      </patternFill>
    </fill>
    <fill>
      <patternFill patternType="solid">
        <fgColor indexed="55"/>
      </patternFill>
    </fill>
    <fill>
      <patternFill patternType="solid">
        <fgColor indexed="22"/>
        <bgColor indexed="10"/>
      </patternFill>
    </fill>
    <fill>
      <patternFill patternType="solid">
        <fgColor indexed="22"/>
        <bgColor indexed="8"/>
      </patternFill>
    </fill>
    <fill>
      <patternFill patternType="solid">
        <fgColor indexed="10"/>
        <bgColor indexed="64"/>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CE3327"/>
        <bgColor indexed="64"/>
      </patternFill>
    </fill>
    <fill>
      <patternFill patternType="solid">
        <fgColor rgb="FFF79751"/>
        <bgColor indexed="64"/>
      </patternFill>
    </fill>
    <fill>
      <patternFill patternType="solid">
        <fgColor rgb="FF386192"/>
        <bgColor indexed="64"/>
      </patternFill>
    </fill>
    <fill>
      <patternFill patternType="solid">
        <fgColor rgb="FF7E935B"/>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FFFF"/>
        <bgColor rgb="FF000000"/>
      </patternFill>
    </fill>
    <fill>
      <patternFill patternType="solid">
        <fgColor rgb="FFFFFF0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2"/>
        <bgColor indexed="64"/>
      </patternFill>
    </fill>
    <fill>
      <patternFill patternType="solid">
        <fgColor theme="4"/>
        <bgColor indexed="64"/>
      </patternFill>
    </fill>
    <fill>
      <patternFill patternType="solid">
        <fgColor theme="9" tint="0.39997558519241921"/>
        <bgColor indexed="64"/>
      </patternFill>
    </fill>
    <fill>
      <patternFill patternType="solid">
        <fgColor theme="8" tint="-0.499984740745262"/>
        <bgColor indexed="64"/>
      </patternFill>
    </fill>
    <fill>
      <patternFill patternType="solid">
        <fgColor theme="7"/>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rgb="FFAFBFC9"/>
        <bgColor indexed="64"/>
      </patternFill>
    </fill>
    <fill>
      <patternFill patternType="solid">
        <fgColor rgb="FFC8DACA"/>
        <bgColor indexed="64"/>
      </patternFill>
    </fill>
    <fill>
      <patternFill patternType="solid">
        <fgColor rgb="FFFFFF99"/>
        <bgColor indexed="64"/>
      </patternFill>
    </fill>
  </fills>
  <borders count="7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style="medium">
        <color indexed="64"/>
      </right>
      <top/>
      <bottom/>
      <diagonal/>
    </border>
    <border>
      <left style="thin">
        <color auto="1"/>
      </left>
      <right style="thin">
        <color auto="1"/>
      </right>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bottom style="thick">
        <color theme="0"/>
      </bottom>
      <diagonal/>
    </border>
    <border>
      <left style="thick">
        <color theme="0"/>
      </left>
      <right style="thick">
        <color theme="0"/>
      </right>
      <top/>
      <bottom style="thick">
        <color theme="0"/>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right/>
      <top/>
      <bottom style="thick">
        <color indexed="48"/>
      </bottom>
      <diagonal/>
    </border>
    <border>
      <left/>
      <right/>
      <top style="thick">
        <color indexed="48"/>
      </top>
      <bottom/>
      <diagonal/>
    </border>
    <border>
      <left/>
      <right/>
      <top style="thick">
        <color indexed="63"/>
      </top>
      <bottom/>
      <diagonal/>
    </border>
    <border>
      <left style="thin">
        <color indexed="63"/>
      </left>
      <right style="thin">
        <color indexed="63"/>
      </right>
      <top style="thin">
        <color indexed="63"/>
      </top>
      <bottom style="thin">
        <color indexed="63"/>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ck">
        <color theme="0"/>
      </left>
      <right/>
      <top/>
      <bottom style="thick">
        <color theme="0"/>
      </bottom>
      <diagonal/>
    </border>
    <border>
      <left style="thin">
        <color indexed="9"/>
      </left>
      <right/>
      <top/>
      <bottom style="thin">
        <color indexed="9"/>
      </bottom>
      <diagonal/>
    </border>
    <border>
      <left style="thick">
        <color theme="0"/>
      </left>
      <right style="thin">
        <color indexed="9"/>
      </right>
      <top/>
      <bottom style="thin">
        <color indexed="9"/>
      </bottom>
      <diagonal/>
    </border>
    <border>
      <left style="thick">
        <color indexed="9"/>
      </left>
      <right style="thin">
        <color indexed="9"/>
      </right>
      <top style="thick">
        <color theme="0"/>
      </top>
      <bottom style="thin">
        <color theme="0"/>
      </bottom>
      <diagonal/>
    </border>
    <border>
      <left style="thick">
        <color theme="0"/>
      </left>
      <right style="thin">
        <color indexed="9"/>
      </right>
      <top style="thick">
        <color theme="0"/>
      </top>
      <bottom style="thin">
        <color theme="0"/>
      </bottom>
      <diagonal/>
    </border>
    <border>
      <left style="thick">
        <color indexed="9"/>
      </left>
      <right style="thin">
        <color indexed="9"/>
      </right>
      <top style="thick">
        <color theme="0"/>
      </top>
      <bottom style="thin">
        <color indexed="9"/>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hair">
        <color auto="1"/>
      </left>
      <right style="hair">
        <color auto="1"/>
      </right>
      <top style="hair">
        <color auto="1"/>
      </top>
      <bottom style="hair">
        <color auto="1"/>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medium">
        <color indexed="64"/>
      </left>
      <right/>
      <top style="thin">
        <color indexed="64"/>
      </top>
      <bottom style="thin">
        <color indexed="64"/>
      </bottom>
      <diagonal/>
    </border>
    <border>
      <left/>
      <right style="thick">
        <color indexed="64"/>
      </right>
      <top/>
      <bottom style="thin">
        <color indexed="64"/>
      </bottom>
      <diagonal/>
    </border>
    <border>
      <left style="thick">
        <color indexed="64"/>
      </left>
      <right/>
      <top/>
      <bottom style="thin">
        <color indexed="64"/>
      </bottom>
      <diagonal/>
    </border>
    <border>
      <left style="thin">
        <color indexed="64"/>
      </left>
      <right style="thick">
        <color indexed="64"/>
      </right>
      <top style="thin">
        <color indexed="64"/>
      </top>
      <bottom/>
      <diagonal/>
    </border>
    <border>
      <left style="thin">
        <color indexed="64"/>
      </left>
      <right style="medium">
        <color indexed="64"/>
      </right>
      <top style="thin">
        <color indexed="64"/>
      </top>
      <bottom/>
      <diagonal/>
    </border>
    <border>
      <left/>
      <right/>
      <top/>
      <bottom style="thin">
        <color indexed="9"/>
      </bottom>
      <diagonal/>
    </border>
    <border>
      <left/>
      <right/>
      <top style="thick">
        <color indexed="64"/>
      </top>
      <bottom/>
      <diagonal/>
    </border>
    <border>
      <left/>
      <right style="thin">
        <color indexed="64"/>
      </right>
      <top style="thick">
        <color indexed="64"/>
      </top>
      <bottom/>
      <diagonal/>
    </border>
  </borders>
  <cellStyleXfs count="31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7" fillId="40" borderId="0" applyNumberFormat="0" applyBorder="0" applyAlignment="0" applyProtection="0"/>
    <xf numFmtId="0" fontId="17" fillId="38"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45" borderId="0" applyNumberFormat="0" applyBorder="0" applyAlignment="0" applyProtection="0"/>
    <xf numFmtId="0" fontId="17" fillId="41" borderId="0" applyNumberFormat="0" applyBorder="0" applyAlignment="0" applyProtection="0"/>
    <xf numFmtId="0" fontId="21" fillId="3" borderId="0" applyNumberFormat="0" applyBorder="0" applyAlignment="0" applyProtection="0"/>
    <xf numFmtId="0" fontId="11" fillId="46" borderId="4" applyNumberFormat="0" applyAlignment="0" applyProtection="0"/>
    <xf numFmtId="0" fontId="22" fillId="0" borderId="11" applyNumberFormat="0" applyFill="0" applyAlignment="0" applyProtection="0"/>
    <xf numFmtId="0" fontId="23" fillId="0" borderId="2" applyNumberFormat="0" applyFill="0" applyAlignment="0" applyProtection="0"/>
    <xf numFmtId="0" fontId="24" fillId="0" borderId="12" applyNumberFormat="0" applyFill="0" applyAlignment="0" applyProtection="0"/>
    <xf numFmtId="0" fontId="24" fillId="0" borderId="0" applyNumberFormat="0" applyFill="0" applyBorder="0" applyAlignment="0" applyProtection="0"/>
    <xf numFmtId="0" fontId="18" fillId="0" borderId="0"/>
    <xf numFmtId="0" fontId="18" fillId="0" borderId="0" applyNumberFormat="0" applyFill="0" applyBorder="0" applyAlignment="0" applyProtection="0"/>
    <xf numFmtId="0" fontId="18" fillId="0" borderId="0"/>
    <xf numFmtId="0" fontId="20" fillId="8" borderId="8" applyNumberFormat="0" applyFont="0" applyAlignment="0" applyProtection="0"/>
    <xf numFmtId="0" fontId="10" fillId="46" borderId="5" applyNumberFormat="0" applyAlignment="0" applyProtection="0"/>
    <xf numFmtId="0" fontId="25" fillId="0" borderId="0" applyNumberFormat="0" applyFill="0" applyBorder="0" applyAlignment="0" applyProtection="0"/>
    <xf numFmtId="0" fontId="16" fillId="0" borderId="13" applyNumberFormat="0" applyFill="0" applyAlignment="0" applyProtection="0"/>
    <xf numFmtId="165" fontId="18" fillId="0" borderId="0" applyFont="0" applyFill="0" applyBorder="0" applyAlignment="0" applyProtection="0"/>
    <xf numFmtId="0" fontId="1" fillId="0" borderId="0"/>
    <xf numFmtId="0" fontId="1" fillId="8" borderId="8" applyNumberFormat="0" applyFont="0" applyAlignment="0" applyProtection="0"/>
    <xf numFmtId="9" fontId="1" fillId="0" borderId="0" applyFont="0" applyFill="0" applyBorder="0" applyAlignment="0" applyProtection="0"/>
    <xf numFmtId="165" fontId="1" fillId="0" borderId="0" applyFont="0" applyFill="0" applyBorder="0" applyAlignment="0" applyProtection="0"/>
    <xf numFmtId="0" fontId="1" fillId="8" borderId="8" applyNumberFormat="0" applyFont="0" applyAlignment="0" applyProtection="0"/>
    <xf numFmtId="0" fontId="18" fillId="0" borderId="0"/>
    <xf numFmtId="43" fontId="18" fillId="0" borderId="0" applyFont="0" applyFill="0" applyBorder="0" applyAlignment="0" applyProtection="0"/>
    <xf numFmtId="0" fontId="18" fillId="0" borderId="0"/>
    <xf numFmtId="0" fontId="27" fillId="0" borderId="0">
      <alignment vertical="top"/>
    </xf>
    <xf numFmtId="0" fontId="27" fillId="0" borderId="0">
      <alignment vertical="top"/>
    </xf>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8" fillId="52" borderId="0" applyNumberFormat="0" applyBorder="0" applyAlignment="0" applyProtection="0"/>
    <xf numFmtId="0" fontId="20" fillId="52" borderId="0" applyNumberFormat="0" applyBorder="0" applyAlignment="0" applyProtection="0"/>
    <xf numFmtId="0" fontId="28" fillId="53" borderId="0" applyNumberFormat="0" applyBorder="0" applyAlignment="0" applyProtection="0"/>
    <xf numFmtId="0" fontId="20" fillId="53"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37" borderId="0" applyNumberFormat="0" applyBorder="0" applyAlignment="0" applyProtection="0"/>
    <xf numFmtId="0" fontId="28" fillId="54" borderId="0" applyNumberFormat="0" applyBorder="0" applyAlignment="0" applyProtection="0"/>
    <xf numFmtId="0" fontId="20" fillId="54" borderId="0" applyNumberFormat="0" applyBorder="0" applyAlignment="0" applyProtection="0"/>
    <xf numFmtId="0" fontId="20" fillId="38" borderId="0" applyNumberFormat="0" applyBorder="0" applyAlignment="0" applyProtection="0"/>
    <xf numFmtId="0" fontId="20" fillId="36" borderId="0" applyNumberFormat="0" applyBorder="0" applyAlignment="0" applyProtection="0"/>
    <xf numFmtId="0" fontId="28" fillId="37"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7" borderId="0" applyNumberFormat="0" applyBorder="0" applyAlignment="0" applyProtection="0"/>
    <xf numFmtId="0" fontId="20" fillId="54" borderId="0" applyNumberFormat="0" applyBorder="0" applyAlignment="0" applyProtection="0"/>
    <xf numFmtId="0" fontId="20" fillId="38"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9" fillId="40" borderId="0" applyNumberFormat="0" applyBorder="0" applyAlignment="0" applyProtection="0"/>
    <xf numFmtId="0" fontId="30" fillId="54" borderId="0" applyNumberFormat="0" applyBorder="0" applyAlignment="0" applyProtection="0"/>
    <xf numFmtId="0" fontId="29" fillId="54" borderId="0" applyNumberFormat="0" applyBorder="0" applyAlignment="0" applyProtection="0"/>
    <xf numFmtId="0" fontId="29" fillId="38" borderId="0" applyNumberFormat="0" applyBorder="0" applyAlignment="0" applyProtection="0"/>
    <xf numFmtId="0" fontId="29" fillId="41" borderId="0" applyNumberFormat="0" applyBorder="0" applyAlignment="0" applyProtection="0"/>
    <xf numFmtId="0" fontId="30" fillId="55" borderId="0" applyNumberFormat="0" applyBorder="0" applyAlignment="0" applyProtection="0"/>
    <xf numFmtId="0" fontId="29" fillId="55" borderId="0" applyNumberFormat="0" applyBorder="0" applyAlignment="0" applyProtection="0"/>
    <xf numFmtId="0" fontId="29" fillId="42" borderId="0" applyNumberFormat="0" applyBorder="0" applyAlignment="0" applyProtection="0"/>
    <xf numFmtId="0" fontId="29" fillId="40" borderId="0" applyNumberFormat="0" applyBorder="0" applyAlignment="0" applyProtection="0"/>
    <xf numFmtId="0" fontId="29" fillId="54" borderId="0" applyNumberFormat="0" applyBorder="0" applyAlignment="0" applyProtection="0"/>
    <xf numFmtId="0" fontId="29" fillId="38" borderId="0" applyNumberFormat="0" applyBorder="0" applyAlignment="0" applyProtection="0"/>
    <xf numFmtId="0" fontId="29" fillId="41" borderId="0" applyNumberFormat="0" applyBorder="0" applyAlignment="0" applyProtection="0"/>
    <xf numFmtId="0" fontId="29" fillId="55"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29" fillId="41" borderId="0" applyNumberFormat="0" applyBorder="0" applyAlignment="0" applyProtection="0"/>
    <xf numFmtId="0" fontId="30" fillId="55" borderId="0" applyNumberFormat="0" applyBorder="0" applyAlignment="0" applyProtection="0"/>
    <xf numFmtId="0" fontId="29" fillId="55" borderId="0" applyNumberFormat="0" applyBorder="0" applyAlignment="0" applyProtection="0"/>
    <xf numFmtId="0" fontId="30" fillId="56" borderId="0" applyNumberFormat="0" applyBorder="0" applyAlignment="0" applyProtection="0"/>
    <xf numFmtId="0" fontId="29" fillId="56" borderId="0" applyNumberFormat="0" applyBorder="0" applyAlignment="0" applyProtection="0"/>
    <xf numFmtId="0" fontId="18" fillId="0" borderId="0" applyNumberFormat="0" applyFill="0" applyBorder="0" applyAlignment="0" applyProtection="0"/>
    <xf numFmtId="0" fontId="31" fillId="46" borderId="21" applyNumberFormat="0" applyAlignment="0" applyProtection="0"/>
    <xf numFmtId="0" fontId="32" fillId="57" borderId="22"/>
    <xf numFmtId="0" fontId="33" fillId="58" borderId="23">
      <alignment horizontal="right" vertical="top" wrapText="1"/>
    </xf>
    <xf numFmtId="0" fontId="34" fillId="46" borderId="21" applyNumberFormat="0" applyAlignment="0" applyProtection="0"/>
    <xf numFmtId="0" fontId="32" fillId="0" borderId="20"/>
    <xf numFmtId="0" fontId="35" fillId="0" borderId="24" applyNumberFormat="0" applyFill="0" applyAlignment="0" applyProtection="0"/>
    <xf numFmtId="0" fontId="36" fillId="59" borderId="25" applyNumberFormat="0" applyAlignment="0" applyProtection="0"/>
    <xf numFmtId="0" fontId="37" fillId="59" borderId="25" applyNumberFormat="0" applyAlignment="0" applyProtection="0"/>
    <xf numFmtId="0" fontId="38" fillId="50" borderId="0">
      <alignment horizontal="center"/>
    </xf>
    <xf numFmtId="0" fontId="39" fillId="50" borderId="0">
      <alignment horizontal="center" vertical="center"/>
    </xf>
    <xf numFmtId="0" fontId="29" fillId="43"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29" fillId="41" borderId="0" applyNumberFormat="0" applyBorder="0" applyAlignment="0" applyProtection="0"/>
    <xf numFmtId="0" fontId="29" fillId="55" borderId="0" applyNumberFormat="0" applyBorder="0" applyAlignment="0" applyProtection="0"/>
    <xf numFmtId="0" fontId="29" fillId="56" borderId="0" applyNumberFormat="0" applyBorder="0" applyAlignment="0" applyProtection="0"/>
    <xf numFmtId="0" fontId="18" fillId="60" borderId="0">
      <alignment horizontal="center" wrapText="1"/>
    </xf>
    <xf numFmtId="0" fontId="40" fillId="50" borderId="0">
      <alignment horizontal="center"/>
    </xf>
    <xf numFmtId="167" fontId="2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3" fontId="18" fillId="0" borderId="0" applyFont="0" applyFill="0" applyBorder="0" applyAlignment="0" applyProtection="0"/>
    <xf numFmtId="0" fontId="37" fillId="59" borderId="25" applyNumberFormat="0" applyAlignment="0" applyProtection="0"/>
    <xf numFmtId="168" fontId="18" fillId="0" borderId="0" applyFont="0" applyFill="0" applyBorder="0" applyAlignment="0" applyProtection="0"/>
    <xf numFmtId="0" fontId="41" fillId="51" borderId="22" applyBorder="0">
      <protection locked="0"/>
    </xf>
    <xf numFmtId="0" fontId="18"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0" fontId="42" fillId="51" borderId="22">
      <protection locked="0"/>
    </xf>
    <xf numFmtId="0" fontId="18" fillId="51" borderId="20"/>
    <xf numFmtId="0" fontId="18" fillId="50" borderId="0"/>
    <xf numFmtId="171" fontId="18" fillId="0" borderId="0" applyFont="0" applyFill="0" applyBorder="0" applyAlignment="0" applyProtection="0"/>
    <xf numFmtId="0" fontId="43" fillId="0" borderId="0" applyNumberFormat="0" applyFill="0" applyBorder="0" applyAlignment="0" applyProtection="0"/>
    <xf numFmtId="2" fontId="18" fillId="0" borderId="0" applyFont="0" applyFill="0" applyBorder="0" applyAlignment="0" applyProtection="0"/>
    <xf numFmtId="0" fontId="44" fillId="50" borderId="20">
      <alignment horizontal="left"/>
    </xf>
    <xf numFmtId="0" fontId="27" fillId="50" borderId="0">
      <alignment horizontal="left"/>
    </xf>
    <xf numFmtId="0" fontId="45" fillId="0" borderId="24" applyNumberFormat="0" applyFill="0" applyAlignment="0" applyProtection="0"/>
    <xf numFmtId="0" fontId="46" fillId="35" borderId="0" applyNumberFormat="0" applyBorder="0" applyAlignment="0" applyProtection="0"/>
    <xf numFmtId="0" fontId="46" fillId="35" borderId="0" applyNumberFormat="0" applyBorder="0" applyAlignment="0" applyProtection="0"/>
    <xf numFmtId="0" fontId="33" fillId="61" borderId="0">
      <alignment horizontal="right" vertical="top" wrapText="1"/>
    </xf>
    <xf numFmtId="0" fontId="47" fillId="0" borderId="0" applyNumberFormat="0" applyFill="0" applyBorder="0" applyAlignment="0" applyProtection="0">
      <alignment vertical="top"/>
      <protection locked="0"/>
    </xf>
    <xf numFmtId="0" fontId="48" fillId="53" borderId="21" applyNumberFormat="0" applyAlignment="0" applyProtection="0"/>
    <xf numFmtId="0" fontId="48" fillId="53" borderId="21" applyNumberFormat="0" applyAlignment="0" applyProtection="0"/>
    <xf numFmtId="0" fontId="49" fillId="60" borderId="0">
      <alignment horizontal="center"/>
    </xf>
    <xf numFmtId="0" fontId="18" fillId="50" borderId="20">
      <alignment horizontal="centerContinuous" wrapText="1"/>
    </xf>
    <xf numFmtId="0" fontId="50" fillId="62" borderId="0">
      <alignment horizontal="center" wrapText="1"/>
    </xf>
    <xf numFmtId="167" fontId="28" fillId="0" borderId="0" applyFont="0" applyFill="0" applyBorder="0" applyAlignment="0" applyProtection="0"/>
    <xf numFmtId="0" fontId="51" fillId="0" borderId="11" applyNumberFormat="0" applyFill="0" applyAlignment="0" applyProtection="0"/>
    <xf numFmtId="0" fontId="52" fillId="0" borderId="26" applyNumberFormat="0" applyFill="0" applyAlignment="0" applyProtection="0"/>
    <xf numFmtId="0" fontId="53" fillId="0" borderId="12" applyNumberFormat="0" applyFill="0" applyAlignment="0" applyProtection="0"/>
    <xf numFmtId="0" fontId="53" fillId="0" borderId="0" applyNumberFormat="0" applyFill="0" applyBorder="0" applyAlignment="0" applyProtection="0"/>
    <xf numFmtId="0" fontId="32" fillId="50" borderId="27">
      <alignment wrapText="1"/>
    </xf>
    <xf numFmtId="0" fontId="32" fillId="50" borderId="15"/>
    <xf numFmtId="0" fontId="32" fillId="50" borderId="28"/>
    <xf numFmtId="0" fontId="32" fillId="50" borderId="29">
      <alignment horizontal="center" wrapText="1"/>
    </xf>
    <xf numFmtId="0" fontId="45" fillId="0" borderId="24" applyNumberFormat="0" applyFill="0" applyAlignment="0" applyProtection="0"/>
    <xf numFmtId="0"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72" fontId="18" fillId="0" borderId="0" applyFont="0" applyFill="0" applyBorder="0" applyAlignment="0" applyProtection="0"/>
    <xf numFmtId="173" fontId="18" fillId="0" borderId="0" applyFont="0" applyFill="0" applyBorder="0" applyAlignment="0" applyProtection="0"/>
    <xf numFmtId="0" fontId="54" fillId="63" borderId="0" applyNumberFormat="0" applyBorder="0" applyAlignment="0" applyProtection="0"/>
    <xf numFmtId="0" fontId="54" fillId="63" borderId="0" applyNumberFormat="0" applyBorder="0" applyAlignment="0" applyProtection="0"/>
    <xf numFmtId="0" fontId="55" fillId="63" borderId="0" applyNumberFormat="0" applyBorder="0" applyAlignment="0" applyProtection="0"/>
    <xf numFmtId="0" fontId="20"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18" fillId="0" borderId="0"/>
    <xf numFmtId="0" fontId="28" fillId="0" borderId="0"/>
    <xf numFmtId="0" fontId="20" fillId="0" borderId="0"/>
    <xf numFmtId="0" fontId="28" fillId="0" borderId="0"/>
    <xf numFmtId="0" fontId="28" fillId="0" borderId="0"/>
    <xf numFmtId="0" fontId="18" fillId="0" borderId="0"/>
    <xf numFmtId="0" fontId="28" fillId="0" borderId="0"/>
    <xf numFmtId="0" fontId="20" fillId="0" borderId="0"/>
    <xf numFmtId="0" fontId="28" fillId="0" borderId="0"/>
    <xf numFmtId="0" fontId="18" fillId="0" borderId="0" applyNumberFormat="0" applyFill="0" applyBorder="0" applyAlignment="0" applyProtection="0"/>
    <xf numFmtId="0" fontId="20" fillId="0" borderId="0"/>
    <xf numFmtId="0" fontId="18" fillId="0" borderId="0"/>
    <xf numFmtId="0" fontId="18" fillId="0" borderId="0"/>
    <xf numFmtId="0" fontId="18" fillId="0" borderId="0"/>
    <xf numFmtId="0" fontId="18" fillId="0" borderId="0"/>
    <xf numFmtId="0" fontId="27" fillId="0" borderId="0"/>
    <xf numFmtId="0" fontId="20" fillId="64" borderId="30" applyNumberFormat="0" applyFont="0" applyAlignment="0" applyProtection="0"/>
    <xf numFmtId="0" fontId="20" fillId="64" borderId="30" applyNumberFormat="0" applyFont="0" applyAlignment="0" applyProtection="0"/>
    <xf numFmtId="0" fontId="28" fillId="64" borderId="30" applyNumberFormat="0" applyFont="0" applyAlignment="0" applyProtection="0"/>
    <xf numFmtId="0" fontId="56" fillId="34" borderId="0" applyNumberFormat="0" applyBorder="0" applyAlignment="0" applyProtection="0"/>
    <xf numFmtId="9" fontId="18" fillId="0" borderId="0" applyFont="0" applyFill="0" applyBorder="0" applyAlignment="0" applyProtection="0"/>
    <xf numFmtId="9" fontId="18" fillId="0" borderId="0" applyNumberFormat="0" applyFont="0" applyFill="0" applyBorder="0" applyAlignment="0" applyProtection="0"/>
    <xf numFmtId="0" fontId="32" fillId="50" borderId="20"/>
    <xf numFmtId="0" fontId="39" fillId="50" borderId="0">
      <alignment horizontal="right"/>
    </xf>
    <xf numFmtId="0" fontId="57" fillId="62" borderId="0">
      <alignment horizontal="center"/>
    </xf>
    <xf numFmtId="0" fontId="58" fillId="61" borderId="20">
      <alignment horizontal="left" vertical="top" wrapText="1"/>
    </xf>
    <xf numFmtId="0" fontId="59" fillId="61" borderId="31">
      <alignment horizontal="left" vertical="top" wrapText="1"/>
    </xf>
    <xf numFmtId="0" fontId="58" fillId="61" borderId="32">
      <alignment horizontal="left" vertical="top" wrapText="1"/>
    </xf>
    <xf numFmtId="0" fontId="58" fillId="61" borderId="31">
      <alignment horizontal="left" vertical="top"/>
    </xf>
    <xf numFmtId="0" fontId="18" fillId="65" borderId="0" applyNumberFormat="0" applyFont="0" applyBorder="0" applyProtection="0">
      <alignment horizontal="left" vertical="center"/>
    </xf>
    <xf numFmtId="0" fontId="18" fillId="0" borderId="33" applyNumberFormat="0" applyFill="0" applyProtection="0">
      <alignment horizontal="left" vertical="center" wrapText="1" indent="1"/>
    </xf>
    <xf numFmtId="174" fontId="18" fillId="0" borderId="33" applyFill="0" applyProtection="0">
      <alignment horizontal="right" vertical="center" wrapText="1"/>
    </xf>
    <xf numFmtId="0" fontId="18" fillId="0" borderId="0" applyNumberFormat="0" applyFill="0" applyBorder="0" applyProtection="0">
      <alignment horizontal="left" vertical="center" wrapText="1"/>
    </xf>
    <xf numFmtId="0" fontId="18" fillId="0" borderId="0" applyNumberFormat="0" applyFill="0" applyBorder="0" applyProtection="0">
      <alignment horizontal="left" vertical="center" wrapText="1" indent="1"/>
    </xf>
    <xf numFmtId="174" fontId="18" fillId="0" borderId="0" applyFill="0" applyBorder="0" applyProtection="0">
      <alignment horizontal="right" vertical="center" wrapText="1"/>
    </xf>
    <xf numFmtId="175" fontId="18" fillId="0" borderId="0" applyFill="0" applyBorder="0" applyProtection="0">
      <alignment horizontal="right" vertical="center" wrapText="1"/>
    </xf>
    <xf numFmtId="0" fontId="18" fillId="0" borderId="34" applyNumberFormat="0" applyFill="0" applyProtection="0">
      <alignment horizontal="left" vertical="center" wrapText="1"/>
    </xf>
    <xf numFmtId="0" fontId="18" fillId="0" borderId="34" applyNumberFormat="0" applyFill="0" applyProtection="0">
      <alignment horizontal="left" vertical="center" wrapText="1" indent="1"/>
    </xf>
    <xf numFmtId="174" fontId="18" fillId="0" borderId="34" applyFill="0" applyProtection="0">
      <alignment horizontal="right" vertical="center" wrapText="1"/>
    </xf>
    <xf numFmtId="0" fontId="18" fillId="0" borderId="0" applyNumberFormat="0" applyFill="0" applyBorder="0" applyProtection="0">
      <alignment vertical="center" wrapText="1"/>
    </xf>
    <xf numFmtId="0" fontId="18" fillId="0" borderId="0" applyNumberFormat="0" applyFill="0" applyBorder="0" applyAlignment="0" applyProtection="0"/>
    <xf numFmtId="0" fontId="18" fillId="0" borderId="0" applyNumberFormat="0" applyFill="0" applyBorder="0" applyProtection="0">
      <alignment vertical="center" wrapText="1"/>
    </xf>
    <xf numFmtId="0" fontId="18" fillId="0" borderId="0" applyNumberFormat="0" applyFill="0" applyBorder="0" applyProtection="0">
      <alignment vertical="center" wrapText="1"/>
    </xf>
    <xf numFmtId="0" fontId="18" fillId="0" borderId="0" applyNumberFormat="0" applyFont="0" applyFill="0" applyBorder="0" applyProtection="0">
      <alignment horizontal="right" vertical="center"/>
    </xf>
    <xf numFmtId="0" fontId="60" fillId="0" borderId="0" applyNumberFormat="0" applyFill="0" applyBorder="0" applyProtection="0">
      <alignment horizontal="left" vertical="center" wrapText="1"/>
    </xf>
    <xf numFmtId="0" fontId="60" fillId="0" borderId="0" applyNumberFormat="0" applyFill="0" applyBorder="0" applyProtection="0">
      <alignment horizontal="left" vertical="center" wrapText="1"/>
    </xf>
    <xf numFmtId="0" fontId="61" fillId="0" borderId="0" applyNumberFormat="0" applyFill="0" applyBorder="0" applyProtection="0">
      <alignment vertical="center" wrapText="1"/>
    </xf>
    <xf numFmtId="0" fontId="18" fillId="0" borderId="35" applyNumberFormat="0" applyFont="0" applyFill="0" applyProtection="0">
      <alignment horizontal="center" vertical="center" wrapText="1"/>
    </xf>
    <xf numFmtId="0" fontId="60" fillId="0" borderId="35" applyNumberFormat="0" applyFill="0" applyProtection="0">
      <alignment horizontal="center" vertical="center" wrapText="1"/>
    </xf>
    <xf numFmtId="0" fontId="60" fillId="0" borderId="35" applyNumberFormat="0" applyFill="0" applyProtection="0">
      <alignment horizontal="center" vertical="center" wrapText="1"/>
    </xf>
    <xf numFmtId="0" fontId="18" fillId="0" borderId="33" applyNumberFormat="0" applyFill="0" applyProtection="0">
      <alignment horizontal="left" vertical="center" wrapText="1"/>
    </xf>
    <xf numFmtId="0" fontId="28" fillId="0" borderId="0"/>
    <xf numFmtId="0" fontId="62" fillId="0" borderId="0"/>
    <xf numFmtId="0" fontId="18" fillId="0" borderId="0"/>
    <xf numFmtId="0" fontId="18" fillId="0" borderId="0">
      <alignment horizontal="left" wrapText="1"/>
    </xf>
    <xf numFmtId="0" fontId="18" fillId="0" borderId="0">
      <alignment vertical="top"/>
    </xf>
    <xf numFmtId="0" fontId="63" fillId="0" borderId="36"/>
    <xf numFmtId="0" fontId="64" fillId="0" borderId="0"/>
    <xf numFmtId="0" fontId="65" fillId="0" borderId="0">
      <alignment horizontal="left" vertical="top"/>
    </xf>
    <xf numFmtId="0" fontId="38" fillId="50" borderId="0">
      <alignment horizontal="center"/>
    </xf>
    <xf numFmtId="0" fontId="66" fillId="0" borderId="0" applyNumberFormat="0" applyFill="0" applyBorder="0" applyAlignment="0" applyProtection="0"/>
    <xf numFmtId="0" fontId="67" fillId="0" borderId="0" applyNumberFormat="0" applyFill="0" applyBorder="0" applyAlignment="0" applyProtection="0"/>
    <xf numFmtId="0" fontId="68" fillId="0" borderId="0">
      <alignment vertical="top"/>
    </xf>
    <xf numFmtId="0" fontId="69" fillId="50" borderId="0"/>
    <xf numFmtId="0" fontId="70" fillId="0" borderId="0" applyNumberFormat="0" applyFill="0" applyBorder="0" applyAlignment="0" applyProtection="0"/>
    <xf numFmtId="0" fontId="71" fillId="0" borderId="11" applyNumberFormat="0" applyFill="0" applyAlignment="0" applyProtection="0"/>
    <xf numFmtId="0" fontId="72" fillId="0" borderId="26" applyNumberFormat="0" applyFill="0" applyAlignment="0" applyProtection="0"/>
    <xf numFmtId="0" fontId="73" fillId="0" borderId="12" applyNumberFormat="0" applyFill="0" applyAlignment="0" applyProtection="0"/>
    <xf numFmtId="0" fontId="73" fillId="0" borderId="0" applyNumberFormat="0" applyFill="0" applyBorder="0" applyAlignment="0" applyProtection="0"/>
    <xf numFmtId="0" fontId="70" fillId="0" borderId="0" applyNumberFormat="0" applyFill="0" applyBorder="0" applyAlignment="0" applyProtection="0"/>
    <xf numFmtId="0" fontId="74" fillId="0" borderId="13" applyNumberFormat="0" applyFill="0" applyAlignment="0" applyProtection="0"/>
    <xf numFmtId="0" fontId="75" fillId="0" borderId="13" applyNumberFormat="0" applyFill="0" applyAlignment="0" applyProtection="0"/>
    <xf numFmtId="0" fontId="76" fillId="46" borderId="37" applyNumberFormat="0" applyAlignment="0" applyProtection="0"/>
    <xf numFmtId="0" fontId="77" fillId="34" borderId="0" applyNumberFormat="0" applyBorder="0" applyAlignment="0" applyProtection="0"/>
    <xf numFmtId="0" fontId="78" fillId="35" borderId="0" applyNumberFormat="0" applyBorder="0" applyAlignment="0" applyProtection="0"/>
    <xf numFmtId="0" fontId="43" fillId="0" borderId="0" applyNumberFormat="0" applyFill="0" applyBorder="0" applyAlignment="0" applyProtection="0"/>
    <xf numFmtId="0" fontId="79" fillId="0" borderId="0" applyNumberFormat="0" applyFill="0" applyBorder="0" applyAlignment="0" applyProtection="0"/>
    <xf numFmtId="176" fontId="18" fillId="0" borderId="0" applyFont="0" applyFill="0" applyBorder="0" applyAlignment="0" applyProtection="0"/>
    <xf numFmtId="177" fontId="18" fillId="0" borderId="0" applyFont="0" applyFill="0" applyBorder="0" applyAlignment="0" applyProtection="0"/>
    <xf numFmtId="0" fontId="79" fillId="0" borderId="0" applyNumberFormat="0" applyFill="0" applyBorder="0" applyAlignment="0" applyProtection="0"/>
    <xf numFmtId="0" fontId="80" fillId="0" borderId="0" applyNumberFormat="0" applyFill="0" applyBorder="0" applyAlignment="0" applyProtection="0">
      <alignment vertical="top"/>
      <protection locked="0"/>
    </xf>
    <xf numFmtId="0" fontId="83" fillId="0" borderId="0" applyNumberFormat="0" applyFill="0" applyBorder="0" applyAlignment="0" applyProtection="0"/>
    <xf numFmtId="166" fontId="27" fillId="49" borderId="45">
      <alignment horizontal="center" vertical="center"/>
    </xf>
    <xf numFmtId="165" fontId="1" fillId="0" borderId="0" applyFont="0" applyFill="0" applyBorder="0" applyAlignment="0" applyProtection="0"/>
    <xf numFmtId="0" fontId="126" fillId="0" borderId="0" applyNumberFormat="0" applyFont="0" applyFill="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8" fillId="4" borderId="0" applyNumberFormat="0" applyBorder="0" applyAlignment="0" applyProtection="0"/>
    <xf numFmtId="0" fontId="1" fillId="0" borderId="0"/>
    <xf numFmtId="0" fontId="1" fillId="0" borderId="0"/>
    <xf numFmtId="0" fontId="1" fillId="8" borderId="8" applyNumberFormat="0" applyFont="0" applyAlignment="0" applyProtection="0"/>
    <xf numFmtId="9" fontId="1" fillId="0" borderId="0" applyFont="0" applyFill="0" applyBorder="0" applyAlignment="0" applyProtection="0"/>
    <xf numFmtId="9" fontId="126" fillId="0" borderId="0" applyNumberFormat="0" applyFont="0" applyFill="0" applyBorder="0" applyAlignment="0" applyProtection="0"/>
    <xf numFmtId="0" fontId="2" fillId="0" borderId="0" applyNumberForma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0" fontId="71" fillId="0" borderId="11" applyNumberFormat="0" applyFill="0" applyAlignment="0" applyProtection="0"/>
    <xf numFmtId="0" fontId="72" fillId="0" borderId="26" applyNumberFormat="0" applyFill="0" applyAlignment="0" applyProtection="0"/>
    <xf numFmtId="0" fontId="73" fillId="0" borderId="12" applyNumberFormat="0" applyFill="0" applyAlignment="0" applyProtection="0"/>
    <xf numFmtId="0" fontId="73" fillId="0" borderId="0" applyNumberFormat="0" applyFill="0" applyBorder="0" applyAlignment="0" applyProtection="0"/>
    <xf numFmtId="165" fontId="1" fillId="0" borderId="0" applyFont="0" applyFill="0" applyBorder="0" applyAlignment="0" applyProtection="0"/>
  </cellStyleXfs>
  <cellXfs count="433">
    <xf numFmtId="0" fontId="0" fillId="0" borderId="0" xfId="0"/>
    <xf numFmtId="0" fontId="0" fillId="48" borderId="0" xfId="0" applyFill="1"/>
    <xf numFmtId="0" fontId="4" fillId="48" borderId="0" xfId="3" applyFill="1" applyBorder="1"/>
    <xf numFmtId="0" fontId="13" fillId="48" borderId="0" xfId="20" applyFont="1" applyFill="1" applyBorder="1"/>
    <xf numFmtId="0" fontId="19" fillId="48" borderId="0" xfId="18" applyFont="1" applyFill="1" applyBorder="1"/>
    <xf numFmtId="0" fontId="1" fillId="48" borderId="0" xfId="19" applyFill="1" applyBorder="1"/>
    <xf numFmtId="0" fontId="82" fillId="48" borderId="0" xfId="34" applyFont="1" applyFill="1" applyBorder="1" applyAlignment="1">
      <alignment horizontal="center" vertical="center"/>
    </xf>
    <xf numFmtId="0" fontId="13" fillId="48" borderId="0" xfId="17" applyFont="1" applyFill="1" applyBorder="1"/>
    <xf numFmtId="0" fontId="0" fillId="48" borderId="0" xfId="0" applyFill="1" applyAlignment="1">
      <alignment textRotation="90"/>
    </xf>
    <xf numFmtId="0" fontId="0" fillId="48" borderId="0" xfId="0" applyFill="1" applyAlignment="1">
      <alignment horizontal="center"/>
    </xf>
    <xf numFmtId="0" fontId="13" fillId="48" borderId="0" xfId="32" applyFont="1" applyFill="1" applyBorder="1"/>
    <xf numFmtId="0" fontId="0" fillId="48" borderId="0" xfId="0" applyFill="1" applyAlignment="1">
      <alignment horizontal="center" textRotation="90" wrapText="1"/>
    </xf>
    <xf numFmtId="0" fontId="26" fillId="48" borderId="0" xfId="0" applyFont="1" applyFill="1"/>
    <xf numFmtId="0" fontId="84" fillId="0" borderId="0" xfId="0" applyFont="1"/>
    <xf numFmtId="2" fontId="0" fillId="0" borderId="0" xfId="0" applyNumberFormat="1"/>
    <xf numFmtId="2" fontId="0" fillId="48" borderId="0" xfId="0" applyNumberFormat="1" applyFill="1"/>
    <xf numFmtId="0" fontId="88" fillId="76" borderId="0" xfId="0" applyFont="1" applyFill="1"/>
    <xf numFmtId="0" fontId="0" fillId="0" borderId="0" xfId="0" applyAlignment="1">
      <alignment horizontal="left" vertical="top"/>
    </xf>
    <xf numFmtId="0" fontId="14" fillId="48" borderId="0" xfId="0" applyFont="1" applyFill="1"/>
    <xf numFmtId="0" fontId="84" fillId="48" borderId="0" xfId="0" applyFont="1" applyFill="1"/>
    <xf numFmtId="0" fontId="85" fillId="48" borderId="0" xfId="0" applyFont="1" applyFill="1"/>
    <xf numFmtId="0" fontId="1" fillId="0" borderId="0" xfId="19" applyFill="1" applyBorder="1"/>
    <xf numFmtId="0" fontId="19" fillId="0" borderId="0" xfId="18" applyFont="1" applyFill="1" applyBorder="1"/>
    <xf numFmtId="0" fontId="0" fillId="0" borderId="0" xfId="19" applyFont="1" applyFill="1" applyBorder="1"/>
    <xf numFmtId="166" fontId="84" fillId="0" borderId="0" xfId="35" applyNumberFormat="1" applyFont="1" applyFill="1" applyBorder="1" applyAlignment="1">
      <alignment horizontal="center" vertical="center"/>
    </xf>
    <xf numFmtId="0" fontId="13" fillId="82" borderId="0" xfId="20" applyFont="1" applyFill="1" applyBorder="1"/>
    <xf numFmtId="0" fontId="13" fillId="0" borderId="0" xfId="20" applyFont="1" applyFill="1" applyBorder="1"/>
    <xf numFmtId="0" fontId="26" fillId="48" borderId="20" xfId="0" applyFont="1" applyFill="1" applyBorder="1" applyAlignment="1">
      <alignment horizontal="left"/>
    </xf>
    <xf numFmtId="1" fontId="0" fillId="0" borderId="0" xfId="0" applyNumberFormat="1"/>
    <xf numFmtId="2" fontId="26" fillId="0" borderId="0" xfId="0" applyNumberFormat="1" applyFont="1"/>
    <xf numFmtId="0" fontId="26" fillId="0" borderId="0" xfId="0" applyFont="1"/>
    <xf numFmtId="0" fontId="94" fillId="68" borderId="0" xfId="0" applyFont="1" applyFill="1"/>
    <xf numFmtId="0" fontId="26" fillId="84" borderId="0" xfId="0" applyFont="1" applyFill="1"/>
    <xf numFmtId="1" fontId="26" fillId="84" borderId="0" xfId="0" applyNumberFormat="1" applyFont="1" applyFill="1"/>
    <xf numFmtId="0" fontId="26" fillId="48" borderId="0" xfId="0" applyFont="1" applyFill="1" applyAlignment="1">
      <alignment horizontal="center"/>
    </xf>
    <xf numFmtId="1" fontId="93" fillId="0" borderId="0" xfId="0" applyNumberFormat="1" applyFont="1" applyAlignment="1">
      <alignment horizontal="right" vertical="top"/>
    </xf>
    <xf numFmtId="0" fontId="95" fillId="0" borderId="0" xfId="0" applyFont="1" applyAlignment="1">
      <alignment horizontal="center" vertical="center" wrapText="1"/>
    </xf>
    <xf numFmtId="1" fontId="91" fillId="0" borderId="0" xfId="0" applyNumberFormat="1" applyFont="1" applyAlignment="1">
      <alignment horizontal="center" vertical="center" wrapText="1"/>
    </xf>
    <xf numFmtId="2" fontId="94" fillId="68" borderId="0" xfId="0" applyNumberFormat="1" applyFont="1" applyFill="1" applyAlignment="1">
      <alignment horizontal="right"/>
    </xf>
    <xf numFmtId="49" fontId="0" fillId="0" borderId="0" xfId="0" applyNumberFormat="1"/>
    <xf numFmtId="0" fontId="0" fillId="0" borderId="0" xfId="0" applyAlignment="1">
      <alignment horizontal="center" textRotation="90" wrapText="1"/>
    </xf>
    <xf numFmtId="0" fontId="26" fillId="0" borderId="0" xfId="0" applyFont="1" applyAlignment="1">
      <alignment wrapText="1"/>
    </xf>
    <xf numFmtId="0" fontId="91" fillId="0" borderId="0" xfId="0" applyFont="1"/>
    <xf numFmtId="0" fontId="0" fillId="77" borderId="0" xfId="0" applyFill="1"/>
    <xf numFmtId="0" fontId="90" fillId="48" borderId="0" xfId="0" applyFont="1" applyFill="1"/>
    <xf numFmtId="0" fontId="26" fillId="48" borderId="51" xfId="0" applyFont="1" applyFill="1" applyBorder="1" applyAlignment="1">
      <alignment horizontal="left"/>
    </xf>
    <xf numFmtId="1" fontId="94" fillId="0" borderId="0" xfId="199" applyNumberFormat="1" applyFont="1" applyAlignment="1">
      <alignment horizontal="left" vertical="center"/>
    </xf>
    <xf numFmtId="49" fontId="94" fillId="0" borderId="50" xfId="199" applyNumberFormat="1" applyFont="1" applyBorder="1" applyAlignment="1">
      <alignment horizontal="left" vertical="center"/>
    </xf>
    <xf numFmtId="49" fontId="94" fillId="0" borderId="51" xfId="199" applyNumberFormat="1" applyFont="1" applyBorder="1" applyAlignment="1">
      <alignment horizontal="left" vertical="center"/>
    </xf>
    <xf numFmtId="49" fontId="94" fillId="0" borderId="51" xfId="199" applyNumberFormat="1" applyFont="1" applyBorder="1" applyAlignment="1">
      <alignment horizontal="left" vertical="center" wrapText="1"/>
    </xf>
    <xf numFmtId="0" fontId="26" fillId="0" borderId="51" xfId="0" applyFont="1" applyBorder="1" applyAlignment="1">
      <alignment horizontal="left" vertical="center"/>
    </xf>
    <xf numFmtId="49" fontId="94" fillId="0" borderId="52" xfId="199" applyNumberFormat="1" applyFont="1" applyBorder="1" applyAlignment="1">
      <alignment horizontal="left" vertical="center" wrapText="1"/>
    </xf>
    <xf numFmtId="2" fontId="94" fillId="67" borderId="0" xfId="0" applyNumberFormat="1" applyFont="1" applyFill="1" applyAlignment="1">
      <alignment horizontal="right"/>
    </xf>
    <xf numFmtId="0" fontId="94" fillId="68" borderId="0" xfId="0" applyFont="1" applyFill="1" applyAlignment="1">
      <alignment horizontal="right"/>
    </xf>
    <xf numFmtId="0" fontId="92" fillId="0" borderId="0" xfId="0" applyFont="1" applyAlignment="1">
      <alignment horizontal="center" vertical="center" wrapText="1"/>
    </xf>
    <xf numFmtId="0" fontId="26" fillId="48" borderId="0" xfId="0" applyFont="1" applyFill="1" applyAlignment="1">
      <alignment horizontal="center" textRotation="90" wrapText="1"/>
    </xf>
    <xf numFmtId="49" fontId="94" fillId="0" borderId="20" xfId="199" applyNumberFormat="1" applyFont="1" applyBorder="1" applyAlignment="1">
      <alignment horizontal="left" vertical="center"/>
    </xf>
    <xf numFmtId="1" fontId="94" fillId="0" borderId="20" xfId="199" applyNumberFormat="1" applyFont="1" applyBorder="1" applyAlignment="1">
      <alignment horizontal="left" vertical="center"/>
    </xf>
    <xf numFmtId="0" fontId="94" fillId="0" borderId="20" xfId="199" applyFont="1" applyBorder="1" applyAlignment="1">
      <alignment horizontal="left" vertical="center"/>
    </xf>
    <xf numFmtId="1" fontId="26" fillId="0" borderId="20" xfId="199" applyNumberFormat="1" applyFont="1" applyBorder="1" applyAlignment="1">
      <alignment horizontal="left" vertical="center"/>
    </xf>
    <xf numFmtId="0" fontId="26" fillId="0" borderId="20" xfId="199" applyFont="1" applyBorder="1" applyAlignment="1">
      <alignment horizontal="left" vertical="center"/>
    </xf>
    <xf numFmtId="49" fontId="94" fillId="0" borderId="20" xfId="199" applyNumberFormat="1" applyFont="1" applyBorder="1" applyAlignment="1">
      <alignment horizontal="left" vertical="center" wrapText="1"/>
    </xf>
    <xf numFmtId="0" fontId="26" fillId="0" borderId="20" xfId="0" applyFont="1" applyBorder="1" applyAlignment="1">
      <alignment horizontal="left" vertical="center"/>
    </xf>
    <xf numFmtId="1" fontId="97" fillId="0" borderId="20" xfId="199" applyNumberFormat="1" applyFont="1" applyBorder="1" applyAlignment="1">
      <alignment horizontal="left" vertical="center"/>
    </xf>
    <xf numFmtId="0" fontId="97" fillId="0" borderId="20" xfId="199" applyFont="1" applyBorder="1" applyAlignment="1">
      <alignment horizontal="left" vertical="center"/>
    </xf>
    <xf numFmtId="0" fontId="99" fillId="0" borderId="0" xfId="0" applyFont="1" applyAlignment="1">
      <alignment horizontal="left" indent="1"/>
    </xf>
    <xf numFmtId="0" fontId="99" fillId="0" borderId="0" xfId="0" applyFont="1" applyAlignment="1">
      <alignment textRotation="90"/>
    </xf>
    <xf numFmtId="0" fontId="99" fillId="0" borderId="0" xfId="0" applyFont="1"/>
    <xf numFmtId="0" fontId="95" fillId="0" borderId="0" xfId="0" applyFont="1" applyAlignment="1">
      <alignment horizontal="left" indent="1"/>
    </xf>
    <xf numFmtId="0" fontId="99" fillId="0" borderId="0" xfId="0" applyFont="1" applyAlignment="1">
      <alignment horizontal="center" vertical="center"/>
    </xf>
    <xf numFmtId="0" fontId="26" fillId="0" borderId="0" xfId="0" applyFont="1" applyAlignment="1">
      <alignment horizontal="center" textRotation="90" wrapText="1"/>
    </xf>
    <xf numFmtId="0" fontId="99" fillId="48" borderId="0" xfId="0" applyFont="1" applyFill="1" applyAlignment="1">
      <alignment horizontal="center" vertical="center"/>
    </xf>
    <xf numFmtId="10" fontId="26" fillId="0" borderId="0" xfId="73" applyNumberFormat="1" applyFont="1" applyFill="1"/>
    <xf numFmtId="3" fontId="26" fillId="0" borderId="0" xfId="0" applyNumberFormat="1" applyFont="1"/>
    <xf numFmtId="0" fontId="94" fillId="77" borderId="20" xfId="199" applyFont="1" applyFill="1" applyBorder="1" applyAlignment="1">
      <alignment horizontal="left" vertical="center"/>
    </xf>
    <xf numFmtId="0" fontId="26" fillId="48" borderId="20" xfId="0" applyFont="1" applyFill="1" applyBorder="1" applyAlignment="1">
      <alignment horizontal="left" vertical="center"/>
    </xf>
    <xf numFmtId="1" fontId="94" fillId="77" borderId="20" xfId="199" applyNumberFormat="1" applyFont="1" applyFill="1" applyBorder="1" applyAlignment="1">
      <alignment horizontal="left" vertical="center"/>
    </xf>
    <xf numFmtId="1" fontId="26" fillId="0" borderId="0" xfId="0" applyNumberFormat="1" applyFont="1"/>
    <xf numFmtId="0" fontId="94" fillId="0" borderId="0" xfId="0" applyFont="1" applyAlignment="1">
      <alignment horizontal="center" textRotation="90" wrapText="1"/>
    </xf>
    <xf numFmtId="0" fontId="97" fillId="0" borderId="0" xfId="0" applyFont="1" applyAlignment="1">
      <alignment horizontal="center" textRotation="90" wrapText="1"/>
    </xf>
    <xf numFmtId="0" fontId="26" fillId="78" borderId="0" xfId="0" applyFont="1" applyFill="1" applyAlignment="1">
      <alignment horizontal="center" textRotation="90" wrapText="1"/>
    </xf>
    <xf numFmtId="0" fontId="26" fillId="79" borderId="0" xfId="0" applyFont="1" applyFill="1" applyAlignment="1">
      <alignment horizontal="center" textRotation="90" wrapText="1"/>
    </xf>
    <xf numFmtId="0" fontId="26" fillId="80" borderId="0" xfId="0" applyFont="1" applyFill="1" applyAlignment="1">
      <alignment horizontal="center" textRotation="90" wrapText="1"/>
    </xf>
    <xf numFmtId="49" fontId="94" fillId="0" borderId="0" xfId="199" applyNumberFormat="1" applyFont="1" applyAlignment="1">
      <alignment horizontal="left" vertical="center"/>
    </xf>
    <xf numFmtId="49" fontId="94" fillId="0" borderId="0" xfId="199" applyNumberFormat="1" applyFont="1" applyAlignment="1">
      <alignment horizontal="left" vertical="center" wrapText="1"/>
    </xf>
    <xf numFmtId="0" fontId="26" fillId="0" borderId="0" xfId="0" applyFont="1" applyAlignment="1">
      <alignment horizontal="left" vertical="center"/>
    </xf>
    <xf numFmtId="1" fontId="26" fillId="0" borderId="0" xfId="199" applyNumberFormat="1" applyFont="1" applyAlignment="1">
      <alignment horizontal="left" vertical="center"/>
    </xf>
    <xf numFmtId="0" fontId="103" fillId="48" borderId="0" xfId="34" applyFont="1" applyFill="1" applyBorder="1" applyAlignment="1">
      <alignment horizontal="center" vertical="center"/>
    </xf>
    <xf numFmtId="0" fontId="101" fillId="48" borderId="0" xfId="20" applyFont="1" applyFill="1" applyBorder="1"/>
    <xf numFmtId="0" fontId="101" fillId="0" borderId="0" xfId="20" applyFont="1" applyFill="1" applyBorder="1"/>
    <xf numFmtId="0" fontId="97" fillId="48" borderId="0" xfId="0" applyFont="1" applyFill="1"/>
    <xf numFmtId="0" fontId="104" fillId="48" borderId="0" xfId="20" applyFont="1" applyFill="1" applyBorder="1"/>
    <xf numFmtId="0" fontId="97" fillId="0" borderId="0" xfId="0" applyFont="1"/>
    <xf numFmtId="2" fontId="26" fillId="84" borderId="0" xfId="0" applyNumberFormat="1" applyFont="1" applyFill="1"/>
    <xf numFmtId="0" fontId="26" fillId="0" borderId="0" xfId="0" applyFont="1" applyAlignment="1">
      <alignment horizontal="center"/>
    </xf>
    <xf numFmtId="166" fontId="0" fillId="0" borderId="0" xfId="0" applyNumberFormat="1"/>
    <xf numFmtId="0" fontId="98" fillId="48" borderId="0" xfId="20" applyFont="1" applyFill="1" applyBorder="1"/>
    <xf numFmtId="1" fontId="26" fillId="48" borderId="0" xfId="0" applyNumberFormat="1" applyFont="1" applyFill="1"/>
    <xf numFmtId="0" fontId="94" fillId="48" borderId="0" xfId="0" applyFont="1" applyFill="1" applyAlignment="1">
      <alignment horizontal="center" textRotation="90" wrapText="1"/>
    </xf>
    <xf numFmtId="0" fontId="105" fillId="47" borderId="0" xfId="0" applyFont="1" applyFill="1" applyAlignment="1">
      <alignment horizontal="center" wrapText="1"/>
    </xf>
    <xf numFmtId="0" fontId="106" fillId="47" borderId="28" xfId="0" applyFont="1" applyFill="1" applyBorder="1" applyAlignment="1">
      <alignment vertical="center" wrapText="1"/>
    </xf>
    <xf numFmtId="0" fontId="13" fillId="48" borderId="0" xfId="0" applyFont="1" applyFill="1" applyAlignment="1">
      <alignment vertical="center" wrapText="1"/>
    </xf>
    <xf numFmtId="0" fontId="108" fillId="48" borderId="0" xfId="0" applyFont="1" applyFill="1" applyAlignment="1">
      <alignment horizontal="center" vertical="center" wrapText="1"/>
    </xf>
    <xf numFmtId="0" fontId="83" fillId="0" borderId="0" xfId="286" applyFont="1" applyAlignment="1" applyProtection="1">
      <alignment horizontal="left" indent="1"/>
    </xf>
    <xf numFmtId="0" fontId="0" fillId="0" borderId="0" xfId="0" applyAlignment="1">
      <alignment horizontal="left" indent="1"/>
    </xf>
    <xf numFmtId="0" fontId="83" fillId="0" borderId="0" xfId="286" applyFont="1" applyAlignment="1" applyProtection="1"/>
    <xf numFmtId="0" fontId="83" fillId="0" borderId="0" xfId="286" quotePrefix="1" applyFont="1" applyAlignment="1" applyProtection="1"/>
    <xf numFmtId="0" fontId="26" fillId="48" borderId="0" xfId="0" applyFont="1" applyFill="1" applyAlignment="1">
      <alignment horizontal="left"/>
    </xf>
    <xf numFmtId="1" fontId="94" fillId="0" borderId="53" xfId="199" applyNumberFormat="1" applyFont="1" applyBorder="1" applyAlignment="1">
      <alignment horizontal="left" vertical="center"/>
    </xf>
    <xf numFmtId="1" fontId="94" fillId="0" borderId="28" xfId="199" applyNumberFormat="1" applyFont="1" applyBorder="1" applyAlignment="1">
      <alignment horizontal="left" vertical="center"/>
    </xf>
    <xf numFmtId="0" fontId="94" fillId="0" borderId="0" xfId="0" applyFont="1" applyAlignment="1">
      <alignment horizontal="left"/>
    </xf>
    <xf numFmtId="0" fontId="100" fillId="48" borderId="18" xfId="3" applyFont="1" applyFill="1" applyBorder="1" applyAlignment="1">
      <alignment horizontal="left" indent="1"/>
    </xf>
    <xf numFmtId="0" fontId="100" fillId="48" borderId="18" xfId="3" applyFont="1" applyFill="1" applyBorder="1"/>
    <xf numFmtId="0" fontId="109" fillId="48" borderId="19" xfId="3" applyFont="1" applyFill="1" applyBorder="1" applyAlignment="1">
      <alignment horizontal="center" textRotation="90" wrapText="1"/>
    </xf>
    <xf numFmtId="0" fontId="111" fillId="48" borderId="42" xfId="2" applyFont="1" applyFill="1" applyBorder="1" applyAlignment="1">
      <alignment horizontal="center" textRotation="90" wrapText="1"/>
    </xf>
    <xf numFmtId="0" fontId="112" fillId="48" borderId="19" xfId="4" applyFont="1" applyFill="1" applyBorder="1" applyAlignment="1">
      <alignment horizontal="center" textRotation="90" wrapText="1"/>
    </xf>
    <xf numFmtId="0" fontId="113" fillId="48" borderId="19" xfId="3" applyFont="1" applyFill="1" applyBorder="1" applyAlignment="1">
      <alignment horizontal="center" textRotation="90" wrapText="1"/>
    </xf>
    <xf numFmtId="0" fontId="112" fillId="48" borderId="19" xfId="3" applyFont="1" applyFill="1" applyBorder="1" applyAlignment="1">
      <alignment horizontal="center" textRotation="90" wrapText="1"/>
    </xf>
    <xf numFmtId="0" fontId="113" fillId="48" borderId="19" xfId="2" applyFont="1" applyFill="1" applyBorder="1" applyAlignment="1">
      <alignment horizontal="center" textRotation="90" wrapText="1"/>
    </xf>
    <xf numFmtId="0" fontId="114" fillId="48" borderId="19" xfId="4" applyFont="1" applyFill="1" applyBorder="1" applyAlignment="1">
      <alignment horizontal="center" textRotation="90" wrapText="1"/>
    </xf>
    <xf numFmtId="0" fontId="115" fillId="48" borderId="19" xfId="3" applyFont="1" applyFill="1" applyBorder="1" applyAlignment="1">
      <alignment horizontal="center" textRotation="90" wrapText="1"/>
    </xf>
    <xf numFmtId="0" fontId="116" fillId="48" borderId="19" xfId="2" applyFont="1" applyFill="1" applyBorder="1" applyAlignment="1">
      <alignment horizontal="center" textRotation="90" wrapText="1"/>
    </xf>
    <xf numFmtId="0" fontId="118" fillId="48" borderId="0" xfId="3" applyFont="1" applyFill="1" applyBorder="1"/>
    <xf numFmtId="0" fontId="100" fillId="48" borderId="0" xfId="3" applyFont="1" applyFill="1" applyBorder="1" applyAlignment="1">
      <alignment horizontal="left" indent="1"/>
    </xf>
    <xf numFmtId="0" fontId="100" fillId="48" borderId="0" xfId="3" applyFont="1" applyFill="1" applyBorder="1"/>
    <xf numFmtId="0" fontId="100" fillId="48" borderId="0" xfId="3" applyFont="1" applyFill="1" applyBorder="1" applyAlignment="1"/>
    <xf numFmtId="0" fontId="119" fillId="48" borderId="0" xfId="3" applyFont="1" applyFill="1" applyBorder="1" applyAlignment="1"/>
    <xf numFmtId="0" fontId="94" fillId="0" borderId="54" xfId="199" applyFont="1" applyBorder="1" applyAlignment="1">
      <alignment horizontal="left" vertical="center"/>
    </xf>
    <xf numFmtId="166" fontId="120" fillId="75" borderId="16" xfId="0" applyNumberFormat="1" applyFont="1" applyFill="1" applyBorder="1" applyAlignment="1">
      <alignment horizontal="center" vertical="center"/>
    </xf>
    <xf numFmtId="166" fontId="120" fillId="49" borderId="17" xfId="0" applyNumberFormat="1" applyFont="1" applyFill="1" applyBorder="1" applyAlignment="1">
      <alignment horizontal="center" vertical="center"/>
    </xf>
    <xf numFmtId="166" fontId="120" fillId="49" borderId="43" xfId="0" applyNumberFormat="1" applyFont="1" applyFill="1" applyBorder="1" applyAlignment="1">
      <alignment horizontal="center" vertical="center"/>
    </xf>
    <xf numFmtId="166" fontId="120" fillId="74" borderId="44" xfId="0" applyNumberFormat="1" applyFont="1" applyFill="1" applyBorder="1" applyAlignment="1">
      <alignment horizontal="center" vertical="center"/>
    </xf>
    <xf numFmtId="166" fontId="120" fillId="74" borderId="17" xfId="0" applyNumberFormat="1" applyFont="1" applyFill="1" applyBorder="1" applyAlignment="1">
      <alignment horizontal="center" vertical="center"/>
    </xf>
    <xf numFmtId="166" fontId="120" fillId="73" borderId="46" xfId="0" applyNumberFormat="1" applyFont="1" applyFill="1" applyBorder="1" applyAlignment="1">
      <alignment horizontal="center" vertical="center"/>
    </xf>
    <xf numFmtId="166" fontId="120" fillId="73" borderId="17" xfId="0" applyNumberFormat="1" applyFont="1" applyFill="1" applyBorder="1" applyAlignment="1">
      <alignment horizontal="center" vertical="center"/>
    </xf>
    <xf numFmtId="166" fontId="120" fillId="49" borderId="47" xfId="0" applyNumberFormat="1" applyFont="1" applyFill="1" applyBorder="1" applyAlignment="1">
      <alignment horizontal="center" vertical="center"/>
    </xf>
    <xf numFmtId="0" fontId="95" fillId="48" borderId="0" xfId="0" applyFont="1" applyFill="1" applyAlignment="1">
      <alignment horizontal="center"/>
    </xf>
    <xf numFmtId="0" fontId="94" fillId="0" borderId="49" xfId="199" applyFont="1" applyBorder="1" applyAlignment="1">
      <alignment horizontal="left" vertical="center"/>
    </xf>
    <xf numFmtId="0" fontId="26" fillId="0" borderId="49" xfId="199" applyFont="1" applyBorder="1" applyAlignment="1">
      <alignment horizontal="left" vertical="center"/>
    </xf>
    <xf numFmtId="0" fontId="26" fillId="48" borderId="49" xfId="0" applyFont="1" applyFill="1" applyBorder="1" applyAlignment="1">
      <alignment horizontal="left" vertical="center"/>
    </xf>
    <xf numFmtId="0" fontId="94" fillId="0" borderId="55" xfId="199" applyFont="1" applyBorder="1" applyAlignment="1">
      <alignment horizontal="left" vertical="center"/>
    </xf>
    <xf numFmtId="0" fontId="99" fillId="48" borderId="0" xfId="0" applyFont="1" applyFill="1" applyAlignment="1">
      <alignment horizontal="left" indent="1"/>
    </xf>
    <xf numFmtId="0" fontId="98" fillId="0" borderId="0" xfId="0" applyFont="1" applyAlignment="1">
      <alignment horizontal="center" wrapText="1"/>
    </xf>
    <xf numFmtId="0" fontId="94" fillId="75" borderId="38" xfId="19" applyFont="1" applyFill="1" applyBorder="1" applyAlignment="1">
      <alignment horizontal="center" textRotation="90" wrapText="1"/>
    </xf>
    <xf numFmtId="0" fontId="101" fillId="82" borderId="38" xfId="19" applyFont="1" applyFill="1" applyBorder="1" applyAlignment="1">
      <alignment horizontal="center" textRotation="90" wrapText="1"/>
    </xf>
    <xf numFmtId="0" fontId="94" fillId="66" borderId="38" xfId="19" applyFont="1" applyFill="1" applyBorder="1" applyAlignment="1">
      <alignment horizontal="center" textRotation="90" wrapText="1"/>
    </xf>
    <xf numFmtId="0" fontId="94" fillId="82" borderId="38" xfId="19" applyFont="1" applyFill="1" applyBorder="1" applyAlignment="1">
      <alignment horizontal="center" textRotation="90" wrapText="1"/>
    </xf>
    <xf numFmtId="0" fontId="26" fillId="75" borderId="38" xfId="19" applyFont="1" applyFill="1" applyBorder="1" applyAlignment="1">
      <alignment horizontal="center" textRotation="90" wrapText="1"/>
    </xf>
    <xf numFmtId="0" fontId="26" fillId="66" borderId="38" xfId="19" applyFont="1" applyFill="1" applyBorder="1" applyAlignment="1">
      <alignment horizontal="center" textRotation="90" wrapText="1"/>
    </xf>
    <xf numFmtId="0" fontId="26" fillId="11" borderId="39" xfId="19" applyFont="1" applyBorder="1" applyAlignment="1">
      <alignment horizontal="center" textRotation="90" wrapText="1"/>
    </xf>
    <xf numFmtId="0" fontId="26" fillId="66" borderId="39" xfId="19" applyFont="1" applyFill="1" applyBorder="1" applyAlignment="1">
      <alignment horizontal="center" textRotation="90" wrapText="1"/>
    </xf>
    <xf numFmtId="0" fontId="101" fillId="9" borderId="39" xfId="17" applyFont="1" applyBorder="1" applyAlignment="1">
      <alignment horizontal="center" textRotation="90" wrapText="1"/>
    </xf>
    <xf numFmtId="0" fontId="94" fillId="0" borderId="54" xfId="199" applyFont="1" applyBorder="1" applyAlignment="1">
      <alignment horizontal="center" vertical="center"/>
    </xf>
    <xf numFmtId="10" fontId="26" fillId="66" borderId="10" xfId="73" applyNumberFormat="1" applyFont="1" applyFill="1" applyBorder="1" applyAlignment="1">
      <alignment horizontal="center" vertical="center"/>
    </xf>
    <xf numFmtId="2" fontId="26" fillId="75" borderId="10" xfId="35" applyNumberFormat="1" applyFont="1" applyFill="1" applyBorder="1" applyAlignment="1">
      <alignment horizontal="center" vertical="center"/>
    </xf>
    <xf numFmtId="166" fontId="101" fillId="82" borderId="14" xfId="36" applyNumberFormat="1" applyFont="1" applyFill="1" applyBorder="1" applyAlignment="1">
      <alignment horizontal="center" vertical="center"/>
    </xf>
    <xf numFmtId="166" fontId="94" fillId="82" borderId="14" xfId="36" applyNumberFormat="1" applyFont="1" applyFill="1" applyBorder="1" applyAlignment="1">
      <alignment horizontal="center" vertical="center"/>
    </xf>
    <xf numFmtId="10" fontId="94" fillId="66" borderId="10" xfId="73" applyNumberFormat="1" applyFont="1" applyFill="1" applyBorder="1" applyAlignment="1">
      <alignment horizontal="center" vertical="center"/>
    </xf>
    <xf numFmtId="2" fontId="94" fillId="75" borderId="10" xfId="35" applyNumberFormat="1" applyFont="1" applyFill="1" applyBorder="1" applyAlignment="1">
      <alignment horizontal="center" vertical="center"/>
    </xf>
    <xf numFmtId="166" fontId="101" fillId="9" borderId="10" xfId="17" applyNumberFormat="1" applyFont="1" applyBorder="1" applyAlignment="1">
      <alignment horizontal="center"/>
    </xf>
    <xf numFmtId="0" fontId="94" fillId="0" borderId="49" xfId="199" applyFont="1" applyBorder="1" applyAlignment="1">
      <alignment horizontal="center" vertical="center"/>
    </xf>
    <xf numFmtId="0" fontId="94" fillId="0" borderId="49" xfId="0" applyFont="1" applyBorder="1" applyAlignment="1">
      <alignment horizontal="center" vertical="center"/>
    </xf>
    <xf numFmtId="0" fontId="94" fillId="0" borderId="55" xfId="199" applyFont="1" applyBorder="1" applyAlignment="1">
      <alignment horizontal="center" vertical="center"/>
    </xf>
    <xf numFmtId="0" fontId="103" fillId="47" borderId="0" xfId="34" applyFont="1" applyFill="1" applyBorder="1" applyAlignment="1">
      <alignment horizontal="center" vertical="center"/>
    </xf>
    <xf numFmtId="0" fontId="103" fillId="47" borderId="0" xfId="34" applyFont="1" applyFill="1" applyBorder="1" applyAlignment="1">
      <alignment horizontal="center" vertical="center" wrapText="1"/>
    </xf>
    <xf numFmtId="0" fontId="94" fillId="77" borderId="0" xfId="34" applyFont="1" applyFill="1" applyBorder="1" applyAlignment="1">
      <alignment horizontal="center" vertical="center" wrapText="1"/>
    </xf>
    <xf numFmtId="0" fontId="94" fillId="47" borderId="0" xfId="34" applyFont="1" applyFill="1" applyBorder="1" applyAlignment="1">
      <alignment horizontal="center" vertical="center" wrapText="1"/>
    </xf>
    <xf numFmtId="10" fontId="103" fillId="47" borderId="0" xfId="73" applyNumberFormat="1" applyFont="1" applyFill="1" applyBorder="1" applyAlignment="1">
      <alignment horizontal="center" vertical="center" wrapText="1"/>
    </xf>
    <xf numFmtId="0" fontId="81" fillId="77" borderId="0" xfId="34" applyFont="1" applyFill="1" applyBorder="1" applyAlignment="1">
      <alignment horizontal="center" vertical="center" wrapText="1"/>
    </xf>
    <xf numFmtId="0" fontId="81" fillId="47" borderId="0" xfId="34" applyFont="1" applyFill="1" applyBorder="1" applyAlignment="1">
      <alignment horizontal="center" vertical="center" wrapText="1"/>
    </xf>
    <xf numFmtId="10" fontId="81" fillId="47" borderId="0" xfId="73" applyNumberFormat="1" applyFont="1" applyFill="1" applyBorder="1" applyAlignment="1">
      <alignment horizontal="center" vertical="center" wrapText="1"/>
    </xf>
    <xf numFmtId="2" fontId="103" fillId="77" borderId="0" xfId="73" applyNumberFormat="1" applyFont="1" applyFill="1" applyBorder="1" applyAlignment="1">
      <alignment horizontal="center" vertical="center" wrapText="1"/>
    </xf>
    <xf numFmtId="2" fontId="103" fillId="47" borderId="0" xfId="73" applyNumberFormat="1" applyFont="1" applyFill="1" applyBorder="1" applyAlignment="1">
      <alignment horizontal="center" vertical="center" wrapText="1"/>
    </xf>
    <xf numFmtId="2" fontId="94" fillId="77" borderId="0" xfId="34" applyNumberFormat="1" applyFont="1" applyFill="1" applyBorder="1" applyAlignment="1">
      <alignment horizontal="center" vertical="center" wrapText="1"/>
    </xf>
    <xf numFmtId="2" fontId="94" fillId="47" borderId="0" xfId="34" applyNumberFormat="1" applyFont="1" applyFill="1" applyBorder="1" applyAlignment="1">
      <alignment horizontal="center" vertical="center" wrapText="1"/>
    </xf>
    <xf numFmtId="10" fontId="94" fillId="77" borderId="0" xfId="73" applyNumberFormat="1" applyFont="1" applyFill="1" applyBorder="1" applyAlignment="1">
      <alignment horizontal="center" vertical="center" wrapText="1"/>
    </xf>
    <xf numFmtId="9" fontId="94" fillId="47" borderId="0" xfId="73" applyFont="1" applyFill="1" applyBorder="1" applyAlignment="1">
      <alignment horizontal="center" vertical="center" wrapText="1"/>
    </xf>
    <xf numFmtId="9" fontId="81" fillId="77" borderId="0" xfId="73" applyFont="1" applyFill="1" applyBorder="1" applyAlignment="1">
      <alignment horizontal="center" vertical="center" wrapText="1"/>
    </xf>
    <xf numFmtId="9" fontId="81" fillId="47" borderId="0" xfId="73" applyFont="1" applyFill="1" applyBorder="1" applyAlignment="1">
      <alignment horizontal="center" vertical="center" wrapText="1"/>
    </xf>
    <xf numFmtId="10" fontId="103" fillId="77" borderId="0" xfId="73" applyNumberFormat="1" applyFont="1" applyFill="1" applyBorder="1" applyAlignment="1">
      <alignment horizontal="center" vertical="center" wrapText="1"/>
    </xf>
    <xf numFmtId="0" fontId="26" fillId="74" borderId="39" xfId="35" applyFont="1" applyFill="1" applyBorder="1" applyAlignment="1">
      <alignment horizontal="center" textRotation="90" wrapText="1"/>
    </xf>
    <xf numFmtId="0" fontId="26" fillId="74" borderId="38" xfId="35" applyFont="1" applyFill="1" applyBorder="1" applyAlignment="1">
      <alignment horizontal="center" textRotation="90" wrapText="1"/>
    </xf>
    <xf numFmtId="0" fontId="101" fillId="85" borderId="38" xfId="36" applyFont="1" applyFill="1" applyBorder="1" applyAlignment="1">
      <alignment horizontal="center" textRotation="90" wrapText="1"/>
    </xf>
    <xf numFmtId="0" fontId="101" fillId="86" borderId="38" xfId="37" applyFont="1" applyFill="1" applyBorder="1" applyAlignment="1">
      <alignment horizontal="center" textRotation="90" wrapText="1"/>
    </xf>
    <xf numFmtId="0" fontId="26" fillId="74" borderId="39" xfId="34" applyFont="1" applyFill="1" applyBorder="1" applyAlignment="1">
      <alignment horizontal="center" textRotation="90" wrapText="1"/>
    </xf>
    <xf numFmtId="0" fontId="26" fillId="26" borderId="39" xfId="34" applyFont="1" applyBorder="1" applyAlignment="1">
      <alignment horizontal="center" textRotation="90" wrapText="1"/>
    </xf>
    <xf numFmtId="0" fontId="101" fillId="85" borderId="38" xfId="33" applyFont="1" applyFill="1" applyBorder="1" applyAlignment="1">
      <alignment horizontal="center" textRotation="90" wrapText="1"/>
    </xf>
    <xf numFmtId="0" fontId="101" fillId="86" borderId="40" xfId="37" applyFont="1" applyFill="1" applyBorder="1" applyAlignment="1">
      <alignment horizontal="center" textRotation="90" wrapText="1"/>
    </xf>
    <xf numFmtId="166" fontId="26" fillId="74" borderId="10" xfId="35" applyNumberFormat="1" applyFont="1" applyFill="1" applyBorder="1" applyAlignment="1">
      <alignment horizontal="center" vertical="center"/>
    </xf>
    <xf numFmtId="166" fontId="101" fillId="85" borderId="14" xfId="36" applyNumberFormat="1" applyFont="1" applyFill="1" applyBorder="1" applyAlignment="1">
      <alignment horizontal="center" vertical="center"/>
    </xf>
    <xf numFmtId="166" fontId="101" fillId="86" borderId="14" xfId="37" applyNumberFormat="1" applyFont="1" applyFill="1" applyBorder="1" applyAlignment="1">
      <alignment horizontal="center" vertical="center"/>
    </xf>
    <xf numFmtId="10" fontId="26" fillId="67" borderId="10" xfId="73" applyNumberFormat="1" applyFont="1" applyFill="1" applyBorder="1" applyAlignment="1">
      <alignment horizontal="center" vertical="center"/>
    </xf>
    <xf numFmtId="166" fontId="101" fillId="86" borderId="0" xfId="37" applyNumberFormat="1" applyFont="1" applyFill="1" applyBorder="1" applyAlignment="1">
      <alignment horizontal="center" vertical="center"/>
    </xf>
    <xf numFmtId="0" fontId="103" fillId="47" borderId="0" xfId="0" applyFont="1" applyFill="1"/>
    <xf numFmtId="0" fontId="103" fillId="47" borderId="0" xfId="0" applyFont="1" applyFill="1" applyAlignment="1">
      <alignment horizontal="center" vertical="center"/>
    </xf>
    <xf numFmtId="2" fontId="103" fillId="77" borderId="0" xfId="0" applyNumberFormat="1" applyFont="1" applyFill="1" applyAlignment="1">
      <alignment horizontal="center" vertical="center"/>
    </xf>
    <xf numFmtId="2" fontId="103" fillId="47" borderId="0" xfId="0" applyNumberFormat="1" applyFont="1" applyFill="1" applyAlignment="1">
      <alignment horizontal="center" vertical="center"/>
    </xf>
    <xf numFmtId="0" fontId="26" fillId="23" borderId="39" xfId="31" applyFont="1" applyBorder="1" applyAlignment="1">
      <alignment horizontal="center" textRotation="90" wrapText="1"/>
    </xf>
    <xf numFmtId="0" fontId="101" fillId="24" borderId="39" xfId="32" applyFont="1" applyBorder="1" applyAlignment="1">
      <alignment horizontal="center" textRotation="90" wrapText="1"/>
    </xf>
    <xf numFmtId="0" fontId="101" fillId="21" borderId="40" xfId="29" applyFont="1" applyBorder="1" applyAlignment="1">
      <alignment horizontal="center" textRotation="90" wrapText="1"/>
    </xf>
    <xf numFmtId="0" fontId="26" fillId="68" borderId="39" xfId="31" applyFont="1" applyFill="1" applyBorder="1" applyAlignment="1">
      <alignment horizontal="center" textRotation="90" wrapText="1"/>
    </xf>
    <xf numFmtId="0" fontId="26" fillId="81" borderId="39" xfId="31" applyFont="1" applyFill="1" applyBorder="1" applyAlignment="1">
      <alignment horizontal="center" textRotation="90" wrapText="1"/>
    </xf>
    <xf numFmtId="0" fontId="101" fillId="24" borderId="40" xfId="32" applyFont="1" applyBorder="1" applyAlignment="1">
      <alignment horizontal="center" textRotation="90" wrapText="1"/>
    </xf>
    <xf numFmtId="166" fontId="26" fillId="81" borderId="10" xfId="35" applyNumberFormat="1" applyFont="1" applyFill="1" applyBorder="1" applyAlignment="1">
      <alignment horizontal="center" vertical="center"/>
    </xf>
    <xf numFmtId="166" fontId="26" fillId="23" borderId="10" xfId="31" applyNumberFormat="1" applyFont="1" applyBorder="1" applyAlignment="1">
      <alignment horizontal="center" vertical="center"/>
    </xf>
    <xf numFmtId="166" fontId="101" fillId="88" borderId="14" xfId="36" applyNumberFormat="1" applyFont="1" applyFill="1" applyBorder="1" applyAlignment="1">
      <alignment horizontal="center" vertical="center"/>
    </xf>
    <xf numFmtId="166" fontId="101" fillId="24" borderId="10" xfId="32" applyNumberFormat="1" applyFont="1" applyBorder="1" applyAlignment="1">
      <alignment horizontal="center" vertical="center"/>
    </xf>
    <xf numFmtId="166" fontId="101" fillId="21" borderId="0" xfId="29" applyNumberFormat="1" applyFont="1" applyAlignment="1">
      <alignment horizontal="center" vertical="center"/>
    </xf>
    <xf numFmtId="166" fontId="26" fillId="68" borderId="10" xfId="31" applyNumberFormat="1" applyFont="1" applyFill="1" applyBorder="1" applyAlignment="1">
      <alignment horizontal="center" vertical="center"/>
    </xf>
    <xf numFmtId="166" fontId="94" fillId="81" borderId="10" xfId="32" applyNumberFormat="1" applyFont="1" applyFill="1" applyBorder="1" applyAlignment="1">
      <alignment horizontal="center" vertical="center"/>
    </xf>
    <xf numFmtId="166" fontId="26" fillId="81" borderId="10" xfId="31" applyNumberFormat="1" applyFont="1" applyFill="1" applyBorder="1" applyAlignment="1">
      <alignment horizontal="center" vertical="center"/>
    </xf>
    <xf numFmtId="166" fontId="101" fillId="87" borderId="10" xfId="32" applyNumberFormat="1" applyFont="1" applyFill="1" applyBorder="1" applyAlignment="1">
      <alignment horizontal="center" vertical="center"/>
    </xf>
    <xf numFmtId="0" fontId="103" fillId="47" borderId="0" xfId="34" applyFont="1" applyFill="1" applyBorder="1" applyAlignment="1">
      <alignment horizontal="center" wrapText="1"/>
    </xf>
    <xf numFmtId="166" fontId="103" fillId="47" borderId="0" xfId="31" applyNumberFormat="1" applyFont="1" applyFill="1" applyBorder="1" applyAlignment="1">
      <alignment horizontal="center" vertical="center" wrapText="1"/>
    </xf>
    <xf numFmtId="1" fontId="121" fillId="47" borderId="0" xfId="32" applyNumberFormat="1" applyFont="1" applyFill="1" applyBorder="1" applyAlignment="1">
      <alignment horizontal="center" vertical="center" wrapText="1"/>
    </xf>
    <xf numFmtId="1" fontId="103" fillId="47" borderId="0" xfId="31" applyNumberFormat="1" applyFont="1" applyFill="1" applyBorder="1" applyAlignment="1">
      <alignment horizontal="center" vertical="center" wrapText="1"/>
    </xf>
    <xf numFmtId="0" fontId="121" fillId="47" borderId="0" xfId="32" applyFont="1" applyFill="1" applyBorder="1" applyAlignment="1">
      <alignment horizontal="center" vertical="center" wrapText="1"/>
    </xf>
    <xf numFmtId="1" fontId="103" fillId="77" borderId="0" xfId="31" applyNumberFormat="1" applyFont="1" applyFill="1" applyBorder="1" applyAlignment="1">
      <alignment horizontal="center" vertical="center" wrapText="1"/>
    </xf>
    <xf numFmtId="166" fontId="122" fillId="47" borderId="0" xfId="31" applyNumberFormat="1" applyFont="1" applyFill="1" applyBorder="1" applyAlignment="1">
      <alignment horizontal="center" vertical="center" wrapText="1"/>
    </xf>
    <xf numFmtId="166" fontId="103" fillId="77" borderId="0" xfId="31" applyNumberFormat="1" applyFont="1" applyFill="1" applyBorder="1" applyAlignment="1">
      <alignment horizontal="center" vertical="center" wrapText="1"/>
    </xf>
    <xf numFmtId="1" fontId="81" fillId="77" borderId="0" xfId="31" applyNumberFormat="1" applyFont="1" applyFill="1" applyBorder="1" applyAlignment="1">
      <alignment horizontal="center" vertical="center" wrapText="1"/>
    </xf>
    <xf numFmtId="0" fontId="103" fillId="47" borderId="0" xfId="31" applyFont="1" applyFill="1" applyBorder="1" applyAlignment="1">
      <alignment horizontal="center" vertical="center" wrapText="1"/>
    </xf>
    <xf numFmtId="166" fontId="0" fillId="48" borderId="0" xfId="0" applyNumberFormat="1" applyFill="1"/>
    <xf numFmtId="166" fontId="26" fillId="48" borderId="0" xfId="0" applyNumberFormat="1" applyFont="1" applyFill="1"/>
    <xf numFmtId="1" fontId="92" fillId="0" borderId="0" xfId="0" applyNumberFormat="1" applyFont="1" applyAlignment="1">
      <alignment horizontal="center" vertical="center" wrapText="1"/>
    </xf>
    <xf numFmtId="1" fontId="96" fillId="0" borderId="0" xfId="0" applyNumberFormat="1" applyFont="1" applyAlignment="1">
      <alignment horizontal="center" vertical="center" wrapText="1"/>
    </xf>
    <xf numFmtId="0" fontId="92" fillId="0" borderId="0" xfId="0" applyFont="1" applyAlignment="1">
      <alignment horizontal="right" vertical="center" wrapText="1"/>
    </xf>
    <xf numFmtId="0" fontId="91" fillId="0" borderId="0" xfId="0" applyFont="1" applyAlignment="1">
      <alignment horizontal="right" vertical="center" wrapText="1"/>
    </xf>
    <xf numFmtId="0" fontId="92" fillId="0" borderId="0" xfId="0" applyFont="1" applyAlignment="1">
      <alignment horizontal="right"/>
    </xf>
    <xf numFmtId="1" fontId="93" fillId="0" borderId="0" xfId="0" applyNumberFormat="1" applyFont="1" applyAlignment="1">
      <alignment horizontal="right"/>
    </xf>
    <xf numFmtId="1" fontId="92" fillId="0" borderId="0" xfId="0" applyNumberFormat="1" applyFont="1" applyAlignment="1">
      <alignment horizontal="right" vertical="center"/>
    </xf>
    <xf numFmtId="0" fontId="91" fillId="0" borderId="0" xfId="0" applyFont="1" applyAlignment="1">
      <alignment horizontal="right" vertical="center"/>
    </xf>
    <xf numFmtId="1" fontId="92" fillId="0" borderId="0" xfId="0" applyNumberFormat="1" applyFont="1" applyAlignment="1">
      <alignment horizontal="right"/>
    </xf>
    <xf numFmtId="2" fontId="92" fillId="0" borderId="0" xfId="0" applyNumberFormat="1" applyFont="1" applyAlignment="1">
      <alignment horizontal="right" vertical="center"/>
    </xf>
    <xf numFmtId="0" fontId="91" fillId="0" borderId="0" xfId="0" applyFont="1" applyAlignment="1">
      <alignment horizontal="right"/>
    </xf>
    <xf numFmtId="1" fontId="91" fillId="0" borderId="0" xfId="0" applyNumberFormat="1" applyFont="1" applyAlignment="1">
      <alignment horizontal="right"/>
    </xf>
    <xf numFmtId="1" fontId="91" fillId="0" borderId="0" xfId="0" applyNumberFormat="1" applyFont="1" applyAlignment="1">
      <alignment horizontal="right" vertical="center"/>
    </xf>
    <xf numFmtId="0" fontId="92" fillId="0" borderId="0" xfId="0" applyFont="1" applyAlignment="1">
      <alignment horizontal="right" vertical="center"/>
    </xf>
    <xf numFmtId="0" fontId="94" fillId="66" borderId="0" xfId="0" applyFont="1" applyFill="1" applyAlignment="1">
      <alignment horizontal="right" vertical="center" wrapText="1"/>
    </xf>
    <xf numFmtId="1" fontId="94" fillId="66" borderId="0" xfId="0" applyNumberFormat="1" applyFont="1" applyFill="1" applyAlignment="1">
      <alignment horizontal="center" vertical="center" wrapText="1"/>
    </xf>
    <xf numFmtId="0" fontId="94" fillId="66" borderId="0" xfId="0" applyFont="1" applyFill="1" applyAlignment="1">
      <alignment horizontal="center" vertical="center" wrapText="1"/>
    </xf>
    <xf numFmtId="0" fontId="26" fillId="67" borderId="0" xfId="0" applyFont="1" applyFill="1" applyAlignment="1">
      <alignment horizontal="center" vertical="center" wrapText="1"/>
    </xf>
    <xf numFmtId="0" fontId="94" fillId="67" borderId="0" xfId="0" applyFont="1" applyFill="1" applyAlignment="1">
      <alignment horizontal="center" vertical="center" wrapText="1"/>
    </xf>
    <xf numFmtId="0" fontId="26" fillId="0" borderId="0" xfId="0" applyFont="1" applyAlignment="1">
      <alignment horizontal="center" vertical="center" wrapText="1"/>
    </xf>
    <xf numFmtId="0" fontId="26" fillId="68" borderId="0" xfId="0" applyFont="1" applyFill="1" applyAlignment="1">
      <alignment horizontal="center" vertical="center" wrapText="1"/>
    </xf>
    <xf numFmtId="166" fontId="89" fillId="48" borderId="0" xfId="0" applyNumberFormat="1" applyFont="1" applyFill="1"/>
    <xf numFmtId="1" fontId="123" fillId="48" borderId="0" xfId="0" applyNumberFormat="1" applyFont="1" applyFill="1"/>
    <xf numFmtId="9" fontId="26" fillId="0" borderId="0" xfId="73" applyFont="1" applyFill="1" applyAlignment="1">
      <alignment horizontal="left"/>
    </xf>
    <xf numFmtId="165" fontId="26" fillId="0" borderId="0" xfId="74" applyFont="1" applyFill="1"/>
    <xf numFmtId="43" fontId="26" fillId="0" borderId="0" xfId="0" applyNumberFormat="1" applyFont="1"/>
    <xf numFmtId="166" fontId="101" fillId="0" borderId="0" xfId="33" applyNumberFormat="1" applyFont="1" applyFill="1" applyBorder="1" applyAlignment="1">
      <alignment horizontal="center" vertical="center"/>
    </xf>
    <xf numFmtId="0" fontId="26" fillId="69" borderId="0" xfId="0" applyFont="1" applyFill="1"/>
    <xf numFmtId="0" fontId="94" fillId="76" borderId="0" xfId="0" applyFont="1" applyFill="1"/>
    <xf numFmtId="0" fontId="100" fillId="0" borderId="41" xfId="0" applyFont="1" applyBorder="1" applyAlignment="1">
      <alignment horizontal="center"/>
    </xf>
    <xf numFmtId="0" fontId="100" fillId="0" borderId="48" xfId="0" applyFont="1" applyBorder="1" applyAlignment="1">
      <alignment horizontal="center"/>
    </xf>
    <xf numFmtId="0" fontId="26" fillId="0" borderId="0" xfId="0" applyFont="1" applyAlignment="1">
      <alignment vertical="top"/>
    </xf>
    <xf numFmtId="0" fontId="107" fillId="66" borderId="29" xfId="0" applyFont="1" applyFill="1" applyBorder="1" applyAlignment="1">
      <alignment vertical="top" wrapText="1"/>
    </xf>
    <xf numFmtId="0" fontId="107" fillId="0" borderId="20" xfId="0" applyFont="1" applyBorder="1" applyAlignment="1">
      <alignment vertical="top" wrapText="1"/>
    </xf>
    <xf numFmtId="0" fontId="107" fillId="0" borderId="15" xfId="0" applyFont="1" applyBorder="1" applyAlignment="1">
      <alignment vertical="top" wrapText="1"/>
    </xf>
    <xf numFmtId="0" fontId="102" fillId="0" borderId="20" xfId="286" applyFont="1" applyFill="1" applyBorder="1" applyAlignment="1" applyProtection="1">
      <alignment vertical="top" wrapText="1"/>
    </xf>
    <xf numFmtId="0" fontId="107" fillId="67" borderId="29" xfId="0" applyFont="1" applyFill="1" applyBorder="1" applyAlignment="1">
      <alignment vertical="top" wrapText="1"/>
    </xf>
    <xf numFmtId="0" fontId="26" fillId="0" borderId="0" xfId="0" applyFont="1" applyAlignment="1">
      <alignment horizontal="left" vertical="top"/>
    </xf>
    <xf numFmtId="0" fontId="107" fillId="68" borderId="20" xfId="0" applyFont="1" applyFill="1" applyBorder="1" applyAlignment="1">
      <alignment vertical="top" wrapText="1"/>
    </xf>
    <xf numFmtId="0" fontId="26" fillId="0" borderId="20" xfId="0" applyFont="1" applyBorder="1" applyAlignment="1">
      <alignment vertical="top" wrapText="1"/>
    </xf>
    <xf numFmtId="166" fontId="26" fillId="74" borderId="14" xfId="35" applyNumberFormat="1" applyFont="1" applyFill="1" applyBorder="1" applyAlignment="1">
      <alignment horizontal="center" vertical="center"/>
    </xf>
    <xf numFmtId="2" fontId="94" fillId="66" borderId="0" xfId="0" applyNumberFormat="1" applyFont="1" applyFill="1" applyAlignment="1">
      <alignment horizontal="right" vertical="center" wrapText="1"/>
    </xf>
    <xf numFmtId="0" fontId="94" fillId="67" borderId="0" xfId="0" applyFont="1" applyFill="1" applyAlignment="1">
      <alignment horizontal="right" vertical="center" wrapText="1"/>
    </xf>
    <xf numFmtId="0" fontId="94" fillId="67" borderId="0" xfId="0" applyFont="1" applyFill="1" applyAlignment="1">
      <alignment horizontal="right"/>
    </xf>
    <xf numFmtId="2" fontId="94" fillId="83" borderId="0" xfId="0" applyNumberFormat="1" applyFont="1" applyFill="1" applyAlignment="1">
      <alignment horizontal="right" vertical="center" wrapText="1"/>
    </xf>
    <xf numFmtId="0" fontId="94" fillId="68" borderId="0" xfId="0" applyFont="1" applyFill="1" applyAlignment="1">
      <alignment horizontal="right" vertical="center" wrapText="1"/>
    </xf>
    <xf numFmtId="1" fontId="94" fillId="0" borderId="0" xfId="0" applyNumberFormat="1" applyFont="1" applyAlignment="1">
      <alignment horizontal="right" vertical="center" wrapText="1"/>
    </xf>
    <xf numFmtId="1" fontId="94" fillId="0" borderId="56" xfId="0" applyNumberFormat="1" applyFont="1" applyBorder="1" applyAlignment="1">
      <alignment horizontal="right" vertical="center" wrapText="1"/>
    </xf>
    <xf numFmtId="165" fontId="94" fillId="0" borderId="0" xfId="74" applyFont="1" applyFill="1" applyAlignment="1">
      <alignment horizontal="right" vertical="center" wrapText="1"/>
    </xf>
    <xf numFmtId="178" fontId="94" fillId="67" borderId="0" xfId="0" applyNumberFormat="1" applyFont="1" applyFill="1" applyAlignment="1">
      <alignment horizontal="right"/>
    </xf>
    <xf numFmtId="2" fontId="94" fillId="83" borderId="0" xfId="0" applyNumberFormat="1" applyFont="1" applyFill="1" applyAlignment="1">
      <alignment horizontal="right"/>
    </xf>
    <xf numFmtId="166" fontId="94" fillId="68" borderId="0" xfId="0" applyNumberFormat="1" applyFont="1" applyFill="1" applyAlignment="1">
      <alignment horizontal="right"/>
    </xf>
    <xf numFmtId="1" fontId="94" fillId="0" borderId="0" xfId="0" applyNumberFormat="1" applyFont="1" applyAlignment="1">
      <alignment horizontal="right" vertical="top"/>
    </xf>
    <xf numFmtId="1" fontId="94" fillId="0" borderId="56" xfId="0" applyNumberFormat="1" applyFont="1" applyBorder="1" applyAlignment="1">
      <alignment horizontal="right" vertical="top"/>
    </xf>
    <xf numFmtId="2" fontId="98" fillId="68" borderId="0" xfId="0" applyNumberFormat="1" applyFont="1" applyFill="1" applyAlignment="1">
      <alignment horizontal="right"/>
    </xf>
    <xf numFmtId="0" fontId="98" fillId="68" borderId="0" xfId="0" applyFont="1" applyFill="1" applyAlignment="1">
      <alignment horizontal="right"/>
    </xf>
    <xf numFmtId="0" fontId="98" fillId="68" borderId="0" xfId="0" applyFont="1" applyFill="1"/>
    <xf numFmtId="2" fontId="98" fillId="83" borderId="0" xfId="0" applyNumberFormat="1" applyFont="1" applyFill="1" applyAlignment="1">
      <alignment horizontal="right"/>
    </xf>
    <xf numFmtId="0" fontId="124" fillId="0" borderId="20" xfId="286" applyFont="1" applyFill="1" applyBorder="1" applyAlignment="1" applyProtection="1">
      <alignment vertical="top" wrapText="1"/>
    </xf>
    <xf numFmtId="0" fontId="125" fillId="0" borderId="20" xfId="286" applyFont="1" applyFill="1" applyBorder="1" applyAlignment="1" applyProtection="1">
      <alignment vertical="top" wrapText="1"/>
    </xf>
    <xf numFmtId="0" fontId="94" fillId="0" borderId="0" xfId="0" applyFont="1" applyAlignment="1">
      <alignment horizontal="right"/>
    </xf>
    <xf numFmtId="4" fontId="26" fillId="75" borderId="14" xfId="74" applyNumberFormat="1" applyFont="1" applyFill="1" applyBorder="1" applyAlignment="1">
      <alignment horizontal="center" vertical="center"/>
    </xf>
    <xf numFmtId="4" fontId="94" fillId="75" borderId="14" xfId="74" applyNumberFormat="1" applyFont="1" applyFill="1" applyBorder="1" applyAlignment="1">
      <alignment horizontal="center" vertical="center"/>
    </xf>
    <xf numFmtId="0" fontId="26" fillId="69" borderId="0" xfId="0" applyFont="1" applyFill="1" applyAlignment="1">
      <alignment horizontal="center"/>
    </xf>
    <xf numFmtId="49" fontId="94" fillId="0" borderId="53" xfId="199" applyNumberFormat="1" applyFont="1" applyBorder="1" applyAlignment="1">
      <alignment horizontal="left" vertical="center"/>
    </xf>
    <xf numFmtId="2" fontId="26" fillId="75" borderId="14" xfId="35" applyNumberFormat="1" applyFont="1" applyFill="1" applyBorder="1" applyAlignment="1">
      <alignment horizontal="center" vertical="center"/>
    </xf>
    <xf numFmtId="1" fontId="103" fillId="77" borderId="0" xfId="73" applyNumberFormat="1" applyFont="1" applyFill="1" applyBorder="1" applyAlignment="1">
      <alignment horizontal="center" vertical="center" wrapText="1"/>
    </xf>
    <xf numFmtId="2" fontId="101" fillId="75" borderId="14" xfId="35" applyNumberFormat="1" applyFont="1" applyFill="1" applyBorder="1" applyAlignment="1">
      <alignment horizontal="center" vertical="center"/>
    </xf>
    <xf numFmtId="2" fontId="101" fillId="82" borderId="14" xfId="35" applyNumberFormat="1" applyFont="1" applyFill="1" applyBorder="1" applyAlignment="1">
      <alignment horizontal="center" vertical="center"/>
    </xf>
    <xf numFmtId="166" fontId="94" fillId="66" borderId="0" xfId="0" applyNumberFormat="1" applyFont="1" applyFill="1" applyAlignment="1">
      <alignment horizontal="right" vertical="center" wrapText="1"/>
    </xf>
    <xf numFmtId="1" fontId="94" fillId="66" borderId="0" xfId="0" applyNumberFormat="1" applyFont="1" applyFill="1" applyAlignment="1">
      <alignment horizontal="right" vertical="center" wrapText="1"/>
    </xf>
    <xf numFmtId="0" fontId="101" fillId="85" borderId="57" xfId="33" applyFont="1" applyFill="1" applyBorder="1" applyAlignment="1">
      <alignment horizontal="center" textRotation="90" wrapText="1"/>
    </xf>
    <xf numFmtId="166" fontId="101" fillId="85" borderId="58" xfId="33" applyNumberFormat="1" applyFont="1" applyFill="1" applyBorder="1" applyAlignment="1">
      <alignment horizontal="center" vertical="center"/>
    </xf>
    <xf numFmtId="166" fontId="101" fillId="88" borderId="10" xfId="32" applyNumberFormat="1" applyFont="1" applyFill="1" applyBorder="1" applyAlignment="1">
      <alignment horizontal="center" vertical="center"/>
    </xf>
    <xf numFmtId="2" fontId="94" fillId="68" borderId="0" xfId="303" applyNumberFormat="1" applyFont="1" applyFill="1" applyAlignment="1">
      <alignment horizontal="right"/>
    </xf>
    <xf numFmtId="0" fontId="107" fillId="48" borderId="20" xfId="0" applyFont="1" applyFill="1" applyBorder="1" applyAlignment="1">
      <alignment vertical="top" wrapText="1"/>
    </xf>
    <xf numFmtId="0" fontId="80" fillId="0" borderId="20" xfId="286" applyFill="1" applyBorder="1" applyAlignment="1" applyProtection="1">
      <alignment vertical="top" wrapText="1"/>
    </xf>
    <xf numFmtId="0" fontId="0" fillId="0" borderId="20" xfId="0" applyBorder="1" applyAlignment="1">
      <alignment vertical="top" wrapText="1"/>
    </xf>
    <xf numFmtId="0" fontId="107" fillId="0" borderId="20" xfId="0" applyFont="1" applyBorder="1" applyAlignment="1">
      <alignment horizontal="left" vertical="top" wrapText="1"/>
    </xf>
    <xf numFmtId="0" fontId="110" fillId="0" borderId="19" xfId="3" applyFont="1" applyFill="1" applyBorder="1" applyAlignment="1">
      <alignment horizontal="center" textRotation="90" wrapText="1"/>
    </xf>
    <xf numFmtId="0" fontId="113" fillId="0" borderId="19" xfId="4" applyFont="1" applyFill="1" applyBorder="1" applyAlignment="1">
      <alignment horizontal="center" textRotation="90" wrapText="1"/>
    </xf>
    <xf numFmtId="0" fontId="114" fillId="0" borderId="19" xfId="4" applyFont="1" applyFill="1" applyBorder="1" applyAlignment="1">
      <alignment horizontal="center" textRotation="90" wrapText="1"/>
    </xf>
    <xf numFmtId="0" fontId="115" fillId="0" borderId="19" xfId="4" applyFont="1" applyFill="1" applyBorder="1" applyAlignment="1">
      <alignment horizontal="center" textRotation="90" wrapText="1"/>
    </xf>
    <xf numFmtId="10" fontId="26" fillId="66" borderId="14" xfId="73" applyNumberFormat="1" applyFont="1" applyFill="1" applyBorder="1" applyAlignment="1">
      <alignment horizontal="center" vertical="center"/>
    </xf>
    <xf numFmtId="2" fontId="103" fillId="66" borderId="0" xfId="73" applyNumberFormat="1" applyFont="1" applyFill="1" applyBorder="1" applyAlignment="1">
      <alignment horizontal="center" vertical="center" wrapText="1"/>
    </xf>
    <xf numFmtId="10" fontId="103" fillId="66" borderId="0" xfId="73" applyNumberFormat="1" applyFont="1" applyFill="1" applyBorder="1" applyAlignment="1">
      <alignment horizontal="center" vertical="center" wrapText="1"/>
    </xf>
    <xf numFmtId="10" fontId="26" fillId="66" borderId="14" xfId="35" applyNumberFormat="1" applyFont="1" applyFill="1" applyBorder="1" applyAlignment="1">
      <alignment horizontal="center" vertical="center"/>
    </xf>
    <xf numFmtId="0" fontId="101" fillId="88" borderId="59" xfId="32" applyFont="1" applyFill="1" applyBorder="1" applyAlignment="1">
      <alignment horizontal="center" textRotation="90" wrapText="1"/>
    </xf>
    <xf numFmtId="0" fontId="97" fillId="48" borderId="0" xfId="0" applyFont="1" applyFill="1" applyAlignment="1">
      <alignment horizontal="center" textRotation="90" wrapText="1"/>
    </xf>
    <xf numFmtId="49" fontId="94" fillId="48" borderId="20" xfId="199" applyNumberFormat="1" applyFont="1" applyFill="1" applyBorder="1" applyAlignment="1">
      <alignment horizontal="left" vertical="center"/>
    </xf>
    <xf numFmtId="1" fontId="94" fillId="48" borderId="20" xfId="199" applyNumberFormat="1" applyFont="1" applyFill="1" applyBorder="1" applyAlignment="1">
      <alignment horizontal="left" vertical="center"/>
    </xf>
    <xf numFmtId="0" fontId="94" fillId="48" borderId="20" xfId="199" applyFont="1" applyFill="1" applyBorder="1" applyAlignment="1">
      <alignment horizontal="left" vertical="center"/>
    </xf>
    <xf numFmtId="0" fontId="26" fillId="74" borderId="60" xfId="34" applyFont="1" applyFill="1" applyBorder="1" applyAlignment="1">
      <alignment horizontal="center" textRotation="90" wrapText="1"/>
    </xf>
    <xf numFmtId="166" fontId="26" fillId="74" borderId="61" xfId="35" applyNumberFormat="1" applyFont="1" applyFill="1" applyBorder="1" applyAlignment="1">
      <alignment horizontal="center" vertical="center"/>
    </xf>
    <xf numFmtId="10" fontId="103" fillId="77" borderId="0" xfId="73" applyNumberFormat="1" applyFont="1" applyFill="1" applyBorder="1" applyAlignment="1">
      <alignment horizontal="center" vertical="center"/>
    </xf>
    <xf numFmtId="165" fontId="103" fillId="77" borderId="0" xfId="74" applyFont="1" applyFill="1" applyBorder="1" applyAlignment="1">
      <alignment horizontal="center" vertical="center"/>
    </xf>
    <xf numFmtId="0" fontId="103" fillId="77" borderId="0" xfId="31" applyFont="1" applyFill="1" applyBorder="1" applyAlignment="1">
      <alignment horizontal="center" vertical="center" wrapText="1"/>
    </xf>
    <xf numFmtId="0" fontId="80" fillId="48" borderId="20" xfId="286" applyFill="1" applyBorder="1" applyAlignment="1" applyProtection="1">
      <alignment vertical="top" wrapText="1"/>
    </xf>
    <xf numFmtId="0" fontId="80" fillId="0" borderId="20" xfId="286" applyBorder="1" applyAlignment="1" applyProtection="1"/>
    <xf numFmtId="0" fontId="80" fillId="0" borderId="0" xfId="286" applyAlignment="1" applyProtection="1">
      <alignment wrapText="1"/>
    </xf>
    <xf numFmtId="1" fontId="94" fillId="66" borderId="0" xfId="0" applyNumberFormat="1" applyFont="1" applyFill="1" applyAlignment="1">
      <alignment horizontal="right"/>
    </xf>
    <xf numFmtId="1" fontId="26" fillId="66" borderId="0" xfId="0" applyNumberFormat="1" applyFont="1" applyFill="1" applyAlignment="1">
      <alignment horizontal="center" vertical="center" wrapText="1"/>
    </xf>
    <xf numFmtId="0" fontId="94" fillId="0" borderId="0" xfId="34" applyFont="1" applyFill="1" applyBorder="1" applyAlignment="1">
      <alignment horizontal="center" vertical="center" wrapText="1"/>
    </xf>
    <xf numFmtId="2" fontId="94" fillId="0" borderId="0" xfId="34" applyNumberFormat="1" applyFont="1" applyFill="1" applyBorder="1" applyAlignment="1">
      <alignment horizontal="center" vertical="center" wrapText="1"/>
    </xf>
    <xf numFmtId="0" fontId="0" fillId="89" borderId="0" xfId="0" applyFill="1"/>
    <xf numFmtId="166" fontId="0" fillId="89" borderId="0" xfId="0" applyNumberFormat="1" applyFill="1"/>
    <xf numFmtId="2" fontId="126" fillId="68" borderId="0" xfId="290" applyNumberFormat="1" applyFont="1" applyFill="1" applyBorder="1" applyAlignment="1"/>
    <xf numFmtId="1" fontId="94" fillId="68" borderId="0" xfId="199" applyNumberFormat="1" applyFont="1" applyFill="1" applyAlignment="1">
      <alignment horizontal="center" vertical="center"/>
    </xf>
    <xf numFmtId="1" fontId="94" fillId="68" borderId="0" xfId="0" applyNumberFormat="1" applyFont="1" applyFill="1" applyAlignment="1">
      <alignment horizontal="center" vertical="center"/>
    </xf>
    <xf numFmtId="0" fontId="109" fillId="0" borderId="19" xfId="3" applyFont="1" applyFill="1" applyBorder="1" applyAlignment="1">
      <alignment horizontal="center" textRotation="90" wrapText="1"/>
    </xf>
    <xf numFmtId="0" fontId="99" fillId="77" borderId="38" xfId="19" applyFont="1" applyFill="1" applyBorder="1" applyAlignment="1">
      <alignment horizontal="center" textRotation="90" wrapText="1"/>
    </xf>
    <xf numFmtId="0" fontId="99" fillId="12" borderId="39" xfId="20" applyFont="1" applyBorder="1" applyAlignment="1">
      <alignment horizontal="center" textRotation="90" wrapText="1"/>
    </xf>
    <xf numFmtId="0" fontId="128" fillId="91" borderId="27" xfId="0" applyFont="1" applyFill="1" applyBorder="1" applyAlignment="1">
      <alignment vertical="center"/>
    </xf>
    <xf numFmtId="0" fontId="128" fillId="92" borderId="68" xfId="0" applyFont="1" applyFill="1" applyBorder="1" applyAlignment="1">
      <alignment vertical="center"/>
    </xf>
    <xf numFmtId="0" fontId="128" fillId="83" borderId="32" xfId="0" applyFont="1" applyFill="1" applyBorder="1" applyAlignment="1">
      <alignment vertical="center"/>
    </xf>
    <xf numFmtId="0" fontId="128" fillId="91" borderId="31" xfId="0" applyFont="1" applyFill="1" applyBorder="1" applyAlignment="1">
      <alignment vertical="center"/>
    </xf>
    <xf numFmtId="0" fontId="0" fillId="47" borderId="20" xfId="0" applyFill="1" applyBorder="1"/>
    <xf numFmtId="166" fontId="128" fillId="47" borderId="20" xfId="0" applyNumberFormat="1" applyFont="1" applyFill="1" applyBorder="1" applyAlignment="1">
      <alignment horizontal="right" vertical="center" wrapText="1"/>
    </xf>
    <xf numFmtId="49" fontId="94" fillId="0" borderId="52" xfId="199" applyNumberFormat="1" applyFont="1" applyBorder="1" applyAlignment="1">
      <alignment horizontal="left" vertical="center"/>
    </xf>
    <xf numFmtId="179" fontId="101" fillId="82" borderId="14" xfId="36" applyNumberFormat="1" applyFont="1" applyFill="1" applyBorder="1" applyAlignment="1">
      <alignment horizontal="center" vertical="center"/>
    </xf>
    <xf numFmtId="166" fontId="101" fillId="82" borderId="0" xfId="36" applyNumberFormat="1" applyFont="1" applyFill="1" applyBorder="1" applyAlignment="1">
      <alignment horizontal="center" vertical="center"/>
    </xf>
    <xf numFmtId="0" fontId="99" fillId="77" borderId="39" xfId="20" applyFont="1" applyFill="1" applyBorder="1" applyAlignment="1">
      <alignment horizontal="center" textRotation="90" wrapText="1"/>
    </xf>
    <xf numFmtId="166" fontId="120" fillId="49" borderId="76" xfId="0" applyNumberFormat="1" applyFont="1" applyFill="1" applyBorder="1" applyAlignment="1">
      <alignment horizontal="center" vertical="center"/>
    </xf>
    <xf numFmtId="166" fontId="120" fillId="49" borderId="0" xfId="0" applyNumberFormat="1" applyFont="1" applyFill="1" applyAlignment="1">
      <alignment horizontal="center" vertical="center"/>
    </xf>
    <xf numFmtId="2" fontId="0" fillId="47" borderId="20" xfId="0" applyNumberFormat="1" applyFill="1" applyBorder="1"/>
    <xf numFmtId="3" fontId="0" fillId="47" borderId="20" xfId="0" applyNumberFormat="1" applyFill="1" applyBorder="1"/>
    <xf numFmtId="3" fontId="0" fillId="0" borderId="20" xfId="0" applyNumberFormat="1" applyBorder="1"/>
    <xf numFmtId="0" fontId="128" fillId="92" borderId="27" xfId="0" applyFont="1" applyFill="1" applyBorder="1" applyAlignment="1">
      <alignment vertical="center"/>
    </xf>
    <xf numFmtId="0" fontId="128" fillId="0" borderId="0" xfId="0" applyFont="1" applyAlignment="1">
      <alignment horizontal="center"/>
    </xf>
    <xf numFmtId="0" fontId="128" fillId="91" borderId="20" xfId="0" applyFont="1" applyFill="1" applyBorder="1" applyAlignment="1">
      <alignment vertical="center"/>
    </xf>
    <xf numFmtId="0" fontId="128" fillId="91" borderId="20" xfId="0" applyFont="1" applyFill="1" applyBorder="1" applyAlignment="1">
      <alignment horizontal="center" vertical="center"/>
    </xf>
    <xf numFmtId="0" fontId="128" fillId="92" borderId="20" xfId="0" applyFont="1" applyFill="1" applyBorder="1" applyAlignment="1">
      <alignment horizontal="center" vertical="center"/>
    </xf>
    <xf numFmtId="0" fontId="128" fillId="83" borderId="54" xfId="0" applyFont="1" applyFill="1" applyBorder="1" applyAlignment="1">
      <alignment horizontal="center" vertical="center" textRotation="90" wrapText="1"/>
    </xf>
    <xf numFmtId="0" fontId="129" fillId="90" borderId="20" xfId="0" applyFont="1" applyFill="1" applyBorder="1" applyAlignment="1">
      <alignment horizontal="center"/>
    </xf>
    <xf numFmtId="0" fontId="128" fillId="83" borderId="20" xfId="0" applyFont="1" applyFill="1" applyBorder="1" applyAlignment="1">
      <alignment horizontal="center" vertical="center"/>
    </xf>
    <xf numFmtId="0" fontId="128" fillId="83" borderId="20" xfId="0" applyFont="1" applyFill="1" applyBorder="1" applyAlignment="1">
      <alignment vertical="center"/>
    </xf>
    <xf numFmtId="0" fontId="128" fillId="83" borderId="74" xfId="0" applyFont="1" applyFill="1" applyBorder="1" applyAlignment="1">
      <alignment horizontal="center" vertical="center" textRotation="90" wrapText="1"/>
    </xf>
    <xf numFmtId="0" fontId="128" fillId="83" borderId="48" xfId="0" applyFont="1" applyFill="1" applyBorder="1" applyAlignment="1">
      <alignment horizontal="center" vertical="center" textRotation="90" wrapText="1"/>
    </xf>
    <xf numFmtId="0" fontId="128" fillId="83" borderId="75" xfId="0" applyFont="1" applyFill="1" applyBorder="1" applyAlignment="1">
      <alignment horizontal="center" vertical="center" textRotation="90" wrapText="1"/>
    </xf>
    <xf numFmtId="0" fontId="128" fillId="83" borderId="20" xfId="0" applyFont="1" applyFill="1" applyBorder="1" applyAlignment="1">
      <alignment horizontal="center" vertical="center" textRotation="90" wrapText="1"/>
    </xf>
    <xf numFmtId="0" fontId="128" fillId="83" borderId="31" xfId="0" applyFont="1" applyFill="1" applyBorder="1" applyAlignment="1">
      <alignment horizontal="center" vertical="center" textRotation="90" wrapText="1"/>
    </xf>
    <xf numFmtId="0" fontId="130" fillId="48" borderId="20" xfId="3" applyFont="1" applyFill="1" applyBorder="1" applyAlignment="1">
      <alignment horizontal="left" indent="1"/>
    </xf>
    <xf numFmtId="0" fontId="130" fillId="48" borderId="20" xfId="3" applyFont="1" applyFill="1" applyBorder="1"/>
    <xf numFmtId="49" fontId="131" fillId="0" borderId="20" xfId="199" applyNumberFormat="1" applyFont="1" applyBorder="1" applyAlignment="1">
      <alignment horizontal="left" vertical="center"/>
    </xf>
    <xf numFmtId="1" fontId="131" fillId="0" borderId="20" xfId="199" applyNumberFormat="1" applyFont="1" applyBorder="1" applyAlignment="1">
      <alignment horizontal="left" vertical="center"/>
    </xf>
    <xf numFmtId="0" fontId="131" fillId="0" borderId="20" xfId="199" applyFont="1" applyBorder="1" applyAlignment="1">
      <alignment horizontal="left" vertical="center"/>
    </xf>
    <xf numFmtId="1" fontId="128" fillId="0" borderId="20" xfId="199" applyNumberFormat="1" applyFont="1" applyBorder="1" applyAlignment="1">
      <alignment horizontal="left" vertical="center"/>
    </xf>
    <xf numFmtId="0" fontId="128" fillId="0" borderId="20" xfId="199" applyFont="1" applyBorder="1" applyAlignment="1">
      <alignment horizontal="left" vertical="center"/>
    </xf>
    <xf numFmtId="49" fontId="131" fillId="0" borderId="20" xfId="199" applyNumberFormat="1" applyFont="1" applyBorder="1" applyAlignment="1">
      <alignment horizontal="left" vertical="center" wrapText="1"/>
    </xf>
    <xf numFmtId="0" fontId="128" fillId="0" borderId="20" xfId="0" applyFont="1" applyBorder="1" applyAlignment="1">
      <alignment horizontal="left" vertical="center"/>
    </xf>
    <xf numFmtId="0" fontId="128" fillId="48" borderId="20" xfId="0" applyFont="1" applyFill="1" applyBorder="1" applyAlignment="1">
      <alignment horizontal="left"/>
    </xf>
    <xf numFmtId="0" fontId="128" fillId="48" borderId="20" xfId="0" applyFont="1" applyFill="1" applyBorder="1" applyAlignment="1">
      <alignment horizontal="left" vertical="center"/>
    </xf>
    <xf numFmtId="0" fontId="18" fillId="0" borderId="0" xfId="0" applyFont="1" applyAlignment="1">
      <alignment horizontal="center" textRotation="90" wrapText="1"/>
    </xf>
    <xf numFmtId="0" fontId="84" fillId="0" borderId="0" xfId="0" applyFont="1" applyAlignment="1">
      <alignment horizontal="center" textRotation="90" wrapText="1"/>
    </xf>
    <xf numFmtId="1" fontId="92" fillId="66" borderId="0" xfId="0" applyNumberFormat="1" applyFont="1" applyFill="1" applyAlignment="1">
      <alignment horizontal="center" vertical="center" wrapText="1"/>
    </xf>
    <xf numFmtId="0" fontId="92" fillId="66" borderId="0" xfId="0" applyFont="1" applyFill="1" applyAlignment="1">
      <alignment horizontal="center" vertical="center" wrapText="1"/>
    </xf>
    <xf numFmtId="0" fontId="95" fillId="67" borderId="0" xfId="0" applyFont="1" applyFill="1" applyAlignment="1">
      <alignment horizontal="center" vertical="center" wrapText="1"/>
    </xf>
    <xf numFmtId="0" fontId="92" fillId="67" borderId="0" xfId="0" applyFont="1" applyFill="1" applyAlignment="1">
      <alignment horizontal="center" vertical="center" wrapText="1"/>
    </xf>
    <xf numFmtId="0" fontId="95" fillId="68" borderId="0" xfId="0" applyFont="1" applyFill="1" applyAlignment="1">
      <alignment horizontal="center" vertical="center" wrapText="1"/>
    </xf>
    <xf numFmtId="0" fontId="133" fillId="0" borderId="0" xfId="0" applyFont="1" applyAlignment="1">
      <alignment horizontal="center" vertical="center" wrapText="1"/>
    </xf>
    <xf numFmtId="0" fontId="134" fillId="0" borderId="0" xfId="0" applyFont="1" applyAlignment="1">
      <alignment horizontal="center"/>
    </xf>
    <xf numFmtId="0" fontId="26" fillId="0" borderId="20" xfId="0" applyFont="1" applyBorder="1" applyAlignment="1">
      <alignment horizontal="left"/>
    </xf>
    <xf numFmtId="0" fontId="132" fillId="48" borderId="20" xfId="0" applyFont="1" applyFill="1" applyBorder="1" applyAlignment="1">
      <alignment horizontal="center" textRotation="90" wrapText="1"/>
    </xf>
    <xf numFmtId="0" fontId="132" fillId="0" borderId="20" xfId="0" applyFont="1" applyBorder="1" applyAlignment="1">
      <alignment horizontal="left" indent="1"/>
    </xf>
    <xf numFmtId="0" fontId="132" fillId="0" borderId="20" xfId="0" applyFont="1" applyBorder="1"/>
    <xf numFmtId="0" fontId="84" fillId="48" borderId="20" xfId="0" applyFont="1" applyFill="1" applyBorder="1"/>
    <xf numFmtId="0" fontId="133" fillId="0" borderId="20" xfId="0" applyFont="1" applyBorder="1" applyAlignment="1">
      <alignment horizontal="left" indent="1"/>
    </xf>
    <xf numFmtId="0" fontId="84" fillId="0" borderId="20" xfId="0" applyFont="1" applyBorder="1"/>
    <xf numFmtId="0" fontId="117" fillId="77" borderId="19" xfId="2" applyFont="1" applyFill="1" applyBorder="1" applyAlignment="1">
      <alignment horizontal="center" textRotation="90" wrapText="1"/>
    </xf>
    <xf numFmtId="0" fontId="118" fillId="0" borderId="0" xfId="3" applyFont="1" applyFill="1" applyBorder="1" applyAlignment="1">
      <alignment horizontal="center" textRotation="90"/>
    </xf>
    <xf numFmtId="0" fontId="128" fillId="93" borderId="32" xfId="0" applyFont="1" applyFill="1" applyBorder="1" applyAlignment="1">
      <alignment vertical="center"/>
    </xf>
    <xf numFmtId="49" fontId="94" fillId="0" borderId="28" xfId="199" applyNumberFormat="1" applyFont="1" applyBorder="1" applyAlignment="1">
      <alignment horizontal="left" vertical="center" wrapText="1"/>
    </xf>
    <xf numFmtId="0" fontId="128" fillId="93" borderId="20" xfId="0" applyFont="1" applyFill="1" applyBorder="1" applyAlignment="1">
      <alignment vertical="center"/>
    </xf>
    <xf numFmtId="0" fontId="128" fillId="93" borderId="54" xfId="0" applyFont="1" applyFill="1" applyBorder="1" applyAlignment="1">
      <alignment horizontal="center" vertical="center" textRotation="90" wrapText="1"/>
    </xf>
    <xf numFmtId="0" fontId="129" fillId="90" borderId="20" xfId="0" applyFont="1" applyFill="1" applyBorder="1" applyAlignment="1">
      <alignment horizontal="center"/>
    </xf>
    <xf numFmtId="0" fontId="128" fillId="83" borderId="20" xfId="0" applyFont="1" applyFill="1" applyBorder="1" applyAlignment="1">
      <alignment horizontal="center" vertical="center"/>
    </xf>
    <xf numFmtId="0" fontId="128" fillId="83" borderId="62" xfId="0" applyFont="1" applyFill="1" applyBorder="1" applyAlignment="1">
      <alignment horizontal="center" vertical="center" wrapText="1"/>
    </xf>
    <xf numFmtId="0" fontId="128" fillId="83" borderId="66" xfId="0" applyFont="1" applyFill="1" applyBorder="1" applyAlignment="1">
      <alignment horizontal="center" vertical="center" wrapText="1"/>
    </xf>
    <xf numFmtId="0" fontId="128" fillId="83" borderId="72" xfId="0" applyFont="1" applyFill="1" applyBorder="1" applyAlignment="1">
      <alignment horizontal="center" vertical="center" wrapText="1"/>
    </xf>
    <xf numFmtId="0" fontId="128" fillId="0" borderId="63" xfId="0" applyFont="1" applyBorder="1" applyAlignment="1">
      <alignment horizontal="center"/>
    </xf>
    <xf numFmtId="0" fontId="128" fillId="0" borderId="64" xfId="0" applyFont="1" applyBorder="1" applyAlignment="1">
      <alignment horizontal="center"/>
    </xf>
    <xf numFmtId="0" fontId="128" fillId="0" borderId="65" xfId="0" applyFont="1" applyBorder="1" applyAlignment="1">
      <alignment horizontal="center"/>
    </xf>
    <xf numFmtId="0" fontId="128" fillId="0" borderId="77" xfId="0" applyFont="1" applyBorder="1" applyAlignment="1">
      <alignment horizontal="center"/>
    </xf>
    <xf numFmtId="0" fontId="128" fillId="0" borderId="78" xfId="0" applyFont="1" applyBorder="1" applyAlignment="1">
      <alignment horizontal="center"/>
    </xf>
    <xf numFmtId="0" fontId="129" fillId="90" borderId="31" xfId="0" applyFont="1" applyFill="1" applyBorder="1" applyAlignment="1">
      <alignment horizontal="center"/>
    </xf>
    <xf numFmtId="0" fontId="129" fillId="90" borderId="27" xfId="0" applyFont="1" applyFill="1" applyBorder="1" applyAlignment="1">
      <alignment horizontal="center"/>
    </xf>
    <xf numFmtId="0" fontId="129" fillId="90" borderId="67" xfId="0" applyFont="1" applyFill="1" applyBorder="1" applyAlignment="1">
      <alignment horizontal="center"/>
    </xf>
    <xf numFmtId="0" fontId="128" fillId="91" borderId="69" xfId="0" applyFont="1" applyFill="1" applyBorder="1" applyAlignment="1">
      <alignment horizontal="center" vertical="center" wrapText="1"/>
    </xf>
    <xf numFmtId="0" fontId="128" fillId="91" borderId="53" xfId="0" applyFont="1" applyFill="1" applyBorder="1" applyAlignment="1">
      <alignment horizontal="center" vertical="center" wrapText="1"/>
    </xf>
    <xf numFmtId="0" fontId="128" fillId="91" borderId="54" xfId="0" applyFont="1" applyFill="1" applyBorder="1" applyAlignment="1">
      <alignment horizontal="center" vertical="center" wrapText="1"/>
    </xf>
    <xf numFmtId="0" fontId="128" fillId="91" borderId="73" xfId="0" applyFont="1" applyFill="1" applyBorder="1" applyAlignment="1">
      <alignment horizontal="center" vertical="center" wrapText="1"/>
    </xf>
    <xf numFmtId="0" fontId="128" fillId="91" borderId="28" xfId="0" applyFont="1" applyFill="1" applyBorder="1" applyAlignment="1">
      <alignment horizontal="center" vertical="center" wrapText="1"/>
    </xf>
    <xf numFmtId="0" fontId="128" fillId="91" borderId="55" xfId="0" applyFont="1" applyFill="1" applyBorder="1" applyAlignment="1">
      <alignment horizontal="center" vertical="center" wrapText="1"/>
    </xf>
    <xf numFmtId="0" fontId="128" fillId="92" borderId="50" xfId="0" applyFont="1" applyFill="1" applyBorder="1" applyAlignment="1">
      <alignment horizontal="center" vertical="center" wrapText="1"/>
    </xf>
    <xf numFmtId="0" fontId="128" fillId="92" borderId="53" xfId="0" applyFont="1" applyFill="1" applyBorder="1" applyAlignment="1">
      <alignment horizontal="center" vertical="center" wrapText="1"/>
    </xf>
    <xf numFmtId="0" fontId="128" fillId="92" borderId="70" xfId="0" applyFont="1" applyFill="1" applyBorder="1" applyAlignment="1">
      <alignment horizontal="center" vertical="center" wrapText="1"/>
    </xf>
    <xf numFmtId="0" fontId="128" fillId="92" borderId="52" xfId="0" applyFont="1" applyFill="1" applyBorder="1" applyAlignment="1">
      <alignment horizontal="center" vertical="center" wrapText="1"/>
    </xf>
    <xf numFmtId="0" fontId="128" fillId="92" borderId="28" xfId="0" applyFont="1" applyFill="1" applyBorder="1" applyAlignment="1">
      <alignment horizontal="center" vertical="center" wrapText="1"/>
    </xf>
    <xf numFmtId="0" fontId="128" fillId="92" borderId="72" xfId="0" applyFont="1" applyFill="1" applyBorder="1" applyAlignment="1">
      <alignment horizontal="center" vertical="center" wrapText="1"/>
    </xf>
    <xf numFmtId="0" fontId="128" fillId="91" borderId="71" xfId="0" applyFont="1" applyFill="1" applyBorder="1" applyAlignment="1">
      <alignment horizontal="center" vertical="center"/>
    </xf>
    <xf numFmtId="0" fontId="128" fillId="91" borderId="27" xfId="0" applyFont="1" applyFill="1" applyBorder="1" applyAlignment="1">
      <alignment horizontal="center" vertical="center"/>
    </xf>
    <xf numFmtId="0" fontId="128" fillId="91" borderId="20" xfId="0" applyFont="1" applyFill="1" applyBorder="1" applyAlignment="1">
      <alignment horizontal="center" vertical="center"/>
    </xf>
    <xf numFmtId="0" fontId="128" fillId="0" borderId="51" xfId="0" applyFont="1" applyBorder="1" applyAlignment="1">
      <alignment horizontal="center"/>
    </xf>
    <xf numFmtId="0" fontId="128" fillId="0" borderId="0" xfId="0" applyFont="1" applyAlignment="1">
      <alignment horizontal="center"/>
    </xf>
    <xf numFmtId="0" fontId="106" fillId="47" borderId="28" xfId="0" applyFont="1" applyFill="1" applyBorder="1" applyAlignment="1">
      <alignment horizontal="center" vertical="center" wrapText="1"/>
    </xf>
    <xf numFmtId="0" fontId="26" fillId="70" borderId="0" xfId="0" applyFont="1" applyFill="1" applyAlignment="1">
      <alignment horizontal="center"/>
    </xf>
    <xf numFmtId="0" fontId="26" fillId="71" borderId="0" xfId="0" applyFont="1" applyFill="1" applyAlignment="1">
      <alignment horizontal="center"/>
    </xf>
    <xf numFmtId="0" fontId="26" fillId="72" borderId="0" xfId="0" applyFont="1" applyFill="1" applyAlignment="1">
      <alignment horizontal="center"/>
    </xf>
    <xf numFmtId="0" fontId="26" fillId="69" borderId="0" xfId="0" applyFont="1" applyFill="1" applyAlignment="1">
      <alignment horizontal="center"/>
    </xf>
  </cellXfs>
  <cellStyles count="316">
    <cellStyle name="_x000d__x000a_JournalTemplate=C:\COMFO\CTALK\JOURSTD.TPL_x000d__x000a_LbStateAddress=3 3 0 251 1 89 2 311_x000d__x000a_LbStateJou" xfId="78" xr:uid="{00000000-0005-0000-0000-000000000000}"/>
    <cellStyle name="_KF08 DL 080909 raw data Part III Ch1" xfId="79" xr:uid="{00000000-0005-0000-0000-000001000000}"/>
    <cellStyle name="_KF08 DL 080909 raw data Part III Ch1_KF2010 Figure 1 1 1 World GERD 100310 (2)" xfId="80" xr:uid="{00000000-0005-0000-0000-000002000000}"/>
    <cellStyle name="20% - Accent1" xfId="18" builtinId="30" customBuiltin="1"/>
    <cellStyle name="20% - Accent1 2" xfId="41" xr:uid="{00000000-0005-0000-0000-000003000000}"/>
    <cellStyle name="20% - Accent1 3" xfId="81" xr:uid="{00000000-0005-0000-0000-000004000000}"/>
    <cellStyle name="20% - Accent2" xfId="22" builtinId="34" customBuiltin="1"/>
    <cellStyle name="20% - Accent2 2" xfId="42" xr:uid="{00000000-0005-0000-0000-000005000000}"/>
    <cellStyle name="20% - Accent2 3" xfId="82" xr:uid="{00000000-0005-0000-0000-000006000000}"/>
    <cellStyle name="20% - Accent3" xfId="26" builtinId="38" customBuiltin="1"/>
    <cellStyle name="20% - Accent3 2" xfId="43" xr:uid="{00000000-0005-0000-0000-000007000000}"/>
    <cellStyle name="20% - Accent3 3" xfId="83" xr:uid="{00000000-0005-0000-0000-000008000000}"/>
    <cellStyle name="20% - Accent4" xfId="30" builtinId="42" customBuiltin="1"/>
    <cellStyle name="20% - Accent4 2" xfId="44" xr:uid="{00000000-0005-0000-0000-000009000000}"/>
    <cellStyle name="20% - Accent4 3" xfId="84" xr:uid="{00000000-0005-0000-0000-00000A000000}"/>
    <cellStyle name="20% - Accent5" xfId="34" builtinId="46" customBuiltin="1"/>
    <cellStyle name="20% - Accent5 2" xfId="85" xr:uid="{00000000-0005-0000-0000-00000B000000}"/>
    <cellStyle name="20% - Accent5 3" xfId="86" xr:uid="{00000000-0005-0000-0000-00000C000000}"/>
    <cellStyle name="20% - Accent6" xfId="38" builtinId="50" customBuiltin="1"/>
    <cellStyle name="20% - Accent6 2" xfId="87" xr:uid="{00000000-0005-0000-0000-00000D000000}"/>
    <cellStyle name="20% - Accent6 3" xfId="88" xr:uid="{00000000-0005-0000-0000-00000E000000}"/>
    <cellStyle name="20% - Colore 1" xfId="89" xr:uid="{00000000-0005-0000-0000-00000F000000}"/>
    <cellStyle name="20% - Colore 2" xfId="90" xr:uid="{00000000-0005-0000-0000-000010000000}"/>
    <cellStyle name="20% - Colore 3" xfId="91" xr:uid="{00000000-0005-0000-0000-000011000000}"/>
    <cellStyle name="20% - Colore 4" xfId="92" xr:uid="{00000000-0005-0000-0000-000012000000}"/>
    <cellStyle name="20% - Colore 5" xfId="93" xr:uid="{00000000-0005-0000-0000-000013000000}"/>
    <cellStyle name="20% - Colore 6" xfId="94" xr:uid="{00000000-0005-0000-0000-000014000000}"/>
    <cellStyle name="40% - Accent1" xfId="19" builtinId="31" customBuiltin="1"/>
    <cellStyle name="40% - Accent1 2" xfId="45" xr:uid="{00000000-0005-0000-0000-00001B000000}"/>
    <cellStyle name="40% - Accent1 3" xfId="95" xr:uid="{00000000-0005-0000-0000-00001C000000}"/>
    <cellStyle name="40% - Accent2" xfId="23" builtinId="35" customBuiltin="1"/>
    <cellStyle name="40% - Accent2 2" xfId="96" xr:uid="{00000000-0005-0000-0000-00001D000000}"/>
    <cellStyle name="40% - Accent2 3" xfId="97" xr:uid="{00000000-0005-0000-0000-00001E000000}"/>
    <cellStyle name="40% - Accent3" xfId="27" builtinId="39" customBuiltin="1"/>
    <cellStyle name="40% - Accent3 2" xfId="46" xr:uid="{00000000-0005-0000-0000-00001F000000}"/>
    <cellStyle name="40% - Accent3 3" xfId="98" xr:uid="{00000000-0005-0000-0000-000020000000}"/>
    <cellStyle name="40% - Accent4" xfId="31" builtinId="43" customBuiltin="1"/>
    <cellStyle name="40% - Accent4 2" xfId="47" xr:uid="{00000000-0005-0000-0000-000021000000}"/>
    <cellStyle name="40% - Accent4 3" xfId="99" xr:uid="{00000000-0005-0000-0000-000022000000}"/>
    <cellStyle name="40% - Accent5" xfId="35" builtinId="47" customBuiltin="1"/>
    <cellStyle name="40% - Accent5 2" xfId="100" xr:uid="{00000000-0005-0000-0000-000023000000}"/>
    <cellStyle name="40% - Accent5 3" xfId="101" xr:uid="{00000000-0005-0000-0000-000024000000}"/>
    <cellStyle name="40% - Accent6" xfId="39" builtinId="51" customBuiltin="1"/>
    <cellStyle name="40% - Accent6 2" xfId="48" xr:uid="{00000000-0005-0000-0000-000025000000}"/>
    <cellStyle name="40% - Accent6 3" xfId="102" xr:uid="{00000000-0005-0000-0000-000026000000}"/>
    <cellStyle name="40% - Colore 1" xfId="103" xr:uid="{00000000-0005-0000-0000-000027000000}"/>
    <cellStyle name="40% - Colore 2" xfId="104" xr:uid="{00000000-0005-0000-0000-000028000000}"/>
    <cellStyle name="40% - Colore 3" xfId="105" xr:uid="{00000000-0005-0000-0000-000029000000}"/>
    <cellStyle name="40% - Colore 4" xfId="106" xr:uid="{00000000-0005-0000-0000-00002A000000}"/>
    <cellStyle name="40% - Colore 5" xfId="107" xr:uid="{00000000-0005-0000-0000-00002B000000}"/>
    <cellStyle name="40% - Colore 6" xfId="108" xr:uid="{00000000-0005-0000-0000-00002C000000}"/>
    <cellStyle name="60% - Accent1" xfId="20" builtinId="32" customBuiltin="1"/>
    <cellStyle name="60% - Accent1 2" xfId="49" xr:uid="{00000000-0005-0000-0000-000033000000}"/>
    <cellStyle name="60% - Accent1 3" xfId="109" xr:uid="{00000000-0005-0000-0000-000034000000}"/>
    <cellStyle name="60% - Accent2" xfId="24" builtinId="36" customBuiltin="1"/>
    <cellStyle name="60% - Accent2 2" xfId="110" xr:uid="{00000000-0005-0000-0000-000035000000}"/>
    <cellStyle name="60% - Accent2 3" xfId="111" xr:uid="{00000000-0005-0000-0000-000036000000}"/>
    <cellStyle name="60% - Accent3" xfId="28" builtinId="40" customBuiltin="1"/>
    <cellStyle name="60% - Accent3 2" xfId="50" xr:uid="{00000000-0005-0000-0000-000037000000}"/>
    <cellStyle name="60% - Accent3 3" xfId="112" xr:uid="{00000000-0005-0000-0000-000038000000}"/>
    <cellStyle name="60% - Accent4" xfId="32" builtinId="44" customBuiltin="1"/>
    <cellStyle name="60% - Accent4 2" xfId="51" xr:uid="{00000000-0005-0000-0000-000039000000}"/>
    <cellStyle name="60% - Accent4 3" xfId="113" xr:uid="{00000000-0005-0000-0000-00003A000000}"/>
    <cellStyle name="60% - Accent5" xfId="36" builtinId="48" customBuiltin="1"/>
    <cellStyle name="60% - Accent5 2" xfId="114" xr:uid="{00000000-0005-0000-0000-00003B000000}"/>
    <cellStyle name="60% - Accent5 3" xfId="115" xr:uid="{00000000-0005-0000-0000-00003C000000}"/>
    <cellStyle name="60% - Accent6" xfId="40" builtinId="52" customBuiltin="1"/>
    <cellStyle name="60% - Accent6 2" xfId="52" xr:uid="{00000000-0005-0000-0000-00003D000000}"/>
    <cellStyle name="60% - Accent6 3" xfId="116" xr:uid="{00000000-0005-0000-0000-00003E000000}"/>
    <cellStyle name="60% - Colore 1" xfId="117" xr:uid="{00000000-0005-0000-0000-00003F000000}"/>
    <cellStyle name="60% - Colore 2" xfId="118" xr:uid="{00000000-0005-0000-0000-000040000000}"/>
    <cellStyle name="60% - Colore 3" xfId="119" xr:uid="{00000000-0005-0000-0000-000041000000}"/>
    <cellStyle name="60% - Colore 4" xfId="120" xr:uid="{00000000-0005-0000-0000-000042000000}"/>
    <cellStyle name="60% - Colore 5" xfId="121" xr:uid="{00000000-0005-0000-0000-000043000000}"/>
    <cellStyle name="60% - Colore 6" xfId="122" xr:uid="{00000000-0005-0000-0000-000044000000}"/>
    <cellStyle name="60% - Énfasis1 2" xfId="291" xr:uid="{00000000-0005-0000-0000-000046000000}"/>
    <cellStyle name="60% - Énfasis2 2" xfId="292" xr:uid="{00000000-0005-0000-0000-000048000000}"/>
    <cellStyle name="60% - Énfasis3 2" xfId="293" xr:uid="{00000000-0005-0000-0000-00004A000000}"/>
    <cellStyle name="60% - Énfasis4 2" xfId="294" xr:uid="{00000000-0005-0000-0000-00004C000000}"/>
    <cellStyle name="60% - Énfasis5 2" xfId="295" xr:uid="{00000000-0005-0000-0000-00004E000000}"/>
    <cellStyle name="60% - Énfasis6 2" xfId="296" xr:uid="{00000000-0005-0000-0000-000050000000}"/>
    <cellStyle name="Accent1" xfId="17" builtinId="29" customBuiltin="1"/>
    <cellStyle name="Accent1 2" xfId="53" xr:uid="{00000000-0005-0000-0000-000051000000}"/>
    <cellStyle name="Accent1 3" xfId="123" xr:uid="{00000000-0005-0000-0000-000052000000}"/>
    <cellStyle name="Accent2" xfId="21" builtinId="33" customBuiltin="1"/>
    <cellStyle name="Accent2 2" xfId="54" xr:uid="{00000000-0005-0000-0000-000053000000}"/>
    <cellStyle name="Accent2 3" xfId="124" xr:uid="{00000000-0005-0000-0000-000054000000}"/>
    <cellStyle name="Accent3" xfId="25" builtinId="37" customBuiltin="1"/>
    <cellStyle name="Accent3 2" xfId="55" xr:uid="{00000000-0005-0000-0000-000055000000}"/>
    <cellStyle name="Accent3 3" xfId="125" xr:uid="{00000000-0005-0000-0000-000056000000}"/>
    <cellStyle name="Accent4" xfId="29" builtinId="41" customBuiltin="1"/>
    <cellStyle name="Accent4 2" xfId="56" xr:uid="{00000000-0005-0000-0000-000057000000}"/>
    <cellStyle name="Accent4 3" xfId="126" xr:uid="{00000000-0005-0000-0000-000058000000}"/>
    <cellStyle name="Accent5" xfId="33" builtinId="45" customBuiltin="1"/>
    <cellStyle name="Accent5 2" xfId="127" xr:uid="{00000000-0005-0000-0000-000059000000}"/>
    <cellStyle name="Accent5 3" xfId="128" xr:uid="{00000000-0005-0000-0000-00005A000000}"/>
    <cellStyle name="Accent6" xfId="37" builtinId="49" customBuiltin="1"/>
    <cellStyle name="Accent6 2" xfId="129" xr:uid="{00000000-0005-0000-0000-00005B000000}"/>
    <cellStyle name="Accent6 3" xfId="130" xr:uid="{00000000-0005-0000-0000-00005C000000}"/>
    <cellStyle name="ANCLAS,REZONES Y SUS PARTES,DE FUNDICION,DE HIERRO O DE ACERO" xfId="131" xr:uid="{00000000-0005-0000-0000-00005D000000}"/>
    <cellStyle name="Bad" xfId="7" builtinId="27" customBuiltin="1"/>
    <cellStyle name="Bad 2" xfId="57" xr:uid="{00000000-0005-0000-0000-00005E000000}"/>
    <cellStyle name="Berekening 2" xfId="132" xr:uid="{00000000-0005-0000-0000-00005F000000}"/>
    <cellStyle name="bin" xfId="133" xr:uid="{00000000-0005-0000-0000-000060000000}"/>
    <cellStyle name="blue" xfId="134" xr:uid="{00000000-0005-0000-0000-000061000000}"/>
    <cellStyle name="Calcolo" xfId="135" xr:uid="{00000000-0005-0000-0000-000063000000}"/>
    <cellStyle name="Calculation" xfId="11" builtinId="22" customBuiltin="1"/>
    <cellStyle name="Calculation 2" xfId="58" xr:uid="{00000000-0005-0000-0000-000064000000}"/>
    <cellStyle name="cell" xfId="136" xr:uid="{00000000-0005-0000-0000-000068000000}"/>
    <cellStyle name="Cella collegata" xfId="137" xr:uid="{00000000-0005-0000-0000-000069000000}"/>
    <cellStyle name="Cella da controllare" xfId="138" xr:uid="{00000000-0005-0000-0000-00006A000000}"/>
    <cellStyle name="Check Cell" xfId="13" builtinId="23" customBuiltin="1"/>
    <cellStyle name="Check Cell 2" xfId="139" xr:uid="{00000000-0005-0000-0000-00006B000000}"/>
    <cellStyle name="Col&amp;RowHeadings" xfId="140" xr:uid="{00000000-0005-0000-0000-00006C000000}"/>
    <cellStyle name="ColCodes" xfId="141" xr:uid="{00000000-0005-0000-0000-00006D000000}"/>
    <cellStyle name="Colore 1" xfId="142" xr:uid="{00000000-0005-0000-0000-00006E000000}"/>
    <cellStyle name="Colore 2" xfId="143" xr:uid="{00000000-0005-0000-0000-00006F000000}"/>
    <cellStyle name="Colore 3" xfId="144" xr:uid="{00000000-0005-0000-0000-000070000000}"/>
    <cellStyle name="Colore 4" xfId="145" xr:uid="{00000000-0005-0000-0000-000071000000}"/>
    <cellStyle name="Colore 5" xfId="146" xr:uid="{00000000-0005-0000-0000-000072000000}"/>
    <cellStyle name="Colore 6" xfId="147" xr:uid="{00000000-0005-0000-0000-000073000000}"/>
    <cellStyle name="ColTitles" xfId="148" xr:uid="{00000000-0005-0000-0000-000074000000}"/>
    <cellStyle name="column" xfId="149" xr:uid="{00000000-0005-0000-0000-000075000000}"/>
    <cellStyle name="Comma" xfId="74" builtinId="3"/>
    <cellStyle name="Comma 2" xfId="70" xr:uid="{00000000-0005-0000-0000-000076000000}"/>
    <cellStyle name="Comma 2 2" xfId="150" xr:uid="{00000000-0005-0000-0000-000077000000}"/>
    <cellStyle name="Comma 2 3" xfId="151" xr:uid="{00000000-0005-0000-0000-000078000000}"/>
    <cellStyle name="Comma 2 3 2" xfId="298" xr:uid="{00000000-0005-0000-0000-000079000000}"/>
    <cellStyle name="Comma 2 4" xfId="309" xr:uid="{00000000-0005-0000-0000-00007A000000}"/>
    <cellStyle name="Comma 2 5" xfId="297" xr:uid="{00000000-0005-0000-0000-00007B000000}"/>
    <cellStyle name="Comma 2_GII2013_Mika_June07" xfId="77" xr:uid="{00000000-0005-0000-0000-00007C000000}"/>
    <cellStyle name="Comma 3" xfId="152" xr:uid="{00000000-0005-0000-0000-00007D000000}"/>
    <cellStyle name="Comma 3 2" xfId="299" xr:uid="{00000000-0005-0000-0000-00007E000000}"/>
    <cellStyle name="Comma0" xfId="153" xr:uid="{00000000-0005-0000-0000-00007F000000}"/>
    <cellStyle name="Controlecel 2" xfId="154" xr:uid="{00000000-0005-0000-0000-000080000000}"/>
    <cellStyle name="Currency0" xfId="155" xr:uid="{00000000-0005-0000-0000-000081000000}"/>
    <cellStyle name="DataEntryCells" xfId="156" xr:uid="{00000000-0005-0000-0000-000082000000}"/>
    <cellStyle name="Date" xfId="157" xr:uid="{00000000-0005-0000-0000-000083000000}"/>
    <cellStyle name="Dezimal [0]_Germany" xfId="158" xr:uid="{00000000-0005-0000-0000-000084000000}"/>
    <cellStyle name="Dezimal_Germany" xfId="159" xr:uid="{00000000-0005-0000-0000-000085000000}"/>
    <cellStyle name="ErrRpt_DataEntryCells" xfId="160" xr:uid="{00000000-0005-0000-0000-00008F000000}"/>
    <cellStyle name="ErrRpt-DataEntryCells" xfId="161" xr:uid="{00000000-0005-0000-0000-000090000000}"/>
    <cellStyle name="ErrRpt-GreyBackground" xfId="162" xr:uid="{00000000-0005-0000-0000-000091000000}"/>
    <cellStyle name="Euro" xfId="163" xr:uid="{00000000-0005-0000-0000-000092000000}"/>
    <cellStyle name="Explanatory Text" xfId="15" builtinId="53" customBuiltin="1"/>
    <cellStyle name="Explanatory Text 2" xfId="164" xr:uid="{00000000-0005-0000-0000-000093000000}"/>
    <cellStyle name="Fixed" xfId="165" xr:uid="{00000000-0005-0000-0000-000094000000}"/>
    <cellStyle name="formula" xfId="166" xr:uid="{00000000-0005-0000-0000-000095000000}"/>
    <cellStyle name="gap" xfId="167" xr:uid="{00000000-0005-0000-0000-000096000000}"/>
    <cellStyle name="Gekoppelde cel 2" xfId="168" xr:uid="{00000000-0005-0000-0000-000097000000}"/>
    <cellStyle name="Goed 2" xfId="169" xr:uid="{00000000-0005-0000-0000-000098000000}"/>
    <cellStyle name="Good" xfId="6" builtinId="26" customBuiltin="1"/>
    <cellStyle name="Good 2" xfId="170" xr:uid="{00000000-0005-0000-0000-000099000000}"/>
    <cellStyle name="GreyBackground" xfId="171" xr:uid="{00000000-0005-0000-0000-00009A000000}"/>
    <cellStyle name="Heading 1" xfId="2" builtinId="16" customBuiltin="1"/>
    <cellStyle name="Heading 1 2" xfId="59" xr:uid="{00000000-0005-0000-0000-00009B000000}"/>
    <cellStyle name="Heading 2" xfId="3" builtinId="17" customBuiltin="1"/>
    <cellStyle name="Heading 2 2" xfId="60" xr:uid="{00000000-0005-0000-0000-00009C000000}"/>
    <cellStyle name="Heading 3" xfId="4" builtinId="18" customBuiltin="1"/>
    <cellStyle name="Heading 3 2" xfId="61" xr:uid="{00000000-0005-0000-0000-00009D000000}"/>
    <cellStyle name="Heading 4" xfId="5" builtinId="19" customBuiltin="1"/>
    <cellStyle name="Heading 4 2" xfId="62" xr:uid="{00000000-0005-0000-0000-00009E000000}"/>
    <cellStyle name="Hyperlink" xfId="286" builtinId="8"/>
    <cellStyle name="Hyperlink 2" xfId="172" xr:uid="{00000000-0005-0000-0000-0000A0000000}"/>
    <cellStyle name="Hyperlink 3" xfId="287" xr:uid="{00000000-0005-0000-0000-0000A1000000}"/>
    <cellStyle name="Input" xfId="9" builtinId="20" customBuiltin="1"/>
    <cellStyle name="Input 2" xfId="173" xr:uid="{00000000-0005-0000-0000-0000A3000000}"/>
    <cellStyle name="Invoer 2" xfId="174" xr:uid="{00000000-0005-0000-0000-0000A4000000}"/>
    <cellStyle name="ISC" xfId="175" xr:uid="{00000000-0005-0000-0000-0000A5000000}"/>
    <cellStyle name="isced" xfId="176" xr:uid="{00000000-0005-0000-0000-0000A6000000}"/>
    <cellStyle name="ISCED Titles" xfId="177" xr:uid="{00000000-0005-0000-0000-0000A7000000}"/>
    <cellStyle name="Komma 2" xfId="178" xr:uid="{00000000-0005-0000-0000-0000A8000000}"/>
    <cellStyle name="Kop 1 2" xfId="179" xr:uid="{00000000-0005-0000-0000-0000A9000000}"/>
    <cellStyle name="Kop 2 2" xfId="180" xr:uid="{00000000-0005-0000-0000-0000AA000000}"/>
    <cellStyle name="Kop 3 2" xfId="181" xr:uid="{00000000-0005-0000-0000-0000AB000000}"/>
    <cellStyle name="Kop 4 2" xfId="182" xr:uid="{00000000-0005-0000-0000-0000AC000000}"/>
    <cellStyle name="level1a" xfId="183" xr:uid="{00000000-0005-0000-0000-0000AD000000}"/>
    <cellStyle name="level2" xfId="184" xr:uid="{00000000-0005-0000-0000-0000AE000000}"/>
    <cellStyle name="level2a" xfId="185" xr:uid="{00000000-0005-0000-0000-0000AF000000}"/>
    <cellStyle name="level3" xfId="186" xr:uid="{00000000-0005-0000-0000-0000B0000000}"/>
    <cellStyle name="Linked Cell" xfId="12" builtinId="24" customBuiltin="1"/>
    <cellStyle name="Linked Cell 2" xfId="187" xr:uid="{00000000-0005-0000-0000-0000B1000000}"/>
    <cellStyle name="Migliaia (0)_conti99" xfId="188" xr:uid="{00000000-0005-0000-0000-0000B2000000}"/>
    <cellStyle name="Millares 2" xfId="289" xr:uid="{00000000-0005-0000-0000-0000B4000000}"/>
    <cellStyle name="Millares 2 2" xfId="315" xr:uid="{00000000-0005-0000-0000-0000B5000000}"/>
    <cellStyle name="Millares 2 3" xfId="300" xr:uid="{00000000-0005-0000-0000-0000B6000000}"/>
    <cellStyle name="Millares 3" xfId="301" xr:uid="{00000000-0005-0000-0000-0000B7000000}"/>
    <cellStyle name="Millares 4" xfId="310" xr:uid="{00000000-0005-0000-0000-0000B8000000}"/>
    <cellStyle name="Milliers [0]_8GRAD" xfId="189" xr:uid="{00000000-0005-0000-0000-0000B9000000}"/>
    <cellStyle name="Milliers_8GRAD" xfId="190" xr:uid="{00000000-0005-0000-0000-0000BA000000}"/>
    <cellStyle name="Monétaire [0]_8GRAD" xfId="191" xr:uid="{00000000-0005-0000-0000-0000BB000000}"/>
    <cellStyle name="Monétaire_8GRAD" xfId="192" xr:uid="{00000000-0005-0000-0000-0000BC000000}"/>
    <cellStyle name="Neutraal 2" xfId="193" xr:uid="{00000000-0005-0000-0000-0000BD000000}"/>
    <cellStyle name="Neutral" xfId="8" builtinId="28" customBuiltin="1"/>
    <cellStyle name="Neutral 2" xfId="194" xr:uid="{00000000-0005-0000-0000-0000BF000000}"/>
    <cellStyle name="Neutral 3" xfId="302" xr:uid="{00000000-0005-0000-0000-0000C0000000}"/>
    <cellStyle name="Neutrale" xfId="195" xr:uid="{00000000-0005-0000-0000-0000C1000000}"/>
    <cellStyle name="Normal" xfId="0" builtinId="0"/>
    <cellStyle name="Normal 10" xfId="303" xr:uid="{00000000-0005-0000-0000-0000C3000000}"/>
    <cellStyle name="Normal 11" xfId="290" xr:uid="{00000000-0005-0000-0000-0000C4000000}"/>
    <cellStyle name="Normal 19" xfId="196" xr:uid="{00000000-0005-0000-0000-0000C5000000}"/>
    <cellStyle name="Normal 2" xfId="63" xr:uid="{00000000-0005-0000-0000-0000C6000000}"/>
    <cellStyle name="Normal 2 2" xfId="64" xr:uid="{00000000-0005-0000-0000-0000C7000000}"/>
    <cellStyle name="Normal 2 2 2" xfId="197" xr:uid="{00000000-0005-0000-0000-0000C8000000}"/>
    <cellStyle name="Normal 2 2 3" xfId="198" xr:uid="{00000000-0005-0000-0000-0000C9000000}"/>
    <cellStyle name="Normal 2 2_GII2013_Mika_June07" xfId="76" xr:uid="{00000000-0005-0000-0000-0000CA000000}"/>
    <cellStyle name="Normal 2 3" xfId="71" xr:uid="{00000000-0005-0000-0000-0000CB000000}"/>
    <cellStyle name="Normal 2 3 2" xfId="199" xr:uid="{00000000-0005-0000-0000-0000CC000000}"/>
    <cellStyle name="Normal 2 3_GII2013_Mika_June07" xfId="200" xr:uid="{00000000-0005-0000-0000-0000CD000000}"/>
    <cellStyle name="Normal 2 4" xfId="201" xr:uid="{00000000-0005-0000-0000-0000CE000000}"/>
    <cellStyle name="Normal 2 5" xfId="202" xr:uid="{00000000-0005-0000-0000-0000CF000000}"/>
    <cellStyle name="Normal 2 6" xfId="203" xr:uid="{00000000-0005-0000-0000-0000D0000000}"/>
    <cellStyle name="Normal 2 7" xfId="204" xr:uid="{00000000-0005-0000-0000-0000D1000000}"/>
    <cellStyle name="Normal 2 8" xfId="205" xr:uid="{00000000-0005-0000-0000-0000D2000000}"/>
    <cellStyle name="Normal 2_962010071P1G001" xfId="206" xr:uid="{00000000-0005-0000-0000-0000D3000000}"/>
    <cellStyle name="Normal 3" xfId="65" xr:uid="{00000000-0005-0000-0000-0000D4000000}"/>
    <cellStyle name="Normal 3 2" xfId="207" xr:uid="{00000000-0005-0000-0000-0000D5000000}"/>
    <cellStyle name="Normal 3 2 2" xfId="208" xr:uid="{00000000-0005-0000-0000-0000D6000000}"/>
    <cellStyle name="Normal 3 2_SSI2012-Finaldata_JRCresults_2003" xfId="209" xr:uid="{00000000-0005-0000-0000-0000D7000000}"/>
    <cellStyle name="Normal 3 3" xfId="210" xr:uid="{00000000-0005-0000-0000-0000D8000000}"/>
    <cellStyle name="Normal 3 3 2" xfId="211" xr:uid="{00000000-0005-0000-0000-0000D9000000}"/>
    <cellStyle name="Normal 3 3_SSI2012-Finaldata_JRCresults_2003" xfId="212" xr:uid="{00000000-0005-0000-0000-0000DA000000}"/>
    <cellStyle name="Normal 3 4" xfId="213" xr:uid="{00000000-0005-0000-0000-0000DB000000}"/>
    <cellStyle name="Normal 3_SSI2012-Finaldata_JRCresults_2003" xfId="214" xr:uid="{00000000-0005-0000-0000-0000DC000000}"/>
    <cellStyle name="Normal 4" xfId="215" xr:uid="{00000000-0005-0000-0000-0000DD000000}"/>
    <cellStyle name="Normal 5" xfId="216" xr:uid="{00000000-0005-0000-0000-0000DE000000}"/>
    <cellStyle name="Normal 6" xfId="217" xr:uid="{00000000-0005-0000-0000-0000DF000000}"/>
    <cellStyle name="Normal 6 2" xfId="218" xr:uid="{00000000-0005-0000-0000-0000E0000000}"/>
    <cellStyle name="Normal 7" xfId="219" xr:uid="{00000000-0005-0000-0000-0000E1000000}"/>
    <cellStyle name="Normal 8" xfId="220" xr:uid="{00000000-0005-0000-0000-0000E2000000}"/>
    <cellStyle name="Normal 9" xfId="304" xr:uid="{00000000-0005-0000-0000-0000E3000000}"/>
    <cellStyle name="Normale_Foglio1" xfId="221" xr:uid="{00000000-0005-0000-0000-0000E4000000}"/>
    <cellStyle name="Nota" xfId="222" xr:uid="{00000000-0005-0000-0000-0000E5000000}"/>
    <cellStyle name="Notas 2" xfId="305" xr:uid="{00000000-0005-0000-0000-0000E7000000}"/>
    <cellStyle name="Note" xfId="75" builtinId="10" customBuiltin="1"/>
    <cellStyle name="Note 2" xfId="66" xr:uid="{00000000-0005-0000-0000-0000E8000000}"/>
    <cellStyle name="Note 2 2" xfId="72" xr:uid="{00000000-0005-0000-0000-0000E9000000}"/>
    <cellStyle name="Note 2 3" xfId="223" xr:uid="{00000000-0005-0000-0000-0000EA000000}"/>
    <cellStyle name="Notitie 2" xfId="224" xr:uid="{00000000-0005-0000-0000-0000EB000000}"/>
    <cellStyle name="Ongeldig 2" xfId="225" xr:uid="{00000000-0005-0000-0000-0000EC000000}"/>
    <cellStyle name="Output" xfId="10" builtinId="21" customBuiltin="1"/>
    <cellStyle name="Output 2" xfId="67" xr:uid="{00000000-0005-0000-0000-0000ED000000}"/>
    <cellStyle name="Percent" xfId="73" builtinId="5"/>
    <cellStyle name="Percent 2" xfId="226" xr:uid="{00000000-0005-0000-0000-0000EE000000}"/>
    <cellStyle name="Porcentaje 2" xfId="306" xr:uid="{00000000-0005-0000-0000-0000F0000000}"/>
    <cellStyle name="Porcentaje 3" xfId="307" xr:uid="{00000000-0005-0000-0000-0000F1000000}"/>
    <cellStyle name="Prozent_SubCatperStud" xfId="227" xr:uid="{00000000-0005-0000-0000-0000F2000000}"/>
    <cellStyle name="row" xfId="228" xr:uid="{00000000-0005-0000-0000-0000F3000000}"/>
    <cellStyle name="RowCodes" xfId="229" xr:uid="{00000000-0005-0000-0000-0000F4000000}"/>
    <cellStyle name="Row-Col Headings" xfId="230" xr:uid="{00000000-0005-0000-0000-0000F5000000}"/>
    <cellStyle name="RowTitles" xfId="231" xr:uid="{00000000-0005-0000-0000-0000F6000000}"/>
    <cellStyle name="RowTitles1-Detail" xfId="232" xr:uid="{00000000-0005-0000-0000-0000F7000000}"/>
    <cellStyle name="RowTitles-Col2" xfId="233" xr:uid="{00000000-0005-0000-0000-0000F8000000}"/>
    <cellStyle name="RowTitles-Detail" xfId="234" xr:uid="{00000000-0005-0000-0000-0000F9000000}"/>
    <cellStyle name="ss1" xfId="235" xr:uid="{00000000-0005-0000-0000-0000FB000000}"/>
    <cellStyle name="ss10" xfId="236" xr:uid="{00000000-0005-0000-0000-0000FC000000}"/>
    <cellStyle name="ss11" xfId="237" xr:uid="{00000000-0005-0000-0000-0000FD000000}"/>
    <cellStyle name="ss12" xfId="238" xr:uid="{00000000-0005-0000-0000-0000FE000000}"/>
    <cellStyle name="ss13" xfId="239" xr:uid="{00000000-0005-0000-0000-0000FF000000}"/>
    <cellStyle name="ss14" xfId="240" xr:uid="{00000000-0005-0000-0000-000000010000}"/>
    <cellStyle name="ss15" xfId="241" xr:uid="{00000000-0005-0000-0000-000001010000}"/>
    <cellStyle name="ss16" xfId="242" xr:uid="{00000000-0005-0000-0000-000002010000}"/>
    <cellStyle name="ss17" xfId="243" xr:uid="{00000000-0005-0000-0000-000003010000}"/>
    <cellStyle name="ss18" xfId="244" xr:uid="{00000000-0005-0000-0000-000004010000}"/>
    <cellStyle name="ss19" xfId="245" xr:uid="{00000000-0005-0000-0000-000005010000}"/>
    <cellStyle name="ss2" xfId="246" xr:uid="{00000000-0005-0000-0000-000006010000}"/>
    <cellStyle name="ss20" xfId="247" xr:uid="{00000000-0005-0000-0000-000007010000}"/>
    <cellStyle name="ss21" xfId="248" xr:uid="{00000000-0005-0000-0000-000008010000}"/>
    <cellStyle name="ss22" xfId="249" xr:uid="{00000000-0005-0000-0000-000009010000}"/>
    <cellStyle name="ss3" xfId="250" xr:uid="{00000000-0005-0000-0000-00000A010000}"/>
    <cellStyle name="ss4" xfId="251" xr:uid="{00000000-0005-0000-0000-00000B010000}"/>
    <cellStyle name="ss5" xfId="252" xr:uid="{00000000-0005-0000-0000-00000C010000}"/>
    <cellStyle name="ss6" xfId="253" xr:uid="{00000000-0005-0000-0000-00000D010000}"/>
    <cellStyle name="ss7" xfId="254" xr:uid="{00000000-0005-0000-0000-00000E010000}"/>
    <cellStyle name="ss8" xfId="255" xr:uid="{00000000-0005-0000-0000-00000F010000}"/>
    <cellStyle name="ss9" xfId="256" xr:uid="{00000000-0005-0000-0000-000010010000}"/>
    <cellStyle name="Standaard 2" xfId="257" xr:uid="{00000000-0005-0000-0000-000011010000}"/>
    <cellStyle name="Standaard 3" xfId="258" xr:uid="{00000000-0005-0000-0000-000012010000}"/>
    <cellStyle name="Standard_cpi-mp-be-stats" xfId="259" xr:uid="{00000000-0005-0000-0000-000013010000}"/>
    <cellStyle name="Style 1" xfId="260" xr:uid="{00000000-0005-0000-0000-000014010000}"/>
    <cellStyle name="Style 2" xfId="261" xr:uid="{00000000-0005-0000-0000-000015010000}"/>
    <cellStyle name="Table No." xfId="262" xr:uid="{00000000-0005-0000-0000-000016010000}"/>
    <cellStyle name="Table Title" xfId="263" xr:uid="{00000000-0005-0000-0000-000017010000}"/>
    <cellStyle name="Tagline" xfId="264" xr:uid="{00000000-0005-0000-0000-000018010000}"/>
    <cellStyle name="temp" xfId="265" xr:uid="{00000000-0005-0000-0000-000019010000}"/>
    <cellStyle name="test" xfId="288" xr:uid="{00000000-0005-0000-0000-00001A010000}"/>
    <cellStyle name="Testo avviso" xfId="266" xr:uid="{00000000-0005-0000-0000-00001B010000}"/>
    <cellStyle name="Testo descrittivo" xfId="267" xr:uid="{00000000-0005-0000-0000-00001C010000}"/>
    <cellStyle name="Title" xfId="1" builtinId="15" customBuiltin="1"/>
    <cellStyle name="Title 1" xfId="268" xr:uid="{00000000-0005-0000-0000-00001F010000}"/>
    <cellStyle name="Title 2" xfId="68" xr:uid="{00000000-0005-0000-0000-000020010000}"/>
    <cellStyle name="title1" xfId="269" xr:uid="{00000000-0005-0000-0000-000021010000}"/>
    <cellStyle name="Titolo" xfId="270" xr:uid="{00000000-0005-0000-0000-000022010000}"/>
    <cellStyle name="Titolo 1" xfId="271" xr:uid="{00000000-0005-0000-0000-000023010000}"/>
    <cellStyle name="Titolo 1 2" xfId="311" xr:uid="{00000000-0005-0000-0000-000024010000}"/>
    <cellStyle name="Titolo 2" xfId="272" xr:uid="{00000000-0005-0000-0000-000025010000}"/>
    <cellStyle name="Titolo 2 2" xfId="312" xr:uid="{00000000-0005-0000-0000-000026010000}"/>
    <cellStyle name="Titolo 3" xfId="273" xr:uid="{00000000-0005-0000-0000-000027010000}"/>
    <cellStyle name="Titolo 3 2" xfId="313" xr:uid="{00000000-0005-0000-0000-000028010000}"/>
    <cellStyle name="Titolo 4" xfId="274" xr:uid="{00000000-0005-0000-0000-000029010000}"/>
    <cellStyle name="Titolo 4 2" xfId="314" xr:uid="{00000000-0005-0000-0000-00002A010000}"/>
    <cellStyle name="Titolo_SSI2012-Finaldata_JRCresults_2003" xfId="275" xr:uid="{00000000-0005-0000-0000-00002B010000}"/>
    <cellStyle name="Título 4" xfId="308" xr:uid="{00000000-0005-0000-0000-00002F010000}"/>
    <cellStyle name="Totaal 2" xfId="276" xr:uid="{00000000-0005-0000-0000-000030010000}"/>
    <cellStyle name="Total" xfId="16" builtinId="25" customBuiltin="1"/>
    <cellStyle name="Total 2" xfId="69" xr:uid="{00000000-0005-0000-0000-000032010000}"/>
    <cellStyle name="Totale" xfId="277" xr:uid="{00000000-0005-0000-0000-000033010000}"/>
    <cellStyle name="Uitvoer 2" xfId="278" xr:uid="{00000000-0005-0000-0000-000034010000}"/>
    <cellStyle name="Valore non valido" xfId="279" xr:uid="{00000000-0005-0000-0000-000035010000}"/>
    <cellStyle name="Valore valido" xfId="280" xr:uid="{00000000-0005-0000-0000-000036010000}"/>
    <cellStyle name="Verklarende tekst 2" xfId="281" xr:uid="{00000000-0005-0000-0000-000037010000}"/>
    <cellStyle name="Waarschuwingstekst 2" xfId="282" xr:uid="{00000000-0005-0000-0000-000038010000}"/>
    <cellStyle name="Währung [0]_Germany" xfId="283" xr:uid="{00000000-0005-0000-0000-000039010000}"/>
    <cellStyle name="Währung_Germany" xfId="284" xr:uid="{00000000-0005-0000-0000-00003A010000}"/>
    <cellStyle name="Warning Text" xfId="14" builtinId="11" customBuiltin="1"/>
    <cellStyle name="Warning Text 2" xfId="285" xr:uid="{00000000-0005-0000-0000-00003B010000}"/>
  </cellStyles>
  <dxfs count="84">
    <dxf>
      <fill>
        <patternFill>
          <bgColor rgb="FFFF0000"/>
        </patternFill>
      </fill>
    </dxf>
    <dxf>
      <fill>
        <patternFill>
          <bgColor rgb="FF92D050"/>
        </patternFill>
      </fill>
    </dxf>
    <dxf>
      <fill>
        <patternFill>
          <bgColor rgb="FFFFFF00"/>
        </patternFill>
      </fill>
    </dxf>
    <dxf>
      <fill>
        <patternFill>
          <bgColor theme="5" tint="-0.24994659260841701"/>
        </patternFill>
      </fill>
    </dxf>
    <dxf>
      <fill>
        <patternFill>
          <bgColor rgb="FFFF0000"/>
        </patternFill>
      </fill>
    </dxf>
    <dxf>
      <fill>
        <patternFill>
          <bgColor rgb="FFFFFF00"/>
        </patternFill>
      </fill>
    </dxf>
    <dxf>
      <fill>
        <patternFill>
          <bgColor rgb="FF92D050"/>
        </patternFill>
      </fill>
    </dxf>
    <dxf>
      <fill>
        <patternFill>
          <bgColor theme="5" tint="-0.24994659260841701"/>
        </patternFill>
      </fill>
    </dxf>
    <dxf>
      <fill>
        <patternFill>
          <bgColor rgb="FFFF0000"/>
        </patternFill>
      </fill>
    </dxf>
    <dxf>
      <fill>
        <patternFill>
          <bgColor theme="5" tint="-0.24994659260841701"/>
        </patternFill>
      </fill>
    </dxf>
    <dxf>
      <fill>
        <patternFill>
          <bgColor rgb="FF92D050"/>
        </patternFill>
      </fill>
    </dxf>
    <dxf>
      <fill>
        <patternFill>
          <bgColor rgb="FFFFFF00"/>
        </patternFill>
      </fill>
    </dxf>
    <dxf>
      <fill>
        <patternFill>
          <bgColor theme="7"/>
        </patternFill>
      </fill>
    </dxf>
    <dxf>
      <fill>
        <patternFill>
          <bgColor rgb="FFFFFF00"/>
        </patternFill>
      </fill>
    </dxf>
    <dxf>
      <fill>
        <patternFill>
          <bgColor theme="5" tint="-0.24994659260841701"/>
        </patternFill>
      </fill>
    </dxf>
    <dxf>
      <fill>
        <patternFill>
          <bgColor rgb="FFFF0000"/>
        </patternFill>
      </fill>
    </dxf>
    <dxf>
      <fill>
        <patternFill>
          <bgColor rgb="FF7030A0"/>
        </patternFill>
      </fill>
    </dxf>
    <dxf>
      <fill>
        <patternFill>
          <bgColor rgb="FFFF0000"/>
        </patternFill>
      </fill>
    </dxf>
    <dxf>
      <fill>
        <patternFill>
          <bgColor theme="5" tint="-0.24994659260841701"/>
        </patternFill>
      </fill>
    </dxf>
    <dxf>
      <fill>
        <patternFill>
          <bgColor rgb="FFFFFF00"/>
        </patternFill>
      </fill>
    </dxf>
    <dxf>
      <fill>
        <patternFill>
          <bgColor rgb="FF92D050"/>
        </patternFill>
      </fill>
    </dxf>
    <dxf>
      <fill>
        <patternFill>
          <bgColor theme="7"/>
        </patternFill>
      </fill>
    </dxf>
    <dxf>
      <fill>
        <patternFill>
          <bgColor rgb="FFFFFF00"/>
        </patternFill>
      </fill>
    </dxf>
    <dxf>
      <fill>
        <patternFill>
          <bgColor theme="5" tint="-0.24994659260841701"/>
        </patternFill>
      </fill>
    </dxf>
    <dxf>
      <fill>
        <patternFill>
          <bgColor rgb="FFFF0000"/>
        </patternFill>
      </fill>
    </dxf>
    <dxf>
      <fill>
        <patternFill>
          <bgColor rgb="FF7030A0"/>
        </patternFill>
      </fill>
    </dxf>
    <dxf>
      <fill>
        <patternFill>
          <bgColor rgb="FFFF0000"/>
        </patternFill>
      </fill>
    </dxf>
    <dxf>
      <fill>
        <patternFill>
          <bgColor theme="5" tint="-0.24994659260841701"/>
        </patternFill>
      </fill>
    </dxf>
    <dxf>
      <fill>
        <patternFill>
          <bgColor rgb="FF92D050"/>
        </patternFill>
      </fill>
    </dxf>
    <dxf>
      <fill>
        <patternFill>
          <bgColor rgb="FFFFFF00"/>
        </patternFill>
      </fill>
    </dxf>
    <dxf>
      <fill>
        <patternFill>
          <bgColor rgb="FF7030A0"/>
        </patternFill>
      </fill>
    </dxf>
    <dxf>
      <fill>
        <patternFill>
          <bgColor rgb="FFFF0000"/>
        </patternFill>
      </fill>
    </dxf>
    <dxf>
      <fill>
        <patternFill>
          <bgColor theme="5" tint="-0.24994659260841701"/>
        </patternFill>
      </fill>
    </dxf>
    <dxf>
      <fill>
        <patternFill>
          <bgColor theme="7"/>
        </patternFill>
      </fill>
    </dxf>
    <dxf>
      <fill>
        <patternFill>
          <bgColor rgb="FFFFFF00"/>
        </patternFill>
      </fill>
    </dxf>
    <dxf>
      <fill>
        <patternFill>
          <bgColor rgb="FFFFFF00"/>
        </patternFill>
      </fill>
    </dxf>
    <dxf>
      <fill>
        <patternFill>
          <bgColor rgb="FF92D050"/>
        </patternFill>
      </fill>
    </dxf>
    <dxf>
      <fill>
        <patternFill>
          <bgColor theme="5" tint="-0.24994659260841701"/>
        </patternFill>
      </fill>
    </dxf>
    <dxf>
      <fill>
        <patternFill>
          <bgColor rgb="FFFF0000"/>
        </patternFill>
      </fill>
    </dxf>
    <dxf>
      <fill>
        <patternFill>
          <bgColor theme="7"/>
        </patternFill>
      </fill>
    </dxf>
    <dxf>
      <fill>
        <patternFill>
          <bgColor rgb="FF7030A0"/>
        </patternFill>
      </fill>
    </dxf>
    <dxf>
      <fill>
        <patternFill>
          <bgColor rgb="FFFF0000"/>
        </patternFill>
      </fill>
    </dxf>
    <dxf>
      <fill>
        <patternFill>
          <bgColor theme="5" tint="-0.24994659260841701"/>
        </patternFill>
      </fill>
    </dxf>
    <dxf>
      <fill>
        <patternFill>
          <bgColor rgb="FFFFFF00"/>
        </patternFill>
      </fill>
    </dxf>
    <dxf>
      <font>
        <b/>
        <i val="0"/>
      </font>
      <fill>
        <patternFill>
          <bgColor theme="3" tint="0.79998168889431442"/>
        </patternFill>
      </fill>
    </dxf>
    <dxf>
      <font>
        <b/>
        <i val="0"/>
      </font>
      <fill>
        <patternFill>
          <bgColor theme="3" tint="0.59996337778862885"/>
        </patternFill>
      </fill>
    </dxf>
    <dxf>
      <font>
        <b/>
        <i val="0"/>
      </font>
      <fill>
        <patternFill>
          <bgColor theme="3" tint="0.39994506668294322"/>
        </patternFill>
      </fill>
    </dxf>
    <dxf>
      <font>
        <b/>
        <i val="0"/>
        <color theme="0"/>
      </font>
      <fill>
        <patternFill>
          <bgColor theme="3" tint="-0.24994659260841701"/>
        </patternFill>
      </fill>
    </dxf>
    <dxf>
      <font>
        <b/>
        <i val="0"/>
        <color theme="0"/>
      </font>
      <fill>
        <patternFill>
          <bgColor theme="3" tint="-0.499984740745262"/>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39994506668294322"/>
        </patternFill>
      </fill>
    </dxf>
    <dxf>
      <font>
        <b/>
        <i val="0"/>
        <color theme="0"/>
      </font>
      <fill>
        <patternFill>
          <bgColor theme="7" tint="-0.24994659260841701"/>
        </patternFill>
      </fill>
    </dxf>
    <dxf>
      <font>
        <b/>
        <i val="0"/>
        <color theme="0"/>
      </font>
      <fill>
        <patternFill>
          <bgColor theme="7" tint="-0.499984740745262"/>
        </patternFill>
      </fill>
    </dxf>
    <dxf>
      <font>
        <b/>
        <i val="0"/>
      </font>
      <fill>
        <patternFill>
          <bgColor theme="6" tint="0.39994506668294322"/>
        </patternFill>
      </fill>
    </dxf>
    <dxf>
      <font>
        <b/>
        <i val="0"/>
      </font>
      <fill>
        <patternFill>
          <bgColor theme="6" tint="0.59996337778862885"/>
        </patternFill>
      </fill>
    </dxf>
    <dxf>
      <font>
        <b/>
        <i val="0"/>
      </font>
      <fill>
        <patternFill>
          <bgColor theme="6" tint="0.79998168889431442"/>
        </patternFill>
      </fill>
    </dxf>
    <dxf>
      <font>
        <b/>
        <i val="0"/>
        <color theme="0"/>
      </font>
      <fill>
        <patternFill>
          <bgColor theme="6" tint="-0.24994659260841701"/>
        </patternFill>
      </fill>
    </dxf>
    <dxf>
      <font>
        <b/>
        <i val="0"/>
        <color theme="0"/>
      </font>
      <fill>
        <patternFill>
          <bgColor theme="6" tint="-0.499984740745262"/>
        </patternFill>
      </fill>
    </dxf>
    <dxf>
      <font>
        <b/>
        <i val="0"/>
      </font>
      <fill>
        <patternFill>
          <bgColor theme="6" tint="0.79998168889431442"/>
        </patternFill>
      </fill>
    </dxf>
    <dxf>
      <font>
        <b/>
        <i val="0"/>
      </font>
      <fill>
        <patternFill>
          <bgColor theme="6" tint="0.59996337778862885"/>
        </patternFill>
      </fill>
    </dxf>
    <dxf>
      <font>
        <b/>
        <i val="0"/>
      </font>
      <fill>
        <patternFill>
          <bgColor theme="6" tint="0.39994506668294322"/>
        </patternFill>
      </fill>
    </dxf>
    <dxf>
      <font>
        <b/>
        <i val="0"/>
        <color theme="0"/>
      </font>
      <fill>
        <patternFill>
          <bgColor theme="6" tint="-0.24994659260841701"/>
        </patternFill>
      </fill>
    </dxf>
    <dxf>
      <font>
        <b/>
        <i val="0"/>
        <color theme="0"/>
      </font>
      <fill>
        <patternFill>
          <bgColor theme="6" tint="-0.499984740745262"/>
        </patternFill>
      </fill>
    </dxf>
    <dxf>
      <font>
        <b/>
        <i val="0"/>
        <color theme="0"/>
      </font>
      <fill>
        <patternFill>
          <bgColor theme="9" tint="-0.499984740745262"/>
        </patternFill>
      </fill>
    </dxf>
    <dxf>
      <font>
        <b/>
        <i val="0"/>
      </font>
      <fill>
        <patternFill>
          <bgColor theme="9" tint="0.79998168889431442"/>
        </patternFill>
      </fill>
    </dxf>
    <dxf>
      <font>
        <b/>
        <i val="0"/>
      </font>
      <fill>
        <patternFill>
          <bgColor theme="9" tint="0.59996337778862885"/>
        </patternFill>
      </fill>
    </dxf>
    <dxf>
      <font>
        <b/>
        <i val="0"/>
      </font>
      <fill>
        <patternFill>
          <bgColor theme="9" tint="0.39994506668294322"/>
        </patternFill>
      </fill>
    </dxf>
    <dxf>
      <font>
        <b/>
        <i val="0"/>
        <color theme="0"/>
      </font>
      <fill>
        <patternFill>
          <bgColor theme="9" tint="-0.24994659260841701"/>
        </patternFill>
      </fill>
    </dxf>
    <dxf>
      <font>
        <b/>
        <i val="0"/>
      </font>
      <fill>
        <patternFill>
          <bgColor theme="8" tint="0.79998168889431442"/>
        </patternFill>
      </fill>
    </dxf>
    <dxf>
      <font>
        <b/>
        <i val="0"/>
      </font>
      <fill>
        <patternFill>
          <bgColor theme="8" tint="0.59996337778862885"/>
        </patternFill>
      </fill>
    </dxf>
    <dxf>
      <font>
        <b/>
        <i val="0"/>
      </font>
      <fill>
        <patternFill>
          <bgColor theme="8" tint="0.39994506668294322"/>
        </patternFill>
      </fill>
    </dxf>
    <dxf>
      <font>
        <b/>
        <i val="0"/>
        <color theme="0"/>
      </font>
      <fill>
        <patternFill>
          <bgColor theme="8" tint="-0.24994659260841701"/>
        </patternFill>
      </fill>
    </dxf>
    <dxf>
      <font>
        <b/>
        <i val="0"/>
        <color theme="0"/>
      </font>
      <fill>
        <patternFill>
          <bgColor theme="8" tint="-0.499984740745262"/>
        </patternFill>
      </fill>
    </dxf>
    <dxf>
      <font>
        <b/>
        <i val="0"/>
      </font>
      <fill>
        <patternFill>
          <bgColor theme="8" tint="0.59996337778862885"/>
        </patternFill>
      </fill>
    </dxf>
    <dxf>
      <font>
        <b/>
        <i val="0"/>
      </font>
      <fill>
        <patternFill>
          <bgColor theme="8" tint="0.39994506668294322"/>
        </patternFill>
      </fill>
    </dxf>
    <dxf>
      <font>
        <b/>
        <i val="0"/>
        <color theme="0"/>
      </font>
      <fill>
        <patternFill>
          <bgColor theme="8" tint="-0.24994659260841701"/>
        </patternFill>
      </fill>
    </dxf>
    <dxf>
      <font>
        <b/>
        <i val="0"/>
      </font>
      <fill>
        <patternFill>
          <bgColor theme="8" tint="0.79998168889431442"/>
        </patternFill>
      </fill>
    </dxf>
    <dxf>
      <font>
        <b/>
        <i val="0"/>
        <color theme="0"/>
      </font>
      <fill>
        <patternFill>
          <bgColor theme="8" tint="-0.499984740745262"/>
        </patternFill>
      </fill>
    </dxf>
    <dxf>
      <font>
        <b/>
        <i val="0"/>
      </font>
      <fill>
        <patternFill>
          <bgColor theme="5" tint="0.59996337778862885"/>
        </patternFill>
      </fill>
    </dxf>
    <dxf>
      <font>
        <b/>
        <i val="0"/>
        <color theme="0"/>
      </font>
      <fill>
        <patternFill>
          <bgColor theme="5" tint="-0.499984740745262"/>
        </patternFill>
      </fill>
    </dxf>
    <dxf>
      <font>
        <b/>
        <i val="0"/>
        <color theme="0"/>
      </font>
      <fill>
        <patternFill>
          <bgColor theme="5" tint="-0.24994659260841701"/>
        </patternFill>
      </fill>
    </dxf>
    <dxf>
      <font>
        <b/>
        <i val="0"/>
      </font>
      <fill>
        <patternFill>
          <bgColor theme="5" tint="0.39994506668294322"/>
        </patternFill>
      </fill>
    </dxf>
    <dxf>
      <font>
        <b/>
        <i val="0"/>
      </font>
      <fill>
        <patternFill>
          <bgColor theme="5" tint="0.79998168889431442"/>
        </patternFill>
      </fill>
    </dxf>
  </dxfs>
  <tableStyles count="0" defaultTableStyle="TableStyleMedium2" defaultPivotStyle="PivotStyleLight16"/>
  <colors>
    <mruColors>
      <color rgb="FFFFFF99"/>
      <color rgb="FFF3F6F0"/>
      <color rgb="FFCC00CC"/>
      <color rgb="FFCE3327"/>
      <color rgb="FFFAA4EA"/>
      <color rgb="FF6BAED6"/>
      <color rgb="FF323232"/>
      <color rgb="FF7E935B"/>
      <color rgb="FF386192"/>
      <color rgb="FFF797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3D9E36E-4211-4B46-BAFD-2EDD052815B6}" type="doc">
      <dgm:prSet loTypeId="urn:microsoft.com/office/officeart/2008/layout/HorizontalMultiLevelHierarchy" loCatId="hierarchy" qsTypeId="urn:microsoft.com/office/officeart/2005/8/quickstyle/simple1" qsCatId="simple" csTypeId="urn:microsoft.com/office/officeart/2005/8/colors/accent1_2" csCatId="accent1" phldr="1"/>
      <dgm:spPr/>
      <dgm:t>
        <a:bodyPr/>
        <a:lstStyle/>
        <a:p>
          <a:endParaRPr lang="es-HN"/>
        </a:p>
      </dgm:t>
    </dgm:pt>
    <dgm:pt modelId="{707134DE-74D4-4D41-B86E-C09E630A6D24}">
      <dgm:prSet phldrT="[Texto]"/>
      <dgm:spPr>
        <a:solidFill>
          <a:schemeClr val="accent2"/>
        </a:solidFill>
      </dgm:spPr>
      <dgm:t>
        <a:bodyPr/>
        <a:lstStyle/>
        <a:p>
          <a:r>
            <a:rPr lang="es-HN"/>
            <a:t>Peligro y Exposición</a:t>
          </a:r>
        </a:p>
      </dgm:t>
    </dgm:pt>
    <dgm:pt modelId="{AD9A37E6-F9DE-4498-83B9-FA61C32C8D8B}" type="parTrans" cxnId="{CD38BA01-ED00-4736-91FC-BA5BDB16B3DF}">
      <dgm:prSet/>
      <dgm:spPr/>
      <dgm:t>
        <a:bodyPr/>
        <a:lstStyle/>
        <a:p>
          <a:endParaRPr lang="es-HN"/>
        </a:p>
      </dgm:t>
    </dgm:pt>
    <dgm:pt modelId="{4915C780-3B48-40AE-A1D2-D31D1F832DE6}" type="sibTrans" cxnId="{CD38BA01-ED00-4736-91FC-BA5BDB16B3DF}">
      <dgm:prSet/>
      <dgm:spPr/>
      <dgm:t>
        <a:bodyPr/>
        <a:lstStyle/>
        <a:p>
          <a:endParaRPr lang="es-HN"/>
        </a:p>
      </dgm:t>
    </dgm:pt>
    <dgm:pt modelId="{2FC6C9D0-F893-447A-A6B0-FBB2E61D7A4E}">
      <dgm:prSet phldrT="[Texto]"/>
      <dgm:spPr>
        <a:solidFill>
          <a:schemeClr val="bg1"/>
        </a:solidFill>
        <a:ln>
          <a:solidFill>
            <a:schemeClr val="accent2"/>
          </a:solidFill>
        </a:ln>
      </dgm:spPr>
      <dgm:t>
        <a:bodyPr/>
        <a:lstStyle/>
        <a:p>
          <a:r>
            <a:rPr lang="es-HN" b="1">
              <a:solidFill>
                <a:schemeClr val="tx1"/>
              </a:solidFill>
            </a:rPr>
            <a:t>Natural</a:t>
          </a:r>
        </a:p>
      </dgm:t>
    </dgm:pt>
    <dgm:pt modelId="{659F862C-BD11-4308-9E71-DE5030BDACAE}" type="parTrans" cxnId="{974EBB3A-F623-4371-B83D-6BD7ACFFCC25}">
      <dgm:prSet>
        <dgm:style>
          <a:lnRef idx="1">
            <a:schemeClr val="accent2"/>
          </a:lnRef>
          <a:fillRef idx="0">
            <a:schemeClr val="accent2"/>
          </a:fillRef>
          <a:effectRef idx="0">
            <a:schemeClr val="accent2"/>
          </a:effectRef>
          <a:fontRef idx="minor">
            <a:schemeClr val="tx1"/>
          </a:fontRef>
        </dgm:style>
      </dgm:prSet>
      <dgm:spPr/>
      <dgm:t>
        <a:bodyPr/>
        <a:lstStyle/>
        <a:p>
          <a:endParaRPr lang="es-HN"/>
        </a:p>
      </dgm:t>
    </dgm:pt>
    <dgm:pt modelId="{9D0B4F62-8030-423D-A873-4360E7114291}" type="sibTrans" cxnId="{974EBB3A-F623-4371-B83D-6BD7ACFFCC25}">
      <dgm:prSet/>
      <dgm:spPr/>
      <dgm:t>
        <a:bodyPr/>
        <a:lstStyle/>
        <a:p>
          <a:endParaRPr lang="es-HN"/>
        </a:p>
      </dgm:t>
    </dgm:pt>
    <dgm:pt modelId="{0327E25F-54FE-46E7-938E-670A5B84C9E3}">
      <dgm:prSet phldrT="[Texto]"/>
      <dgm:spPr>
        <a:solidFill>
          <a:schemeClr val="bg1"/>
        </a:solidFill>
        <a:ln>
          <a:solidFill>
            <a:schemeClr val="accent2"/>
          </a:solidFill>
        </a:ln>
      </dgm:spPr>
      <dgm:t>
        <a:bodyPr/>
        <a:lstStyle/>
        <a:p>
          <a:r>
            <a:rPr lang="es-HN" b="1">
              <a:solidFill>
                <a:schemeClr val="tx1"/>
              </a:solidFill>
            </a:rPr>
            <a:t>Deslizamiento</a:t>
          </a:r>
        </a:p>
      </dgm:t>
    </dgm:pt>
    <dgm:pt modelId="{46583A3E-A422-4D43-B091-5549346EC330}" type="parTrans" cxnId="{A8C90DC0-A5E7-4764-A134-0985083D4BED}">
      <dgm:prSet>
        <dgm:style>
          <a:lnRef idx="1">
            <a:schemeClr val="accent2"/>
          </a:lnRef>
          <a:fillRef idx="0">
            <a:schemeClr val="accent2"/>
          </a:fillRef>
          <a:effectRef idx="0">
            <a:schemeClr val="accent2"/>
          </a:effectRef>
          <a:fontRef idx="minor">
            <a:schemeClr val="tx1"/>
          </a:fontRef>
        </dgm:style>
      </dgm:prSet>
      <dgm:spPr/>
      <dgm:t>
        <a:bodyPr/>
        <a:lstStyle/>
        <a:p>
          <a:endParaRPr lang="es-HN"/>
        </a:p>
      </dgm:t>
    </dgm:pt>
    <dgm:pt modelId="{91EE89BF-7B1E-4F59-82D9-62D69FBFD710}" type="sibTrans" cxnId="{A8C90DC0-A5E7-4764-A134-0985083D4BED}">
      <dgm:prSet/>
      <dgm:spPr/>
      <dgm:t>
        <a:bodyPr/>
        <a:lstStyle/>
        <a:p>
          <a:endParaRPr lang="es-HN"/>
        </a:p>
      </dgm:t>
    </dgm:pt>
    <dgm:pt modelId="{49FB662A-294F-45CF-800F-26CE684B7E71}">
      <dgm:prSet phldrT="[Texto]"/>
      <dgm:spPr>
        <a:solidFill>
          <a:schemeClr val="bg1"/>
        </a:solidFill>
        <a:ln>
          <a:solidFill>
            <a:schemeClr val="accent2"/>
          </a:solidFill>
        </a:ln>
      </dgm:spPr>
      <dgm:t>
        <a:bodyPr/>
        <a:lstStyle/>
        <a:p>
          <a:r>
            <a:rPr lang="es-HN" b="1">
              <a:solidFill>
                <a:schemeClr val="tx1"/>
              </a:solidFill>
            </a:rPr>
            <a:t>Calor Extremo</a:t>
          </a:r>
        </a:p>
      </dgm:t>
    </dgm:pt>
    <dgm:pt modelId="{3729F2B5-8CA7-4B87-9327-E6D7561B46CD}" type="parTrans" cxnId="{E3F9FCB5-E587-46B1-89E6-AC18B1FD07F3}">
      <dgm:prSet>
        <dgm:style>
          <a:lnRef idx="1">
            <a:schemeClr val="accent2"/>
          </a:lnRef>
          <a:fillRef idx="0">
            <a:schemeClr val="accent2"/>
          </a:fillRef>
          <a:effectRef idx="0">
            <a:schemeClr val="accent2"/>
          </a:effectRef>
          <a:fontRef idx="minor">
            <a:schemeClr val="tx1"/>
          </a:fontRef>
        </dgm:style>
      </dgm:prSet>
      <dgm:spPr/>
      <dgm:t>
        <a:bodyPr/>
        <a:lstStyle/>
        <a:p>
          <a:endParaRPr lang="es-HN"/>
        </a:p>
      </dgm:t>
    </dgm:pt>
    <dgm:pt modelId="{95E6AE0D-316B-4B9B-A065-E08B7B5C5E2F}" type="sibTrans" cxnId="{E3F9FCB5-E587-46B1-89E6-AC18B1FD07F3}">
      <dgm:prSet/>
      <dgm:spPr/>
      <dgm:t>
        <a:bodyPr/>
        <a:lstStyle/>
        <a:p>
          <a:endParaRPr lang="es-HN"/>
        </a:p>
      </dgm:t>
    </dgm:pt>
    <dgm:pt modelId="{79193D68-4AFB-49D6-A9AA-78BAA223CA89}">
      <dgm:prSet phldrT="[Texto]"/>
      <dgm:spPr>
        <a:solidFill>
          <a:schemeClr val="bg1"/>
        </a:solidFill>
        <a:ln>
          <a:solidFill>
            <a:schemeClr val="accent2"/>
          </a:solidFill>
        </a:ln>
      </dgm:spPr>
      <dgm:t>
        <a:bodyPr/>
        <a:lstStyle/>
        <a:p>
          <a:r>
            <a:rPr lang="es-HN" b="1">
              <a:solidFill>
                <a:schemeClr val="tx1"/>
              </a:solidFill>
            </a:rPr>
            <a:t>Inundación </a:t>
          </a:r>
        </a:p>
      </dgm:t>
    </dgm:pt>
    <dgm:pt modelId="{B91D00BA-43DC-4690-9D78-D2033EDE3194}" type="parTrans" cxnId="{69DE1C33-607E-4F48-868A-A8DD26B2EDE8}">
      <dgm:prSet/>
      <dgm:spPr/>
      <dgm:t>
        <a:bodyPr/>
        <a:lstStyle/>
        <a:p>
          <a:endParaRPr lang="es-HN"/>
        </a:p>
      </dgm:t>
    </dgm:pt>
    <dgm:pt modelId="{377591BE-CC52-470F-91C2-116F866687B7}" type="sibTrans" cxnId="{69DE1C33-607E-4F48-868A-A8DD26B2EDE8}">
      <dgm:prSet/>
      <dgm:spPr/>
      <dgm:t>
        <a:bodyPr/>
        <a:lstStyle/>
        <a:p>
          <a:endParaRPr lang="es-HN"/>
        </a:p>
      </dgm:t>
    </dgm:pt>
    <dgm:pt modelId="{94033DCE-F854-44A5-AE19-6CE7B2F8E63F}">
      <dgm:prSet phldrT="[Texto]"/>
      <dgm:spPr>
        <a:solidFill>
          <a:schemeClr val="bg1"/>
        </a:solidFill>
        <a:ln>
          <a:solidFill>
            <a:schemeClr val="accent2"/>
          </a:solidFill>
        </a:ln>
      </dgm:spPr>
      <dgm:t>
        <a:bodyPr/>
        <a:lstStyle/>
        <a:p>
          <a:r>
            <a:rPr lang="es-HN" b="1">
              <a:solidFill>
                <a:schemeClr val="tx1"/>
              </a:solidFill>
            </a:rPr>
            <a:t>Ciclón tropical y marejada</a:t>
          </a:r>
        </a:p>
      </dgm:t>
    </dgm:pt>
    <dgm:pt modelId="{17CD7B68-EC03-460D-AA1C-FA2043A4112D}" type="parTrans" cxnId="{B51257C4-3F9F-4BE9-BE61-AF7CE92C9513}">
      <dgm:prSet/>
      <dgm:spPr/>
      <dgm:t>
        <a:bodyPr/>
        <a:lstStyle/>
        <a:p>
          <a:endParaRPr lang="es-HN"/>
        </a:p>
      </dgm:t>
    </dgm:pt>
    <dgm:pt modelId="{A3DB5DAD-1833-4D5E-8F24-DB892CCD958B}" type="sibTrans" cxnId="{B51257C4-3F9F-4BE9-BE61-AF7CE92C9513}">
      <dgm:prSet/>
      <dgm:spPr/>
      <dgm:t>
        <a:bodyPr/>
        <a:lstStyle/>
        <a:p>
          <a:endParaRPr lang="es-HN"/>
        </a:p>
      </dgm:t>
    </dgm:pt>
    <dgm:pt modelId="{81F88F24-C5B0-4628-99E9-188F76467569}">
      <dgm:prSet phldrT="[Texto]"/>
      <dgm:spPr>
        <a:solidFill>
          <a:schemeClr val="bg1"/>
        </a:solidFill>
        <a:ln>
          <a:solidFill>
            <a:schemeClr val="accent2"/>
          </a:solidFill>
        </a:ln>
      </dgm:spPr>
      <dgm:t>
        <a:bodyPr/>
        <a:lstStyle/>
        <a:p>
          <a:r>
            <a:rPr lang="es-HN" b="1">
              <a:solidFill>
                <a:schemeClr val="tx1"/>
              </a:solidFill>
            </a:rPr>
            <a:t>Incendios Forestales</a:t>
          </a:r>
        </a:p>
      </dgm:t>
    </dgm:pt>
    <dgm:pt modelId="{65836319-04B8-4D4C-A80D-4BE253420A40}" type="parTrans" cxnId="{D9827311-92AC-44D1-B193-6C55BF5EF0B7}">
      <dgm:prSet>
        <dgm:style>
          <a:lnRef idx="1">
            <a:schemeClr val="accent2"/>
          </a:lnRef>
          <a:fillRef idx="0">
            <a:schemeClr val="accent2"/>
          </a:fillRef>
          <a:effectRef idx="0">
            <a:schemeClr val="accent2"/>
          </a:effectRef>
          <a:fontRef idx="minor">
            <a:schemeClr val="tx1"/>
          </a:fontRef>
        </dgm:style>
      </dgm:prSet>
      <dgm:spPr/>
      <dgm:t>
        <a:bodyPr/>
        <a:lstStyle/>
        <a:p>
          <a:endParaRPr lang="es-HN"/>
        </a:p>
      </dgm:t>
    </dgm:pt>
    <dgm:pt modelId="{7A347D74-C0DC-4F97-B4FB-5911B4132C38}" type="sibTrans" cxnId="{D9827311-92AC-44D1-B193-6C55BF5EF0B7}">
      <dgm:prSet/>
      <dgm:spPr/>
      <dgm:t>
        <a:bodyPr/>
        <a:lstStyle/>
        <a:p>
          <a:endParaRPr lang="es-HN"/>
        </a:p>
      </dgm:t>
    </dgm:pt>
    <dgm:pt modelId="{B56B7692-E711-42FE-8171-0270FF3361AD}">
      <dgm:prSet phldrT="[Texto]"/>
      <dgm:spPr>
        <a:solidFill>
          <a:schemeClr val="bg1"/>
        </a:solidFill>
        <a:ln>
          <a:solidFill>
            <a:schemeClr val="accent2"/>
          </a:solidFill>
        </a:ln>
      </dgm:spPr>
      <dgm:t>
        <a:bodyPr/>
        <a:lstStyle/>
        <a:p>
          <a:r>
            <a:rPr lang="es-HN" b="1">
              <a:solidFill>
                <a:schemeClr val="tx1"/>
              </a:solidFill>
            </a:rPr>
            <a:t>Sequía</a:t>
          </a:r>
        </a:p>
      </dgm:t>
    </dgm:pt>
    <dgm:pt modelId="{B06F8F31-0B01-4CA4-80CD-40D592BEA5DE}" type="sibTrans" cxnId="{AC1356D5-5086-40AD-B717-E92B9CE48E7B}">
      <dgm:prSet/>
      <dgm:spPr/>
      <dgm:t>
        <a:bodyPr/>
        <a:lstStyle/>
        <a:p>
          <a:endParaRPr lang="es-HN"/>
        </a:p>
      </dgm:t>
    </dgm:pt>
    <dgm:pt modelId="{37E03693-E08E-48A7-9606-CC52874FE025}" type="parTrans" cxnId="{AC1356D5-5086-40AD-B717-E92B9CE48E7B}">
      <dgm:prSet>
        <dgm:style>
          <a:lnRef idx="1">
            <a:schemeClr val="accent2"/>
          </a:lnRef>
          <a:fillRef idx="0">
            <a:schemeClr val="accent2"/>
          </a:fillRef>
          <a:effectRef idx="0">
            <a:schemeClr val="accent2"/>
          </a:effectRef>
          <a:fontRef idx="minor">
            <a:schemeClr val="tx1"/>
          </a:fontRef>
        </dgm:style>
      </dgm:prSet>
      <dgm:spPr/>
      <dgm:t>
        <a:bodyPr/>
        <a:lstStyle/>
        <a:p>
          <a:endParaRPr lang="es-HN"/>
        </a:p>
      </dgm:t>
    </dgm:pt>
    <dgm:pt modelId="{CB495BAE-B342-489F-9028-319277C73335}">
      <dgm:prSet phldrT="[Texto]"/>
      <dgm:spPr>
        <a:solidFill>
          <a:schemeClr val="bg1"/>
        </a:solidFill>
        <a:ln>
          <a:solidFill>
            <a:schemeClr val="accent2"/>
          </a:solidFill>
        </a:ln>
      </dgm:spPr>
      <dgm:t>
        <a:bodyPr/>
        <a:lstStyle/>
        <a:p>
          <a:r>
            <a:rPr lang="es-HN" b="1">
              <a:solidFill>
                <a:schemeClr val="tx1"/>
              </a:solidFill>
            </a:rPr>
            <a:t>Degradación ambiental por Plagas Forestales</a:t>
          </a:r>
        </a:p>
      </dgm:t>
    </dgm:pt>
    <dgm:pt modelId="{D46BC1F0-E4D9-4666-BEC9-180A5478BE5C}" type="parTrans" cxnId="{9CB7E815-0F39-46CA-A3C8-8AB4CACDF3E6}">
      <dgm:prSet>
        <dgm:style>
          <a:lnRef idx="1">
            <a:schemeClr val="accent2"/>
          </a:lnRef>
          <a:fillRef idx="0">
            <a:schemeClr val="accent2"/>
          </a:fillRef>
          <a:effectRef idx="0">
            <a:schemeClr val="accent2"/>
          </a:effectRef>
          <a:fontRef idx="minor">
            <a:schemeClr val="tx1"/>
          </a:fontRef>
        </dgm:style>
      </dgm:prSet>
      <dgm:spPr/>
      <dgm:t>
        <a:bodyPr/>
        <a:lstStyle/>
        <a:p>
          <a:endParaRPr lang="es-HN"/>
        </a:p>
      </dgm:t>
    </dgm:pt>
    <dgm:pt modelId="{123F87A3-2B2C-437C-8EAE-7B67CCC4750E}" type="sibTrans" cxnId="{9CB7E815-0F39-46CA-A3C8-8AB4CACDF3E6}">
      <dgm:prSet/>
      <dgm:spPr/>
      <dgm:t>
        <a:bodyPr/>
        <a:lstStyle/>
        <a:p>
          <a:endParaRPr lang="es-HN"/>
        </a:p>
      </dgm:t>
    </dgm:pt>
    <dgm:pt modelId="{917005AA-9158-4D81-9877-583E025F210A}">
      <dgm:prSet phldrT="[Texto]"/>
      <dgm:spPr>
        <a:solidFill>
          <a:schemeClr val="accent2">
            <a:lumMod val="60000"/>
            <a:lumOff val="40000"/>
          </a:schemeClr>
        </a:solidFill>
        <a:ln>
          <a:solidFill>
            <a:schemeClr val="accent2">
              <a:lumMod val="75000"/>
            </a:schemeClr>
          </a:solidFill>
        </a:ln>
      </dgm:spPr>
      <dgm:t>
        <a:bodyPr/>
        <a:lstStyle/>
        <a:p>
          <a:r>
            <a:rPr lang="es-HN" b="1">
              <a:solidFill>
                <a:schemeClr val="tx1"/>
              </a:solidFill>
            </a:rPr>
            <a:t>Població Media Anual Expuesta</a:t>
          </a:r>
        </a:p>
      </dgm:t>
    </dgm:pt>
    <dgm:pt modelId="{9A19060B-391B-4CA5-9A49-4E2FBC6FE669}" type="parTrans" cxnId="{75C9C52A-5B27-44C6-BC5F-255E21AEB542}">
      <dgm:prSet>
        <dgm:style>
          <a:lnRef idx="1">
            <a:schemeClr val="accent2"/>
          </a:lnRef>
          <a:fillRef idx="0">
            <a:schemeClr val="accent2"/>
          </a:fillRef>
          <a:effectRef idx="0">
            <a:schemeClr val="accent2"/>
          </a:effectRef>
          <a:fontRef idx="minor">
            <a:schemeClr val="tx1"/>
          </a:fontRef>
        </dgm:style>
      </dgm:prSet>
      <dgm:spPr/>
      <dgm:t>
        <a:bodyPr/>
        <a:lstStyle/>
        <a:p>
          <a:endParaRPr lang="es-HN"/>
        </a:p>
      </dgm:t>
    </dgm:pt>
    <dgm:pt modelId="{CDC6A001-A2A6-4CB8-A891-18F0144E5FB7}" type="sibTrans" cxnId="{75C9C52A-5B27-44C6-BC5F-255E21AEB542}">
      <dgm:prSet/>
      <dgm:spPr/>
      <dgm:t>
        <a:bodyPr/>
        <a:lstStyle/>
        <a:p>
          <a:endParaRPr lang="es-HN"/>
        </a:p>
      </dgm:t>
    </dgm:pt>
    <dgm:pt modelId="{4755CE38-0784-4B1F-A58C-6A31B3666611}">
      <dgm:prSet phldrT="[Texto]"/>
      <dgm:spPr>
        <a:solidFill>
          <a:schemeClr val="accent2">
            <a:lumMod val="60000"/>
            <a:lumOff val="40000"/>
          </a:schemeClr>
        </a:solidFill>
        <a:ln>
          <a:solidFill>
            <a:schemeClr val="accent2">
              <a:lumMod val="75000"/>
            </a:schemeClr>
          </a:solidFill>
        </a:ln>
      </dgm:spPr>
      <dgm:t>
        <a:bodyPr/>
        <a:lstStyle/>
        <a:p>
          <a:r>
            <a:rPr lang="es-HN" b="1">
              <a:solidFill>
                <a:schemeClr val="tx1"/>
              </a:solidFill>
            </a:rPr>
            <a:t>Població Media Anual Expuesta</a:t>
          </a:r>
        </a:p>
      </dgm:t>
    </dgm:pt>
    <dgm:pt modelId="{69584B6D-80DA-45E3-8696-6CA529ABC319}" type="parTrans" cxnId="{D9046445-13C1-40D6-9609-5D6011F50329}">
      <dgm:prSet>
        <dgm:style>
          <a:lnRef idx="1">
            <a:schemeClr val="accent2"/>
          </a:lnRef>
          <a:fillRef idx="0">
            <a:schemeClr val="accent2"/>
          </a:fillRef>
          <a:effectRef idx="0">
            <a:schemeClr val="accent2"/>
          </a:effectRef>
          <a:fontRef idx="minor">
            <a:schemeClr val="tx1"/>
          </a:fontRef>
        </dgm:style>
      </dgm:prSet>
      <dgm:spPr/>
      <dgm:t>
        <a:bodyPr/>
        <a:lstStyle/>
        <a:p>
          <a:endParaRPr lang="es-HN"/>
        </a:p>
      </dgm:t>
    </dgm:pt>
    <dgm:pt modelId="{D18C06A4-9AD5-4E92-A267-08C080718387}" type="sibTrans" cxnId="{D9046445-13C1-40D6-9609-5D6011F50329}">
      <dgm:prSet/>
      <dgm:spPr/>
      <dgm:t>
        <a:bodyPr/>
        <a:lstStyle/>
        <a:p>
          <a:endParaRPr lang="es-HN"/>
        </a:p>
      </dgm:t>
    </dgm:pt>
    <dgm:pt modelId="{B7548894-1476-4403-A2AD-9CB270735B52}">
      <dgm:prSet phldrT="[Texto]"/>
      <dgm:spPr>
        <a:solidFill>
          <a:schemeClr val="accent2">
            <a:lumMod val="60000"/>
            <a:lumOff val="40000"/>
          </a:schemeClr>
        </a:solidFill>
        <a:ln>
          <a:solidFill>
            <a:schemeClr val="accent2">
              <a:lumMod val="75000"/>
            </a:schemeClr>
          </a:solidFill>
        </a:ln>
      </dgm:spPr>
      <dgm:t>
        <a:bodyPr/>
        <a:lstStyle/>
        <a:p>
          <a:r>
            <a:rPr lang="es-HN" b="1">
              <a:solidFill>
                <a:schemeClr val="tx1"/>
              </a:solidFill>
            </a:rPr>
            <a:t>Població Expuesta</a:t>
          </a:r>
        </a:p>
      </dgm:t>
    </dgm:pt>
    <dgm:pt modelId="{5CA54156-828E-4AA4-86B2-936BF07B03BA}" type="parTrans" cxnId="{A01211B7-3425-4163-9DA4-A87B0A302835}">
      <dgm:prSet>
        <dgm:style>
          <a:lnRef idx="1">
            <a:schemeClr val="accent2"/>
          </a:lnRef>
          <a:fillRef idx="0">
            <a:schemeClr val="accent2"/>
          </a:fillRef>
          <a:effectRef idx="0">
            <a:schemeClr val="accent2"/>
          </a:effectRef>
          <a:fontRef idx="minor">
            <a:schemeClr val="tx1"/>
          </a:fontRef>
        </dgm:style>
      </dgm:prSet>
      <dgm:spPr/>
      <dgm:t>
        <a:bodyPr/>
        <a:lstStyle/>
        <a:p>
          <a:endParaRPr lang="es-HN"/>
        </a:p>
      </dgm:t>
    </dgm:pt>
    <dgm:pt modelId="{EED2A189-ECC8-449A-9345-4E5C9017457C}" type="sibTrans" cxnId="{A01211B7-3425-4163-9DA4-A87B0A302835}">
      <dgm:prSet/>
      <dgm:spPr/>
      <dgm:t>
        <a:bodyPr/>
        <a:lstStyle/>
        <a:p>
          <a:endParaRPr lang="es-HN"/>
        </a:p>
      </dgm:t>
    </dgm:pt>
    <dgm:pt modelId="{0F740911-6028-4434-95CF-DD5FF030B382}">
      <dgm:prSet phldrT="[Texto]"/>
      <dgm:spPr>
        <a:solidFill>
          <a:schemeClr val="accent2">
            <a:lumMod val="60000"/>
            <a:lumOff val="40000"/>
          </a:schemeClr>
        </a:solidFill>
        <a:ln>
          <a:solidFill>
            <a:schemeClr val="accent2">
              <a:lumMod val="75000"/>
            </a:schemeClr>
          </a:solidFill>
        </a:ln>
      </dgm:spPr>
      <dgm:t>
        <a:bodyPr/>
        <a:lstStyle/>
        <a:p>
          <a:r>
            <a:rPr lang="es-HN" b="1">
              <a:solidFill>
                <a:schemeClr val="tx1"/>
              </a:solidFill>
            </a:rPr>
            <a:t>Població Expuesta</a:t>
          </a:r>
        </a:p>
      </dgm:t>
    </dgm:pt>
    <dgm:pt modelId="{CC160F00-DCD9-4E5F-BE91-76E5210CFBFD}" type="parTrans" cxnId="{868C204E-D4F1-452C-A1DC-3141F716F7BF}">
      <dgm:prSet>
        <dgm:style>
          <a:lnRef idx="1">
            <a:schemeClr val="accent2"/>
          </a:lnRef>
          <a:fillRef idx="0">
            <a:schemeClr val="accent2"/>
          </a:fillRef>
          <a:effectRef idx="0">
            <a:schemeClr val="accent2"/>
          </a:effectRef>
          <a:fontRef idx="minor">
            <a:schemeClr val="tx1"/>
          </a:fontRef>
        </dgm:style>
      </dgm:prSet>
      <dgm:spPr/>
      <dgm:t>
        <a:bodyPr/>
        <a:lstStyle/>
        <a:p>
          <a:endParaRPr lang="es-HN"/>
        </a:p>
      </dgm:t>
    </dgm:pt>
    <dgm:pt modelId="{AEA1758A-B11E-429A-81BB-D6A96573D40B}" type="sibTrans" cxnId="{868C204E-D4F1-452C-A1DC-3141F716F7BF}">
      <dgm:prSet/>
      <dgm:spPr/>
      <dgm:t>
        <a:bodyPr/>
        <a:lstStyle/>
        <a:p>
          <a:endParaRPr lang="es-HN"/>
        </a:p>
      </dgm:t>
    </dgm:pt>
    <dgm:pt modelId="{A660125C-A68B-48D6-A3CB-FF303FD68120}">
      <dgm:prSet phldrT="[Texto]"/>
      <dgm:spPr>
        <a:solidFill>
          <a:schemeClr val="accent2">
            <a:lumMod val="60000"/>
            <a:lumOff val="40000"/>
          </a:schemeClr>
        </a:solidFill>
        <a:ln>
          <a:solidFill>
            <a:schemeClr val="accent2">
              <a:lumMod val="75000"/>
            </a:schemeClr>
          </a:solidFill>
        </a:ln>
      </dgm:spPr>
      <dgm:t>
        <a:bodyPr/>
        <a:lstStyle/>
        <a:p>
          <a:r>
            <a:rPr lang="es-HN" b="1">
              <a:solidFill>
                <a:schemeClr val="tx1"/>
              </a:solidFill>
            </a:rPr>
            <a:t>Població Expuesta</a:t>
          </a:r>
        </a:p>
      </dgm:t>
    </dgm:pt>
    <dgm:pt modelId="{2250A276-C315-4058-A356-3C8D98A36532}" type="parTrans" cxnId="{47995645-83E6-42D7-AAF6-91861C307712}">
      <dgm:prSet>
        <dgm:style>
          <a:lnRef idx="1">
            <a:schemeClr val="accent2"/>
          </a:lnRef>
          <a:fillRef idx="0">
            <a:schemeClr val="accent2"/>
          </a:fillRef>
          <a:effectRef idx="0">
            <a:schemeClr val="accent2"/>
          </a:effectRef>
          <a:fontRef idx="minor">
            <a:schemeClr val="tx1"/>
          </a:fontRef>
        </dgm:style>
      </dgm:prSet>
      <dgm:spPr/>
      <dgm:t>
        <a:bodyPr/>
        <a:lstStyle/>
        <a:p>
          <a:endParaRPr lang="es-HN"/>
        </a:p>
      </dgm:t>
    </dgm:pt>
    <dgm:pt modelId="{6A1D60E7-68A0-41C6-B54B-EB449ECA5F4A}" type="sibTrans" cxnId="{47995645-83E6-42D7-AAF6-91861C307712}">
      <dgm:prSet/>
      <dgm:spPr/>
      <dgm:t>
        <a:bodyPr/>
        <a:lstStyle/>
        <a:p>
          <a:endParaRPr lang="es-HN"/>
        </a:p>
      </dgm:t>
    </dgm:pt>
    <dgm:pt modelId="{EE28E43B-5D0A-4DFF-A2C7-ADEFD9E262EF}">
      <dgm:prSet phldrT="[Texto]"/>
      <dgm:spPr>
        <a:solidFill>
          <a:schemeClr val="accent2">
            <a:lumMod val="60000"/>
            <a:lumOff val="40000"/>
          </a:schemeClr>
        </a:solidFill>
        <a:ln>
          <a:solidFill>
            <a:schemeClr val="accent2">
              <a:lumMod val="75000"/>
            </a:schemeClr>
          </a:solidFill>
        </a:ln>
      </dgm:spPr>
      <dgm:t>
        <a:bodyPr/>
        <a:lstStyle/>
        <a:p>
          <a:r>
            <a:rPr lang="es-HN" b="1">
              <a:solidFill>
                <a:schemeClr val="tx1"/>
              </a:solidFill>
            </a:rPr>
            <a:t>Població Media Anual Expuesta</a:t>
          </a:r>
        </a:p>
      </dgm:t>
    </dgm:pt>
    <dgm:pt modelId="{BA6288BF-8142-4060-8BA0-D6918E40A8AB}" type="parTrans" cxnId="{F56D1D70-CD69-48AF-B334-1B69A16BFC6A}">
      <dgm:prSet>
        <dgm:style>
          <a:lnRef idx="1">
            <a:schemeClr val="accent2"/>
          </a:lnRef>
          <a:fillRef idx="0">
            <a:schemeClr val="accent2"/>
          </a:fillRef>
          <a:effectRef idx="0">
            <a:schemeClr val="accent2"/>
          </a:effectRef>
          <a:fontRef idx="minor">
            <a:schemeClr val="tx1"/>
          </a:fontRef>
        </dgm:style>
      </dgm:prSet>
      <dgm:spPr/>
      <dgm:t>
        <a:bodyPr/>
        <a:lstStyle/>
        <a:p>
          <a:endParaRPr lang="es-HN"/>
        </a:p>
      </dgm:t>
    </dgm:pt>
    <dgm:pt modelId="{ECD28CBE-2F3F-48CA-94E7-9F21BEFF0377}" type="sibTrans" cxnId="{F56D1D70-CD69-48AF-B334-1B69A16BFC6A}">
      <dgm:prSet/>
      <dgm:spPr/>
      <dgm:t>
        <a:bodyPr/>
        <a:lstStyle/>
        <a:p>
          <a:endParaRPr lang="es-HN"/>
        </a:p>
      </dgm:t>
    </dgm:pt>
    <dgm:pt modelId="{57F809FC-8B54-4B3D-895E-5C5FA4003EA4}">
      <dgm:prSet phldrT="[Texto]"/>
      <dgm:spPr>
        <a:solidFill>
          <a:schemeClr val="accent2">
            <a:lumMod val="60000"/>
            <a:lumOff val="40000"/>
          </a:schemeClr>
        </a:solidFill>
        <a:ln>
          <a:solidFill>
            <a:schemeClr val="accent2">
              <a:lumMod val="75000"/>
            </a:schemeClr>
          </a:solidFill>
        </a:ln>
      </dgm:spPr>
      <dgm:t>
        <a:bodyPr/>
        <a:lstStyle/>
        <a:p>
          <a:r>
            <a:rPr lang="es-HN" b="1">
              <a:solidFill>
                <a:schemeClr val="tx1"/>
              </a:solidFill>
            </a:rPr>
            <a:t>Població Media Anual Expuesta</a:t>
          </a:r>
        </a:p>
      </dgm:t>
    </dgm:pt>
    <dgm:pt modelId="{1B4D26AD-1B17-4677-ACBF-06F6F1039262}" type="parTrans" cxnId="{57A61245-E3DB-46F5-A94C-6BBD7D5C83E2}">
      <dgm:prSet>
        <dgm:style>
          <a:lnRef idx="1">
            <a:schemeClr val="accent2"/>
          </a:lnRef>
          <a:fillRef idx="0">
            <a:schemeClr val="accent2"/>
          </a:fillRef>
          <a:effectRef idx="0">
            <a:schemeClr val="accent2"/>
          </a:effectRef>
          <a:fontRef idx="minor">
            <a:schemeClr val="tx1"/>
          </a:fontRef>
        </dgm:style>
      </dgm:prSet>
      <dgm:spPr/>
      <dgm:t>
        <a:bodyPr/>
        <a:lstStyle/>
        <a:p>
          <a:endParaRPr lang="es-HN"/>
        </a:p>
      </dgm:t>
    </dgm:pt>
    <dgm:pt modelId="{D66C3E78-E4B3-4428-AD05-E66C7C5DDD40}" type="sibTrans" cxnId="{57A61245-E3DB-46F5-A94C-6BBD7D5C83E2}">
      <dgm:prSet/>
      <dgm:spPr/>
      <dgm:t>
        <a:bodyPr/>
        <a:lstStyle/>
        <a:p>
          <a:endParaRPr lang="es-HN"/>
        </a:p>
      </dgm:t>
    </dgm:pt>
    <dgm:pt modelId="{FFA7A67A-CAA0-43C0-B413-7EABA70E3E21}">
      <dgm:prSet phldrT="[Texto]"/>
      <dgm:spPr>
        <a:solidFill>
          <a:schemeClr val="accent2">
            <a:lumMod val="60000"/>
            <a:lumOff val="40000"/>
          </a:schemeClr>
        </a:solidFill>
        <a:ln>
          <a:solidFill>
            <a:schemeClr val="accent2">
              <a:lumMod val="75000"/>
            </a:schemeClr>
          </a:solidFill>
        </a:ln>
      </dgm:spPr>
      <dgm:t>
        <a:bodyPr/>
        <a:lstStyle/>
        <a:p>
          <a:r>
            <a:rPr lang="es-HN" b="1">
              <a:solidFill>
                <a:schemeClr val="tx1"/>
              </a:solidFill>
            </a:rPr>
            <a:t>Població Media Anual Expuesta</a:t>
          </a:r>
        </a:p>
      </dgm:t>
    </dgm:pt>
    <dgm:pt modelId="{0CBD2E1E-59C4-41E2-A085-1D09A8EF8EC9}" type="parTrans" cxnId="{DBC3F16F-B096-43F5-8744-7542D64E8E79}">
      <dgm:prSet>
        <dgm:style>
          <a:lnRef idx="1">
            <a:schemeClr val="accent2"/>
          </a:lnRef>
          <a:fillRef idx="0">
            <a:schemeClr val="accent2"/>
          </a:fillRef>
          <a:effectRef idx="0">
            <a:schemeClr val="accent2"/>
          </a:effectRef>
          <a:fontRef idx="minor">
            <a:schemeClr val="tx1"/>
          </a:fontRef>
        </dgm:style>
      </dgm:prSet>
      <dgm:spPr/>
      <dgm:t>
        <a:bodyPr/>
        <a:lstStyle/>
        <a:p>
          <a:endParaRPr lang="es-HN"/>
        </a:p>
      </dgm:t>
    </dgm:pt>
    <dgm:pt modelId="{DB583534-BCB7-4D70-AEAC-0A7960748663}" type="sibTrans" cxnId="{DBC3F16F-B096-43F5-8744-7542D64E8E79}">
      <dgm:prSet/>
      <dgm:spPr/>
      <dgm:t>
        <a:bodyPr/>
        <a:lstStyle/>
        <a:p>
          <a:endParaRPr lang="es-HN"/>
        </a:p>
      </dgm:t>
    </dgm:pt>
    <dgm:pt modelId="{0F61A5C4-BA92-4980-9A54-AD070B2C1F75}" type="pres">
      <dgm:prSet presAssocID="{C3D9E36E-4211-4B46-BAFD-2EDD052815B6}" presName="Name0" presStyleCnt="0">
        <dgm:presLayoutVars>
          <dgm:chPref val="1"/>
          <dgm:dir/>
          <dgm:animOne val="branch"/>
          <dgm:animLvl val="lvl"/>
          <dgm:resizeHandles val="exact"/>
        </dgm:presLayoutVars>
      </dgm:prSet>
      <dgm:spPr/>
    </dgm:pt>
    <dgm:pt modelId="{EE9068C1-A504-499E-8FF5-5357BBC014DA}" type="pres">
      <dgm:prSet presAssocID="{707134DE-74D4-4D41-B86E-C09E630A6D24}" presName="root1" presStyleCnt="0"/>
      <dgm:spPr/>
    </dgm:pt>
    <dgm:pt modelId="{F043926A-D02F-4060-B3FC-33D76482DA5E}" type="pres">
      <dgm:prSet presAssocID="{707134DE-74D4-4D41-B86E-C09E630A6D24}" presName="LevelOneTextNode" presStyleLbl="node0" presStyleIdx="0" presStyleCnt="1" custScaleX="63892" custScaleY="83249">
        <dgm:presLayoutVars>
          <dgm:chPref val="3"/>
        </dgm:presLayoutVars>
      </dgm:prSet>
      <dgm:spPr/>
    </dgm:pt>
    <dgm:pt modelId="{74D9816E-06D2-4582-A8D8-C9058FBC7693}" type="pres">
      <dgm:prSet presAssocID="{707134DE-74D4-4D41-B86E-C09E630A6D24}" presName="level2hierChild" presStyleCnt="0"/>
      <dgm:spPr/>
    </dgm:pt>
    <dgm:pt modelId="{7FDAC06F-E82D-4FBC-AC34-6457C5574C70}" type="pres">
      <dgm:prSet presAssocID="{659F862C-BD11-4308-9E71-DE5030BDACAE}" presName="conn2-1" presStyleLbl="parChTrans1D2" presStyleIdx="0" presStyleCnt="1"/>
      <dgm:spPr/>
    </dgm:pt>
    <dgm:pt modelId="{2DEC8D94-E356-4C86-838F-4915EB7C4CE4}" type="pres">
      <dgm:prSet presAssocID="{659F862C-BD11-4308-9E71-DE5030BDACAE}" presName="connTx" presStyleLbl="parChTrans1D2" presStyleIdx="0" presStyleCnt="1"/>
      <dgm:spPr/>
    </dgm:pt>
    <dgm:pt modelId="{8A357C0A-5A1D-4E99-9EB9-E5EC29E0A78A}" type="pres">
      <dgm:prSet presAssocID="{2FC6C9D0-F893-447A-A6B0-FBB2E61D7A4E}" presName="root2" presStyleCnt="0"/>
      <dgm:spPr/>
    </dgm:pt>
    <dgm:pt modelId="{9A1AE763-B98D-4FE8-820F-8E0F11E50571}" type="pres">
      <dgm:prSet presAssocID="{2FC6C9D0-F893-447A-A6B0-FBB2E61D7A4E}" presName="LevelTwoTextNode" presStyleLbl="node2" presStyleIdx="0" presStyleCnt="1">
        <dgm:presLayoutVars>
          <dgm:chPref val="3"/>
        </dgm:presLayoutVars>
      </dgm:prSet>
      <dgm:spPr/>
    </dgm:pt>
    <dgm:pt modelId="{798B3781-2636-4EF3-85CF-7EFD19EBC291}" type="pres">
      <dgm:prSet presAssocID="{2FC6C9D0-F893-447A-A6B0-FBB2E61D7A4E}" presName="level3hierChild" presStyleCnt="0"/>
      <dgm:spPr/>
    </dgm:pt>
    <dgm:pt modelId="{F9B2DE9C-399E-4913-9414-4A4B6F6EF88B}" type="pres">
      <dgm:prSet presAssocID="{3729F2B5-8CA7-4B87-9327-E6D7561B46CD}" presName="conn2-1" presStyleLbl="parChTrans1D3" presStyleIdx="0" presStyleCnt="7"/>
      <dgm:spPr/>
    </dgm:pt>
    <dgm:pt modelId="{B90A0183-FFEB-4323-8E9F-FAC82800A642}" type="pres">
      <dgm:prSet presAssocID="{3729F2B5-8CA7-4B87-9327-E6D7561B46CD}" presName="connTx" presStyleLbl="parChTrans1D3" presStyleIdx="0" presStyleCnt="7"/>
      <dgm:spPr/>
    </dgm:pt>
    <dgm:pt modelId="{823E91B3-B637-40D7-BDCF-2DC27B9A3ABA}" type="pres">
      <dgm:prSet presAssocID="{49FB662A-294F-45CF-800F-26CE684B7E71}" presName="root2" presStyleCnt="0"/>
      <dgm:spPr/>
    </dgm:pt>
    <dgm:pt modelId="{9232D397-6BBA-4E72-8479-49EB7F3C63A7}" type="pres">
      <dgm:prSet presAssocID="{49FB662A-294F-45CF-800F-26CE684B7E71}" presName="LevelTwoTextNode" presStyleLbl="node3" presStyleIdx="0" presStyleCnt="7">
        <dgm:presLayoutVars>
          <dgm:chPref val="3"/>
        </dgm:presLayoutVars>
      </dgm:prSet>
      <dgm:spPr/>
    </dgm:pt>
    <dgm:pt modelId="{8C89EBA3-2CAF-4D85-BBB1-AE708F611A96}" type="pres">
      <dgm:prSet presAssocID="{49FB662A-294F-45CF-800F-26CE684B7E71}" presName="level3hierChild" presStyleCnt="0"/>
      <dgm:spPr/>
    </dgm:pt>
    <dgm:pt modelId="{7746BA2C-010B-482E-8C66-FFF6BD944D03}" type="pres">
      <dgm:prSet presAssocID="{9A19060B-391B-4CA5-9A49-4E2FBC6FE669}" presName="conn2-1" presStyleLbl="parChTrans1D4" presStyleIdx="0" presStyleCnt="8"/>
      <dgm:spPr/>
    </dgm:pt>
    <dgm:pt modelId="{A5E38DFB-AFF2-4CB2-BB6D-271E875FD231}" type="pres">
      <dgm:prSet presAssocID="{9A19060B-391B-4CA5-9A49-4E2FBC6FE669}" presName="connTx" presStyleLbl="parChTrans1D4" presStyleIdx="0" presStyleCnt="8"/>
      <dgm:spPr/>
    </dgm:pt>
    <dgm:pt modelId="{00994056-DD6C-4F0E-8EE5-90BB9A087158}" type="pres">
      <dgm:prSet presAssocID="{917005AA-9158-4D81-9877-583E025F210A}" presName="root2" presStyleCnt="0"/>
      <dgm:spPr/>
    </dgm:pt>
    <dgm:pt modelId="{4F2FC560-860C-41C1-9770-130A168105CC}" type="pres">
      <dgm:prSet presAssocID="{917005AA-9158-4D81-9877-583E025F210A}" presName="LevelTwoTextNode" presStyleLbl="node4" presStyleIdx="0" presStyleCnt="8">
        <dgm:presLayoutVars>
          <dgm:chPref val="3"/>
        </dgm:presLayoutVars>
      </dgm:prSet>
      <dgm:spPr/>
    </dgm:pt>
    <dgm:pt modelId="{82EE379C-D433-4F41-9D1F-38E845D5F61E}" type="pres">
      <dgm:prSet presAssocID="{917005AA-9158-4D81-9877-583E025F210A}" presName="level3hierChild" presStyleCnt="0"/>
      <dgm:spPr/>
    </dgm:pt>
    <dgm:pt modelId="{C155EE66-D5C5-4248-AF3C-8CF312DCCDD4}" type="pres">
      <dgm:prSet presAssocID="{B91D00BA-43DC-4690-9D78-D2033EDE3194}" presName="conn2-1" presStyleLbl="parChTrans1D3" presStyleIdx="1" presStyleCnt="7"/>
      <dgm:spPr/>
    </dgm:pt>
    <dgm:pt modelId="{82911462-4990-435B-B216-EA19CC61B63B}" type="pres">
      <dgm:prSet presAssocID="{B91D00BA-43DC-4690-9D78-D2033EDE3194}" presName="connTx" presStyleLbl="parChTrans1D3" presStyleIdx="1" presStyleCnt="7"/>
      <dgm:spPr/>
    </dgm:pt>
    <dgm:pt modelId="{69DAAD9B-F58B-4991-9319-1F359677B17F}" type="pres">
      <dgm:prSet presAssocID="{79193D68-4AFB-49D6-A9AA-78BAA223CA89}" presName="root2" presStyleCnt="0"/>
      <dgm:spPr/>
    </dgm:pt>
    <dgm:pt modelId="{23347899-FBAB-4E89-A8FD-E88D280E2668}" type="pres">
      <dgm:prSet presAssocID="{79193D68-4AFB-49D6-A9AA-78BAA223CA89}" presName="LevelTwoTextNode" presStyleLbl="node3" presStyleIdx="1" presStyleCnt="7">
        <dgm:presLayoutVars>
          <dgm:chPref val="3"/>
        </dgm:presLayoutVars>
      </dgm:prSet>
      <dgm:spPr/>
    </dgm:pt>
    <dgm:pt modelId="{AA0DE4CF-5FFF-4367-8628-B7E00AB2AB2E}" type="pres">
      <dgm:prSet presAssocID="{79193D68-4AFB-49D6-A9AA-78BAA223CA89}" presName="level3hierChild" presStyleCnt="0"/>
      <dgm:spPr/>
    </dgm:pt>
    <dgm:pt modelId="{3D391F91-FC96-4E6B-B953-B77882682A65}" type="pres">
      <dgm:prSet presAssocID="{69584B6D-80DA-45E3-8696-6CA529ABC319}" presName="conn2-1" presStyleLbl="parChTrans1D4" presStyleIdx="1" presStyleCnt="8"/>
      <dgm:spPr/>
    </dgm:pt>
    <dgm:pt modelId="{C268608C-95D6-4FAE-BD17-AC81FC11EF60}" type="pres">
      <dgm:prSet presAssocID="{69584B6D-80DA-45E3-8696-6CA529ABC319}" presName="connTx" presStyleLbl="parChTrans1D4" presStyleIdx="1" presStyleCnt="8"/>
      <dgm:spPr/>
    </dgm:pt>
    <dgm:pt modelId="{B1FE1ECB-C4F5-4A18-B275-E5488C2D0DF5}" type="pres">
      <dgm:prSet presAssocID="{4755CE38-0784-4B1F-A58C-6A31B3666611}" presName="root2" presStyleCnt="0"/>
      <dgm:spPr/>
    </dgm:pt>
    <dgm:pt modelId="{78F28C9D-95E5-4E72-AB18-7BEB28895392}" type="pres">
      <dgm:prSet presAssocID="{4755CE38-0784-4B1F-A58C-6A31B3666611}" presName="LevelTwoTextNode" presStyleLbl="node4" presStyleIdx="1" presStyleCnt="8">
        <dgm:presLayoutVars>
          <dgm:chPref val="3"/>
        </dgm:presLayoutVars>
      </dgm:prSet>
      <dgm:spPr/>
    </dgm:pt>
    <dgm:pt modelId="{514AC3A7-76A1-464F-81B9-6EF736C0F9D9}" type="pres">
      <dgm:prSet presAssocID="{4755CE38-0784-4B1F-A58C-6A31B3666611}" presName="level3hierChild" presStyleCnt="0"/>
      <dgm:spPr/>
    </dgm:pt>
    <dgm:pt modelId="{3C5512D1-A055-40F6-8E39-4A72B8472955}" type="pres">
      <dgm:prSet presAssocID="{17CD7B68-EC03-460D-AA1C-FA2043A4112D}" presName="conn2-1" presStyleLbl="parChTrans1D3" presStyleIdx="2" presStyleCnt="7"/>
      <dgm:spPr/>
    </dgm:pt>
    <dgm:pt modelId="{4EC78EFE-5B63-4F2A-A83D-3A9DFA37D756}" type="pres">
      <dgm:prSet presAssocID="{17CD7B68-EC03-460D-AA1C-FA2043A4112D}" presName="connTx" presStyleLbl="parChTrans1D3" presStyleIdx="2" presStyleCnt="7"/>
      <dgm:spPr/>
    </dgm:pt>
    <dgm:pt modelId="{E61F5A13-F53A-4746-9404-9BC4B8FEFBC4}" type="pres">
      <dgm:prSet presAssocID="{94033DCE-F854-44A5-AE19-6CE7B2F8E63F}" presName="root2" presStyleCnt="0"/>
      <dgm:spPr/>
    </dgm:pt>
    <dgm:pt modelId="{0D35CAF5-3102-4248-8080-F75E22B10911}" type="pres">
      <dgm:prSet presAssocID="{94033DCE-F854-44A5-AE19-6CE7B2F8E63F}" presName="LevelTwoTextNode" presStyleLbl="node3" presStyleIdx="2" presStyleCnt="7">
        <dgm:presLayoutVars>
          <dgm:chPref val="3"/>
        </dgm:presLayoutVars>
      </dgm:prSet>
      <dgm:spPr/>
    </dgm:pt>
    <dgm:pt modelId="{EF588522-417F-4152-A31D-1791152AE01D}" type="pres">
      <dgm:prSet presAssocID="{94033DCE-F854-44A5-AE19-6CE7B2F8E63F}" presName="level3hierChild" presStyleCnt="0"/>
      <dgm:spPr/>
    </dgm:pt>
    <dgm:pt modelId="{20ADF335-D619-429E-BA96-161A16B96A6D}" type="pres">
      <dgm:prSet presAssocID="{CC160F00-DCD9-4E5F-BE91-76E5210CFBFD}" presName="conn2-1" presStyleLbl="parChTrans1D4" presStyleIdx="2" presStyleCnt="8"/>
      <dgm:spPr/>
    </dgm:pt>
    <dgm:pt modelId="{1296B368-9712-4EC7-8D89-A8B8BE676CE0}" type="pres">
      <dgm:prSet presAssocID="{CC160F00-DCD9-4E5F-BE91-76E5210CFBFD}" presName="connTx" presStyleLbl="parChTrans1D4" presStyleIdx="2" presStyleCnt="8"/>
      <dgm:spPr/>
    </dgm:pt>
    <dgm:pt modelId="{8AE1EA51-E392-40EB-A0CB-5D80543BD1F1}" type="pres">
      <dgm:prSet presAssocID="{0F740911-6028-4434-95CF-DD5FF030B382}" presName="root2" presStyleCnt="0"/>
      <dgm:spPr/>
    </dgm:pt>
    <dgm:pt modelId="{D21DCA31-1C7D-4E3A-970B-89CB797E8CD8}" type="pres">
      <dgm:prSet presAssocID="{0F740911-6028-4434-95CF-DD5FF030B382}" presName="LevelTwoTextNode" presStyleLbl="node4" presStyleIdx="2" presStyleCnt="8">
        <dgm:presLayoutVars>
          <dgm:chPref val="3"/>
        </dgm:presLayoutVars>
      </dgm:prSet>
      <dgm:spPr/>
    </dgm:pt>
    <dgm:pt modelId="{10215827-C26A-4F73-970D-C206C8BBACB7}" type="pres">
      <dgm:prSet presAssocID="{0F740911-6028-4434-95CF-DD5FF030B382}" presName="level3hierChild" presStyleCnt="0"/>
      <dgm:spPr/>
    </dgm:pt>
    <dgm:pt modelId="{22940C01-BFDE-451D-95D6-C167F8E63108}" type="pres">
      <dgm:prSet presAssocID="{5CA54156-828E-4AA4-86B2-936BF07B03BA}" presName="conn2-1" presStyleLbl="parChTrans1D4" presStyleIdx="3" presStyleCnt="8"/>
      <dgm:spPr/>
    </dgm:pt>
    <dgm:pt modelId="{64C121D3-FE2D-4C5B-8C0F-3DB81DDB74C8}" type="pres">
      <dgm:prSet presAssocID="{5CA54156-828E-4AA4-86B2-936BF07B03BA}" presName="connTx" presStyleLbl="parChTrans1D4" presStyleIdx="3" presStyleCnt="8"/>
      <dgm:spPr/>
    </dgm:pt>
    <dgm:pt modelId="{4C61F9E6-C533-4B8A-9C78-5C5FA3337B0B}" type="pres">
      <dgm:prSet presAssocID="{B7548894-1476-4403-A2AD-9CB270735B52}" presName="root2" presStyleCnt="0"/>
      <dgm:spPr/>
    </dgm:pt>
    <dgm:pt modelId="{39224ABF-E488-45AA-8B86-7332877D22BA}" type="pres">
      <dgm:prSet presAssocID="{B7548894-1476-4403-A2AD-9CB270735B52}" presName="LevelTwoTextNode" presStyleLbl="node4" presStyleIdx="3" presStyleCnt="8">
        <dgm:presLayoutVars>
          <dgm:chPref val="3"/>
        </dgm:presLayoutVars>
      </dgm:prSet>
      <dgm:spPr/>
    </dgm:pt>
    <dgm:pt modelId="{5B88287A-2C01-4F23-86A7-AA3B624F9C9A}" type="pres">
      <dgm:prSet presAssocID="{B7548894-1476-4403-A2AD-9CB270735B52}" presName="level3hierChild" presStyleCnt="0"/>
      <dgm:spPr/>
    </dgm:pt>
    <dgm:pt modelId="{9C47EA47-7125-496C-AE50-BAF9C5BBDACA}" type="pres">
      <dgm:prSet presAssocID="{46583A3E-A422-4D43-B091-5549346EC330}" presName="conn2-1" presStyleLbl="parChTrans1D3" presStyleIdx="3" presStyleCnt="7"/>
      <dgm:spPr/>
    </dgm:pt>
    <dgm:pt modelId="{FA676B05-617A-426C-ACD0-8C3A0F31F0E0}" type="pres">
      <dgm:prSet presAssocID="{46583A3E-A422-4D43-B091-5549346EC330}" presName="connTx" presStyleLbl="parChTrans1D3" presStyleIdx="3" presStyleCnt="7"/>
      <dgm:spPr/>
    </dgm:pt>
    <dgm:pt modelId="{DBB77FC2-163D-4BF4-8647-219C7DC26A2C}" type="pres">
      <dgm:prSet presAssocID="{0327E25F-54FE-46E7-938E-670A5B84C9E3}" presName="root2" presStyleCnt="0"/>
      <dgm:spPr/>
    </dgm:pt>
    <dgm:pt modelId="{71319F80-B707-4A88-950B-6A3437BC91B5}" type="pres">
      <dgm:prSet presAssocID="{0327E25F-54FE-46E7-938E-670A5B84C9E3}" presName="LevelTwoTextNode" presStyleLbl="node3" presStyleIdx="3" presStyleCnt="7">
        <dgm:presLayoutVars>
          <dgm:chPref val="3"/>
        </dgm:presLayoutVars>
      </dgm:prSet>
      <dgm:spPr/>
    </dgm:pt>
    <dgm:pt modelId="{7A7F0BDD-EB1D-445F-A33F-E2BA7C4988DC}" type="pres">
      <dgm:prSet presAssocID="{0327E25F-54FE-46E7-938E-670A5B84C9E3}" presName="level3hierChild" presStyleCnt="0"/>
      <dgm:spPr/>
    </dgm:pt>
    <dgm:pt modelId="{3293B2B8-EBFF-44CC-9B47-D26D99A79ED3}" type="pres">
      <dgm:prSet presAssocID="{2250A276-C315-4058-A356-3C8D98A36532}" presName="conn2-1" presStyleLbl="parChTrans1D4" presStyleIdx="4" presStyleCnt="8"/>
      <dgm:spPr/>
    </dgm:pt>
    <dgm:pt modelId="{063BD7F8-28FA-431B-92C3-29A524082DE1}" type="pres">
      <dgm:prSet presAssocID="{2250A276-C315-4058-A356-3C8D98A36532}" presName="connTx" presStyleLbl="parChTrans1D4" presStyleIdx="4" presStyleCnt="8"/>
      <dgm:spPr/>
    </dgm:pt>
    <dgm:pt modelId="{99840AF2-C8D2-4821-AC79-030CFF46D9E1}" type="pres">
      <dgm:prSet presAssocID="{A660125C-A68B-48D6-A3CB-FF303FD68120}" presName="root2" presStyleCnt="0"/>
      <dgm:spPr/>
    </dgm:pt>
    <dgm:pt modelId="{3E84446C-A98A-4F2D-8F73-71ACBAA66633}" type="pres">
      <dgm:prSet presAssocID="{A660125C-A68B-48D6-A3CB-FF303FD68120}" presName="LevelTwoTextNode" presStyleLbl="node4" presStyleIdx="4" presStyleCnt="8">
        <dgm:presLayoutVars>
          <dgm:chPref val="3"/>
        </dgm:presLayoutVars>
      </dgm:prSet>
      <dgm:spPr/>
    </dgm:pt>
    <dgm:pt modelId="{B1CE83B4-1CE4-48C5-BBA2-F8453927D2EC}" type="pres">
      <dgm:prSet presAssocID="{A660125C-A68B-48D6-A3CB-FF303FD68120}" presName="level3hierChild" presStyleCnt="0"/>
      <dgm:spPr/>
    </dgm:pt>
    <dgm:pt modelId="{F41898E2-3E48-4B7F-B086-2B3C626B9A7F}" type="pres">
      <dgm:prSet presAssocID="{37E03693-E08E-48A7-9606-CC52874FE025}" presName="conn2-1" presStyleLbl="parChTrans1D3" presStyleIdx="4" presStyleCnt="7"/>
      <dgm:spPr/>
    </dgm:pt>
    <dgm:pt modelId="{7E76EBAA-9D62-437E-8C2E-AF44841FC283}" type="pres">
      <dgm:prSet presAssocID="{37E03693-E08E-48A7-9606-CC52874FE025}" presName="connTx" presStyleLbl="parChTrans1D3" presStyleIdx="4" presStyleCnt="7"/>
      <dgm:spPr/>
    </dgm:pt>
    <dgm:pt modelId="{8E28AA57-9E6A-4F29-AA9C-213096C5000C}" type="pres">
      <dgm:prSet presAssocID="{B56B7692-E711-42FE-8171-0270FF3361AD}" presName="root2" presStyleCnt="0"/>
      <dgm:spPr/>
    </dgm:pt>
    <dgm:pt modelId="{E3CB195E-19F8-4CCC-ACD6-FDD30A621E65}" type="pres">
      <dgm:prSet presAssocID="{B56B7692-E711-42FE-8171-0270FF3361AD}" presName="LevelTwoTextNode" presStyleLbl="node3" presStyleIdx="4" presStyleCnt="7">
        <dgm:presLayoutVars>
          <dgm:chPref val="3"/>
        </dgm:presLayoutVars>
      </dgm:prSet>
      <dgm:spPr/>
    </dgm:pt>
    <dgm:pt modelId="{C78D224C-B806-4EE6-9FB9-7F1EA507B90F}" type="pres">
      <dgm:prSet presAssocID="{B56B7692-E711-42FE-8171-0270FF3361AD}" presName="level3hierChild" presStyleCnt="0"/>
      <dgm:spPr/>
    </dgm:pt>
    <dgm:pt modelId="{E03C8EA3-6BEC-48D9-972F-633B69054129}" type="pres">
      <dgm:prSet presAssocID="{BA6288BF-8142-4060-8BA0-D6918E40A8AB}" presName="conn2-1" presStyleLbl="parChTrans1D4" presStyleIdx="5" presStyleCnt="8"/>
      <dgm:spPr/>
    </dgm:pt>
    <dgm:pt modelId="{2012BC27-70EA-411D-AA72-DB977E88243F}" type="pres">
      <dgm:prSet presAssocID="{BA6288BF-8142-4060-8BA0-D6918E40A8AB}" presName="connTx" presStyleLbl="parChTrans1D4" presStyleIdx="5" presStyleCnt="8"/>
      <dgm:spPr/>
    </dgm:pt>
    <dgm:pt modelId="{C7429CF2-96C1-4555-8377-161D68502394}" type="pres">
      <dgm:prSet presAssocID="{EE28E43B-5D0A-4DFF-A2C7-ADEFD9E262EF}" presName="root2" presStyleCnt="0"/>
      <dgm:spPr/>
    </dgm:pt>
    <dgm:pt modelId="{C1FAC1B9-6019-4D73-9594-B7B0247C90A5}" type="pres">
      <dgm:prSet presAssocID="{EE28E43B-5D0A-4DFF-A2C7-ADEFD9E262EF}" presName="LevelTwoTextNode" presStyleLbl="node4" presStyleIdx="5" presStyleCnt="8">
        <dgm:presLayoutVars>
          <dgm:chPref val="3"/>
        </dgm:presLayoutVars>
      </dgm:prSet>
      <dgm:spPr/>
    </dgm:pt>
    <dgm:pt modelId="{813ABCFA-9589-4C09-9F64-FE7587B39A96}" type="pres">
      <dgm:prSet presAssocID="{EE28E43B-5D0A-4DFF-A2C7-ADEFD9E262EF}" presName="level3hierChild" presStyleCnt="0"/>
      <dgm:spPr/>
    </dgm:pt>
    <dgm:pt modelId="{BA780191-475C-4C68-A76B-1A4C13F25479}" type="pres">
      <dgm:prSet presAssocID="{65836319-04B8-4D4C-A80D-4BE253420A40}" presName="conn2-1" presStyleLbl="parChTrans1D3" presStyleIdx="5" presStyleCnt="7"/>
      <dgm:spPr/>
    </dgm:pt>
    <dgm:pt modelId="{BD74EE42-0B5E-4024-B3E4-B74A5262034B}" type="pres">
      <dgm:prSet presAssocID="{65836319-04B8-4D4C-A80D-4BE253420A40}" presName="connTx" presStyleLbl="parChTrans1D3" presStyleIdx="5" presStyleCnt="7"/>
      <dgm:spPr/>
    </dgm:pt>
    <dgm:pt modelId="{1A5A6484-2972-44FD-935A-C6475982B8EE}" type="pres">
      <dgm:prSet presAssocID="{81F88F24-C5B0-4628-99E9-188F76467569}" presName="root2" presStyleCnt="0"/>
      <dgm:spPr/>
    </dgm:pt>
    <dgm:pt modelId="{BC6C005F-BDE3-4CC7-962F-BE5563AC4528}" type="pres">
      <dgm:prSet presAssocID="{81F88F24-C5B0-4628-99E9-188F76467569}" presName="LevelTwoTextNode" presStyleLbl="node3" presStyleIdx="5" presStyleCnt="7">
        <dgm:presLayoutVars>
          <dgm:chPref val="3"/>
        </dgm:presLayoutVars>
      </dgm:prSet>
      <dgm:spPr/>
    </dgm:pt>
    <dgm:pt modelId="{D38D9615-CA18-433C-AC5E-9865CA7E1200}" type="pres">
      <dgm:prSet presAssocID="{81F88F24-C5B0-4628-99E9-188F76467569}" presName="level3hierChild" presStyleCnt="0"/>
      <dgm:spPr/>
    </dgm:pt>
    <dgm:pt modelId="{DE7DBC5F-3231-4956-9758-00259E53059D}" type="pres">
      <dgm:prSet presAssocID="{1B4D26AD-1B17-4677-ACBF-06F6F1039262}" presName="conn2-1" presStyleLbl="parChTrans1D4" presStyleIdx="6" presStyleCnt="8"/>
      <dgm:spPr/>
    </dgm:pt>
    <dgm:pt modelId="{47DDCB01-4436-4A85-BB88-3171A66F0556}" type="pres">
      <dgm:prSet presAssocID="{1B4D26AD-1B17-4677-ACBF-06F6F1039262}" presName="connTx" presStyleLbl="parChTrans1D4" presStyleIdx="6" presStyleCnt="8"/>
      <dgm:spPr/>
    </dgm:pt>
    <dgm:pt modelId="{A391F988-0EF7-41FB-8D00-427D1C5E3E0D}" type="pres">
      <dgm:prSet presAssocID="{57F809FC-8B54-4B3D-895E-5C5FA4003EA4}" presName="root2" presStyleCnt="0"/>
      <dgm:spPr/>
    </dgm:pt>
    <dgm:pt modelId="{6D9D00A0-2860-4ADF-BF4C-82123B13F420}" type="pres">
      <dgm:prSet presAssocID="{57F809FC-8B54-4B3D-895E-5C5FA4003EA4}" presName="LevelTwoTextNode" presStyleLbl="node4" presStyleIdx="6" presStyleCnt="8">
        <dgm:presLayoutVars>
          <dgm:chPref val="3"/>
        </dgm:presLayoutVars>
      </dgm:prSet>
      <dgm:spPr/>
    </dgm:pt>
    <dgm:pt modelId="{91D0C7A5-7AC3-48DB-A364-D8A9F8827844}" type="pres">
      <dgm:prSet presAssocID="{57F809FC-8B54-4B3D-895E-5C5FA4003EA4}" presName="level3hierChild" presStyleCnt="0"/>
      <dgm:spPr/>
    </dgm:pt>
    <dgm:pt modelId="{EE20CE43-3695-4B18-BE4F-9A3AF3E916D1}" type="pres">
      <dgm:prSet presAssocID="{D46BC1F0-E4D9-4666-BEC9-180A5478BE5C}" presName="conn2-1" presStyleLbl="parChTrans1D3" presStyleIdx="6" presStyleCnt="7"/>
      <dgm:spPr/>
    </dgm:pt>
    <dgm:pt modelId="{BCD637DD-8117-4F44-B46F-26CA766B8D18}" type="pres">
      <dgm:prSet presAssocID="{D46BC1F0-E4D9-4666-BEC9-180A5478BE5C}" presName="connTx" presStyleLbl="parChTrans1D3" presStyleIdx="6" presStyleCnt="7"/>
      <dgm:spPr/>
    </dgm:pt>
    <dgm:pt modelId="{84953A8C-F351-4C4A-8A7F-A4BC595C2D1A}" type="pres">
      <dgm:prSet presAssocID="{CB495BAE-B342-489F-9028-319277C73335}" presName="root2" presStyleCnt="0"/>
      <dgm:spPr/>
    </dgm:pt>
    <dgm:pt modelId="{B5AF6843-CFE5-4B88-9393-628B6DF26C07}" type="pres">
      <dgm:prSet presAssocID="{CB495BAE-B342-489F-9028-319277C73335}" presName="LevelTwoTextNode" presStyleLbl="node3" presStyleIdx="6" presStyleCnt="7">
        <dgm:presLayoutVars>
          <dgm:chPref val="3"/>
        </dgm:presLayoutVars>
      </dgm:prSet>
      <dgm:spPr/>
    </dgm:pt>
    <dgm:pt modelId="{E8D3B37A-4292-47B0-90E7-09FDDEBB25CF}" type="pres">
      <dgm:prSet presAssocID="{CB495BAE-B342-489F-9028-319277C73335}" presName="level3hierChild" presStyleCnt="0"/>
      <dgm:spPr/>
    </dgm:pt>
    <dgm:pt modelId="{FDF716A8-9E29-4340-A3B5-404A1D11DFDB}" type="pres">
      <dgm:prSet presAssocID="{0CBD2E1E-59C4-41E2-A085-1D09A8EF8EC9}" presName="conn2-1" presStyleLbl="parChTrans1D4" presStyleIdx="7" presStyleCnt="8"/>
      <dgm:spPr/>
    </dgm:pt>
    <dgm:pt modelId="{20B662DF-7A3D-4572-BF92-9A6E4E0DDA84}" type="pres">
      <dgm:prSet presAssocID="{0CBD2E1E-59C4-41E2-A085-1D09A8EF8EC9}" presName="connTx" presStyleLbl="parChTrans1D4" presStyleIdx="7" presStyleCnt="8"/>
      <dgm:spPr/>
    </dgm:pt>
    <dgm:pt modelId="{F03188B3-618A-48CD-A8C0-549BF475DC4F}" type="pres">
      <dgm:prSet presAssocID="{FFA7A67A-CAA0-43C0-B413-7EABA70E3E21}" presName="root2" presStyleCnt="0"/>
      <dgm:spPr/>
    </dgm:pt>
    <dgm:pt modelId="{C40B782D-F66A-4ADC-BB3B-689C420CE27A}" type="pres">
      <dgm:prSet presAssocID="{FFA7A67A-CAA0-43C0-B413-7EABA70E3E21}" presName="LevelTwoTextNode" presStyleLbl="node4" presStyleIdx="7" presStyleCnt="8">
        <dgm:presLayoutVars>
          <dgm:chPref val="3"/>
        </dgm:presLayoutVars>
      </dgm:prSet>
      <dgm:spPr/>
    </dgm:pt>
    <dgm:pt modelId="{8EED6F93-743D-4F9D-8B74-C264FF67A2B3}" type="pres">
      <dgm:prSet presAssocID="{FFA7A67A-CAA0-43C0-B413-7EABA70E3E21}" presName="level3hierChild" presStyleCnt="0"/>
      <dgm:spPr/>
    </dgm:pt>
  </dgm:ptLst>
  <dgm:cxnLst>
    <dgm:cxn modelId="{CD38BA01-ED00-4736-91FC-BA5BDB16B3DF}" srcId="{C3D9E36E-4211-4B46-BAFD-2EDD052815B6}" destId="{707134DE-74D4-4D41-B86E-C09E630A6D24}" srcOrd="0" destOrd="0" parTransId="{AD9A37E6-F9DE-4498-83B9-FA61C32C8D8B}" sibTransId="{4915C780-3B48-40AE-A1D2-D31D1F832DE6}"/>
    <dgm:cxn modelId="{828CD401-D43E-4523-A04E-BA0D85D47F0E}" type="presOf" srcId="{0CBD2E1E-59C4-41E2-A085-1D09A8EF8EC9}" destId="{20B662DF-7A3D-4572-BF92-9A6E4E0DDA84}" srcOrd="1" destOrd="0" presId="urn:microsoft.com/office/officeart/2008/layout/HorizontalMultiLevelHierarchy"/>
    <dgm:cxn modelId="{19D2A903-5A57-462F-947F-F920B831A3FC}" type="presOf" srcId="{37E03693-E08E-48A7-9606-CC52874FE025}" destId="{7E76EBAA-9D62-437E-8C2E-AF44841FC283}" srcOrd="1" destOrd="0" presId="urn:microsoft.com/office/officeart/2008/layout/HorizontalMultiLevelHierarchy"/>
    <dgm:cxn modelId="{BFBD9F0A-931D-4BBE-928F-D7D5CDF0D61E}" type="presOf" srcId="{2FC6C9D0-F893-447A-A6B0-FBB2E61D7A4E}" destId="{9A1AE763-B98D-4FE8-820F-8E0F11E50571}" srcOrd="0" destOrd="0" presId="urn:microsoft.com/office/officeart/2008/layout/HorizontalMultiLevelHierarchy"/>
    <dgm:cxn modelId="{7C1B6C0D-62DF-4F8E-B850-C1719DDE0463}" type="presOf" srcId="{659F862C-BD11-4308-9E71-DE5030BDACAE}" destId="{7FDAC06F-E82D-4FBC-AC34-6457C5574C70}" srcOrd="0" destOrd="0" presId="urn:microsoft.com/office/officeart/2008/layout/HorizontalMultiLevelHierarchy"/>
    <dgm:cxn modelId="{4DE6890D-512A-40AE-B091-1AAB30E90A12}" type="presOf" srcId="{3729F2B5-8CA7-4B87-9327-E6D7561B46CD}" destId="{F9B2DE9C-399E-4913-9414-4A4B6F6EF88B}" srcOrd="0" destOrd="0" presId="urn:microsoft.com/office/officeart/2008/layout/HorizontalMultiLevelHierarchy"/>
    <dgm:cxn modelId="{D9827311-92AC-44D1-B193-6C55BF5EF0B7}" srcId="{2FC6C9D0-F893-447A-A6B0-FBB2E61D7A4E}" destId="{81F88F24-C5B0-4628-99E9-188F76467569}" srcOrd="5" destOrd="0" parTransId="{65836319-04B8-4D4C-A80D-4BE253420A40}" sibTransId="{7A347D74-C0DC-4F97-B4FB-5911B4132C38}"/>
    <dgm:cxn modelId="{9CB7E815-0F39-46CA-A3C8-8AB4CACDF3E6}" srcId="{2FC6C9D0-F893-447A-A6B0-FBB2E61D7A4E}" destId="{CB495BAE-B342-489F-9028-319277C73335}" srcOrd="6" destOrd="0" parTransId="{D46BC1F0-E4D9-4666-BEC9-180A5478BE5C}" sibTransId="{123F87A3-2B2C-437C-8EAE-7B67CCC4750E}"/>
    <dgm:cxn modelId="{CCC6161A-023F-4B98-9001-EB25A6A2C323}" type="presOf" srcId="{C3D9E36E-4211-4B46-BAFD-2EDD052815B6}" destId="{0F61A5C4-BA92-4980-9A54-AD070B2C1F75}" srcOrd="0" destOrd="0" presId="urn:microsoft.com/office/officeart/2008/layout/HorizontalMultiLevelHierarchy"/>
    <dgm:cxn modelId="{F5967122-2C02-46C6-AA38-26125FC34FC6}" type="presOf" srcId="{B56B7692-E711-42FE-8171-0270FF3361AD}" destId="{E3CB195E-19F8-4CCC-ACD6-FDD30A621E65}" srcOrd="0" destOrd="0" presId="urn:microsoft.com/office/officeart/2008/layout/HorizontalMultiLevelHierarchy"/>
    <dgm:cxn modelId="{052DDD22-D72A-4081-B868-FFC416445EC0}" type="presOf" srcId="{9A19060B-391B-4CA5-9A49-4E2FBC6FE669}" destId="{7746BA2C-010B-482E-8C66-FFF6BD944D03}" srcOrd="0" destOrd="0" presId="urn:microsoft.com/office/officeart/2008/layout/HorizontalMultiLevelHierarchy"/>
    <dgm:cxn modelId="{EB574425-D90E-4A9B-B3CF-9AC393564543}" type="presOf" srcId="{EE28E43B-5D0A-4DFF-A2C7-ADEFD9E262EF}" destId="{C1FAC1B9-6019-4D73-9594-B7B0247C90A5}" srcOrd="0" destOrd="0" presId="urn:microsoft.com/office/officeart/2008/layout/HorizontalMultiLevelHierarchy"/>
    <dgm:cxn modelId="{34EA0728-2E22-404A-AD66-02EFBD2882B3}" type="presOf" srcId="{81F88F24-C5B0-4628-99E9-188F76467569}" destId="{BC6C005F-BDE3-4CC7-962F-BE5563AC4528}" srcOrd="0" destOrd="0" presId="urn:microsoft.com/office/officeart/2008/layout/HorizontalMultiLevelHierarchy"/>
    <dgm:cxn modelId="{75C9C52A-5B27-44C6-BC5F-255E21AEB542}" srcId="{49FB662A-294F-45CF-800F-26CE684B7E71}" destId="{917005AA-9158-4D81-9877-583E025F210A}" srcOrd="0" destOrd="0" parTransId="{9A19060B-391B-4CA5-9A49-4E2FBC6FE669}" sibTransId="{CDC6A001-A2A6-4CB8-A891-18F0144E5FB7}"/>
    <dgm:cxn modelId="{783EA72C-5B2C-4AC5-83D7-FF4B0E9D2CC4}" type="presOf" srcId="{69584B6D-80DA-45E3-8696-6CA529ABC319}" destId="{3D391F91-FC96-4E6B-B953-B77882682A65}" srcOrd="0" destOrd="0" presId="urn:microsoft.com/office/officeart/2008/layout/HorizontalMultiLevelHierarchy"/>
    <dgm:cxn modelId="{69DE1C33-607E-4F48-868A-A8DD26B2EDE8}" srcId="{2FC6C9D0-F893-447A-A6B0-FBB2E61D7A4E}" destId="{79193D68-4AFB-49D6-A9AA-78BAA223CA89}" srcOrd="1" destOrd="0" parTransId="{B91D00BA-43DC-4690-9D78-D2033EDE3194}" sibTransId="{377591BE-CC52-470F-91C2-116F866687B7}"/>
    <dgm:cxn modelId="{18C96237-433C-4F7F-9E09-5AA4FA4DEBF0}" type="presOf" srcId="{CC160F00-DCD9-4E5F-BE91-76E5210CFBFD}" destId="{1296B368-9712-4EC7-8D89-A8B8BE676CE0}" srcOrd="1" destOrd="0" presId="urn:microsoft.com/office/officeart/2008/layout/HorizontalMultiLevelHierarchy"/>
    <dgm:cxn modelId="{974EBB3A-F623-4371-B83D-6BD7ACFFCC25}" srcId="{707134DE-74D4-4D41-B86E-C09E630A6D24}" destId="{2FC6C9D0-F893-447A-A6B0-FBB2E61D7A4E}" srcOrd="0" destOrd="0" parTransId="{659F862C-BD11-4308-9E71-DE5030BDACAE}" sibTransId="{9D0B4F62-8030-423D-A873-4360E7114291}"/>
    <dgm:cxn modelId="{3A34763B-99F8-4B59-8A36-0607253EDFE2}" type="presOf" srcId="{917005AA-9158-4D81-9877-583E025F210A}" destId="{4F2FC560-860C-41C1-9770-130A168105CC}" srcOrd="0" destOrd="0" presId="urn:microsoft.com/office/officeart/2008/layout/HorizontalMultiLevelHierarchy"/>
    <dgm:cxn modelId="{F01CCB3C-C8FB-41DB-B28F-020383462D6E}" type="presOf" srcId="{A660125C-A68B-48D6-A3CB-FF303FD68120}" destId="{3E84446C-A98A-4F2D-8F73-71ACBAA66633}" srcOrd="0" destOrd="0" presId="urn:microsoft.com/office/officeart/2008/layout/HorizontalMultiLevelHierarchy"/>
    <dgm:cxn modelId="{68B7F163-151D-4EF0-85F4-690312C1BF20}" type="presOf" srcId="{D46BC1F0-E4D9-4666-BEC9-180A5478BE5C}" destId="{BCD637DD-8117-4F44-B46F-26CA766B8D18}" srcOrd="1" destOrd="0" presId="urn:microsoft.com/office/officeart/2008/layout/HorizontalMultiLevelHierarchy"/>
    <dgm:cxn modelId="{57A61245-E3DB-46F5-A94C-6BBD7D5C83E2}" srcId="{81F88F24-C5B0-4628-99E9-188F76467569}" destId="{57F809FC-8B54-4B3D-895E-5C5FA4003EA4}" srcOrd="0" destOrd="0" parTransId="{1B4D26AD-1B17-4677-ACBF-06F6F1039262}" sibTransId="{D66C3E78-E4B3-4428-AD05-E66C7C5DDD40}"/>
    <dgm:cxn modelId="{F8433165-C1ED-4AB6-BD6B-B7FCF2B0717F}" type="presOf" srcId="{49FB662A-294F-45CF-800F-26CE684B7E71}" destId="{9232D397-6BBA-4E72-8479-49EB7F3C63A7}" srcOrd="0" destOrd="0" presId="urn:microsoft.com/office/officeart/2008/layout/HorizontalMultiLevelHierarchy"/>
    <dgm:cxn modelId="{D9046445-13C1-40D6-9609-5D6011F50329}" srcId="{79193D68-4AFB-49D6-A9AA-78BAA223CA89}" destId="{4755CE38-0784-4B1F-A58C-6A31B3666611}" srcOrd="0" destOrd="0" parTransId="{69584B6D-80DA-45E3-8696-6CA529ABC319}" sibTransId="{D18C06A4-9AD5-4E92-A267-08C080718387}"/>
    <dgm:cxn modelId="{47995645-83E6-42D7-AAF6-91861C307712}" srcId="{0327E25F-54FE-46E7-938E-670A5B84C9E3}" destId="{A660125C-A68B-48D6-A3CB-FF303FD68120}" srcOrd="0" destOrd="0" parTransId="{2250A276-C315-4058-A356-3C8D98A36532}" sibTransId="{6A1D60E7-68A0-41C6-B54B-EB449ECA5F4A}"/>
    <dgm:cxn modelId="{73C80469-81DA-4473-91C1-5C4A3B7E5E9D}" type="presOf" srcId="{46583A3E-A422-4D43-B091-5549346EC330}" destId="{9C47EA47-7125-496C-AE50-BAF9C5BBDACA}" srcOrd="0" destOrd="0" presId="urn:microsoft.com/office/officeart/2008/layout/HorizontalMultiLevelHierarchy"/>
    <dgm:cxn modelId="{8AF47049-13E9-4B68-B8B4-3B842FAEC7BF}" type="presOf" srcId="{69584B6D-80DA-45E3-8696-6CA529ABC319}" destId="{C268608C-95D6-4FAE-BD17-AC81FC11EF60}" srcOrd="1" destOrd="0" presId="urn:microsoft.com/office/officeart/2008/layout/HorizontalMultiLevelHierarchy"/>
    <dgm:cxn modelId="{103BBB4C-869E-475B-9E26-43003BDCD44F}" type="presOf" srcId="{37E03693-E08E-48A7-9606-CC52874FE025}" destId="{F41898E2-3E48-4B7F-B086-2B3C626B9A7F}" srcOrd="0" destOrd="0" presId="urn:microsoft.com/office/officeart/2008/layout/HorizontalMultiLevelHierarchy"/>
    <dgm:cxn modelId="{0CF6FB6C-AFF9-4541-92C2-4F5CCD2F5A27}" type="presOf" srcId="{D46BC1F0-E4D9-4666-BEC9-180A5478BE5C}" destId="{EE20CE43-3695-4B18-BE4F-9A3AF3E916D1}" srcOrd="0" destOrd="0" presId="urn:microsoft.com/office/officeart/2008/layout/HorizontalMultiLevelHierarchy"/>
    <dgm:cxn modelId="{868C204E-D4F1-452C-A1DC-3141F716F7BF}" srcId="{94033DCE-F854-44A5-AE19-6CE7B2F8E63F}" destId="{0F740911-6028-4434-95CF-DD5FF030B382}" srcOrd="0" destOrd="0" parTransId="{CC160F00-DCD9-4E5F-BE91-76E5210CFBFD}" sibTransId="{AEA1758A-B11E-429A-81BB-D6A96573D40B}"/>
    <dgm:cxn modelId="{4650266F-037D-4D2C-9BCE-FF957A79326A}" type="presOf" srcId="{2250A276-C315-4058-A356-3C8D98A36532}" destId="{063BD7F8-28FA-431B-92C3-29A524082DE1}" srcOrd="1" destOrd="0" presId="urn:microsoft.com/office/officeart/2008/layout/HorizontalMultiLevelHierarchy"/>
    <dgm:cxn modelId="{DBC3F16F-B096-43F5-8744-7542D64E8E79}" srcId="{CB495BAE-B342-489F-9028-319277C73335}" destId="{FFA7A67A-CAA0-43C0-B413-7EABA70E3E21}" srcOrd="0" destOrd="0" parTransId="{0CBD2E1E-59C4-41E2-A085-1D09A8EF8EC9}" sibTransId="{DB583534-BCB7-4D70-AEAC-0A7960748663}"/>
    <dgm:cxn modelId="{F56D1D70-CD69-48AF-B334-1B69A16BFC6A}" srcId="{B56B7692-E711-42FE-8171-0270FF3361AD}" destId="{EE28E43B-5D0A-4DFF-A2C7-ADEFD9E262EF}" srcOrd="0" destOrd="0" parTransId="{BA6288BF-8142-4060-8BA0-D6918E40A8AB}" sibTransId="{ECD28CBE-2F3F-48CA-94E7-9F21BEFF0377}"/>
    <dgm:cxn modelId="{FF038250-C9A2-436E-8CFD-3F6F136F7928}" type="presOf" srcId="{B91D00BA-43DC-4690-9D78-D2033EDE3194}" destId="{82911462-4990-435B-B216-EA19CC61B63B}" srcOrd="1" destOrd="0" presId="urn:microsoft.com/office/officeart/2008/layout/HorizontalMultiLevelHierarchy"/>
    <dgm:cxn modelId="{55660751-DD60-4306-B1B6-A3934FBF3DFD}" type="presOf" srcId="{9A19060B-391B-4CA5-9A49-4E2FBC6FE669}" destId="{A5E38DFB-AFF2-4CB2-BB6D-271E875FD231}" srcOrd="1" destOrd="0" presId="urn:microsoft.com/office/officeart/2008/layout/HorizontalMultiLevelHierarchy"/>
    <dgm:cxn modelId="{B992AA51-BD98-40E5-854F-0E4807D0726F}" type="presOf" srcId="{57F809FC-8B54-4B3D-895E-5C5FA4003EA4}" destId="{6D9D00A0-2860-4ADF-BF4C-82123B13F420}" srcOrd="0" destOrd="0" presId="urn:microsoft.com/office/officeart/2008/layout/HorizontalMultiLevelHierarchy"/>
    <dgm:cxn modelId="{7F5AA273-C60A-473F-A553-6E1FBD07472D}" type="presOf" srcId="{17CD7B68-EC03-460D-AA1C-FA2043A4112D}" destId="{3C5512D1-A055-40F6-8E39-4A72B8472955}" srcOrd="0" destOrd="0" presId="urn:microsoft.com/office/officeart/2008/layout/HorizontalMultiLevelHierarchy"/>
    <dgm:cxn modelId="{1B2AAB78-D4EC-49F3-B28F-76105BA2EB2E}" type="presOf" srcId="{17CD7B68-EC03-460D-AA1C-FA2043A4112D}" destId="{4EC78EFE-5B63-4F2A-A83D-3A9DFA37D756}" srcOrd="1" destOrd="0" presId="urn:microsoft.com/office/officeart/2008/layout/HorizontalMultiLevelHierarchy"/>
    <dgm:cxn modelId="{A65CBF80-B164-4122-BE87-4C1ACAE3687D}" type="presOf" srcId="{BA6288BF-8142-4060-8BA0-D6918E40A8AB}" destId="{2012BC27-70EA-411D-AA72-DB977E88243F}" srcOrd="1" destOrd="0" presId="urn:microsoft.com/office/officeart/2008/layout/HorizontalMultiLevelHierarchy"/>
    <dgm:cxn modelId="{D7447D86-3EEE-4DCB-A265-3D24E70171F2}" type="presOf" srcId="{3729F2B5-8CA7-4B87-9327-E6D7561B46CD}" destId="{B90A0183-FFEB-4323-8E9F-FAC82800A642}" srcOrd="1" destOrd="0" presId="urn:microsoft.com/office/officeart/2008/layout/HorizontalMultiLevelHierarchy"/>
    <dgm:cxn modelId="{B0E83187-98EA-4060-8D47-80542A363255}" type="presOf" srcId="{1B4D26AD-1B17-4677-ACBF-06F6F1039262}" destId="{DE7DBC5F-3231-4956-9758-00259E53059D}" srcOrd="0" destOrd="0" presId="urn:microsoft.com/office/officeart/2008/layout/HorizontalMultiLevelHierarchy"/>
    <dgm:cxn modelId="{0B442689-B45F-4B0B-9FD5-E1877C9CCF33}" type="presOf" srcId="{65836319-04B8-4D4C-A80D-4BE253420A40}" destId="{BA780191-475C-4C68-A76B-1A4C13F25479}" srcOrd="0" destOrd="0" presId="urn:microsoft.com/office/officeart/2008/layout/HorizontalMultiLevelHierarchy"/>
    <dgm:cxn modelId="{CFCE718E-A571-44B3-ABBF-778514B4E723}" type="presOf" srcId="{65836319-04B8-4D4C-A80D-4BE253420A40}" destId="{BD74EE42-0B5E-4024-B3E4-B74A5262034B}" srcOrd="1" destOrd="0" presId="urn:microsoft.com/office/officeart/2008/layout/HorizontalMultiLevelHierarchy"/>
    <dgm:cxn modelId="{C602FD93-18E3-4FAD-B47B-D3C689E7B5DA}" type="presOf" srcId="{1B4D26AD-1B17-4677-ACBF-06F6F1039262}" destId="{47DDCB01-4436-4A85-BB88-3171A66F0556}" srcOrd="1" destOrd="0" presId="urn:microsoft.com/office/officeart/2008/layout/HorizontalMultiLevelHierarchy"/>
    <dgm:cxn modelId="{53C09098-BA88-43D9-A58F-07AF089EECD5}" type="presOf" srcId="{79193D68-4AFB-49D6-A9AA-78BAA223CA89}" destId="{23347899-FBAB-4E89-A8FD-E88D280E2668}" srcOrd="0" destOrd="0" presId="urn:microsoft.com/office/officeart/2008/layout/HorizontalMultiLevelHierarchy"/>
    <dgm:cxn modelId="{507BBF9B-4485-4050-A987-13985E2D667D}" type="presOf" srcId="{0F740911-6028-4434-95CF-DD5FF030B382}" destId="{D21DCA31-1C7D-4E3A-970B-89CB797E8CD8}" srcOrd="0" destOrd="0" presId="urn:microsoft.com/office/officeart/2008/layout/HorizontalMultiLevelHierarchy"/>
    <dgm:cxn modelId="{B178F3A7-1A52-4A65-BC26-CE0CD2500951}" type="presOf" srcId="{46583A3E-A422-4D43-B091-5549346EC330}" destId="{FA676B05-617A-426C-ACD0-8C3A0F31F0E0}" srcOrd="1" destOrd="0" presId="urn:microsoft.com/office/officeart/2008/layout/HorizontalMultiLevelHierarchy"/>
    <dgm:cxn modelId="{249B7CA8-8829-44AF-A9D5-338BFA3856F1}" type="presOf" srcId="{0CBD2E1E-59C4-41E2-A085-1D09A8EF8EC9}" destId="{FDF716A8-9E29-4340-A3B5-404A1D11DFDB}" srcOrd="0" destOrd="0" presId="urn:microsoft.com/office/officeart/2008/layout/HorizontalMultiLevelHierarchy"/>
    <dgm:cxn modelId="{171713AA-791E-4DEE-8D32-17FCE50BEC7C}" type="presOf" srcId="{5CA54156-828E-4AA4-86B2-936BF07B03BA}" destId="{64C121D3-FE2D-4C5B-8C0F-3DB81DDB74C8}" srcOrd="1" destOrd="0" presId="urn:microsoft.com/office/officeart/2008/layout/HorizontalMultiLevelHierarchy"/>
    <dgm:cxn modelId="{2E1128AD-0C63-4367-AEC3-69418A914C60}" type="presOf" srcId="{CB495BAE-B342-489F-9028-319277C73335}" destId="{B5AF6843-CFE5-4B88-9393-628B6DF26C07}" srcOrd="0" destOrd="0" presId="urn:microsoft.com/office/officeart/2008/layout/HorizontalMultiLevelHierarchy"/>
    <dgm:cxn modelId="{3C2276B4-E900-41C1-90C8-670BFF4D307D}" type="presOf" srcId="{BA6288BF-8142-4060-8BA0-D6918E40A8AB}" destId="{E03C8EA3-6BEC-48D9-972F-633B69054129}" srcOrd="0" destOrd="0" presId="urn:microsoft.com/office/officeart/2008/layout/HorizontalMultiLevelHierarchy"/>
    <dgm:cxn modelId="{3AE1C2B4-F092-4E95-84C3-70F78CB28C69}" type="presOf" srcId="{2250A276-C315-4058-A356-3C8D98A36532}" destId="{3293B2B8-EBFF-44CC-9B47-D26D99A79ED3}" srcOrd="0" destOrd="0" presId="urn:microsoft.com/office/officeart/2008/layout/HorizontalMultiLevelHierarchy"/>
    <dgm:cxn modelId="{E3F9FCB5-E587-46B1-89E6-AC18B1FD07F3}" srcId="{2FC6C9D0-F893-447A-A6B0-FBB2E61D7A4E}" destId="{49FB662A-294F-45CF-800F-26CE684B7E71}" srcOrd="0" destOrd="0" parTransId="{3729F2B5-8CA7-4B87-9327-E6D7561B46CD}" sibTransId="{95E6AE0D-316B-4B9B-A065-E08B7B5C5E2F}"/>
    <dgm:cxn modelId="{A01211B7-3425-4163-9DA4-A87B0A302835}" srcId="{94033DCE-F854-44A5-AE19-6CE7B2F8E63F}" destId="{B7548894-1476-4403-A2AD-9CB270735B52}" srcOrd="1" destOrd="0" parTransId="{5CA54156-828E-4AA4-86B2-936BF07B03BA}" sibTransId="{EED2A189-ECC8-449A-9345-4E5C9017457C}"/>
    <dgm:cxn modelId="{B939D5B7-258D-49A7-98D1-FAC9F3A10740}" type="presOf" srcId="{94033DCE-F854-44A5-AE19-6CE7B2F8E63F}" destId="{0D35CAF5-3102-4248-8080-F75E22B10911}" srcOrd="0" destOrd="0" presId="urn:microsoft.com/office/officeart/2008/layout/HorizontalMultiLevelHierarchy"/>
    <dgm:cxn modelId="{A6017BB8-4EAC-42C2-94A3-0236FE9EC7E5}" type="presOf" srcId="{4755CE38-0784-4B1F-A58C-6A31B3666611}" destId="{78F28C9D-95E5-4E72-AB18-7BEB28895392}" srcOrd="0" destOrd="0" presId="urn:microsoft.com/office/officeart/2008/layout/HorizontalMultiLevelHierarchy"/>
    <dgm:cxn modelId="{A8C90DC0-A5E7-4764-A134-0985083D4BED}" srcId="{2FC6C9D0-F893-447A-A6B0-FBB2E61D7A4E}" destId="{0327E25F-54FE-46E7-938E-670A5B84C9E3}" srcOrd="3" destOrd="0" parTransId="{46583A3E-A422-4D43-B091-5549346EC330}" sibTransId="{91EE89BF-7B1E-4F59-82D9-62D69FBFD710}"/>
    <dgm:cxn modelId="{B51257C4-3F9F-4BE9-BE61-AF7CE92C9513}" srcId="{2FC6C9D0-F893-447A-A6B0-FBB2E61D7A4E}" destId="{94033DCE-F854-44A5-AE19-6CE7B2F8E63F}" srcOrd="2" destOrd="0" parTransId="{17CD7B68-EC03-460D-AA1C-FA2043A4112D}" sibTransId="{A3DB5DAD-1833-4D5E-8F24-DB892CCD958B}"/>
    <dgm:cxn modelId="{AC1356D5-5086-40AD-B717-E92B9CE48E7B}" srcId="{2FC6C9D0-F893-447A-A6B0-FBB2E61D7A4E}" destId="{B56B7692-E711-42FE-8171-0270FF3361AD}" srcOrd="4" destOrd="0" parTransId="{37E03693-E08E-48A7-9606-CC52874FE025}" sibTransId="{B06F8F31-0B01-4CA4-80CD-40D592BEA5DE}"/>
    <dgm:cxn modelId="{3F494FE4-6116-40DC-95CC-4F1D355CF2F0}" type="presOf" srcId="{5CA54156-828E-4AA4-86B2-936BF07B03BA}" destId="{22940C01-BFDE-451D-95D6-C167F8E63108}" srcOrd="0" destOrd="0" presId="urn:microsoft.com/office/officeart/2008/layout/HorizontalMultiLevelHierarchy"/>
    <dgm:cxn modelId="{6899C8E4-4837-41B0-A9AF-CDF8C4A88522}" type="presOf" srcId="{CC160F00-DCD9-4E5F-BE91-76E5210CFBFD}" destId="{20ADF335-D619-429E-BA96-161A16B96A6D}" srcOrd="0" destOrd="0" presId="urn:microsoft.com/office/officeart/2008/layout/HorizontalMultiLevelHierarchy"/>
    <dgm:cxn modelId="{13E389F0-141F-45A9-B480-68225D74F1F7}" type="presOf" srcId="{B7548894-1476-4403-A2AD-9CB270735B52}" destId="{39224ABF-E488-45AA-8B86-7332877D22BA}" srcOrd="0" destOrd="0" presId="urn:microsoft.com/office/officeart/2008/layout/HorizontalMultiLevelHierarchy"/>
    <dgm:cxn modelId="{E5553BF4-DBE9-45DA-9B88-086A8243670F}" type="presOf" srcId="{0327E25F-54FE-46E7-938E-670A5B84C9E3}" destId="{71319F80-B707-4A88-950B-6A3437BC91B5}" srcOrd="0" destOrd="0" presId="urn:microsoft.com/office/officeart/2008/layout/HorizontalMultiLevelHierarchy"/>
    <dgm:cxn modelId="{231382F9-7BBF-4C6B-A7E7-F2DA04F1CDA4}" type="presOf" srcId="{FFA7A67A-CAA0-43C0-B413-7EABA70E3E21}" destId="{C40B782D-F66A-4ADC-BB3B-689C420CE27A}" srcOrd="0" destOrd="0" presId="urn:microsoft.com/office/officeart/2008/layout/HorizontalMultiLevelHierarchy"/>
    <dgm:cxn modelId="{38B4BBFD-CD2C-49BD-A9D3-D5C07C8E112B}" type="presOf" srcId="{659F862C-BD11-4308-9E71-DE5030BDACAE}" destId="{2DEC8D94-E356-4C86-838F-4915EB7C4CE4}" srcOrd="1" destOrd="0" presId="urn:microsoft.com/office/officeart/2008/layout/HorizontalMultiLevelHierarchy"/>
    <dgm:cxn modelId="{39A5CDFD-5602-48E2-9F32-603801D13796}" type="presOf" srcId="{707134DE-74D4-4D41-B86E-C09E630A6D24}" destId="{F043926A-D02F-4060-B3FC-33D76482DA5E}" srcOrd="0" destOrd="0" presId="urn:microsoft.com/office/officeart/2008/layout/HorizontalMultiLevelHierarchy"/>
    <dgm:cxn modelId="{028B86FE-9563-48F6-88DB-C66BB94E38AA}" type="presOf" srcId="{B91D00BA-43DC-4690-9D78-D2033EDE3194}" destId="{C155EE66-D5C5-4248-AF3C-8CF312DCCDD4}" srcOrd="0" destOrd="0" presId="urn:microsoft.com/office/officeart/2008/layout/HorizontalMultiLevelHierarchy"/>
    <dgm:cxn modelId="{D55316E4-41FE-437A-9E9A-AE2A4641DDEA}" type="presParOf" srcId="{0F61A5C4-BA92-4980-9A54-AD070B2C1F75}" destId="{EE9068C1-A504-499E-8FF5-5357BBC014DA}" srcOrd="0" destOrd="0" presId="urn:microsoft.com/office/officeart/2008/layout/HorizontalMultiLevelHierarchy"/>
    <dgm:cxn modelId="{5446CC9E-2068-45D8-9350-00C92B5EF72C}" type="presParOf" srcId="{EE9068C1-A504-499E-8FF5-5357BBC014DA}" destId="{F043926A-D02F-4060-B3FC-33D76482DA5E}" srcOrd="0" destOrd="0" presId="urn:microsoft.com/office/officeart/2008/layout/HorizontalMultiLevelHierarchy"/>
    <dgm:cxn modelId="{FA4C6659-1F72-484F-B097-D15269E0B4E2}" type="presParOf" srcId="{EE9068C1-A504-499E-8FF5-5357BBC014DA}" destId="{74D9816E-06D2-4582-A8D8-C9058FBC7693}" srcOrd="1" destOrd="0" presId="urn:microsoft.com/office/officeart/2008/layout/HorizontalMultiLevelHierarchy"/>
    <dgm:cxn modelId="{90380E51-BD38-47FE-B45F-4C2CBD45F5A7}" type="presParOf" srcId="{74D9816E-06D2-4582-A8D8-C9058FBC7693}" destId="{7FDAC06F-E82D-4FBC-AC34-6457C5574C70}" srcOrd="0" destOrd="0" presId="urn:microsoft.com/office/officeart/2008/layout/HorizontalMultiLevelHierarchy"/>
    <dgm:cxn modelId="{FFBE9E9C-E311-483E-8E5F-08012AB2125B}" type="presParOf" srcId="{7FDAC06F-E82D-4FBC-AC34-6457C5574C70}" destId="{2DEC8D94-E356-4C86-838F-4915EB7C4CE4}" srcOrd="0" destOrd="0" presId="urn:microsoft.com/office/officeart/2008/layout/HorizontalMultiLevelHierarchy"/>
    <dgm:cxn modelId="{48C4461F-A45A-4DC6-A2E5-1555463FBDF3}" type="presParOf" srcId="{74D9816E-06D2-4582-A8D8-C9058FBC7693}" destId="{8A357C0A-5A1D-4E99-9EB9-E5EC29E0A78A}" srcOrd="1" destOrd="0" presId="urn:microsoft.com/office/officeart/2008/layout/HorizontalMultiLevelHierarchy"/>
    <dgm:cxn modelId="{5C4C0D15-2F21-4010-8B1C-83E1E0BCBEB2}" type="presParOf" srcId="{8A357C0A-5A1D-4E99-9EB9-E5EC29E0A78A}" destId="{9A1AE763-B98D-4FE8-820F-8E0F11E50571}" srcOrd="0" destOrd="0" presId="urn:microsoft.com/office/officeart/2008/layout/HorizontalMultiLevelHierarchy"/>
    <dgm:cxn modelId="{365AD2D8-EA9B-4A6B-9A8D-CB031081B3FE}" type="presParOf" srcId="{8A357C0A-5A1D-4E99-9EB9-E5EC29E0A78A}" destId="{798B3781-2636-4EF3-85CF-7EFD19EBC291}" srcOrd="1" destOrd="0" presId="urn:microsoft.com/office/officeart/2008/layout/HorizontalMultiLevelHierarchy"/>
    <dgm:cxn modelId="{BC0D38F7-A4C2-4E69-9612-3CF81A9AF2FD}" type="presParOf" srcId="{798B3781-2636-4EF3-85CF-7EFD19EBC291}" destId="{F9B2DE9C-399E-4913-9414-4A4B6F6EF88B}" srcOrd="0" destOrd="0" presId="urn:microsoft.com/office/officeart/2008/layout/HorizontalMultiLevelHierarchy"/>
    <dgm:cxn modelId="{1BA5D396-1022-49F9-B376-FA3A997E0785}" type="presParOf" srcId="{F9B2DE9C-399E-4913-9414-4A4B6F6EF88B}" destId="{B90A0183-FFEB-4323-8E9F-FAC82800A642}" srcOrd="0" destOrd="0" presId="urn:microsoft.com/office/officeart/2008/layout/HorizontalMultiLevelHierarchy"/>
    <dgm:cxn modelId="{EC75F531-6EAE-4BC3-A187-06152D1EA76B}" type="presParOf" srcId="{798B3781-2636-4EF3-85CF-7EFD19EBC291}" destId="{823E91B3-B637-40D7-BDCF-2DC27B9A3ABA}" srcOrd="1" destOrd="0" presId="urn:microsoft.com/office/officeart/2008/layout/HorizontalMultiLevelHierarchy"/>
    <dgm:cxn modelId="{C09A591A-F8E6-4895-93E7-23151999E0F8}" type="presParOf" srcId="{823E91B3-B637-40D7-BDCF-2DC27B9A3ABA}" destId="{9232D397-6BBA-4E72-8479-49EB7F3C63A7}" srcOrd="0" destOrd="0" presId="urn:microsoft.com/office/officeart/2008/layout/HorizontalMultiLevelHierarchy"/>
    <dgm:cxn modelId="{9D170482-462C-4ED8-9CE6-C285A58E500E}" type="presParOf" srcId="{823E91B3-B637-40D7-BDCF-2DC27B9A3ABA}" destId="{8C89EBA3-2CAF-4D85-BBB1-AE708F611A96}" srcOrd="1" destOrd="0" presId="urn:microsoft.com/office/officeart/2008/layout/HorizontalMultiLevelHierarchy"/>
    <dgm:cxn modelId="{A4D26F8F-C6DE-4028-BF96-201932050C3F}" type="presParOf" srcId="{8C89EBA3-2CAF-4D85-BBB1-AE708F611A96}" destId="{7746BA2C-010B-482E-8C66-FFF6BD944D03}" srcOrd="0" destOrd="0" presId="urn:microsoft.com/office/officeart/2008/layout/HorizontalMultiLevelHierarchy"/>
    <dgm:cxn modelId="{6B1CF75D-F5C7-487E-8527-932236328B6A}" type="presParOf" srcId="{7746BA2C-010B-482E-8C66-FFF6BD944D03}" destId="{A5E38DFB-AFF2-4CB2-BB6D-271E875FD231}" srcOrd="0" destOrd="0" presId="urn:microsoft.com/office/officeart/2008/layout/HorizontalMultiLevelHierarchy"/>
    <dgm:cxn modelId="{4C1B50B9-FC1C-4AD4-A6B4-C6549E4AAD95}" type="presParOf" srcId="{8C89EBA3-2CAF-4D85-BBB1-AE708F611A96}" destId="{00994056-DD6C-4F0E-8EE5-90BB9A087158}" srcOrd="1" destOrd="0" presId="urn:microsoft.com/office/officeart/2008/layout/HorizontalMultiLevelHierarchy"/>
    <dgm:cxn modelId="{A912E718-3496-4AD2-BDD4-1186F17D9575}" type="presParOf" srcId="{00994056-DD6C-4F0E-8EE5-90BB9A087158}" destId="{4F2FC560-860C-41C1-9770-130A168105CC}" srcOrd="0" destOrd="0" presId="urn:microsoft.com/office/officeart/2008/layout/HorizontalMultiLevelHierarchy"/>
    <dgm:cxn modelId="{47CE1625-DAAA-43E9-B340-42D14B35C586}" type="presParOf" srcId="{00994056-DD6C-4F0E-8EE5-90BB9A087158}" destId="{82EE379C-D433-4F41-9D1F-38E845D5F61E}" srcOrd="1" destOrd="0" presId="urn:microsoft.com/office/officeart/2008/layout/HorizontalMultiLevelHierarchy"/>
    <dgm:cxn modelId="{89121768-EA61-432F-BCC5-6CC8CC21BE96}" type="presParOf" srcId="{798B3781-2636-4EF3-85CF-7EFD19EBC291}" destId="{C155EE66-D5C5-4248-AF3C-8CF312DCCDD4}" srcOrd="2" destOrd="0" presId="urn:microsoft.com/office/officeart/2008/layout/HorizontalMultiLevelHierarchy"/>
    <dgm:cxn modelId="{CC9D0D6A-C906-47AD-8B81-C1599BF9BF9E}" type="presParOf" srcId="{C155EE66-D5C5-4248-AF3C-8CF312DCCDD4}" destId="{82911462-4990-435B-B216-EA19CC61B63B}" srcOrd="0" destOrd="0" presId="urn:microsoft.com/office/officeart/2008/layout/HorizontalMultiLevelHierarchy"/>
    <dgm:cxn modelId="{8A480C74-948E-4F00-A470-317B3E60D3F8}" type="presParOf" srcId="{798B3781-2636-4EF3-85CF-7EFD19EBC291}" destId="{69DAAD9B-F58B-4991-9319-1F359677B17F}" srcOrd="3" destOrd="0" presId="urn:microsoft.com/office/officeart/2008/layout/HorizontalMultiLevelHierarchy"/>
    <dgm:cxn modelId="{BB2BF203-8B34-4725-A4C5-A40C52ACCF22}" type="presParOf" srcId="{69DAAD9B-F58B-4991-9319-1F359677B17F}" destId="{23347899-FBAB-4E89-A8FD-E88D280E2668}" srcOrd="0" destOrd="0" presId="urn:microsoft.com/office/officeart/2008/layout/HorizontalMultiLevelHierarchy"/>
    <dgm:cxn modelId="{5A299E5C-7A71-4058-837A-9AFE2FB1DB8A}" type="presParOf" srcId="{69DAAD9B-F58B-4991-9319-1F359677B17F}" destId="{AA0DE4CF-5FFF-4367-8628-B7E00AB2AB2E}" srcOrd="1" destOrd="0" presId="urn:microsoft.com/office/officeart/2008/layout/HorizontalMultiLevelHierarchy"/>
    <dgm:cxn modelId="{45953512-BDDF-4EDF-A9F6-5017DF87D85B}" type="presParOf" srcId="{AA0DE4CF-5FFF-4367-8628-B7E00AB2AB2E}" destId="{3D391F91-FC96-4E6B-B953-B77882682A65}" srcOrd="0" destOrd="0" presId="urn:microsoft.com/office/officeart/2008/layout/HorizontalMultiLevelHierarchy"/>
    <dgm:cxn modelId="{636770B4-F6F6-4829-8503-565229F78CED}" type="presParOf" srcId="{3D391F91-FC96-4E6B-B953-B77882682A65}" destId="{C268608C-95D6-4FAE-BD17-AC81FC11EF60}" srcOrd="0" destOrd="0" presId="urn:microsoft.com/office/officeart/2008/layout/HorizontalMultiLevelHierarchy"/>
    <dgm:cxn modelId="{704767BE-E28E-434A-90BB-7C9A7B530933}" type="presParOf" srcId="{AA0DE4CF-5FFF-4367-8628-B7E00AB2AB2E}" destId="{B1FE1ECB-C4F5-4A18-B275-E5488C2D0DF5}" srcOrd="1" destOrd="0" presId="urn:microsoft.com/office/officeart/2008/layout/HorizontalMultiLevelHierarchy"/>
    <dgm:cxn modelId="{80D5E20C-2CE4-49CD-8993-162ADA12CF57}" type="presParOf" srcId="{B1FE1ECB-C4F5-4A18-B275-E5488C2D0DF5}" destId="{78F28C9D-95E5-4E72-AB18-7BEB28895392}" srcOrd="0" destOrd="0" presId="urn:microsoft.com/office/officeart/2008/layout/HorizontalMultiLevelHierarchy"/>
    <dgm:cxn modelId="{6A77D7E4-9FC5-437C-87C5-943FFAF52A02}" type="presParOf" srcId="{B1FE1ECB-C4F5-4A18-B275-E5488C2D0DF5}" destId="{514AC3A7-76A1-464F-81B9-6EF736C0F9D9}" srcOrd="1" destOrd="0" presId="urn:microsoft.com/office/officeart/2008/layout/HorizontalMultiLevelHierarchy"/>
    <dgm:cxn modelId="{38443325-5EB6-41D5-9411-DD18DCF879DE}" type="presParOf" srcId="{798B3781-2636-4EF3-85CF-7EFD19EBC291}" destId="{3C5512D1-A055-40F6-8E39-4A72B8472955}" srcOrd="4" destOrd="0" presId="urn:microsoft.com/office/officeart/2008/layout/HorizontalMultiLevelHierarchy"/>
    <dgm:cxn modelId="{4A9346B9-35E8-4B38-ADF9-74DAB148C5D1}" type="presParOf" srcId="{3C5512D1-A055-40F6-8E39-4A72B8472955}" destId="{4EC78EFE-5B63-4F2A-A83D-3A9DFA37D756}" srcOrd="0" destOrd="0" presId="urn:microsoft.com/office/officeart/2008/layout/HorizontalMultiLevelHierarchy"/>
    <dgm:cxn modelId="{424B50D3-8B05-40C3-81E0-CE44051907BD}" type="presParOf" srcId="{798B3781-2636-4EF3-85CF-7EFD19EBC291}" destId="{E61F5A13-F53A-4746-9404-9BC4B8FEFBC4}" srcOrd="5" destOrd="0" presId="urn:microsoft.com/office/officeart/2008/layout/HorizontalMultiLevelHierarchy"/>
    <dgm:cxn modelId="{27ECF24B-84E2-4440-BF46-DD34171C40F8}" type="presParOf" srcId="{E61F5A13-F53A-4746-9404-9BC4B8FEFBC4}" destId="{0D35CAF5-3102-4248-8080-F75E22B10911}" srcOrd="0" destOrd="0" presId="urn:microsoft.com/office/officeart/2008/layout/HorizontalMultiLevelHierarchy"/>
    <dgm:cxn modelId="{287C4541-75BF-489F-8048-BBF01BA291DA}" type="presParOf" srcId="{E61F5A13-F53A-4746-9404-9BC4B8FEFBC4}" destId="{EF588522-417F-4152-A31D-1791152AE01D}" srcOrd="1" destOrd="0" presId="urn:microsoft.com/office/officeart/2008/layout/HorizontalMultiLevelHierarchy"/>
    <dgm:cxn modelId="{5D125555-C2A8-4C13-A7EA-13428412BFE5}" type="presParOf" srcId="{EF588522-417F-4152-A31D-1791152AE01D}" destId="{20ADF335-D619-429E-BA96-161A16B96A6D}" srcOrd="0" destOrd="0" presId="urn:microsoft.com/office/officeart/2008/layout/HorizontalMultiLevelHierarchy"/>
    <dgm:cxn modelId="{3CFB4D81-51AE-426B-B280-F97700B9EB4D}" type="presParOf" srcId="{20ADF335-D619-429E-BA96-161A16B96A6D}" destId="{1296B368-9712-4EC7-8D89-A8B8BE676CE0}" srcOrd="0" destOrd="0" presId="urn:microsoft.com/office/officeart/2008/layout/HorizontalMultiLevelHierarchy"/>
    <dgm:cxn modelId="{FF8FDC94-7D40-4E8D-81DF-4679AD0C20D0}" type="presParOf" srcId="{EF588522-417F-4152-A31D-1791152AE01D}" destId="{8AE1EA51-E392-40EB-A0CB-5D80543BD1F1}" srcOrd="1" destOrd="0" presId="urn:microsoft.com/office/officeart/2008/layout/HorizontalMultiLevelHierarchy"/>
    <dgm:cxn modelId="{CFBD7722-B70F-43A9-88E2-7C8CBADC1584}" type="presParOf" srcId="{8AE1EA51-E392-40EB-A0CB-5D80543BD1F1}" destId="{D21DCA31-1C7D-4E3A-970B-89CB797E8CD8}" srcOrd="0" destOrd="0" presId="urn:microsoft.com/office/officeart/2008/layout/HorizontalMultiLevelHierarchy"/>
    <dgm:cxn modelId="{3EBB125E-092F-4BF7-B0FE-52C5BF24525E}" type="presParOf" srcId="{8AE1EA51-E392-40EB-A0CB-5D80543BD1F1}" destId="{10215827-C26A-4F73-970D-C206C8BBACB7}" srcOrd="1" destOrd="0" presId="urn:microsoft.com/office/officeart/2008/layout/HorizontalMultiLevelHierarchy"/>
    <dgm:cxn modelId="{99965604-6DF3-4642-8EAA-70A8F1B6A85B}" type="presParOf" srcId="{EF588522-417F-4152-A31D-1791152AE01D}" destId="{22940C01-BFDE-451D-95D6-C167F8E63108}" srcOrd="2" destOrd="0" presId="urn:microsoft.com/office/officeart/2008/layout/HorizontalMultiLevelHierarchy"/>
    <dgm:cxn modelId="{2ED2EFD1-DE2E-4FDC-BA20-E83A5F43BF0B}" type="presParOf" srcId="{22940C01-BFDE-451D-95D6-C167F8E63108}" destId="{64C121D3-FE2D-4C5B-8C0F-3DB81DDB74C8}" srcOrd="0" destOrd="0" presId="urn:microsoft.com/office/officeart/2008/layout/HorizontalMultiLevelHierarchy"/>
    <dgm:cxn modelId="{F772963F-0C33-497F-94A2-5D230D18E106}" type="presParOf" srcId="{EF588522-417F-4152-A31D-1791152AE01D}" destId="{4C61F9E6-C533-4B8A-9C78-5C5FA3337B0B}" srcOrd="3" destOrd="0" presId="urn:microsoft.com/office/officeart/2008/layout/HorizontalMultiLevelHierarchy"/>
    <dgm:cxn modelId="{A4B375E9-A20E-47E1-A2C9-6F6F08E723F8}" type="presParOf" srcId="{4C61F9E6-C533-4B8A-9C78-5C5FA3337B0B}" destId="{39224ABF-E488-45AA-8B86-7332877D22BA}" srcOrd="0" destOrd="0" presId="urn:microsoft.com/office/officeart/2008/layout/HorizontalMultiLevelHierarchy"/>
    <dgm:cxn modelId="{554AAD5B-4565-4806-9EFC-D4B4D6DDF005}" type="presParOf" srcId="{4C61F9E6-C533-4B8A-9C78-5C5FA3337B0B}" destId="{5B88287A-2C01-4F23-86A7-AA3B624F9C9A}" srcOrd="1" destOrd="0" presId="urn:microsoft.com/office/officeart/2008/layout/HorizontalMultiLevelHierarchy"/>
    <dgm:cxn modelId="{C1D3DE8C-641B-41EC-9F6F-35249F0315EE}" type="presParOf" srcId="{798B3781-2636-4EF3-85CF-7EFD19EBC291}" destId="{9C47EA47-7125-496C-AE50-BAF9C5BBDACA}" srcOrd="6" destOrd="0" presId="urn:microsoft.com/office/officeart/2008/layout/HorizontalMultiLevelHierarchy"/>
    <dgm:cxn modelId="{FDC53F51-7A9E-4CF6-8CEC-A4E1444123AF}" type="presParOf" srcId="{9C47EA47-7125-496C-AE50-BAF9C5BBDACA}" destId="{FA676B05-617A-426C-ACD0-8C3A0F31F0E0}" srcOrd="0" destOrd="0" presId="urn:microsoft.com/office/officeart/2008/layout/HorizontalMultiLevelHierarchy"/>
    <dgm:cxn modelId="{E99ECCA7-CC6C-4FD8-90C5-65E58F83F008}" type="presParOf" srcId="{798B3781-2636-4EF3-85CF-7EFD19EBC291}" destId="{DBB77FC2-163D-4BF4-8647-219C7DC26A2C}" srcOrd="7" destOrd="0" presId="urn:microsoft.com/office/officeart/2008/layout/HorizontalMultiLevelHierarchy"/>
    <dgm:cxn modelId="{B3BBDBE9-C7F7-463C-A1BC-9C00D845F341}" type="presParOf" srcId="{DBB77FC2-163D-4BF4-8647-219C7DC26A2C}" destId="{71319F80-B707-4A88-950B-6A3437BC91B5}" srcOrd="0" destOrd="0" presId="urn:microsoft.com/office/officeart/2008/layout/HorizontalMultiLevelHierarchy"/>
    <dgm:cxn modelId="{B981BAA9-284A-4751-9EC4-64F6AB078C3D}" type="presParOf" srcId="{DBB77FC2-163D-4BF4-8647-219C7DC26A2C}" destId="{7A7F0BDD-EB1D-445F-A33F-E2BA7C4988DC}" srcOrd="1" destOrd="0" presId="urn:microsoft.com/office/officeart/2008/layout/HorizontalMultiLevelHierarchy"/>
    <dgm:cxn modelId="{F5E36A7F-8063-4DA5-9B34-F8F552555CE7}" type="presParOf" srcId="{7A7F0BDD-EB1D-445F-A33F-E2BA7C4988DC}" destId="{3293B2B8-EBFF-44CC-9B47-D26D99A79ED3}" srcOrd="0" destOrd="0" presId="urn:microsoft.com/office/officeart/2008/layout/HorizontalMultiLevelHierarchy"/>
    <dgm:cxn modelId="{C8B22352-1220-4289-A5F5-D2815BCDE8E2}" type="presParOf" srcId="{3293B2B8-EBFF-44CC-9B47-D26D99A79ED3}" destId="{063BD7F8-28FA-431B-92C3-29A524082DE1}" srcOrd="0" destOrd="0" presId="urn:microsoft.com/office/officeart/2008/layout/HorizontalMultiLevelHierarchy"/>
    <dgm:cxn modelId="{CDF64AC1-476E-4831-8BED-E240A8686358}" type="presParOf" srcId="{7A7F0BDD-EB1D-445F-A33F-E2BA7C4988DC}" destId="{99840AF2-C8D2-4821-AC79-030CFF46D9E1}" srcOrd="1" destOrd="0" presId="urn:microsoft.com/office/officeart/2008/layout/HorizontalMultiLevelHierarchy"/>
    <dgm:cxn modelId="{00FB550F-A034-4ED5-A099-18EC91FB097F}" type="presParOf" srcId="{99840AF2-C8D2-4821-AC79-030CFF46D9E1}" destId="{3E84446C-A98A-4F2D-8F73-71ACBAA66633}" srcOrd="0" destOrd="0" presId="urn:microsoft.com/office/officeart/2008/layout/HorizontalMultiLevelHierarchy"/>
    <dgm:cxn modelId="{35098701-BB3F-4BB5-A3DE-855947C8A5D7}" type="presParOf" srcId="{99840AF2-C8D2-4821-AC79-030CFF46D9E1}" destId="{B1CE83B4-1CE4-48C5-BBA2-F8453927D2EC}" srcOrd="1" destOrd="0" presId="urn:microsoft.com/office/officeart/2008/layout/HorizontalMultiLevelHierarchy"/>
    <dgm:cxn modelId="{00C835A9-C4F4-402C-B369-51B3F2A2A99C}" type="presParOf" srcId="{798B3781-2636-4EF3-85CF-7EFD19EBC291}" destId="{F41898E2-3E48-4B7F-B086-2B3C626B9A7F}" srcOrd="8" destOrd="0" presId="urn:microsoft.com/office/officeart/2008/layout/HorizontalMultiLevelHierarchy"/>
    <dgm:cxn modelId="{AD26642A-122A-46F1-BA6A-0F11B726D01A}" type="presParOf" srcId="{F41898E2-3E48-4B7F-B086-2B3C626B9A7F}" destId="{7E76EBAA-9D62-437E-8C2E-AF44841FC283}" srcOrd="0" destOrd="0" presId="urn:microsoft.com/office/officeart/2008/layout/HorizontalMultiLevelHierarchy"/>
    <dgm:cxn modelId="{18F2C64A-3D41-4C25-9EEF-C19D4934EF9D}" type="presParOf" srcId="{798B3781-2636-4EF3-85CF-7EFD19EBC291}" destId="{8E28AA57-9E6A-4F29-AA9C-213096C5000C}" srcOrd="9" destOrd="0" presId="urn:microsoft.com/office/officeart/2008/layout/HorizontalMultiLevelHierarchy"/>
    <dgm:cxn modelId="{F7B74504-0027-4F28-9D82-2EFB7A38902C}" type="presParOf" srcId="{8E28AA57-9E6A-4F29-AA9C-213096C5000C}" destId="{E3CB195E-19F8-4CCC-ACD6-FDD30A621E65}" srcOrd="0" destOrd="0" presId="urn:microsoft.com/office/officeart/2008/layout/HorizontalMultiLevelHierarchy"/>
    <dgm:cxn modelId="{DD67AF3B-8CF0-4F18-9ED3-DC712CF4F084}" type="presParOf" srcId="{8E28AA57-9E6A-4F29-AA9C-213096C5000C}" destId="{C78D224C-B806-4EE6-9FB9-7F1EA507B90F}" srcOrd="1" destOrd="0" presId="urn:microsoft.com/office/officeart/2008/layout/HorizontalMultiLevelHierarchy"/>
    <dgm:cxn modelId="{0FF38670-6707-422A-946A-6FA8C11C81E7}" type="presParOf" srcId="{C78D224C-B806-4EE6-9FB9-7F1EA507B90F}" destId="{E03C8EA3-6BEC-48D9-972F-633B69054129}" srcOrd="0" destOrd="0" presId="urn:microsoft.com/office/officeart/2008/layout/HorizontalMultiLevelHierarchy"/>
    <dgm:cxn modelId="{7C10906A-C668-4AD6-BB94-1A67953DDFCF}" type="presParOf" srcId="{E03C8EA3-6BEC-48D9-972F-633B69054129}" destId="{2012BC27-70EA-411D-AA72-DB977E88243F}" srcOrd="0" destOrd="0" presId="urn:microsoft.com/office/officeart/2008/layout/HorizontalMultiLevelHierarchy"/>
    <dgm:cxn modelId="{78405EAA-B9C4-4446-9274-296EA8E3D68A}" type="presParOf" srcId="{C78D224C-B806-4EE6-9FB9-7F1EA507B90F}" destId="{C7429CF2-96C1-4555-8377-161D68502394}" srcOrd="1" destOrd="0" presId="urn:microsoft.com/office/officeart/2008/layout/HorizontalMultiLevelHierarchy"/>
    <dgm:cxn modelId="{EA2C0DED-E4F1-4D5B-B65C-9E8EE8B7ACC9}" type="presParOf" srcId="{C7429CF2-96C1-4555-8377-161D68502394}" destId="{C1FAC1B9-6019-4D73-9594-B7B0247C90A5}" srcOrd="0" destOrd="0" presId="urn:microsoft.com/office/officeart/2008/layout/HorizontalMultiLevelHierarchy"/>
    <dgm:cxn modelId="{2D0F246E-0ACA-41AD-BFF5-BF43F5E9C40F}" type="presParOf" srcId="{C7429CF2-96C1-4555-8377-161D68502394}" destId="{813ABCFA-9589-4C09-9F64-FE7587B39A96}" srcOrd="1" destOrd="0" presId="urn:microsoft.com/office/officeart/2008/layout/HorizontalMultiLevelHierarchy"/>
    <dgm:cxn modelId="{6F63F788-ED22-4987-B048-DB0AB8BFEAF4}" type="presParOf" srcId="{798B3781-2636-4EF3-85CF-7EFD19EBC291}" destId="{BA780191-475C-4C68-A76B-1A4C13F25479}" srcOrd="10" destOrd="0" presId="urn:microsoft.com/office/officeart/2008/layout/HorizontalMultiLevelHierarchy"/>
    <dgm:cxn modelId="{E6B76114-4FC7-4EEF-8342-DC2004401F91}" type="presParOf" srcId="{BA780191-475C-4C68-A76B-1A4C13F25479}" destId="{BD74EE42-0B5E-4024-B3E4-B74A5262034B}" srcOrd="0" destOrd="0" presId="urn:microsoft.com/office/officeart/2008/layout/HorizontalMultiLevelHierarchy"/>
    <dgm:cxn modelId="{108662BF-F031-465A-BBB2-3BAB56535B4A}" type="presParOf" srcId="{798B3781-2636-4EF3-85CF-7EFD19EBC291}" destId="{1A5A6484-2972-44FD-935A-C6475982B8EE}" srcOrd="11" destOrd="0" presId="urn:microsoft.com/office/officeart/2008/layout/HorizontalMultiLevelHierarchy"/>
    <dgm:cxn modelId="{7A7B7672-0098-4B35-9E34-437AF7BD8694}" type="presParOf" srcId="{1A5A6484-2972-44FD-935A-C6475982B8EE}" destId="{BC6C005F-BDE3-4CC7-962F-BE5563AC4528}" srcOrd="0" destOrd="0" presId="urn:microsoft.com/office/officeart/2008/layout/HorizontalMultiLevelHierarchy"/>
    <dgm:cxn modelId="{21E72E50-BB49-4197-A654-5C03A06C16AB}" type="presParOf" srcId="{1A5A6484-2972-44FD-935A-C6475982B8EE}" destId="{D38D9615-CA18-433C-AC5E-9865CA7E1200}" srcOrd="1" destOrd="0" presId="urn:microsoft.com/office/officeart/2008/layout/HorizontalMultiLevelHierarchy"/>
    <dgm:cxn modelId="{39CA60C8-5771-4A00-B17D-671C3670D55F}" type="presParOf" srcId="{D38D9615-CA18-433C-AC5E-9865CA7E1200}" destId="{DE7DBC5F-3231-4956-9758-00259E53059D}" srcOrd="0" destOrd="0" presId="urn:microsoft.com/office/officeart/2008/layout/HorizontalMultiLevelHierarchy"/>
    <dgm:cxn modelId="{EA340200-988F-4537-9B81-DA276DEFB13F}" type="presParOf" srcId="{DE7DBC5F-3231-4956-9758-00259E53059D}" destId="{47DDCB01-4436-4A85-BB88-3171A66F0556}" srcOrd="0" destOrd="0" presId="urn:microsoft.com/office/officeart/2008/layout/HorizontalMultiLevelHierarchy"/>
    <dgm:cxn modelId="{9812B5EF-AA37-4966-9817-5029FF184C95}" type="presParOf" srcId="{D38D9615-CA18-433C-AC5E-9865CA7E1200}" destId="{A391F988-0EF7-41FB-8D00-427D1C5E3E0D}" srcOrd="1" destOrd="0" presId="urn:microsoft.com/office/officeart/2008/layout/HorizontalMultiLevelHierarchy"/>
    <dgm:cxn modelId="{4E9021B7-4615-4D23-8818-80569C557A39}" type="presParOf" srcId="{A391F988-0EF7-41FB-8D00-427D1C5E3E0D}" destId="{6D9D00A0-2860-4ADF-BF4C-82123B13F420}" srcOrd="0" destOrd="0" presId="urn:microsoft.com/office/officeart/2008/layout/HorizontalMultiLevelHierarchy"/>
    <dgm:cxn modelId="{7BA9F8A3-AFEC-4CD5-9DF9-B2D351899E4B}" type="presParOf" srcId="{A391F988-0EF7-41FB-8D00-427D1C5E3E0D}" destId="{91D0C7A5-7AC3-48DB-A364-D8A9F8827844}" srcOrd="1" destOrd="0" presId="urn:microsoft.com/office/officeart/2008/layout/HorizontalMultiLevelHierarchy"/>
    <dgm:cxn modelId="{88AC6E2F-8AC1-41CC-81B4-858DB8304C15}" type="presParOf" srcId="{798B3781-2636-4EF3-85CF-7EFD19EBC291}" destId="{EE20CE43-3695-4B18-BE4F-9A3AF3E916D1}" srcOrd="12" destOrd="0" presId="urn:microsoft.com/office/officeart/2008/layout/HorizontalMultiLevelHierarchy"/>
    <dgm:cxn modelId="{775A9B40-A8E2-4116-859F-F5EC59E24DB2}" type="presParOf" srcId="{EE20CE43-3695-4B18-BE4F-9A3AF3E916D1}" destId="{BCD637DD-8117-4F44-B46F-26CA766B8D18}" srcOrd="0" destOrd="0" presId="urn:microsoft.com/office/officeart/2008/layout/HorizontalMultiLevelHierarchy"/>
    <dgm:cxn modelId="{1F809C32-E4ED-44CD-B0D8-92A866D5C4C8}" type="presParOf" srcId="{798B3781-2636-4EF3-85CF-7EFD19EBC291}" destId="{84953A8C-F351-4C4A-8A7F-A4BC595C2D1A}" srcOrd="13" destOrd="0" presId="urn:microsoft.com/office/officeart/2008/layout/HorizontalMultiLevelHierarchy"/>
    <dgm:cxn modelId="{16E0EEA5-0D02-4713-AA94-92BE24EBC241}" type="presParOf" srcId="{84953A8C-F351-4C4A-8A7F-A4BC595C2D1A}" destId="{B5AF6843-CFE5-4B88-9393-628B6DF26C07}" srcOrd="0" destOrd="0" presId="urn:microsoft.com/office/officeart/2008/layout/HorizontalMultiLevelHierarchy"/>
    <dgm:cxn modelId="{3E49D167-74E9-4A6D-A4AA-292E7BA5A0EC}" type="presParOf" srcId="{84953A8C-F351-4C4A-8A7F-A4BC595C2D1A}" destId="{E8D3B37A-4292-47B0-90E7-09FDDEBB25CF}" srcOrd="1" destOrd="0" presId="urn:microsoft.com/office/officeart/2008/layout/HorizontalMultiLevelHierarchy"/>
    <dgm:cxn modelId="{F9E2F6F9-9864-489A-8F32-361BE76619BF}" type="presParOf" srcId="{E8D3B37A-4292-47B0-90E7-09FDDEBB25CF}" destId="{FDF716A8-9E29-4340-A3B5-404A1D11DFDB}" srcOrd="0" destOrd="0" presId="urn:microsoft.com/office/officeart/2008/layout/HorizontalMultiLevelHierarchy"/>
    <dgm:cxn modelId="{42AA6C50-A4E1-4B7D-BD3F-E1075D38FAD9}" type="presParOf" srcId="{FDF716A8-9E29-4340-A3B5-404A1D11DFDB}" destId="{20B662DF-7A3D-4572-BF92-9A6E4E0DDA84}" srcOrd="0" destOrd="0" presId="urn:microsoft.com/office/officeart/2008/layout/HorizontalMultiLevelHierarchy"/>
    <dgm:cxn modelId="{C847EDA7-FAFD-405E-BB94-864F7201DDA2}" type="presParOf" srcId="{E8D3B37A-4292-47B0-90E7-09FDDEBB25CF}" destId="{F03188B3-618A-48CD-A8C0-549BF475DC4F}" srcOrd="1" destOrd="0" presId="urn:microsoft.com/office/officeart/2008/layout/HorizontalMultiLevelHierarchy"/>
    <dgm:cxn modelId="{47262644-4C4E-4C54-89E0-A8E4DD0C01FA}" type="presParOf" srcId="{F03188B3-618A-48CD-A8C0-549BF475DC4F}" destId="{C40B782D-F66A-4ADC-BB3B-689C420CE27A}" srcOrd="0" destOrd="0" presId="urn:microsoft.com/office/officeart/2008/layout/HorizontalMultiLevelHierarchy"/>
    <dgm:cxn modelId="{F01B48DE-C71B-43E4-9891-C45861023BD7}" type="presParOf" srcId="{F03188B3-618A-48CD-A8C0-549BF475DC4F}" destId="{8EED6F93-743D-4F9D-8B74-C264FF67A2B3}" srcOrd="1" destOrd="0" presId="urn:microsoft.com/office/officeart/2008/layout/HorizontalMultiLevelHierarchy"/>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DF716A8-9E29-4340-A3B5-404A1D11DFDB}">
      <dsp:nvSpPr>
        <dsp:cNvPr id="0" name=""/>
        <dsp:cNvSpPr/>
      </dsp:nvSpPr>
      <dsp:spPr>
        <a:xfrm>
          <a:off x="6321281" y="6684522"/>
          <a:ext cx="476952" cy="91440"/>
        </a:xfrm>
        <a:custGeom>
          <a:avLst/>
          <a:gdLst/>
          <a:ahLst/>
          <a:cxnLst/>
          <a:rect l="0" t="0" r="0" b="0"/>
          <a:pathLst>
            <a:path>
              <a:moveTo>
                <a:pt x="0" y="45720"/>
              </a:moveTo>
              <a:lnTo>
                <a:pt x="476952" y="45720"/>
              </a:lnTo>
            </a:path>
          </a:pathLst>
        </a:custGeom>
        <a:noFill/>
        <a:ln w="9525" cap="flat" cmpd="sng" algn="ctr">
          <a:solidFill>
            <a:schemeClr val="accent2">
              <a:shade val="95000"/>
              <a:satMod val="105000"/>
            </a:schemeClr>
          </a:solidFill>
          <a:prstDash val="solid"/>
        </a:ln>
        <a:effectLst/>
      </dsp:spPr>
      <dsp:style>
        <a:lnRef idx="1">
          <a:schemeClr val="accent2"/>
        </a:lnRef>
        <a:fillRef idx="0">
          <a:schemeClr val="accent2"/>
        </a:fillRef>
        <a:effectRef idx="0">
          <a:schemeClr val="accent2"/>
        </a:effectRef>
        <a:fontRef idx="minor">
          <a:schemeClr val="tx1"/>
        </a:fontRef>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s-HN" sz="500" kern="1200"/>
        </a:p>
      </dsp:txBody>
      <dsp:txXfrm>
        <a:off x="6547834" y="6718318"/>
        <a:ext cx="23847" cy="23847"/>
      </dsp:txXfrm>
    </dsp:sp>
    <dsp:sp modelId="{EE20CE43-3695-4B18-BE4F-9A3AF3E916D1}">
      <dsp:nvSpPr>
        <dsp:cNvPr id="0" name=""/>
        <dsp:cNvSpPr/>
      </dsp:nvSpPr>
      <dsp:spPr>
        <a:xfrm>
          <a:off x="3459567" y="3549347"/>
          <a:ext cx="476952" cy="3180894"/>
        </a:xfrm>
        <a:custGeom>
          <a:avLst/>
          <a:gdLst/>
          <a:ahLst/>
          <a:cxnLst/>
          <a:rect l="0" t="0" r="0" b="0"/>
          <a:pathLst>
            <a:path>
              <a:moveTo>
                <a:pt x="0" y="0"/>
              </a:moveTo>
              <a:lnTo>
                <a:pt x="238476" y="0"/>
              </a:lnTo>
              <a:lnTo>
                <a:pt x="238476" y="3180894"/>
              </a:lnTo>
              <a:lnTo>
                <a:pt x="476952" y="3180894"/>
              </a:lnTo>
            </a:path>
          </a:pathLst>
        </a:custGeom>
        <a:noFill/>
        <a:ln w="9525" cap="flat" cmpd="sng" algn="ctr">
          <a:solidFill>
            <a:schemeClr val="accent2">
              <a:shade val="95000"/>
              <a:satMod val="105000"/>
            </a:schemeClr>
          </a:solidFill>
          <a:prstDash val="solid"/>
        </a:ln>
        <a:effectLst/>
      </dsp:spPr>
      <dsp:style>
        <a:lnRef idx="1">
          <a:schemeClr val="accent2"/>
        </a:lnRef>
        <a:fillRef idx="0">
          <a:schemeClr val="accent2"/>
        </a:fillRef>
        <a:effectRef idx="0">
          <a:schemeClr val="accent2"/>
        </a:effectRef>
        <a:fontRef idx="minor">
          <a:schemeClr val="tx1"/>
        </a:fontRef>
      </dsp:style>
      <dsp:txBody>
        <a:bodyPr spcFirstLastPara="0" vert="horz" wrap="square" lIns="12700" tIns="0" rIns="12700" bIns="0" numCol="1" spcCol="1270" anchor="ctr" anchorCtr="0">
          <a:noAutofit/>
        </a:bodyPr>
        <a:lstStyle/>
        <a:p>
          <a:pPr marL="0" lvl="0" indent="0" algn="ctr" defTabSz="488950">
            <a:lnSpc>
              <a:spcPct val="90000"/>
            </a:lnSpc>
            <a:spcBef>
              <a:spcPct val="0"/>
            </a:spcBef>
            <a:spcAft>
              <a:spcPct val="35000"/>
            </a:spcAft>
            <a:buNone/>
          </a:pPr>
          <a:endParaRPr lang="es-HN" sz="1100" kern="1200"/>
        </a:p>
      </dsp:txBody>
      <dsp:txXfrm>
        <a:off x="3617632" y="5059383"/>
        <a:ext cx="160822" cy="160822"/>
      </dsp:txXfrm>
    </dsp:sp>
    <dsp:sp modelId="{DE7DBC5F-3231-4956-9758-00259E53059D}">
      <dsp:nvSpPr>
        <dsp:cNvPr id="0" name=""/>
        <dsp:cNvSpPr/>
      </dsp:nvSpPr>
      <dsp:spPr>
        <a:xfrm>
          <a:off x="6321281" y="5775695"/>
          <a:ext cx="476952" cy="91440"/>
        </a:xfrm>
        <a:custGeom>
          <a:avLst/>
          <a:gdLst/>
          <a:ahLst/>
          <a:cxnLst/>
          <a:rect l="0" t="0" r="0" b="0"/>
          <a:pathLst>
            <a:path>
              <a:moveTo>
                <a:pt x="0" y="45720"/>
              </a:moveTo>
              <a:lnTo>
                <a:pt x="476952" y="45720"/>
              </a:lnTo>
            </a:path>
          </a:pathLst>
        </a:custGeom>
        <a:noFill/>
        <a:ln w="9525" cap="flat" cmpd="sng" algn="ctr">
          <a:solidFill>
            <a:schemeClr val="accent2">
              <a:shade val="95000"/>
              <a:satMod val="105000"/>
            </a:schemeClr>
          </a:solidFill>
          <a:prstDash val="solid"/>
        </a:ln>
        <a:effectLst/>
      </dsp:spPr>
      <dsp:style>
        <a:lnRef idx="1">
          <a:schemeClr val="accent2"/>
        </a:lnRef>
        <a:fillRef idx="0">
          <a:schemeClr val="accent2"/>
        </a:fillRef>
        <a:effectRef idx="0">
          <a:schemeClr val="accent2"/>
        </a:effectRef>
        <a:fontRef idx="minor">
          <a:schemeClr val="tx1"/>
        </a:fontRef>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s-HN" sz="500" kern="1200"/>
        </a:p>
      </dsp:txBody>
      <dsp:txXfrm>
        <a:off x="6547834" y="5809491"/>
        <a:ext cx="23847" cy="23847"/>
      </dsp:txXfrm>
    </dsp:sp>
    <dsp:sp modelId="{BA780191-475C-4C68-A76B-1A4C13F25479}">
      <dsp:nvSpPr>
        <dsp:cNvPr id="0" name=""/>
        <dsp:cNvSpPr/>
      </dsp:nvSpPr>
      <dsp:spPr>
        <a:xfrm>
          <a:off x="3459567" y="3549347"/>
          <a:ext cx="476952" cy="2272067"/>
        </a:xfrm>
        <a:custGeom>
          <a:avLst/>
          <a:gdLst/>
          <a:ahLst/>
          <a:cxnLst/>
          <a:rect l="0" t="0" r="0" b="0"/>
          <a:pathLst>
            <a:path>
              <a:moveTo>
                <a:pt x="0" y="0"/>
              </a:moveTo>
              <a:lnTo>
                <a:pt x="238476" y="0"/>
              </a:lnTo>
              <a:lnTo>
                <a:pt x="238476" y="2272067"/>
              </a:lnTo>
              <a:lnTo>
                <a:pt x="476952" y="2272067"/>
              </a:lnTo>
            </a:path>
          </a:pathLst>
        </a:custGeom>
        <a:noFill/>
        <a:ln w="9525" cap="flat" cmpd="sng" algn="ctr">
          <a:solidFill>
            <a:schemeClr val="accent2">
              <a:shade val="95000"/>
              <a:satMod val="105000"/>
            </a:schemeClr>
          </a:solidFill>
          <a:prstDash val="solid"/>
        </a:ln>
        <a:effectLst/>
      </dsp:spPr>
      <dsp:style>
        <a:lnRef idx="1">
          <a:schemeClr val="accent2"/>
        </a:lnRef>
        <a:fillRef idx="0">
          <a:schemeClr val="accent2"/>
        </a:fillRef>
        <a:effectRef idx="0">
          <a:schemeClr val="accent2"/>
        </a:effectRef>
        <a:fontRef idx="minor">
          <a:schemeClr val="tx1"/>
        </a:fontRef>
      </dsp:style>
      <dsp:txBody>
        <a:bodyPr spcFirstLastPara="0" vert="horz" wrap="square" lIns="12700" tIns="0" rIns="12700" bIns="0" numCol="1" spcCol="1270" anchor="ctr" anchorCtr="0">
          <a:noAutofit/>
        </a:bodyPr>
        <a:lstStyle/>
        <a:p>
          <a:pPr marL="0" lvl="0" indent="0" algn="ctr" defTabSz="355600">
            <a:lnSpc>
              <a:spcPct val="90000"/>
            </a:lnSpc>
            <a:spcBef>
              <a:spcPct val="0"/>
            </a:spcBef>
            <a:spcAft>
              <a:spcPct val="35000"/>
            </a:spcAft>
            <a:buNone/>
          </a:pPr>
          <a:endParaRPr lang="es-HN" sz="800" kern="1200"/>
        </a:p>
      </dsp:txBody>
      <dsp:txXfrm>
        <a:off x="3640003" y="4627341"/>
        <a:ext cx="116079" cy="116079"/>
      </dsp:txXfrm>
    </dsp:sp>
    <dsp:sp modelId="{E03C8EA3-6BEC-48D9-972F-633B69054129}">
      <dsp:nvSpPr>
        <dsp:cNvPr id="0" name=""/>
        <dsp:cNvSpPr/>
      </dsp:nvSpPr>
      <dsp:spPr>
        <a:xfrm>
          <a:off x="6321281" y="4866868"/>
          <a:ext cx="476952" cy="91440"/>
        </a:xfrm>
        <a:custGeom>
          <a:avLst/>
          <a:gdLst/>
          <a:ahLst/>
          <a:cxnLst/>
          <a:rect l="0" t="0" r="0" b="0"/>
          <a:pathLst>
            <a:path>
              <a:moveTo>
                <a:pt x="0" y="45720"/>
              </a:moveTo>
              <a:lnTo>
                <a:pt x="476952" y="45720"/>
              </a:lnTo>
            </a:path>
          </a:pathLst>
        </a:custGeom>
        <a:noFill/>
        <a:ln w="9525" cap="flat" cmpd="sng" algn="ctr">
          <a:solidFill>
            <a:schemeClr val="accent2">
              <a:shade val="95000"/>
              <a:satMod val="105000"/>
            </a:schemeClr>
          </a:solidFill>
          <a:prstDash val="solid"/>
        </a:ln>
        <a:effectLst/>
      </dsp:spPr>
      <dsp:style>
        <a:lnRef idx="1">
          <a:schemeClr val="accent2"/>
        </a:lnRef>
        <a:fillRef idx="0">
          <a:schemeClr val="accent2"/>
        </a:fillRef>
        <a:effectRef idx="0">
          <a:schemeClr val="accent2"/>
        </a:effectRef>
        <a:fontRef idx="minor">
          <a:schemeClr val="tx1"/>
        </a:fontRef>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s-HN" sz="500" kern="1200"/>
        </a:p>
      </dsp:txBody>
      <dsp:txXfrm>
        <a:off x="6547834" y="4900664"/>
        <a:ext cx="23847" cy="23847"/>
      </dsp:txXfrm>
    </dsp:sp>
    <dsp:sp modelId="{F41898E2-3E48-4B7F-B086-2B3C626B9A7F}">
      <dsp:nvSpPr>
        <dsp:cNvPr id="0" name=""/>
        <dsp:cNvSpPr/>
      </dsp:nvSpPr>
      <dsp:spPr>
        <a:xfrm>
          <a:off x="3459567" y="3549347"/>
          <a:ext cx="476952" cy="1363240"/>
        </a:xfrm>
        <a:custGeom>
          <a:avLst/>
          <a:gdLst/>
          <a:ahLst/>
          <a:cxnLst/>
          <a:rect l="0" t="0" r="0" b="0"/>
          <a:pathLst>
            <a:path>
              <a:moveTo>
                <a:pt x="0" y="0"/>
              </a:moveTo>
              <a:lnTo>
                <a:pt x="238476" y="0"/>
              </a:lnTo>
              <a:lnTo>
                <a:pt x="238476" y="1363240"/>
              </a:lnTo>
              <a:lnTo>
                <a:pt x="476952" y="1363240"/>
              </a:lnTo>
            </a:path>
          </a:pathLst>
        </a:custGeom>
        <a:noFill/>
        <a:ln w="9525" cap="flat" cmpd="sng" algn="ctr">
          <a:solidFill>
            <a:schemeClr val="accent2">
              <a:shade val="95000"/>
              <a:satMod val="105000"/>
            </a:schemeClr>
          </a:solidFill>
          <a:prstDash val="solid"/>
        </a:ln>
        <a:effectLst/>
      </dsp:spPr>
      <dsp:style>
        <a:lnRef idx="1">
          <a:schemeClr val="accent2"/>
        </a:lnRef>
        <a:fillRef idx="0">
          <a:schemeClr val="accent2"/>
        </a:fillRef>
        <a:effectRef idx="0">
          <a:schemeClr val="accent2"/>
        </a:effectRef>
        <a:fontRef idx="minor">
          <a:schemeClr val="tx1"/>
        </a:fontRef>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s-HN" sz="500" kern="1200"/>
        </a:p>
      </dsp:txBody>
      <dsp:txXfrm>
        <a:off x="3661936" y="4194861"/>
        <a:ext cx="72213" cy="72213"/>
      </dsp:txXfrm>
    </dsp:sp>
    <dsp:sp modelId="{3293B2B8-EBFF-44CC-9B47-D26D99A79ED3}">
      <dsp:nvSpPr>
        <dsp:cNvPr id="0" name=""/>
        <dsp:cNvSpPr/>
      </dsp:nvSpPr>
      <dsp:spPr>
        <a:xfrm>
          <a:off x="6321281" y="3958041"/>
          <a:ext cx="476952" cy="91440"/>
        </a:xfrm>
        <a:custGeom>
          <a:avLst/>
          <a:gdLst/>
          <a:ahLst/>
          <a:cxnLst/>
          <a:rect l="0" t="0" r="0" b="0"/>
          <a:pathLst>
            <a:path>
              <a:moveTo>
                <a:pt x="0" y="45720"/>
              </a:moveTo>
              <a:lnTo>
                <a:pt x="476952" y="45720"/>
              </a:lnTo>
            </a:path>
          </a:pathLst>
        </a:custGeom>
        <a:noFill/>
        <a:ln w="9525" cap="flat" cmpd="sng" algn="ctr">
          <a:solidFill>
            <a:schemeClr val="accent2">
              <a:shade val="95000"/>
              <a:satMod val="105000"/>
            </a:schemeClr>
          </a:solidFill>
          <a:prstDash val="solid"/>
        </a:ln>
        <a:effectLst/>
      </dsp:spPr>
      <dsp:style>
        <a:lnRef idx="1">
          <a:schemeClr val="accent2"/>
        </a:lnRef>
        <a:fillRef idx="0">
          <a:schemeClr val="accent2"/>
        </a:fillRef>
        <a:effectRef idx="0">
          <a:schemeClr val="accent2"/>
        </a:effectRef>
        <a:fontRef idx="minor">
          <a:schemeClr val="tx1"/>
        </a:fontRef>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s-HN" sz="500" kern="1200"/>
        </a:p>
      </dsp:txBody>
      <dsp:txXfrm>
        <a:off x="6547834" y="3991837"/>
        <a:ext cx="23847" cy="23847"/>
      </dsp:txXfrm>
    </dsp:sp>
    <dsp:sp modelId="{9C47EA47-7125-496C-AE50-BAF9C5BBDACA}">
      <dsp:nvSpPr>
        <dsp:cNvPr id="0" name=""/>
        <dsp:cNvSpPr/>
      </dsp:nvSpPr>
      <dsp:spPr>
        <a:xfrm>
          <a:off x="3459567" y="3549347"/>
          <a:ext cx="476952" cy="454413"/>
        </a:xfrm>
        <a:custGeom>
          <a:avLst/>
          <a:gdLst/>
          <a:ahLst/>
          <a:cxnLst/>
          <a:rect l="0" t="0" r="0" b="0"/>
          <a:pathLst>
            <a:path>
              <a:moveTo>
                <a:pt x="0" y="0"/>
              </a:moveTo>
              <a:lnTo>
                <a:pt x="238476" y="0"/>
              </a:lnTo>
              <a:lnTo>
                <a:pt x="238476" y="454413"/>
              </a:lnTo>
              <a:lnTo>
                <a:pt x="476952" y="454413"/>
              </a:lnTo>
            </a:path>
          </a:pathLst>
        </a:custGeom>
        <a:noFill/>
        <a:ln w="9525" cap="flat" cmpd="sng" algn="ctr">
          <a:solidFill>
            <a:schemeClr val="accent2">
              <a:shade val="95000"/>
              <a:satMod val="105000"/>
            </a:schemeClr>
          </a:solidFill>
          <a:prstDash val="solid"/>
        </a:ln>
        <a:effectLst/>
      </dsp:spPr>
      <dsp:style>
        <a:lnRef idx="1">
          <a:schemeClr val="accent2"/>
        </a:lnRef>
        <a:fillRef idx="0">
          <a:schemeClr val="accent2"/>
        </a:fillRef>
        <a:effectRef idx="0">
          <a:schemeClr val="accent2"/>
        </a:effectRef>
        <a:fontRef idx="minor">
          <a:schemeClr val="tx1"/>
        </a:fontRef>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s-HN" sz="500" kern="1200"/>
        </a:p>
      </dsp:txBody>
      <dsp:txXfrm>
        <a:off x="3681574" y="3760085"/>
        <a:ext cx="32938" cy="32938"/>
      </dsp:txXfrm>
    </dsp:sp>
    <dsp:sp modelId="{22940C01-BFDE-451D-95D6-C167F8E63108}">
      <dsp:nvSpPr>
        <dsp:cNvPr id="0" name=""/>
        <dsp:cNvSpPr/>
      </dsp:nvSpPr>
      <dsp:spPr>
        <a:xfrm>
          <a:off x="6321281" y="2640520"/>
          <a:ext cx="476952" cy="454413"/>
        </a:xfrm>
        <a:custGeom>
          <a:avLst/>
          <a:gdLst/>
          <a:ahLst/>
          <a:cxnLst/>
          <a:rect l="0" t="0" r="0" b="0"/>
          <a:pathLst>
            <a:path>
              <a:moveTo>
                <a:pt x="0" y="0"/>
              </a:moveTo>
              <a:lnTo>
                <a:pt x="238476" y="0"/>
              </a:lnTo>
              <a:lnTo>
                <a:pt x="238476" y="454413"/>
              </a:lnTo>
              <a:lnTo>
                <a:pt x="476952" y="454413"/>
              </a:lnTo>
            </a:path>
          </a:pathLst>
        </a:custGeom>
        <a:noFill/>
        <a:ln w="9525" cap="flat" cmpd="sng" algn="ctr">
          <a:solidFill>
            <a:schemeClr val="accent2">
              <a:shade val="95000"/>
              <a:satMod val="105000"/>
            </a:schemeClr>
          </a:solidFill>
          <a:prstDash val="solid"/>
        </a:ln>
        <a:effectLst/>
      </dsp:spPr>
      <dsp:style>
        <a:lnRef idx="1">
          <a:schemeClr val="accent2"/>
        </a:lnRef>
        <a:fillRef idx="0">
          <a:schemeClr val="accent2"/>
        </a:fillRef>
        <a:effectRef idx="0">
          <a:schemeClr val="accent2"/>
        </a:effectRef>
        <a:fontRef idx="minor">
          <a:schemeClr val="tx1"/>
        </a:fontRef>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s-HN" sz="500" kern="1200"/>
        </a:p>
      </dsp:txBody>
      <dsp:txXfrm>
        <a:off x="6543288" y="2851258"/>
        <a:ext cx="32938" cy="32938"/>
      </dsp:txXfrm>
    </dsp:sp>
    <dsp:sp modelId="{20ADF335-D619-429E-BA96-161A16B96A6D}">
      <dsp:nvSpPr>
        <dsp:cNvPr id="0" name=""/>
        <dsp:cNvSpPr/>
      </dsp:nvSpPr>
      <dsp:spPr>
        <a:xfrm>
          <a:off x="6321281" y="2186106"/>
          <a:ext cx="476952" cy="454413"/>
        </a:xfrm>
        <a:custGeom>
          <a:avLst/>
          <a:gdLst/>
          <a:ahLst/>
          <a:cxnLst/>
          <a:rect l="0" t="0" r="0" b="0"/>
          <a:pathLst>
            <a:path>
              <a:moveTo>
                <a:pt x="0" y="454413"/>
              </a:moveTo>
              <a:lnTo>
                <a:pt x="238476" y="454413"/>
              </a:lnTo>
              <a:lnTo>
                <a:pt x="238476" y="0"/>
              </a:lnTo>
              <a:lnTo>
                <a:pt x="476952" y="0"/>
              </a:lnTo>
            </a:path>
          </a:pathLst>
        </a:custGeom>
        <a:noFill/>
        <a:ln w="9525" cap="flat" cmpd="sng" algn="ctr">
          <a:solidFill>
            <a:schemeClr val="accent2">
              <a:shade val="95000"/>
              <a:satMod val="105000"/>
            </a:schemeClr>
          </a:solidFill>
          <a:prstDash val="solid"/>
        </a:ln>
        <a:effectLst/>
      </dsp:spPr>
      <dsp:style>
        <a:lnRef idx="1">
          <a:schemeClr val="accent2"/>
        </a:lnRef>
        <a:fillRef idx="0">
          <a:schemeClr val="accent2"/>
        </a:fillRef>
        <a:effectRef idx="0">
          <a:schemeClr val="accent2"/>
        </a:effectRef>
        <a:fontRef idx="minor">
          <a:schemeClr val="tx1"/>
        </a:fontRef>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s-HN" sz="500" kern="1200"/>
        </a:p>
      </dsp:txBody>
      <dsp:txXfrm>
        <a:off x="6543288" y="2396844"/>
        <a:ext cx="32938" cy="32938"/>
      </dsp:txXfrm>
    </dsp:sp>
    <dsp:sp modelId="{3C5512D1-A055-40F6-8E39-4A72B8472955}">
      <dsp:nvSpPr>
        <dsp:cNvPr id="0" name=""/>
        <dsp:cNvSpPr/>
      </dsp:nvSpPr>
      <dsp:spPr>
        <a:xfrm>
          <a:off x="3459567" y="2640520"/>
          <a:ext cx="476952" cy="908827"/>
        </a:xfrm>
        <a:custGeom>
          <a:avLst/>
          <a:gdLst/>
          <a:ahLst/>
          <a:cxnLst/>
          <a:rect l="0" t="0" r="0" b="0"/>
          <a:pathLst>
            <a:path>
              <a:moveTo>
                <a:pt x="0" y="908827"/>
              </a:moveTo>
              <a:lnTo>
                <a:pt x="238476" y="908827"/>
              </a:lnTo>
              <a:lnTo>
                <a:pt x="238476" y="0"/>
              </a:lnTo>
              <a:lnTo>
                <a:pt x="476952" y="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s-HN" sz="500" kern="1200"/>
        </a:p>
      </dsp:txBody>
      <dsp:txXfrm>
        <a:off x="3672384" y="3069274"/>
        <a:ext cx="51318" cy="51318"/>
      </dsp:txXfrm>
    </dsp:sp>
    <dsp:sp modelId="{3D391F91-FC96-4E6B-B953-B77882682A65}">
      <dsp:nvSpPr>
        <dsp:cNvPr id="0" name=""/>
        <dsp:cNvSpPr/>
      </dsp:nvSpPr>
      <dsp:spPr>
        <a:xfrm>
          <a:off x="6321281" y="1231559"/>
          <a:ext cx="476952" cy="91440"/>
        </a:xfrm>
        <a:custGeom>
          <a:avLst/>
          <a:gdLst/>
          <a:ahLst/>
          <a:cxnLst/>
          <a:rect l="0" t="0" r="0" b="0"/>
          <a:pathLst>
            <a:path>
              <a:moveTo>
                <a:pt x="0" y="45720"/>
              </a:moveTo>
              <a:lnTo>
                <a:pt x="476952" y="45720"/>
              </a:lnTo>
            </a:path>
          </a:pathLst>
        </a:custGeom>
        <a:noFill/>
        <a:ln w="9525" cap="flat" cmpd="sng" algn="ctr">
          <a:solidFill>
            <a:schemeClr val="accent2">
              <a:shade val="95000"/>
              <a:satMod val="105000"/>
            </a:schemeClr>
          </a:solidFill>
          <a:prstDash val="solid"/>
        </a:ln>
        <a:effectLst/>
      </dsp:spPr>
      <dsp:style>
        <a:lnRef idx="1">
          <a:schemeClr val="accent2"/>
        </a:lnRef>
        <a:fillRef idx="0">
          <a:schemeClr val="accent2"/>
        </a:fillRef>
        <a:effectRef idx="0">
          <a:schemeClr val="accent2"/>
        </a:effectRef>
        <a:fontRef idx="minor">
          <a:schemeClr val="tx1"/>
        </a:fontRef>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s-HN" sz="500" kern="1200"/>
        </a:p>
      </dsp:txBody>
      <dsp:txXfrm>
        <a:off x="6547834" y="1265356"/>
        <a:ext cx="23847" cy="23847"/>
      </dsp:txXfrm>
    </dsp:sp>
    <dsp:sp modelId="{C155EE66-D5C5-4248-AF3C-8CF312DCCDD4}">
      <dsp:nvSpPr>
        <dsp:cNvPr id="0" name=""/>
        <dsp:cNvSpPr/>
      </dsp:nvSpPr>
      <dsp:spPr>
        <a:xfrm>
          <a:off x="3459567" y="1277279"/>
          <a:ext cx="476952" cy="2272067"/>
        </a:xfrm>
        <a:custGeom>
          <a:avLst/>
          <a:gdLst/>
          <a:ahLst/>
          <a:cxnLst/>
          <a:rect l="0" t="0" r="0" b="0"/>
          <a:pathLst>
            <a:path>
              <a:moveTo>
                <a:pt x="0" y="2272067"/>
              </a:moveTo>
              <a:lnTo>
                <a:pt x="238476" y="2272067"/>
              </a:lnTo>
              <a:lnTo>
                <a:pt x="238476" y="0"/>
              </a:lnTo>
              <a:lnTo>
                <a:pt x="476952" y="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355600">
            <a:lnSpc>
              <a:spcPct val="90000"/>
            </a:lnSpc>
            <a:spcBef>
              <a:spcPct val="0"/>
            </a:spcBef>
            <a:spcAft>
              <a:spcPct val="35000"/>
            </a:spcAft>
            <a:buNone/>
          </a:pPr>
          <a:endParaRPr lang="es-HN" sz="800" kern="1200"/>
        </a:p>
      </dsp:txBody>
      <dsp:txXfrm>
        <a:off x="3640003" y="2355273"/>
        <a:ext cx="116079" cy="116079"/>
      </dsp:txXfrm>
    </dsp:sp>
    <dsp:sp modelId="{7746BA2C-010B-482E-8C66-FFF6BD944D03}">
      <dsp:nvSpPr>
        <dsp:cNvPr id="0" name=""/>
        <dsp:cNvSpPr/>
      </dsp:nvSpPr>
      <dsp:spPr>
        <a:xfrm>
          <a:off x="6321281" y="322732"/>
          <a:ext cx="476952" cy="91440"/>
        </a:xfrm>
        <a:custGeom>
          <a:avLst/>
          <a:gdLst/>
          <a:ahLst/>
          <a:cxnLst/>
          <a:rect l="0" t="0" r="0" b="0"/>
          <a:pathLst>
            <a:path>
              <a:moveTo>
                <a:pt x="0" y="45720"/>
              </a:moveTo>
              <a:lnTo>
                <a:pt x="476952" y="45720"/>
              </a:lnTo>
            </a:path>
          </a:pathLst>
        </a:custGeom>
        <a:noFill/>
        <a:ln w="9525" cap="flat" cmpd="sng" algn="ctr">
          <a:solidFill>
            <a:schemeClr val="accent2">
              <a:shade val="95000"/>
              <a:satMod val="105000"/>
            </a:schemeClr>
          </a:solidFill>
          <a:prstDash val="solid"/>
        </a:ln>
        <a:effectLst/>
      </dsp:spPr>
      <dsp:style>
        <a:lnRef idx="1">
          <a:schemeClr val="accent2"/>
        </a:lnRef>
        <a:fillRef idx="0">
          <a:schemeClr val="accent2"/>
        </a:fillRef>
        <a:effectRef idx="0">
          <a:schemeClr val="accent2"/>
        </a:effectRef>
        <a:fontRef idx="minor">
          <a:schemeClr val="tx1"/>
        </a:fontRef>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s-HN" sz="500" kern="1200"/>
        </a:p>
      </dsp:txBody>
      <dsp:txXfrm>
        <a:off x="6547834" y="356528"/>
        <a:ext cx="23847" cy="23847"/>
      </dsp:txXfrm>
    </dsp:sp>
    <dsp:sp modelId="{F9B2DE9C-399E-4913-9414-4A4B6F6EF88B}">
      <dsp:nvSpPr>
        <dsp:cNvPr id="0" name=""/>
        <dsp:cNvSpPr/>
      </dsp:nvSpPr>
      <dsp:spPr>
        <a:xfrm>
          <a:off x="3459567" y="368452"/>
          <a:ext cx="476952" cy="3180894"/>
        </a:xfrm>
        <a:custGeom>
          <a:avLst/>
          <a:gdLst/>
          <a:ahLst/>
          <a:cxnLst/>
          <a:rect l="0" t="0" r="0" b="0"/>
          <a:pathLst>
            <a:path>
              <a:moveTo>
                <a:pt x="0" y="3180894"/>
              </a:moveTo>
              <a:lnTo>
                <a:pt x="238476" y="3180894"/>
              </a:lnTo>
              <a:lnTo>
                <a:pt x="238476" y="0"/>
              </a:lnTo>
              <a:lnTo>
                <a:pt x="476952" y="0"/>
              </a:lnTo>
            </a:path>
          </a:pathLst>
        </a:custGeom>
        <a:noFill/>
        <a:ln w="9525" cap="flat" cmpd="sng" algn="ctr">
          <a:solidFill>
            <a:schemeClr val="accent2">
              <a:shade val="95000"/>
              <a:satMod val="105000"/>
            </a:schemeClr>
          </a:solidFill>
          <a:prstDash val="solid"/>
        </a:ln>
        <a:effectLst/>
      </dsp:spPr>
      <dsp:style>
        <a:lnRef idx="1">
          <a:schemeClr val="accent2"/>
        </a:lnRef>
        <a:fillRef idx="0">
          <a:schemeClr val="accent2"/>
        </a:fillRef>
        <a:effectRef idx="0">
          <a:schemeClr val="accent2"/>
        </a:effectRef>
        <a:fontRef idx="minor">
          <a:schemeClr val="tx1"/>
        </a:fontRef>
      </dsp:style>
      <dsp:txBody>
        <a:bodyPr spcFirstLastPara="0" vert="horz" wrap="square" lIns="12700" tIns="0" rIns="12700" bIns="0" numCol="1" spcCol="1270" anchor="ctr" anchorCtr="0">
          <a:noAutofit/>
        </a:bodyPr>
        <a:lstStyle/>
        <a:p>
          <a:pPr marL="0" lvl="0" indent="0" algn="ctr" defTabSz="488950">
            <a:lnSpc>
              <a:spcPct val="90000"/>
            </a:lnSpc>
            <a:spcBef>
              <a:spcPct val="0"/>
            </a:spcBef>
            <a:spcAft>
              <a:spcPct val="35000"/>
            </a:spcAft>
            <a:buNone/>
          </a:pPr>
          <a:endParaRPr lang="es-HN" sz="1100" kern="1200"/>
        </a:p>
      </dsp:txBody>
      <dsp:txXfrm>
        <a:off x="3617632" y="1878488"/>
        <a:ext cx="160822" cy="160822"/>
      </dsp:txXfrm>
    </dsp:sp>
    <dsp:sp modelId="{7FDAC06F-E82D-4FBC-AC34-6457C5574C70}">
      <dsp:nvSpPr>
        <dsp:cNvPr id="0" name=""/>
        <dsp:cNvSpPr/>
      </dsp:nvSpPr>
      <dsp:spPr>
        <a:xfrm>
          <a:off x="597852" y="3503627"/>
          <a:ext cx="476952" cy="91440"/>
        </a:xfrm>
        <a:custGeom>
          <a:avLst/>
          <a:gdLst/>
          <a:ahLst/>
          <a:cxnLst/>
          <a:rect l="0" t="0" r="0" b="0"/>
          <a:pathLst>
            <a:path>
              <a:moveTo>
                <a:pt x="0" y="45720"/>
              </a:moveTo>
              <a:lnTo>
                <a:pt x="476952" y="45720"/>
              </a:lnTo>
            </a:path>
          </a:pathLst>
        </a:custGeom>
        <a:noFill/>
        <a:ln w="9525" cap="flat" cmpd="sng" algn="ctr">
          <a:solidFill>
            <a:schemeClr val="accent2">
              <a:shade val="95000"/>
              <a:satMod val="105000"/>
            </a:schemeClr>
          </a:solidFill>
          <a:prstDash val="solid"/>
        </a:ln>
        <a:effectLst/>
      </dsp:spPr>
      <dsp:style>
        <a:lnRef idx="1">
          <a:schemeClr val="accent2"/>
        </a:lnRef>
        <a:fillRef idx="0">
          <a:schemeClr val="accent2"/>
        </a:fillRef>
        <a:effectRef idx="0">
          <a:schemeClr val="accent2"/>
        </a:effectRef>
        <a:fontRef idx="minor">
          <a:schemeClr val="tx1"/>
        </a:fontRef>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s-HN" sz="500" kern="1200"/>
        </a:p>
      </dsp:txBody>
      <dsp:txXfrm>
        <a:off x="824405" y="3537423"/>
        <a:ext cx="23847" cy="23847"/>
      </dsp:txXfrm>
    </dsp:sp>
    <dsp:sp modelId="{F043926A-D02F-4060-B3FC-33D76482DA5E}">
      <dsp:nvSpPr>
        <dsp:cNvPr id="0" name=""/>
        <dsp:cNvSpPr/>
      </dsp:nvSpPr>
      <dsp:spPr>
        <a:xfrm rot="16200000">
          <a:off x="-1227234" y="3317080"/>
          <a:ext cx="3185639" cy="464534"/>
        </a:xfrm>
        <a:prstGeom prst="rect">
          <a:avLst/>
        </a:prstGeom>
        <a:solidFill>
          <a:schemeClr val="accent2"/>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9050" tIns="19050" rIns="19050" bIns="19050" numCol="1" spcCol="1270" anchor="ctr" anchorCtr="0">
          <a:noAutofit/>
        </a:bodyPr>
        <a:lstStyle/>
        <a:p>
          <a:pPr marL="0" lvl="0" indent="0" algn="ctr" defTabSz="1333500">
            <a:lnSpc>
              <a:spcPct val="90000"/>
            </a:lnSpc>
            <a:spcBef>
              <a:spcPct val="0"/>
            </a:spcBef>
            <a:spcAft>
              <a:spcPct val="35000"/>
            </a:spcAft>
            <a:buNone/>
          </a:pPr>
          <a:r>
            <a:rPr lang="es-HN" sz="3000" kern="1200"/>
            <a:t>Peligro y Exposición</a:t>
          </a:r>
        </a:p>
      </dsp:txBody>
      <dsp:txXfrm>
        <a:off x="-1227234" y="3317080"/>
        <a:ext cx="3185639" cy="464534"/>
      </dsp:txXfrm>
    </dsp:sp>
    <dsp:sp modelId="{9A1AE763-B98D-4FE8-820F-8E0F11E50571}">
      <dsp:nvSpPr>
        <dsp:cNvPr id="0" name=""/>
        <dsp:cNvSpPr/>
      </dsp:nvSpPr>
      <dsp:spPr>
        <a:xfrm>
          <a:off x="1074805" y="3185816"/>
          <a:ext cx="2384762" cy="727061"/>
        </a:xfrm>
        <a:prstGeom prst="rect">
          <a:avLst/>
        </a:prstGeom>
        <a:solidFill>
          <a:schemeClr val="bg1"/>
        </a:solidFill>
        <a:ln w="25400" cap="flat" cmpd="sng" algn="ctr">
          <a:solidFill>
            <a:schemeClr val="accent2"/>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Natural</a:t>
          </a:r>
        </a:p>
      </dsp:txBody>
      <dsp:txXfrm>
        <a:off x="1074805" y="3185816"/>
        <a:ext cx="2384762" cy="727061"/>
      </dsp:txXfrm>
    </dsp:sp>
    <dsp:sp modelId="{9232D397-6BBA-4E72-8479-49EB7F3C63A7}">
      <dsp:nvSpPr>
        <dsp:cNvPr id="0" name=""/>
        <dsp:cNvSpPr/>
      </dsp:nvSpPr>
      <dsp:spPr>
        <a:xfrm>
          <a:off x="3936519" y="4921"/>
          <a:ext cx="2384762" cy="727061"/>
        </a:xfrm>
        <a:prstGeom prst="rect">
          <a:avLst/>
        </a:prstGeom>
        <a:solidFill>
          <a:schemeClr val="bg1"/>
        </a:solidFill>
        <a:ln w="25400" cap="flat" cmpd="sng" algn="ctr">
          <a:solidFill>
            <a:schemeClr val="accent2"/>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Calor Extremo</a:t>
          </a:r>
        </a:p>
      </dsp:txBody>
      <dsp:txXfrm>
        <a:off x="3936519" y="4921"/>
        <a:ext cx="2384762" cy="727061"/>
      </dsp:txXfrm>
    </dsp:sp>
    <dsp:sp modelId="{4F2FC560-860C-41C1-9770-130A168105CC}">
      <dsp:nvSpPr>
        <dsp:cNvPr id="0" name=""/>
        <dsp:cNvSpPr/>
      </dsp:nvSpPr>
      <dsp:spPr>
        <a:xfrm>
          <a:off x="6798234" y="4921"/>
          <a:ext cx="2384762" cy="727061"/>
        </a:xfrm>
        <a:prstGeom prst="rect">
          <a:avLst/>
        </a:prstGeom>
        <a:solidFill>
          <a:schemeClr val="accent2">
            <a:lumMod val="60000"/>
            <a:lumOff val="40000"/>
          </a:schemeClr>
        </a:solidFill>
        <a:ln w="25400" cap="flat" cmpd="sng" algn="ctr">
          <a:solidFill>
            <a:schemeClr val="accent2">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Població Media Anual Expuesta</a:t>
          </a:r>
        </a:p>
      </dsp:txBody>
      <dsp:txXfrm>
        <a:off x="6798234" y="4921"/>
        <a:ext cx="2384762" cy="727061"/>
      </dsp:txXfrm>
    </dsp:sp>
    <dsp:sp modelId="{23347899-FBAB-4E89-A8FD-E88D280E2668}">
      <dsp:nvSpPr>
        <dsp:cNvPr id="0" name=""/>
        <dsp:cNvSpPr/>
      </dsp:nvSpPr>
      <dsp:spPr>
        <a:xfrm>
          <a:off x="3936519" y="913749"/>
          <a:ext cx="2384762" cy="727061"/>
        </a:xfrm>
        <a:prstGeom prst="rect">
          <a:avLst/>
        </a:prstGeom>
        <a:solidFill>
          <a:schemeClr val="bg1"/>
        </a:solidFill>
        <a:ln w="25400" cap="flat" cmpd="sng" algn="ctr">
          <a:solidFill>
            <a:schemeClr val="accent2"/>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Inundación </a:t>
          </a:r>
        </a:p>
      </dsp:txBody>
      <dsp:txXfrm>
        <a:off x="3936519" y="913749"/>
        <a:ext cx="2384762" cy="727061"/>
      </dsp:txXfrm>
    </dsp:sp>
    <dsp:sp modelId="{78F28C9D-95E5-4E72-AB18-7BEB28895392}">
      <dsp:nvSpPr>
        <dsp:cNvPr id="0" name=""/>
        <dsp:cNvSpPr/>
      </dsp:nvSpPr>
      <dsp:spPr>
        <a:xfrm>
          <a:off x="6798234" y="913749"/>
          <a:ext cx="2384762" cy="727061"/>
        </a:xfrm>
        <a:prstGeom prst="rect">
          <a:avLst/>
        </a:prstGeom>
        <a:solidFill>
          <a:schemeClr val="accent2">
            <a:lumMod val="60000"/>
            <a:lumOff val="40000"/>
          </a:schemeClr>
        </a:solidFill>
        <a:ln w="25400" cap="flat" cmpd="sng" algn="ctr">
          <a:solidFill>
            <a:schemeClr val="accent2">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Població Media Anual Expuesta</a:t>
          </a:r>
        </a:p>
      </dsp:txBody>
      <dsp:txXfrm>
        <a:off x="6798234" y="913749"/>
        <a:ext cx="2384762" cy="727061"/>
      </dsp:txXfrm>
    </dsp:sp>
    <dsp:sp modelId="{0D35CAF5-3102-4248-8080-F75E22B10911}">
      <dsp:nvSpPr>
        <dsp:cNvPr id="0" name=""/>
        <dsp:cNvSpPr/>
      </dsp:nvSpPr>
      <dsp:spPr>
        <a:xfrm>
          <a:off x="3936519" y="2276989"/>
          <a:ext cx="2384762" cy="727061"/>
        </a:xfrm>
        <a:prstGeom prst="rect">
          <a:avLst/>
        </a:prstGeom>
        <a:solidFill>
          <a:schemeClr val="bg1"/>
        </a:solidFill>
        <a:ln w="25400" cap="flat" cmpd="sng" algn="ctr">
          <a:solidFill>
            <a:schemeClr val="accent2"/>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Ciclón tropical y marejada</a:t>
          </a:r>
        </a:p>
      </dsp:txBody>
      <dsp:txXfrm>
        <a:off x="3936519" y="2276989"/>
        <a:ext cx="2384762" cy="727061"/>
      </dsp:txXfrm>
    </dsp:sp>
    <dsp:sp modelId="{D21DCA31-1C7D-4E3A-970B-89CB797E8CD8}">
      <dsp:nvSpPr>
        <dsp:cNvPr id="0" name=""/>
        <dsp:cNvSpPr/>
      </dsp:nvSpPr>
      <dsp:spPr>
        <a:xfrm>
          <a:off x="6798234" y="1822576"/>
          <a:ext cx="2384762" cy="727061"/>
        </a:xfrm>
        <a:prstGeom prst="rect">
          <a:avLst/>
        </a:prstGeom>
        <a:solidFill>
          <a:schemeClr val="accent2">
            <a:lumMod val="60000"/>
            <a:lumOff val="40000"/>
          </a:schemeClr>
        </a:solidFill>
        <a:ln w="25400" cap="flat" cmpd="sng" algn="ctr">
          <a:solidFill>
            <a:schemeClr val="accent2">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Població Expuesta</a:t>
          </a:r>
        </a:p>
      </dsp:txBody>
      <dsp:txXfrm>
        <a:off x="6798234" y="1822576"/>
        <a:ext cx="2384762" cy="727061"/>
      </dsp:txXfrm>
    </dsp:sp>
    <dsp:sp modelId="{39224ABF-E488-45AA-8B86-7332877D22BA}">
      <dsp:nvSpPr>
        <dsp:cNvPr id="0" name=""/>
        <dsp:cNvSpPr/>
      </dsp:nvSpPr>
      <dsp:spPr>
        <a:xfrm>
          <a:off x="6798234" y="2731403"/>
          <a:ext cx="2384762" cy="727061"/>
        </a:xfrm>
        <a:prstGeom prst="rect">
          <a:avLst/>
        </a:prstGeom>
        <a:solidFill>
          <a:schemeClr val="accent2">
            <a:lumMod val="60000"/>
            <a:lumOff val="40000"/>
          </a:schemeClr>
        </a:solidFill>
        <a:ln w="25400" cap="flat" cmpd="sng" algn="ctr">
          <a:solidFill>
            <a:schemeClr val="accent2">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Població Expuesta</a:t>
          </a:r>
        </a:p>
      </dsp:txBody>
      <dsp:txXfrm>
        <a:off x="6798234" y="2731403"/>
        <a:ext cx="2384762" cy="727061"/>
      </dsp:txXfrm>
    </dsp:sp>
    <dsp:sp modelId="{71319F80-B707-4A88-950B-6A3437BC91B5}">
      <dsp:nvSpPr>
        <dsp:cNvPr id="0" name=""/>
        <dsp:cNvSpPr/>
      </dsp:nvSpPr>
      <dsp:spPr>
        <a:xfrm>
          <a:off x="3936519" y="3640230"/>
          <a:ext cx="2384762" cy="727061"/>
        </a:xfrm>
        <a:prstGeom prst="rect">
          <a:avLst/>
        </a:prstGeom>
        <a:solidFill>
          <a:schemeClr val="bg1"/>
        </a:solidFill>
        <a:ln w="25400" cap="flat" cmpd="sng" algn="ctr">
          <a:solidFill>
            <a:schemeClr val="accent2"/>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Deslizamiento</a:t>
          </a:r>
        </a:p>
      </dsp:txBody>
      <dsp:txXfrm>
        <a:off x="3936519" y="3640230"/>
        <a:ext cx="2384762" cy="727061"/>
      </dsp:txXfrm>
    </dsp:sp>
    <dsp:sp modelId="{3E84446C-A98A-4F2D-8F73-71ACBAA66633}">
      <dsp:nvSpPr>
        <dsp:cNvPr id="0" name=""/>
        <dsp:cNvSpPr/>
      </dsp:nvSpPr>
      <dsp:spPr>
        <a:xfrm>
          <a:off x="6798234" y="3640230"/>
          <a:ext cx="2384762" cy="727061"/>
        </a:xfrm>
        <a:prstGeom prst="rect">
          <a:avLst/>
        </a:prstGeom>
        <a:solidFill>
          <a:schemeClr val="accent2">
            <a:lumMod val="60000"/>
            <a:lumOff val="40000"/>
          </a:schemeClr>
        </a:solidFill>
        <a:ln w="25400" cap="flat" cmpd="sng" algn="ctr">
          <a:solidFill>
            <a:schemeClr val="accent2">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Població Expuesta</a:t>
          </a:r>
        </a:p>
      </dsp:txBody>
      <dsp:txXfrm>
        <a:off x="6798234" y="3640230"/>
        <a:ext cx="2384762" cy="727061"/>
      </dsp:txXfrm>
    </dsp:sp>
    <dsp:sp modelId="{E3CB195E-19F8-4CCC-ACD6-FDD30A621E65}">
      <dsp:nvSpPr>
        <dsp:cNvPr id="0" name=""/>
        <dsp:cNvSpPr/>
      </dsp:nvSpPr>
      <dsp:spPr>
        <a:xfrm>
          <a:off x="3936519" y="4549057"/>
          <a:ext cx="2384762" cy="727061"/>
        </a:xfrm>
        <a:prstGeom prst="rect">
          <a:avLst/>
        </a:prstGeom>
        <a:solidFill>
          <a:schemeClr val="bg1"/>
        </a:solidFill>
        <a:ln w="25400" cap="flat" cmpd="sng" algn="ctr">
          <a:solidFill>
            <a:schemeClr val="accent2"/>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Sequía</a:t>
          </a:r>
        </a:p>
      </dsp:txBody>
      <dsp:txXfrm>
        <a:off x="3936519" y="4549057"/>
        <a:ext cx="2384762" cy="727061"/>
      </dsp:txXfrm>
    </dsp:sp>
    <dsp:sp modelId="{C1FAC1B9-6019-4D73-9594-B7B0247C90A5}">
      <dsp:nvSpPr>
        <dsp:cNvPr id="0" name=""/>
        <dsp:cNvSpPr/>
      </dsp:nvSpPr>
      <dsp:spPr>
        <a:xfrm>
          <a:off x="6798234" y="4549057"/>
          <a:ext cx="2384762" cy="727061"/>
        </a:xfrm>
        <a:prstGeom prst="rect">
          <a:avLst/>
        </a:prstGeom>
        <a:solidFill>
          <a:schemeClr val="accent2">
            <a:lumMod val="60000"/>
            <a:lumOff val="40000"/>
          </a:schemeClr>
        </a:solidFill>
        <a:ln w="25400" cap="flat" cmpd="sng" algn="ctr">
          <a:solidFill>
            <a:schemeClr val="accent2">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Població Media Anual Expuesta</a:t>
          </a:r>
        </a:p>
      </dsp:txBody>
      <dsp:txXfrm>
        <a:off x="6798234" y="4549057"/>
        <a:ext cx="2384762" cy="727061"/>
      </dsp:txXfrm>
    </dsp:sp>
    <dsp:sp modelId="{BC6C005F-BDE3-4CC7-962F-BE5563AC4528}">
      <dsp:nvSpPr>
        <dsp:cNvPr id="0" name=""/>
        <dsp:cNvSpPr/>
      </dsp:nvSpPr>
      <dsp:spPr>
        <a:xfrm>
          <a:off x="3936519" y="5457884"/>
          <a:ext cx="2384762" cy="727061"/>
        </a:xfrm>
        <a:prstGeom prst="rect">
          <a:avLst/>
        </a:prstGeom>
        <a:solidFill>
          <a:schemeClr val="bg1"/>
        </a:solidFill>
        <a:ln w="25400" cap="flat" cmpd="sng" algn="ctr">
          <a:solidFill>
            <a:schemeClr val="accent2"/>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Incendios Forestales</a:t>
          </a:r>
        </a:p>
      </dsp:txBody>
      <dsp:txXfrm>
        <a:off x="3936519" y="5457884"/>
        <a:ext cx="2384762" cy="727061"/>
      </dsp:txXfrm>
    </dsp:sp>
    <dsp:sp modelId="{6D9D00A0-2860-4ADF-BF4C-82123B13F420}">
      <dsp:nvSpPr>
        <dsp:cNvPr id="0" name=""/>
        <dsp:cNvSpPr/>
      </dsp:nvSpPr>
      <dsp:spPr>
        <a:xfrm>
          <a:off x="6798234" y="5457884"/>
          <a:ext cx="2384762" cy="727061"/>
        </a:xfrm>
        <a:prstGeom prst="rect">
          <a:avLst/>
        </a:prstGeom>
        <a:solidFill>
          <a:schemeClr val="accent2">
            <a:lumMod val="60000"/>
            <a:lumOff val="40000"/>
          </a:schemeClr>
        </a:solidFill>
        <a:ln w="25400" cap="flat" cmpd="sng" algn="ctr">
          <a:solidFill>
            <a:schemeClr val="accent2">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Població Media Anual Expuesta</a:t>
          </a:r>
        </a:p>
      </dsp:txBody>
      <dsp:txXfrm>
        <a:off x="6798234" y="5457884"/>
        <a:ext cx="2384762" cy="727061"/>
      </dsp:txXfrm>
    </dsp:sp>
    <dsp:sp modelId="{B5AF6843-CFE5-4B88-9393-628B6DF26C07}">
      <dsp:nvSpPr>
        <dsp:cNvPr id="0" name=""/>
        <dsp:cNvSpPr/>
      </dsp:nvSpPr>
      <dsp:spPr>
        <a:xfrm>
          <a:off x="3936519" y="6366711"/>
          <a:ext cx="2384762" cy="727061"/>
        </a:xfrm>
        <a:prstGeom prst="rect">
          <a:avLst/>
        </a:prstGeom>
        <a:solidFill>
          <a:schemeClr val="bg1"/>
        </a:solidFill>
        <a:ln w="25400" cap="flat" cmpd="sng" algn="ctr">
          <a:solidFill>
            <a:schemeClr val="accent2"/>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Degradación ambiental por Plagas Forestales</a:t>
          </a:r>
        </a:p>
      </dsp:txBody>
      <dsp:txXfrm>
        <a:off x="3936519" y="6366711"/>
        <a:ext cx="2384762" cy="727061"/>
      </dsp:txXfrm>
    </dsp:sp>
    <dsp:sp modelId="{C40B782D-F66A-4ADC-BB3B-689C420CE27A}">
      <dsp:nvSpPr>
        <dsp:cNvPr id="0" name=""/>
        <dsp:cNvSpPr/>
      </dsp:nvSpPr>
      <dsp:spPr>
        <a:xfrm>
          <a:off x="6798234" y="6366711"/>
          <a:ext cx="2384762" cy="727061"/>
        </a:xfrm>
        <a:prstGeom prst="rect">
          <a:avLst/>
        </a:prstGeom>
        <a:solidFill>
          <a:schemeClr val="accent2">
            <a:lumMod val="60000"/>
            <a:lumOff val="40000"/>
          </a:schemeClr>
        </a:solidFill>
        <a:ln w="25400" cap="flat" cmpd="sng" algn="ctr">
          <a:solidFill>
            <a:schemeClr val="accent2">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es-HN" sz="1900" b="1" kern="1200">
              <a:solidFill>
                <a:schemeClr val="tx1"/>
              </a:solidFill>
            </a:rPr>
            <a:t>Població Media Anual Expuesta</a:t>
          </a:r>
        </a:p>
      </dsp:txBody>
      <dsp:txXfrm>
        <a:off x="6798234" y="6366711"/>
        <a:ext cx="2384762" cy="727061"/>
      </dsp:txXfrm>
    </dsp:sp>
  </dsp:spTree>
</dsp:drawing>
</file>

<file path=xl/diagrams/layout1.xml><?xml version="1.0" encoding="utf-8"?>
<dgm:layoutDef xmlns:dgm="http://schemas.openxmlformats.org/drawingml/2006/diagram" xmlns:a="http://schemas.openxmlformats.org/drawingml/2006/main" uniqueId="urn:microsoft.com/office/officeart/2008/layout/HorizontalMultiLevelHierarchy">
  <dgm:title val=""/>
  <dgm:desc val=""/>
  <dgm:catLst>
    <dgm:cat type="hierarchy" pri="46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rSet phldr="1"/>
        </dgm:pt>
        <dgm:pt modelId="11">
          <dgm:prSet phldr="1"/>
        </dgm:pt>
        <dgm:pt modelId="12">
          <dgm:prSet phldr="1"/>
        </dgm:pt>
      </dgm:ptLst>
      <dgm:cxnLst>
        <dgm:cxn modelId="2" srcId="0" destId="1" srcOrd="0" destOrd="0"/>
        <dgm:cxn modelId="3" srcId="1" destId="11" srcOrd="0" destOrd="0"/>
        <dgm:cxn modelId="4" srcId="1" destId="12" srcOrd="1" destOrd="0"/>
      </dgm:cxnLst>
      <dgm:bg/>
      <dgm:whole/>
    </dgm:dataModel>
  </dgm:styleData>
  <dgm:clr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clrData>
  <dgm:layoutNode name="Name0">
    <dgm:varLst>
      <dgm:chPref val="1"/>
      <dgm:dir/>
      <dgm:animOne val="branch"/>
      <dgm:animLvl val="lvl"/>
      <dgm:resizeHandles val="exact"/>
    </dgm:varLst>
    <dgm:choose name="Name1">
      <dgm:if name="Name2" func="var" arg="dir" op="equ" val="norm">
        <dgm:alg type="hierChild">
          <dgm:param type="linDir" val="fromT"/>
          <dgm:param type="chAlign" val="l"/>
        </dgm:alg>
      </dgm:if>
      <dgm:else name="Name3">
        <dgm:alg type="hierChild">
          <dgm:param type="linDir" val="fromT"/>
          <dgm:param type="chAlign" val="r"/>
        </dgm:alg>
      </dgm:else>
    </dgm:choose>
    <dgm:shape xmlns:r="http://schemas.openxmlformats.org/officeDocument/2006/relationships" r:blip="">
      <dgm:adjLst/>
    </dgm:shape>
    <dgm:presOf/>
    <dgm:constrLst>
      <dgm:constr type="h" for="des" forName="LevelOneTextNode" refType="h"/>
      <dgm:constr type="w" for="des" forName="LevelOneTextNode" refType="h" refFor="des" refForName="LevelOneTextNode" fact="0.19"/>
      <dgm:constr type="h" for="des" forName="LevelTwoTextNode" refType="w" refFor="des" refForName="LevelOneTextNode"/>
      <dgm:constr type="w" for="des" forName="LevelTwoTextNode" refType="h" refFor="des" refForName="LevelTwoTextNode" fact="3.28"/>
      <dgm:constr type="sibSp" refType="h" refFor="des" refForName="LevelTwoTextNode" op="equ" fact="0.25"/>
      <dgm:constr type="sibSp" for="des" forName="level2hierChild" refType="h" refFor="des" refForName="LevelTwoTextNode" op="equ" fact="0.25"/>
      <dgm:constr type="sibSp" for="des" forName="level3hierChild" refType="h" refFor="des" refForName="LevelTwoTextNode" op="equ" fact="0.25"/>
      <dgm:constr type="sp" for="des" forName="root1" refType="w" refFor="des" refForName="LevelTwoTextNode" fact="0.2"/>
      <dgm:constr type="sp" for="des" forName="root2" refType="sp" refFor="des" refForName="root1" op="equ"/>
      <dgm:constr type="primFontSz" for="des" forName="LevelOneTextNode" op="equ" val="65"/>
      <dgm:constr type="primFontSz" for="des" forName="LevelTwoTextNode" op="equ" val="65"/>
      <dgm:constr type="primFontSz" for="des" forName="LevelTwoTextNode" refType="primFontSz" refFor="des" refForName="LevelOneTextNode" op="lte"/>
      <dgm:constr type="primFontSz" for="des" forName="connTx" op="equ" val="50"/>
      <dgm:constr type="primFontSz" for="des" forName="connTx" refType="primFontSz" refFor="des" refForName="LevelOneTextNode" op="lte" fact="0.78"/>
    </dgm:constrLst>
    <dgm:forEach name="Name4" axis="ch">
      <dgm:forEach name="Name5" axis="self" ptType="node">
        <dgm:layoutNode name="root1">
          <dgm:choose name="Name6">
            <dgm:if name="Name7" func="var" arg="dir" op="equ" val="norm">
              <dgm:alg type="hierRoot">
                <dgm:param type="hierAlign" val="lCtrCh"/>
              </dgm:alg>
            </dgm:if>
            <dgm:else name="Name8">
              <dgm:alg type="hierRoot">
                <dgm:param type="hierAlign" val="rCtrCh"/>
              </dgm:alg>
            </dgm:else>
          </dgm:choose>
          <dgm:shape xmlns:r="http://schemas.openxmlformats.org/officeDocument/2006/relationships" r:blip="">
            <dgm:adjLst/>
          </dgm:shape>
          <dgm:presOf/>
          <dgm:layoutNode name="LevelOneTextNode" styleLbl="node0">
            <dgm:varLst>
              <dgm:chPref val="3"/>
            </dgm:varLst>
            <dgm:alg type="tx">
              <dgm:param type="autoTxRot" val="grav"/>
            </dgm:alg>
            <dgm:choose name="Name9">
              <dgm:if name="Name10" func="var" arg="dir" op="equ" val="norm">
                <dgm:shape xmlns:r="http://schemas.openxmlformats.org/officeDocument/2006/relationships" rot="270" type="rect" r:blip="">
                  <dgm:adjLst/>
                </dgm:shape>
              </dgm:if>
              <dgm:else name="Name11">
                <dgm:shape xmlns:r="http://schemas.openxmlformats.org/officeDocument/2006/relationships" rot="90" type="rect" r:blip="">
                  <dgm:adjLst/>
                </dgm:shape>
              </dgm:else>
            </dgm:choos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2hierChild">
            <dgm:choose name="Name12">
              <dgm:if name="Name13" func="var" arg="dir" op="equ" val="norm">
                <dgm:alg type="hierChild">
                  <dgm:param type="linDir" val="fromT"/>
                  <dgm:param type="chAlign" val="l"/>
                </dgm:alg>
              </dgm:if>
              <dgm:else name="Name14">
                <dgm:alg type="hierChild">
                  <dgm:param type="linDir" val="fromT"/>
                  <dgm:param type="chAlign" val="r"/>
                </dgm:alg>
              </dgm:else>
            </dgm:choose>
            <dgm:shape xmlns:r="http://schemas.openxmlformats.org/officeDocument/2006/relationships" r:blip="">
              <dgm:adjLst/>
            </dgm:shape>
            <dgm:presOf/>
            <dgm:forEach name="repeat" axis="ch">
              <dgm:forEach name="Name15" axis="self" ptType="parTrans" cnt="1">
                <dgm:layoutNode name="conn2-1">
                  <dgm:choose name="Name16">
                    <dgm:if name="Name17" func="var" arg="dir" op="equ" val="norm">
                      <dgm:alg type="conn">
                        <dgm:param type="dim" val="1D"/>
                        <dgm:param type="begPts" val="midR"/>
                        <dgm:param type="endPts" val="midL"/>
                        <dgm:param type="endSty" val="noArr"/>
                        <dgm:param type="connRout" val="bend"/>
                      </dgm:alg>
                    </dgm:if>
                    <dgm:else name="Name18">
                      <dgm:alg type="conn">
                        <dgm:param type="dim" val="1D"/>
                        <dgm:param type="begPts" val="midL"/>
                        <dgm:param type="endPts" val="midR"/>
                        <dgm:param type="endSty" val="noArr"/>
                        <dgm:param type="connRout" val="bend"/>
                      </dgm:alg>
                    </dgm:else>
                  </dgm:choose>
                  <dgm:shape xmlns:r="http://schemas.openxmlformats.org/officeDocument/2006/relationships" type="conn" r:blip="" zOrderOff="-99999">
                    <dgm:adjLst/>
                  </dgm:shape>
                  <dgm:presOf axis="self"/>
                  <dgm:constrLst>
                    <dgm:constr type="w" val="1"/>
                    <dgm:constr type="h" val="5"/>
                    <dgm:constr type="connDist"/>
                    <dgm:constr type="begPad"/>
                    <dgm:constr type="endPad"/>
                    <dgm:constr type="userA" for="ch" refType="connDist"/>
                  </dgm:constr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9" axis="self" ptType="node">
                <dgm:layoutNode name="root2">
                  <dgm:choose name="Name20">
                    <dgm:if name="Name21" func="var" arg="dir" op="equ" val="norm">
                      <dgm:alg type="hierRoot">
                        <dgm:param type="hierAlign" val="lCtrCh"/>
                      </dgm:alg>
                    </dgm:if>
                    <dgm:else name="Name22">
                      <dgm:alg type="hierRoot">
                        <dgm:param type="hierAlign" val="rCtrCh"/>
                      </dgm:alg>
                    </dgm:else>
                  </dgm:choose>
                  <dgm:shape xmlns:r="http://schemas.openxmlformats.org/officeDocument/2006/relationships" r:blip="">
                    <dgm:adjLst/>
                  </dgm:shape>
                  <dgm:presOf/>
                  <dgm:layoutNode name="LevelTwoTextNode">
                    <dgm:varLst>
                      <dgm:chPref val="3"/>
                    </dgm:varLst>
                    <dgm:alg type="tx"/>
                    <dgm:shape xmlns:r="http://schemas.openxmlformats.org/officeDocument/2006/relationships" type="rect" r:blip="">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3hierChild">
                    <dgm:choose name="Name23">
                      <dgm:if name="Name24" func="var" arg="dir" op="equ" val="norm">
                        <dgm:alg type="hierChild">
                          <dgm:param type="linDir" val="fromT"/>
                          <dgm:param type="chAlign" val="l"/>
                        </dgm:alg>
                      </dgm:if>
                      <dgm:else name="Name25">
                        <dgm:alg type="hierChild">
                          <dgm:param type="linDir" val="fromT"/>
                          <dgm:param type="chAlign" val="r"/>
                        </dgm:alg>
                      </dgm:else>
                    </dgm:choose>
                    <dgm:shape xmlns:r="http://schemas.openxmlformats.org/officeDocument/2006/relationships" r:blip="">
                      <dgm:adjLst/>
                    </dgm:shape>
                    <dgm:presOf/>
                    <dgm:forEach name="Name26" ref="repeat"/>
                  </dgm:layoutNode>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image" Target="../media/image2.png"/><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pn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164523</xdr:colOff>
      <xdr:row>5</xdr:row>
      <xdr:rowOff>28862</xdr:rowOff>
    </xdr:from>
    <xdr:to>
      <xdr:col>15</xdr:col>
      <xdr:colOff>108238</xdr:colOff>
      <xdr:row>9</xdr:row>
      <xdr:rowOff>4262437</xdr:rowOff>
    </xdr:to>
    <xdr:graphicFrame macro="">
      <xdr:nvGraphicFramePr>
        <xdr:cNvPr id="11" name="Diagrama 10">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0</xdr:col>
      <xdr:colOff>127000</xdr:colOff>
      <xdr:row>10</xdr:row>
      <xdr:rowOff>168474</xdr:rowOff>
    </xdr:from>
    <xdr:to>
      <xdr:col>25</xdr:col>
      <xdr:colOff>158750</xdr:colOff>
      <xdr:row>52</xdr:row>
      <xdr:rowOff>110053</xdr:rowOff>
    </xdr:to>
    <xdr:pic>
      <xdr:nvPicPr>
        <xdr:cNvPr id="4" name="Imagen 3">
          <a:extLst>
            <a:ext uri="{FF2B5EF4-FFF2-40B4-BE49-F238E27FC236}">
              <a16:creationId xmlns:a16="http://schemas.microsoft.com/office/drawing/2014/main" id="{1BEC7E6A-02BC-4EB0-9FFE-C6A47C3FAEFF}"/>
            </a:ext>
          </a:extLst>
        </xdr:cNvPr>
        <xdr:cNvPicPr>
          <a:picLocks noChangeAspect="1"/>
        </xdr:cNvPicPr>
      </xdr:nvPicPr>
      <xdr:blipFill>
        <a:blip xmlns:r="http://schemas.openxmlformats.org/officeDocument/2006/relationships" r:embed="rId6"/>
        <a:stretch>
          <a:fillRect/>
        </a:stretch>
      </xdr:blipFill>
      <xdr:spPr>
        <a:xfrm>
          <a:off x="127000" y="9518849"/>
          <a:ext cx="15113000" cy="8942704"/>
        </a:xfrm>
        <a:prstGeom prst="rect">
          <a:avLst/>
        </a:prstGeom>
      </xdr:spPr>
    </xdr:pic>
    <xdr:clientData/>
  </xdr:twoCellAnchor>
  <xdr:twoCellAnchor editAs="oneCell">
    <xdr:from>
      <xdr:col>16</xdr:col>
      <xdr:colOff>172949</xdr:colOff>
      <xdr:row>3</xdr:row>
      <xdr:rowOff>186835</xdr:rowOff>
    </xdr:from>
    <xdr:to>
      <xdr:col>36</xdr:col>
      <xdr:colOff>298552</xdr:colOff>
      <xdr:row>9</xdr:row>
      <xdr:rowOff>4164957</xdr:rowOff>
    </xdr:to>
    <xdr:pic>
      <xdr:nvPicPr>
        <xdr:cNvPr id="2" name="Imagen 1">
          <a:extLst>
            <a:ext uri="{FF2B5EF4-FFF2-40B4-BE49-F238E27FC236}">
              <a16:creationId xmlns:a16="http://schemas.microsoft.com/office/drawing/2014/main" id="{12C9E7E4-C6DA-40AB-B6AB-AE041DEDEEC8}"/>
            </a:ext>
          </a:extLst>
        </xdr:cNvPr>
        <xdr:cNvPicPr>
          <a:picLocks noChangeAspect="1"/>
        </xdr:cNvPicPr>
      </xdr:nvPicPr>
      <xdr:blipFill>
        <a:blip xmlns:r="http://schemas.openxmlformats.org/officeDocument/2006/relationships" r:embed="rId7"/>
        <a:stretch>
          <a:fillRect/>
        </a:stretch>
      </xdr:blipFill>
      <xdr:spPr>
        <a:xfrm>
          <a:off x="9824949" y="1663210"/>
          <a:ext cx="12190603" cy="72166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52917</xdr:colOff>
      <xdr:row>0</xdr:row>
      <xdr:rowOff>63501</xdr:rowOff>
    </xdr:from>
    <xdr:to>
      <xdr:col>0</xdr:col>
      <xdr:colOff>1181483</xdr:colOff>
      <xdr:row>1</xdr:row>
      <xdr:rowOff>52916</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52917" y="63501"/>
          <a:ext cx="1128566" cy="3598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31750</xdr:colOff>
      <xdr:row>0</xdr:row>
      <xdr:rowOff>0</xdr:rowOff>
    </xdr:from>
    <xdr:to>
      <xdr:col>2</xdr:col>
      <xdr:colOff>519641</xdr:colOff>
      <xdr:row>0</xdr:row>
      <xdr:rowOff>1552822</xdr:rowOff>
    </xdr:to>
    <xdr:pic>
      <xdr:nvPicPr>
        <xdr:cNvPr id="2" name="Imagen 1">
          <a:extLst>
            <a:ext uri="{FF2B5EF4-FFF2-40B4-BE49-F238E27FC236}">
              <a16:creationId xmlns:a16="http://schemas.microsoft.com/office/drawing/2014/main" id="{D3E4F1AE-A936-9DDD-BA2E-5F7695DD5FF8}"/>
            </a:ext>
          </a:extLst>
        </xdr:cNvPr>
        <xdr:cNvPicPr>
          <a:picLocks noChangeAspect="1"/>
        </xdr:cNvPicPr>
      </xdr:nvPicPr>
      <xdr:blipFill>
        <a:blip xmlns:r="http://schemas.openxmlformats.org/officeDocument/2006/relationships" r:embed="rId1"/>
        <a:stretch>
          <a:fillRect/>
        </a:stretch>
      </xdr:blipFill>
      <xdr:spPr>
        <a:xfrm>
          <a:off x="31750" y="0"/>
          <a:ext cx="2984499" cy="15528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9525</xdr:colOff>
      <xdr:row>3</xdr:row>
      <xdr:rowOff>567444</xdr:rowOff>
    </xdr:to>
    <xdr:pic>
      <xdr:nvPicPr>
        <xdr:cNvPr id="2" name="Imagen 1">
          <a:extLst>
            <a:ext uri="{FF2B5EF4-FFF2-40B4-BE49-F238E27FC236}">
              <a16:creationId xmlns:a16="http://schemas.microsoft.com/office/drawing/2014/main" id="{AADDD06F-8581-4CA2-A596-18427791481D}"/>
            </a:ext>
          </a:extLst>
        </xdr:cNvPr>
        <xdr:cNvPicPr>
          <a:picLocks noChangeAspect="1"/>
        </xdr:cNvPicPr>
      </xdr:nvPicPr>
      <xdr:blipFill>
        <a:blip xmlns:r="http://schemas.openxmlformats.org/officeDocument/2006/relationships" r:embed="rId1"/>
        <a:stretch>
          <a:fillRect/>
        </a:stretch>
      </xdr:blipFill>
      <xdr:spPr>
        <a:xfrm>
          <a:off x="0" y="1"/>
          <a:ext cx="2990850" cy="11484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246152</xdr:colOff>
      <xdr:row>1</xdr:row>
      <xdr:rowOff>32106</xdr:rowOff>
    </xdr:from>
    <xdr:to>
      <xdr:col>2</xdr:col>
      <xdr:colOff>128426</xdr:colOff>
      <xdr:row>1</xdr:row>
      <xdr:rowOff>1284981</xdr:rowOff>
    </xdr:to>
    <xdr:pic>
      <xdr:nvPicPr>
        <xdr:cNvPr id="3" name="Imagen 2">
          <a:extLst>
            <a:ext uri="{FF2B5EF4-FFF2-40B4-BE49-F238E27FC236}">
              <a16:creationId xmlns:a16="http://schemas.microsoft.com/office/drawing/2014/main" id="{AD16054B-36D7-4D3B-8736-628A44E9D9C7}"/>
            </a:ext>
          </a:extLst>
        </xdr:cNvPr>
        <xdr:cNvPicPr>
          <a:picLocks noChangeAspect="1"/>
        </xdr:cNvPicPr>
      </xdr:nvPicPr>
      <xdr:blipFill>
        <a:blip xmlns:r="http://schemas.openxmlformats.org/officeDocument/2006/relationships" r:embed="rId1"/>
        <a:stretch>
          <a:fillRect/>
        </a:stretch>
      </xdr:blipFill>
      <xdr:spPr>
        <a:xfrm>
          <a:off x="246152" y="224746"/>
          <a:ext cx="2911010" cy="12528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342473</xdr:colOff>
      <xdr:row>0</xdr:row>
      <xdr:rowOff>181938</xdr:rowOff>
    </xdr:from>
    <xdr:to>
      <xdr:col>2</xdr:col>
      <xdr:colOff>224747</xdr:colOff>
      <xdr:row>1</xdr:row>
      <xdr:rowOff>1242173</xdr:rowOff>
    </xdr:to>
    <xdr:pic>
      <xdr:nvPicPr>
        <xdr:cNvPr id="2" name="Imagen 1">
          <a:extLst>
            <a:ext uri="{FF2B5EF4-FFF2-40B4-BE49-F238E27FC236}">
              <a16:creationId xmlns:a16="http://schemas.microsoft.com/office/drawing/2014/main" id="{3DDF4519-DC6A-4205-AF43-4F11F4E3B9BD}"/>
            </a:ext>
          </a:extLst>
        </xdr:cNvPr>
        <xdr:cNvPicPr>
          <a:picLocks noChangeAspect="1"/>
        </xdr:cNvPicPr>
      </xdr:nvPicPr>
      <xdr:blipFill>
        <a:blip xmlns:r="http://schemas.openxmlformats.org/officeDocument/2006/relationships" r:embed="rId1"/>
        <a:stretch>
          <a:fillRect/>
        </a:stretch>
      </xdr:blipFill>
      <xdr:spPr>
        <a:xfrm>
          <a:off x="342473" y="181938"/>
          <a:ext cx="2911010" cy="12528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285750</xdr:colOff>
      <xdr:row>0</xdr:row>
      <xdr:rowOff>178594</xdr:rowOff>
    </xdr:from>
    <xdr:to>
      <xdr:col>2</xdr:col>
      <xdr:colOff>315447</xdr:colOff>
      <xdr:row>1</xdr:row>
      <xdr:rowOff>1240969</xdr:rowOff>
    </xdr:to>
    <xdr:pic>
      <xdr:nvPicPr>
        <xdr:cNvPr id="2" name="Imagen 1">
          <a:extLst>
            <a:ext uri="{FF2B5EF4-FFF2-40B4-BE49-F238E27FC236}">
              <a16:creationId xmlns:a16="http://schemas.microsoft.com/office/drawing/2014/main" id="{17CC4E8E-73C1-46DF-A8EC-EB8437F2E466}"/>
            </a:ext>
          </a:extLst>
        </xdr:cNvPr>
        <xdr:cNvPicPr>
          <a:picLocks noChangeAspect="1"/>
        </xdr:cNvPicPr>
      </xdr:nvPicPr>
      <xdr:blipFill>
        <a:blip xmlns:r="http://schemas.openxmlformats.org/officeDocument/2006/relationships" r:embed="rId1"/>
        <a:stretch>
          <a:fillRect/>
        </a:stretch>
      </xdr:blipFill>
      <xdr:spPr>
        <a:xfrm>
          <a:off x="285750" y="178594"/>
          <a:ext cx="2911010" cy="12528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142875</xdr:colOff>
      <xdr:row>1</xdr:row>
      <xdr:rowOff>38100</xdr:rowOff>
    </xdr:from>
    <xdr:to>
      <xdr:col>2</xdr:col>
      <xdr:colOff>148760</xdr:colOff>
      <xdr:row>1</xdr:row>
      <xdr:rowOff>1290975</xdr:rowOff>
    </xdr:to>
    <xdr:pic>
      <xdr:nvPicPr>
        <xdr:cNvPr id="2" name="Imagen 1">
          <a:extLst>
            <a:ext uri="{FF2B5EF4-FFF2-40B4-BE49-F238E27FC236}">
              <a16:creationId xmlns:a16="http://schemas.microsoft.com/office/drawing/2014/main" id="{AD0C4ECB-D71A-489F-A88E-777CE4BB3ADC}"/>
            </a:ext>
          </a:extLst>
        </xdr:cNvPr>
        <xdr:cNvPicPr>
          <a:picLocks noChangeAspect="1"/>
        </xdr:cNvPicPr>
      </xdr:nvPicPr>
      <xdr:blipFill>
        <a:blip xmlns:r="http://schemas.openxmlformats.org/officeDocument/2006/relationships" r:embed="rId1"/>
        <a:stretch>
          <a:fillRect/>
        </a:stretch>
      </xdr:blipFill>
      <xdr:spPr>
        <a:xfrm>
          <a:off x="142875" y="228600"/>
          <a:ext cx="2911010" cy="12528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523874</xdr:colOff>
      <xdr:row>1</xdr:row>
      <xdr:rowOff>381000</xdr:rowOff>
    </xdr:from>
    <xdr:to>
      <xdr:col>1</xdr:col>
      <xdr:colOff>1166811</xdr:colOff>
      <xdr:row>1</xdr:row>
      <xdr:rowOff>1026352</xdr:rowOff>
    </xdr:to>
    <xdr:pic>
      <xdr:nvPicPr>
        <xdr:cNvPr id="4" name="3 Imagen">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523874" y="571500"/>
          <a:ext cx="2024062" cy="645352"/>
        </a:xfrm>
        <a:prstGeom prst="rect">
          <a:avLst/>
        </a:prstGeom>
      </xdr:spPr>
    </xdr:pic>
    <xdr:clientData/>
  </xdr:twoCellAnchor>
</xdr:wsDr>
</file>

<file path=xl/theme/theme1.xml><?xml version="1.0" encoding="utf-8"?>
<a:theme xmlns:a="http://schemas.openxmlformats.org/drawingml/2006/main" name="Office Theme">
  <a:themeElements>
    <a:clrScheme name="InfoRM OK">
      <a:dk1>
        <a:sysClr val="windowText" lastClr="000000"/>
      </a:dk1>
      <a:lt1>
        <a:sysClr val="window" lastClr="FFFFFF"/>
      </a:lt1>
      <a:dk2>
        <a:srgbClr val="C21A01"/>
      </a:dk2>
      <a:lt2>
        <a:srgbClr val="CCDDEA"/>
      </a:lt2>
      <a:accent1>
        <a:srgbClr val="FFAF44"/>
      </a:accent1>
      <a:accent2>
        <a:srgbClr val="F4833F"/>
      </a:accent2>
      <a:accent3>
        <a:srgbClr val="AFBD5E"/>
      </a:accent3>
      <a:accent4>
        <a:srgbClr val="6B8349"/>
      </a:accent4>
      <a:accent5>
        <a:srgbClr val="567EBB"/>
      </a:accent5>
      <a:accent6>
        <a:srgbClr val="2B4C7E"/>
      </a:accent6>
      <a:hlink>
        <a:srgbClr val="D83E2C"/>
      </a:hlink>
      <a:folHlink>
        <a:srgbClr val="ED7D27"/>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www.ine.gob.hn/" TargetMode="External"/><Relationship Id="rId18" Type="http://schemas.openxmlformats.org/officeDocument/2006/relationships/hyperlink" Target="https://www.se.gob.hn/" TargetMode="External"/><Relationship Id="rId26" Type="http://schemas.openxmlformats.org/officeDocument/2006/relationships/hyperlink" Target="https://globalsiasar.org/es/paises/honduras" TargetMode="External"/><Relationship Id="rId3" Type="http://schemas.openxmlformats.org/officeDocument/2006/relationships/hyperlink" Target="http://www.ine.gob.hn/" TargetMode="External"/><Relationship Id="rId21" Type="http://schemas.openxmlformats.org/officeDocument/2006/relationships/hyperlink" Target="http://ceniss.gob.hn/" TargetMode="External"/><Relationship Id="rId7" Type="http://schemas.openxmlformats.org/officeDocument/2006/relationships/hyperlink" Target="http://www.ine.gob.hn/" TargetMode="External"/><Relationship Id="rId12" Type="http://schemas.openxmlformats.org/officeDocument/2006/relationships/hyperlink" Target="http://www.sdhjgd.gob.hn/" TargetMode="External"/><Relationship Id="rId17" Type="http://schemas.openxmlformats.org/officeDocument/2006/relationships/hyperlink" Target="https://www.se.gob.hn/" TargetMode="External"/><Relationship Id="rId25" Type="http://schemas.openxmlformats.org/officeDocument/2006/relationships/hyperlink" Target="https://globalsiasar.org/sites/default/files/documents/modelo_conceptual_siasar_2_v10_6.pdfISSA%20(&#205;ndice%20de%20Sostenibilidad%20de%20los%20Servicios%20deAgua)" TargetMode="External"/><Relationship Id="rId33" Type="http://schemas.openxmlformats.org/officeDocument/2006/relationships/printerSettings" Target="../printerSettings/printerSettings10.bin"/><Relationship Id="rId2" Type="http://schemas.openxmlformats.org/officeDocument/2006/relationships/hyperlink" Target="http://www.hn.undp.org/" TargetMode="External"/><Relationship Id="rId16" Type="http://schemas.openxmlformats.org/officeDocument/2006/relationships/hyperlink" Target="http://www.icf.gob.hn/" TargetMode="External"/><Relationship Id="rId20" Type="http://schemas.openxmlformats.org/officeDocument/2006/relationships/hyperlink" Target="http://www.ine.gob.hn/" TargetMode="External"/><Relationship Id="rId29" Type="http://schemas.openxmlformats.org/officeDocument/2006/relationships/hyperlink" Target="https://covid19honduras.org/" TargetMode="External"/><Relationship Id="rId1" Type="http://schemas.openxmlformats.org/officeDocument/2006/relationships/hyperlink" Target="https://www.sepol.hn/sepol-estadisticas-incidencia-municipio.php" TargetMode="External"/><Relationship Id="rId6" Type="http://schemas.openxmlformats.org/officeDocument/2006/relationships/hyperlink" Target="http://www.ine.gob.hn/" TargetMode="External"/><Relationship Id="rId11" Type="http://schemas.openxmlformats.org/officeDocument/2006/relationships/hyperlink" Target="https://ihcit.unah.edu.hn/" TargetMode="External"/><Relationship Id="rId24" Type="http://schemas.openxmlformats.org/officeDocument/2006/relationships/hyperlink" Target="https://globalsiasar.org/sites/default/files/documents/modelo_conceptual_siasar_2_v10_6.pdfNASH%20(Nivel%20de%20servicio%20de%20Agua,%20Saneamiento%20eHigiene)" TargetMode="External"/><Relationship Id="rId32" Type="http://schemas.openxmlformats.org/officeDocument/2006/relationships/hyperlink" Target="https://globalsiasar.org/es/paises/honduras" TargetMode="External"/><Relationship Id="rId5" Type="http://schemas.openxmlformats.org/officeDocument/2006/relationships/hyperlink" Target="https://www.cepal.org/deype/mecovi/" TargetMode="External"/><Relationship Id="rId15" Type="http://schemas.openxmlformats.org/officeDocument/2006/relationships/hyperlink" Target="http://www.ine.gob.hn/" TargetMode="External"/><Relationship Id="rId23" Type="http://schemas.openxmlformats.org/officeDocument/2006/relationships/hyperlink" Target="https://globalsiasar.org/es/paises/honduras" TargetMode="External"/><Relationship Id="rId28" Type="http://schemas.openxmlformats.org/officeDocument/2006/relationships/hyperlink" Target="https://central-law.com/wp-content/uploads/2020/06/Reapertura-Inteligente-Gradual-y-Progresiva-de-la-Economia-y-las-Actividades-Sociales.pdf" TargetMode="External"/><Relationship Id="rId10" Type="http://schemas.openxmlformats.org/officeDocument/2006/relationships/hyperlink" Target="http://www.ine.gob.hn/" TargetMode="External"/><Relationship Id="rId19" Type="http://schemas.openxmlformats.org/officeDocument/2006/relationships/hyperlink" Target="https://www.se.gob.hn/" TargetMode="External"/><Relationship Id="rId31" Type="http://schemas.openxmlformats.org/officeDocument/2006/relationships/hyperlink" Target="https://globalsiasar.org/sites/default/files/documents/modelo_conceptual_siasar_2_v10_6.pdfISSA%20(&#205;ndice%20de%20Sostenibilidad%20de%20los%20Servicios%20deAgua)" TargetMode="External"/><Relationship Id="rId4" Type="http://schemas.openxmlformats.org/officeDocument/2006/relationships/hyperlink" Target="http://www.ine.gob.hn/" TargetMode="External"/><Relationship Id="rId9" Type="http://schemas.openxmlformats.org/officeDocument/2006/relationships/hyperlink" Target="http://www.ine.gob.hn/" TargetMode="External"/><Relationship Id="rId14" Type="http://schemas.openxmlformats.org/officeDocument/2006/relationships/hyperlink" Target="http://www.ine.gob.hn/" TargetMode="External"/><Relationship Id="rId22" Type="http://schemas.openxmlformats.org/officeDocument/2006/relationships/hyperlink" Target="http://ceniss.gob.hn/" TargetMode="External"/><Relationship Id="rId27" Type="http://schemas.openxmlformats.org/officeDocument/2006/relationships/hyperlink" Target="https://www.se.gob.hn/" TargetMode="External"/><Relationship Id="rId30" Type="http://schemas.openxmlformats.org/officeDocument/2006/relationships/hyperlink" Target="https://central-law.com/wp-content/uploads/2020/06/Reapertura-Inteligente-Gradual-y-Progresiva-de-la-Economia-y-las-Actividades-Sociales.pdf" TargetMode="External"/><Relationship Id="rId8" Type="http://schemas.openxmlformats.org/officeDocument/2006/relationships/hyperlink" Target="http://www.ine.gob.hn/" TargetMode="Externa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topLeftCell="A7" zoomScale="50" zoomScaleNormal="50" workbookViewId="0">
      <selection activeCell="AB12" sqref="AB12"/>
    </sheetView>
  </sheetViews>
  <sheetFormatPr defaultColWidth="9.109375" defaultRowHeight="14.4"/>
  <cols>
    <col min="1" max="16384" width="9.109375" style="1"/>
  </cols>
  <sheetData>
    <row r="1" ht="76.5" customHeight="1"/>
    <row r="2" ht="19.5" customHeight="1"/>
    <row r="3" ht="19.5" customHeight="1"/>
    <row r="4" ht="20.25" customHeight="1"/>
    <row r="5" ht="7.5" customHeight="1"/>
    <row r="6" ht="29.25" customHeight="1"/>
    <row r="8" ht="173.25" customHeight="1"/>
    <row r="9" ht="9.75" customHeight="1"/>
    <row r="10" ht="365.25" customHeight="1"/>
    <row r="11" ht="63" customHeight="1"/>
    <row r="12" s="12" customFormat="1" ht="42" customHeight="1"/>
    <row r="13" ht="24" customHeight="1"/>
    <row r="14" ht="15.75" customHeight="1"/>
    <row r="15" ht="9" customHeight="1"/>
  </sheetData>
  <printOptions horizontalCentered="1"/>
  <pageMargins left="0.25" right="0.25" top="0.75" bottom="0.75" header="0.3" footer="0.3"/>
  <pageSetup scale="3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3"/>
  <sheetViews>
    <sheetView zoomScaleNormal="100" workbookViewId="0">
      <pane ySplit="2" topLeftCell="A22" activePane="bottomLeft" state="frozen"/>
      <selection activeCell="P27" sqref="P27"/>
      <selection pane="bottomLeft" activeCell="A24" sqref="A24"/>
    </sheetView>
  </sheetViews>
  <sheetFormatPr defaultColWidth="38.33203125" defaultRowHeight="14.4"/>
  <cols>
    <col min="1" max="1" width="5" customWidth="1"/>
    <col min="2" max="2" width="11.6640625" customWidth="1"/>
    <col min="3" max="3" width="14.5546875" customWidth="1"/>
    <col min="4" max="4" width="15.88671875" customWidth="1"/>
    <col min="5" max="5" width="23.44140625" customWidth="1"/>
    <col min="6" max="6" width="28" customWidth="1"/>
    <col min="7" max="7" width="30" customWidth="1"/>
    <col min="8" max="8" width="77.5546875" customWidth="1"/>
    <col min="9" max="9" width="40.44140625" customWidth="1"/>
    <col min="10" max="10" width="50.44140625" customWidth="1"/>
    <col min="11" max="11" width="21.6640625" customWidth="1"/>
    <col min="12" max="12" width="37.109375" bestFit="1" customWidth="1"/>
  </cols>
  <sheetData>
    <row r="1" spans="1:13">
      <c r="A1" s="30"/>
      <c r="B1" s="251"/>
      <c r="C1" s="251"/>
      <c r="D1" s="251"/>
      <c r="E1" s="251"/>
      <c r="F1" s="251"/>
      <c r="G1" s="251"/>
      <c r="H1" s="251"/>
      <c r="I1" s="251"/>
      <c r="J1" s="251"/>
      <c r="K1" s="251"/>
      <c r="L1" s="251"/>
      <c r="M1" s="30"/>
    </row>
    <row r="2" spans="1:13" s="16" customFormat="1" ht="15" thickBot="1">
      <c r="A2" s="252"/>
      <c r="B2" s="253" t="s">
        <v>432</v>
      </c>
      <c r="C2" s="254" t="s">
        <v>424</v>
      </c>
      <c r="D2" s="253" t="s">
        <v>425</v>
      </c>
      <c r="E2" s="253" t="s">
        <v>426</v>
      </c>
      <c r="F2" s="253" t="s">
        <v>427</v>
      </c>
      <c r="G2" s="253" t="s">
        <v>428</v>
      </c>
      <c r="H2" s="253" t="s">
        <v>429</v>
      </c>
      <c r="I2" s="253" t="s">
        <v>430</v>
      </c>
      <c r="J2" s="253" t="s">
        <v>434</v>
      </c>
      <c r="K2" s="253" t="s">
        <v>431</v>
      </c>
      <c r="L2" s="253" t="s">
        <v>4</v>
      </c>
      <c r="M2" s="252"/>
    </row>
    <row r="3" spans="1:13" ht="78.75" customHeight="1">
      <c r="A3" s="255">
        <v>1</v>
      </c>
      <c r="B3" s="255" t="s">
        <v>433</v>
      </c>
      <c r="C3" s="256" t="s">
        <v>15</v>
      </c>
      <c r="D3" s="257" t="s">
        <v>114</v>
      </c>
      <c r="E3" s="257" t="s">
        <v>76</v>
      </c>
      <c r="F3" s="257" t="s">
        <v>417</v>
      </c>
      <c r="G3" s="258" t="s">
        <v>437</v>
      </c>
      <c r="H3" s="257" t="s">
        <v>438</v>
      </c>
      <c r="I3" s="257" t="s">
        <v>439</v>
      </c>
      <c r="J3" s="257" t="s">
        <v>440</v>
      </c>
      <c r="K3" s="257" t="s">
        <v>441</v>
      </c>
      <c r="L3" s="257" t="s">
        <v>442</v>
      </c>
      <c r="M3" s="30"/>
    </row>
    <row r="4" spans="1:13" ht="78.75" customHeight="1">
      <c r="A4" s="255">
        <v>2</v>
      </c>
      <c r="B4" s="255" t="s">
        <v>433</v>
      </c>
      <c r="C4" s="256" t="s">
        <v>15</v>
      </c>
      <c r="D4" s="257" t="s">
        <v>114</v>
      </c>
      <c r="E4" s="257" t="s">
        <v>76</v>
      </c>
      <c r="F4" s="257" t="s">
        <v>443</v>
      </c>
      <c r="G4" s="257" t="s">
        <v>456</v>
      </c>
      <c r="H4" s="257" t="s">
        <v>666</v>
      </c>
      <c r="I4" s="257" t="s">
        <v>444</v>
      </c>
      <c r="J4" s="257" t="s">
        <v>440</v>
      </c>
      <c r="K4" s="257" t="s">
        <v>441</v>
      </c>
      <c r="L4" s="257" t="s">
        <v>442</v>
      </c>
      <c r="M4" s="30"/>
    </row>
    <row r="5" spans="1:13" ht="78" customHeight="1">
      <c r="A5" s="255">
        <v>3</v>
      </c>
      <c r="B5" s="255" t="s">
        <v>433</v>
      </c>
      <c r="C5" s="256" t="s">
        <v>15</v>
      </c>
      <c r="D5" s="257" t="s">
        <v>114</v>
      </c>
      <c r="E5" s="257" t="s">
        <v>445</v>
      </c>
      <c r="F5" s="257" t="s">
        <v>446</v>
      </c>
      <c r="G5" s="257" t="s">
        <v>448</v>
      </c>
      <c r="H5" s="257" t="s">
        <v>449</v>
      </c>
      <c r="I5" s="257" t="s">
        <v>450</v>
      </c>
      <c r="J5" s="257" t="s">
        <v>451</v>
      </c>
      <c r="K5" s="257" t="s">
        <v>435</v>
      </c>
      <c r="L5" s="257" t="s">
        <v>436</v>
      </c>
      <c r="M5" s="30"/>
    </row>
    <row r="6" spans="1:13" ht="78.75" customHeight="1">
      <c r="A6" s="255">
        <v>4</v>
      </c>
      <c r="B6" s="255" t="s">
        <v>433</v>
      </c>
      <c r="C6" s="256" t="s">
        <v>15</v>
      </c>
      <c r="D6" s="257" t="s">
        <v>114</v>
      </c>
      <c r="E6" s="257" t="s">
        <v>445</v>
      </c>
      <c r="F6" s="258" t="s">
        <v>392</v>
      </c>
      <c r="G6" s="258" t="s">
        <v>457</v>
      </c>
      <c r="H6" s="257" t="s">
        <v>449</v>
      </c>
      <c r="I6" s="257" t="s">
        <v>450</v>
      </c>
      <c r="J6" s="257" t="s">
        <v>451</v>
      </c>
      <c r="K6" s="257" t="s">
        <v>435</v>
      </c>
      <c r="L6" s="257" t="s">
        <v>436</v>
      </c>
      <c r="M6" s="30"/>
    </row>
    <row r="7" spans="1:13" ht="78.75" customHeight="1">
      <c r="A7" s="255">
        <v>5</v>
      </c>
      <c r="B7" s="255" t="s">
        <v>433</v>
      </c>
      <c r="C7" s="256" t="s">
        <v>15</v>
      </c>
      <c r="D7" s="257" t="s">
        <v>114</v>
      </c>
      <c r="E7" s="257" t="s">
        <v>445</v>
      </c>
      <c r="F7" s="257" t="s">
        <v>94</v>
      </c>
      <c r="G7" s="257" t="s">
        <v>453</v>
      </c>
      <c r="H7" s="257" t="s">
        <v>452</v>
      </c>
      <c r="I7" s="257" t="s">
        <v>454</v>
      </c>
      <c r="J7" s="257" t="s">
        <v>455</v>
      </c>
      <c r="K7" s="257" t="s">
        <v>435</v>
      </c>
      <c r="L7" s="257" t="s">
        <v>436</v>
      </c>
      <c r="M7" s="30"/>
    </row>
    <row r="8" spans="1:13" ht="79.5" customHeight="1">
      <c r="A8" s="255">
        <v>6</v>
      </c>
      <c r="B8" s="255" t="s">
        <v>433</v>
      </c>
      <c r="C8" s="256" t="s">
        <v>15</v>
      </c>
      <c r="D8" s="257" t="s">
        <v>114</v>
      </c>
      <c r="E8" s="257" t="s">
        <v>445</v>
      </c>
      <c r="F8" s="257" t="s">
        <v>393</v>
      </c>
      <c r="G8" s="257" t="s">
        <v>458</v>
      </c>
      <c r="H8" s="257" t="s">
        <v>452</v>
      </c>
      <c r="I8" s="257" t="s">
        <v>454</v>
      </c>
      <c r="J8" s="257" t="s">
        <v>455</v>
      </c>
      <c r="K8" s="257" t="s">
        <v>435</v>
      </c>
      <c r="L8" s="257" t="s">
        <v>436</v>
      </c>
      <c r="M8" s="30"/>
    </row>
    <row r="9" spans="1:13" ht="78.75" customHeight="1">
      <c r="A9" s="255">
        <v>7</v>
      </c>
      <c r="B9" s="255" t="s">
        <v>433</v>
      </c>
      <c r="C9" s="256" t="s">
        <v>15</v>
      </c>
      <c r="D9" s="257" t="s">
        <v>114</v>
      </c>
      <c r="E9" s="257" t="s">
        <v>459</v>
      </c>
      <c r="F9" s="257" t="s">
        <v>95</v>
      </c>
      <c r="G9" s="257" t="s">
        <v>460</v>
      </c>
      <c r="H9" s="257" t="s">
        <v>461</v>
      </c>
      <c r="I9" s="257" t="s">
        <v>462</v>
      </c>
      <c r="J9" s="257" t="s">
        <v>463</v>
      </c>
      <c r="K9" s="257" t="s">
        <v>435</v>
      </c>
      <c r="L9" s="257" t="s">
        <v>436</v>
      </c>
      <c r="M9" s="30"/>
    </row>
    <row r="10" spans="1:13" ht="78.75" customHeight="1">
      <c r="A10" s="255">
        <v>8</v>
      </c>
      <c r="B10" s="255" t="s">
        <v>433</v>
      </c>
      <c r="C10" s="256" t="s">
        <v>15</v>
      </c>
      <c r="D10" s="257" t="s">
        <v>114</v>
      </c>
      <c r="E10" s="257" t="s">
        <v>459</v>
      </c>
      <c r="F10" s="257" t="s">
        <v>395</v>
      </c>
      <c r="G10" s="257" t="s">
        <v>594</v>
      </c>
      <c r="H10" s="257" t="s">
        <v>461</v>
      </c>
      <c r="I10" s="257" t="s">
        <v>464</v>
      </c>
      <c r="J10" s="257" t="s">
        <v>463</v>
      </c>
      <c r="K10" s="257" t="s">
        <v>435</v>
      </c>
      <c r="L10" s="257" t="s">
        <v>436</v>
      </c>
      <c r="M10" s="30"/>
    </row>
    <row r="11" spans="1:13" ht="78.75" customHeight="1">
      <c r="A11" s="255">
        <v>9</v>
      </c>
      <c r="B11" s="255" t="s">
        <v>433</v>
      </c>
      <c r="C11" s="256" t="s">
        <v>15</v>
      </c>
      <c r="D11" s="257" t="s">
        <v>114</v>
      </c>
      <c r="E11" s="257" t="s">
        <v>374</v>
      </c>
      <c r="F11" s="257" t="s">
        <v>731</v>
      </c>
      <c r="G11" s="257" t="s">
        <v>732</v>
      </c>
      <c r="H11" s="257" t="s">
        <v>733</v>
      </c>
      <c r="I11" s="257" t="s">
        <v>734</v>
      </c>
      <c r="J11" s="257" t="s">
        <v>735</v>
      </c>
      <c r="K11" s="257" t="s">
        <v>736</v>
      </c>
      <c r="L11" s="257" t="s">
        <v>737</v>
      </c>
      <c r="M11" s="30"/>
    </row>
    <row r="12" spans="1:13" ht="78.75" customHeight="1">
      <c r="A12" s="255">
        <v>10</v>
      </c>
      <c r="B12" s="255" t="s">
        <v>433</v>
      </c>
      <c r="C12" s="256" t="s">
        <v>15</v>
      </c>
      <c r="D12" s="257" t="s">
        <v>114</v>
      </c>
      <c r="E12" s="257" t="s">
        <v>688</v>
      </c>
      <c r="F12" s="257" t="s">
        <v>738</v>
      </c>
      <c r="G12" s="257" t="s">
        <v>739</v>
      </c>
      <c r="H12" s="257" t="s">
        <v>740</v>
      </c>
      <c r="I12" s="257" t="s">
        <v>741</v>
      </c>
      <c r="J12" s="257" t="s">
        <v>742</v>
      </c>
      <c r="K12" s="257" t="s">
        <v>736</v>
      </c>
      <c r="L12" s="257" t="s">
        <v>737</v>
      </c>
      <c r="M12" s="30"/>
    </row>
    <row r="13" spans="1:13" ht="78.75" customHeight="1">
      <c r="A13" s="255">
        <v>11</v>
      </c>
      <c r="B13" s="255" t="s">
        <v>433</v>
      </c>
      <c r="C13" s="256" t="s">
        <v>15</v>
      </c>
      <c r="D13" s="257" t="s">
        <v>114</v>
      </c>
      <c r="E13" s="257" t="s">
        <v>616</v>
      </c>
      <c r="F13" s="257" t="s">
        <v>604</v>
      </c>
      <c r="G13" s="257" t="s">
        <v>617</v>
      </c>
      <c r="H13" s="257" t="s">
        <v>622</v>
      </c>
      <c r="I13" s="302" t="s">
        <v>621</v>
      </c>
      <c r="J13" s="257" t="s">
        <v>440</v>
      </c>
      <c r="K13" s="257" t="s">
        <v>626</v>
      </c>
      <c r="L13" s="301" t="s">
        <v>559</v>
      </c>
      <c r="M13" s="30"/>
    </row>
    <row r="14" spans="1:13" ht="78.75" customHeight="1">
      <c r="A14" s="255">
        <v>12</v>
      </c>
      <c r="B14" s="255" t="s">
        <v>433</v>
      </c>
      <c r="C14" s="256" t="s">
        <v>15</v>
      </c>
      <c r="D14" s="257" t="s">
        <v>114</v>
      </c>
      <c r="E14" s="257" t="s">
        <v>616</v>
      </c>
      <c r="F14" s="257" t="s">
        <v>598</v>
      </c>
      <c r="G14" s="257" t="s">
        <v>618</v>
      </c>
      <c r="H14" s="257" t="s">
        <v>622</v>
      </c>
      <c r="I14" s="302" t="s">
        <v>621</v>
      </c>
      <c r="J14" s="257" t="s">
        <v>440</v>
      </c>
      <c r="K14" s="257" t="s">
        <v>626</v>
      </c>
      <c r="L14" s="301" t="s">
        <v>559</v>
      </c>
      <c r="M14" s="30"/>
    </row>
    <row r="15" spans="1:13" ht="78.75" customHeight="1">
      <c r="A15" s="255">
        <v>13</v>
      </c>
      <c r="B15" s="255" t="s">
        <v>433</v>
      </c>
      <c r="C15" s="256" t="s">
        <v>15</v>
      </c>
      <c r="D15" s="257" t="s">
        <v>114</v>
      </c>
      <c r="E15" s="257" t="s">
        <v>611</v>
      </c>
      <c r="F15" s="257" t="s">
        <v>605</v>
      </c>
      <c r="G15" s="257" t="s">
        <v>619</v>
      </c>
      <c r="H15" s="257" t="s">
        <v>627</v>
      </c>
      <c r="I15" s="257"/>
      <c r="J15" s="257" t="s">
        <v>440</v>
      </c>
      <c r="K15" s="257" t="s">
        <v>626</v>
      </c>
      <c r="L15" s="301" t="s">
        <v>559</v>
      </c>
      <c r="M15" s="30"/>
    </row>
    <row r="16" spans="1:13" ht="78.75" customHeight="1">
      <c r="A16" s="255">
        <v>14</v>
      </c>
      <c r="B16" s="255"/>
      <c r="C16" s="256" t="s">
        <v>15</v>
      </c>
      <c r="D16" s="257" t="s">
        <v>114</v>
      </c>
      <c r="E16" s="257" t="s">
        <v>611</v>
      </c>
      <c r="F16" s="257" t="s">
        <v>601</v>
      </c>
      <c r="G16" s="257" t="s">
        <v>620</v>
      </c>
      <c r="H16" s="257" t="s">
        <v>627</v>
      </c>
      <c r="I16" s="257"/>
      <c r="J16" s="257" t="s">
        <v>440</v>
      </c>
      <c r="K16" s="257" t="s">
        <v>626</v>
      </c>
      <c r="L16" s="301" t="s">
        <v>559</v>
      </c>
      <c r="M16" s="30"/>
    </row>
    <row r="17" spans="1:13" ht="78.75" customHeight="1">
      <c r="A17" s="255">
        <v>15</v>
      </c>
      <c r="B17" s="255" t="s">
        <v>433</v>
      </c>
      <c r="C17" s="256" t="s">
        <v>15</v>
      </c>
      <c r="D17" s="257" t="s">
        <v>115</v>
      </c>
      <c r="E17" s="257" t="s">
        <v>77</v>
      </c>
      <c r="F17" s="257" t="s">
        <v>469</v>
      </c>
      <c r="G17" s="257" t="s">
        <v>465</v>
      </c>
      <c r="H17" s="257" t="s">
        <v>466</v>
      </c>
      <c r="I17" s="257" t="s">
        <v>467</v>
      </c>
      <c r="J17" s="257" t="s">
        <v>468</v>
      </c>
      <c r="K17" s="257" t="s">
        <v>583</v>
      </c>
      <c r="L17" s="282" t="s">
        <v>586</v>
      </c>
      <c r="M17" s="30"/>
    </row>
    <row r="18" spans="1:13" ht="78.75" customHeight="1">
      <c r="A18" s="255">
        <v>16</v>
      </c>
      <c r="B18" s="255" t="s">
        <v>433</v>
      </c>
      <c r="C18" s="260" t="s">
        <v>66</v>
      </c>
      <c r="D18" s="257" t="s">
        <v>470</v>
      </c>
      <c r="E18" s="257" t="s">
        <v>78</v>
      </c>
      <c r="F18" s="257" t="s">
        <v>471</v>
      </c>
      <c r="G18" s="257" t="s">
        <v>471</v>
      </c>
      <c r="H18" s="257" t="s">
        <v>585</v>
      </c>
      <c r="I18" s="257" t="s">
        <v>472</v>
      </c>
      <c r="J18" s="257"/>
      <c r="K18" s="257" t="s">
        <v>375</v>
      </c>
      <c r="L18" s="283" t="s">
        <v>473</v>
      </c>
      <c r="M18" s="30"/>
    </row>
    <row r="19" spans="1:13" ht="78.75" customHeight="1">
      <c r="A19" s="255">
        <v>17</v>
      </c>
      <c r="B19" s="255" t="s">
        <v>433</v>
      </c>
      <c r="C19" s="260" t="s">
        <v>66</v>
      </c>
      <c r="D19" s="257" t="s">
        <v>470</v>
      </c>
      <c r="E19" s="257" t="s">
        <v>78</v>
      </c>
      <c r="F19" s="257" t="s">
        <v>99</v>
      </c>
      <c r="G19" s="257" t="s">
        <v>474</v>
      </c>
      <c r="H19" s="257" t="s">
        <v>492</v>
      </c>
      <c r="I19" s="257" t="s">
        <v>475</v>
      </c>
      <c r="J19" s="257"/>
      <c r="K19" s="258" t="s">
        <v>376</v>
      </c>
      <c r="L19" s="283" t="s">
        <v>476</v>
      </c>
      <c r="M19" s="30"/>
    </row>
    <row r="20" spans="1:13" ht="78.75" customHeight="1">
      <c r="A20" s="255">
        <v>18</v>
      </c>
      <c r="B20" s="255" t="s">
        <v>433</v>
      </c>
      <c r="C20" s="260" t="s">
        <v>66</v>
      </c>
      <c r="D20" s="257" t="s">
        <v>470</v>
      </c>
      <c r="E20" s="257" t="s">
        <v>79</v>
      </c>
      <c r="F20" s="257" t="s">
        <v>477</v>
      </c>
      <c r="G20" s="257" t="s">
        <v>493</v>
      </c>
      <c r="H20" s="257" t="s">
        <v>494</v>
      </c>
      <c r="I20" s="257" t="s">
        <v>495</v>
      </c>
      <c r="J20" s="257" t="s">
        <v>478</v>
      </c>
      <c r="K20" s="257" t="s">
        <v>376</v>
      </c>
      <c r="L20" s="283" t="s">
        <v>476</v>
      </c>
      <c r="M20" s="30"/>
    </row>
    <row r="21" spans="1:13" ht="78.75" customHeight="1">
      <c r="A21" s="255">
        <v>19</v>
      </c>
      <c r="B21" s="255" t="s">
        <v>433</v>
      </c>
      <c r="C21" s="260" t="s">
        <v>66</v>
      </c>
      <c r="D21" s="257" t="s">
        <v>470</v>
      </c>
      <c r="E21" s="257" t="s">
        <v>79</v>
      </c>
      <c r="F21" s="257" t="s">
        <v>100</v>
      </c>
      <c r="G21" s="257" t="s">
        <v>479</v>
      </c>
      <c r="H21" s="257" t="s">
        <v>480</v>
      </c>
      <c r="I21" s="257" t="s">
        <v>496</v>
      </c>
      <c r="J21" s="257" t="s">
        <v>497</v>
      </c>
      <c r="K21" s="257" t="s">
        <v>386</v>
      </c>
      <c r="L21" s="283" t="s">
        <v>481</v>
      </c>
      <c r="M21" s="30"/>
    </row>
    <row r="22" spans="1:13" ht="78.75" customHeight="1">
      <c r="A22" s="255">
        <v>20</v>
      </c>
      <c r="B22" s="255" t="s">
        <v>433</v>
      </c>
      <c r="C22" s="260" t="s">
        <v>66</v>
      </c>
      <c r="D22" s="257" t="s">
        <v>470</v>
      </c>
      <c r="E22" s="257" t="s">
        <v>79</v>
      </c>
      <c r="F22" s="257" t="s">
        <v>482</v>
      </c>
      <c r="G22" s="257" t="s">
        <v>498</v>
      </c>
      <c r="H22" s="257" t="s">
        <v>483</v>
      </c>
      <c r="I22" s="257" t="s">
        <v>484</v>
      </c>
      <c r="J22" s="257" t="s">
        <v>499</v>
      </c>
      <c r="K22" s="257" t="s">
        <v>376</v>
      </c>
      <c r="L22" s="283" t="s">
        <v>476</v>
      </c>
      <c r="M22" s="30"/>
    </row>
    <row r="23" spans="1:13" ht="79.5" customHeight="1">
      <c r="A23" s="255">
        <v>21</v>
      </c>
      <c r="B23" s="255" t="s">
        <v>433</v>
      </c>
      <c r="C23" s="260" t="s">
        <v>66</v>
      </c>
      <c r="D23" s="257" t="s">
        <v>470</v>
      </c>
      <c r="E23" s="257" t="s">
        <v>80</v>
      </c>
      <c r="F23" s="257" t="s">
        <v>485</v>
      </c>
      <c r="G23" s="257" t="s">
        <v>500</v>
      </c>
      <c r="H23" s="257" t="s">
        <v>486</v>
      </c>
      <c r="I23" s="257" t="s">
        <v>487</v>
      </c>
      <c r="J23" s="257" t="s">
        <v>488</v>
      </c>
      <c r="K23" s="257" t="s">
        <v>376</v>
      </c>
      <c r="L23" s="283" t="s">
        <v>476</v>
      </c>
      <c r="M23" s="30"/>
    </row>
    <row r="24" spans="1:13" ht="78.75" customHeight="1">
      <c r="A24" s="255">
        <v>22</v>
      </c>
      <c r="B24" s="255" t="s">
        <v>433</v>
      </c>
      <c r="C24" s="260" t="s">
        <v>66</v>
      </c>
      <c r="D24" s="257" t="s">
        <v>470</v>
      </c>
      <c r="E24" s="257" t="s">
        <v>80</v>
      </c>
      <c r="F24" s="257" t="s">
        <v>405</v>
      </c>
      <c r="G24" s="257" t="s">
        <v>489</v>
      </c>
      <c r="H24" s="257" t="s">
        <v>490</v>
      </c>
      <c r="I24" s="257" t="s">
        <v>491</v>
      </c>
      <c r="J24" s="257" t="s">
        <v>501</v>
      </c>
      <c r="K24" s="257" t="s">
        <v>376</v>
      </c>
      <c r="L24" s="283" t="s">
        <v>476</v>
      </c>
      <c r="M24" s="30"/>
    </row>
    <row r="25" spans="1:13" ht="78.75" customHeight="1">
      <c r="A25" s="255">
        <v>23</v>
      </c>
      <c r="B25" s="255" t="s">
        <v>433</v>
      </c>
      <c r="C25" s="260" t="s">
        <v>66</v>
      </c>
      <c r="D25" s="257" t="s">
        <v>470</v>
      </c>
      <c r="E25" s="257" t="s">
        <v>609</v>
      </c>
      <c r="F25" s="257" t="s">
        <v>609</v>
      </c>
      <c r="G25" s="257" t="s">
        <v>628</v>
      </c>
      <c r="H25" s="257" t="s">
        <v>629</v>
      </c>
      <c r="I25" s="257" t="s">
        <v>630</v>
      </c>
      <c r="J25" s="257" t="s">
        <v>631</v>
      </c>
      <c r="K25" s="257" t="s">
        <v>414</v>
      </c>
      <c r="L25" s="300" t="s">
        <v>632</v>
      </c>
      <c r="M25" s="30"/>
    </row>
    <row r="26" spans="1:13" ht="78.75" customHeight="1">
      <c r="A26" s="255">
        <v>24</v>
      </c>
      <c r="B26" s="255" t="s">
        <v>433</v>
      </c>
      <c r="C26" s="260" t="s">
        <v>66</v>
      </c>
      <c r="D26" s="257" t="s">
        <v>84</v>
      </c>
      <c r="E26" s="257" t="s">
        <v>502</v>
      </c>
      <c r="F26" s="257" t="s">
        <v>581</v>
      </c>
      <c r="G26" s="257" t="s">
        <v>587</v>
      </c>
      <c r="H26" s="257" t="s">
        <v>503</v>
      </c>
      <c r="I26" s="257" t="s">
        <v>504</v>
      </c>
      <c r="J26" s="257"/>
      <c r="K26" s="257" t="s">
        <v>387</v>
      </c>
      <c r="L26" s="283" t="s">
        <v>505</v>
      </c>
      <c r="M26" s="30"/>
    </row>
    <row r="27" spans="1:13" ht="90.75" customHeight="1">
      <c r="A27" s="255">
        <v>25</v>
      </c>
      <c r="B27" s="255" t="s">
        <v>433</v>
      </c>
      <c r="C27" s="260" t="s">
        <v>66</v>
      </c>
      <c r="D27" s="257" t="s">
        <v>84</v>
      </c>
      <c r="E27" s="257" t="s">
        <v>502</v>
      </c>
      <c r="F27" s="257" t="s">
        <v>588</v>
      </c>
      <c r="G27" s="257" t="s">
        <v>589</v>
      </c>
      <c r="H27" s="257" t="s">
        <v>503</v>
      </c>
      <c r="I27" s="257" t="s">
        <v>504</v>
      </c>
      <c r="J27" s="257"/>
      <c r="K27" s="257" t="s">
        <v>387</v>
      </c>
      <c r="L27" s="283" t="s">
        <v>505</v>
      </c>
      <c r="M27" s="30"/>
    </row>
    <row r="28" spans="1:13" ht="78.75" customHeight="1">
      <c r="A28" s="255">
        <v>26</v>
      </c>
      <c r="B28" s="255" t="s">
        <v>433</v>
      </c>
      <c r="C28" s="260" t="s">
        <v>66</v>
      </c>
      <c r="D28" s="257" t="s">
        <v>84</v>
      </c>
      <c r="E28" s="257" t="s">
        <v>506</v>
      </c>
      <c r="F28" s="257" t="s">
        <v>590</v>
      </c>
      <c r="G28" s="257" t="s">
        <v>591</v>
      </c>
      <c r="H28" s="257" t="s">
        <v>507</v>
      </c>
      <c r="I28" s="257" t="s">
        <v>508</v>
      </c>
      <c r="J28" s="257"/>
      <c r="K28" s="257" t="s">
        <v>376</v>
      </c>
      <c r="L28" s="283" t="s">
        <v>476</v>
      </c>
      <c r="M28" s="30"/>
    </row>
    <row r="29" spans="1:13" ht="78.75" customHeight="1">
      <c r="A29" s="255">
        <v>27</v>
      </c>
      <c r="B29" s="255" t="s">
        <v>433</v>
      </c>
      <c r="C29" s="260" t="s">
        <v>66</v>
      </c>
      <c r="D29" s="257" t="s">
        <v>84</v>
      </c>
      <c r="E29" s="257"/>
      <c r="F29" s="257" t="s">
        <v>509</v>
      </c>
      <c r="G29" s="257" t="s">
        <v>510</v>
      </c>
      <c r="H29" s="257" t="s">
        <v>511</v>
      </c>
      <c r="I29" s="257" t="s">
        <v>512</v>
      </c>
      <c r="J29" s="257" t="s">
        <v>513</v>
      </c>
      <c r="K29" s="257" t="s">
        <v>514</v>
      </c>
      <c r="L29" s="257" t="s">
        <v>515</v>
      </c>
      <c r="M29" s="30"/>
    </row>
    <row r="30" spans="1:13" s="17" customFormat="1" ht="78.75" customHeight="1">
      <c r="A30" s="255">
        <v>28</v>
      </c>
      <c r="B30" s="255" t="s">
        <v>433</v>
      </c>
      <c r="C30" s="260" t="s">
        <v>66</v>
      </c>
      <c r="D30" s="257" t="s">
        <v>84</v>
      </c>
      <c r="E30" s="257" t="s">
        <v>506</v>
      </c>
      <c r="F30" s="257" t="s">
        <v>516</v>
      </c>
      <c r="G30" s="257" t="s">
        <v>517</v>
      </c>
      <c r="H30" s="257" t="s">
        <v>519</v>
      </c>
      <c r="I30" s="257" t="s">
        <v>518</v>
      </c>
      <c r="J30" s="257" t="s">
        <v>520</v>
      </c>
      <c r="K30" s="257" t="s">
        <v>376</v>
      </c>
      <c r="L30" s="259" t="s">
        <v>476</v>
      </c>
      <c r="M30" s="261"/>
    </row>
    <row r="31" spans="1:13" ht="103.5" customHeight="1">
      <c r="A31" s="255">
        <v>29</v>
      </c>
      <c r="B31" s="255" t="s">
        <v>433</v>
      </c>
      <c r="C31" s="260" t="s">
        <v>66</v>
      </c>
      <c r="D31" s="257" t="s">
        <v>84</v>
      </c>
      <c r="E31" s="257" t="s">
        <v>83</v>
      </c>
      <c r="F31" s="257" t="s">
        <v>521</v>
      </c>
      <c r="G31" s="257" t="s">
        <v>522</v>
      </c>
      <c r="H31" s="257" t="s">
        <v>523</v>
      </c>
      <c r="I31" s="257" t="s">
        <v>524</v>
      </c>
      <c r="J31" s="257" t="s">
        <v>525</v>
      </c>
      <c r="K31" s="257" t="s">
        <v>526</v>
      </c>
      <c r="L31" s="257" t="s">
        <v>527</v>
      </c>
      <c r="M31" s="30"/>
    </row>
    <row r="32" spans="1:13" ht="103.5" customHeight="1">
      <c r="A32" s="255">
        <v>30</v>
      </c>
      <c r="B32" s="255" t="s">
        <v>433</v>
      </c>
      <c r="C32" s="260" t="s">
        <v>66</v>
      </c>
      <c r="D32" s="257" t="s">
        <v>84</v>
      </c>
      <c r="E32" s="257" t="s">
        <v>633</v>
      </c>
      <c r="F32" s="257" t="s">
        <v>633</v>
      </c>
      <c r="G32" s="257" t="s">
        <v>634</v>
      </c>
      <c r="H32" s="257" t="s">
        <v>647</v>
      </c>
      <c r="I32" s="257" t="s">
        <v>635</v>
      </c>
      <c r="J32" s="257" t="s">
        <v>636</v>
      </c>
      <c r="K32" s="257" t="s">
        <v>623</v>
      </c>
      <c r="L32" s="300" t="s">
        <v>637</v>
      </c>
      <c r="M32" s="30"/>
    </row>
    <row r="33" spans="1:13" ht="77.25" customHeight="1">
      <c r="A33" s="255">
        <v>31</v>
      </c>
      <c r="B33" s="255" t="s">
        <v>433</v>
      </c>
      <c r="C33" s="262" t="s">
        <v>593</v>
      </c>
      <c r="D33" s="257" t="s">
        <v>528</v>
      </c>
      <c r="E33" s="257" t="s">
        <v>118</v>
      </c>
      <c r="F33" s="257" t="s">
        <v>107</v>
      </c>
      <c r="G33" s="257" t="s">
        <v>107</v>
      </c>
      <c r="H33" s="257" t="s">
        <v>529</v>
      </c>
      <c r="I33" s="257" t="s">
        <v>530</v>
      </c>
      <c r="J33" s="257"/>
      <c r="K33" s="257" t="s">
        <v>532</v>
      </c>
      <c r="L33" s="259" t="s">
        <v>531</v>
      </c>
      <c r="M33" s="30"/>
    </row>
    <row r="34" spans="1:13" ht="79.5" customHeight="1">
      <c r="A34" s="255">
        <v>32</v>
      </c>
      <c r="B34" s="255" t="s">
        <v>433</v>
      </c>
      <c r="C34" s="262" t="s">
        <v>593</v>
      </c>
      <c r="D34" s="257" t="s">
        <v>528</v>
      </c>
      <c r="E34" s="257" t="s">
        <v>118</v>
      </c>
      <c r="F34" s="257" t="s">
        <v>407</v>
      </c>
      <c r="G34" s="257" t="s">
        <v>533</v>
      </c>
      <c r="H34" s="257" t="s">
        <v>595</v>
      </c>
      <c r="I34" s="257" t="s">
        <v>534</v>
      </c>
      <c r="J34" s="257" t="s">
        <v>535</v>
      </c>
      <c r="K34" s="257" t="s">
        <v>536</v>
      </c>
      <c r="L34" s="257" t="s">
        <v>537</v>
      </c>
      <c r="M34" s="30"/>
    </row>
    <row r="35" spans="1:13" ht="80.25" customHeight="1">
      <c r="A35" s="255">
        <v>33</v>
      </c>
      <c r="B35" s="255" t="s">
        <v>433</v>
      </c>
      <c r="C35" s="262" t="s">
        <v>593</v>
      </c>
      <c r="D35" s="257" t="s">
        <v>528</v>
      </c>
      <c r="E35" s="257" t="s">
        <v>85</v>
      </c>
      <c r="F35" s="257" t="s">
        <v>86</v>
      </c>
      <c r="G35" s="257" t="s">
        <v>538</v>
      </c>
      <c r="H35" s="257" t="s">
        <v>539</v>
      </c>
      <c r="I35" s="257"/>
      <c r="J35" s="257" t="s">
        <v>540</v>
      </c>
      <c r="K35" s="257" t="s">
        <v>388</v>
      </c>
      <c r="L35" s="259" t="s">
        <v>541</v>
      </c>
      <c r="M35" s="30"/>
    </row>
    <row r="36" spans="1:13" ht="78.75" customHeight="1">
      <c r="A36" s="255">
        <v>34</v>
      </c>
      <c r="B36" s="255" t="s">
        <v>433</v>
      </c>
      <c r="C36" s="262" t="s">
        <v>593</v>
      </c>
      <c r="D36" s="257" t="s">
        <v>90</v>
      </c>
      <c r="E36" s="257" t="s">
        <v>87</v>
      </c>
      <c r="F36" s="257" t="s">
        <v>542</v>
      </c>
      <c r="G36" s="257" t="s">
        <v>543</v>
      </c>
      <c r="H36" s="257" t="s">
        <v>544</v>
      </c>
      <c r="I36" s="257" t="s">
        <v>545</v>
      </c>
      <c r="J36" s="257" t="s">
        <v>546</v>
      </c>
      <c r="K36" s="257" t="s">
        <v>376</v>
      </c>
      <c r="L36" s="259" t="s">
        <v>476</v>
      </c>
      <c r="M36" s="30"/>
    </row>
    <row r="37" spans="1:13" ht="80.25" customHeight="1">
      <c r="A37" s="255">
        <v>35</v>
      </c>
      <c r="B37" s="255" t="s">
        <v>433</v>
      </c>
      <c r="C37" s="262" t="s">
        <v>593</v>
      </c>
      <c r="D37" s="257" t="s">
        <v>90</v>
      </c>
      <c r="E37" s="257" t="s">
        <v>87</v>
      </c>
      <c r="F37" s="257" t="s">
        <v>408</v>
      </c>
      <c r="G37" s="257" t="s">
        <v>547</v>
      </c>
      <c r="H37" s="257" t="s">
        <v>548</v>
      </c>
      <c r="I37" s="257" t="s">
        <v>549</v>
      </c>
      <c r="J37" s="257" t="s">
        <v>550</v>
      </c>
      <c r="K37" s="257" t="s">
        <v>376</v>
      </c>
      <c r="L37" s="259" t="s">
        <v>476</v>
      </c>
      <c r="M37" s="30"/>
    </row>
    <row r="38" spans="1:13" ht="78.75" customHeight="1">
      <c r="A38" s="255">
        <v>36</v>
      </c>
      <c r="B38" s="255" t="s">
        <v>433</v>
      </c>
      <c r="C38" s="262" t="s">
        <v>593</v>
      </c>
      <c r="D38" s="257" t="s">
        <v>90</v>
      </c>
      <c r="E38" s="257" t="s">
        <v>87</v>
      </c>
      <c r="F38" s="257" t="s">
        <v>109</v>
      </c>
      <c r="G38" s="257" t="s">
        <v>551</v>
      </c>
      <c r="H38" s="257" t="s">
        <v>552</v>
      </c>
      <c r="I38" s="257" t="s">
        <v>549</v>
      </c>
      <c r="J38" s="257"/>
      <c r="K38" s="257" t="s">
        <v>376</v>
      </c>
      <c r="L38" s="259" t="s">
        <v>476</v>
      </c>
      <c r="M38" s="30"/>
    </row>
    <row r="39" spans="1:13" ht="78.75" customHeight="1">
      <c r="A39" s="255">
        <v>37</v>
      </c>
      <c r="B39" s="255" t="s">
        <v>433</v>
      </c>
      <c r="C39" s="262" t="s">
        <v>593</v>
      </c>
      <c r="D39" s="257" t="s">
        <v>553</v>
      </c>
      <c r="E39" s="257" t="s">
        <v>88</v>
      </c>
      <c r="F39" s="257" t="s">
        <v>554</v>
      </c>
      <c r="G39" s="257" t="s">
        <v>555</v>
      </c>
      <c r="H39" s="257" t="s">
        <v>556</v>
      </c>
      <c r="I39" s="257" t="s">
        <v>557</v>
      </c>
      <c r="J39" s="257" t="s">
        <v>558</v>
      </c>
      <c r="K39" s="257" t="s">
        <v>378</v>
      </c>
      <c r="L39" s="300" t="s">
        <v>559</v>
      </c>
      <c r="M39" s="30"/>
    </row>
    <row r="40" spans="1:13" ht="88.5" customHeight="1">
      <c r="A40" s="255">
        <v>38</v>
      </c>
      <c r="B40" s="255" t="s">
        <v>433</v>
      </c>
      <c r="C40" s="262" t="s">
        <v>593</v>
      </c>
      <c r="D40" s="299" t="s">
        <v>553</v>
      </c>
      <c r="E40" s="299" t="s">
        <v>88</v>
      </c>
      <c r="F40" s="299" t="s">
        <v>650</v>
      </c>
      <c r="G40" s="299" t="s">
        <v>653</v>
      </c>
      <c r="H40" s="299" t="s">
        <v>654</v>
      </c>
      <c r="I40" s="299" t="s">
        <v>560</v>
      </c>
      <c r="J40" s="321" t="s">
        <v>638</v>
      </c>
      <c r="K40" s="299" t="s">
        <v>639</v>
      </c>
      <c r="L40" s="322" t="s">
        <v>640</v>
      </c>
      <c r="M40" s="30"/>
    </row>
    <row r="41" spans="1:13" ht="78.75" customHeight="1">
      <c r="A41" s="255">
        <v>39</v>
      </c>
      <c r="B41" s="255" t="s">
        <v>433</v>
      </c>
      <c r="C41" s="262" t="s">
        <v>593</v>
      </c>
      <c r="D41" s="299" t="s">
        <v>553</v>
      </c>
      <c r="E41" s="299" t="s">
        <v>88</v>
      </c>
      <c r="F41" s="299" t="s">
        <v>651</v>
      </c>
      <c r="G41" s="299" t="s">
        <v>655</v>
      </c>
      <c r="H41" s="299" t="s">
        <v>561</v>
      </c>
      <c r="I41" s="299" t="s">
        <v>562</v>
      </c>
      <c r="J41" s="321" t="s">
        <v>641</v>
      </c>
      <c r="K41" s="299" t="s">
        <v>639</v>
      </c>
      <c r="L41" s="322" t="s">
        <v>640</v>
      </c>
      <c r="M41" s="30"/>
    </row>
    <row r="42" spans="1:13" ht="105.75" customHeight="1">
      <c r="A42" s="255">
        <v>40</v>
      </c>
      <c r="B42" s="255"/>
      <c r="C42" s="262" t="s">
        <v>593</v>
      </c>
      <c r="D42" s="299" t="s">
        <v>553</v>
      </c>
      <c r="E42" s="299" t="s">
        <v>88</v>
      </c>
      <c r="F42" s="299" t="s">
        <v>652</v>
      </c>
      <c r="G42" s="299" t="s">
        <v>656</v>
      </c>
      <c r="H42" s="299" t="s">
        <v>657</v>
      </c>
      <c r="I42" s="299" t="s">
        <v>658</v>
      </c>
      <c r="J42" s="321" t="s">
        <v>641</v>
      </c>
      <c r="K42" s="299" t="s">
        <v>659</v>
      </c>
      <c r="L42" s="322" t="s">
        <v>640</v>
      </c>
      <c r="M42" s="30"/>
    </row>
    <row r="43" spans="1:13" ht="78.75" customHeight="1">
      <c r="A43" s="255">
        <v>41</v>
      </c>
      <c r="B43" s="255" t="s">
        <v>433</v>
      </c>
      <c r="C43" s="262" t="s">
        <v>593</v>
      </c>
      <c r="D43" s="299" t="s">
        <v>553</v>
      </c>
      <c r="E43" s="299" t="s">
        <v>648</v>
      </c>
      <c r="F43" s="299" t="s">
        <v>642</v>
      </c>
      <c r="G43" s="299" t="s">
        <v>643</v>
      </c>
      <c r="H43" s="299" t="s">
        <v>644</v>
      </c>
      <c r="I43" s="299" t="s">
        <v>645</v>
      </c>
      <c r="J43" s="257" t="s">
        <v>646</v>
      </c>
      <c r="K43" s="299" t="s">
        <v>623</v>
      </c>
      <c r="L43" s="323" t="s">
        <v>632</v>
      </c>
      <c r="M43" s="30"/>
    </row>
    <row r="44" spans="1:13" ht="78.75" customHeight="1">
      <c r="A44" s="255">
        <v>42</v>
      </c>
      <c r="B44" s="255" t="s">
        <v>433</v>
      </c>
      <c r="C44" s="262" t="s">
        <v>593</v>
      </c>
      <c r="D44" s="257" t="s">
        <v>553</v>
      </c>
      <c r="E44" s="257" t="s">
        <v>89</v>
      </c>
      <c r="F44" s="257" t="s">
        <v>363</v>
      </c>
      <c r="G44" s="257" t="s">
        <v>563</v>
      </c>
      <c r="H44" s="257" t="s">
        <v>564</v>
      </c>
      <c r="I44" s="257" t="s">
        <v>565</v>
      </c>
      <c r="J44" s="257" t="s">
        <v>566</v>
      </c>
      <c r="K44" s="257" t="s">
        <v>377</v>
      </c>
      <c r="L44" s="259" t="s">
        <v>567</v>
      </c>
      <c r="M44" s="30"/>
    </row>
    <row r="45" spans="1:13" ht="78.75" customHeight="1">
      <c r="A45" s="255">
        <v>43</v>
      </c>
      <c r="B45" s="255" t="s">
        <v>433</v>
      </c>
      <c r="C45" s="262" t="s">
        <v>593</v>
      </c>
      <c r="D45" s="257" t="s">
        <v>553</v>
      </c>
      <c r="E45" s="257" t="s">
        <v>89</v>
      </c>
      <c r="F45" s="257" t="s">
        <v>568</v>
      </c>
      <c r="G45" s="257" t="s">
        <v>568</v>
      </c>
      <c r="H45" s="257" t="s">
        <v>569</v>
      </c>
      <c r="I45" s="257" t="s">
        <v>570</v>
      </c>
      <c r="J45" s="257" t="s">
        <v>571</v>
      </c>
      <c r="K45" s="263" t="s">
        <v>377</v>
      </c>
      <c r="L45" s="259" t="s">
        <v>567</v>
      </c>
      <c r="M45" s="30"/>
    </row>
    <row r="46" spans="1:13" ht="78.75" customHeight="1">
      <c r="A46" s="255">
        <v>44</v>
      </c>
      <c r="B46" s="255" t="s">
        <v>433</v>
      </c>
      <c r="C46" s="262" t="s">
        <v>593</v>
      </c>
      <c r="D46" s="257" t="s">
        <v>553</v>
      </c>
      <c r="E46" s="257" t="s">
        <v>89</v>
      </c>
      <c r="F46" s="257" t="s">
        <v>572</v>
      </c>
      <c r="G46" s="257" t="s">
        <v>572</v>
      </c>
      <c r="H46" s="258" t="s">
        <v>573</v>
      </c>
      <c r="I46" s="257" t="s">
        <v>574</v>
      </c>
      <c r="J46" s="257" t="s">
        <v>571</v>
      </c>
      <c r="K46" s="257" t="s">
        <v>377</v>
      </c>
      <c r="L46" s="259" t="s">
        <v>567</v>
      </c>
      <c r="M46" s="30"/>
    </row>
    <row r="47" spans="1:13" ht="78.75" customHeight="1">
      <c r="A47" s="255">
        <v>45</v>
      </c>
      <c r="B47" s="255" t="s">
        <v>433</v>
      </c>
      <c r="C47" s="262" t="s">
        <v>593</v>
      </c>
      <c r="D47" s="257" t="s">
        <v>553</v>
      </c>
      <c r="E47" s="257" t="s">
        <v>89</v>
      </c>
      <c r="F47" s="257" t="s">
        <v>579</v>
      </c>
      <c r="G47" s="257" t="s">
        <v>579</v>
      </c>
      <c r="H47" s="257" t="s">
        <v>573</v>
      </c>
      <c r="I47" s="257" t="s">
        <v>575</v>
      </c>
      <c r="J47" s="257" t="s">
        <v>571</v>
      </c>
      <c r="K47" s="257" t="s">
        <v>377</v>
      </c>
      <c r="L47" s="259" t="s">
        <v>567</v>
      </c>
      <c r="M47" s="30"/>
    </row>
    <row r="48" spans="1:13" ht="78.75" customHeight="1">
      <c r="A48" s="255">
        <v>46</v>
      </c>
      <c r="B48" s="255" t="s">
        <v>433</v>
      </c>
      <c r="C48" s="262" t="s">
        <v>593</v>
      </c>
      <c r="D48" s="257" t="s">
        <v>553</v>
      </c>
      <c r="E48" s="257" t="s">
        <v>89</v>
      </c>
      <c r="F48" s="257" t="s">
        <v>576</v>
      </c>
      <c r="G48" s="257" t="s">
        <v>576</v>
      </c>
      <c r="H48" s="257" t="s">
        <v>577</v>
      </c>
      <c r="I48" s="257" t="s">
        <v>578</v>
      </c>
      <c r="J48" s="257"/>
      <c r="K48" s="257" t="s">
        <v>376</v>
      </c>
      <c r="L48" s="259" t="s">
        <v>476</v>
      </c>
      <c r="M48" s="30"/>
    </row>
    <row r="49" spans="1:13">
      <c r="A49" s="30"/>
      <c r="B49" s="30"/>
      <c r="C49" s="30"/>
      <c r="D49" s="30"/>
      <c r="E49" s="30"/>
      <c r="F49" s="30"/>
      <c r="G49" s="30"/>
      <c r="H49" s="30"/>
      <c r="I49" s="30"/>
      <c r="J49" s="30"/>
      <c r="K49" s="30"/>
      <c r="L49" s="30"/>
      <c r="M49" s="30"/>
    </row>
    <row r="50" spans="1:13">
      <c r="A50" s="30"/>
      <c r="B50" s="30"/>
      <c r="C50" s="30"/>
      <c r="D50" s="30"/>
      <c r="E50" s="30"/>
      <c r="F50" s="30"/>
      <c r="G50" s="30"/>
      <c r="H50" s="30"/>
      <c r="I50" s="30"/>
      <c r="J50" s="30"/>
      <c r="K50" s="30"/>
      <c r="L50" s="30"/>
      <c r="M50" s="30"/>
    </row>
    <row r="51" spans="1:13">
      <c r="A51" s="30"/>
      <c r="B51" s="30"/>
      <c r="C51" s="30"/>
      <c r="D51" s="30"/>
      <c r="E51" s="30"/>
      <c r="F51" s="30"/>
      <c r="G51" s="30"/>
      <c r="H51" s="30"/>
      <c r="I51" s="30"/>
      <c r="J51" s="30"/>
      <c r="K51" s="30"/>
      <c r="L51" s="30"/>
      <c r="M51" s="30"/>
    </row>
    <row r="52" spans="1:13">
      <c r="A52" s="13"/>
      <c r="B52" s="13"/>
      <c r="C52" s="13"/>
      <c r="D52" s="13"/>
      <c r="E52" s="13"/>
      <c r="F52" s="13"/>
      <c r="G52" s="13"/>
      <c r="H52" s="13"/>
      <c r="I52" s="13"/>
      <c r="J52" s="13"/>
      <c r="K52" s="13"/>
      <c r="L52" s="13"/>
      <c r="M52" s="13"/>
    </row>
    <row r="53" spans="1:13">
      <c r="A53" s="13"/>
      <c r="B53" s="13"/>
      <c r="C53" s="13"/>
      <c r="D53" s="13"/>
      <c r="E53" s="13"/>
      <c r="F53" s="13"/>
      <c r="G53" s="13"/>
      <c r="H53" s="13"/>
      <c r="I53" s="13"/>
      <c r="J53" s="13"/>
      <c r="K53" s="13"/>
      <c r="L53" s="13"/>
      <c r="M53" s="13"/>
    </row>
  </sheetData>
  <phoneticPr fontId="127" type="noConversion"/>
  <hyperlinks>
    <hyperlink ref="L17" r:id="rId1" xr:uid="{00000000-0004-0000-0700-000000000000}"/>
    <hyperlink ref="L18" r:id="rId2" xr:uid="{00000000-0004-0000-0700-000001000000}"/>
    <hyperlink ref="L19" r:id="rId3" xr:uid="{00000000-0004-0000-0700-000002000000}"/>
    <hyperlink ref="L20" r:id="rId4" xr:uid="{00000000-0004-0000-0700-000003000000}"/>
    <hyperlink ref="L21" r:id="rId5" xr:uid="{00000000-0004-0000-0700-000004000000}"/>
    <hyperlink ref="L22" r:id="rId6" xr:uid="{00000000-0004-0000-0700-000005000000}"/>
    <hyperlink ref="L23" r:id="rId7" xr:uid="{00000000-0004-0000-0700-000006000000}"/>
    <hyperlink ref="L24" r:id="rId8" xr:uid="{00000000-0004-0000-0700-000007000000}"/>
    <hyperlink ref="L28" r:id="rId9" xr:uid="{00000000-0004-0000-0700-000008000000}"/>
    <hyperlink ref="L30" r:id="rId10" xr:uid="{00000000-0004-0000-0700-000009000000}"/>
    <hyperlink ref="L33" r:id="rId11" xr:uid="{00000000-0004-0000-0700-00000A000000}"/>
    <hyperlink ref="L35" r:id="rId12" xr:uid="{00000000-0004-0000-0700-00000B000000}"/>
    <hyperlink ref="L36" r:id="rId13" xr:uid="{00000000-0004-0000-0700-00000C000000}"/>
    <hyperlink ref="L37" r:id="rId14" xr:uid="{00000000-0004-0000-0700-00000D000000}"/>
    <hyperlink ref="L38" r:id="rId15" xr:uid="{00000000-0004-0000-0700-00000E000000}"/>
    <hyperlink ref="L39" r:id="rId16" xr:uid="{00000000-0004-0000-0700-00000F000000}"/>
    <hyperlink ref="L45" r:id="rId17" xr:uid="{00000000-0004-0000-0700-000010000000}"/>
    <hyperlink ref="L46" r:id="rId18" xr:uid="{00000000-0004-0000-0700-000011000000}"/>
    <hyperlink ref="L47" r:id="rId19" xr:uid="{00000000-0004-0000-0700-000012000000}"/>
    <hyperlink ref="L48" r:id="rId20" xr:uid="{00000000-0004-0000-0700-000013000000}"/>
    <hyperlink ref="L27" r:id="rId21" xr:uid="{00000000-0004-0000-0700-000014000000}"/>
    <hyperlink ref="L26" r:id="rId22" xr:uid="{00000000-0004-0000-0700-000015000000}"/>
    <hyperlink ref="L41" r:id="rId23" xr:uid="{00000000-0004-0000-0700-000018000000}"/>
    <hyperlink ref="J40" r:id="rId24" xr:uid="{00000000-0004-0000-0700-000019000000}"/>
    <hyperlink ref="J41" r:id="rId25" xr:uid="{00000000-0004-0000-0700-00001A000000}"/>
    <hyperlink ref="L40" r:id="rId26" xr:uid="{00000000-0004-0000-0700-00001B000000}"/>
    <hyperlink ref="L44" r:id="rId27" xr:uid="{00000000-0004-0000-0700-00001C000000}"/>
    <hyperlink ref="L25" r:id="rId28" xr:uid="{00000000-0004-0000-0700-00001D000000}"/>
    <hyperlink ref="L32" r:id="rId29" xr:uid="{00000000-0004-0000-0700-00001E000000}"/>
    <hyperlink ref="L43" r:id="rId30" xr:uid="{00000000-0004-0000-0700-00001F000000}"/>
    <hyperlink ref="J42" r:id="rId31" xr:uid="{00000000-0004-0000-0700-000020000000}"/>
    <hyperlink ref="L42" r:id="rId32" xr:uid="{00000000-0004-0000-0700-000021000000}"/>
  </hyperlinks>
  <pageMargins left="0.7" right="0.7" top="0.75" bottom="0.75" header="0.3" footer="0.3"/>
  <pageSetup orientation="portrait" horizontalDpi="4294967293" r:id="rId3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D383-C36E-496E-9FC7-161EA2A86B33}">
  <dimension ref="A1:AU313"/>
  <sheetViews>
    <sheetView zoomScale="90" zoomScaleNormal="90" workbookViewId="0">
      <selection activeCell="I4" sqref="I4"/>
    </sheetView>
  </sheetViews>
  <sheetFormatPr defaultColWidth="11.5546875" defaultRowHeight="14.4"/>
  <cols>
    <col min="1" max="1" width="18" style="1" customWidth="1"/>
    <col min="2" max="2" width="23" style="1" customWidth="1"/>
    <col min="3" max="3" width="9.88671875" style="1" customWidth="1"/>
    <col min="4" max="5" width="11.44140625" style="1"/>
    <col min="6" max="6" width="15.109375" style="1" customWidth="1"/>
    <col min="7" max="47" width="11.44140625" style="1"/>
  </cols>
  <sheetData>
    <row r="1" spans="1:47" ht="110.4">
      <c r="A1" s="386" t="s">
        <v>17</v>
      </c>
      <c r="B1" s="387" t="s">
        <v>16</v>
      </c>
      <c r="C1" s="388" t="s">
        <v>370</v>
      </c>
      <c r="D1" s="376" t="s">
        <v>743</v>
      </c>
      <c r="E1" s="376" t="s">
        <v>92</v>
      </c>
      <c r="F1" s="376" t="s">
        <v>93</v>
      </c>
      <c r="G1" s="376" t="s">
        <v>94</v>
      </c>
      <c r="H1" s="376" t="s">
        <v>95</v>
      </c>
      <c r="I1" s="376" t="s">
        <v>1047</v>
      </c>
      <c r="J1" s="376" t="s">
        <v>596</v>
      </c>
      <c r="K1" s="376" t="s">
        <v>597</v>
      </c>
      <c r="L1" s="376" t="s">
        <v>688</v>
      </c>
      <c r="M1" s="376" t="s">
        <v>98</v>
      </c>
      <c r="N1" s="376" t="s">
        <v>99</v>
      </c>
      <c r="O1" s="376" t="s">
        <v>404</v>
      </c>
      <c r="P1" s="376" t="s">
        <v>100</v>
      </c>
      <c r="Q1" s="376" t="s">
        <v>101</v>
      </c>
      <c r="R1" s="376" t="s">
        <v>744</v>
      </c>
      <c r="S1" s="376" t="s">
        <v>745</v>
      </c>
      <c r="T1" s="376" t="s">
        <v>406</v>
      </c>
      <c r="U1" s="376" t="s">
        <v>590</v>
      </c>
      <c r="V1" s="376" t="s">
        <v>402</v>
      </c>
      <c r="W1" s="376" t="s">
        <v>104</v>
      </c>
      <c r="X1" s="376" t="s">
        <v>103</v>
      </c>
      <c r="Y1" s="376" t="s">
        <v>608</v>
      </c>
      <c r="Z1" s="376" t="s">
        <v>661</v>
      </c>
      <c r="AA1" s="376" t="s">
        <v>612</v>
      </c>
      <c r="AB1" s="376" t="s">
        <v>613</v>
      </c>
      <c r="AC1" s="376" t="s">
        <v>746</v>
      </c>
      <c r="AD1" s="376" t="s">
        <v>116</v>
      </c>
      <c r="AE1" s="376" t="s">
        <v>407</v>
      </c>
      <c r="AF1" s="376" t="s">
        <v>86</v>
      </c>
      <c r="AG1" s="376" t="s">
        <v>108</v>
      </c>
      <c r="AH1" s="376" t="s">
        <v>408</v>
      </c>
      <c r="AI1" s="376" t="s">
        <v>109</v>
      </c>
      <c r="AJ1" s="376" t="s">
        <v>110</v>
      </c>
      <c r="AK1" s="376" t="s">
        <v>650</v>
      </c>
      <c r="AL1" s="376" t="s">
        <v>651</v>
      </c>
      <c r="AM1" s="376" t="s">
        <v>652</v>
      </c>
      <c r="AN1" s="376" t="s">
        <v>363</v>
      </c>
      <c r="AO1" s="376" t="s">
        <v>367</v>
      </c>
      <c r="AP1" s="376" t="s">
        <v>368</v>
      </c>
      <c r="AQ1" s="376" t="s">
        <v>366</v>
      </c>
      <c r="AR1" s="376" t="s">
        <v>111</v>
      </c>
      <c r="AS1" s="376" t="s">
        <v>648</v>
      </c>
      <c r="AT1" s="377"/>
      <c r="AU1" s="377"/>
    </row>
    <row r="2" spans="1:47" ht="16.2">
      <c r="A2" s="386"/>
      <c r="B2" s="387"/>
      <c r="C2" s="388"/>
      <c r="D2" s="80">
        <v>1</v>
      </c>
      <c r="E2" s="80">
        <v>2</v>
      </c>
      <c r="F2" s="80">
        <v>3</v>
      </c>
      <c r="G2" s="80">
        <v>4</v>
      </c>
      <c r="H2" s="80">
        <v>5</v>
      </c>
      <c r="I2" s="80">
        <v>6</v>
      </c>
      <c r="J2" s="80">
        <v>7</v>
      </c>
      <c r="K2" s="80">
        <v>8</v>
      </c>
      <c r="L2" s="80">
        <v>9</v>
      </c>
      <c r="M2" s="81">
        <v>1</v>
      </c>
      <c r="N2" s="81">
        <v>2</v>
      </c>
      <c r="O2" s="81">
        <v>3</v>
      </c>
      <c r="P2" s="81">
        <v>4</v>
      </c>
      <c r="Q2" s="81">
        <v>5</v>
      </c>
      <c r="R2" s="81">
        <v>6</v>
      </c>
      <c r="S2" s="81">
        <v>7</v>
      </c>
      <c r="T2" s="81">
        <v>8</v>
      </c>
      <c r="U2" s="81">
        <v>9</v>
      </c>
      <c r="V2" s="81">
        <v>10</v>
      </c>
      <c r="W2" s="81">
        <v>11</v>
      </c>
      <c r="X2" s="81">
        <v>12</v>
      </c>
      <c r="Y2" s="81">
        <v>13</v>
      </c>
      <c r="Z2" s="81">
        <v>14</v>
      </c>
      <c r="AA2" s="81">
        <v>15</v>
      </c>
      <c r="AB2" s="81">
        <v>16</v>
      </c>
      <c r="AC2" s="81">
        <v>17</v>
      </c>
      <c r="AD2" s="82">
        <v>1</v>
      </c>
      <c r="AE2" s="82">
        <v>2</v>
      </c>
      <c r="AF2" s="82">
        <v>3</v>
      </c>
      <c r="AG2" s="82">
        <v>4</v>
      </c>
      <c r="AH2" s="82">
        <v>5</v>
      </c>
      <c r="AI2" s="82">
        <v>6</v>
      </c>
      <c r="AJ2" s="82">
        <v>7</v>
      </c>
      <c r="AK2" s="82">
        <v>8</v>
      </c>
      <c r="AL2" s="82">
        <v>9</v>
      </c>
      <c r="AM2" s="82">
        <v>10</v>
      </c>
      <c r="AN2" s="82">
        <v>11</v>
      </c>
      <c r="AO2" s="82">
        <v>12</v>
      </c>
      <c r="AP2" s="82">
        <v>13</v>
      </c>
      <c r="AQ2" s="82" t="s">
        <v>747</v>
      </c>
      <c r="AR2" s="82">
        <v>15</v>
      </c>
      <c r="AS2" s="82">
        <v>16</v>
      </c>
      <c r="AT2" s="377"/>
      <c r="AU2" s="377"/>
    </row>
    <row r="3" spans="1:47" ht="27.6">
      <c r="A3" s="389"/>
      <c r="B3" s="390" t="s">
        <v>748</v>
      </c>
      <c r="C3" s="391"/>
      <c r="D3" s="378">
        <v>2012</v>
      </c>
      <c r="E3" s="378" t="s">
        <v>664</v>
      </c>
      <c r="F3" s="378" t="s">
        <v>447</v>
      </c>
      <c r="G3" s="378">
        <v>2012</v>
      </c>
      <c r="H3" s="378" t="s">
        <v>665</v>
      </c>
      <c r="I3" s="379" t="s">
        <v>373</v>
      </c>
      <c r="J3" s="379">
        <v>2025</v>
      </c>
      <c r="K3" s="379">
        <v>2019</v>
      </c>
      <c r="L3" s="379">
        <v>2025</v>
      </c>
      <c r="M3" s="380">
        <v>2009</v>
      </c>
      <c r="N3" s="380">
        <v>2013</v>
      </c>
      <c r="O3" s="380">
        <v>2013</v>
      </c>
      <c r="P3" s="380">
        <v>2003</v>
      </c>
      <c r="Q3" s="380">
        <v>2013</v>
      </c>
      <c r="R3" s="380">
        <v>2013</v>
      </c>
      <c r="S3" s="380">
        <v>2013</v>
      </c>
      <c r="T3" s="380" t="s">
        <v>362</v>
      </c>
      <c r="U3" s="380">
        <v>2013</v>
      </c>
      <c r="V3" s="380">
        <v>2002</v>
      </c>
      <c r="W3" s="381">
        <v>2013</v>
      </c>
      <c r="X3" s="380">
        <v>2017</v>
      </c>
      <c r="Y3" s="380" t="s">
        <v>749</v>
      </c>
      <c r="Z3" s="380">
        <v>2021</v>
      </c>
      <c r="AA3" s="380">
        <v>2020</v>
      </c>
      <c r="AB3" s="380">
        <v>2020</v>
      </c>
      <c r="AC3" s="380">
        <v>2020</v>
      </c>
      <c r="AD3" s="382">
        <v>2012</v>
      </c>
      <c r="AE3" s="382">
        <v>2021</v>
      </c>
      <c r="AF3" s="382">
        <v>2015</v>
      </c>
      <c r="AG3" s="382">
        <v>2013</v>
      </c>
      <c r="AH3" s="382">
        <v>2013</v>
      </c>
      <c r="AI3" s="382">
        <v>2013</v>
      </c>
      <c r="AJ3" s="382">
        <v>2013</v>
      </c>
      <c r="AK3" s="382" t="s">
        <v>649</v>
      </c>
      <c r="AL3" s="382" t="s">
        <v>649</v>
      </c>
      <c r="AM3" s="382" t="s">
        <v>649</v>
      </c>
      <c r="AN3" s="382">
        <v>2016</v>
      </c>
      <c r="AO3" s="382">
        <v>2016</v>
      </c>
      <c r="AP3" s="382">
        <v>2016</v>
      </c>
      <c r="AQ3" s="382">
        <v>2016</v>
      </c>
      <c r="AR3" s="382">
        <v>2013</v>
      </c>
      <c r="AS3" s="382">
        <v>2020</v>
      </c>
      <c r="AT3" s="383"/>
      <c r="AU3" s="383"/>
    </row>
    <row r="4" spans="1:47" ht="27.6">
      <c r="A4" s="56" t="s">
        <v>183</v>
      </c>
      <c r="B4" s="57" t="s">
        <v>125</v>
      </c>
      <c r="C4" s="58">
        <v>101</v>
      </c>
      <c r="D4" s="36">
        <v>2012</v>
      </c>
      <c r="E4" s="36" t="s">
        <v>664</v>
      </c>
      <c r="F4" s="36" t="s">
        <v>447</v>
      </c>
      <c r="G4" s="36">
        <v>2012</v>
      </c>
      <c r="H4" s="36" t="s">
        <v>665</v>
      </c>
      <c r="I4" s="54" t="s">
        <v>373</v>
      </c>
      <c r="J4" s="54">
        <v>2025</v>
      </c>
      <c r="K4" s="54">
        <v>2019</v>
      </c>
      <c r="L4" s="36">
        <v>2025</v>
      </c>
      <c r="M4" s="36">
        <v>2009</v>
      </c>
      <c r="N4" s="36">
        <v>2013</v>
      </c>
      <c r="O4" s="36">
        <v>2013</v>
      </c>
      <c r="P4" s="36">
        <v>2003</v>
      </c>
      <c r="Q4" s="36">
        <v>2013</v>
      </c>
      <c r="R4" s="36">
        <v>2013</v>
      </c>
      <c r="S4" s="36">
        <v>2013</v>
      </c>
      <c r="T4" s="36" t="s">
        <v>362</v>
      </c>
      <c r="U4" s="36">
        <v>2013</v>
      </c>
      <c r="V4" s="36">
        <v>2002</v>
      </c>
      <c r="W4" s="54">
        <v>2013</v>
      </c>
      <c r="X4" s="36">
        <v>2017</v>
      </c>
      <c r="Y4" s="36" t="s">
        <v>749</v>
      </c>
      <c r="Z4" s="36" t="s">
        <v>749</v>
      </c>
      <c r="AA4" s="36" t="s">
        <v>749</v>
      </c>
      <c r="AB4" s="36" t="s">
        <v>749</v>
      </c>
      <c r="AC4" s="36">
        <v>2020</v>
      </c>
      <c r="AD4" s="36">
        <v>2012</v>
      </c>
      <c r="AE4" s="36">
        <v>2021</v>
      </c>
      <c r="AF4" s="36">
        <v>2015</v>
      </c>
      <c r="AG4" s="36">
        <v>2013</v>
      </c>
      <c r="AH4" s="36">
        <v>2013</v>
      </c>
      <c r="AI4" s="36">
        <v>2013</v>
      </c>
      <c r="AJ4" s="36">
        <v>2013</v>
      </c>
      <c r="AK4" s="36">
        <v>2019</v>
      </c>
      <c r="AL4" s="36">
        <v>2019</v>
      </c>
      <c r="AM4" s="36">
        <v>2019</v>
      </c>
      <c r="AN4" s="36">
        <v>2016</v>
      </c>
      <c r="AO4" s="36">
        <v>2016</v>
      </c>
      <c r="AP4" s="36">
        <v>2016</v>
      </c>
      <c r="AQ4" s="36">
        <v>2016</v>
      </c>
      <c r="AR4" s="36">
        <v>2013</v>
      </c>
      <c r="AS4" s="36">
        <v>2020</v>
      </c>
      <c r="AT4" s="384"/>
      <c r="AU4" s="384"/>
    </row>
    <row r="5" spans="1:47" ht="27.6">
      <c r="A5" s="56" t="s">
        <v>183</v>
      </c>
      <c r="B5" s="57" t="s">
        <v>126</v>
      </c>
      <c r="C5" s="58">
        <v>102</v>
      </c>
      <c r="D5" s="36">
        <v>2012</v>
      </c>
      <c r="E5" s="36" t="s">
        <v>664</v>
      </c>
      <c r="F5" s="36" t="s">
        <v>750</v>
      </c>
      <c r="G5" s="36">
        <v>2012</v>
      </c>
      <c r="H5" s="36" t="s">
        <v>665</v>
      </c>
      <c r="I5" s="54" t="s">
        <v>373</v>
      </c>
      <c r="J5" s="54">
        <v>2025</v>
      </c>
      <c r="K5" s="54">
        <v>2019</v>
      </c>
      <c r="L5" s="36">
        <v>2025</v>
      </c>
      <c r="M5" s="36">
        <v>2009</v>
      </c>
      <c r="N5" s="36">
        <v>2013</v>
      </c>
      <c r="O5" s="36">
        <v>2013</v>
      </c>
      <c r="P5" s="36">
        <v>2003</v>
      </c>
      <c r="Q5" s="36">
        <v>2013</v>
      </c>
      <c r="R5" s="36">
        <v>2013</v>
      </c>
      <c r="S5" s="36">
        <v>2013</v>
      </c>
      <c r="T5" s="36" t="s">
        <v>362</v>
      </c>
      <c r="U5" s="36">
        <v>2013</v>
      </c>
      <c r="V5" s="36">
        <v>2002</v>
      </c>
      <c r="W5" s="54">
        <v>2013</v>
      </c>
      <c r="X5" s="36">
        <v>2017</v>
      </c>
      <c r="Y5" s="36" t="s">
        <v>749</v>
      </c>
      <c r="Z5" s="36" t="s">
        <v>749</v>
      </c>
      <c r="AA5" s="36" t="s">
        <v>749</v>
      </c>
      <c r="AB5" s="36" t="s">
        <v>749</v>
      </c>
      <c r="AC5" s="36">
        <v>2020</v>
      </c>
      <c r="AD5" s="36">
        <v>2012</v>
      </c>
      <c r="AE5" s="36">
        <v>2021</v>
      </c>
      <c r="AF5" s="36">
        <v>2015</v>
      </c>
      <c r="AG5" s="36">
        <v>2013</v>
      </c>
      <c r="AH5" s="36">
        <v>2013</v>
      </c>
      <c r="AI5" s="36">
        <v>2013</v>
      </c>
      <c r="AJ5" s="36">
        <v>2013</v>
      </c>
      <c r="AK5" s="36">
        <v>2019</v>
      </c>
      <c r="AL5" s="36">
        <v>2019</v>
      </c>
      <c r="AM5" s="36">
        <v>2019</v>
      </c>
      <c r="AN5" s="36">
        <v>2016</v>
      </c>
      <c r="AO5" s="36">
        <v>2016</v>
      </c>
      <c r="AP5" s="36">
        <v>2016</v>
      </c>
      <c r="AQ5" s="36">
        <v>2016</v>
      </c>
      <c r="AR5" s="36">
        <v>2013</v>
      </c>
      <c r="AS5" s="36">
        <v>2020</v>
      </c>
      <c r="AT5" s="384"/>
      <c r="AU5" s="384"/>
    </row>
    <row r="6" spans="1:47" ht="27.6">
      <c r="A6" s="56" t="s">
        <v>183</v>
      </c>
      <c r="B6" s="57" t="s">
        <v>127</v>
      </c>
      <c r="C6" s="58">
        <v>103</v>
      </c>
      <c r="D6" s="36">
        <v>2012</v>
      </c>
      <c r="E6" s="36" t="s">
        <v>664</v>
      </c>
      <c r="F6" s="36" t="s">
        <v>751</v>
      </c>
      <c r="G6" s="36">
        <v>2012</v>
      </c>
      <c r="H6" s="36" t="s">
        <v>665</v>
      </c>
      <c r="I6" s="54" t="s">
        <v>373</v>
      </c>
      <c r="J6" s="54">
        <v>2025</v>
      </c>
      <c r="K6" s="54">
        <v>2019</v>
      </c>
      <c r="L6" s="36">
        <v>2025</v>
      </c>
      <c r="M6" s="36">
        <v>2009</v>
      </c>
      <c r="N6" s="36">
        <v>2013</v>
      </c>
      <c r="O6" s="36">
        <v>2013</v>
      </c>
      <c r="P6" s="36">
        <v>2003</v>
      </c>
      <c r="Q6" s="36">
        <v>2013</v>
      </c>
      <c r="R6" s="36">
        <v>2013</v>
      </c>
      <c r="S6" s="36">
        <v>2013</v>
      </c>
      <c r="T6" s="36" t="s">
        <v>362</v>
      </c>
      <c r="U6" s="36">
        <v>2013</v>
      </c>
      <c r="V6" s="36">
        <v>2002</v>
      </c>
      <c r="W6" s="54">
        <v>2013</v>
      </c>
      <c r="X6" s="36">
        <v>2017</v>
      </c>
      <c r="Y6" s="36" t="s">
        <v>749</v>
      </c>
      <c r="Z6" s="36" t="s">
        <v>749</v>
      </c>
      <c r="AA6" s="36" t="s">
        <v>749</v>
      </c>
      <c r="AB6" s="36" t="s">
        <v>749</v>
      </c>
      <c r="AC6" s="36">
        <v>2020</v>
      </c>
      <c r="AD6" s="36">
        <v>2012</v>
      </c>
      <c r="AE6" s="36">
        <v>2021</v>
      </c>
      <c r="AF6" s="36">
        <v>2015</v>
      </c>
      <c r="AG6" s="36">
        <v>2013</v>
      </c>
      <c r="AH6" s="36">
        <v>2013</v>
      </c>
      <c r="AI6" s="36">
        <v>2013</v>
      </c>
      <c r="AJ6" s="36">
        <v>2013</v>
      </c>
      <c r="AK6" s="36">
        <v>2019</v>
      </c>
      <c r="AL6" s="36">
        <v>2019</v>
      </c>
      <c r="AM6" s="36">
        <v>2019</v>
      </c>
      <c r="AN6" s="36">
        <v>2016</v>
      </c>
      <c r="AO6" s="36">
        <v>2016</v>
      </c>
      <c r="AP6" s="36">
        <v>2016</v>
      </c>
      <c r="AQ6" s="36">
        <v>2016</v>
      </c>
      <c r="AR6" s="36">
        <v>2013</v>
      </c>
      <c r="AS6" s="36">
        <v>2020</v>
      </c>
      <c r="AT6" s="384"/>
      <c r="AU6" s="384"/>
    </row>
    <row r="7" spans="1:47" ht="27.6">
      <c r="A7" s="56" t="s">
        <v>183</v>
      </c>
      <c r="B7" s="57" t="s">
        <v>128</v>
      </c>
      <c r="C7" s="58">
        <v>104</v>
      </c>
      <c r="D7" s="36">
        <v>2012</v>
      </c>
      <c r="E7" s="36" t="s">
        <v>664</v>
      </c>
      <c r="F7" s="36" t="s">
        <v>752</v>
      </c>
      <c r="G7" s="36">
        <v>2012</v>
      </c>
      <c r="H7" s="36" t="s">
        <v>665</v>
      </c>
      <c r="I7" s="54" t="s">
        <v>373</v>
      </c>
      <c r="J7" s="54">
        <v>2025</v>
      </c>
      <c r="K7" s="54">
        <v>2019</v>
      </c>
      <c r="L7" s="36">
        <v>2025</v>
      </c>
      <c r="M7" s="36">
        <v>2009</v>
      </c>
      <c r="N7" s="36">
        <v>2013</v>
      </c>
      <c r="O7" s="36">
        <v>2013</v>
      </c>
      <c r="P7" s="36">
        <v>2003</v>
      </c>
      <c r="Q7" s="36">
        <v>2013</v>
      </c>
      <c r="R7" s="36">
        <v>2013</v>
      </c>
      <c r="S7" s="36">
        <v>2013</v>
      </c>
      <c r="T7" s="36" t="s">
        <v>362</v>
      </c>
      <c r="U7" s="36">
        <v>2013</v>
      </c>
      <c r="V7" s="36">
        <v>2002</v>
      </c>
      <c r="W7" s="54">
        <v>2013</v>
      </c>
      <c r="X7" s="36">
        <v>2017</v>
      </c>
      <c r="Y7" s="36" t="s">
        <v>749</v>
      </c>
      <c r="Z7" s="36" t="s">
        <v>749</v>
      </c>
      <c r="AA7" s="36" t="s">
        <v>749</v>
      </c>
      <c r="AB7" s="36" t="s">
        <v>749</v>
      </c>
      <c r="AC7" s="36">
        <v>2020</v>
      </c>
      <c r="AD7" s="36">
        <v>2012</v>
      </c>
      <c r="AE7" s="36">
        <v>2021</v>
      </c>
      <c r="AF7" s="36">
        <v>2015</v>
      </c>
      <c r="AG7" s="36">
        <v>2013</v>
      </c>
      <c r="AH7" s="36">
        <v>2013</v>
      </c>
      <c r="AI7" s="36">
        <v>2013</v>
      </c>
      <c r="AJ7" s="36">
        <v>2013</v>
      </c>
      <c r="AK7" s="36">
        <v>2019</v>
      </c>
      <c r="AL7" s="36">
        <v>2019</v>
      </c>
      <c r="AM7" s="36">
        <v>2019</v>
      </c>
      <c r="AN7" s="36">
        <v>2016</v>
      </c>
      <c r="AO7" s="36">
        <v>2016</v>
      </c>
      <c r="AP7" s="36">
        <v>2016</v>
      </c>
      <c r="AQ7" s="36">
        <v>2016</v>
      </c>
      <c r="AR7" s="36">
        <v>2013</v>
      </c>
      <c r="AS7" s="36">
        <v>2020</v>
      </c>
      <c r="AT7" s="384"/>
      <c r="AU7" s="384"/>
    </row>
    <row r="8" spans="1:47" ht="27.6">
      <c r="A8" s="56" t="s">
        <v>183</v>
      </c>
      <c r="B8" s="57" t="s">
        <v>129</v>
      </c>
      <c r="C8" s="58">
        <v>105</v>
      </c>
      <c r="D8" s="36">
        <v>2012</v>
      </c>
      <c r="E8" s="36" t="s">
        <v>664</v>
      </c>
      <c r="F8" s="36" t="s">
        <v>753</v>
      </c>
      <c r="G8" s="36">
        <v>2012</v>
      </c>
      <c r="H8" s="36" t="s">
        <v>665</v>
      </c>
      <c r="I8" s="54" t="s">
        <v>373</v>
      </c>
      <c r="J8" s="54">
        <v>2025</v>
      </c>
      <c r="K8" s="54">
        <v>2019</v>
      </c>
      <c r="L8" s="36">
        <v>2025</v>
      </c>
      <c r="M8" s="36">
        <v>2009</v>
      </c>
      <c r="N8" s="36">
        <v>2013</v>
      </c>
      <c r="O8" s="36">
        <v>2013</v>
      </c>
      <c r="P8" s="36">
        <v>2003</v>
      </c>
      <c r="Q8" s="36">
        <v>2013</v>
      </c>
      <c r="R8" s="36">
        <v>2013</v>
      </c>
      <c r="S8" s="36">
        <v>2013</v>
      </c>
      <c r="T8" s="36" t="s">
        <v>362</v>
      </c>
      <c r="U8" s="36">
        <v>2013</v>
      </c>
      <c r="V8" s="36">
        <v>2002</v>
      </c>
      <c r="W8" s="54">
        <v>2013</v>
      </c>
      <c r="X8" s="36">
        <v>2017</v>
      </c>
      <c r="Y8" s="36" t="s">
        <v>749</v>
      </c>
      <c r="Z8" s="36" t="s">
        <v>749</v>
      </c>
      <c r="AA8" s="36" t="s">
        <v>749</v>
      </c>
      <c r="AB8" s="36" t="s">
        <v>749</v>
      </c>
      <c r="AC8" s="36">
        <v>2020</v>
      </c>
      <c r="AD8" s="36">
        <v>2012</v>
      </c>
      <c r="AE8" s="36">
        <v>2021</v>
      </c>
      <c r="AF8" s="36">
        <v>2015</v>
      </c>
      <c r="AG8" s="36">
        <v>2013</v>
      </c>
      <c r="AH8" s="36">
        <v>2013</v>
      </c>
      <c r="AI8" s="36">
        <v>2013</v>
      </c>
      <c r="AJ8" s="36">
        <v>2013</v>
      </c>
      <c r="AK8" s="36">
        <v>2019</v>
      </c>
      <c r="AL8" s="36">
        <v>2019</v>
      </c>
      <c r="AM8" s="36">
        <v>2019</v>
      </c>
      <c r="AN8" s="36">
        <v>2016</v>
      </c>
      <c r="AO8" s="36">
        <v>2016</v>
      </c>
      <c r="AP8" s="36">
        <v>2016</v>
      </c>
      <c r="AQ8" s="36">
        <v>2016</v>
      </c>
      <c r="AR8" s="36">
        <v>2013</v>
      </c>
      <c r="AS8" s="36">
        <v>2020</v>
      </c>
      <c r="AT8" s="384"/>
      <c r="AU8" s="384"/>
    </row>
    <row r="9" spans="1:47" ht="27.6">
      <c r="A9" s="56" t="s">
        <v>183</v>
      </c>
      <c r="B9" s="57" t="s">
        <v>48</v>
      </c>
      <c r="C9" s="58">
        <v>106</v>
      </c>
      <c r="D9" s="36">
        <v>2012</v>
      </c>
      <c r="E9" s="36" t="s">
        <v>664</v>
      </c>
      <c r="F9" s="36" t="s">
        <v>754</v>
      </c>
      <c r="G9" s="36">
        <v>2012</v>
      </c>
      <c r="H9" s="36" t="s">
        <v>665</v>
      </c>
      <c r="I9" s="54" t="s">
        <v>373</v>
      </c>
      <c r="J9" s="54">
        <v>2025</v>
      </c>
      <c r="K9" s="54">
        <v>2019</v>
      </c>
      <c r="L9" s="36">
        <v>2025</v>
      </c>
      <c r="M9" s="36">
        <v>2009</v>
      </c>
      <c r="N9" s="36">
        <v>2013</v>
      </c>
      <c r="O9" s="36">
        <v>2013</v>
      </c>
      <c r="P9" s="36">
        <v>2003</v>
      </c>
      <c r="Q9" s="36">
        <v>2013</v>
      </c>
      <c r="R9" s="36">
        <v>2013</v>
      </c>
      <c r="S9" s="36">
        <v>2013</v>
      </c>
      <c r="T9" s="36" t="s">
        <v>362</v>
      </c>
      <c r="U9" s="36">
        <v>2013</v>
      </c>
      <c r="V9" s="36">
        <v>2002</v>
      </c>
      <c r="W9" s="54">
        <v>2013</v>
      </c>
      <c r="X9" s="36">
        <v>2017</v>
      </c>
      <c r="Y9" s="36" t="s">
        <v>749</v>
      </c>
      <c r="Z9" s="36" t="s">
        <v>749</v>
      </c>
      <c r="AA9" s="36" t="s">
        <v>749</v>
      </c>
      <c r="AB9" s="36" t="s">
        <v>749</v>
      </c>
      <c r="AC9" s="36">
        <v>2020</v>
      </c>
      <c r="AD9" s="36">
        <v>2012</v>
      </c>
      <c r="AE9" s="36">
        <v>2021</v>
      </c>
      <c r="AF9" s="36">
        <v>2015</v>
      </c>
      <c r="AG9" s="36">
        <v>2013</v>
      </c>
      <c r="AH9" s="36">
        <v>2013</v>
      </c>
      <c r="AI9" s="36">
        <v>2013</v>
      </c>
      <c r="AJ9" s="36">
        <v>2013</v>
      </c>
      <c r="AK9" s="36">
        <v>2019</v>
      </c>
      <c r="AL9" s="36">
        <v>2019</v>
      </c>
      <c r="AM9" s="36">
        <v>2019</v>
      </c>
      <c r="AN9" s="36">
        <v>2016</v>
      </c>
      <c r="AO9" s="36">
        <v>2016</v>
      </c>
      <c r="AP9" s="36">
        <v>2016</v>
      </c>
      <c r="AQ9" s="36">
        <v>2016</v>
      </c>
      <c r="AR9" s="36">
        <v>2013</v>
      </c>
      <c r="AS9" s="36">
        <v>2020</v>
      </c>
      <c r="AT9" s="384"/>
      <c r="AU9" s="384"/>
    </row>
    <row r="10" spans="1:47" ht="27.6">
      <c r="A10" s="56" t="s">
        <v>183</v>
      </c>
      <c r="B10" s="59" t="s">
        <v>130</v>
      </c>
      <c r="C10" s="60">
        <v>107</v>
      </c>
      <c r="D10" s="36">
        <v>2012</v>
      </c>
      <c r="E10" s="36" t="s">
        <v>664</v>
      </c>
      <c r="F10" s="36" t="s">
        <v>755</v>
      </c>
      <c r="G10" s="36">
        <v>2012</v>
      </c>
      <c r="H10" s="36" t="s">
        <v>665</v>
      </c>
      <c r="I10" s="54" t="s">
        <v>373</v>
      </c>
      <c r="J10" s="54">
        <v>2025</v>
      </c>
      <c r="K10" s="54">
        <v>2019</v>
      </c>
      <c r="L10" s="36">
        <v>2025</v>
      </c>
      <c r="M10" s="36">
        <v>2009</v>
      </c>
      <c r="N10" s="36">
        <v>2013</v>
      </c>
      <c r="O10" s="36">
        <v>2013</v>
      </c>
      <c r="P10" s="36">
        <v>2003</v>
      </c>
      <c r="Q10" s="36">
        <v>2013</v>
      </c>
      <c r="R10" s="36">
        <v>2013</v>
      </c>
      <c r="S10" s="36">
        <v>2013</v>
      </c>
      <c r="T10" s="36" t="s">
        <v>362</v>
      </c>
      <c r="U10" s="36">
        <v>2013</v>
      </c>
      <c r="V10" s="36">
        <v>2002</v>
      </c>
      <c r="W10" s="54">
        <v>2013</v>
      </c>
      <c r="X10" s="36">
        <v>2017</v>
      </c>
      <c r="Y10" s="36" t="s">
        <v>749</v>
      </c>
      <c r="Z10" s="36" t="s">
        <v>749</v>
      </c>
      <c r="AA10" s="36" t="s">
        <v>749</v>
      </c>
      <c r="AB10" s="36" t="s">
        <v>749</v>
      </c>
      <c r="AC10" s="36">
        <v>2020</v>
      </c>
      <c r="AD10" s="36">
        <v>2012</v>
      </c>
      <c r="AE10" s="36">
        <v>2021</v>
      </c>
      <c r="AF10" s="36">
        <v>2015</v>
      </c>
      <c r="AG10" s="36">
        <v>2013</v>
      </c>
      <c r="AH10" s="36">
        <v>2013</v>
      </c>
      <c r="AI10" s="36">
        <v>2013</v>
      </c>
      <c r="AJ10" s="36">
        <v>2013</v>
      </c>
      <c r="AK10" s="36">
        <v>2019</v>
      </c>
      <c r="AL10" s="36">
        <v>2019</v>
      </c>
      <c r="AM10" s="36">
        <v>2019</v>
      </c>
      <c r="AN10" s="36">
        <v>2016</v>
      </c>
      <c r="AO10" s="36">
        <v>2016</v>
      </c>
      <c r="AP10" s="36">
        <v>2016</v>
      </c>
      <c r="AQ10" s="36">
        <v>2016</v>
      </c>
      <c r="AR10" s="36">
        <v>2013</v>
      </c>
      <c r="AS10" s="36">
        <v>2020</v>
      </c>
      <c r="AT10" s="384"/>
      <c r="AU10" s="384"/>
    </row>
    <row r="11" spans="1:47" ht="27.6">
      <c r="A11" s="56" t="s">
        <v>183</v>
      </c>
      <c r="B11" s="57" t="s">
        <v>131</v>
      </c>
      <c r="C11" s="58">
        <v>108</v>
      </c>
      <c r="D11" s="36">
        <v>2012</v>
      </c>
      <c r="E11" s="36" t="s">
        <v>664</v>
      </c>
      <c r="F11" s="36" t="s">
        <v>756</v>
      </c>
      <c r="G11" s="36">
        <v>2012</v>
      </c>
      <c r="H11" s="36" t="s">
        <v>665</v>
      </c>
      <c r="I11" s="54" t="s">
        <v>373</v>
      </c>
      <c r="J11" s="54">
        <v>2025</v>
      </c>
      <c r="K11" s="54">
        <v>2019</v>
      </c>
      <c r="L11" s="36">
        <v>2025</v>
      </c>
      <c r="M11" s="36">
        <v>2009</v>
      </c>
      <c r="N11" s="36">
        <v>2013</v>
      </c>
      <c r="O11" s="36">
        <v>2013</v>
      </c>
      <c r="P11" s="36">
        <v>2003</v>
      </c>
      <c r="Q11" s="36">
        <v>2013</v>
      </c>
      <c r="R11" s="36">
        <v>2013</v>
      </c>
      <c r="S11" s="36">
        <v>2013</v>
      </c>
      <c r="T11" s="36" t="s">
        <v>362</v>
      </c>
      <c r="U11" s="36">
        <v>2013</v>
      </c>
      <c r="V11" s="36">
        <v>2002</v>
      </c>
      <c r="W11" s="54">
        <v>2013</v>
      </c>
      <c r="X11" s="36">
        <v>2017</v>
      </c>
      <c r="Y11" s="36" t="s">
        <v>749</v>
      </c>
      <c r="Z11" s="36" t="s">
        <v>749</v>
      </c>
      <c r="AA11" s="36" t="s">
        <v>749</v>
      </c>
      <c r="AB11" s="36" t="s">
        <v>749</v>
      </c>
      <c r="AC11" s="36">
        <v>2020</v>
      </c>
      <c r="AD11" s="36">
        <v>2012</v>
      </c>
      <c r="AE11" s="36">
        <v>2021</v>
      </c>
      <c r="AF11" s="36">
        <v>2015</v>
      </c>
      <c r="AG11" s="36">
        <v>2013</v>
      </c>
      <c r="AH11" s="36">
        <v>2013</v>
      </c>
      <c r="AI11" s="36">
        <v>2013</v>
      </c>
      <c r="AJ11" s="36">
        <v>2013</v>
      </c>
      <c r="AK11" s="36">
        <v>2019</v>
      </c>
      <c r="AL11" s="36">
        <v>2019</v>
      </c>
      <c r="AM11" s="36">
        <v>2019</v>
      </c>
      <c r="AN11" s="36">
        <v>2016</v>
      </c>
      <c r="AO11" s="36">
        <v>2016</v>
      </c>
      <c r="AP11" s="36">
        <v>2016</v>
      </c>
      <c r="AQ11" s="36">
        <v>2016</v>
      </c>
      <c r="AR11" s="36">
        <v>2013</v>
      </c>
      <c r="AS11" s="36">
        <v>2020</v>
      </c>
      <c r="AT11" s="384"/>
      <c r="AU11" s="384"/>
    </row>
    <row r="12" spans="1:47" ht="27.6">
      <c r="A12" s="56" t="s">
        <v>184</v>
      </c>
      <c r="B12" s="57" t="s">
        <v>132</v>
      </c>
      <c r="C12" s="58">
        <v>201</v>
      </c>
      <c r="D12" s="36">
        <v>2012</v>
      </c>
      <c r="E12" s="36" t="s">
        <v>664</v>
      </c>
      <c r="F12" s="36" t="s">
        <v>757</v>
      </c>
      <c r="G12" s="36">
        <v>2012</v>
      </c>
      <c r="H12" s="36" t="s">
        <v>665</v>
      </c>
      <c r="I12" s="54" t="s">
        <v>373</v>
      </c>
      <c r="J12" s="54">
        <v>2025</v>
      </c>
      <c r="K12" s="54">
        <v>2019</v>
      </c>
      <c r="L12" s="36">
        <v>2025</v>
      </c>
      <c r="M12" s="36">
        <v>2009</v>
      </c>
      <c r="N12" s="36">
        <v>2013</v>
      </c>
      <c r="O12" s="36">
        <v>2013</v>
      </c>
      <c r="P12" s="36">
        <v>2003</v>
      </c>
      <c r="Q12" s="36">
        <v>2013</v>
      </c>
      <c r="R12" s="36">
        <v>2013</v>
      </c>
      <c r="S12" s="36">
        <v>2013</v>
      </c>
      <c r="T12" s="36" t="s">
        <v>362</v>
      </c>
      <c r="U12" s="36">
        <v>2013</v>
      </c>
      <c r="V12" s="36">
        <v>2002</v>
      </c>
      <c r="W12" s="54">
        <v>2013</v>
      </c>
      <c r="X12" s="36">
        <v>2017</v>
      </c>
      <c r="Y12" s="36" t="s">
        <v>749</v>
      </c>
      <c r="Z12" s="36" t="s">
        <v>749</v>
      </c>
      <c r="AA12" s="36" t="s">
        <v>749</v>
      </c>
      <c r="AB12" s="36" t="s">
        <v>749</v>
      </c>
      <c r="AC12" s="36">
        <v>2020</v>
      </c>
      <c r="AD12" s="36">
        <v>2012</v>
      </c>
      <c r="AE12" s="36">
        <v>2021</v>
      </c>
      <c r="AF12" s="36">
        <v>2015</v>
      </c>
      <c r="AG12" s="36">
        <v>2013</v>
      </c>
      <c r="AH12" s="36">
        <v>2013</v>
      </c>
      <c r="AI12" s="36">
        <v>2013</v>
      </c>
      <c r="AJ12" s="36">
        <v>2013</v>
      </c>
      <c r="AK12" s="36">
        <v>2019</v>
      </c>
      <c r="AL12" s="36">
        <v>2019</v>
      </c>
      <c r="AM12" s="36">
        <v>2019</v>
      </c>
      <c r="AN12" s="36">
        <v>2016</v>
      </c>
      <c r="AO12" s="36">
        <v>2016</v>
      </c>
      <c r="AP12" s="36">
        <v>2016</v>
      </c>
      <c r="AQ12" s="36">
        <v>2016</v>
      </c>
      <c r="AR12" s="36">
        <v>2013</v>
      </c>
      <c r="AS12" s="36">
        <v>2020</v>
      </c>
      <c r="AT12" s="384"/>
      <c r="AU12" s="384"/>
    </row>
    <row r="13" spans="1:47" ht="27.6">
      <c r="A13" s="56" t="s">
        <v>184</v>
      </c>
      <c r="B13" s="57" t="s">
        <v>133</v>
      </c>
      <c r="C13" s="58">
        <v>202</v>
      </c>
      <c r="D13" s="36">
        <v>2012</v>
      </c>
      <c r="E13" s="36" t="s">
        <v>664</v>
      </c>
      <c r="F13" s="36" t="s">
        <v>758</v>
      </c>
      <c r="G13" s="36">
        <v>2012</v>
      </c>
      <c r="H13" s="36" t="s">
        <v>665</v>
      </c>
      <c r="I13" s="54" t="s">
        <v>373</v>
      </c>
      <c r="J13" s="54">
        <v>2025</v>
      </c>
      <c r="K13" s="54">
        <v>2019</v>
      </c>
      <c r="L13" s="36">
        <v>2025</v>
      </c>
      <c r="M13" s="36">
        <v>2009</v>
      </c>
      <c r="N13" s="36">
        <v>2013</v>
      </c>
      <c r="O13" s="36">
        <v>2013</v>
      </c>
      <c r="P13" s="36">
        <v>2003</v>
      </c>
      <c r="Q13" s="36">
        <v>2013</v>
      </c>
      <c r="R13" s="36">
        <v>2013</v>
      </c>
      <c r="S13" s="36">
        <v>2013</v>
      </c>
      <c r="T13" s="36" t="s">
        <v>362</v>
      </c>
      <c r="U13" s="36">
        <v>2013</v>
      </c>
      <c r="V13" s="36">
        <v>2002</v>
      </c>
      <c r="W13" s="54">
        <v>2013</v>
      </c>
      <c r="X13" s="36">
        <v>2017</v>
      </c>
      <c r="Y13" s="36" t="s">
        <v>749</v>
      </c>
      <c r="Z13" s="36" t="s">
        <v>749</v>
      </c>
      <c r="AA13" s="36" t="s">
        <v>749</v>
      </c>
      <c r="AB13" s="36" t="s">
        <v>749</v>
      </c>
      <c r="AC13" s="36">
        <v>2020</v>
      </c>
      <c r="AD13" s="36">
        <v>2012</v>
      </c>
      <c r="AE13" s="36">
        <v>2021</v>
      </c>
      <c r="AF13" s="36">
        <v>2015</v>
      </c>
      <c r="AG13" s="36">
        <v>2013</v>
      </c>
      <c r="AH13" s="36">
        <v>2013</v>
      </c>
      <c r="AI13" s="36">
        <v>2013</v>
      </c>
      <c r="AJ13" s="36">
        <v>2013</v>
      </c>
      <c r="AK13" s="36">
        <v>2019</v>
      </c>
      <c r="AL13" s="36">
        <v>2019</v>
      </c>
      <c r="AM13" s="36">
        <v>2019</v>
      </c>
      <c r="AN13" s="36">
        <v>2016</v>
      </c>
      <c r="AO13" s="36">
        <v>2016</v>
      </c>
      <c r="AP13" s="36">
        <v>2016</v>
      </c>
      <c r="AQ13" s="36">
        <v>2016</v>
      </c>
      <c r="AR13" s="36">
        <v>2013</v>
      </c>
      <c r="AS13" s="36">
        <v>2020</v>
      </c>
      <c r="AT13" s="384"/>
      <c r="AU13" s="384"/>
    </row>
    <row r="14" spans="1:47" ht="27.6">
      <c r="A14" s="61" t="s">
        <v>184</v>
      </c>
      <c r="B14" s="57" t="s">
        <v>134</v>
      </c>
      <c r="C14" s="58">
        <v>203</v>
      </c>
      <c r="D14" s="36">
        <v>2012</v>
      </c>
      <c r="E14" s="36" t="s">
        <v>664</v>
      </c>
      <c r="F14" s="36" t="s">
        <v>759</v>
      </c>
      <c r="G14" s="36">
        <v>2012</v>
      </c>
      <c r="H14" s="36" t="s">
        <v>665</v>
      </c>
      <c r="I14" s="54" t="s">
        <v>373</v>
      </c>
      <c r="J14" s="54">
        <v>2025</v>
      </c>
      <c r="K14" s="54">
        <v>2019</v>
      </c>
      <c r="L14" s="36">
        <v>2025</v>
      </c>
      <c r="M14" s="36">
        <v>2009</v>
      </c>
      <c r="N14" s="36">
        <v>2013</v>
      </c>
      <c r="O14" s="36">
        <v>2013</v>
      </c>
      <c r="P14" s="36">
        <v>2003</v>
      </c>
      <c r="Q14" s="36">
        <v>2013</v>
      </c>
      <c r="R14" s="36">
        <v>2013</v>
      </c>
      <c r="S14" s="36">
        <v>2013</v>
      </c>
      <c r="T14" s="36" t="s">
        <v>362</v>
      </c>
      <c r="U14" s="36">
        <v>2013</v>
      </c>
      <c r="V14" s="36">
        <v>2002</v>
      </c>
      <c r="W14" s="54">
        <v>2013</v>
      </c>
      <c r="X14" s="36">
        <v>2017</v>
      </c>
      <c r="Y14" s="36" t="s">
        <v>749</v>
      </c>
      <c r="Z14" s="36" t="s">
        <v>749</v>
      </c>
      <c r="AA14" s="36" t="s">
        <v>749</v>
      </c>
      <c r="AB14" s="36" t="s">
        <v>749</v>
      </c>
      <c r="AC14" s="36">
        <v>2020</v>
      </c>
      <c r="AD14" s="36">
        <v>2012</v>
      </c>
      <c r="AE14" s="36">
        <v>2021</v>
      </c>
      <c r="AF14" s="36">
        <v>2015</v>
      </c>
      <c r="AG14" s="36">
        <v>2013</v>
      </c>
      <c r="AH14" s="36">
        <v>2013</v>
      </c>
      <c r="AI14" s="36">
        <v>2013</v>
      </c>
      <c r="AJ14" s="36">
        <v>2013</v>
      </c>
      <c r="AK14" s="36">
        <v>2019</v>
      </c>
      <c r="AL14" s="36">
        <v>2019</v>
      </c>
      <c r="AM14" s="36">
        <v>2019</v>
      </c>
      <c r="AN14" s="36">
        <v>2016</v>
      </c>
      <c r="AO14" s="36">
        <v>2016</v>
      </c>
      <c r="AP14" s="36">
        <v>2016</v>
      </c>
      <c r="AQ14" s="36">
        <v>2016</v>
      </c>
      <c r="AR14" s="36">
        <v>2013</v>
      </c>
      <c r="AS14" s="36">
        <v>2020</v>
      </c>
      <c r="AT14" s="384"/>
      <c r="AU14" s="384"/>
    </row>
    <row r="15" spans="1:47" ht="27.6">
      <c r="A15" s="61" t="s">
        <v>184</v>
      </c>
      <c r="B15" s="57" t="s">
        <v>135</v>
      </c>
      <c r="C15" s="58">
        <v>204</v>
      </c>
      <c r="D15" s="36">
        <v>2012</v>
      </c>
      <c r="E15" s="36" t="s">
        <v>664</v>
      </c>
      <c r="F15" s="36" t="s">
        <v>760</v>
      </c>
      <c r="G15" s="36">
        <v>2012</v>
      </c>
      <c r="H15" s="36" t="s">
        <v>665</v>
      </c>
      <c r="I15" s="54" t="s">
        <v>373</v>
      </c>
      <c r="J15" s="54">
        <v>2025</v>
      </c>
      <c r="K15" s="54">
        <v>2019</v>
      </c>
      <c r="L15" s="36">
        <v>2025</v>
      </c>
      <c r="M15" s="36">
        <v>2009</v>
      </c>
      <c r="N15" s="36">
        <v>2013</v>
      </c>
      <c r="O15" s="36">
        <v>2013</v>
      </c>
      <c r="P15" s="36">
        <v>2003</v>
      </c>
      <c r="Q15" s="36">
        <v>2013</v>
      </c>
      <c r="R15" s="36">
        <v>2013</v>
      </c>
      <c r="S15" s="36">
        <v>2013</v>
      </c>
      <c r="T15" s="36" t="s">
        <v>362</v>
      </c>
      <c r="U15" s="36">
        <v>2013</v>
      </c>
      <c r="V15" s="36">
        <v>2002</v>
      </c>
      <c r="W15" s="54">
        <v>2013</v>
      </c>
      <c r="X15" s="36">
        <v>2017</v>
      </c>
      <c r="Y15" s="36" t="s">
        <v>749</v>
      </c>
      <c r="Z15" s="36" t="s">
        <v>749</v>
      </c>
      <c r="AA15" s="36" t="s">
        <v>749</v>
      </c>
      <c r="AB15" s="36" t="s">
        <v>749</v>
      </c>
      <c r="AC15" s="36">
        <v>2020</v>
      </c>
      <c r="AD15" s="36">
        <v>2012</v>
      </c>
      <c r="AE15" s="36">
        <v>2021</v>
      </c>
      <c r="AF15" s="36">
        <v>2015</v>
      </c>
      <c r="AG15" s="36">
        <v>2013</v>
      </c>
      <c r="AH15" s="36">
        <v>2013</v>
      </c>
      <c r="AI15" s="36">
        <v>2013</v>
      </c>
      <c r="AJ15" s="36">
        <v>2013</v>
      </c>
      <c r="AK15" s="36">
        <v>2019</v>
      </c>
      <c r="AL15" s="36">
        <v>2019</v>
      </c>
      <c r="AM15" s="36">
        <v>2019</v>
      </c>
      <c r="AN15" s="36">
        <v>2016</v>
      </c>
      <c r="AO15" s="36">
        <v>2016</v>
      </c>
      <c r="AP15" s="36">
        <v>2016</v>
      </c>
      <c r="AQ15" s="36">
        <v>2016</v>
      </c>
      <c r="AR15" s="36">
        <v>2013</v>
      </c>
      <c r="AS15" s="36">
        <v>2020</v>
      </c>
      <c r="AT15" s="384"/>
      <c r="AU15" s="384"/>
    </row>
    <row r="16" spans="1:47" ht="27.6">
      <c r="A16" s="61" t="s">
        <v>184</v>
      </c>
      <c r="B16" s="57" t="s">
        <v>136</v>
      </c>
      <c r="C16" s="58">
        <v>205</v>
      </c>
      <c r="D16" s="36">
        <v>2012</v>
      </c>
      <c r="E16" s="36" t="s">
        <v>664</v>
      </c>
      <c r="F16" s="36" t="s">
        <v>761</v>
      </c>
      <c r="G16" s="36">
        <v>2012</v>
      </c>
      <c r="H16" s="36" t="s">
        <v>665</v>
      </c>
      <c r="I16" s="54" t="s">
        <v>373</v>
      </c>
      <c r="J16" s="54">
        <v>2025</v>
      </c>
      <c r="K16" s="54">
        <v>2019</v>
      </c>
      <c r="L16" s="36">
        <v>2025</v>
      </c>
      <c r="M16" s="36">
        <v>2009</v>
      </c>
      <c r="N16" s="36">
        <v>2013</v>
      </c>
      <c r="O16" s="36">
        <v>2013</v>
      </c>
      <c r="P16" s="36">
        <v>2003</v>
      </c>
      <c r="Q16" s="36">
        <v>2013</v>
      </c>
      <c r="R16" s="36">
        <v>2013</v>
      </c>
      <c r="S16" s="36">
        <v>2013</v>
      </c>
      <c r="T16" s="36" t="s">
        <v>362</v>
      </c>
      <c r="U16" s="36">
        <v>2013</v>
      </c>
      <c r="V16" s="36">
        <v>2002</v>
      </c>
      <c r="W16" s="54">
        <v>2013</v>
      </c>
      <c r="X16" s="36">
        <v>2017</v>
      </c>
      <c r="Y16" s="36" t="s">
        <v>749</v>
      </c>
      <c r="Z16" s="36" t="s">
        <v>749</v>
      </c>
      <c r="AA16" s="36" t="s">
        <v>749</v>
      </c>
      <c r="AB16" s="36" t="s">
        <v>749</v>
      </c>
      <c r="AC16" s="36">
        <v>2020</v>
      </c>
      <c r="AD16" s="36">
        <v>2012</v>
      </c>
      <c r="AE16" s="36">
        <v>2021</v>
      </c>
      <c r="AF16" s="36">
        <v>2015</v>
      </c>
      <c r="AG16" s="36">
        <v>2013</v>
      </c>
      <c r="AH16" s="36">
        <v>2013</v>
      </c>
      <c r="AI16" s="36">
        <v>2013</v>
      </c>
      <c r="AJ16" s="36">
        <v>2013</v>
      </c>
      <c r="AK16" s="36">
        <v>2019</v>
      </c>
      <c r="AL16" s="36">
        <v>2019</v>
      </c>
      <c r="AM16" s="36">
        <v>2019</v>
      </c>
      <c r="AN16" s="36">
        <v>2016</v>
      </c>
      <c r="AO16" s="36">
        <v>2016</v>
      </c>
      <c r="AP16" s="36">
        <v>2016</v>
      </c>
      <c r="AQ16" s="36">
        <v>2016</v>
      </c>
      <c r="AR16" s="36">
        <v>2013</v>
      </c>
      <c r="AS16" s="36">
        <v>2020</v>
      </c>
      <c r="AT16" s="384"/>
      <c r="AU16" s="384"/>
    </row>
    <row r="17" spans="1:47" ht="27.6">
      <c r="A17" s="61" t="s">
        <v>184</v>
      </c>
      <c r="B17" s="57" t="s">
        <v>137</v>
      </c>
      <c r="C17" s="58">
        <v>206</v>
      </c>
      <c r="D17" s="36">
        <v>2012</v>
      </c>
      <c r="E17" s="36" t="s">
        <v>664</v>
      </c>
      <c r="F17" s="36" t="s">
        <v>762</v>
      </c>
      <c r="G17" s="36">
        <v>2012</v>
      </c>
      <c r="H17" s="36" t="s">
        <v>665</v>
      </c>
      <c r="I17" s="54" t="s">
        <v>373</v>
      </c>
      <c r="J17" s="54">
        <v>2025</v>
      </c>
      <c r="K17" s="54">
        <v>2019</v>
      </c>
      <c r="L17" s="36">
        <v>2025</v>
      </c>
      <c r="M17" s="36">
        <v>2009</v>
      </c>
      <c r="N17" s="36">
        <v>2013</v>
      </c>
      <c r="O17" s="36">
        <v>2013</v>
      </c>
      <c r="P17" s="36">
        <v>2003</v>
      </c>
      <c r="Q17" s="36">
        <v>2013</v>
      </c>
      <c r="R17" s="36">
        <v>2013</v>
      </c>
      <c r="S17" s="36">
        <v>2013</v>
      </c>
      <c r="T17" s="36" t="s">
        <v>362</v>
      </c>
      <c r="U17" s="36">
        <v>2013</v>
      </c>
      <c r="V17" s="36">
        <v>2002</v>
      </c>
      <c r="W17" s="54">
        <v>2013</v>
      </c>
      <c r="X17" s="36">
        <v>2017</v>
      </c>
      <c r="Y17" s="36" t="s">
        <v>749</v>
      </c>
      <c r="Z17" s="36" t="s">
        <v>749</v>
      </c>
      <c r="AA17" s="36" t="s">
        <v>749</v>
      </c>
      <c r="AB17" s="36" t="s">
        <v>749</v>
      </c>
      <c r="AC17" s="36">
        <v>2020</v>
      </c>
      <c r="AD17" s="36">
        <v>2012</v>
      </c>
      <c r="AE17" s="36">
        <v>2021</v>
      </c>
      <c r="AF17" s="36">
        <v>2015</v>
      </c>
      <c r="AG17" s="36">
        <v>2013</v>
      </c>
      <c r="AH17" s="36">
        <v>2013</v>
      </c>
      <c r="AI17" s="36">
        <v>2013</v>
      </c>
      <c r="AJ17" s="36">
        <v>2013</v>
      </c>
      <c r="AK17" s="36">
        <v>2019</v>
      </c>
      <c r="AL17" s="36">
        <v>2019</v>
      </c>
      <c r="AM17" s="36">
        <v>2019</v>
      </c>
      <c r="AN17" s="36">
        <v>2016</v>
      </c>
      <c r="AO17" s="36">
        <v>2016</v>
      </c>
      <c r="AP17" s="36">
        <v>2016</v>
      </c>
      <c r="AQ17" s="36">
        <v>2016</v>
      </c>
      <c r="AR17" s="36">
        <v>2013</v>
      </c>
      <c r="AS17" s="36">
        <v>2020</v>
      </c>
      <c r="AT17" s="384"/>
      <c r="AU17" s="384"/>
    </row>
    <row r="18" spans="1:47" ht="27.6">
      <c r="A18" s="61" t="s">
        <v>184</v>
      </c>
      <c r="B18" s="57" t="s">
        <v>138</v>
      </c>
      <c r="C18" s="58">
        <v>207</v>
      </c>
      <c r="D18" s="36">
        <v>2012</v>
      </c>
      <c r="E18" s="36" t="s">
        <v>664</v>
      </c>
      <c r="F18" s="36" t="s">
        <v>763</v>
      </c>
      <c r="G18" s="36">
        <v>2012</v>
      </c>
      <c r="H18" s="36" t="s">
        <v>665</v>
      </c>
      <c r="I18" s="54" t="s">
        <v>373</v>
      </c>
      <c r="J18" s="54">
        <v>2025</v>
      </c>
      <c r="K18" s="54">
        <v>2019</v>
      </c>
      <c r="L18" s="36">
        <v>2025</v>
      </c>
      <c r="M18" s="36">
        <v>2009</v>
      </c>
      <c r="N18" s="36">
        <v>2013</v>
      </c>
      <c r="O18" s="36">
        <v>2013</v>
      </c>
      <c r="P18" s="36">
        <v>2003</v>
      </c>
      <c r="Q18" s="36">
        <v>2013</v>
      </c>
      <c r="R18" s="36">
        <v>2013</v>
      </c>
      <c r="S18" s="36">
        <v>2013</v>
      </c>
      <c r="T18" s="36" t="s">
        <v>362</v>
      </c>
      <c r="U18" s="36">
        <v>2013</v>
      </c>
      <c r="V18" s="36">
        <v>2002</v>
      </c>
      <c r="W18" s="54">
        <v>2013</v>
      </c>
      <c r="X18" s="36">
        <v>2017</v>
      </c>
      <c r="Y18" s="36" t="s">
        <v>749</v>
      </c>
      <c r="Z18" s="36" t="s">
        <v>749</v>
      </c>
      <c r="AA18" s="36" t="s">
        <v>749</v>
      </c>
      <c r="AB18" s="36" t="s">
        <v>749</v>
      </c>
      <c r="AC18" s="36">
        <v>2020</v>
      </c>
      <c r="AD18" s="36">
        <v>2012</v>
      </c>
      <c r="AE18" s="36">
        <v>2021</v>
      </c>
      <c r="AF18" s="36">
        <v>2015</v>
      </c>
      <c r="AG18" s="36">
        <v>2013</v>
      </c>
      <c r="AH18" s="36">
        <v>2013</v>
      </c>
      <c r="AI18" s="36">
        <v>2013</v>
      </c>
      <c r="AJ18" s="36">
        <v>2013</v>
      </c>
      <c r="AK18" s="36">
        <v>2019</v>
      </c>
      <c r="AL18" s="36">
        <v>2019</v>
      </c>
      <c r="AM18" s="36">
        <v>2019</v>
      </c>
      <c r="AN18" s="36">
        <v>2016</v>
      </c>
      <c r="AO18" s="36">
        <v>2016</v>
      </c>
      <c r="AP18" s="36">
        <v>2016</v>
      </c>
      <c r="AQ18" s="36">
        <v>2016</v>
      </c>
      <c r="AR18" s="36">
        <v>2013</v>
      </c>
      <c r="AS18" s="36">
        <v>2020</v>
      </c>
      <c r="AT18" s="384"/>
      <c r="AU18" s="384"/>
    </row>
    <row r="19" spans="1:47" ht="27.6">
      <c r="A19" s="61" t="s">
        <v>184</v>
      </c>
      <c r="B19" s="57" t="s">
        <v>139</v>
      </c>
      <c r="C19" s="58">
        <v>208</v>
      </c>
      <c r="D19" s="36">
        <v>2012</v>
      </c>
      <c r="E19" s="36" t="s">
        <v>664</v>
      </c>
      <c r="F19" s="36" t="s">
        <v>764</v>
      </c>
      <c r="G19" s="36">
        <v>2012</v>
      </c>
      <c r="H19" s="36" t="s">
        <v>665</v>
      </c>
      <c r="I19" s="54" t="s">
        <v>373</v>
      </c>
      <c r="J19" s="54">
        <v>2025</v>
      </c>
      <c r="K19" s="54">
        <v>2019</v>
      </c>
      <c r="L19" s="36">
        <v>2025</v>
      </c>
      <c r="M19" s="36">
        <v>2009</v>
      </c>
      <c r="N19" s="36">
        <v>2013</v>
      </c>
      <c r="O19" s="36">
        <v>2013</v>
      </c>
      <c r="P19" s="36">
        <v>2003</v>
      </c>
      <c r="Q19" s="36">
        <v>2013</v>
      </c>
      <c r="R19" s="36">
        <v>2013</v>
      </c>
      <c r="S19" s="36">
        <v>2013</v>
      </c>
      <c r="T19" s="36" t="s">
        <v>362</v>
      </c>
      <c r="U19" s="36">
        <v>2013</v>
      </c>
      <c r="V19" s="36">
        <v>2002</v>
      </c>
      <c r="W19" s="54">
        <v>2013</v>
      </c>
      <c r="X19" s="36">
        <v>2017</v>
      </c>
      <c r="Y19" s="36" t="s">
        <v>749</v>
      </c>
      <c r="Z19" s="36" t="s">
        <v>749</v>
      </c>
      <c r="AA19" s="36" t="s">
        <v>749</v>
      </c>
      <c r="AB19" s="36" t="s">
        <v>749</v>
      </c>
      <c r="AC19" s="36">
        <v>2020</v>
      </c>
      <c r="AD19" s="36">
        <v>2012</v>
      </c>
      <c r="AE19" s="36">
        <v>2021</v>
      </c>
      <c r="AF19" s="36">
        <v>2015</v>
      </c>
      <c r="AG19" s="36">
        <v>2013</v>
      </c>
      <c r="AH19" s="36">
        <v>2013</v>
      </c>
      <c r="AI19" s="36">
        <v>2013</v>
      </c>
      <c r="AJ19" s="36">
        <v>2013</v>
      </c>
      <c r="AK19" s="36">
        <v>2019</v>
      </c>
      <c r="AL19" s="36">
        <v>2019</v>
      </c>
      <c r="AM19" s="36">
        <v>2019</v>
      </c>
      <c r="AN19" s="36">
        <v>2016</v>
      </c>
      <c r="AO19" s="36">
        <v>2016</v>
      </c>
      <c r="AP19" s="36">
        <v>2016</v>
      </c>
      <c r="AQ19" s="36">
        <v>2016</v>
      </c>
      <c r="AR19" s="36">
        <v>2013</v>
      </c>
      <c r="AS19" s="36">
        <v>2020</v>
      </c>
      <c r="AT19" s="384"/>
      <c r="AU19" s="384"/>
    </row>
    <row r="20" spans="1:47" ht="27.6">
      <c r="A20" s="61" t="s">
        <v>184</v>
      </c>
      <c r="B20" s="57" t="s">
        <v>140</v>
      </c>
      <c r="C20" s="58">
        <v>209</v>
      </c>
      <c r="D20" s="36">
        <v>2012</v>
      </c>
      <c r="E20" s="36" t="s">
        <v>664</v>
      </c>
      <c r="F20" s="36" t="s">
        <v>765</v>
      </c>
      <c r="G20" s="36">
        <v>2012</v>
      </c>
      <c r="H20" s="36" t="s">
        <v>665</v>
      </c>
      <c r="I20" s="54" t="s">
        <v>373</v>
      </c>
      <c r="J20" s="54">
        <v>2025</v>
      </c>
      <c r="K20" s="54">
        <v>2019</v>
      </c>
      <c r="L20" s="36">
        <v>2025</v>
      </c>
      <c r="M20" s="36">
        <v>2009</v>
      </c>
      <c r="N20" s="36">
        <v>2013</v>
      </c>
      <c r="O20" s="36">
        <v>2013</v>
      </c>
      <c r="P20" s="36">
        <v>2003</v>
      </c>
      <c r="Q20" s="36">
        <v>2013</v>
      </c>
      <c r="R20" s="36">
        <v>2013</v>
      </c>
      <c r="S20" s="36">
        <v>2013</v>
      </c>
      <c r="T20" s="36" t="s">
        <v>362</v>
      </c>
      <c r="U20" s="36">
        <v>2013</v>
      </c>
      <c r="V20" s="36">
        <v>2002</v>
      </c>
      <c r="W20" s="54">
        <v>2013</v>
      </c>
      <c r="X20" s="36">
        <v>2017</v>
      </c>
      <c r="Y20" s="36" t="s">
        <v>749</v>
      </c>
      <c r="Z20" s="36" t="s">
        <v>749</v>
      </c>
      <c r="AA20" s="36" t="s">
        <v>749</v>
      </c>
      <c r="AB20" s="36" t="s">
        <v>749</v>
      </c>
      <c r="AC20" s="36">
        <v>2020</v>
      </c>
      <c r="AD20" s="36">
        <v>2012</v>
      </c>
      <c r="AE20" s="36">
        <v>2021</v>
      </c>
      <c r="AF20" s="36">
        <v>2015</v>
      </c>
      <c r="AG20" s="36">
        <v>2013</v>
      </c>
      <c r="AH20" s="36">
        <v>2013</v>
      </c>
      <c r="AI20" s="36">
        <v>2013</v>
      </c>
      <c r="AJ20" s="36">
        <v>2013</v>
      </c>
      <c r="AK20" s="36">
        <v>2019</v>
      </c>
      <c r="AL20" s="36">
        <v>2019</v>
      </c>
      <c r="AM20" s="36">
        <v>2019</v>
      </c>
      <c r="AN20" s="36">
        <v>2016</v>
      </c>
      <c r="AO20" s="36">
        <v>2016</v>
      </c>
      <c r="AP20" s="36">
        <v>2016</v>
      </c>
      <c r="AQ20" s="36">
        <v>2016</v>
      </c>
      <c r="AR20" s="36">
        <v>2013</v>
      </c>
      <c r="AS20" s="36">
        <v>2020</v>
      </c>
      <c r="AT20" s="384"/>
      <c r="AU20" s="384"/>
    </row>
    <row r="21" spans="1:47" ht="27.6">
      <c r="A21" s="61" t="s">
        <v>184</v>
      </c>
      <c r="B21" s="57" t="s">
        <v>141</v>
      </c>
      <c r="C21" s="58">
        <v>210</v>
      </c>
      <c r="D21" s="36">
        <v>2012</v>
      </c>
      <c r="E21" s="36" t="s">
        <v>664</v>
      </c>
      <c r="F21" s="36" t="s">
        <v>766</v>
      </c>
      <c r="G21" s="36">
        <v>2012</v>
      </c>
      <c r="H21" s="36" t="s">
        <v>665</v>
      </c>
      <c r="I21" s="54" t="s">
        <v>373</v>
      </c>
      <c r="J21" s="54">
        <v>2025</v>
      </c>
      <c r="K21" s="54">
        <v>2019</v>
      </c>
      <c r="L21" s="36">
        <v>2025</v>
      </c>
      <c r="M21" s="36">
        <v>2009</v>
      </c>
      <c r="N21" s="36">
        <v>2013</v>
      </c>
      <c r="O21" s="36">
        <v>2013</v>
      </c>
      <c r="P21" s="36">
        <v>2003</v>
      </c>
      <c r="Q21" s="36">
        <v>2013</v>
      </c>
      <c r="R21" s="36">
        <v>2013</v>
      </c>
      <c r="S21" s="36">
        <v>2013</v>
      </c>
      <c r="T21" s="36" t="s">
        <v>362</v>
      </c>
      <c r="U21" s="36">
        <v>2013</v>
      </c>
      <c r="V21" s="36">
        <v>2002</v>
      </c>
      <c r="W21" s="54">
        <v>2013</v>
      </c>
      <c r="X21" s="36">
        <v>2017</v>
      </c>
      <c r="Y21" s="36" t="s">
        <v>749</v>
      </c>
      <c r="Z21" s="36" t="s">
        <v>749</v>
      </c>
      <c r="AA21" s="36" t="s">
        <v>749</v>
      </c>
      <c r="AB21" s="36" t="s">
        <v>749</v>
      </c>
      <c r="AC21" s="36">
        <v>2020</v>
      </c>
      <c r="AD21" s="36">
        <v>2012</v>
      </c>
      <c r="AE21" s="36">
        <v>2021</v>
      </c>
      <c r="AF21" s="36">
        <v>2015</v>
      </c>
      <c r="AG21" s="36">
        <v>2013</v>
      </c>
      <c r="AH21" s="36">
        <v>2013</v>
      </c>
      <c r="AI21" s="36">
        <v>2013</v>
      </c>
      <c r="AJ21" s="36">
        <v>2013</v>
      </c>
      <c r="AK21" s="36">
        <v>2019</v>
      </c>
      <c r="AL21" s="36">
        <v>2019</v>
      </c>
      <c r="AM21" s="36">
        <v>2019</v>
      </c>
      <c r="AN21" s="36">
        <v>2016</v>
      </c>
      <c r="AO21" s="36">
        <v>2016</v>
      </c>
      <c r="AP21" s="36">
        <v>2016</v>
      </c>
      <c r="AQ21" s="36">
        <v>2016</v>
      </c>
      <c r="AR21" s="36">
        <v>2013</v>
      </c>
      <c r="AS21" s="36">
        <v>2020</v>
      </c>
      <c r="AT21" s="384"/>
      <c r="AU21" s="384"/>
    </row>
    <row r="22" spans="1:47" ht="27.6">
      <c r="A22" s="56" t="s">
        <v>142</v>
      </c>
      <c r="B22" s="57" t="s">
        <v>142</v>
      </c>
      <c r="C22" s="58">
        <v>301</v>
      </c>
      <c r="D22" s="36">
        <v>2012</v>
      </c>
      <c r="E22" s="36" t="s">
        <v>664</v>
      </c>
      <c r="F22" s="36" t="s">
        <v>767</v>
      </c>
      <c r="G22" s="36">
        <v>2012</v>
      </c>
      <c r="H22" s="36" t="s">
        <v>665</v>
      </c>
      <c r="I22" s="54" t="s">
        <v>373</v>
      </c>
      <c r="J22" s="54">
        <v>2025</v>
      </c>
      <c r="K22" s="54">
        <v>2019</v>
      </c>
      <c r="L22" s="36">
        <v>2025</v>
      </c>
      <c r="M22" s="36">
        <v>2009</v>
      </c>
      <c r="N22" s="36">
        <v>2013</v>
      </c>
      <c r="O22" s="36">
        <v>2013</v>
      </c>
      <c r="P22" s="36">
        <v>2003</v>
      </c>
      <c r="Q22" s="36">
        <v>2013</v>
      </c>
      <c r="R22" s="36">
        <v>2013</v>
      </c>
      <c r="S22" s="36">
        <v>2013</v>
      </c>
      <c r="T22" s="36" t="s">
        <v>362</v>
      </c>
      <c r="U22" s="36">
        <v>2013</v>
      </c>
      <c r="V22" s="36">
        <v>2002</v>
      </c>
      <c r="W22" s="54">
        <v>2013</v>
      </c>
      <c r="X22" s="36">
        <v>2017</v>
      </c>
      <c r="Y22" s="36" t="s">
        <v>749</v>
      </c>
      <c r="Z22" s="36" t="s">
        <v>749</v>
      </c>
      <c r="AA22" s="36" t="s">
        <v>749</v>
      </c>
      <c r="AB22" s="36" t="s">
        <v>749</v>
      </c>
      <c r="AC22" s="36">
        <v>2020</v>
      </c>
      <c r="AD22" s="36">
        <v>2012</v>
      </c>
      <c r="AE22" s="36">
        <v>2021</v>
      </c>
      <c r="AF22" s="36">
        <v>2015</v>
      </c>
      <c r="AG22" s="36">
        <v>2013</v>
      </c>
      <c r="AH22" s="36">
        <v>2013</v>
      </c>
      <c r="AI22" s="36">
        <v>2013</v>
      </c>
      <c r="AJ22" s="36">
        <v>2013</v>
      </c>
      <c r="AK22" s="36">
        <v>2019</v>
      </c>
      <c r="AL22" s="36">
        <v>2019</v>
      </c>
      <c r="AM22" s="36">
        <v>2019</v>
      </c>
      <c r="AN22" s="36">
        <v>2016</v>
      </c>
      <c r="AO22" s="36">
        <v>2016</v>
      </c>
      <c r="AP22" s="36">
        <v>2016</v>
      </c>
      <c r="AQ22" s="36">
        <v>2016</v>
      </c>
      <c r="AR22" s="36">
        <v>2013</v>
      </c>
      <c r="AS22" s="36">
        <v>2020</v>
      </c>
      <c r="AT22" s="384"/>
      <c r="AU22" s="384"/>
    </row>
    <row r="23" spans="1:47" ht="27.6">
      <c r="A23" s="56" t="s">
        <v>142</v>
      </c>
      <c r="B23" s="57" t="s">
        <v>143</v>
      </c>
      <c r="C23" s="58">
        <v>302</v>
      </c>
      <c r="D23" s="36">
        <v>2012</v>
      </c>
      <c r="E23" s="36" t="s">
        <v>664</v>
      </c>
      <c r="F23" s="36" t="s">
        <v>768</v>
      </c>
      <c r="G23" s="36">
        <v>2012</v>
      </c>
      <c r="H23" s="36" t="s">
        <v>665</v>
      </c>
      <c r="I23" s="54" t="s">
        <v>373</v>
      </c>
      <c r="J23" s="54">
        <v>2025</v>
      </c>
      <c r="K23" s="54">
        <v>2019</v>
      </c>
      <c r="L23" s="36">
        <v>2025</v>
      </c>
      <c r="M23" s="36">
        <v>2009</v>
      </c>
      <c r="N23" s="36">
        <v>2013</v>
      </c>
      <c r="O23" s="36">
        <v>2013</v>
      </c>
      <c r="P23" s="36">
        <v>2003</v>
      </c>
      <c r="Q23" s="36">
        <v>2013</v>
      </c>
      <c r="R23" s="36">
        <v>2013</v>
      </c>
      <c r="S23" s="36">
        <v>2013</v>
      </c>
      <c r="T23" s="36" t="s">
        <v>362</v>
      </c>
      <c r="U23" s="36">
        <v>2013</v>
      </c>
      <c r="V23" s="36">
        <v>2002</v>
      </c>
      <c r="W23" s="54">
        <v>2013</v>
      </c>
      <c r="X23" s="36">
        <v>2017</v>
      </c>
      <c r="Y23" s="36" t="s">
        <v>749</v>
      </c>
      <c r="Z23" s="36" t="s">
        <v>749</v>
      </c>
      <c r="AA23" s="36" t="s">
        <v>749</v>
      </c>
      <c r="AB23" s="36" t="s">
        <v>749</v>
      </c>
      <c r="AC23" s="36">
        <v>2020</v>
      </c>
      <c r="AD23" s="36">
        <v>2012</v>
      </c>
      <c r="AE23" s="36">
        <v>2021</v>
      </c>
      <c r="AF23" s="36">
        <v>2015</v>
      </c>
      <c r="AG23" s="36">
        <v>2013</v>
      </c>
      <c r="AH23" s="36">
        <v>2013</v>
      </c>
      <c r="AI23" s="36">
        <v>2013</v>
      </c>
      <c r="AJ23" s="36">
        <v>2013</v>
      </c>
      <c r="AK23" s="36">
        <v>2019</v>
      </c>
      <c r="AL23" s="36">
        <v>2019</v>
      </c>
      <c r="AM23" s="36">
        <v>2019</v>
      </c>
      <c r="AN23" s="36">
        <v>2016</v>
      </c>
      <c r="AO23" s="36">
        <v>2016</v>
      </c>
      <c r="AP23" s="36">
        <v>2016</v>
      </c>
      <c r="AQ23" s="36">
        <v>2016</v>
      </c>
      <c r="AR23" s="36">
        <v>2013</v>
      </c>
      <c r="AS23" s="36">
        <v>2020</v>
      </c>
      <c r="AT23" s="384"/>
      <c r="AU23" s="384"/>
    </row>
    <row r="24" spans="1:47" ht="27.6">
      <c r="A24" s="56" t="s">
        <v>142</v>
      </c>
      <c r="B24" s="57" t="s">
        <v>144</v>
      </c>
      <c r="C24" s="58">
        <v>303</v>
      </c>
      <c r="D24" s="36">
        <v>2012</v>
      </c>
      <c r="E24" s="36" t="s">
        <v>664</v>
      </c>
      <c r="F24" s="36" t="s">
        <v>769</v>
      </c>
      <c r="G24" s="36">
        <v>2012</v>
      </c>
      <c r="H24" s="36" t="s">
        <v>665</v>
      </c>
      <c r="I24" s="54" t="s">
        <v>373</v>
      </c>
      <c r="J24" s="54">
        <v>2025</v>
      </c>
      <c r="K24" s="54">
        <v>2019</v>
      </c>
      <c r="L24" s="36">
        <v>2025</v>
      </c>
      <c r="M24" s="36">
        <v>2009</v>
      </c>
      <c r="N24" s="36">
        <v>2013</v>
      </c>
      <c r="O24" s="36">
        <v>2013</v>
      </c>
      <c r="P24" s="36">
        <v>2003</v>
      </c>
      <c r="Q24" s="36">
        <v>2013</v>
      </c>
      <c r="R24" s="36">
        <v>2013</v>
      </c>
      <c r="S24" s="36">
        <v>2013</v>
      </c>
      <c r="T24" s="36" t="s">
        <v>362</v>
      </c>
      <c r="U24" s="36">
        <v>2013</v>
      </c>
      <c r="V24" s="36">
        <v>2002</v>
      </c>
      <c r="W24" s="54">
        <v>2013</v>
      </c>
      <c r="X24" s="36">
        <v>2017</v>
      </c>
      <c r="Y24" s="36" t="s">
        <v>749</v>
      </c>
      <c r="Z24" s="36" t="s">
        <v>749</v>
      </c>
      <c r="AA24" s="36" t="s">
        <v>749</v>
      </c>
      <c r="AB24" s="36" t="s">
        <v>749</v>
      </c>
      <c r="AC24" s="36">
        <v>2020</v>
      </c>
      <c r="AD24" s="36">
        <v>2012</v>
      </c>
      <c r="AE24" s="36">
        <v>2021</v>
      </c>
      <c r="AF24" s="36">
        <v>2015</v>
      </c>
      <c r="AG24" s="36">
        <v>2013</v>
      </c>
      <c r="AH24" s="36">
        <v>2013</v>
      </c>
      <c r="AI24" s="36">
        <v>2013</v>
      </c>
      <c r="AJ24" s="36">
        <v>2013</v>
      </c>
      <c r="AK24" s="36">
        <v>2019</v>
      </c>
      <c r="AL24" s="36">
        <v>2019</v>
      </c>
      <c r="AM24" s="36">
        <v>2019</v>
      </c>
      <c r="AN24" s="36">
        <v>2016</v>
      </c>
      <c r="AO24" s="36">
        <v>2016</v>
      </c>
      <c r="AP24" s="36">
        <v>2016</v>
      </c>
      <c r="AQ24" s="36">
        <v>2016</v>
      </c>
      <c r="AR24" s="36">
        <v>2013</v>
      </c>
      <c r="AS24" s="36">
        <v>2020</v>
      </c>
      <c r="AT24" s="384"/>
      <c r="AU24" s="384"/>
    </row>
    <row r="25" spans="1:47" ht="27.6">
      <c r="A25" s="56" t="s">
        <v>142</v>
      </c>
      <c r="B25" s="57" t="s">
        <v>145</v>
      </c>
      <c r="C25" s="58">
        <v>304</v>
      </c>
      <c r="D25" s="36">
        <v>2012</v>
      </c>
      <c r="E25" s="36" t="s">
        <v>664</v>
      </c>
      <c r="F25" s="36" t="s">
        <v>770</v>
      </c>
      <c r="G25" s="36">
        <v>2012</v>
      </c>
      <c r="H25" s="36" t="s">
        <v>665</v>
      </c>
      <c r="I25" s="54" t="s">
        <v>373</v>
      </c>
      <c r="J25" s="54">
        <v>2025</v>
      </c>
      <c r="K25" s="54">
        <v>2019</v>
      </c>
      <c r="L25" s="36">
        <v>2025</v>
      </c>
      <c r="M25" s="36">
        <v>2009</v>
      </c>
      <c r="N25" s="36">
        <v>2013</v>
      </c>
      <c r="O25" s="36">
        <v>2013</v>
      </c>
      <c r="P25" s="36">
        <v>2003</v>
      </c>
      <c r="Q25" s="36">
        <v>2013</v>
      </c>
      <c r="R25" s="36">
        <v>2013</v>
      </c>
      <c r="S25" s="36">
        <v>2013</v>
      </c>
      <c r="T25" s="36" t="s">
        <v>362</v>
      </c>
      <c r="U25" s="36">
        <v>2013</v>
      </c>
      <c r="V25" s="36">
        <v>2002</v>
      </c>
      <c r="W25" s="54">
        <v>2013</v>
      </c>
      <c r="X25" s="36">
        <v>2017</v>
      </c>
      <c r="Y25" s="36" t="s">
        <v>749</v>
      </c>
      <c r="Z25" s="36" t="s">
        <v>749</v>
      </c>
      <c r="AA25" s="36" t="s">
        <v>749</v>
      </c>
      <c r="AB25" s="36" t="s">
        <v>749</v>
      </c>
      <c r="AC25" s="36">
        <v>2020</v>
      </c>
      <c r="AD25" s="36">
        <v>2012</v>
      </c>
      <c r="AE25" s="36">
        <v>2021</v>
      </c>
      <c r="AF25" s="36">
        <v>2015</v>
      </c>
      <c r="AG25" s="36">
        <v>2013</v>
      </c>
      <c r="AH25" s="36">
        <v>2013</v>
      </c>
      <c r="AI25" s="36">
        <v>2013</v>
      </c>
      <c r="AJ25" s="36">
        <v>2013</v>
      </c>
      <c r="AK25" s="36">
        <v>2019</v>
      </c>
      <c r="AL25" s="36">
        <v>2019</v>
      </c>
      <c r="AM25" s="36">
        <v>2019</v>
      </c>
      <c r="AN25" s="36">
        <v>2016</v>
      </c>
      <c r="AO25" s="36">
        <v>2016</v>
      </c>
      <c r="AP25" s="36">
        <v>2016</v>
      </c>
      <c r="AQ25" s="36">
        <v>2016</v>
      </c>
      <c r="AR25" s="36">
        <v>2013</v>
      </c>
      <c r="AS25" s="36">
        <v>2020</v>
      </c>
      <c r="AT25" s="384"/>
      <c r="AU25" s="384"/>
    </row>
    <row r="26" spans="1:47" ht="27.6">
      <c r="A26" s="56" t="s">
        <v>142</v>
      </c>
      <c r="B26" s="57" t="s">
        <v>146</v>
      </c>
      <c r="C26" s="58">
        <v>305</v>
      </c>
      <c r="D26" s="36">
        <v>2012</v>
      </c>
      <c r="E26" s="36" t="s">
        <v>664</v>
      </c>
      <c r="F26" s="36" t="s">
        <v>771</v>
      </c>
      <c r="G26" s="36">
        <v>2012</v>
      </c>
      <c r="H26" s="36" t="s">
        <v>665</v>
      </c>
      <c r="I26" s="54" t="s">
        <v>373</v>
      </c>
      <c r="J26" s="54">
        <v>2025</v>
      </c>
      <c r="K26" s="54">
        <v>2019</v>
      </c>
      <c r="L26" s="36">
        <v>2025</v>
      </c>
      <c r="M26" s="36">
        <v>2009</v>
      </c>
      <c r="N26" s="36">
        <v>2013</v>
      </c>
      <c r="O26" s="36">
        <v>2013</v>
      </c>
      <c r="P26" s="36">
        <v>2003</v>
      </c>
      <c r="Q26" s="36">
        <v>2013</v>
      </c>
      <c r="R26" s="36">
        <v>2013</v>
      </c>
      <c r="S26" s="36">
        <v>2013</v>
      </c>
      <c r="T26" s="36" t="s">
        <v>362</v>
      </c>
      <c r="U26" s="36">
        <v>2013</v>
      </c>
      <c r="V26" s="36">
        <v>2002</v>
      </c>
      <c r="W26" s="54">
        <v>2013</v>
      </c>
      <c r="X26" s="36">
        <v>2017</v>
      </c>
      <c r="Y26" s="36" t="s">
        <v>749</v>
      </c>
      <c r="Z26" s="36" t="s">
        <v>749</v>
      </c>
      <c r="AA26" s="36" t="s">
        <v>749</v>
      </c>
      <c r="AB26" s="36" t="s">
        <v>749</v>
      </c>
      <c r="AC26" s="36">
        <v>2020</v>
      </c>
      <c r="AD26" s="36">
        <v>2012</v>
      </c>
      <c r="AE26" s="36">
        <v>2021</v>
      </c>
      <c r="AF26" s="36">
        <v>2015</v>
      </c>
      <c r="AG26" s="36">
        <v>2013</v>
      </c>
      <c r="AH26" s="36">
        <v>2013</v>
      </c>
      <c r="AI26" s="36">
        <v>2013</v>
      </c>
      <c r="AJ26" s="36">
        <v>2013</v>
      </c>
      <c r="AK26" s="36">
        <v>2019</v>
      </c>
      <c r="AL26" s="36">
        <v>2019</v>
      </c>
      <c r="AM26" s="36">
        <v>2019</v>
      </c>
      <c r="AN26" s="36">
        <v>2016</v>
      </c>
      <c r="AO26" s="36">
        <v>2016</v>
      </c>
      <c r="AP26" s="36">
        <v>2016</v>
      </c>
      <c r="AQ26" s="36">
        <v>2016</v>
      </c>
      <c r="AR26" s="36">
        <v>2013</v>
      </c>
      <c r="AS26" s="36">
        <v>2020</v>
      </c>
      <c r="AT26" s="384"/>
      <c r="AU26" s="384"/>
    </row>
    <row r="27" spans="1:47" ht="27.6">
      <c r="A27" s="56" t="s">
        <v>142</v>
      </c>
      <c r="B27" s="57" t="s">
        <v>147</v>
      </c>
      <c r="C27" s="58">
        <v>306</v>
      </c>
      <c r="D27" s="36">
        <v>2012</v>
      </c>
      <c r="E27" s="36" t="s">
        <v>664</v>
      </c>
      <c r="F27" s="36" t="s">
        <v>772</v>
      </c>
      <c r="G27" s="36">
        <v>2012</v>
      </c>
      <c r="H27" s="36" t="s">
        <v>665</v>
      </c>
      <c r="I27" s="54" t="s">
        <v>373</v>
      </c>
      <c r="J27" s="54">
        <v>2025</v>
      </c>
      <c r="K27" s="54">
        <v>2019</v>
      </c>
      <c r="L27" s="36">
        <v>2025</v>
      </c>
      <c r="M27" s="36">
        <v>2009</v>
      </c>
      <c r="N27" s="36">
        <v>2013</v>
      </c>
      <c r="O27" s="36">
        <v>2013</v>
      </c>
      <c r="P27" s="36">
        <v>2003</v>
      </c>
      <c r="Q27" s="36">
        <v>2013</v>
      </c>
      <c r="R27" s="36">
        <v>2013</v>
      </c>
      <c r="S27" s="36">
        <v>2013</v>
      </c>
      <c r="T27" s="36" t="s">
        <v>362</v>
      </c>
      <c r="U27" s="36">
        <v>2013</v>
      </c>
      <c r="V27" s="36">
        <v>2002</v>
      </c>
      <c r="W27" s="54">
        <v>2013</v>
      </c>
      <c r="X27" s="36">
        <v>2017</v>
      </c>
      <c r="Y27" s="36" t="s">
        <v>749</v>
      </c>
      <c r="Z27" s="36" t="s">
        <v>749</v>
      </c>
      <c r="AA27" s="36" t="s">
        <v>749</v>
      </c>
      <c r="AB27" s="36" t="s">
        <v>749</v>
      </c>
      <c r="AC27" s="36">
        <v>2020</v>
      </c>
      <c r="AD27" s="36">
        <v>2012</v>
      </c>
      <c r="AE27" s="36">
        <v>2021</v>
      </c>
      <c r="AF27" s="36">
        <v>2015</v>
      </c>
      <c r="AG27" s="36">
        <v>2013</v>
      </c>
      <c r="AH27" s="36">
        <v>2013</v>
      </c>
      <c r="AI27" s="36">
        <v>2013</v>
      </c>
      <c r="AJ27" s="36">
        <v>2013</v>
      </c>
      <c r="AK27" s="36">
        <v>2019</v>
      </c>
      <c r="AL27" s="36">
        <v>2019</v>
      </c>
      <c r="AM27" s="36">
        <v>2019</v>
      </c>
      <c r="AN27" s="36">
        <v>2016</v>
      </c>
      <c r="AO27" s="36">
        <v>2016</v>
      </c>
      <c r="AP27" s="36">
        <v>2016</v>
      </c>
      <c r="AQ27" s="36">
        <v>2016</v>
      </c>
      <c r="AR27" s="36">
        <v>2013</v>
      </c>
      <c r="AS27" s="36">
        <v>2020</v>
      </c>
      <c r="AT27" s="384"/>
      <c r="AU27" s="384"/>
    </row>
    <row r="28" spans="1:47" ht="27.6">
      <c r="A28" s="56" t="s">
        <v>142</v>
      </c>
      <c r="B28" s="57" t="s">
        <v>148</v>
      </c>
      <c r="C28" s="58">
        <v>307</v>
      </c>
      <c r="D28" s="36">
        <v>2012</v>
      </c>
      <c r="E28" s="36" t="s">
        <v>664</v>
      </c>
      <c r="F28" s="36" t="s">
        <v>773</v>
      </c>
      <c r="G28" s="36">
        <v>2012</v>
      </c>
      <c r="H28" s="36" t="s">
        <v>665</v>
      </c>
      <c r="I28" s="54" t="s">
        <v>373</v>
      </c>
      <c r="J28" s="54">
        <v>2025</v>
      </c>
      <c r="K28" s="54">
        <v>2019</v>
      </c>
      <c r="L28" s="36">
        <v>2025</v>
      </c>
      <c r="M28" s="36">
        <v>2009</v>
      </c>
      <c r="N28" s="36">
        <v>2013</v>
      </c>
      <c r="O28" s="36">
        <v>2013</v>
      </c>
      <c r="P28" s="36">
        <v>2003</v>
      </c>
      <c r="Q28" s="36">
        <v>2013</v>
      </c>
      <c r="R28" s="36">
        <v>2013</v>
      </c>
      <c r="S28" s="36">
        <v>2013</v>
      </c>
      <c r="T28" s="36" t="s">
        <v>362</v>
      </c>
      <c r="U28" s="36">
        <v>2013</v>
      </c>
      <c r="V28" s="36">
        <v>2002</v>
      </c>
      <c r="W28" s="54">
        <v>2013</v>
      </c>
      <c r="X28" s="36">
        <v>2017</v>
      </c>
      <c r="Y28" s="36" t="s">
        <v>749</v>
      </c>
      <c r="Z28" s="36" t="s">
        <v>749</v>
      </c>
      <c r="AA28" s="36" t="s">
        <v>749</v>
      </c>
      <c r="AB28" s="36" t="s">
        <v>749</v>
      </c>
      <c r="AC28" s="36">
        <v>2020</v>
      </c>
      <c r="AD28" s="36">
        <v>2012</v>
      </c>
      <c r="AE28" s="36">
        <v>2021</v>
      </c>
      <c r="AF28" s="36">
        <v>2015</v>
      </c>
      <c r="AG28" s="36">
        <v>2013</v>
      </c>
      <c r="AH28" s="36">
        <v>2013</v>
      </c>
      <c r="AI28" s="36">
        <v>2013</v>
      </c>
      <c r="AJ28" s="36">
        <v>2013</v>
      </c>
      <c r="AK28" s="36">
        <v>2019</v>
      </c>
      <c r="AL28" s="36">
        <v>2019</v>
      </c>
      <c r="AM28" s="36">
        <v>2019</v>
      </c>
      <c r="AN28" s="36">
        <v>2016</v>
      </c>
      <c r="AO28" s="36">
        <v>2016</v>
      </c>
      <c r="AP28" s="36">
        <v>2016</v>
      </c>
      <c r="AQ28" s="36">
        <v>2016</v>
      </c>
      <c r="AR28" s="36">
        <v>2013</v>
      </c>
      <c r="AS28" s="36">
        <v>2020</v>
      </c>
      <c r="AT28" s="384"/>
      <c r="AU28" s="384"/>
    </row>
    <row r="29" spans="1:47" ht="27.6">
      <c r="A29" s="56" t="s">
        <v>142</v>
      </c>
      <c r="B29" s="57" t="s">
        <v>149</v>
      </c>
      <c r="C29" s="58">
        <v>308</v>
      </c>
      <c r="D29" s="36">
        <v>2012</v>
      </c>
      <c r="E29" s="36" t="s">
        <v>664</v>
      </c>
      <c r="F29" s="36" t="s">
        <v>774</v>
      </c>
      <c r="G29" s="36">
        <v>2012</v>
      </c>
      <c r="H29" s="36" t="s">
        <v>665</v>
      </c>
      <c r="I29" s="54" t="s">
        <v>373</v>
      </c>
      <c r="J29" s="54">
        <v>2025</v>
      </c>
      <c r="K29" s="54">
        <v>2019</v>
      </c>
      <c r="L29" s="36">
        <v>2025</v>
      </c>
      <c r="M29" s="36">
        <v>2009</v>
      </c>
      <c r="N29" s="36">
        <v>2013</v>
      </c>
      <c r="O29" s="36">
        <v>2013</v>
      </c>
      <c r="P29" s="36">
        <v>2003</v>
      </c>
      <c r="Q29" s="36">
        <v>2013</v>
      </c>
      <c r="R29" s="36">
        <v>2013</v>
      </c>
      <c r="S29" s="36">
        <v>2013</v>
      </c>
      <c r="T29" s="36" t="s">
        <v>362</v>
      </c>
      <c r="U29" s="36">
        <v>2013</v>
      </c>
      <c r="V29" s="36">
        <v>2002</v>
      </c>
      <c r="W29" s="54">
        <v>2013</v>
      </c>
      <c r="X29" s="36">
        <v>2017</v>
      </c>
      <c r="Y29" s="36" t="s">
        <v>749</v>
      </c>
      <c r="Z29" s="36" t="s">
        <v>749</v>
      </c>
      <c r="AA29" s="36" t="s">
        <v>749</v>
      </c>
      <c r="AB29" s="36" t="s">
        <v>749</v>
      </c>
      <c r="AC29" s="36">
        <v>2020</v>
      </c>
      <c r="AD29" s="36">
        <v>2012</v>
      </c>
      <c r="AE29" s="36">
        <v>2021</v>
      </c>
      <c r="AF29" s="36">
        <v>2015</v>
      </c>
      <c r="AG29" s="36">
        <v>2013</v>
      </c>
      <c r="AH29" s="36">
        <v>2013</v>
      </c>
      <c r="AI29" s="36">
        <v>2013</v>
      </c>
      <c r="AJ29" s="36">
        <v>2013</v>
      </c>
      <c r="AK29" s="36">
        <v>2019</v>
      </c>
      <c r="AL29" s="36">
        <v>2019</v>
      </c>
      <c r="AM29" s="36">
        <v>2019</v>
      </c>
      <c r="AN29" s="36">
        <v>2016</v>
      </c>
      <c r="AO29" s="36">
        <v>2016</v>
      </c>
      <c r="AP29" s="36">
        <v>2016</v>
      </c>
      <c r="AQ29" s="36">
        <v>2016</v>
      </c>
      <c r="AR29" s="36">
        <v>2013</v>
      </c>
      <c r="AS29" s="36">
        <v>2020</v>
      </c>
      <c r="AT29" s="384"/>
      <c r="AU29" s="384"/>
    </row>
    <row r="30" spans="1:47" ht="27.6">
      <c r="A30" s="56" t="s">
        <v>142</v>
      </c>
      <c r="B30" s="57" t="s">
        <v>150</v>
      </c>
      <c r="C30" s="58">
        <v>309</v>
      </c>
      <c r="D30" s="36">
        <v>2012</v>
      </c>
      <c r="E30" s="36" t="s">
        <v>664</v>
      </c>
      <c r="F30" s="36" t="s">
        <v>775</v>
      </c>
      <c r="G30" s="36">
        <v>2012</v>
      </c>
      <c r="H30" s="36" t="s">
        <v>665</v>
      </c>
      <c r="I30" s="54" t="s">
        <v>373</v>
      </c>
      <c r="J30" s="54">
        <v>2025</v>
      </c>
      <c r="K30" s="54">
        <v>2019</v>
      </c>
      <c r="L30" s="36">
        <v>2025</v>
      </c>
      <c r="M30" s="36">
        <v>2009</v>
      </c>
      <c r="N30" s="36">
        <v>2013</v>
      </c>
      <c r="O30" s="36">
        <v>2013</v>
      </c>
      <c r="P30" s="36">
        <v>2003</v>
      </c>
      <c r="Q30" s="36">
        <v>2013</v>
      </c>
      <c r="R30" s="36">
        <v>2013</v>
      </c>
      <c r="S30" s="36">
        <v>2013</v>
      </c>
      <c r="T30" s="36" t="s">
        <v>362</v>
      </c>
      <c r="U30" s="36">
        <v>2013</v>
      </c>
      <c r="V30" s="36">
        <v>2002</v>
      </c>
      <c r="W30" s="54">
        <v>2013</v>
      </c>
      <c r="X30" s="36">
        <v>2017</v>
      </c>
      <c r="Y30" s="36" t="s">
        <v>749</v>
      </c>
      <c r="Z30" s="36" t="s">
        <v>749</v>
      </c>
      <c r="AA30" s="36" t="s">
        <v>749</v>
      </c>
      <c r="AB30" s="36" t="s">
        <v>749</v>
      </c>
      <c r="AC30" s="36">
        <v>2020</v>
      </c>
      <c r="AD30" s="36">
        <v>2012</v>
      </c>
      <c r="AE30" s="36">
        <v>2021</v>
      </c>
      <c r="AF30" s="36">
        <v>2015</v>
      </c>
      <c r="AG30" s="36">
        <v>2013</v>
      </c>
      <c r="AH30" s="36">
        <v>2013</v>
      </c>
      <c r="AI30" s="36">
        <v>2013</v>
      </c>
      <c r="AJ30" s="36">
        <v>2013</v>
      </c>
      <c r="AK30" s="36">
        <v>2019</v>
      </c>
      <c r="AL30" s="36">
        <v>2019</v>
      </c>
      <c r="AM30" s="36">
        <v>2019</v>
      </c>
      <c r="AN30" s="36">
        <v>2016</v>
      </c>
      <c r="AO30" s="36">
        <v>2016</v>
      </c>
      <c r="AP30" s="36">
        <v>2016</v>
      </c>
      <c r="AQ30" s="36">
        <v>2016</v>
      </c>
      <c r="AR30" s="36">
        <v>2013</v>
      </c>
      <c r="AS30" s="36">
        <v>2020</v>
      </c>
      <c r="AT30" s="384"/>
      <c r="AU30" s="384"/>
    </row>
    <row r="31" spans="1:47" ht="27.6">
      <c r="A31" s="56" t="s">
        <v>142</v>
      </c>
      <c r="B31" s="57" t="s">
        <v>151</v>
      </c>
      <c r="C31" s="58">
        <v>310</v>
      </c>
      <c r="D31" s="36">
        <v>2012</v>
      </c>
      <c r="E31" s="36" t="s">
        <v>664</v>
      </c>
      <c r="F31" s="36" t="s">
        <v>776</v>
      </c>
      <c r="G31" s="36">
        <v>2012</v>
      </c>
      <c r="H31" s="36" t="s">
        <v>665</v>
      </c>
      <c r="I31" s="54" t="s">
        <v>373</v>
      </c>
      <c r="J31" s="54">
        <v>2025</v>
      </c>
      <c r="K31" s="54">
        <v>2019</v>
      </c>
      <c r="L31" s="36">
        <v>2025</v>
      </c>
      <c r="M31" s="36">
        <v>2009</v>
      </c>
      <c r="N31" s="36">
        <v>2013</v>
      </c>
      <c r="O31" s="36">
        <v>2013</v>
      </c>
      <c r="P31" s="36">
        <v>2003</v>
      </c>
      <c r="Q31" s="36">
        <v>2013</v>
      </c>
      <c r="R31" s="36">
        <v>2013</v>
      </c>
      <c r="S31" s="36">
        <v>2013</v>
      </c>
      <c r="T31" s="36" t="s">
        <v>362</v>
      </c>
      <c r="U31" s="36">
        <v>2013</v>
      </c>
      <c r="V31" s="36">
        <v>2002</v>
      </c>
      <c r="W31" s="54">
        <v>2013</v>
      </c>
      <c r="X31" s="36">
        <v>2017</v>
      </c>
      <c r="Y31" s="36" t="s">
        <v>749</v>
      </c>
      <c r="Z31" s="36" t="s">
        <v>749</v>
      </c>
      <c r="AA31" s="36" t="s">
        <v>749</v>
      </c>
      <c r="AB31" s="36" t="s">
        <v>749</v>
      </c>
      <c r="AC31" s="36">
        <v>2020</v>
      </c>
      <c r="AD31" s="36">
        <v>2012</v>
      </c>
      <c r="AE31" s="36">
        <v>2021</v>
      </c>
      <c r="AF31" s="36">
        <v>2015</v>
      </c>
      <c r="AG31" s="36">
        <v>2013</v>
      </c>
      <c r="AH31" s="36">
        <v>2013</v>
      </c>
      <c r="AI31" s="36">
        <v>2013</v>
      </c>
      <c r="AJ31" s="36">
        <v>2013</v>
      </c>
      <c r="AK31" s="36">
        <v>2019</v>
      </c>
      <c r="AL31" s="36">
        <v>2019</v>
      </c>
      <c r="AM31" s="36">
        <v>2019</v>
      </c>
      <c r="AN31" s="36">
        <v>2016</v>
      </c>
      <c r="AO31" s="36">
        <v>2016</v>
      </c>
      <c r="AP31" s="36">
        <v>2016</v>
      </c>
      <c r="AQ31" s="36">
        <v>2016</v>
      </c>
      <c r="AR31" s="36">
        <v>2013</v>
      </c>
      <c r="AS31" s="36">
        <v>2020</v>
      </c>
      <c r="AT31" s="384"/>
      <c r="AU31" s="384"/>
    </row>
    <row r="32" spans="1:47" ht="27.6">
      <c r="A32" s="56" t="s">
        <v>142</v>
      </c>
      <c r="B32" s="57" t="s">
        <v>152</v>
      </c>
      <c r="C32" s="58">
        <v>311</v>
      </c>
      <c r="D32" s="36">
        <v>2012</v>
      </c>
      <c r="E32" s="36" t="s">
        <v>664</v>
      </c>
      <c r="F32" s="36" t="s">
        <v>777</v>
      </c>
      <c r="G32" s="36">
        <v>2012</v>
      </c>
      <c r="H32" s="36" t="s">
        <v>665</v>
      </c>
      <c r="I32" s="54" t="s">
        <v>373</v>
      </c>
      <c r="J32" s="54">
        <v>2025</v>
      </c>
      <c r="K32" s="54">
        <v>2019</v>
      </c>
      <c r="L32" s="36">
        <v>2025</v>
      </c>
      <c r="M32" s="36">
        <v>2009</v>
      </c>
      <c r="N32" s="36">
        <v>2013</v>
      </c>
      <c r="O32" s="36">
        <v>2013</v>
      </c>
      <c r="P32" s="36">
        <v>2003</v>
      </c>
      <c r="Q32" s="36">
        <v>2013</v>
      </c>
      <c r="R32" s="36">
        <v>2013</v>
      </c>
      <c r="S32" s="36">
        <v>2013</v>
      </c>
      <c r="T32" s="36" t="s">
        <v>362</v>
      </c>
      <c r="U32" s="36">
        <v>2013</v>
      </c>
      <c r="V32" s="36">
        <v>2002</v>
      </c>
      <c r="W32" s="54">
        <v>2013</v>
      </c>
      <c r="X32" s="36">
        <v>2017</v>
      </c>
      <c r="Y32" s="36" t="s">
        <v>749</v>
      </c>
      <c r="Z32" s="36" t="s">
        <v>749</v>
      </c>
      <c r="AA32" s="36" t="s">
        <v>749</v>
      </c>
      <c r="AB32" s="36" t="s">
        <v>749</v>
      </c>
      <c r="AC32" s="36">
        <v>2020</v>
      </c>
      <c r="AD32" s="36">
        <v>2012</v>
      </c>
      <c r="AE32" s="36">
        <v>2021</v>
      </c>
      <c r="AF32" s="36">
        <v>2015</v>
      </c>
      <c r="AG32" s="36">
        <v>2013</v>
      </c>
      <c r="AH32" s="36">
        <v>2013</v>
      </c>
      <c r="AI32" s="36">
        <v>2013</v>
      </c>
      <c r="AJ32" s="36">
        <v>2013</v>
      </c>
      <c r="AK32" s="36">
        <v>2019</v>
      </c>
      <c r="AL32" s="36">
        <v>2019</v>
      </c>
      <c r="AM32" s="36">
        <v>2019</v>
      </c>
      <c r="AN32" s="36">
        <v>2016</v>
      </c>
      <c r="AO32" s="36">
        <v>2016</v>
      </c>
      <c r="AP32" s="36">
        <v>2016</v>
      </c>
      <c r="AQ32" s="36">
        <v>2016</v>
      </c>
      <c r="AR32" s="36">
        <v>2013</v>
      </c>
      <c r="AS32" s="36">
        <v>2020</v>
      </c>
      <c r="AT32" s="384"/>
      <c r="AU32" s="384"/>
    </row>
    <row r="33" spans="1:47" ht="27.6">
      <c r="A33" s="56" t="s">
        <v>142</v>
      </c>
      <c r="B33" s="57" t="s">
        <v>153</v>
      </c>
      <c r="C33" s="58">
        <v>312</v>
      </c>
      <c r="D33" s="36">
        <v>2012</v>
      </c>
      <c r="E33" s="36" t="s">
        <v>664</v>
      </c>
      <c r="F33" s="36" t="s">
        <v>778</v>
      </c>
      <c r="G33" s="36">
        <v>2012</v>
      </c>
      <c r="H33" s="36" t="s">
        <v>665</v>
      </c>
      <c r="I33" s="54" t="s">
        <v>373</v>
      </c>
      <c r="J33" s="54">
        <v>2025</v>
      </c>
      <c r="K33" s="54">
        <v>2019</v>
      </c>
      <c r="L33" s="36">
        <v>2025</v>
      </c>
      <c r="M33" s="36">
        <v>2009</v>
      </c>
      <c r="N33" s="36">
        <v>2013</v>
      </c>
      <c r="O33" s="36">
        <v>2013</v>
      </c>
      <c r="P33" s="36">
        <v>2003</v>
      </c>
      <c r="Q33" s="36">
        <v>2013</v>
      </c>
      <c r="R33" s="36">
        <v>2013</v>
      </c>
      <c r="S33" s="36">
        <v>2013</v>
      </c>
      <c r="T33" s="36" t="s">
        <v>362</v>
      </c>
      <c r="U33" s="36">
        <v>2013</v>
      </c>
      <c r="V33" s="36">
        <v>2002</v>
      </c>
      <c r="W33" s="54">
        <v>2013</v>
      </c>
      <c r="X33" s="36">
        <v>2017</v>
      </c>
      <c r="Y33" s="36" t="s">
        <v>749</v>
      </c>
      <c r="Z33" s="36" t="s">
        <v>749</v>
      </c>
      <c r="AA33" s="36" t="s">
        <v>749</v>
      </c>
      <c r="AB33" s="36" t="s">
        <v>749</v>
      </c>
      <c r="AC33" s="36">
        <v>2020</v>
      </c>
      <c r="AD33" s="36">
        <v>2012</v>
      </c>
      <c r="AE33" s="36">
        <v>2021</v>
      </c>
      <c r="AF33" s="36">
        <v>2015</v>
      </c>
      <c r="AG33" s="36">
        <v>2013</v>
      </c>
      <c r="AH33" s="36">
        <v>2013</v>
      </c>
      <c r="AI33" s="36">
        <v>2013</v>
      </c>
      <c r="AJ33" s="36">
        <v>2013</v>
      </c>
      <c r="AK33" s="36">
        <v>2019</v>
      </c>
      <c r="AL33" s="36">
        <v>2019</v>
      </c>
      <c r="AM33" s="36">
        <v>2019</v>
      </c>
      <c r="AN33" s="36">
        <v>2016</v>
      </c>
      <c r="AO33" s="36">
        <v>2016</v>
      </c>
      <c r="AP33" s="36">
        <v>2016</v>
      </c>
      <c r="AQ33" s="36">
        <v>2016</v>
      </c>
      <c r="AR33" s="36">
        <v>2013</v>
      </c>
      <c r="AS33" s="36">
        <v>2020</v>
      </c>
      <c r="AT33" s="384"/>
      <c r="AU33" s="384"/>
    </row>
    <row r="34" spans="1:47" ht="27.6">
      <c r="A34" s="56" t="s">
        <v>142</v>
      </c>
      <c r="B34" s="57" t="s">
        <v>154</v>
      </c>
      <c r="C34" s="58">
        <v>313</v>
      </c>
      <c r="D34" s="36">
        <v>2012</v>
      </c>
      <c r="E34" s="36" t="s">
        <v>664</v>
      </c>
      <c r="F34" s="36" t="s">
        <v>779</v>
      </c>
      <c r="G34" s="36">
        <v>2012</v>
      </c>
      <c r="H34" s="36" t="s">
        <v>665</v>
      </c>
      <c r="I34" s="54" t="s">
        <v>373</v>
      </c>
      <c r="J34" s="54">
        <v>2025</v>
      </c>
      <c r="K34" s="54">
        <v>2019</v>
      </c>
      <c r="L34" s="36">
        <v>2025</v>
      </c>
      <c r="M34" s="36">
        <v>2009</v>
      </c>
      <c r="N34" s="36">
        <v>2013</v>
      </c>
      <c r="O34" s="36">
        <v>2013</v>
      </c>
      <c r="P34" s="36">
        <v>2003</v>
      </c>
      <c r="Q34" s="36">
        <v>2013</v>
      </c>
      <c r="R34" s="36">
        <v>2013</v>
      </c>
      <c r="S34" s="36">
        <v>2013</v>
      </c>
      <c r="T34" s="36" t="s">
        <v>362</v>
      </c>
      <c r="U34" s="36">
        <v>2013</v>
      </c>
      <c r="V34" s="36">
        <v>2002</v>
      </c>
      <c r="W34" s="54">
        <v>2013</v>
      </c>
      <c r="X34" s="36">
        <v>2017</v>
      </c>
      <c r="Y34" s="36" t="s">
        <v>749</v>
      </c>
      <c r="Z34" s="36" t="s">
        <v>749</v>
      </c>
      <c r="AA34" s="36" t="s">
        <v>749</v>
      </c>
      <c r="AB34" s="36" t="s">
        <v>749</v>
      </c>
      <c r="AC34" s="36">
        <v>2020</v>
      </c>
      <c r="AD34" s="36">
        <v>2012</v>
      </c>
      <c r="AE34" s="36">
        <v>2021</v>
      </c>
      <c r="AF34" s="36">
        <v>2015</v>
      </c>
      <c r="AG34" s="36">
        <v>2013</v>
      </c>
      <c r="AH34" s="36">
        <v>2013</v>
      </c>
      <c r="AI34" s="36">
        <v>2013</v>
      </c>
      <c r="AJ34" s="36">
        <v>2013</v>
      </c>
      <c r="AK34" s="36">
        <v>2019</v>
      </c>
      <c r="AL34" s="36">
        <v>2019</v>
      </c>
      <c r="AM34" s="36">
        <v>2019</v>
      </c>
      <c r="AN34" s="36">
        <v>2016</v>
      </c>
      <c r="AO34" s="36">
        <v>2016</v>
      </c>
      <c r="AP34" s="36">
        <v>2016</v>
      </c>
      <c r="AQ34" s="36">
        <v>2016</v>
      </c>
      <c r="AR34" s="36">
        <v>2013</v>
      </c>
      <c r="AS34" s="36">
        <v>2020</v>
      </c>
      <c r="AT34" s="384"/>
      <c r="AU34" s="384"/>
    </row>
    <row r="35" spans="1:47" ht="27.6">
      <c r="A35" s="56" t="s">
        <v>142</v>
      </c>
      <c r="B35" s="57" t="s">
        <v>155</v>
      </c>
      <c r="C35" s="58">
        <v>314</v>
      </c>
      <c r="D35" s="36">
        <v>2012</v>
      </c>
      <c r="E35" s="36" t="s">
        <v>664</v>
      </c>
      <c r="F35" s="36" t="s">
        <v>780</v>
      </c>
      <c r="G35" s="36">
        <v>2012</v>
      </c>
      <c r="H35" s="36" t="s">
        <v>665</v>
      </c>
      <c r="I35" s="54" t="s">
        <v>373</v>
      </c>
      <c r="J35" s="54">
        <v>2025</v>
      </c>
      <c r="K35" s="54">
        <v>2019</v>
      </c>
      <c r="L35" s="36">
        <v>2025</v>
      </c>
      <c r="M35" s="36">
        <v>2009</v>
      </c>
      <c r="N35" s="36">
        <v>2013</v>
      </c>
      <c r="O35" s="36">
        <v>2013</v>
      </c>
      <c r="P35" s="36">
        <v>2003</v>
      </c>
      <c r="Q35" s="36">
        <v>2013</v>
      </c>
      <c r="R35" s="36">
        <v>2013</v>
      </c>
      <c r="S35" s="36">
        <v>2013</v>
      </c>
      <c r="T35" s="36" t="s">
        <v>362</v>
      </c>
      <c r="U35" s="36">
        <v>2013</v>
      </c>
      <c r="V35" s="36">
        <v>2002</v>
      </c>
      <c r="W35" s="54">
        <v>2013</v>
      </c>
      <c r="X35" s="36">
        <v>2017</v>
      </c>
      <c r="Y35" s="36" t="s">
        <v>749</v>
      </c>
      <c r="Z35" s="36" t="s">
        <v>749</v>
      </c>
      <c r="AA35" s="36" t="s">
        <v>749</v>
      </c>
      <c r="AB35" s="36" t="s">
        <v>749</v>
      </c>
      <c r="AC35" s="36">
        <v>2020</v>
      </c>
      <c r="AD35" s="36">
        <v>2012</v>
      </c>
      <c r="AE35" s="36">
        <v>2021</v>
      </c>
      <c r="AF35" s="36">
        <v>2015</v>
      </c>
      <c r="AG35" s="36">
        <v>2013</v>
      </c>
      <c r="AH35" s="36">
        <v>2013</v>
      </c>
      <c r="AI35" s="36">
        <v>2013</v>
      </c>
      <c r="AJ35" s="36">
        <v>2013</v>
      </c>
      <c r="AK35" s="36">
        <v>2019</v>
      </c>
      <c r="AL35" s="36">
        <v>2019</v>
      </c>
      <c r="AM35" s="36">
        <v>2019</v>
      </c>
      <c r="AN35" s="36">
        <v>2016</v>
      </c>
      <c r="AO35" s="36">
        <v>2016</v>
      </c>
      <c r="AP35" s="36">
        <v>2016</v>
      </c>
      <c r="AQ35" s="36">
        <v>2016</v>
      </c>
      <c r="AR35" s="36">
        <v>2013</v>
      </c>
      <c r="AS35" s="36">
        <v>2020</v>
      </c>
      <c r="AT35" s="384"/>
      <c r="AU35" s="384"/>
    </row>
    <row r="36" spans="1:47" ht="27.6">
      <c r="A36" s="56" t="s">
        <v>142</v>
      </c>
      <c r="B36" s="57" t="s">
        <v>156</v>
      </c>
      <c r="C36" s="58">
        <v>315</v>
      </c>
      <c r="D36" s="36">
        <v>2012</v>
      </c>
      <c r="E36" s="36" t="s">
        <v>664</v>
      </c>
      <c r="F36" s="36" t="s">
        <v>781</v>
      </c>
      <c r="G36" s="36">
        <v>2012</v>
      </c>
      <c r="H36" s="36" t="s">
        <v>665</v>
      </c>
      <c r="I36" s="54" t="s">
        <v>373</v>
      </c>
      <c r="J36" s="54">
        <v>2025</v>
      </c>
      <c r="K36" s="54">
        <v>2019</v>
      </c>
      <c r="L36" s="36">
        <v>2025</v>
      </c>
      <c r="M36" s="36">
        <v>2009</v>
      </c>
      <c r="N36" s="36">
        <v>2013</v>
      </c>
      <c r="O36" s="36">
        <v>2013</v>
      </c>
      <c r="P36" s="36">
        <v>2003</v>
      </c>
      <c r="Q36" s="36">
        <v>2013</v>
      </c>
      <c r="R36" s="36">
        <v>2013</v>
      </c>
      <c r="S36" s="36">
        <v>2013</v>
      </c>
      <c r="T36" s="36" t="s">
        <v>362</v>
      </c>
      <c r="U36" s="36">
        <v>2013</v>
      </c>
      <c r="V36" s="36">
        <v>2002</v>
      </c>
      <c r="W36" s="54">
        <v>2013</v>
      </c>
      <c r="X36" s="36">
        <v>2017</v>
      </c>
      <c r="Y36" s="36" t="s">
        <v>749</v>
      </c>
      <c r="Z36" s="36" t="s">
        <v>749</v>
      </c>
      <c r="AA36" s="36" t="s">
        <v>749</v>
      </c>
      <c r="AB36" s="36" t="s">
        <v>749</v>
      </c>
      <c r="AC36" s="36">
        <v>2020</v>
      </c>
      <c r="AD36" s="36">
        <v>2012</v>
      </c>
      <c r="AE36" s="36">
        <v>2021</v>
      </c>
      <c r="AF36" s="36">
        <v>2015</v>
      </c>
      <c r="AG36" s="36">
        <v>2013</v>
      </c>
      <c r="AH36" s="36">
        <v>2013</v>
      </c>
      <c r="AI36" s="36">
        <v>2013</v>
      </c>
      <c r="AJ36" s="36">
        <v>2013</v>
      </c>
      <c r="AK36" s="36">
        <v>2019</v>
      </c>
      <c r="AL36" s="36">
        <v>2019</v>
      </c>
      <c r="AM36" s="36">
        <v>2019</v>
      </c>
      <c r="AN36" s="36">
        <v>2016</v>
      </c>
      <c r="AO36" s="36">
        <v>2016</v>
      </c>
      <c r="AP36" s="36">
        <v>2016</v>
      </c>
      <c r="AQ36" s="36">
        <v>2016</v>
      </c>
      <c r="AR36" s="36">
        <v>2013</v>
      </c>
      <c r="AS36" s="36">
        <v>2020</v>
      </c>
      <c r="AT36" s="384"/>
      <c r="AU36" s="384"/>
    </row>
    <row r="37" spans="1:47" ht="27.6">
      <c r="A37" s="56" t="s">
        <v>142</v>
      </c>
      <c r="B37" s="57" t="s">
        <v>157</v>
      </c>
      <c r="C37" s="58">
        <v>316</v>
      </c>
      <c r="D37" s="36">
        <v>2012</v>
      </c>
      <c r="E37" s="36" t="s">
        <v>664</v>
      </c>
      <c r="F37" s="36" t="s">
        <v>782</v>
      </c>
      <c r="G37" s="36">
        <v>2012</v>
      </c>
      <c r="H37" s="36" t="s">
        <v>665</v>
      </c>
      <c r="I37" s="54" t="s">
        <v>373</v>
      </c>
      <c r="J37" s="54">
        <v>2025</v>
      </c>
      <c r="K37" s="54">
        <v>2019</v>
      </c>
      <c r="L37" s="36">
        <v>2025</v>
      </c>
      <c r="M37" s="36">
        <v>2009</v>
      </c>
      <c r="N37" s="36">
        <v>2013</v>
      </c>
      <c r="O37" s="36">
        <v>2013</v>
      </c>
      <c r="P37" s="36">
        <v>2003</v>
      </c>
      <c r="Q37" s="36">
        <v>2013</v>
      </c>
      <c r="R37" s="36">
        <v>2013</v>
      </c>
      <c r="S37" s="36">
        <v>2013</v>
      </c>
      <c r="T37" s="36" t="s">
        <v>362</v>
      </c>
      <c r="U37" s="36">
        <v>2013</v>
      </c>
      <c r="V37" s="36">
        <v>2002</v>
      </c>
      <c r="W37" s="54">
        <v>2013</v>
      </c>
      <c r="X37" s="36">
        <v>2017</v>
      </c>
      <c r="Y37" s="36" t="s">
        <v>749</v>
      </c>
      <c r="Z37" s="36" t="s">
        <v>749</v>
      </c>
      <c r="AA37" s="36" t="s">
        <v>749</v>
      </c>
      <c r="AB37" s="36" t="s">
        <v>749</v>
      </c>
      <c r="AC37" s="36">
        <v>2020</v>
      </c>
      <c r="AD37" s="36">
        <v>2012</v>
      </c>
      <c r="AE37" s="36">
        <v>2021</v>
      </c>
      <c r="AF37" s="36">
        <v>2015</v>
      </c>
      <c r="AG37" s="36">
        <v>2013</v>
      </c>
      <c r="AH37" s="36">
        <v>2013</v>
      </c>
      <c r="AI37" s="36">
        <v>2013</v>
      </c>
      <c r="AJ37" s="36">
        <v>2013</v>
      </c>
      <c r="AK37" s="36">
        <v>2019</v>
      </c>
      <c r="AL37" s="36">
        <v>2019</v>
      </c>
      <c r="AM37" s="36">
        <v>2019</v>
      </c>
      <c r="AN37" s="36">
        <v>2016</v>
      </c>
      <c r="AO37" s="36">
        <v>2016</v>
      </c>
      <c r="AP37" s="36">
        <v>2016</v>
      </c>
      <c r="AQ37" s="36">
        <v>2016</v>
      </c>
      <c r="AR37" s="36">
        <v>2013</v>
      </c>
      <c r="AS37" s="36">
        <v>2020</v>
      </c>
      <c r="AT37" s="13"/>
      <c r="AU37" s="13"/>
    </row>
    <row r="38" spans="1:47" ht="27.6">
      <c r="A38" s="56" t="s">
        <v>142</v>
      </c>
      <c r="B38" s="57" t="s">
        <v>52</v>
      </c>
      <c r="C38" s="58">
        <v>317</v>
      </c>
      <c r="D38" s="36">
        <v>2012</v>
      </c>
      <c r="E38" s="36" t="s">
        <v>664</v>
      </c>
      <c r="F38" s="36" t="s">
        <v>783</v>
      </c>
      <c r="G38" s="36">
        <v>2012</v>
      </c>
      <c r="H38" s="36" t="s">
        <v>665</v>
      </c>
      <c r="I38" s="54" t="s">
        <v>373</v>
      </c>
      <c r="J38" s="54">
        <v>2025</v>
      </c>
      <c r="K38" s="54">
        <v>2019</v>
      </c>
      <c r="L38" s="36">
        <v>2025</v>
      </c>
      <c r="M38" s="36">
        <v>2009</v>
      </c>
      <c r="N38" s="36">
        <v>2013</v>
      </c>
      <c r="O38" s="36">
        <v>2013</v>
      </c>
      <c r="P38" s="36">
        <v>2003</v>
      </c>
      <c r="Q38" s="36">
        <v>2013</v>
      </c>
      <c r="R38" s="36">
        <v>2013</v>
      </c>
      <c r="S38" s="36">
        <v>2013</v>
      </c>
      <c r="T38" s="36" t="s">
        <v>362</v>
      </c>
      <c r="U38" s="36">
        <v>2013</v>
      </c>
      <c r="V38" s="36">
        <v>2002</v>
      </c>
      <c r="W38" s="54">
        <v>2013</v>
      </c>
      <c r="X38" s="36">
        <v>2017</v>
      </c>
      <c r="Y38" s="36" t="s">
        <v>749</v>
      </c>
      <c r="Z38" s="36" t="s">
        <v>749</v>
      </c>
      <c r="AA38" s="36" t="s">
        <v>749</v>
      </c>
      <c r="AB38" s="36" t="s">
        <v>749</v>
      </c>
      <c r="AC38" s="36">
        <v>2020</v>
      </c>
      <c r="AD38" s="36">
        <v>2012</v>
      </c>
      <c r="AE38" s="36">
        <v>2021</v>
      </c>
      <c r="AF38" s="36">
        <v>2015</v>
      </c>
      <c r="AG38" s="36">
        <v>2013</v>
      </c>
      <c r="AH38" s="36">
        <v>2013</v>
      </c>
      <c r="AI38" s="36">
        <v>2013</v>
      </c>
      <c r="AJ38" s="36">
        <v>2013</v>
      </c>
      <c r="AK38" s="36">
        <v>2019</v>
      </c>
      <c r="AL38" s="36">
        <v>2019</v>
      </c>
      <c r="AM38" s="36">
        <v>2019</v>
      </c>
      <c r="AN38" s="36">
        <v>2016</v>
      </c>
      <c r="AO38" s="36">
        <v>2016</v>
      </c>
      <c r="AP38" s="36">
        <v>2016</v>
      </c>
      <c r="AQ38" s="36">
        <v>2016</v>
      </c>
      <c r="AR38" s="36">
        <v>2013</v>
      </c>
      <c r="AS38" s="36">
        <v>2020</v>
      </c>
      <c r="AT38" s="13"/>
      <c r="AU38" s="13"/>
    </row>
    <row r="39" spans="1:47" ht="27.6">
      <c r="A39" s="56" t="s">
        <v>142</v>
      </c>
      <c r="B39" s="57" t="s">
        <v>158</v>
      </c>
      <c r="C39" s="58">
        <v>318</v>
      </c>
      <c r="D39" s="36">
        <v>2012</v>
      </c>
      <c r="E39" s="36" t="s">
        <v>664</v>
      </c>
      <c r="F39" s="36" t="s">
        <v>784</v>
      </c>
      <c r="G39" s="36">
        <v>2012</v>
      </c>
      <c r="H39" s="36" t="s">
        <v>665</v>
      </c>
      <c r="I39" s="54" t="s">
        <v>373</v>
      </c>
      <c r="J39" s="54">
        <v>2025</v>
      </c>
      <c r="K39" s="54">
        <v>2019</v>
      </c>
      <c r="L39" s="36">
        <v>2025</v>
      </c>
      <c r="M39" s="36">
        <v>2009</v>
      </c>
      <c r="N39" s="36">
        <v>2013</v>
      </c>
      <c r="O39" s="36">
        <v>2013</v>
      </c>
      <c r="P39" s="36">
        <v>2003</v>
      </c>
      <c r="Q39" s="36">
        <v>2013</v>
      </c>
      <c r="R39" s="36">
        <v>2013</v>
      </c>
      <c r="S39" s="36">
        <v>2013</v>
      </c>
      <c r="T39" s="36" t="s">
        <v>362</v>
      </c>
      <c r="U39" s="36">
        <v>2013</v>
      </c>
      <c r="V39" s="36">
        <v>2002</v>
      </c>
      <c r="W39" s="54">
        <v>2013</v>
      </c>
      <c r="X39" s="36">
        <v>2017</v>
      </c>
      <c r="Y39" s="36" t="s">
        <v>749</v>
      </c>
      <c r="Z39" s="36" t="s">
        <v>749</v>
      </c>
      <c r="AA39" s="36" t="s">
        <v>749</v>
      </c>
      <c r="AB39" s="36" t="s">
        <v>749</v>
      </c>
      <c r="AC39" s="36">
        <v>2020</v>
      </c>
      <c r="AD39" s="36">
        <v>2012</v>
      </c>
      <c r="AE39" s="36">
        <v>2021</v>
      </c>
      <c r="AF39" s="36">
        <v>2015</v>
      </c>
      <c r="AG39" s="36">
        <v>2013</v>
      </c>
      <c r="AH39" s="36">
        <v>2013</v>
      </c>
      <c r="AI39" s="36">
        <v>2013</v>
      </c>
      <c r="AJ39" s="36">
        <v>2013</v>
      </c>
      <c r="AK39" s="36">
        <v>2019</v>
      </c>
      <c r="AL39" s="36">
        <v>2019</v>
      </c>
      <c r="AM39" s="36">
        <v>2019</v>
      </c>
      <c r="AN39" s="36">
        <v>2016</v>
      </c>
      <c r="AO39" s="36">
        <v>2016</v>
      </c>
      <c r="AP39" s="36">
        <v>2016</v>
      </c>
      <c r="AQ39" s="36">
        <v>2016</v>
      </c>
      <c r="AR39" s="36">
        <v>2013</v>
      </c>
      <c r="AS39" s="36">
        <v>2020</v>
      </c>
      <c r="AT39" s="13"/>
      <c r="AU39" s="13"/>
    </row>
    <row r="40" spans="1:47" ht="27.6">
      <c r="A40" s="56" t="s">
        <v>142</v>
      </c>
      <c r="B40" s="57" t="s">
        <v>159</v>
      </c>
      <c r="C40" s="58">
        <v>319</v>
      </c>
      <c r="D40" s="36">
        <v>2012</v>
      </c>
      <c r="E40" s="36" t="s">
        <v>664</v>
      </c>
      <c r="F40" s="36" t="s">
        <v>785</v>
      </c>
      <c r="G40" s="36">
        <v>2012</v>
      </c>
      <c r="H40" s="36" t="s">
        <v>665</v>
      </c>
      <c r="I40" s="54" t="s">
        <v>373</v>
      </c>
      <c r="J40" s="54">
        <v>2025</v>
      </c>
      <c r="K40" s="54">
        <v>2019</v>
      </c>
      <c r="L40" s="36">
        <v>2025</v>
      </c>
      <c r="M40" s="36">
        <v>2009</v>
      </c>
      <c r="N40" s="36">
        <v>2013</v>
      </c>
      <c r="O40" s="36">
        <v>2013</v>
      </c>
      <c r="P40" s="36">
        <v>2003</v>
      </c>
      <c r="Q40" s="36">
        <v>2013</v>
      </c>
      <c r="R40" s="36">
        <v>2013</v>
      </c>
      <c r="S40" s="36">
        <v>2013</v>
      </c>
      <c r="T40" s="36" t="s">
        <v>362</v>
      </c>
      <c r="U40" s="36">
        <v>2013</v>
      </c>
      <c r="V40" s="36">
        <v>2002</v>
      </c>
      <c r="W40" s="54">
        <v>2013</v>
      </c>
      <c r="X40" s="36">
        <v>2017</v>
      </c>
      <c r="Y40" s="36" t="s">
        <v>749</v>
      </c>
      <c r="Z40" s="36" t="s">
        <v>749</v>
      </c>
      <c r="AA40" s="36" t="s">
        <v>749</v>
      </c>
      <c r="AB40" s="36" t="s">
        <v>749</v>
      </c>
      <c r="AC40" s="36">
        <v>2020</v>
      </c>
      <c r="AD40" s="36">
        <v>2012</v>
      </c>
      <c r="AE40" s="36">
        <v>2021</v>
      </c>
      <c r="AF40" s="36">
        <v>2015</v>
      </c>
      <c r="AG40" s="36">
        <v>2013</v>
      </c>
      <c r="AH40" s="36">
        <v>2013</v>
      </c>
      <c r="AI40" s="36">
        <v>2013</v>
      </c>
      <c r="AJ40" s="36">
        <v>2013</v>
      </c>
      <c r="AK40" s="36">
        <v>2019</v>
      </c>
      <c r="AL40" s="36">
        <v>2019</v>
      </c>
      <c r="AM40" s="36">
        <v>2019</v>
      </c>
      <c r="AN40" s="36">
        <v>2016</v>
      </c>
      <c r="AO40" s="36">
        <v>2016</v>
      </c>
      <c r="AP40" s="36">
        <v>2016</v>
      </c>
      <c r="AQ40" s="36">
        <v>2016</v>
      </c>
      <c r="AR40" s="36">
        <v>2013</v>
      </c>
      <c r="AS40" s="36">
        <v>2020</v>
      </c>
      <c r="AT40" s="13"/>
      <c r="AU40" s="13"/>
    </row>
    <row r="41" spans="1:47" ht="27.6">
      <c r="A41" s="56" t="s">
        <v>142</v>
      </c>
      <c r="B41" s="57" t="s">
        <v>160</v>
      </c>
      <c r="C41" s="58">
        <v>320</v>
      </c>
      <c r="D41" s="36">
        <v>2012</v>
      </c>
      <c r="E41" s="36" t="s">
        <v>664</v>
      </c>
      <c r="F41" s="36" t="s">
        <v>786</v>
      </c>
      <c r="G41" s="36">
        <v>2012</v>
      </c>
      <c r="H41" s="36" t="s">
        <v>665</v>
      </c>
      <c r="I41" s="54" t="s">
        <v>373</v>
      </c>
      <c r="J41" s="54">
        <v>2025</v>
      </c>
      <c r="K41" s="54">
        <v>2019</v>
      </c>
      <c r="L41" s="36">
        <v>2025</v>
      </c>
      <c r="M41" s="36">
        <v>2009</v>
      </c>
      <c r="N41" s="36">
        <v>2013</v>
      </c>
      <c r="O41" s="36">
        <v>2013</v>
      </c>
      <c r="P41" s="36">
        <v>2003</v>
      </c>
      <c r="Q41" s="36">
        <v>2013</v>
      </c>
      <c r="R41" s="36">
        <v>2013</v>
      </c>
      <c r="S41" s="36">
        <v>2013</v>
      </c>
      <c r="T41" s="36" t="s">
        <v>362</v>
      </c>
      <c r="U41" s="36">
        <v>2013</v>
      </c>
      <c r="V41" s="36">
        <v>2002</v>
      </c>
      <c r="W41" s="54">
        <v>2013</v>
      </c>
      <c r="X41" s="36">
        <v>2017</v>
      </c>
      <c r="Y41" s="36" t="s">
        <v>749</v>
      </c>
      <c r="Z41" s="36" t="s">
        <v>749</v>
      </c>
      <c r="AA41" s="36" t="s">
        <v>749</v>
      </c>
      <c r="AB41" s="36" t="s">
        <v>749</v>
      </c>
      <c r="AC41" s="36">
        <v>2020</v>
      </c>
      <c r="AD41" s="36">
        <v>2012</v>
      </c>
      <c r="AE41" s="36">
        <v>2021</v>
      </c>
      <c r="AF41" s="36">
        <v>2015</v>
      </c>
      <c r="AG41" s="36">
        <v>2013</v>
      </c>
      <c r="AH41" s="36">
        <v>2013</v>
      </c>
      <c r="AI41" s="36">
        <v>2013</v>
      </c>
      <c r="AJ41" s="36">
        <v>2013</v>
      </c>
      <c r="AK41" s="36">
        <v>2019</v>
      </c>
      <c r="AL41" s="36">
        <v>2019</v>
      </c>
      <c r="AM41" s="36">
        <v>2019</v>
      </c>
      <c r="AN41" s="36">
        <v>2016</v>
      </c>
      <c r="AO41" s="36">
        <v>2016</v>
      </c>
      <c r="AP41" s="36">
        <v>2016</v>
      </c>
      <c r="AQ41" s="36">
        <v>2016</v>
      </c>
      <c r="AR41" s="36">
        <v>2013</v>
      </c>
      <c r="AS41" s="36">
        <v>2020</v>
      </c>
      <c r="AT41" s="13"/>
      <c r="AU41" s="13"/>
    </row>
    <row r="42" spans="1:47" ht="27.6">
      <c r="A42" s="56" t="s">
        <v>142</v>
      </c>
      <c r="B42" s="57" t="s">
        <v>161</v>
      </c>
      <c r="C42" s="58">
        <v>321</v>
      </c>
      <c r="D42" s="36">
        <v>2012</v>
      </c>
      <c r="E42" s="36" t="s">
        <v>664</v>
      </c>
      <c r="F42" s="36" t="s">
        <v>787</v>
      </c>
      <c r="G42" s="36">
        <v>2012</v>
      </c>
      <c r="H42" s="36" t="s">
        <v>665</v>
      </c>
      <c r="I42" s="54" t="s">
        <v>373</v>
      </c>
      <c r="J42" s="54">
        <v>2025</v>
      </c>
      <c r="K42" s="54">
        <v>2019</v>
      </c>
      <c r="L42" s="36">
        <v>2025</v>
      </c>
      <c r="M42" s="36">
        <v>2009</v>
      </c>
      <c r="N42" s="36">
        <v>2013</v>
      </c>
      <c r="O42" s="36">
        <v>2013</v>
      </c>
      <c r="P42" s="36">
        <v>2003</v>
      </c>
      <c r="Q42" s="36">
        <v>2013</v>
      </c>
      <c r="R42" s="36">
        <v>2013</v>
      </c>
      <c r="S42" s="36">
        <v>2013</v>
      </c>
      <c r="T42" s="36" t="s">
        <v>362</v>
      </c>
      <c r="U42" s="36">
        <v>2013</v>
      </c>
      <c r="V42" s="36">
        <v>2002</v>
      </c>
      <c r="W42" s="54">
        <v>2013</v>
      </c>
      <c r="X42" s="36">
        <v>2017</v>
      </c>
      <c r="Y42" s="36" t="s">
        <v>749</v>
      </c>
      <c r="Z42" s="36" t="s">
        <v>749</v>
      </c>
      <c r="AA42" s="36" t="s">
        <v>749</v>
      </c>
      <c r="AB42" s="36" t="s">
        <v>749</v>
      </c>
      <c r="AC42" s="36">
        <v>2020</v>
      </c>
      <c r="AD42" s="36">
        <v>2012</v>
      </c>
      <c r="AE42" s="36">
        <v>2021</v>
      </c>
      <c r="AF42" s="36">
        <v>2015</v>
      </c>
      <c r="AG42" s="36">
        <v>2013</v>
      </c>
      <c r="AH42" s="36">
        <v>2013</v>
      </c>
      <c r="AI42" s="36">
        <v>2013</v>
      </c>
      <c r="AJ42" s="36">
        <v>2013</v>
      </c>
      <c r="AK42" s="36">
        <v>2019</v>
      </c>
      <c r="AL42" s="36">
        <v>2019</v>
      </c>
      <c r="AM42" s="36">
        <v>2019</v>
      </c>
      <c r="AN42" s="36">
        <v>2016</v>
      </c>
      <c r="AO42" s="36">
        <v>2016</v>
      </c>
      <c r="AP42" s="36">
        <v>2016</v>
      </c>
      <c r="AQ42" s="36">
        <v>2016</v>
      </c>
      <c r="AR42" s="36">
        <v>2013</v>
      </c>
      <c r="AS42" s="36">
        <v>2020</v>
      </c>
      <c r="AT42" s="13"/>
      <c r="AU42" s="13"/>
    </row>
    <row r="43" spans="1:47" ht="27.6">
      <c r="A43" s="56" t="s">
        <v>185</v>
      </c>
      <c r="B43" s="57" t="s">
        <v>162</v>
      </c>
      <c r="C43" s="58">
        <v>401</v>
      </c>
      <c r="D43" s="36">
        <v>2012</v>
      </c>
      <c r="E43" s="36" t="s">
        <v>664</v>
      </c>
      <c r="F43" s="36" t="s">
        <v>788</v>
      </c>
      <c r="G43" s="36">
        <v>2012</v>
      </c>
      <c r="H43" s="36" t="s">
        <v>665</v>
      </c>
      <c r="I43" s="54" t="s">
        <v>373</v>
      </c>
      <c r="J43" s="54">
        <v>2025</v>
      </c>
      <c r="K43" s="54">
        <v>2019</v>
      </c>
      <c r="L43" s="36">
        <v>2025</v>
      </c>
      <c r="M43" s="36">
        <v>2009</v>
      </c>
      <c r="N43" s="36">
        <v>2013</v>
      </c>
      <c r="O43" s="36">
        <v>2013</v>
      </c>
      <c r="P43" s="36">
        <v>2003</v>
      </c>
      <c r="Q43" s="36">
        <v>2013</v>
      </c>
      <c r="R43" s="36">
        <v>2013</v>
      </c>
      <c r="S43" s="36">
        <v>2013</v>
      </c>
      <c r="T43" s="36" t="s">
        <v>362</v>
      </c>
      <c r="U43" s="36">
        <v>2013</v>
      </c>
      <c r="V43" s="36">
        <v>2002</v>
      </c>
      <c r="W43" s="54">
        <v>2013</v>
      </c>
      <c r="X43" s="36">
        <v>2017</v>
      </c>
      <c r="Y43" s="36" t="s">
        <v>749</v>
      </c>
      <c r="Z43" s="36" t="s">
        <v>749</v>
      </c>
      <c r="AA43" s="36" t="s">
        <v>749</v>
      </c>
      <c r="AB43" s="36" t="s">
        <v>749</v>
      </c>
      <c r="AC43" s="36">
        <v>2020</v>
      </c>
      <c r="AD43" s="36">
        <v>2012</v>
      </c>
      <c r="AE43" s="36">
        <v>2021</v>
      </c>
      <c r="AF43" s="36">
        <v>2015</v>
      </c>
      <c r="AG43" s="36">
        <v>2013</v>
      </c>
      <c r="AH43" s="36">
        <v>2013</v>
      </c>
      <c r="AI43" s="36">
        <v>2013</v>
      </c>
      <c r="AJ43" s="36">
        <v>2013</v>
      </c>
      <c r="AK43" s="36">
        <v>2019</v>
      </c>
      <c r="AL43" s="36">
        <v>2019</v>
      </c>
      <c r="AM43" s="36">
        <v>2019</v>
      </c>
      <c r="AN43" s="36">
        <v>2016</v>
      </c>
      <c r="AO43" s="36">
        <v>2016</v>
      </c>
      <c r="AP43" s="36">
        <v>2016</v>
      </c>
      <c r="AQ43" s="36">
        <v>2016</v>
      </c>
      <c r="AR43" s="36">
        <v>2013</v>
      </c>
      <c r="AS43" s="36">
        <v>2020</v>
      </c>
      <c r="AT43" s="13"/>
      <c r="AU43" s="13"/>
    </row>
    <row r="44" spans="1:47" ht="27.6">
      <c r="A44" s="56" t="s">
        <v>185</v>
      </c>
      <c r="B44" s="57" t="s">
        <v>163</v>
      </c>
      <c r="C44" s="58">
        <v>402</v>
      </c>
      <c r="D44" s="36">
        <v>2012</v>
      </c>
      <c r="E44" s="36" t="s">
        <v>664</v>
      </c>
      <c r="F44" s="36" t="s">
        <v>789</v>
      </c>
      <c r="G44" s="36">
        <v>2012</v>
      </c>
      <c r="H44" s="36" t="s">
        <v>665</v>
      </c>
      <c r="I44" s="54" t="s">
        <v>373</v>
      </c>
      <c r="J44" s="54">
        <v>2025</v>
      </c>
      <c r="K44" s="54">
        <v>2019</v>
      </c>
      <c r="L44" s="36">
        <v>2025</v>
      </c>
      <c r="M44" s="36">
        <v>2009</v>
      </c>
      <c r="N44" s="36">
        <v>2013</v>
      </c>
      <c r="O44" s="36">
        <v>2013</v>
      </c>
      <c r="P44" s="36">
        <v>2003</v>
      </c>
      <c r="Q44" s="36">
        <v>2013</v>
      </c>
      <c r="R44" s="36">
        <v>2013</v>
      </c>
      <c r="S44" s="36">
        <v>2013</v>
      </c>
      <c r="T44" s="36" t="s">
        <v>362</v>
      </c>
      <c r="U44" s="36">
        <v>2013</v>
      </c>
      <c r="V44" s="36">
        <v>2002</v>
      </c>
      <c r="W44" s="54">
        <v>2013</v>
      </c>
      <c r="X44" s="36">
        <v>2017</v>
      </c>
      <c r="Y44" s="36" t="s">
        <v>749</v>
      </c>
      <c r="Z44" s="36" t="s">
        <v>749</v>
      </c>
      <c r="AA44" s="36" t="s">
        <v>749</v>
      </c>
      <c r="AB44" s="36" t="s">
        <v>749</v>
      </c>
      <c r="AC44" s="36">
        <v>2020</v>
      </c>
      <c r="AD44" s="36">
        <v>2012</v>
      </c>
      <c r="AE44" s="36">
        <v>2021</v>
      </c>
      <c r="AF44" s="36">
        <v>2015</v>
      </c>
      <c r="AG44" s="36">
        <v>2013</v>
      </c>
      <c r="AH44" s="36">
        <v>2013</v>
      </c>
      <c r="AI44" s="36">
        <v>2013</v>
      </c>
      <c r="AJ44" s="36">
        <v>2013</v>
      </c>
      <c r="AK44" s="36">
        <v>2019</v>
      </c>
      <c r="AL44" s="36">
        <v>2019</v>
      </c>
      <c r="AM44" s="36">
        <v>2019</v>
      </c>
      <c r="AN44" s="36">
        <v>2016</v>
      </c>
      <c r="AO44" s="36">
        <v>2016</v>
      </c>
      <c r="AP44" s="36">
        <v>2016</v>
      </c>
      <c r="AQ44" s="36">
        <v>2016</v>
      </c>
      <c r="AR44" s="36">
        <v>2013</v>
      </c>
      <c r="AS44" s="36">
        <v>2020</v>
      </c>
      <c r="AT44" s="13"/>
      <c r="AU44" s="13"/>
    </row>
    <row r="45" spans="1:47" ht="27.6">
      <c r="A45" s="56" t="s">
        <v>185</v>
      </c>
      <c r="B45" s="57" t="s">
        <v>164</v>
      </c>
      <c r="C45" s="58">
        <v>403</v>
      </c>
      <c r="D45" s="36">
        <v>2012</v>
      </c>
      <c r="E45" s="36" t="s">
        <v>664</v>
      </c>
      <c r="F45" s="36" t="s">
        <v>790</v>
      </c>
      <c r="G45" s="36">
        <v>2012</v>
      </c>
      <c r="H45" s="36" t="s">
        <v>665</v>
      </c>
      <c r="I45" s="54" t="s">
        <v>373</v>
      </c>
      <c r="J45" s="54">
        <v>2025</v>
      </c>
      <c r="K45" s="54">
        <v>2019</v>
      </c>
      <c r="L45" s="36">
        <v>2025</v>
      </c>
      <c r="M45" s="36">
        <v>2009</v>
      </c>
      <c r="N45" s="36">
        <v>2013</v>
      </c>
      <c r="O45" s="36">
        <v>2013</v>
      </c>
      <c r="P45" s="36">
        <v>2003</v>
      </c>
      <c r="Q45" s="36">
        <v>2013</v>
      </c>
      <c r="R45" s="36">
        <v>2013</v>
      </c>
      <c r="S45" s="36">
        <v>2013</v>
      </c>
      <c r="T45" s="36" t="s">
        <v>362</v>
      </c>
      <c r="U45" s="36">
        <v>2013</v>
      </c>
      <c r="V45" s="36">
        <v>2002</v>
      </c>
      <c r="W45" s="54">
        <v>2013</v>
      </c>
      <c r="X45" s="36">
        <v>2017</v>
      </c>
      <c r="Y45" s="36" t="s">
        <v>749</v>
      </c>
      <c r="Z45" s="36" t="s">
        <v>749</v>
      </c>
      <c r="AA45" s="36" t="s">
        <v>749</v>
      </c>
      <c r="AB45" s="36" t="s">
        <v>749</v>
      </c>
      <c r="AC45" s="36">
        <v>2020</v>
      </c>
      <c r="AD45" s="36">
        <v>2012</v>
      </c>
      <c r="AE45" s="36">
        <v>2021</v>
      </c>
      <c r="AF45" s="36">
        <v>2015</v>
      </c>
      <c r="AG45" s="36">
        <v>2013</v>
      </c>
      <c r="AH45" s="36">
        <v>2013</v>
      </c>
      <c r="AI45" s="36">
        <v>2013</v>
      </c>
      <c r="AJ45" s="36">
        <v>2013</v>
      </c>
      <c r="AK45" s="36">
        <v>2019</v>
      </c>
      <c r="AL45" s="36">
        <v>2019</v>
      </c>
      <c r="AM45" s="36">
        <v>2019</v>
      </c>
      <c r="AN45" s="36">
        <v>2016</v>
      </c>
      <c r="AO45" s="36">
        <v>2016</v>
      </c>
      <c r="AP45" s="36">
        <v>2016</v>
      </c>
      <c r="AQ45" s="36">
        <v>2016</v>
      </c>
      <c r="AR45" s="36">
        <v>2013</v>
      </c>
      <c r="AS45" s="36">
        <v>2020</v>
      </c>
      <c r="AT45" s="30"/>
      <c r="AU45" s="30"/>
    </row>
    <row r="46" spans="1:47" ht="27.6">
      <c r="A46" s="56" t="s">
        <v>185</v>
      </c>
      <c r="B46" s="57" t="s">
        <v>165</v>
      </c>
      <c r="C46" s="58">
        <v>404</v>
      </c>
      <c r="D46" s="36">
        <v>2012</v>
      </c>
      <c r="E46" s="36" t="s">
        <v>664</v>
      </c>
      <c r="F46" s="36" t="s">
        <v>791</v>
      </c>
      <c r="G46" s="36">
        <v>2012</v>
      </c>
      <c r="H46" s="36" t="s">
        <v>665</v>
      </c>
      <c r="I46" s="54" t="s">
        <v>373</v>
      </c>
      <c r="J46" s="54">
        <v>2025</v>
      </c>
      <c r="K46" s="54">
        <v>2019</v>
      </c>
      <c r="L46" s="36">
        <v>2025</v>
      </c>
      <c r="M46" s="36">
        <v>2009</v>
      </c>
      <c r="N46" s="36">
        <v>2013</v>
      </c>
      <c r="O46" s="36">
        <v>2013</v>
      </c>
      <c r="P46" s="36">
        <v>2003</v>
      </c>
      <c r="Q46" s="36">
        <v>2013</v>
      </c>
      <c r="R46" s="36">
        <v>2013</v>
      </c>
      <c r="S46" s="36">
        <v>2013</v>
      </c>
      <c r="T46" s="36" t="s">
        <v>362</v>
      </c>
      <c r="U46" s="36">
        <v>2013</v>
      </c>
      <c r="V46" s="36">
        <v>2002</v>
      </c>
      <c r="W46" s="54">
        <v>2013</v>
      </c>
      <c r="X46" s="36">
        <v>2017</v>
      </c>
      <c r="Y46" s="36" t="s">
        <v>749</v>
      </c>
      <c r="Z46" s="36" t="s">
        <v>749</v>
      </c>
      <c r="AA46" s="36" t="s">
        <v>749</v>
      </c>
      <c r="AB46" s="36" t="s">
        <v>749</v>
      </c>
      <c r="AC46" s="36">
        <v>2020</v>
      </c>
      <c r="AD46" s="36">
        <v>2012</v>
      </c>
      <c r="AE46" s="36">
        <v>2021</v>
      </c>
      <c r="AF46" s="36">
        <v>2015</v>
      </c>
      <c r="AG46" s="36">
        <v>2013</v>
      </c>
      <c r="AH46" s="36">
        <v>2013</v>
      </c>
      <c r="AI46" s="36">
        <v>2013</v>
      </c>
      <c r="AJ46" s="36">
        <v>2013</v>
      </c>
      <c r="AK46" s="36">
        <v>2019</v>
      </c>
      <c r="AL46" s="36">
        <v>2019</v>
      </c>
      <c r="AM46" s="36">
        <v>2019</v>
      </c>
      <c r="AN46" s="36">
        <v>2016</v>
      </c>
      <c r="AO46" s="36">
        <v>2016</v>
      </c>
      <c r="AP46" s="36">
        <v>2016</v>
      </c>
      <c r="AQ46" s="36">
        <v>2016</v>
      </c>
      <c r="AR46" s="36">
        <v>2013</v>
      </c>
      <c r="AS46" s="36">
        <v>2020</v>
      </c>
      <c r="AT46" s="30"/>
      <c r="AU46" s="30"/>
    </row>
    <row r="47" spans="1:47" ht="27.6">
      <c r="A47" s="56" t="s">
        <v>185</v>
      </c>
      <c r="B47" s="57" t="s">
        <v>166</v>
      </c>
      <c r="C47" s="58">
        <v>405</v>
      </c>
      <c r="D47" s="36">
        <v>2012</v>
      </c>
      <c r="E47" s="36" t="s">
        <v>664</v>
      </c>
      <c r="F47" s="36" t="s">
        <v>792</v>
      </c>
      <c r="G47" s="36">
        <v>2012</v>
      </c>
      <c r="H47" s="36" t="s">
        <v>665</v>
      </c>
      <c r="I47" s="54" t="s">
        <v>373</v>
      </c>
      <c r="J47" s="54">
        <v>2025</v>
      </c>
      <c r="K47" s="54">
        <v>2019</v>
      </c>
      <c r="L47" s="36">
        <v>2025</v>
      </c>
      <c r="M47" s="36">
        <v>2009</v>
      </c>
      <c r="N47" s="36">
        <v>2013</v>
      </c>
      <c r="O47" s="36">
        <v>2013</v>
      </c>
      <c r="P47" s="36">
        <v>2003</v>
      </c>
      <c r="Q47" s="36">
        <v>2013</v>
      </c>
      <c r="R47" s="36">
        <v>2013</v>
      </c>
      <c r="S47" s="36">
        <v>2013</v>
      </c>
      <c r="T47" s="36" t="s">
        <v>362</v>
      </c>
      <c r="U47" s="36">
        <v>2013</v>
      </c>
      <c r="V47" s="36">
        <v>2002</v>
      </c>
      <c r="W47" s="54">
        <v>2013</v>
      </c>
      <c r="X47" s="36">
        <v>2017</v>
      </c>
      <c r="Y47" s="36" t="s">
        <v>749</v>
      </c>
      <c r="Z47" s="36" t="s">
        <v>749</v>
      </c>
      <c r="AA47" s="36" t="s">
        <v>749</v>
      </c>
      <c r="AB47" s="36" t="s">
        <v>749</v>
      </c>
      <c r="AC47" s="36">
        <v>2020</v>
      </c>
      <c r="AD47" s="36">
        <v>2012</v>
      </c>
      <c r="AE47" s="36">
        <v>2021</v>
      </c>
      <c r="AF47" s="36">
        <v>2015</v>
      </c>
      <c r="AG47" s="36">
        <v>2013</v>
      </c>
      <c r="AH47" s="36">
        <v>2013</v>
      </c>
      <c r="AI47" s="36">
        <v>2013</v>
      </c>
      <c r="AJ47" s="36">
        <v>2013</v>
      </c>
      <c r="AK47" s="36">
        <v>2019</v>
      </c>
      <c r="AL47" s="36">
        <v>2019</v>
      </c>
      <c r="AM47" s="36">
        <v>2019</v>
      </c>
      <c r="AN47" s="36">
        <v>2016</v>
      </c>
      <c r="AO47" s="36">
        <v>2016</v>
      </c>
      <c r="AP47" s="36">
        <v>2016</v>
      </c>
      <c r="AQ47" s="36">
        <v>2016</v>
      </c>
      <c r="AR47" s="36">
        <v>2013</v>
      </c>
      <c r="AS47" s="36">
        <v>2020</v>
      </c>
      <c r="AT47" s="30"/>
      <c r="AU47" s="30"/>
    </row>
    <row r="48" spans="1:47" ht="27.6">
      <c r="A48" s="56" t="s">
        <v>185</v>
      </c>
      <c r="B48" s="57" t="s">
        <v>167</v>
      </c>
      <c r="C48" s="58">
        <v>406</v>
      </c>
      <c r="D48" s="36">
        <v>2012</v>
      </c>
      <c r="E48" s="36" t="s">
        <v>664</v>
      </c>
      <c r="F48" s="36" t="s">
        <v>793</v>
      </c>
      <c r="G48" s="36">
        <v>2012</v>
      </c>
      <c r="H48" s="36" t="s">
        <v>665</v>
      </c>
      <c r="I48" s="54" t="s">
        <v>373</v>
      </c>
      <c r="J48" s="54">
        <v>2025</v>
      </c>
      <c r="K48" s="54">
        <v>2019</v>
      </c>
      <c r="L48" s="36">
        <v>2025</v>
      </c>
      <c r="M48" s="36">
        <v>2009</v>
      </c>
      <c r="N48" s="36">
        <v>2013</v>
      </c>
      <c r="O48" s="36">
        <v>2013</v>
      </c>
      <c r="P48" s="36">
        <v>2003</v>
      </c>
      <c r="Q48" s="36">
        <v>2013</v>
      </c>
      <c r="R48" s="36">
        <v>2013</v>
      </c>
      <c r="S48" s="36">
        <v>2013</v>
      </c>
      <c r="T48" s="36" t="s">
        <v>362</v>
      </c>
      <c r="U48" s="36">
        <v>2013</v>
      </c>
      <c r="V48" s="36">
        <v>2002</v>
      </c>
      <c r="W48" s="54">
        <v>2013</v>
      </c>
      <c r="X48" s="36">
        <v>2017</v>
      </c>
      <c r="Y48" s="36" t="s">
        <v>749</v>
      </c>
      <c r="Z48" s="36" t="s">
        <v>749</v>
      </c>
      <c r="AA48" s="36" t="s">
        <v>749</v>
      </c>
      <c r="AB48" s="36" t="s">
        <v>749</v>
      </c>
      <c r="AC48" s="36">
        <v>2020</v>
      </c>
      <c r="AD48" s="36">
        <v>2012</v>
      </c>
      <c r="AE48" s="36">
        <v>2021</v>
      </c>
      <c r="AF48" s="36">
        <v>2015</v>
      </c>
      <c r="AG48" s="36">
        <v>2013</v>
      </c>
      <c r="AH48" s="36">
        <v>2013</v>
      </c>
      <c r="AI48" s="36">
        <v>2013</v>
      </c>
      <c r="AJ48" s="36">
        <v>2013</v>
      </c>
      <c r="AK48" s="36">
        <v>2019</v>
      </c>
      <c r="AL48" s="36">
        <v>2019</v>
      </c>
      <c r="AM48" s="36">
        <v>2019</v>
      </c>
      <c r="AN48" s="36">
        <v>2016</v>
      </c>
      <c r="AO48" s="36">
        <v>2016</v>
      </c>
      <c r="AP48" s="36">
        <v>2016</v>
      </c>
      <c r="AQ48" s="36">
        <v>2016</v>
      </c>
      <c r="AR48" s="36">
        <v>2013</v>
      </c>
      <c r="AS48" s="36">
        <v>2020</v>
      </c>
      <c r="AT48" s="30"/>
      <c r="AU48" s="30"/>
    </row>
    <row r="49" spans="1:47" ht="27.6">
      <c r="A49" s="56" t="s">
        <v>185</v>
      </c>
      <c r="B49" s="57" t="s">
        <v>168</v>
      </c>
      <c r="C49" s="58">
        <v>407</v>
      </c>
      <c r="D49" s="36">
        <v>2012</v>
      </c>
      <c r="E49" s="36" t="s">
        <v>664</v>
      </c>
      <c r="F49" s="36" t="s">
        <v>794</v>
      </c>
      <c r="G49" s="36">
        <v>2012</v>
      </c>
      <c r="H49" s="36" t="s">
        <v>665</v>
      </c>
      <c r="I49" s="54" t="s">
        <v>373</v>
      </c>
      <c r="J49" s="54">
        <v>2025</v>
      </c>
      <c r="K49" s="54">
        <v>2019</v>
      </c>
      <c r="L49" s="36">
        <v>2025</v>
      </c>
      <c r="M49" s="36">
        <v>2009</v>
      </c>
      <c r="N49" s="36">
        <v>2013</v>
      </c>
      <c r="O49" s="36">
        <v>2013</v>
      </c>
      <c r="P49" s="36">
        <v>2003</v>
      </c>
      <c r="Q49" s="36">
        <v>2013</v>
      </c>
      <c r="R49" s="36">
        <v>2013</v>
      </c>
      <c r="S49" s="36">
        <v>2013</v>
      </c>
      <c r="T49" s="36" t="s">
        <v>362</v>
      </c>
      <c r="U49" s="36">
        <v>2013</v>
      </c>
      <c r="V49" s="36">
        <v>2002</v>
      </c>
      <c r="W49" s="54">
        <v>2013</v>
      </c>
      <c r="X49" s="36">
        <v>2017</v>
      </c>
      <c r="Y49" s="36" t="s">
        <v>749</v>
      </c>
      <c r="Z49" s="36" t="s">
        <v>749</v>
      </c>
      <c r="AA49" s="36" t="s">
        <v>749</v>
      </c>
      <c r="AB49" s="36" t="s">
        <v>749</v>
      </c>
      <c r="AC49" s="36">
        <v>2020</v>
      </c>
      <c r="AD49" s="36">
        <v>2012</v>
      </c>
      <c r="AE49" s="36">
        <v>2021</v>
      </c>
      <c r="AF49" s="36">
        <v>2015</v>
      </c>
      <c r="AG49" s="36">
        <v>2013</v>
      </c>
      <c r="AH49" s="36">
        <v>2013</v>
      </c>
      <c r="AI49" s="36">
        <v>2013</v>
      </c>
      <c r="AJ49" s="36">
        <v>2013</v>
      </c>
      <c r="AK49" s="36">
        <v>2019</v>
      </c>
      <c r="AL49" s="36">
        <v>2019</v>
      </c>
      <c r="AM49" s="36">
        <v>2019</v>
      </c>
      <c r="AN49" s="36">
        <v>2016</v>
      </c>
      <c r="AO49" s="36">
        <v>2016</v>
      </c>
      <c r="AP49" s="36">
        <v>2016</v>
      </c>
      <c r="AQ49" s="36">
        <v>2016</v>
      </c>
      <c r="AR49" s="36">
        <v>2013</v>
      </c>
      <c r="AS49" s="36">
        <v>2020</v>
      </c>
      <c r="AT49" s="30"/>
      <c r="AU49" s="30"/>
    </row>
    <row r="50" spans="1:47" ht="27.6">
      <c r="A50" s="56" t="s">
        <v>185</v>
      </c>
      <c r="B50" s="57" t="s">
        <v>169</v>
      </c>
      <c r="C50" s="58">
        <v>408</v>
      </c>
      <c r="D50" s="36">
        <v>2012</v>
      </c>
      <c r="E50" s="36" t="s">
        <v>664</v>
      </c>
      <c r="F50" s="36" t="s">
        <v>795</v>
      </c>
      <c r="G50" s="36">
        <v>2012</v>
      </c>
      <c r="H50" s="36" t="s">
        <v>665</v>
      </c>
      <c r="I50" s="54" t="s">
        <v>373</v>
      </c>
      <c r="J50" s="54">
        <v>2025</v>
      </c>
      <c r="K50" s="54">
        <v>2019</v>
      </c>
      <c r="L50" s="36">
        <v>2025</v>
      </c>
      <c r="M50" s="36">
        <v>2009</v>
      </c>
      <c r="N50" s="36">
        <v>2013</v>
      </c>
      <c r="O50" s="36">
        <v>2013</v>
      </c>
      <c r="P50" s="36">
        <v>2003</v>
      </c>
      <c r="Q50" s="36">
        <v>2013</v>
      </c>
      <c r="R50" s="36">
        <v>2013</v>
      </c>
      <c r="S50" s="36">
        <v>2013</v>
      </c>
      <c r="T50" s="36" t="s">
        <v>362</v>
      </c>
      <c r="U50" s="36">
        <v>2013</v>
      </c>
      <c r="V50" s="36">
        <v>2002</v>
      </c>
      <c r="W50" s="54">
        <v>2013</v>
      </c>
      <c r="X50" s="36">
        <v>2017</v>
      </c>
      <c r="Y50" s="36" t="s">
        <v>749</v>
      </c>
      <c r="Z50" s="36" t="s">
        <v>749</v>
      </c>
      <c r="AA50" s="36" t="s">
        <v>749</v>
      </c>
      <c r="AB50" s="36" t="s">
        <v>749</v>
      </c>
      <c r="AC50" s="36">
        <v>2020</v>
      </c>
      <c r="AD50" s="36">
        <v>2012</v>
      </c>
      <c r="AE50" s="36">
        <v>2021</v>
      </c>
      <c r="AF50" s="36">
        <v>2015</v>
      </c>
      <c r="AG50" s="36">
        <v>2013</v>
      </c>
      <c r="AH50" s="36">
        <v>2013</v>
      </c>
      <c r="AI50" s="36">
        <v>2013</v>
      </c>
      <c r="AJ50" s="36">
        <v>2013</v>
      </c>
      <c r="AK50" s="36">
        <v>2019</v>
      </c>
      <c r="AL50" s="36">
        <v>2019</v>
      </c>
      <c r="AM50" s="36">
        <v>2019</v>
      </c>
      <c r="AN50" s="36">
        <v>2016</v>
      </c>
      <c r="AO50" s="36">
        <v>2016</v>
      </c>
      <c r="AP50" s="36">
        <v>2016</v>
      </c>
      <c r="AQ50" s="36">
        <v>2016</v>
      </c>
      <c r="AR50" s="36">
        <v>2013</v>
      </c>
      <c r="AS50" s="36">
        <v>2020</v>
      </c>
      <c r="AT50" s="30"/>
      <c r="AU50" s="30"/>
    </row>
    <row r="51" spans="1:47" ht="27.6">
      <c r="A51" s="56" t="s">
        <v>185</v>
      </c>
      <c r="B51" s="57" t="s">
        <v>170</v>
      </c>
      <c r="C51" s="58">
        <v>409</v>
      </c>
      <c r="D51" s="36">
        <v>2012</v>
      </c>
      <c r="E51" s="36" t="s">
        <v>664</v>
      </c>
      <c r="F51" s="36" t="s">
        <v>796</v>
      </c>
      <c r="G51" s="36">
        <v>2012</v>
      </c>
      <c r="H51" s="36" t="s">
        <v>665</v>
      </c>
      <c r="I51" s="54" t="s">
        <v>373</v>
      </c>
      <c r="J51" s="54">
        <v>2025</v>
      </c>
      <c r="K51" s="54">
        <v>2019</v>
      </c>
      <c r="L51" s="36">
        <v>2025</v>
      </c>
      <c r="M51" s="36">
        <v>2009</v>
      </c>
      <c r="N51" s="36">
        <v>2013</v>
      </c>
      <c r="O51" s="36">
        <v>2013</v>
      </c>
      <c r="P51" s="36">
        <v>2003</v>
      </c>
      <c r="Q51" s="36">
        <v>2013</v>
      </c>
      <c r="R51" s="36">
        <v>2013</v>
      </c>
      <c r="S51" s="36">
        <v>2013</v>
      </c>
      <c r="T51" s="36" t="s">
        <v>362</v>
      </c>
      <c r="U51" s="36">
        <v>2013</v>
      </c>
      <c r="V51" s="36">
        <v>2002</v>
      </c>
      <c r="W51" s="54">
        <v>2013</v>
      </c>
      <c r="X51" s="36">
        <v>2017</v>
      </c>
      <c r="Y51" s="36" t="s">
        <v>749</v>
      </c>
      <c r="Z51" s="36" t="s">
        <v>749</v>
      </c>
      <c r="AA51" s="36" t="s">
        <v>749</v>
      </c>
      <c r="AB51" s="36" t="s">
        <v>749</v>
      </c>
      <c r="AC51" s="36">
        <v>2020</v>
      </c>
      <c r="AD51" s="36">
        <v>2012</v>
      </c>
      <c r="AE51" s="36">
        <v>2021</v>
      </c>
      <c r="AF51" s="36">
        <v>2015</v>
      </c>
      <c r="AG51" s="36">
        <v>2013</v>
      </c>
      <c r="AH51" s="36">
        <v>2013</v>
      </c>
      <c r="AI51" s="36">
        <v>2013</v>
      </c>
      <c r="AJ51" s="36">
        <v>2013</v>
      </c>
      <c r="AK51" s="36">
        <v>2019</v>
      </c>
      <c r="AL51" s="36">
        <v>2019</v>
      </c>
      <c r="AM51" s="36">
        <v>2019</v>
      </c>
      <c r="AN51" s="36">
        <v>2016</v>
      </c>
      <c r="AO51" s="36">
        <v>2016</v>
      </c>
      <c r="AP51" s="36">
        <v>2016</v>
      </c>
      <c r="AQ51" s="36">
        <v>2016</v>
      </c>
      <c r="AR51" s="36">
        <v>2013</v>
      </c>
      <c r="AS51" s="36">
        <v>2020</v>
      </c>
      <c r="AT51" s="30"/>
      <c r="AU51" s="30"/>
    </row>
    <row r="52" spans="1:47" ht="27.6">
      <c r="A52" s="56" t="s">
        <v>185</v>
      </c>
      <c r="B52" s="57" t="s">
        <v>171</v>
      </c>
      <c r="C52" s="58">
        <v>410</v>
      </c>
      <c r="D52" s="36">
        <v>2012</v>
      </c>
      <c r="E52" s="36" t="s">
        <v>664</v>
      </c>
      <c r="F52" s="36" t="s">
        <v>797</v>
      </c>
      <c r="G52" s="36">
        <v>2012</v>
      </c>
      <c r="H52" s="36" t="s">
        <v>665</v>
      </c>
      <c r="I52" s="54" t="s">
        <v>373</v>
      </c>
      <c r="J52" s="54">
        <v>2025</v>
      </c>
      <c r="K52" s="54">
        <v>2019</v>
      </c>
      <c r="L52" s="36">
        <v>2025</v>
      </c>
      <c r="M52" s="36">
        <v>2009</v>
      </c>
      <c r="N52" s="36">
        <v>2013</v>
      </c>
      <c r="O52" s="36">
        <v>2013</v>
      </c>
      <c r="P52" s="36">
        <v>2003</v>
      </c>
      <c r="Q52" s="36">
        <v>2013</v>
      </c>
      <c r="R52" s="36">
        <v>2013</v>
      </c>
      <c r="S52" s="36">
        <v>2013</v>
      </c>
      <c r="T52" s="36" t="s">
        <v>362</v>
      </c>
      <c r="U52" s="36">
        <v>2013</v>
      </c>
      <c r="V52" s="36">
        <v>2002</v>
      </c>
      <c r="W52" s="54">
        <v>2013</v>
      </c>
      <c r="X52" s="36">
        <v>2017</v>
      </c>
      <c r="Y52" s="36" t="s">
        <v>749</v>
      </c>
      <c r="Z52" s="36" t="s">
        <v>749</v>
      </c>
      <c r="AA52" s="36" t="s">
        <v>749</v>
      </c>
      <c r="AB52" s="36" t="s">
        <v>749</v>
      </c>
      <c r="AC52" s="36">
        <v>2020</v>
      </c>
      <c r="AD52" s="36">
        <v>2012</v>
      </c>
      <c r="AE52" s="36">
        <v>2021</v>
      </c>
      <c r="AF52" s="36">
        <v>2015</v>
      </c>
      <c r="AG52" s="36">
        <v>2013</v>
      </c>
      <c r="AH52" s="36">
        <v>2013</v>
      </c>
      <c r="AI52" s="36">
        <v>2013</v>
      </c>
      <c r="AJ52" s="36">
        <v>2013</v>
      </c>
      <c r="AK52" s="36">
        <v>2019</v>
      </c>
      <c r="AL52" s="36">
        <v>2019</v>
      </c>
      <c r="AM52" s="36">
        <v>2019</v>
      </c>
      <c r="AN52" s="36">
        <v>2016</v>
      </c>
      <c r="AO52" s="36">
        <v>2016</v>
      </c>
      <c r="AP52" s="36">
        <v>2016</v>
      </c>
      <c r="AQ52" s="36">
        <v>2016</v>
      </c>
      <c r="AR52" s="36">
        <v>2013</v>
      </c>
      <c r="AS52" s="36">
        <v>2020</v>
      </c>
      <c r="AT52" s="30"/>
      <c r="AU52" s="30"/>
    </row>
    <row r="53" spans="1:47" ht="27.6">
      <c r="A53" s="56" t="s">
        <v>185</v>
      </c>
      <c r="B53" s="57" t="s">
        <v>172</v>
      </c>
      <c r="C53" s="58">
        <v>411</v>
      </c>
      <c r="D53" s="36">
        <v>2012</v>
      </c>
      <c r="E53" s="36" t="s">
        <v>664</v>
      </c>
      <c r="F53" s="36" t="s">
        <v>798</v>
      </c>
      <c r="G53" s="36">
        <v>2012</v>
      </c>
      <c r="H53" s="36" t="s">
        <v>665</v>
      </c>
      <c r="I53" s="54" t="s">
        <v>373</v>
      </c>
      <c r="J53" s="54">
        <v>2025</v>
      </c>
      <c r="K53" s="54">
        <v>2019</v>
      </c>
      <c r="L53" s="36">
        <v>2025</v>
      </c>
      <c r="M53" s="36">
        <v>2009</v>
      </c>
      <c r="N53" s="36">
        <v>2013</v>
      </c>
      <c r="O53" s="36">
        <v>2013</v>
      </c>
      <c r="P53" s="36">
        <v>2003</v>
      </c>
      <c r="Q53" s="36">
        <v>2013</v>
      </c>
      <c r="R53" s="36">
        <v>2013</v>
      </c>
      <c r="S53" s="36">
        <v>2013</v>
      </c>
      <c r="T53" s="36" t="s">
        <v>362</v>
      </c>
      <c r="U53" s="36">
        <v>2013</v>
      </c>
      <c r="V53" s="36">
        <v>2002</v>
      </c>
      <c r="W53" s="54">
        <v>2013</v>
      </c>
      <c r="X53" s="36">
        <v>2017</v>
      </c>
      <c r="Y53" s="36" t="s">
        <v>749</v>
      </c>
      <c r="Z53" s="36" t="s">
        <v>749</v>
      </c>
      <c r="AA53" s="36" t="s">
        <v>749</v>
      </c>
      <c r="AB53" s="36" t="s">
        <v>749</v>
      </c>
      <c r="AC53" s="36">
        <v>2020</v>
      </c>
      <c r="AD53" s="36">
        <v>2012</v>
      </c>
      <c r="AE53" s="36">
        <v>2021</v>
      </c>
      <c r="AF53" s="36">
        <v>2015</v>
      </c>
      <c r="AG53" s="36">
        <v>2013</v>
      </c>
      <c r="AH53" s="36">
        <v>2013</v>
      </c>
      <c r="AI53" s="36">
        <v>2013</v>
      </c>
      <c r="AJ53" s="36">
        <v>2013</v>
      </c>
      <c r="AK53" s="36">
        <v>2019</v>
      </c>
      <c r="AL53" s="36">
        <v>2019</v>
      </c>
      <c r="AM53" s="36">
        <v>2019</v>
      </c>
      <c r="AN53" s="36">
        <v>2016</v>
      </c>
      <c r="AO53" s="36">
        <v>2016</v>
      </c>
      <c r="AP53" s="36">
        <v>2016</v>
      </c>
      <c r="AQ53" s="36">
        <v>2016</v>
      </c>
      <c r="AR53" s="36">
        <v>2013</v>
      </c>
      <c r="AS53" s="36">
        <v>2020</v>
      </c>
      <c r="AT53" s="30"/>
      <c r="AU53" s="30"/>
    </row>
    <row r="54" spans="1:47" ht="27.6">
      <c r="A54" s="56" t="s">
        <v>185</v>
      </c>
      <c r="B54" s="57" t="s">
        <v>42</v>
      </c>
      <c r="C54" s="58">
        <v>412</v>
      </c>
      <c r="D54" s="36">
        <v>2012</v>
      </c>
      <c r="E54" s="36" t="s">
        <v>664</v>
      </c>
      <c r="F54" s="36" t="s">
        <v>799</v>
      </c>
      <c r="G54" s="36">
        <v>2012</v>
      </c>
      <c r="H54" s="36" t="s">
        <v>665</v>
      </c>
      <c r="I54" s="54" t="s">
        <v>373</v>
      </c>
      <c r="J54" s="54">
        <v>2025</v>
      </c>
      <c r="K54" s="54">
        <v>2019</v>
      </c>
      <c r="L54" s="36">
        <v>2025</v>
      </c>
      <c r="M54" s="36">
        <v>2009</v>
      </c>
      <c r="N54" s="36">
        <v>2013</v>
      </c>
      <c r="O54" s="36">
        <v>2013</v>
      </c>
      <c r="P54" s="36">
        <v>2003</v>
      </c>
      <c r="Q54" s="36">
        <v>2013</v>
      </c>
      <c r="R54" s="36">
        <v>2013</v>
      </c>
      <c r="S54" s="36">
        <v>2013</v>
      </c>
      <c r="T54" s="36" t="s">
        <v>362</v>
      </c>
      <c r="U54" s="36">
        <v>2013</v>
      </c>
      <c r="V54" s="36">
        <v>2002</v>
      </c>
      <c r="W54" s="54">
        <v>2013</v>
      </c>
      <c r="X54" s="36">
        <v>2017</v>
      </c>
      <c r="Y54" s="36" t="s">
        <v>749</v>
      </c>
      <c r="Z54" s="36" t="s">
        <v>749</v>
      </c>
      <c r="AA54" s="36" t="s">
        <v>749</v>
      </c>
      <c r="AB54" s="36" t="s">
        <v>749</v>
      </c>
      <c r="AC54" s="36">
        <v>2020</v>
      </c>
      <c r="AD54" s="36">
        <v>2012</v>
      </c>
      <c r="AE54" s="36">
        <v>2021</v>
      </c>
      <c r="AF54" s="36">
        <v>2015</v>
      </c>
      <c r="AG54" s="36">
        <v>2013</v>
      </c>
      <c r="AH54" s="36">
        <v>2013</v>
      </c>
      <c r="AI54" s="36">
        <v>2013</v>
      </c>
      <c r="AJ54" s="36">
        <v>2013</v>
      </c>
      <c r="AK54" s="36">
        <v>2019</v>
      </c>
      <c r="AL54" s="36">
        <v>2019</v>
      </c>
      <c r="AM54" s="36">
        <v>2019</v>
      </c>
      <c r="AN54" s="36">
        <v>2016</v>
      </c>
      <c r="AO54" s="36">
        <v>2016</v>
      </c>
      <c r="AP54" s="36">
        <v>2016</v>
      </c>
      <c r="AQ54" s="36">
        <v>2016</v>
      </c>
      <c r="AR54" s="36">
        <v>2013</v>
      </c>
      <c r="AS54" s="36">
        <v>2020</v>
      </c>
      <c r="AT54" s="30"/>
      <c r="AU54" s="30"/>
    </row>
    <row r="55" spans="1:47" ht="27.6">
      <c r="A55" s="56" t="s">
        <v>185</v>
      </c>
      <c r="B55" s="57" t="s">
        <v>173</v>
      </c>
      <c r="C55" s="58">
        <v>413</v>
      </c>
      <c r="D55" s="36">
        <v>2012</v>
      </c>
      <c r="E55" s="36" t="s">
        <v>664</v>
      </c>
      <c r="F55" s="36" t="s">
        <v>800</v>
      </c>
      <c r="G55" s="36">
        <v>2012</v>
      </c>
      <c r="H55" s="36" t="s">
        <v>665</v>
      </c>
      <c r="I55" s="54" t="s">
        <v>373</v>
      </c>
      <c r="J55" s="54">
        <v>2025</v>
      </c>
      <c r="K55" s="54">
        <v>2019</v>
      </c>
      <c r="L55" s="36">
        <v>2025</v>
      </c>
      <c r="M55" s="36">
        <v>2009</v>
      </c>
      <c r="N55" s="36">
        <v>2013</v>
      </c>
      <c r="O55" s="36">
        <v>2013</v>
      </c>
      <c r="P55" s="36">
        <v>2003</v>
      </c>
      <c r="Q55" s="36">
        <v>2013</v>
      </c>
      <c r="R55" s="36">
        <v>2013</v>
      </c>
      <c r="S55" s="36">
        <v>2013</v>
      </c>
      <c r="T55" s="36" t="s">
        <v>362</v>
      </c>
      <c r="U55" s="36">
        <v>2013</v>
      </c>
      <c r="V55" s="36">
        <v>2002</v>
      </c>
      <c r="W55" s="54">
        <v>2013</v>
      </c>
      <c r="X55" s="36">
        <v>2017</v>
      </c>
      <c r="Y55" s="36" t="s">
        <v>749</v>
      </c>
      <c r="Z55" s="36" t="s">
        <v>749</v>
      </c>
      <c r="AA55" s="36" t="s">
        <v>749</v>
      </c>
      <c r="AB55" s="36" t="s">
        <v>749</v>
      </c>
      <c r="AC55" s="36">
        <v>2020</v>
      </c>
      <c r="AD55" s="36">
        <v>2012</v>
      </c>
      <c r="AE55" s="36">
        <v>2021</v>
      </c>
      <c r="AF55" s="36">
        <v>2015</v>
      </c>
      <c r="AG55" s="36">
        <v>2013</v>
      </c>
      <c r="AH55" s="36">
        <v>2013</v>
      </c>
      <c r="AI55" s="36">
        <v>2013</v>
      </c>
      <c r="AJ55" s="36">
        <v>2013</v>
      </c>
      <c r="AK55" s="36">
        <v>2019</v>
      </c>
      <c r="AL55" s="36">
        <v>2019</v>
      </c>
      <c r="AM55" s="36">
        <v>2019</v>
      </c>
      <c r="AN55" s="36">
        <v>2016</v>
      </c>
      <c r="AO55" s="36">
        <v>2016</v>
      </c>
      <c r="AP55" s="36">
        <v>2016</v>
      </c>
      <c r="AQ55" s="36">
        <v>2016</v>
      </c>
      <c r="AR55" s="36">
        <v>2013</v>
      </c>
      <c r="AS55" s="36">
        <v>2020</v>
      </c>
      <c r="AT55" s="12"/>
      <c r="AU55" s="12"/>
    </row>
    <row r="56" spans="1:47" ht="27.6">
      <c r="A56" s="56" t="s">
        <v>185</v>
      </c>
      <c r="B56" s="57" t="s">
        <v>174</v>
      </c>
      <c r="C56" s="58">
        <v>414</v>
      </c>
      <c r="D56" s="36">
        <v>2012</v>
      </c>
      <c r="E56" s="36" t="s">
        <v>664</v>
      </c>
      <c r="F56" s="36" t="s">
        <v>801</v>
      </c>
      <c r="G56" s="36">
        <v>2012</v>
      </c>
      <c r="H56" s="36" t="s">
        <v>665</v>
      </c>
      <c r="I56" s="54" t="s">
        <v>373</v>
      </c>
      <c r="J56" s="54">
        <v>2025</v>
      </c>
      <c r="K56" s="54">
        <v>2019</v>
      </c>
      <c r="L56" s="36">
        <v>2025</v>
      </c>
      <c r="M56" s="36">
        <v>2009</v>
      </c>
      <c r="N56" s="36">
        <v>2013</v>
      </c>
      <c r="O56" s="36">
        <v>2013</v>
      </c>
      <c r="P56" s="36">
        <v>2003</v>
      </c>
      <c r="Q56" s="36">
        <v>2013</v>
      </c>
      <c r="R56" s="36">
        <v>2013</v>
      </c>
      <c r="S56" s="36">
        <v>2013</v>
      </c>
      <c r="T56" s="36" t="s">
        <v>362</v>
      </c>
      <c r="U56" s="36">
        <v>2013</v>
      </c>
      <c r="V56" s="36">
        <v>2002</v>
      </c>
      <c r="W56" s="54">
        <v>2013</v>
      </c>
      <c r="X56" s="36">
        <v>2017</v>
      </c>
      <c r="Y56" s="36" t="s">
        <v>749</v>
      </c>
      <c r="Z56" s="36" t="s">
        <v>749</v>
      </c>
      <c r="AA56" s="36" t="s">
        <v>749</v>
      </c>
      <c r="AB56" s="36" t="s">
        <v>749</v>
      </c>
      <c r="AC56" s="36">
        <v>2020</v>
      </c>
      <c r="AD56" s="36">
        <v>2012</v>
      </c>
      <c r="AE56" s="36">
        <v>2021</v>
      </c>
      <c r="AF56" s="36">
        <v>2015</v>
      </c>
      <c r="AG56" s="36">
        <v>2013</v>
      </c>
      <c r="AH56" s="36">
        <v>2013</v>
      </c>
      <c r="AI56" s="36">
        <v>2013</v>
      </c>
      <c r="AJ56" s="36">
        <v>2013</v>
      </c>
      <c r="AK56" s="36">
        <v>2019</v>
      </c>
      <c r="AL56" s="36">
        <v>2019</v>
      </c>
      <c r="AM56" s="36">
        <v>2019</v>
      </c>
      <c r="AN56" s="36">
        <v>2016</v>
      </c>
      <c r="AO56" s="36">
        <v>2016</v>
      </c>
      <c r="AP56" s="36">
        <v>2016</v>
      </c>
      <c r="AQ56" s="36">
        <v>2016</v>
      </c>
      <c r="AR56" s="36">
        <v>2013</v>
      </c>
      <c r="AS56" s="36">
        <v>2020</v>
      </c>
      <c r="AT56" s="12"/>
      <c r="AU56" s="12"/>
    </row>
    <row r="57" spans="1:47" ht="27.6">
      <c r="A57" s="56" t="s">
        <v>185</v>
      </c>
      <c r="B57" s="57" t="s">
        <v>175</v>
      </c>
      <c r="C57" s="58">
        <v>415</v>
      </c>
      <c r="D57" s="36">
        <v>2012</v>
      </c>
      <c r="E57" s="36" t="s">
        <v>664</v>
      </c>
      <c r="F57" s="36" t="s">
        <v>802</v>
      </c>
      <c r="G57" s="36">
        <v>2012</v>
      </c>
      <c r="H57" s="36" t="s">
        <v>665</v>
      </c>
      <c r="I57" s="54" t="s">
        <v>373</v>
      </c>
      <c r="J57" s="54">
        <v>2025</v>
      </c>
      <c r="K57" s="54">
        <v>2019</v>
      </c>
      <c r="L57" s="36">
        <v>2025</v>
      </c>
      <c r="M57" s="36">
        <v>2009</v>
      </c>
      <c r="N57" s="36">
        <v>2013</v>
      </c>
      <c r="O57" s="36">
        <v>2013</v>
      </c>
      <c r="P57" s="36">
        <v>2003</v>
      </c>
      <c r="Q57" s="36">
        <v>2013</v>
      </c>
      <c r="R57" s="36">
        <v>2013</v>
      </c>
      <c r="S57" s="36">
        <v>2013</v>
      </c>
      <c r="T57" s="36" t="s">
        <v>362</v>
      </c>
      <c r="U57" s="36">
        <v>2013</v>
      </c>
      <c r="V57" s="36">
        <v>2002</v>
      </c>
      <c r="W57" s="54">
        <v>2013</v>
      </c>
      <c r="X57" s="36">
        <v>2017</v>
      </c>
      <c r="Y57" s="36" t="s">
        <v>749</v>
      </c>
      <c r="Z57" s="36" t="s">
        <v>749</v>
      </c>
      <c r="AA57" s="36" t="s">
        <v>749</v>
      </c>
      <c r="AB57" s="36" t="s">
        <v>749</v>
      </c>
      <c r="AC57" s="36">
        <v>2020</v>
      </c>
      <c r="AD57" s="36">
        <v>2012</v>
      </c>
      <c r="AE57" s="36">
        <v>2021</v>
      </c>
      <c r="AF57" s="36">
        <v>2015</v>
      </c>
      <c r="AG57" s="36">
        <v>2013</v>
      </c>
      <c r="AH57" s="36">
        <v>2013</v>
      </c>
      <c r="AI57" s="36">
        <v>2013</v>
      </c>
      <c r="AJ57" s="36">
        <v>2013</v>
      </c>
      <c r="AK57" s="36">
        <v>2019</v>
      </c>
      <c r="AL57" s="36">
        <v>2019</v>
      </c>
      <c r="AM57" s="36">
        <v>2019</v>
      </c>
      <c r="AN57" s="36">
        <v>2016</v>
      </c>
      <c r="AO57" s="36">
        <v>2016</v>
      </c>
      <c r="AP57" s="36">
        <v>2016</v>
      </c>
      <c r="AQ57" s="36">
        <v>2016</v>
      </c>
      <c r="AR57" s="36">
        <v>2013</v>
      </c>
      <c r="AS57" s="36">
        <v>2020</v>
      </c>
      <c r="AT57" s="12"/>
      <c r="AU57" s="12"/>
    </row>
    <row r="58" spans="1:47" ht="27.6">
      <c r="A58" s="56" t="s">
        <v>185</v>
      </c>
      <c r="B58" s="57" t="s">
        <v>154</v>
      </c>
      <c r="C58" s="58">
        <v>416</v>
      </c>
      <c r="D58" s="36">
        <v>2012</v>
      </c>
      <c r="E58" s="36" t="s">
        <v>664</v>
      </c>
      <c r="F58" s="36" t="s">
        <v>803</v>
      </c>
      <c r="G58" s="36">
        <v>2012</v>
      </c>
      <c r="H58" s="36" t="s">
        <v>665</v>
      </c>
      <c r="I58" s="54" t="s">
        <v>373</v>
      </c>
      <c r="J58" s="54">
        <v>2025</v>
      </c>
      <c r="K58" s="54">
        <v>2019</v>
      </c>
      <c r="L58" s="36">
        <v>2025</v>
      </c>
      <c r="M58" s="36">
        <v>2009</v>
      </c>
      <c r="N58" s="36">
        <v>2013</v>
      </c>
      <c r="O58" s="36">
        <v>2013</v>
      </c>
      <c r="P58" s="36">
        <v>2003</v>
      </c>
      <c r="Q58" s="36">
        <v>2013</v>
      </c>
      <c r="R58" s="36">
        <v>2013</v>
      </c>
      <c r="S58" s="36">
        <v>2013</v>
      </c>
      <c r="T58" s="36" t="s">
        <v>362</v>
      </c>
      <c r="U58" s="36">
        <v>2013</v>
      </c>
      <c r="V58" s="36">
        <v>2002</v>
      </c>
      <c r="W58" s="54">
        <v>2013</v>
      </c>
      <c r="X58" s="36">
        <v>2017</v>
      </c>
      <c r="Y58" s="36" t="s">
        <v>749</v>
      </c>
      <c r="Z58" s="36" t="s">
        <v>749</v>
      </c>
      <c r="AA58" s="36" t="s">
        <v>749</v>
      </c>
      <c r="AB58" s="36" t="s">
        <v>749</v>
      </c>
      <c r="AC58" s="36">
        <v>2020</v>
      </c>
      <c r="AD58" s="36">
        <v>2012</v>
      </c>
      <c r="AE58" s="36">
        <v>2021</v>
      </c>
      <c r="AF58" s="36">
        <v>2015</v>
      </c>
      <c r="AG58" s="36">
        <v>2013</v>
      </c>
      <c r="AH58" s="36">
        <v>2013</v>
      </c>
      <c r="AI58" s="36">
        <v>2013</v>
      </c>
      <c r="AJ58" s="36">
        <v>2013</v>
      </c>
      <c r="AK58" s="36">
        <v>2019</v>
      </c>
      <c r="AL58" s="36">
        <v>2019</v>
      </c>
      <c r="AM58" s="36">
        <v>2019</v>
      </c>
      <c r="AN58" s="36">
        <v>2016</v>
      </c>
      <c r="AO58" s="36">
        <v>2016</v>
      </c>
      <c r="AP58" s="36">
        <v>2016</v>
      </c>
      <c r="AQ58" s="36">
        <v>2016</v>
      </c>
      <c r="AR58" s="36">
        <v>2013</v>
      </c>
      <c r="AS58" s="36">
        <v>2020</v>
      </c>
      <c r="AT58" s="12"/>
      <c r="AU58" s="12"/>
    </row>
    <row r="59" spans="1:47" ht="27.6">
      <c r="A59" s="56" t="s">
        <v>185</v>
      </c>
      <c r="B59" s="57" t="s">
        <v>176</v>
      </c>
      <c r="C59" s="58">
        <v>417</v>
      </c>
      <c r="D59" s="36">
        <v>2012</v>
      </c>
      <c r="E59" s="36" t="s">
        <v>664</v>
      </c>
      <c r="F59" s="36" t="s">
        <v>804</v>
      </c>
      <c r="G59" s="36">
        <v>2012</v>
      </c>
      <c r="H59" s="36" t="s">
        <v>665</v>
      </c>
      <c r="I59" s="54" t="s">
        <v>373</v>
      </c>
      <c r="J59" s="54">
        <v>2025</v>
      </c>
      <c r="K59" s="54">
        <v>2019</v>
      </c>
      <c r="L59" s="36">
        <v>2025</v>
      </c>
      <c r="M59" s="36">
        <v>2009</v>
      </c>
      <c r="N59" s="36">
        <v>2013</v>
      </c>
      <c r="O59" s="36">
        <v>2013</v>
      </c>
      <c r="P59" s="36">
        <v>2003</v>
      </c>
      <c r="Q59" s="36">
        <v>2013</v>
      </c>
      <c r="R59" s="36">
        <v>2013</v>
      </c>
      <c r="S59" s="36">
        <v>2013</v>
      </c>
      <c r="T59" s="36" t="s">
        <v>362</v>
      </c>
      <c r="U59" s="36">
        <v>2013</v>
      </c>
      <c r="V59" s="36">
        <v>2002</v>
      </c>
      <c r="W59" s="54">
        <v>2013</v>
      </c>
      <c r="X59" s="36">
        <v>2017</v>
      </c>
      <c r="Y59" s="36" t="s">
        <v>749</v>
      </c>
      <c r="Z59" s="36" t="s">
        <v>749</v>
      </c>
      <c r="AA59" s="36" t="s">
        <v>749</v>
      </c>
      <c r="AB59" s="36" t="s">
        <v>749</v>
      </c>
      <c r="AC59" s="36">
        <v>2020</v>
      </c>
      <c r="AD59" s="36">
        <v>2012</v>
      </c>
      <c r="AE59" s="36">
        <v>2021</v>
      </c>
      <c r="AF59" s="36">
        <v>2015</v>
      </c>
      <c r="AG59" s="36">
        <v>2013</v>
      </c>
      <c r="AH59" s="36">
        <v>2013</v>
      </c>
      <c r="AI59" s="36">
        <v>2013</v>
      </c>
      <c r="AJ59" s="36">
        <v>2013</v>
      </c>
      <c r="AK59" s="36">
        <v>2019</v>
      </c>
      <c r="AL59" s="36">
        <v>2019</v>
      </c>
      <c r="AM59" s="36">
        <v>2019</v>
      </c>
      <c r="AN59" s="36">
        <v>2016</v>
      </c>
      <c r="AO59" s="36">
        <v>2016</v>
      </c>
      <c r="AP59" s="36">
        <v>2016</v>
      </c>
      <c r="AQ59" s="36">
        <v>2016</v>
      </c>
      <c r="AR59" s="36">
        <v>2013</v>
      </c>
      <c r="AS59" s="36">
        <v>2020</v>
      </c>
      <c r="AT59" s="12"/>
      <c r="AU59" s="12"/>
    </row>
    <row r="60" spans="1:47" ht="27.6">
      <c r="A60" s="56" t="s">
        <v>185</v>
      </c>
      <c r="B60" s="57" t="s">
        <v>177</v>
      </c>
      <c r="C60" s="58">
        <v>418</v>
      </c>
      <c r="D60" s="36">
        <v>2012</v>
      </c>
      <c r="E60" s="36" t="s">
        <v>664</v>
      </c>
      <c r="F60" s="36" t="s">
        <v>805</v>
      </c>
      <c r="G60" s="36">
        <v>2012</v>
      </c>
      <c r="H60" s="36" t="s">
        <v>665</v>
      </c>
      <c r="I60" s="54" t="s">
        <v>373</v>
      </c>
      <c r="J60" s="54">
        <v>2025</v>
      </c>
      <c r="K60" s="54">
        <v>2019</v>
      </c>
      <c r="L60" s="36">
        <v>2025</v>
      </c>
      <c r="M60" s="36">
        <v>2009</v>
      </c>
      <c r="N60" s="36">
        <v>2013</v>
      </c>
      <c r="O60" s="36">
        <v>2013</v>
      </c>
      <c r="P60" s="36">
        <v>2003</v>
      </c>
      <c r="Q60" s="36">
        <v>2013</v>
      </c>
      <c r="R60" s="36">
        <v>2013</v>
      </c>
      <c r="S60" s="36">
        <v>2013</v>
      </c>
      <c r="T60" s="36" t="s">
        <v>362</v>
      </c>
      <c r="U60" s="36">
        <v>2013</v>
      </c>
      <c r="V60" s="36">
        <v>2002</v>
      </c>
      <c r="W60" s="54">
        <v>2013</v>
      </c>
      <c r="X60" s="36">
        <v>2017</v>
      </c>
      <c r="Y60" s="36" t="s">
        <v>749</v>
      </c>
      <c r="Z60" s="36" t="s">
        <v>749</v>
      </c>
      <c r="AA60" s="36" t="s">
        <v>749</v>
      </c>
      <c r="AB60" s="36" t="s">
        <v>749</v>
      </c>
      <c r="AC60" s="36">
        <v>2020</v>
      </c>
      <c r="AD60" s="36">
        <v>2012</v>
      </c>
      <c r="AE60" s="36">
        <v>2021</v>
      </c>
      <c r="AF60" s="36">
        <v>2015</v>
      </c>
      <c r="AG60" s="36">
        <v>2013</v>
      </c>
      <c r="AH60" s="36">
        <v>2013</v>
      </c>
      <c r="AI60" s="36">
        <v>2013</v>
      </c>
      <c r="AJ60" s="36">
        <v>2013</v>
      </c>
      <c r="AK60" s="36">
        <v>2019</v>
      </c>
      <c r="AL60" s="36">
        <v>2019</v>
      </c>
      <c r="AM60" s="36">
        <v>2019</v>
      </c>
      <c r="AN60" s="36">
        <v>2016</v>
      </c>
      <c r="AO60" s="36">
        <v>2016</v>
      </c>
      <c r="AP60" s="36">
        <v>2016</v>
      </c>
      <c r="AQ60" s="36">
        <v>2016</v>
      </c>
      <c r="AR60" s="36">
        <v>2013</v>
      </c>
      <c r="AS60" s="36">
        <v>2020</v>
      </c>
      <c r="AT60" s="12"/>
      <c r="AU60" s="12"/>
    </row>
    <row r="61" spans="1:47" ht="27.6">
      <c r="A61" s="56" t="s">
        <v>185</v>
      </c>
      <c r="B61" s="57" t="s">
        <v>178</v>
      </c>
      <c r="C61" s="58">
        <v>419</v>
      </c>
      <c r="D61" s="36">
        <v>2012</v>
      </c>
      <c r="E61" s="36" t="s">
        <v>664</v>
      </c>
      <c r="F61" s="36" t="s">
        <v>806</v>
      </c>
      <c r="G61" s="36">
        <v>2012</v>
      </c>
      <c r="H61" s="36" t="s">
        <v>665</v>
      </c>
      <c r="I61" s="54" t="s">
        <v>373</v>
      </c>
      <c r="J61" s="54">
        <v>2025</v>
      </c>
      <c r="K61" s="54">
        <v>2019</v>
      </c>
      <c r="L61" s="36">
        <v>2025</v>
      </c>
      <c r="M61" s="36">
        <v>2009</v>
      </c>
      <c r="N61" s="36">
        <v>2013</v>
      </c>
      <c r="O61" s="36">
        <v>2013</v>
      </c>
      <c r="P61" s="36">
        <v>2003</v>
      </c>
      <c r="Q61" s="36">
        <v>2013</v>
      </c>
      <c r="R61" s="36">
        <v>2013</v>
      </c>
      <c r="S61" s="36">
        <v>2013</v>
      </c>
      <c r="T61" s="36" t="s">
        <v>362</v>
      </c>
      <c r="U61" s="36">
        <v>2013</v>
      </c>
      <c r="V61" s="36">
        <v>2002</v>
      </c>
      <c r="W61" s="54">
        <v>2013</v>
      </c>
      <c r="X61" s="36">
        <v>2017</v>
      </c>
      <c r="Y61" s="36" t="s">
        <v>749</v>
      </c>
      <c r="Z61" s="36" t="s">
        <v>749</v>
      </c>
      <c r="AA61" s="36" t="s">
        <v>749</v>
      </c>
      <c r="AB61" s="36" t="s">
        <v>749</v>
      </c>
      <c r="AC61" s="36">
        <v>2020</v>
      </c>
      <c r="AD61" s="36">
        <v>2012</v>
      </c>
      <c r="AE61" s="36">
        <v>2021</v>
      </c>
      <c r="AF61" s="36">
        <v>2015</v>
      </c>
      <c r="AG61" s="36">
        <v>2013</v>
      </c>
      <c r="AH61" s="36">
        <v>2013</v>
      </c>
      <c r="AI61" s="36">
        <v>2013</v>
      </c>
      <c r="AJ61" s="36">
        <v>2013</v>
      </c>
      <c r="AK61" s="36">
        <v>2019</v>
      </c>
      <c r="AL61" s="36">
        <v>2019</v>
      </c>
      <c r="AM61" s="36">
        <v>2019</v>
      </c>
      <c r="AN61" s="36">
        <v>2016</v>
      </c>
      <c r="AO61" s="36">
        <v>2016</v>
      </c>
      <c r="AP61" s="36">
        <v>2016</v>
      </c>
      <c r="AQ61" s="36">
        <v>2016</v>
      </c>
      <c r="AR61" s="36">
        <v>2013</v>
      </c>
      <c r="AS61" s="36">
        <v>2020</v>
      </c>
      <c r="AT61" s="12"/>
      <c r="AU61" s="12"/>
    </row>
    <row r="62" spans="1:47" ht="27.6">
      <c r="A62" s="56" t="s">
        <v>185</v>
      </c>
      <c r="B62" s="57" t="s">
        <v>179</v>
      </c>
      <c r="C62" s="58">
        <v>420</v>
      </c>
      <c r="D62" s="36">
        <v>2012</v>
      </c>
      <c r="E62" s="36" t="s">
        <v>664</v>
      </c>
      <c r="F62" s="36" t="s">
        <v>807</v>
      </c>
      <c r="G62" s="36">
        <v>2012</v>
      </c>
      <c r="H62" s="36" t="s">
        <v>665</v>
      </c>
      <c r="I62" s="54" t="s">
        <v>373</v>
      </c>
      <c r="J62" s="54">
        <v>2025</v>
      </c>
      <c r="K62" s="54">
        <v>2019</v>
      </c>
      <c r="L62" s="36">
        <v>2025</v>
      </c>
      <c r="M62" s="36">
        <v>2009</v>
      </c>
      <c r="N62" s="36">
        <v>2013</v>
      </c>
      <c r="O62" s="36">
        <v>2013</v>
      </c>
      <c r="P62" s="36">
        <v>2003</v>
      </c>
      <c r="Q62" s="36">
        <v>2013</v>
      </c>
      <c r="R62" s="36">
        <v>2013</v>
      </c>
      <c r="S62" s="36">
        <v>2013</v>
      </c>
      <c r="T62" s="36" t="s">
        <v>362</v>
      </c>
      <c r="U62" s="36">
        <v>2013</v>
      </c>
      <c r="V62" s="36">
        <v>2002</v>
      </c>
      <c r="W62" s="54">
        <v>2013</v>
      </c>
      <c r="X62" s="36">
        <v>2017</v>
      </c>
      <c r="Y62" s="36" t="s">
        <v>749</v>
      </c>
      <c r="Z62" s="36" t="s">
        <v>749</v>
      </c>
      <c r="AA62" s="36" t="s">
        <v>749</v>
      </c>
      <c r="AB62" s="36" t="s">
        <v>749</v>
      </c>
      <c r="AC62" s="36">
        <v>2020</v>
      </c>
      <c r="AD62" s="36">
        <v>2012</v>
      </c>
      <c r="AE62" s="36">
        <v>2021</v>
      </c>
      <c r="AF62" s="36">
        <v>2015</v>
      </c>
      <c r="AG62" s="36">
        <v>2013</v>
      </c>
      <c r="AH62" s="36">
        <v>2013</v>
      </c>
      <c r="AI62" s="36">
        <v>2013</v>
      </c>
      <c r="AJ62" s="36">
        <v>2013</v>
      </c>
      <c r="AK62" s="36">
        <v>2019</v>
      </c>
      <c r="AL62" s="36">
        <v>2019</v>
      </c>
      <c r="AM62" s="36">
        <v>2019</v>
      </c>
      <c r="AN62" s="36">
        <v>2016</v>
      </c>
      <c r="AO62" s="36">
        <v>2016</v>
      </c>
      <c r="AP62" s="36">
        <v>2016</v>
      </c>
      <c r="AQ62" s="36">
        <v>2016</v>
      </c>
      <c r="AR62" s="36">
        <v>2013</v>
      </c>
      <c r="AS62" s="36">
        <v>2020</v>
      </c>
      <c r="AT62" s="12"/>
      <c r="AU62" s="12"/>
    </row>
    <row r="63" spans="1:47" ht="27.6">
      <c r="A63" s="56" t="s">
        <v>185</v>
      </c>
      <c r="B63" s="57" t="s">
        <v>180</v>
      </c>
      <c r="C63" s="58">
        <v>421</v>
      </c>
      <c r="D63" s="36">
        <v>2012</v>
      </c>
      <c r="E63" s="36" t="s">
        <v>664</v>
      </c>
      <c r="F63" s="36" t="s">
        <v>808</v>
      </c>
      <c r="G63" s="36">
        <v>2012</v>
      </c>
      <c r="H63" s="36" t="s">
        <v>665</v>
      </c>
      <c r="I63" s="54" t="s">
        <v>373</v>
      </c>
      <c r="J63" s="54">
        <v>2025</v>
      </c>
      <c r="K63" s="54">
        <v>2019</v>
      </c>
      <c r="L63" s="36">
        <v>2025</v>
      </c>
      <c r="M63" s="36">
        <v>2009</v>
      </c>
      <c r="N63" s="36">
        <v>2013</v>
      </c>
      <c r="O63" s="36">
        <v>2013</v>
      </c>
      <c r="P63" s="36">
        <v>2003</v>
      </c>
      <c r="Q63" s="36">
        <v>2013</v>
      </c>
      <c r="R63" s="36">
        <v>2013</v>
      </c>
      <c r="S63" s="36">
        <v>2013</v>
      </c>
      <c r="T63" s="36" t="s">
        <v>362</v>
      </c>
      <c r="U63" s="36">
        <v>2013</v>
      </c>
      <c r="V63" s="36">
        <v>2002</v>
      </c>
      <c r="W63" s="54">
        <v>2013</v>
      </c>
      <c r="X63" s="36">
        <v>2017</v>
      </c>
      <c r="Y63" s="36" t="s">
        <v>749</v>
      </c>
      <c r="Z63" s="36" t="s">
        <v>749</v>
      </c>
      <c r="AA63" s="36" t="s">
        <v>749</v>
      </c>
      <c r="AB63" s="36" t="s">
        <v>749</v>
      </c>
      <c r="AC63" s="36">
        <v>2020</v>
      </c>
      <c r="AD63" s="36">
        <v>2012</v>
      </c>
      <c r="AE63" s="36">
        <v>2021</v>
      </c>
      <c r="AF63" s="36">
        <v>2015</v>
      </c>
      <c r="AG63" s="36">
        <v>2013</v>
      </c>
      <c r="AH63" s="36">
        <v>2013</v>
      </c>
      <c r="AI63" s="36">
        <v>2013</v>
      </c>
      <c r="AJ63" s="36">
        <v>2013</v>
      </c>
      <c r="AK63" s="36">
        <v>2019</v>
      </c>
      <c r="AL63" s="36">
        <v>2019</v>
      </c>
      <c r="AM63" s="36">
        <v>2019</v>
      </c>
      <c r="AN63" s="36">
        <v>2016</v>
      </c>
      <c r="AO63" s="36">
        <v>2016</v>
      </c>
      <c r="AP63" s="36">
        <v>2016</v>
      </c>
      <c r="AQ63" s="36">
        <v>2016</v>
      </c>
      <c r="AR63" s="36">
        <v>2013</v>
      </c>
      <c r="AS63" s="36">
        <v>2020</v>
      </c>
      <c r="AT63" s="12"/>
      <c r="AU63" s="12"/>
    </row>
    <row r="64" spans="1:47" ht="27.6">
      <c r="A64" s="56" t="s">
        <v>185</v>
      </c>
      <c r="B64" s="57" t="s">
        <v>181</v>
      </c>
      <c r="C64" s="58">
        <v>422</v>
      </c>
      <c r="D64" s="36">
        <v>2012</v>
      </c>
      <c r="E64" s="36" t="s">
        <v>664</v>
      </c>
      <c r="F64" s="36" t="s">
        <v>809</v>
      </c>
      <c r="G64" s="36">
        <v>2012</v>
      </c>
      <c r="H64" s="36" t="s">
        <v>665</v>
      </c>
      <c r="I64" s="54" t="s">
        <v>373</v>
      </c>
      <c r="J64" s="54">
        <v>2025</v>
      </c>
      <c r="K64" s="54">
        <v>2019</v>
      </c>
      <c r="L64" s="36">
        <v>2025</v>
      </c>
      <c r="M64" s="36">
        <v>2009</v>
      </c>
      <c r="N64" s="36">
        <v>2013</v>
      </c>
      <c r="O64" s="36">
        <v>2013</v>
      </c>
      <c r="P64" s="36">
        <v>2003</v>
      </c>
      <c r="Q64" s="36">
        <v>2013</v>
      </c>
      <c r="R64" s="36">
        <v>2013</v>
      </c>
      <c r="S64" s="36">
        <v>2013</v>
      </c>
      <c r="T64" s="36" t="s">
        <v>362</v>
      </c>
      <c r="U64" s="36">
        <v>2013</v>
      </c>
      <c r="V64" s="36">
        <v>2002</v>
      </c>
      <c r="W64" s="54">
        <v>2013</v>
      </c>
      <c r="X64" s="36">
        <v>2017</v>
      </c>
      <c r="Y64" s="36" t="s">
        <v>749</v>
      </c>
      <c r="Z64" s="36" t="s">
        <v>749</v>
      </c>
      <c r="AA64" s="36" t="s">
        <v>749</v>
      </c>
      <c r="AB64" s="36" t="s">
        <v>749</v>
      </c>
      <c r="AC64" s="36">
        <v>2020</v>
      </c>
      <c r="AD64" s="36">
        <v>2012</v>
      </c>
      <c r="AE64" s="36">
        <v>2021</v>
      </c>
      <c r="AF64" s="36">
        <v>2015</v>
      </c>
      <c r="AG64" s="36">
        <v>2013</v>
      </c>
      <c r="AH64" s="36">
        <v>2013</v>
      </c>
      <c r="AI64" s="36">
        <v>2013</v>
      </c>
      <c r="AJ64" s="36">
        <v>2013</v>
      </c>
      <c r="AK64" s="36">
        <v>2019</v>
      </c>
      <c r="AL64" s="36">
        <v>2019</v>
      </c>
      <c r="AM64" s="36">
        <v>2019</v>
      </c>
      <c r="AN64" s="36">
        <v>2016</v>
      </c>
      <c r="AO64" s="36">
        <v>2016</v>
      </c>
      <c r="AP64" s="36">
        <v>2016</v>
      </c>
      <c r="AQ64" s="36">
        <v>2016</v>
      </c>
      <c r="AR64" s="36">
        <v>2013</v>
      </c>
      <c r="AS64" s="36">
        <v>2020</v>
      </c>
      <c r="AT64" s="12"/>
      <c r="AU64" s="12"/>
    </row>
    <row r="65" spans="1:47" ht="27.6">
      <c r="A65" s="56" t="s">
        <v>185</v>
      </c>
      <c r="B65" s="57" t="s">
        <v>182</v>
      </c>
      <c r="C65" s="58">
        <v>423</v>
      </c>
      <c r="D65" s="36">
        <v>2012</v>
      </c>
      <c r="E65" s="36" t="s">
        <v>664</v>
      </c>
      <c r="F65" s="36" t="s">
        <v>810</v>
      </c>
      <c r="G65" s="36">
        <v>2012</v>
      </c>
      <c r="H65" s="36" t="s">
        <v>665</v>
      </c>
      <c r="I65" s="54" t="s">
        <v>373</v>
      </c>
      <c r="J65" s="54">
        <v>2025</v>
      </c>
      <c r="K65" s="54">
        <v>2019</v>
      </c>
      <c r="L65" s="36">
        <v>2025</v>
      </c>
      <c r="M65" s="36">
        <v>2009</v>
      </c>
      <c r="N65" s="36">
        <v>2013</v>
      </c>
      <c r="O65" s="36">
        <v>2013</v>
      </c>
      <c r="P65" s="36">
        <v>2003</v>
      </c>
      <c r="Q65" s="36">
        <v>2013</v>
      </c>
      <c r="R65" s="36">
        <v>2013</v>
      </c>
      <c r="S65" s="36">
        <v>2013</v>
      </c>
      <c r="T65" s="36" t="s">
        <v>362</v>
      </c>
      <c r="U65" s="36">
        <v>2013</v>
      </c>
      <c r="V65" s="36">
        <v>2002</v>
      </c>
      <c r="W65" s="54">
        <v>2013</v>
      </c>
      <c r="X65" s="36">
        <v>2017</v>
      </c>
      <c r="Y65" s="36" t="s">
        <v>749</v>
      </c>
      <c r="Z65" s="36" t="s">
        <v>749</v>
      </c>
      <c r="AA65" s="36" t="s">
        <v>749</v>
      </c>
      <c r="AB65" s="36" t="s">
        <v>749</v>
      </c>
      <c r="AC65" s="36">
        <v>2020</v>
      </c>
      <c r="AD65" s="36">
        <v>2012</v>
      </c>
      <c r="AE65" s="36">
        <v>2021</v>
      </c>
      <c r="AF65" s="36">
        <v>2015</v>
      </c>
      <c r="AG65" s="36">
        <v>2013</v>
      </c>
      <c r="AH65" s="36">
        <v>2013</v>
      </c>
      <c r="AI65" s="36">
        <v>2013</v>
      </c>
      <c r="AJ65" s="36">
        <v>2013</v>
      </c>
      <c r="AK65" s="36">
        <v>2019</v>
      </c>
      <c r="AL65" s="36">
        <v>2019</v>
      </c>
      <c r="AM65" s="36">
        <v>2019</v>
      </c>
      <c r="AN65" s="36">
        <v>2016</v>
      </c>
      <c r="AO65" s="36">
        <v>2016</v>
      </c>
      <c r="AP65" s="36">
        <v>2016</v>
      </c>
      <c r="AQ65" s="36">
        <v>2016</v>
      </c>
      <c r="AR65" s="36">
        <v>2013</v>
      </c>
      <c r="AS65" s="36">
        <v>2020</v>
      </c>
      <c r="AT65" s="12"/>
      <c r="AU65" s="12"/>
    </row>
    <row r="66" spans="1:47" ht="27.6">
      <c r="A66" s="62" t="s">
        <v>18</v>
      </c>
      <c r="B66" s="57" t="s">
        <v>19</v>
      </c>
      <c r="C66" s="58">
        <v>501</v>
      </c>
      <c r="D66" s="36">
        <v>2012</v>
      </c>
      <c r="E66" s="36" t="s">
        <v>664</v>
      </c>
      <c r="F66" s="36" t="s">
        <v>811</v>
      </c>
      <c r="G66" s="36">
        <v>2012</v>
      </c>
      <c r="H66" s="36" t="s">
        <v>665</v>
      </c>
      <c r="I66" s="54" t="s">
        <v>373</v>
      </c>
      <c r="J66" s="54">
        <v>2025</v>
      </c>
      <c r="K66" s="54">
        <v>2019</v>
      </c>
      <c r="L66" s="36">
        <v>2025</v>
      </c>
      <c r="M66" s="36">
        <v>2009</v>
      </c>
      <c r="N66" s="36">
        <v>2013</v>
      </c>
      <c r="O66" s="36">
        <v>2013</v>
      </c>
      <c r="P66" s="36">
        <v>2003</v>
      </c>
      <c r="Q66" s="36">
        <v>2013</v>
      </c>
      <c r="R66" s="36">
        <v>2013</v>
      </c>
      <c r="S66" s="36">
        <v>2013</v>
      </c>
      <c r="T66" s="36" t="s">
        <v>362</v>
      </c>
      <c r="U66" s="36">
        <v>2013</v>
      </c>
      <c r="V66" s="36">
        <v>2002</v>
      </c>
      <c r="W66" s="54">
        <v>2013</v>
      </c>
      <c r="X66" s="36">
        <v>2017</v>
      </c>
      <c r="Y66" s="36" t="s">
        <v>749</v>
      </c>
      <c r="Z66" s="36" t="s">
        <v>749</v>
      </c>
      <c r="AA66" s="36" t="s">
        <v>749</v>
      </c>
      <c r="AB66" s="36" t="s">
        <v>749</v>
      </c>
      <c r="AC66" s="36">
        <v>2020</v>
      </c>
      <c r="AD66" s="36">
        <v>2012</v>
      </c>
      <c r="AE66" s="36">
        <v>2021</v>
      </c>
      <c r="AF66" s="36">
        <v>2015</v>
      </c>
      <c r="AG66" s="36">
        <v>2013</v>
      </c>
      <c r="AH66" s="36">
        <v>2013</v>
      </c>
      <c r="AI66" s="36">
        <v>2013</v>
      </c>
      <c r="AJ66" s="36">
        <v>2013</v>
      </c>
      <c r="AK66" s="36">
        <v>2019</v>
      </c>
      <c r="AL66" s="36">
        <v>2019</v>
      </c>
      <c r="AM66" s="36">
        <v>2019</v>
      </c>
      <c r="AN66" s="36">
        <v>2016</v>
      </c>
      <c r="AO66" s="36">
        <v>2016</v>
      </c>
      <c r="AP66" s="36">
        <v>2016</v>
      </c>
      <c r="AQ66" s="36">
        <v>2016</v>
      </c>
      <c r="AR66" s="36">
        <v>2013</v>
      </c>
      <c r="AS66" s="36">
        <v>2020</v>
      </c>
      <c r="AT66" s="12"/>
      <c r="AU66" s="12"/>
    </row>
    <row r="67" spans="1:47" ht="27.6">
      <c r="A67" s="62" t="s">
        <v>18</v>
      </c>
      <c r="B67" s="57" t="s">
        <v>20</v>
      </c>
      <c r="C67" s="58">
        <v>502</v>
      </c>
      <c r="D67" s="36">
        <v>2012</v>
      </c>
      <c r="E67" s="36" t="s">
        <v>664</v>
      </c>
      <c r="F67" s="36" t="s">
        <v>812</v>
      </c>
      <c r="G67" s="36">
        <v>2012</v>
      </c>
      <c r="H67" s="36" t="s">
        <v>665</v>
      </c>
      <c r="I67" s="54" t="s">
        <v>373</v>
      </c>
      <c r="J67" s="54">
        <v>2025</v>
      </c>
      <c r="K67" s="54">
        <v>2019</v>
      </c>
      <c r="L67" s="36">
        <v>2025</v>
      </c>
      <c r="M67" s="36">
        <v>2009</v>
      </c>
      <c r="N67" s="36">
        <v>2013</v>
      </c>
      <c r="O67" s="36">
        <v>2013</v>
      </c>
      <c r="P67" s="36">
        <v>2003</v>
      </c>
      <c r="Q67" s="36">
        <v>2013</v>
      </c>
      <c r="R67" s="36">
        <v>2013</v>
      </c>
      <c r="S67" s="36">
        <v>2013</v>
      </c>
      <c r="T67" s="36" t="s">
        <v>362</v>
      </c>
      <c r="U67" s="36">
        <v>2013</v>
      </c>
      <c r="V67" s="36">
        <v>2002</v>
      </c>
      <c r="W67" s="54">
        <v>2013</v>
      </c>
      <c r="X67" s="36">
        <v>2017</v>
      </c>
      <c r="Y67" s="36" t="s">
        <v>749</v>
      </c>
      <c r="Z67" s="36" t="s">
        <v>749</v>
      </c>
      <c r="AA67" s="36" t="s">
        <v>749</v>
      </c>
      <c r="AB67" s="36" t="s">
        <v>749</v>
      </c>
      <c r="AC67" s="36">
        <v>2020</v>
      </c>
      <c r="AD67" s="36">
        <v>2012</v>
      </c>
      <c r="AE67" s="36">
        <v>2021</v>
      </c>
      <c r="AF67" s="36">
        <v>2015</v>
      </c>
      <c r="AG67" s="36">
        <v>2013</v>
      </c>
      <c r="AH67" s="36">
        <v>2013</v>
      </c>
      <c r="AI67" s="36">
        <v>2013</v>
      </c>
      <c r="AJ67" s="36">
        <v>2013</v>
      </c>
      <c r="AK67" s="36">
        <v>2019</v>
      </c>
      <c r="AL67" s="36">
        <v>2019</v>
      </c>
      <c r="AM67" s="36">
        <v>2019</v>
      </c>
      <c r="AN67" s="36">
        <v>2016</v>
      </c>
      <c r="AO67" s="36">
        <v>2016</v>
      </c>
      <c r="AP67" s="36">
        <v>2016</v>
      </c>
      <c r="AQ67" s="36">
        <v>2016</v>
      </c>
      <c r="AR67" s="36">
        <v>2013</v>
      </c>
      <c r="AS67" s="36">
        <v>2020</v>
      </c>
      <c r="AT67" s="12"/>
      <c r="AU67" s="12"/>
    </row>
    <row r="68" spans="1:47" ht="27.6">
      <c r="A68" s="62" t="s">
        <v>18</v>
      </c>
      <c r="B68" s="57" t="s">
        <v>21</v>
      </c>
      <c r="C68" s="58">
        <v>503</v>
      </c>
      <c r="D68" s="36">
        <v>2012</v>
      </c>
      <c r="E68" s="36" t="s">
        <v>664</v>
      </c>
      <c r="F68" s="36" t="s">
        <v>813</v>
      </c>
      <c r="G68" s="36">
        <v>2012</v>
      </c>
      <c r="H68" s="36" t="s">
        <v>665</v>
      </c>
      <c r="I68" s="54" t="s">
        <v>373</v>
      </c>
      <c r="J68" s="54">
        <v>2025</v>
      </c>
      <c r="K68" s="54">
        <v>2019</v>
      </c>
      <c r="L68" s="36">
        <v>2025</v>
      </c>
      <c r="M68" s="36">
        <v>2009</v>
      </c>
      <c r="N68" s="36">
        <v>2013</v>
      </c>
      <c r="O68" s="36">
        <v>2013</v>
      </c>
      <c r="P68" s="36">
        <v>2003</v>
      </c>
      <c r="Q68" s="36">
        <v>2013</v>
      </c>
      <c r="R68" s="36">
        <v>2013</v>
      </c>
      <c r="S68" s="36">
        <v>2013</v>
      </c>
      <c r="T68" s="36" t="s">
        <v>362</v>
      </c>
      <c r="U68" s="36">
        <v>2013</v>
      </c>
      <c r="V68" s="36">
        <v>2002</v>
      </c>
      <c r="W68" s="54">
        <v>2013</v>
      </c>
      <c r="X68" s="36">
        <v>2017</v>
      </c>
      <c r="Y68" s="36" t="s">
        <v>749</v>
      </c>
      <c r="Z68" s="36" t="s">
        <v>749</v>
      </c>
      <c r="AA68" s="36" t="s">
        <v>749</v>
      </c>
      <c r="AB68" s="36" t="s">
        <v>749</v>
      </c>
      <c r="AC68" s="36">
        <v>2020</v>
      </c>
      <c r="AD68" s="36">
        <v>2012</v>
      </c>
      <c r="AE68" s="36">
        <v>2021</v>
      </c>
      <c r="AF68" s="36">
        <v>2015</v>
      </c>
      <c r="AG68" s="36">
        <v>2013</v>
      </c>
      <c r="AH68" s="36">
        <v>2013</v>
      </c>
      <c r="AI68" s="36">
        <v>2013</v>
      </c>
      <c r="AJ68" s="36">
        <v>2013</v>
      </c>
      <c r="AK68" s="36">
        <v>2019</v>
      </c>
      <c r="AL68" s="36">
        <v>2019</v>
      </c>
      <c r="AM68" s="36">
        <v>2019</v>
      </c>
      <c r="AN68" s="36">
        <v>2016</v>
      </c>
      <c r="AO68" s="36">
        <v>2016</v>
      </c>
      <c r="AP68" s="36">
        <v>2016</v>
      </c>
      <c r="AQ68" s="36">
        <v>2016</v>
      </c>
      <c r="AR68" s="36">
        <v>2013</v>
      </c>
      <c r="AS68" s="36">
        <v>2020</v>
      </c>
      <c r="AT68" s="12"/>
      <c r="AU68" s="12"/>
    </row>
    <row r="69" spans="1:47" ht="27.6">
      <c r="A69" s="62" t="s">
        <v>18</v>
      </c>
      <c r="B69" s="57" t="s">
        <v>22</v>
      </c>
      <c r="C69" s="58">
        <v>504</v>
      </c>
      <c r="D69" s="36">
        <v>2012</v>
      </c>
      <c r="E69" s="36" t="s">
        <v>664</v>
      </c>
      <c r="F69" s="36" t="s">
        <v>814</v>
      </c>
      <c r="G69" s="36">
        <v>2012</v>
      </c>
      <c r="H69" s="36" t="s">
        <v>665</v>
      </c>
      <c r="I69" s="54" t="s">
        <v>373</v>
      </c>
      <c r="J69" s="54">
        <v>2025</v>
      </c>
      <c r="K69" s="54">
        <v>2019</v>
      </c>
      <c r="L69" s="36">
        <v>2025</v>
      </c>
      <c r="M69" s="36">
        <v>2009</v>
      </c>
      <c r="N69" s="36">
        <v>2013</v>
      </c>
      <c r="O69" s="36">
        <v>2013</v>
      </c>
      <c r="P69" s="36">
        <v>2003</v>
      </c>
      <c r="Q69" s="36">
        <v>2013</v>
      </c>
      <c r="R69" s="36">
        <v>2013</v>
      </c>
      <c r="S69" s="36">
        <v>2013</v>
      </c>
      <c r="T69" s="36" t="s">
        <v>362</v>
      </c>
      <c r="U69" s="36">
        <v>2013</v>
      </c>
      <c r="V69" s="36">
        <v>2002</v>
      </c>
      <c r="W69" s="54">
        <v>2013</v>
      </c>
      <c r="X69" s="36">
        <v>2017</v>
      </c>
      <c r="Y69" s="36" t="s">
        <v>749</v>
      </c>
      <c r="Z69" s="36" t="s">
        <v>749</v>
      </c>
      <c r="AA69" s="36" t="s">
        <v>749</v>
      </c>
      <c r="AB69" s="36" t="s">
        <v>749</v>
      </c>
      <c r="AC69" s="36">
        <v>2020</v>
      </c>
      <c r="AD69" s="36">
        <v>2012</v>
      </c>
      <c r="AE69" s="36">
        <v>2021</v>
      </c>
      <c r="AF69" s="36">
        <v>2015</v>
      </c>
      <c r="AG69" s="36">
        <v>2013</v>
      </c>
      <c r="AH69" s="36">
        <v>2013</v>
      </c>
      <c r="AI69" s="36">
        <v>2013</v>
      </c>
      <c r="AJ69" s="36">
        <v>2013</v>
      </c>
      <c r="AK69" s="36">
        <v>2019</v>
      </c>
      <c r="AL69" s="36">
        <v>2019</v>
      </c>
      <c r="AM69" s="36">
        <v>2019</v>
      </c>
      <c r="AN69" s="36">
        <v>2016</v>
      </c>
      <c r="AO69" s="36">
        <v>2016</v>
      </c>
      <c r="AP69" s="36">
        <v>2016</v>
      </c>
      <c r="AQ69" s="36">
        <v>2016</v>
      </c>
      <c r="AR69" s="36">
        <v>2013</v>
      </c>
      <c r="AS69" s="36">
        <v>2020</v>
      </c>
      <c r="AT69" s="12"/>
      <c r="AU69" s="12"/>
    </row>
    <row r="70" spans="1:47" ht="27.6">
      <c r="A70" s="62" t="s">
        <v>18</v>
      </c>
      <c r="B70" s="57" t="s">
        <v>23</v>
      </c>
      <c r="C70" s="58">
        <v>505</v>
      </c>
      <c r="D70" s="36">
        <v>2012</v>
      </c>
      <c r="E70" s="36" t="s">
        <v>664</v>
      </c>
      <c r="F70" s="36" t="s">
        <v>815</v>
      </c>
      <c r="G70" s="36">
        <v>2012</v>
      </c>
      <c r="H70" s="36" t="s">
        <v>665</v>
      </c>
      <c r="I70" s="54" t="s">
        <v>373</v>
      </c>
      <c r="J70" s="54">
        <v>2025</v>
      </c>
      <c r="K70" s="54">
        <v>2019</v>
      </c>
      <c r="L70" s="36">
        <v>2025</v>
      </c>
      <c r="M70" s="36">
        <v>2009</v>
      </c>
      <c r="N70" s="36">
        <v>2013</v>
      </c>
      <c r="O70" s="36">
        <v>2013</v>
      </c>
      <c r="P70" s="36">
        <v>2003</v>
      </c>
      <c r="Q70" s="36">
        <v>2013</v>
      </c>
      <c r="R70" s="36">
        <v>2013</v>
      </c>
      <c r="S70" s="36">
        <v>2013</v>
      </c>
      <c r="T70" s="36" t="s">
        <v>362</v>
      </c>
      <c r="U70" s="36">
        <v>2013</v>
      </c>
      <c r="V70" s="36">
        <v>2002</v>
      </c>
      <c r="W70" s="54">
        <v>2013</v>
      </c>
      <c r="X70" s="36">
        <v>2017</v>
      </c>
      <c r="Y70" s="36" t="s">
        <v>749</v>
      </c>
      <c r="Z70" s="36" t="s">
        <v>749</v>
      </c>
      <c r="AA70" s="36" t="s">
        <v>749</v>
      </c>
      <c r="AB70" s="36" t="s">
        <v>749</v>
      </c>
      <c r="AC70" s="36">
        <v>2020</v>
      </c>
      <c r="AD70" s="36">
        <v>2012</v>
      </c>
      <c r="AE70" s="36">
        <v>2021</v>
      </c>
      <c r="AF70" s="36">
        <v>2015</v>
      </c>
      <c r="AG70" s="36">
        <v>2013</v>
      </c>
      <c r="AH70" s="36">
        <v>2013</v>
      </c>
      <c r="AI70" s="36">
        <v>2013</v>
      </c>
      <c r="AJ70" s="36">
        <v>2013</v>
      </c>
      <c r="AK70" s="36">
        <v>2019</v>
      </c>
      <c r="AL70" s="36">
        <v>2019</v>
      </c>
      <c r="AM70" s="36">
        <v>2019</v>
      </c>
      <c r="AN70" s="36">
        <v>2016</v>
      </c>
      <c r="AO70" s="36">
        <v>2016</v>
      </c>
      <c r="AP70" s="36">
        <v>2016</v>
      </c>
      <c r="AQ70" s="36">
        <v>2016</v>
      </c>
      <c r="AR70" s="36">
        <v>2013</v>
      </c>
      <c r="AS70" s="36">
        <v>2020</v>
      </c>
      <c r="AT70" s="12"/>
      <c r="AU70" s="12"/>
    </row>
    <row r="71" spans="1:47" ht="27.6">
      <c r="A71" s="62" t="s">
        <v>18</v>
      </c>
      <c r="B71" s="57" t="s">
        <v>24</v>
      </c>
      <c r="C71" s="58">
        <v>506</v>
      </c>
      <c r="D71" s="36">
        <v>2012</v>
      </c>
      <c r="E71" s="36" t="s">
        <v>664</v>
      </c>
      <c r="F71" s="36" t="s">
        <v>816</v>
      </c>
      <c r="G71" s="36">
        <v>2012</v>
      </c>
      <c r="H71" s="36" t="s">
        <v>665</v>
      </c>
      <c r="I71" s="54" t="s">
        <v>373</v>
      </c>
      <c r="J71" s="54">
        <v>2025</v>
      </c>
      <c r="K71" s="54">
        <v>2019</v>
      </c>
      <c r="L71" s="36">
        <v>2025</v>
      </c>
      <c r="M71" s="36">
        <v>2009</v>
      </c>
      <c r="N71" s="36">
        <v>2013</v>
      </c>
      <c r="O71" s="36">
        <v>2013</v>
      </c>
      <c r="P71" s="36">
        <v>2003</v>
      </c>
      <c r="Q71" s="36">
        <v>2013</v>
      </c>
      <c r="R71" s="36">
        <v>2013</v>
      </c>
      <c r="S71" s="36">
        <v>2013</v>
      </c>
      <c r="T71" s="36" t="s">
        <v>362</v>
      </c>
      <c r="U71" s="36">
        <v>2013</v>
      </c>
      <c r="V71" s="36">
        <v>2002</v>
      </c>
      <c r="W71" s="54">
        <v>2013</v>
      </c>
      <c r="X71" s="36">
        <v>2017</v>
      </c>
      <c r="Y71" s="36" t="s">
        <v>749</v>
      </c>
      <c r="Z71" s="36" t="s">
        <v>749</v>
      </c>
      <c r="AA71" s="36" t="s">
        <v>749</v>
      </c>
      <c r="AB71" s="36" t="s">
        <v>749</v>
      </c>
      <c r="AC71" s="36">
        <v>2020</v>
      </c>
      <c r="AD71" s="36">
        <v>2012</v>
      </c>
      <c r="AE71" s="36">
        <v>2021</v>
      </c>
      <c r="AF71" s="36">
        <v>2015</v>
      </c>
      <c r="AG71" s="36">
        <v>2013</v>
      </c>
      <c r="AH71" s="36">
        <v>2013</v>
      </c>
      <c r="AI71" s="36">
        <v>2013</v>
      </c>
      <c r="AJ71" s="36">
        <v>2013</v>
      </c>
      <c r="AK71" s="36">
        <v>2019</v>
      </c>
      <c r="AL71" s="36">
        <v>2019</v>
      </c>
      <c r="AM71" s="36">
        <v>2019</v>
      </c>
      <c r="AN71" s="36">
        <v>2016</v>
      </c>
      <c r="AO71" s="36">
        <v>2016</v>
      </c>
      <c r="AP71" s="36">
        <v>2016</v>
      </c>
      <c r="AQ71" s="36">
        <v>2016</v>
      </c>
      <c r="AR71" s="36">
        <v>2013</v>
      </c>
      <c r="AS71" s="36">
        <v>2020</v>
      </c>
      <c r="AT71" s="12"/>
      <c r="AU71" s="12"/>
    </row>
    <row r="72" spans="1:47" ht="27.6">
      <c r="A72" s="62" t="s">
        <v>18</v>
      </c>
      <c r="B72" s="57" t="s">
        <v>25</v>
      </c>
      <c r="C72" s="58">
        <v>507</v>
      </c>
      <c r="D72" s="36">
        <v>2012</v>
      </c>
      <c r="E72" s="36" t="s">
        <v>664</v>
      </c>
      <c r="F72" s="36" t="s">
        <v>817</v>
      </c>
      <c r="G72" s="36">
        <v>2012</v>
      </c>
      <c r="H72" s="36" t="s">
        <v>665</v>
      </c>
      <c r="I72" s="54" t="s">
        <v>373</v>
      </c>
      <c r="J72" s="54">
        <v>2025</v>
      </c>
      <c r="K72" s="54">
        <v>2019</v>
      </c>
      <c r="L72" s="36">
        <v>2025</v>
      </c>
      <c r="M72" s="36">
        <v>2009</v>
      </c>
      <c r="N72" s="36">
        <v>2013</v>
      </c>
      <c r="O72" s="36">
        <v>2013</v>
      </c>
      <c r="P72" s="36">
        <v>2003</v>
      </c>
      <c r="Q72" s="36">
        <v>2013</v>
      </c>
      <c r="R72" s="36">
        <v>2013</v>
      </c>
      <c r="S72" s="36">
        <v>2013</v>
      </c>
      <c r="T72" s="36" t="s">
        <v>362</v>
      </c>
      <c r="U72" s="36">
        <v>2013</v>
      </c>
      <c r="V72" s="36">
        <v>2002</v>
      </c>
      <c r="W72" s="54">
        <v>2013</v>
      </c>
      <c r="X72" s="36">
        <v>2017</v>
      </c>
      <c r="Y72" s="36" t="s">
        <v>749</v>
      </c>
      <c r="Z72" s="36" t="s">
        <v>749</v>
      </c>
      <c r="AA72" s="36" t="s">
        <v>749</v>
      </c>
      <c r="AB72" s="36" t="s">
        <v>749</v>
      </c>
      <c r="AC72" s="36">
        <v>2020</v>
      </c>
      <c r="AD72" s="36">
        <v>2012</v>
      </c>
      <c r="AE72" s="36">
        <v>2021</v>
      </c>
      <c r="AF72" s="36">
        <v>2015</v>
      </c>
      <c r="AG72" s="36">
        <v>2013</v>
      </c>
      <c r="AH72" s="36">
        <v>2013</v>
      </c>
      <c r="AI72" s="36">
        <v>2013</v>
      </c>
      <c r="AJ72" s="36">
        <v>2013</v>
      </c>
      <c r="AK72" s="36">
        <v>2019</v>
      </c>
      <c r="AL72" s="36">
        <v>2019</v>
      </c>
      <c r="AM72" s="36">
        <v>2019</v>
      </c>
      <c r="AN72" s="36">
        <v>2016</v>
      </c>
      <c r="AO72" s="36">
        <v>2016</v>
      </c>
      <c r="AP72" s="36">
        <v>2016</v>
      </c>
      <c r="AQ72" s="36">
        <v>2016</v>
      </c>
      <c r="AR72" s="36">
        <v>2013</v>
      </c>
      <c r="AS72" s="36">
        <v>2020</v>
      </c>
      <c r="AT72" s="12"/>
      <c r="AU72" s="12"/>
    </row>
    <row r="73" spans="1:47" ht="27.6">
      <c r="A73" s="62" t="s">
        <v>18</v>
      </c>
      <c r="B73" s="57" t="s">
        <v>26</v>
      </c>
      <c r="C73" s="58">
        <v>508</v>
      </c>
      <c r="D73" s="36">
        <v>2012</v>
      </c>
      <c r="E73" s="36" t="s">
        <v>664</v>
      </c>
      <c r="F73" s="36" t="s">
        <v>818</v>
      </c>
      <c r="G73" s="36">
        <v>2012</v>
      </c>
      <c r="H73" s="36" t="s">
        <v>665</v>
      </c>
      <c r="I73" s="54" t="s">
        <v>373</v>
      </c>
      <c r="J73" s="54">
        <v>2025</v>
      </c>
      <c r="K73" s="54">
        <v>2019</v>
      </c>
      <c r="L73" s="36">
        <v>2025</v>
      </c>
      <c r="M73" s="36">
        <v>2009</v>
      </c>
      <c r="N73" s="36">
        <v>2013</v>
      </c>
      <c r="O73" s="36">
        <v>2013</v>
      </c>
      <c r="P73" s="36">
        <v>2003</v>
      </c>
      <c r="Q73" s="36">
        <v>2013</v>
      </c>
      <c r="R73" s="36">
        <v>2013</v>
      </c>
      <c r="S73" s="36">
        <v>2013</v>
      </c>
      <c r="T73" s="36" t="s">
        <v>362</v>
      </c>
      <c r="U73" s="36">
        <v>2013</v>
      </c>
      <c r="V73" s="36">
        <v>2002</v>
      </c>
      <c r="W73" s="54">
        <v>2013</v>
      </c>
      <c r="X73" s="36">
        <v>2017</v>
      </c>
      <c r="Y73" s="36" t="s">
        <v>749</v>
      </c>
      <c r="Z73" s="36" t="s">
        <v>749</v>
      </c>
      <c r="AA73" s="36" t="s">
        <v>749</v>
      </c>
      <c r="AB73" s="36" t="s">
        <v>749</v>
      </c>
      <c r="AC73" s="36">
        <v>2020</v>
      </c>
      <c r="AD73" s="36">
        <v>2012</v>
      </c>
      <c r="AE73" s="36">
        <v>2021</v>
      </c>
      <c r="AF73" s="36">
        <v>2015</v>
      </c>
      <c r="AG73" s="36">
        <v>2013</v>
      </c>
      <c r="AH73" s="36">
        <v>2013</v>
      </c>
      <c r="AI73" s="36">
        <v>2013</v>
      </c>
      <c r="AJ73" s="36">
        <v>2013</v>
      </c>
      <c r="AK73" s="36">
        <v>2019</v>
      </c>
      <c r="AL73" s="36">
        <v>2019</v>
      </c>
      <c r="AM73" s="36">
        <v>2019</v>
      </c>
      <c r="AN73" s="36">
        <v>2016</v>
      </c>
      <c r="AO73" s="36">
        <v>2016</v>
      </c>
      <c r="AP73" s="36">
        <v>2016</v>
      </c>
      <c r="AQ73" s="36">
        <v>2016</v>
      </c>
      <c r="AR73" s="36">
        <v>2013</v>
      </c>
      <c r="AS73" s="36">
        <v>2020</v>
      </c>
      <c r="AT73" s="12"/>
      <c r="AU73" s="12"/>
    </row>
    <row r="74" spans="1:47" ht="27.6">
      <c r="A74" s="62" t="s">
        <v>18</v>
      </c>
      <c r="B74" s="57" t="s">
        <v>27</v>
      </c>
      <c r="C74" s="58">
        <v>509</v>
      </c>
      <c r="D74" s="36">
        <v>2012</v>
      </c>
      <c r="E74" s="36" t="s">
        <v>664</v>
      </c>
      <c r="F74" s="36" t="s">
        <v>819</v>
      </c>
      <c r="G74" s="36">
        <v>2012</v>
      </c>
      <c r="H74" s="36" t="s">
        <v>665</v>
      </c>
      <c r="I74" s="54" t="s">
        <v>373</v>
      </c>
      <c r="J74" s="54">
        <v>2025</v>
      </c>
      <c r="K74" s="54">
        <v>2019</v>
      </c>
      <c r="L74" s="36">
        <v>2025</v>
      </c>
      <c r="M74" s="36">
        <v>2009</v>
      </c>
      <c r="N74" s="36">
        <v>2013</v>
      </c>
      <c r="O74" s="36">
        <v>2013</v>
      </c>
      <c r="P74" s="36">
        <v>2003</v>
      </c>
      <c r="Q74" s="36">
        <v>2013</v>
      </c>
      <c r="R74" s="36">
        <v>2013</v>
      </c>
      <c r="S74" s="36">
        <v>2013</v>
      </c>
      <c r="T74" s="36" t="s">
        <v>362</v>
      </c>
      <c r="U74" s="36">
        <v>2013</v>
      </c>
      <c r="V74" s="36">
        <v>2002</v>
      </c>
      <c r="W74" s="54">
        <v>2013</v>
      </c>
      <c r="X74" s="36">
        <v>2017</v>
      </c>
      <c r="Y74" s="36" t="s">
        <v>749</v>
      </c>
      <c r="Z74" s="36" t="s">
        <v>749</v>
      </c>
      <c r="AA74" s="36" t="s">
        <v>749</v>
      </c>
      <c r="AB74" s="36" t="s">
        <v>749</v>
      </c>
      <c r="AC74" s="36">
        <v>2020</v>
      </c>
      <c r="AD74" s="36">
        <v>2012</v>
      </c>
      <c r="AE74" s="36">
        <v>2021</v>
      </c>
      <c r="AF74" s="36">
        <v>2015</v>
      </c>
      <c r="AG74" s="36">
        <v>2013</v>
      </c>
      <c r="AH74" s="36">
        <v>2013</v>
      </c>
      <c r="AI74" s="36">
        <v>2013</v>
      </c>
      <c r="AJ74" s="36">
        <v>2013</v>
      </c>
      <c r="AK74" s="36">
        <v>2019</v>
      </c>
      <c r="AL74" s="36">
        <v>2019</v>
      </c>
      <c r="AM74" s="36">
        <v>2019</v>
      </c>
      <c r="AN74" s="36">
        <v>2016</v>
      </c>
      <c r="AO74" s="36">
        <v>2016</v>
      </c>
      <c r="AP74" s="36">
        <v>2016</v>
      </c>
      <c r="AQ74" s="36">
        <v>2016</v>
      </c>
      <c r="AR74" s="36">
        <v>2013</v>
      </c>
      <c r="AS74" s="36">
        <v>2020</v>
      </c>
      <c r="AT74" s="12"/>
      <c r="AU74" s="12"/>
    </row>
    <row r="75" spans="1:47" ht="27.6">
      <c r="A75" s="62" t="s">
        <v>18</v>
      </c>
      <c r="B75" s="57" t="s">
        <v>28</v>
      </c>
      <c r="C75" s="58">
        <v>510</v>
      </c>
      <c r="D75" s="36">
        <v>2012</v>
      </c>
      <c r="E75" s="36" t="s">
        <v>664</v>
      </c>
      <c r="F75" s="36" t="s">
        <v>820</v>
      </c>
      <c r="G75" s="36">
        <v>2012</v>
      </c>
      <c r="H75" s="36" t="s">
        <v>665</v>
      </c>
      <c r="I75" s="54" t="s">
        <v>373</v>
      </c>
      <c r="J75" s="54">
        <v>2025</v>
      </c>
      <c r="K75" s="54">
        <v>2019</v>
      </c>
      <c r="L75" s="36">
        <v>2025</v>
      </c>
      <c r="M75" s="36">
        <v>2009</v>
      </c>
      <c r="N75" s="36">
        <v>2013</v>
      </c>
      <c r="O75" s="36">
        <v>2013</v>
      </c>
      <c r="P75" s="36">
        <v>2003</v>
      </c>
      <c r="Q75" s="36">
        <v>2013</v>
      </c>
      <c r="R75" s="36">
        <v>2013</v>
      </c>
      <c r="S75" s="36">
        <v>2013</v>
      </c>
      <c r="T75" s="36" t="s">
        <v>362</v>
      </c>
      <c r="U75" s="36">
        <v>2013</v>
      </c>
      <c r="V75" s="36">
        <v>2002</v>
      </c>
      <c r="W75" s="54">
        <v>2013</v>
      </c>
      <c r="X75" s="36">
        <v>2017</v>
      </c>
      <c r="Y75" s="36" t="s">
        <v>749</v>
      </c>
      <c r="Z75" s="36" t="s">
        <v>749</v>
      </c>
      <c r="AA75" s="36" t="s">
        <v>749</v>
      </c>
      <c r="AB75" s="36" t="s">
        <v>749</v>
      </c>
      <c r="AC75" s="36">
        <v>2020</v>
      </c>
      <c r="AD75" s="36">
        <v>2012</v>
      </c>
      <c r="AE75" s="36">
        <v>2021</v>
      </c>
      <c r="AF75" s="36">
        <v>2015</v>
      </c>
      <c r="AG75" s="36">
        <v>2013</v>
      </c>
      <c r="AH75" s="36">
        <v>2013</v>
      </c>
      <c r="AI75" s="36">
        <v>2013</v>
      </c>
      <c r="AJ75" s="36">
        <v>2013</v>
      </c>
      <c r="AK75" s="36">
        <v>2019</v>
      </c>
      <c r="AL75" s="36">
        <v>2019</v>
      </c>
      <c r="AM75" s="36">
        <v>2019</v>
      </c>
      <c r="AN75" s="36">
        <v>2016</v>
      </c>
      <c r="AO75" s="36">
        <v>2016</v>
      </c>
      <c r="AP75" s="36">
        <v>2016</v>
      </c>
      <c r="AQ75" s="36">
        <v>2016</v>
      </c>
      <c r="AR75" s="36">
        <v>2013</v>
      </c>
      <c r="AS75" s="36">
        <v>2020</v>
      </c>
      <c r="AT75" s="12"/>
      <c r="AU75" s="12"/>
    </row>
    <row r="76" spans="1:47" ht="27.6">
      <c r="A76" s="62" t="s">
        <v>18</v>
      </c>
      <c r="B76" s="57" t="s">
        <v>29</v>
      </c>
      <c r="C76" s="58">
        <v>511</v>
      </c>
      <c r="D76" s="36">
        <v>2012</v>
      </c>
      <c r="E76" s="36" t="s">
        <v>664</v>
      </c>
      <c r="F76" s="36" t="s">
        <v>821</v>
      </c>
      <c r="G76" s="36">
        <v>2012</v>
      </c>
      <c r="H76" s="36" t="s">
        <v>665</v>
      </c>
      <c r="I76" s="54" t="s">
        <v>373</v>
      </c>
      <c r="J76" s="54">
        <v>2025</v>
      </c>
      <c r="K76" s="54">
        <v>2019</v>
      </c>
      <c r="L76" s="36">
        <v>2025</v>
      </c>
      <c r="M76" s="36">
        <v>2009</v>
      </c>
      <c r="N76" s="36">
        <v>2013</v>
      </c>
      <c r="O76" s="36">
        <v>2013</v>
      </c>
      <c r="P76" s="36">
        <v>2003</v>
      </c>
      <c r="Q76" s="36">
        <v>2013</v>
      </c>
      <c r="R76" s="36">
        <v>2013</v>
      </c>
      <c r="S76" s="36">
        <v>2013</v>
      </c>
      <c r="T76" s="36" t="s">
        <v>362</v>
      </c>
      <c r="U76" s="36">
        <v>2013</v>
      </c>
      <c r="V76" s="36">
        <v>2002</v>
      </c>
      <c r="W76" s="54">
        <v>2013</v>
      </c>
      <c r="X76" s="36">
        <v>2017</v>
      </c>
      <c r="Y76" s="36" t="s">
        <v>749</v>
      </c>
      <c r="Z76" s="36" t="s">
        <v>749</v>
      </c>
      <c r="AA76" s="36" t="s">
        <v>749</v>
      </c>
      <c r="AB76" s="36" t="s">
        <v>749</v>
      </c>
      <c r="AC76" s="36">
        <v>2020</v>
      </c>
      <c r="AD76" s="36">
        <v>2012</v>
      </c>
      <c r="AE76" s="36">
        <v>2021</v>
      </c>
      <c r="AF76" s="36">
        <v>2015</v>
      </c>
      <c r="AG76" s="36">
        <v>2013</v>
      </c>
      <c r="AH76" s="36">
        <v>2013</v>
      </c>
      <c r="AI76" s="36">
        <v>2013</v>
      </c>
      <c r="AJ76" s="36">
        <v>2013</v>
      </c>
      <c r="AK76" s="36">
        <v>2019</v>
      </c>
      <c r="AL76" s="36">
        <v>2019</v>
      </c>
      <c r="AM76" s="36">
        <v>2019</v>
      </c>
      <c r="AN76" s="36">
        <v>2016</v>
      </c>
      <c r="AO76" s="36">
        <v>2016</v>
      </c>
      <c r="AP76" s="36">
        <v>2016</v>
      </c>
      <c r="AQ76" s="36">
        <v>2016</v>
      </c>
      <c r="AR76" s="36">
        <v>2013</v>
      </c>
      <c r="AS76" s="36">
        <v>2020</v>
      </c>
      <c r="AT76" s="12"/>
      <c r="AU76" s="12"/>
    </row>
    <row r="77" spans="1:47" ht="27.6">
      <c r="A77" s="62" t="s">
        <v>18</v>
      </c>
      <c r="B77" s="57" t="s">
        <v>30</v>
      </c>
      <c r="C77" s="58">
        <v>512</v>
      </c>
      <c r="D77" s="36">
        <v>2012</v>
      </c>
      <c r="E77" s="36" t="s">
        <v>664</v>
      </c>
      <c r="F77" s="36" t="s">
        <v>822</v>
      </c>
      <c r="G77" s="36">
        <v>2012</v>
      </c>
      <c r="H77" s="36" t="s">
        <v>665</v>
      </c>
      <c r="I77" s="54" t="s">
        <v>373</v>
      </c>
      <c r="J77" s="54">
        <v>2025</v>
      </c>
      <c r="K77" s="54">
        <v>2019</v>
      </c>
      <c r="L77" s="36">
        <v>2025</v>
      </c>
      <c r="M77" s="36">
        <v>2009</v>
      </c>
      <c r="N77" s="36">
        <v>2013</v>
      </c>
      <c r="O77" s="36">
        <v>2013</v>
      </c>
      <c r="P77" s="36">
        <v>2003</v>
      </c>
      <c r="Q77" s="36">
        <v>2013</v>
      </c>
      <c r="R77" s="36">
        <v>2013</v>
      </c>
      <c r="S77" s="36">
        <v>2013</v>
      </c>
      <c r="T77" s="36" t="s">
        <v>362</v>
      </c>
      <c r="U77" s="36">
        <v>2013</v>
      </c>
      <c r="V77" s="36">
        <v>2002</v>
      </c>
      <c r="W77" s="54">
        <v>2013</v>
      </c>
      <c r="X77" s="36">
        <v>2017</v>
      </c>
      <c r="Y77" s="36" t="s">
        <v>749</v>
      </c>
      <c r="Z77" s="36" t="s">
        <v>749</v>
      </c>
      <c r="AA77" s="36" t="s">
        <v>749</v>
      </c>
      <c r="AB77" s="36" t="s">
        <v>749</v>
      </c>
      <c r="AC77" s="36">
        <v>2020</v>
      </c>
      <c r="AD77" s="36">
        <v>2012</v>
      </c>
      <c r="AE77" s="36">
        <v>2021</v>
      </c>
      <c r="AF77" s="36">
        <v>2015</v>
      </c>
      <c r="AG77" s="36">
        <v>2013</v>
      </c>
      <c r="AH77" s="36">
        <v>2013</v>
      </c>
      <c r="AI77" s="36">
        <v>2013</v>
      </c>
      <c r="AJ77" s="36">
        <v>2013</v>
      </c>
      <c r="AK77" s="36">
        <v>2019</v>
      </c>
      <c r="AL77" s="36">
        <v>2019</v>
      </c>
      <c r="AM77" s="36">
        <v>2019</v>
      </c>
      <c r="AN77" s="36">
        <v>2016</v>
      </c>
      <c r="AO77" s="36">
        <v>2016</v>
      </c>
      <c r="AP77" s="36">
        <v>2016</v>
      </c>
      <c r="AQ77" s="36">
        <v>2016</v>
      </c>
      <c r="AR77" s="36">
        <v>2013</v>
      </c>
      <c r="AS77" s="36">
        <v>2020</v>
      </c>
      <c r="AT77" s="12"/>
      <c r="AU77" s="12"/>
    </row>
    <row r="78" spans="1:47" ht="27.6">
      <c r="A78" s="56" t="s">
        <v>186</v>
      </c>
      <c r="B78" s="57" t="s">
        <v>186</v>
      </c>
      <c r="C78" s="58">
        <v>601</v>
      </c>
      <c r="D78" s="36">
        <v>2012</v>
      </c>
      <c r="E78" s="36" t="s">
        <v>664</v>
      </c>
      <c r="F78" s="36" t="s">
        <v>823</v>
      </c>
      <c r="G78" s="36">
        <v>2012</v>
      </c>
      <c r="H78" s="36" t="s">
        <v>665</v>
      </c>
      <c r="I78" s="54" t="s">
        <v>373</v>
      </c>
      <c r="J78" s="54">
        <v>2025</v>
      </c>
      <c r="K78" s="54">
        <v>2019</v>
      </c>
      <c r="L78" s="36">
        <v>2025</v>
      </c>
      <c r="M78" s="36">
        <v>2009</v>
      </c>
      <c r="N78" s="36">
        <v>2013</v>
      </c>
      <c r="O78" s="36">
        <v>2013</v>
      </c>
      <c r="P78" s="36">
        <v>2003</v>
      </c>
      <c r="Q78" s="36">
        <v>2013</v>
      </c>
      <c r="R78" s="36">
        <v>2013</v>
      </c>
      <c r="S78" s="36">
        <v>2013</v>
      </c>
      <c r="T78" s="36" t="s">
        <v>362</v>
      </c>
      <c r="U78" s="36">
        <v>2013</v>
      </c>
      <c r="V78" s="36">
        <v>2002</v>
      </c>
      <c r="W78" s="54">
        <v>2013</v>
      </c>
      <c r="X78" s="36">
        <v>2017</v>
      </c>
      <c r="Y78" s="36" t="s">
        <v>749</v>
      </c>
      <c r="Z78" s="36" t="s">
        <v>749</v>
      </c>
      <c r="AA78" s="36" t="s">
        <v>749</v>
      </c>
      <c r="AB78" s="36" t="s">
        <v>749</v>
      </c>
      <c r="AC78" s="36">
        <v>2020</v>
      </c>
      <c r="AD78" s="36">
        <v>2012</v>
      </c>
      <c r="AE78" s="36">
        <v>2021</v>
      </c>
      <c r="AF78" s="36">
        <v>2015</v>
      </c>
      <c r="AG78" s="36">
        <v>2013</v>
      </c>
      <c r="AH78" s="36">
        <v>2013</v>
      </c>
      <c r="AI78" s="36">
        <v>2013</v>
      </c>
      <c r="AJ78" s="36">
        <v>2013</v>
      </c>
      <c r="AK78" s="36">
        <v>2019</v>
      </c>
      <c r="AL78" s="36">
        <v>2019</v>
      </c>
      <c r="AM78" s="36">
        <v>2019</v>
      </c>
      <c r="AN78" s="36">
        <v>2016</v>
      </c>
      <c r="AO78" s="36">
        <v>2016</v>
      </c>
      <c r="AP78" s="36">
        <v>2016</v>
      </c>
      <c r="AQ78" s="36">
        <v>2016</v>
      </c>
      <c r="AR78" s="36">
        <v>2013</v>
      </c>
      <c r="AS78" s="36">
        <v>2020</v>
      </c>
      <c r="AT78" s="12"/>
      <c r="AU78" s="12"/>
    </row>
    <row r="79" spans="1:47" ht="27.6">
      <c r="A79" s="56" t="s">
        <v>186</v>
      </c>
      <c r="B79" s="57" t="s">
        <v>187</v>
      </c>
      <c r="C79" s="58">
        <v>602</v>
      </c>
      <c r="D79" s="36">
        <v>2012</v>
      </c>
      <c r="E79" s="36" t="s">
        <v>664</v>
      </c>
      <c r="F79" s="36" t="s">
        <v>824</v>
      </c>
      <c r="G79" s="36">
        <v>2012</v>
      </c>
      <c r="H79" s="36" t="s">
        <v>665</v>
      </c>
      <c r="I79" s="54" t="s">
        <v>373</v>
      </c>
      <c r="J79" s="54">
        <v>2025</v>
      </c>
      <c r="K79" s="54">
        <v>2019</v>
      </c>
      <c r="L79" s="36">
        <v>2025</v>
      </c>
      <c r="M79" s="36">
        <v>2009</v>
      </c>
      <c r="N79" s="36">
        <v>2013</v>
      </c>
      <c r="O79" s="36">
        <v>2013</v>
      </c>
      <c r="P79" s="36">
        <v>2003</v>
      </c>
      <c r="Q79" s="36">
        <v>2013</v>
      </c>
      <c r="R79" s="36">
        <v>2013</v>
      </c>
      <c r="S79" s="36">
        <v>2013</v>
      </c>
      <c r="T79" s="36" t="s">
        <v>362</v>
      </c>
      <c r="U79" s="36">
        <v>2013</v>
      </c>
      <c r="V79" s="36">
        <v>2002</v>
      </c>
      <c r="W79" s="54">
        <v>2013</v>
      </c>
      <c r="X79" s="36">
        <v>2017</v>
      </c>
      <c r="Y79" s="36" t="s">
        <v>749</v>
      </c>
      <c r="Z79" s="36" t="s">
        <v>749</v>
      </c>
      <c r="AA79" s="36" t="s">
        <v>749</v>
      </c>
      <c r="AB79" s="36" t="s">
        <v>749</v>
      </c>
      <c r="AC79" s="36">
        <v>2020</v>
      </c>
      <c r="AD79" s="36">
        <v>2012</v>
      </c>
      <c r="AE79" s="36">
        <v>2021</v>
      </c>
      <c r="AF79" s="36">
        <v>2015</v>
      </c>
      <c r="AG79" s="36">
        <v>2013</v>
      </c>
      <c r="AH79" s="36">
        <v>2013</v>
      </c>
      <c r="AI79" s="36">
        <v>2013</v>
      </c>
      <c r="AJ79" s="36">
        <v>2013</v>
      </c>
      <c r="AK79" s="36">
        <v>2019</v>
      </c>
      <c r="AL79" s="36">
        <v>2019</v>
      </c>
      <c r="AM79" s="36">
        <v>2019</v>
      </c>
      <c r="AN79" s="36">
        <v>2016</v>
      </c>
      <c r="AO79" s="36">
        <v>2016</v>
      </c>
      <c r="AP79" s="36">
        <v>2016</v>
      </c>
      <c r="AQ79" s="36">
        <v>2016</v>
      </c>
      <c r="AR79" s="36">
        <v>2013</v>
      </c>
      <c r="AS79" s="36">
        <v>2020</v>
      </c>
      <c r="AT79" s="12"/>
      <c r="AU79" s="12"/>
    </row>
    <row r="80" spans="1:47" ht="27.6">
      <c r="A80" s="56" t="s">
        <v>186</v>
      </c>
      <c r="B80" s="57" t="s">
        <v>188</v>
      </c>
      <c r="C80" s="58">
        <v>603</v>
      </c>
      <c r="D80" s="36">
        <v>2012</v>
      </c>
      <c r="E80" s="36" t="s">
        <v>664</v>
      </c>
      <c r="F80" s="36" t="s">
        <v>825</v>
      </c>
      <c r="G80" s="36">
        <v>2012</v>
      </c>
      <c r="H80" s="36" t="s">
        <v>665</v>
      </c>
      <c r="I80" s="54" t="s">
        <v>373</v>
      </c>
      <c r="J80" s="54">
        <v>2025</v>
      </c>
      <c r="K80" s="54">
        <v>2019</v>
      </c>
      <c r="L80" s="36">
        <v>2025</v>
      </c>
      <c r="M80" s="36">
        <v>2009</v>
      </c>
      <c r="N80" s="36">
        <v>2013</v>
      </c>
      <c r="O80" s="36">
        <v>2013</v>
      </c>
      <c r="P80" s="36">
        <v>2003</v>
      </c>
      <c r="Q80" s="36">
        <v>2013</v>
      </c>
      <c r="R80" s="36">
        <v>2013</v>
      </c>
      <c r="S80" s="36">
        <v>2013</v>
      </c>
      <c r="T80" s="36" t="s">
        <v>362</v>
      </c>
      <c r="U80" s="36">
        <v>2013</v>
      </c>
      <c r="V80" s="36">
        <v>2002</v>
      </c>
      <c r="W80" s="54">
        <v>2013</v>
      </c>
      <c r="X80" s="36">
        <v>2017</v>
      </c>
      <c r="Y80" s="36" t="s">
        <v>749</v>
      </c>
      <c r="Z80" s="36" t="s">
        <v>749</v>
      </c>
      <c r="AA80" s="36" t="s">
        <v>749</v>
      </c>
      <c r="AB80" s="36" t="s">
        <v>749</v>
      </c>
      <c r="AC80" s="36">
        <v>2020</v>
      </c>
      <c r="AD80" s="36">
        <v>2012</v>
      </c>
      <c r="AE80" s="36">
        <v>2021</v>
      </c>
      <c r="AF80" s="36">
        <v>2015</v>
      </c>
      <c r="AG80" s="36">
        <v>2013</v>
      </c>
      <c r="AH80" s="36">
        <v>2013</v>
      </c>
      <c r="AI80" s="36">
        <v>2013</v>
      </c>
      <c r="AJ80" s="36">
        <v>2013</v>
      </c>
      <c r="AK80" s="36">
        <v>2019</v>
      </c>
      <c r="AL80" s="36">
        <v>2019</v>
      </c>
      <c r="AM80" s="36">
        <v>2019</v>
      </c>
      <c r="AN80" s="36">
        <v>2016</v>
      </c>
      <c r="AO80" s="36">
        <v>2016</v>
      </c>
      <c r="AP80" s="36">
        <v>2016</v>
      </c>
      <c r="AQ80" s="36">
        <v>2016</v>
      </c>
      <c r="AR80" s="36">
        <v>2013</v>
      </c>
      <c r="AS80" s="36">
        <v>2020</v>
      </c>
      <c r="AT80" s="12"/>
      <c r="AU80" s="12"/>
    </row>
    <row r="81" spans="1:47" ht="27.6">
      <c r="A81" s="56" t="s">
        <v>186</v>
      </c>
      <c r="B81" s="57" t="s">
        <v>189</v>
      </c>
      <c r="C81" s="58">
        <v>604</v>
      </c>
      <c r="D81" s="36">
        <v>2012</v>
      </c>
      <c r="E81" s="36" t="s">
        <v>664</v>
      </c>
      <c r="F81" s="36" t="s">
        <v>826</v>
      </c>
      <c r="G81" s="36">
        <v>2012</v>
      </c>
      <c r="H81" s="36" t="s">
        <v>665</v>
      </c>
      <c r="I81" s="54" t="s">
        <v>373</v>
      </c>
      <c r="J81" s="54">
        <v>2025</v>
      </c>
      <c r="K81" s="54">
        <v>2019</v>
      </c>
      <c r="L81" s="36">
        <v>2025</v>
      </c>
      <c r="M81" s="36">
        <v>2009</v>
      </c>
      <c r="N81" s="36">
        <v>2013</v>
      </c>
      <c r="O81" s="36">
        <v>2013</v>
      </c>
      <c r="P81" s="36">
        <v>2003</v>
      </c>
      <c r="Q81" s="36">
        <v>2013</v>
      </c>
      <c r="R81" s="36">
        <v>2013</v>
      </c>
      <c r="S81" s="36">
        <v>2013</v>
      </c>
      <c r="T81" s="36" t="s">
        <v>362</v>
      </c>
      <c r="U81" s="36">
        <v>2013</v>
      </c>
      <c r="V81" s="36">
        <v>2002</v>
      </c>
      <c r="W81" s="54">
        <v>2013</v>
      </c>
      <c r="X81" s="36">
        <v>2017</v>
      </c>
      <c r="Y81" s="36" t="s">
        <v>749</v>
      </c>
      <c r="Z81" s="36" t="s">
        <v>749</v>
      </c>
      <c r="AA81" s="36" t="s">
        <v>749</v>
      </c>
      <c r="AB81" s="36" t="s">
        <v>749</v>
      </c>
      <c r="AC81" s="36">
        <v>2020</v>
      </c>
      <c r="AD81" s="36">
        <v>2012</v>
      </c>
      <c r="AE81" s="36">
        <v>2021</v>
      </c>
      <c r="AF81" s="36">
        <v>2015</v>
      </c>
      <c r="AG81" s="36">
        <v>2013</v>
      </c>
      <c r="AH81" s="36">
        <v>2013</v>
      </c>
      <c r="AI81" s="36">
        <v>2013</v>
      </c>
      <c r="AJ81" s="36">
        <v>2013</v>
      </c>
      <c r="AK81" s="36">
        <v>2019</v>
      </c>
      <c r="AL81" s="36">
        <v>2019</v>
      </c>
      <c r="AM81" s="36">
        <v>2019</v>
      </c>
      <c r="AN81" s="36">
        <v>2016</v>
      </c>
      <c r="AO81" s="36">
        <v>2016</v>
      </c>
      <c r="AP81" s="36">
        <v>2016</v>
      </c>
      <c r="AQ81" s="36">
        <v>2016</v>
      </c>
      <c r="AR81" s="36">
        <v>2013</v>
      </c>
      <c r="AS81" s="36">
        <v>2020</v>
      </c>
      <c r="AT81" s="12"/>
      <c r="AU81" s="12"/>
    </row>
    <row r="82" spans="1:47" ht="27.6">
      <c r="A82" s="56" t="s">
        <v>186</v>
      </c>
      <c r="B82" s="57" t="s">
        <v>190</v>
      </c>
      <c r="C82" s="58">
        <v>605</v>
      </c>
      <c r="D82" s="36">
        <v>2012</v>
      </c>
      <c r="E82" s="36" t="s">
        <v>664</v>
      </c>
      <c r="F82" s="36" t="s">
        <v>827</v>
      </c>
      <c r="G82" s="36">
        <v>2012</v>
      </c>
      <c r="H82" s="36" t="s">
        <v>665</v>
      </c>
      <c r="I82" s="54" t="s">
        <v>373</v>
      </c>
      <c r="J82" s="54">
        <v>2025</v>
      </c>
      <c r="K82" s="54">
        <v>2019</v>
      </c>
      <c r="L82" s="36">
        <v>2025</v>
      </c>
      <c r="M82" s="36">
        <v>2009</v>
      </c>
      <c r="N82" s="36">
        <v>2013</v>
      </c>
      <c r="O82" s="36">
        <v>2013</v>
      </c>
      <c r="P82" s="36">
        <v>2003</v>
      </c>
      <c r="Q82" s="36">
        <v>2013</v>
      </c>
      <c r="R82" s="36">
        <v>2013</v>
      </c>
      <c r="S82" s="36">
        <v>2013</v>
      </c>
      <c r="T82" s="36" t="s">
        <v>362</v>
      </c>
      <c r="U82" s="36">
        <v>2013</v>
      </c>
      <c r="V82" s="36">
        <v>2002</v>
      </c>
      <c r="W82" s="54">
        <v>2013</v>
      </c>
      <c r="X82" s="36">
        <v>2017</v>
      </c>
      <c r="Y82" s="36" t="s">
        <v>749</v>
      </c>
      <c r="Z82" s="36" t="s">
        <v>749</v>
      </c>
      <c r="AA82" s="36" t="s">
        <v>749</v>
      </c>
      <c r="AB82" s="36" t="s">
        <v>749</v>
      </c>
      <c r="AC82" s="36">
        <v>2020</v>
      </c>
      <c r="AD82" s="36">
        <v>2012</v>
      </c>
      <c r="AE82" s="36">
        <v>2021</v>
      </c>
      <c r="AF82" s="36">
        <v>2015</v>
      </c>
      <c r="AG82" s="36">
        <v>2013</v>
      </c>
      <c r="AH82" s="36">
        <v>2013</v>
      </c>
      <c r="AI82" s="36">
        <v>2013</v>
      </c>
      <c r="AJ82" s="36">
        <v>2013</v>
      </c>
      <c r="AK82" s="36">
        <v>2019</v>
      </c>
      <c r="AL82" s="36">
        <v>2019</v>
      </c>
      <c r="AM82" s="36">
        <v>2019</v>
      </c>
      <c r="AN82" s="36">
        <v>2016</v>
      </c>
      <c r="AO82" s="36">
        <v>2016</v>
      </c>
      <c r="AP82" s="36">
        <v>2016</v>
      </c>
      <c r="AQ82" s="36">
        <v>2016</v>
      </c>
      <c r="AR82" s="36">
        <v>2013</v>
      </c>
      <c r="AS82" s="36">
        <v>2020</v>
      </c>
      <c r="AT82" s="12"/>
      <c r="AU82" s="12"/>
    </row>
    <row r="83" spans="1:47" ht="27.6">
      <c r="A83" s="56" t="s">
        <v>186</v>
      </c>
      <c r="B83" s="57" t="s">
        <v>191</v>
      </c>
      <c r="C83" s="58">
        <v>606</v>
      </c>
      <c r="D83" s="36">
        <v>2012</v>
      </c>
      <c r="E83" s="36" t="s">
        <v>664</v>
      </c>
      <c r="F83" s="36" t="s">
        <v>828</v>
      </c>
      <c r="G83" s="36">
        <v>2012</v>
      </c>
      <c r="H83" s="36" t="s">
        <v>665</v>
      </c>
      <c r="I83" s="54" t="s">
        <v>373</v>
      </c>
      <c r="J83" s="54">
        <v>2025</v>
      </c>
      <c r="K83" s="54">
        <v>2019</v>
      </c>
      <c r="L83" s="36">
        <v>2025</v>
      </c>
      <c r="M83" s="36">
        <v>2009</v>
      </c>
      <c r="N83" s="36">
        <v>2013</v>
      </c>
      <c r="O83" s="36">
        <v>2013</v>
      </c>
      <c r="P83" s="36">
        <v>2003</v>
      </c>
      <c r="Q83" s="36">
        <v>2013</v>
      </c>
      <c r="R83" s="36">
        <v>2013</v>
      </c>
      <c r="S83" s="36">
        <v>2013</v>
      </c>
      <c r="T83" s="36" t="s">
        <v>362</v>
      </c>
      <c r="U83" s="36">
        <v>2013</v>
      </c>
      <c r="V83" s="36">
        <v>2002</v>
      </c>
      <c r="W83" s="54">
        <v>2013</v>
      </c>
      <c r="X83" s="36">
        <v>2017</v>
      </c>
      <c r="Y83" s="36" t="s">
        <v>749</v>
      </c>
      <c r="Z83" s="36" t="s">
        <v>749</v>
      </c>
      <c r="AA83" s="36" t="s">
        <v>749</v>
      </c>
      <c r="AB83" s="36" t="s">
        <v>749</v>
      </c>
      <c r="AC83" s="36">
        <v>2020</v>
      </c>
      <c r="AD83" s="36">
        <v>2012</v>
      </c>
      <c r="AE83" s="36">
        <v>2021</v>
      </c>
      <c r="AF83" s="36">
        <v>2015</v>
      </c>
      <c r="AG83" s="36">
        <v>2013</v>
      </c>
      <c r="AH83" s="36">
        <v>2013</v>
      </c>
      <c r="AI83" s="36">
        <v>2013</v>
      </c>
      <c r="AJ83" s="36">
        <v>2013</v>
      </c>
      <c r="AK83" s="36">
        <v>2019</v>
      </c>
      <c r="AL83" s="36">
        <v>2019</v>
      </c>
      <c r="AM83" s="36">
        <v>2019</v>
      </c>
      <c r="AN83" s="36">
        <v>2016</v>
      </c>
      <c r="AO83" s="36">
        <v>2016</v>
      </c>
      <c r="AP83" s="36">
        <v>2016</v>
      </c>
      <c r="AQ83" s="36">
        <v>2016</v>
      </c>
      <c r="AR83" s="36">
        <v>2013</v>
      </c>
      <c r="AS83" s="36">
        <v>2020</v>
      </c>
      <c r="AT83" s="12"/>
      <c r="AU83" s="12"/>
    </row>
    <row r="84" spans="1:47" ht="27.6">
      <c r="A84" s="56" t="s">
        <v>186</v>
      </c>
      <c r="B84" s="57" t="s">
        <v>192</v>
      </c>
      <c r="C84" s="58">
        <v>607</v>
      </c>
      <c r="D84" s="36">
        <v>2012</v>
      </c>
      <c r="E84" s="36" t="s">
        <v>664</v>
      </c>
      <c r="F84" s="36" t="s">
        <v>829</v>
      </c>
      <c r="G84" s="36">
        <v>2012</v>
      </c>
      <c r="H84" s="36" t="s">
        <v>665</v>
      </c>
      <c r="I84" s="54" t="s">
        <v>373</v>
      </c>
      <c r="J84" s="54">
        <v>2025</v>
      </c>
      <c r="K84" s="54">
        <v>2019</v>
      </c>
      <c r="L84" s="36">
        <v>2025</v>
      </c>
      <c r="M84" s="36">
        <v>2009</v>
      </c>
      <c r="N84" s="36">
        <v>2013</v>
      </c>
      <c r="O84" s="36">
        <v>2013</v>
      </c>
      <c r="P84" s="36">
        <v>2003</v>
      </c>
      <c r="Q84" s="36">
        <v>2013</v>
      </c>
      <c r="R84" s="36">
        <v>2013</v>
      </c>
      <c r="S84" s="36">
        <v>2013</v>
      </c>
      <c r="T84" s="36" t="s">
        <v>362</v>
      </c>
      <c r="U84" s="36">
        <v>2013</v>
      </c>
      <c r="V84" s="36">
        <v>2002</v>
      </c>
      <c r="W84" s="54">
        <v>2013</v>
      </c>
      <c r="X84" s="36">
        <v>2017</v>
      </c>
      <c r="Y84" s="36" t="s">
        <v>749</v>
      </c>
      <c r="Z84" s="36" t="s">
        <v>749</v>
      </c>
      <c r="AA84" s="36" t="s">
        <v>749</v>
      </c>
      <c r="AB84" s="36" t="s">
        <v>749</v>
      </c>
      <c r="AC84" s="36">
        <v>2020</v>
      </c>
      <c r="AD84" s="36">
        <v>2012</v>
      </c>
      <c r="AE84" s="36">
        <v>2021</v>
      </c>
      <c r="AF84" s="36">
        <v>2015</v>
      </c>
      <c r="AG84" s="36">
        <v>2013</v>
      </c>
      <c r="AH84" s="36">
        <v>2013</v>
      </c>
      <c r="AI84" s="36">
        <v>2013</v>
      </c>
      <c r="AJ84" s="36">
        <v>2013</v>
      </c>
      <c r="AK84" s="36">
        <v>2019</v>
      </c>
      <c r="AL84" s="36">
        <v>2019</v>
      </c>
      <c r="AM84" s="36">
        <v>2019</v>
      </c>
      <c r="AN84" s="36">
        <v>2016</v>
      </c>
      <c r="AO84" s="36">
        <v>2016</v>
      </c>
      <c r="AP84" s="36">
        <v>2016</v>
      </c>
      <c r="AQ84" s="36">
        <v>2016</v>
      </c>
      <c r="AR84" s="36">
        <v>2013</v>
      </c>
      <c r="AS84" s="36">
        <v>2020</v>
      </c>
      <c r="AT84" s="12"/>
      <c r="AU84" s="12"/>
    </row>
    <row r="85" spans="1:47" ht="27.6">
      <c r="A85" s="56" t="s">
        <v>186</v>
      </c>
      <c r="B85" s="57" t="s">
        <v>193</v>
      </c>
      <c r="C85" s="58">
        <v>608</v>
      </c>
      <c r="D85" s="36">
        <v>2012</v>
      </c>
      <c r="E85" s="36" t="s">
        <v>664</v>
      </c>
      <c r="F85" s="36" t="s">
        <v>830</v>
      </c>
      <c r="G85" s="36">
        <v>2012</v>
      </c>
      <c r="H85" s="36" t="s">
        <v>665</v>
      </c>
      <c r="I85" s="54" t="s">
        <v>373</v>
      </c>
      <c r="J85" s="54">
        <v>2025</v>
      </c>
      <c r="K85" s="54">
        <v>2019</v>
      </c>
      <c r="L85" s="36">
        <v>2025</v>
      </c>
      <c r="M85" s="36">
        <v>2009</v>
      </c>
      <c r="N85" s="36">
        <v>2013</v>
      </c>
      <c r="O85" s="36">
        <v>2013</v>
      </c>
      <c r="P85" s="36">
        <v>2003</v>
      </c>
      <c r="Q85" s="36">
        <v>2013</v>
      </c>
      <c r="R85" s="36">
        <v>2013</v>
      </c>
      <c r="S85" s="36">
        <v>2013</v>
      </c>
      <c r="T85" s="36" t="s">
        <v>362</v>
      </c>
      <c r="U85" s="36">
        <v>2013</v>
      </c>
      <c r="V85" s="36">
        <v>2002</v>
      </c>
      <c r="W85" s="54">
        <v>2013</v>
      </c>
      <c r="X85" s="36">
        <v>2017</v>
      </c>
      <c r="Y85" s="36" t="s">
        <v>749</v>
      </c>
      <c r="Z85" s="36" t="s">
        <v>749</v>
      </c>
      <c r="AA85" s="36" t="s">
        <v>749</v>
      </c>
      <c r="AB85" s="36" t="s">
        <v>749</v>
      </c>
      <c r="AC85" s="36">
        <v>2020</v>
      </c>
      <c r="AD85" s="36">
        <v>2012</v>
      </c>
      <c r="AE85" s="36">
        <v>2021</v>
      </c>
      <c r="AF85" s="36">
        <v>2015</v>
      </c>
      <c r="AG85" s="36">
        <v>2013</v>
      </c>
      <c r="AH85" s="36">
        <v>2013</v>
      </c>
      <c r="AI85" s="36">
        <v>2013</v>
      </c>
      <c r="AJ85" s="36">
        <v>2013</v>
      </c>
      <c r="AK85" s="36">
        <v>2019</v>
      </c>
      <c r="AL85" s="36">
        <v>2019</v>
      </c>
      <c r="AM85" s="36">
        <v>2019</v>
      </c>
      <c r="AN85" s="36">
        <v>2016</v>
      </c>
      <c r="AO85" s="36">
        <v>2016</v>
      </c>
      <c r="AP85" s="36">
        <v>2016</v>
      </c>
      <c r="AQ85" s="36">
        <v>2016</v>
      </c>
      <c r="AR85" s="36">
        <v>2013</v>
      </c>
      <c r="AS85" s="36">
        <v>2020</v>
      </c>
      <c r="AT85" s="12"/>
      <c r="AU85" s="12"/>
    </row>
    <row r="86" spans="1:47" ht="27.6">
      <c r="A86" s="56" t="s">
        <v>186</v>
      </c>
      <c r="B86" s="57" t="s">
        <v>194</v>
      </c>
      <c r="C86" s="58">
        <v>609</v>
      </c>
      <c r="D86" s="36">
        <v>2012</v>
      </c>
      <c r="E86" s="36" t="s">
        <v>664</v>
      </c>
      <c r="F86" s="36" t="s">
        <v>831</v>
      </c>
      <c r="G86" s="36">
        <v>2012</v>
      </c>
      <c r="H86" s="36" t="s">
        <v>665</v>
      </c>
      <c r="I86" s="54" t="s">
        <v>373</v>
      </c>
      <c r="J86" s="54">
        <v>2025</v>
      </c>
      <c r="K86" s="54">
        <v>2019</v>
      </c>
      <c r="L86" s="36">
        <v>2025</v>
      </c>
      <c r="M86" s="36">
        <v>2009</v>
      </c>
      <c r="N86" s="36">
        <v>2013</v>
      </c>
      <c r="O86" s="36">
        <v>2013</v>
      </c>
      <c r="P86" s="36">
        <v>2003</v>
      </c>
      <c r="Q86" s="36">
        <v>2013</v>
      </c>
      <c r="R86" s="36">
        <v>2013</v>
      </c>
      <c r="S86" s="36">
        <v>2013</v>
      </c>
      <c r="T86" s="36" t="s">
        <v>362</v>
      </c>
      <c r="U86" s="36">
        <v>2013</v>
      </c>
      <c r="V86" s="36">
        <v>2002</v>
      </c>
      <c r="W86" s="54">
        <v>2013</v>
      </c>
      <c r="X86" s="36">
        <v>2017</v>
      </c>
      <c r="Y86" s="36" t="s">
        <v>749</v>
      </c>
      <c r="Z86" s="36" t="s">
        <v>749</v>
      </c>
      <c r="AA86" s="36" t="s">
        <v>749</v>
      </c>
      <c r="AB86" s="36" t="s">
        <v>749</v>
      </c>
      <c r="AC86" s="36">
        <v>2020</v>
      </c>
      <c r="AD86" s="36">
        <v>2012</v>
      </c>
      <c r="AE86" s="36">
        <v>2021</v>
      </c>
      <c r="AF86" s="36">
        <v>2015</v>
      </c>
      <c r="AG86" s="36">
        <v>2013</v>
      </c>
      <c r="AH86" s="36">
        <v>2013</v>
      </c>
      <c r="AI86" s="36">
        <v>2013</v>
      </c>
      <c r="AJ86" s="36">
        <v>2013</v>
      </c>
      <c r="AK86" s="36">
        <v>2019</v>
      </c>
      <c r="AL86" s="36">
        <v>2019</v>
      </c>
      <c r="AM86" s="36">
        <v>2019</v>
      </c>
      <c r="AN86" s="36">
        <v>2016</v>
      </c>
      <c r="AO86" s="36">
        <v>2016</v>
      </c>
      <c r="AP86" s="36">
        <v>2016</v>
      </c>
      <c r="AQ86" s="36">
        <v>2016</v>
      </c>
      <c r="AR86" s="36">
        <v>2013</v>
      </c>
      <c r="AS86" s="36">
        <v>2020</v>
      </c>
      <c r="AT86" s="12"/>
      <c r="AU86" s="12"/>
    </row>
    <row r="87" spans="1:47" ht="27.6">
      <c r="A87" s="56" t="s">
        <v>186</v>
      </c>
      <c r="B87" s="57" t="s">
        <v>195</v>
      </c>
      <c r="C87" s="58">
        <v>610</v>
      </c>
      <c r="D87" s="36">
        <v>2012</v>
      </c>
      <c r="E87" s="36" t="s">
        <v>664</v>
      </c>
      <c r="F87" s="36" t="s">
        <v>832</v>
      </c>
      <c r="G87" s="36">
        <v>2012</v>
      </c>
      <c r="H87" s="36" t="s">
        <v>665</v>
      </c>
      <c r="I87" s="54" t="s">
        <v>373</v>
      </c>
      <c r="J87" s="54">
        <v>2025</v>
      </c>
      <c r="K87" s="54">
        <v>2019</v>
      </c>
      <c r="L87" s="36">
        <v>2025</v>
      </c>
      <c r="M87" s="36">
        <v>2009</v>
      </c>
      <c r="N87" s="36">
        <v>2013</v>
      </c>
      <c r="O87" s="36">
        <v>2013</v>
      </c>
      <c r="P87" s="36">
        <v>2003</v>
      </c>
      <c r="Q87" s="36">
        <v>2013</v>
      </c>
      <c r="R87" s="36">
        <v>2013</v>
      </c>
      <c r="S87" s="36">
        <v>2013</v>
      </c>
      <c r="T87" s="36" t="s">
        <v>362</v>
      </c>
      <c r="U87" s="36">
        <v>2013</v>
      </c>
      <c r="V87" s="36">
        <v>2002</v>
      </c>
      <c r="W87" s="54">
        <v>2013</v>
      </c>
      <c r="X87" s="36">
        <v>2017</v>
      </c>
      <c r="Y87" s="36" t="s">
        <v>749</v>
      </c>
      <c r="Z87" s="36" t="s">
        <v>749</v>
      </c>
      <c r="AA87" s="36" t="s">
        <v>749</v>
      </c>
      <c r="AB87" s="36" t="s">
        <v>749</v>
      </c>
      <c r="AC87" s="36">
        <v>2020</v>
      </c>
      <c r="AD87" s="36">
        <v>2012</v>
      </c>
      <c r="AE87" s="36">
        <v>2021</v>
      </c>
      <c r="AF87" s="36">
        <v>2015</v>
      </c>
      <c r="AG87" s="36">
        <v>2013</v>
      </c>
      <c r="AH87" s="36">
        <v>2013</v>
      </c>
      <c r="AI87" s="36">
        <v>2013</v>
      </c>
      <c r="AJ87" s="36">
        <v>2013</v>
      </c>
      <c r="AK87" s="36">
        <v>2019</v>
      </c>
      <c r="AL87" s="36">
        <v>2019</v>
      </c>
      <c r="AM87" s="36">
        <v>2019</v>
      </c>
      <c r="AN87" s="36">
        <v>2016</v>
      </c>
      <c r="AO87" s="36">
        <v>2016</v>
      </c>
      <c r="AP87" s="36">
        <v>2016</v>
      </c>
      <c r="AQ87" s="36">
        <v>2016</v>
      </c>
      <c r="AR87" s="36">
        <v>2013</v>
      </c>
      <c r="AS87" s="36">
        <v>2020</v>
      </c>
      <c r="AT87" s="12"/>
      <c r="AU87" s="12"/>
    </row>
    <row r="88" spans="1:47" ht="27.6">
      <c r="A88" s="56" t="s">
        <v>186</v>
      </c>
      <c r="B88" s="57" t="s">
        <v>196</v>
      </c>
      <c r="C88" s="58">
        <v>611</v>
      </c>
      <c r="D88" s="36">
        <v>2012</v>
      </c>
      <c r="E88" s="36" t="s">
        <v>664</v>
      </c>
      <c r="F88" s="36" t="s">
        <v>833</v>
      </c>
      <c r="G88" s="36">
        <v>2012</v>
      </c>
      <c r="H88" s="36" t="s">
        <v>665</v>
      </c>
      <c r="I88" s="54" t="s">
        <v>373</v>
      </c>
      <c r="J88" s="54">
        <v>2025</v>
      </c>
      <c r="K88" s="54">
        <v>2019</v>
      </c>
      <c r="L88" s="36">
        <v>2025</v>
      </c>
      <c r="M88" s="36">
        <v>2009</v>
      </c>
      <c r="N88" s="36">
        <v>2013</v>
      </c>
      <c r="O88" s="36">
        <v>2013</v>
      </c>
      <c r="P88" s="36">
        <v>2003</v>
      </c>
      <c r="Q88" s="36">
        <v>2013</v>
      </c>
      <c r="R88" s="36">
        <v>2013</v>
      </c>
      <c r="S88" s="36">
        <v>2013</v>
      </c>
      <c r="T88" s="36" t="s">
        <v>362</v>
      </c>
      <c r="U88" s="36">
        <v>2013</v>
      </c>
      <c r="V88" s="36">
        <v>2002</v>
      </c>
      <c r="W88" s="54">
        <v>2013</v>
      </c>
      <c r="X88" s="36">
        <v>2017</v>
      </c>
      <c r="Y88" s="36" t="s">
        <v>749</v>
      </c>
      <c r="Z88" s="36" t="s">
        <v>749</v>
      </c>
      <c r="AA88" s="36" t="s">
        <v>749</v>
      </c>
      <c r="AB88" s="36" t="s">
        <v>749</v>
      </c>
      <c r="AC88" s="36">
        <v>2020</v>
      </c>
      <c r="AD88" s="36">
        <v>2012</v>
      </c>
      <c r="AE88" s="36">
        <v>2021</v>
      </c>
      <c r="AF88" s="36">
        <v>2015</v>
      </c>
      <c r="AG88" s="36">
        <v>2013</v>
      </c>
      <c r="AH88" s="36">
        <v>2013</v>
      </c>
      <c r="AI88" s="36">
        <v>2013</v>
      </c>
      <c r="AJ88" s="36">
        <v>2013</v>
      </c>
      <c r="AK88" s="36">
        <v>2019</v>
      </c>
      <c r="AL88" s="36">
        <v>2019</v>
      </c>
      <c r="AM88" s="36">
        <v>2019</v>
      </c>
      <c r="AN88" s="36">
        <v>2016</v>
      </c>
      <c r="AO88" s="36">
        <v>2016</v>
      </c>
      <c r="AP88" s="36">
        <v>2016</v>
      </c>
      <c r="AQ88" s="36">
        <v>2016</v>
      </c>
      <c r="AR88" s="36">
        <v>2013</v>
      </c>
      <c r="AS88" s="36">
        <v>2020</v>
      </c>
      <c r="AT88" s="12"/>
      <c r="AU88" s="12"/>
    </row>
    <row r="89" spans="1:47" ht="27.6">
      <c r="A89" s="56" t="s">
        <v>186</v>
      </c>
      <c r="B89" s="57" t="s">
        <v>197</v>
      </c>
      <c r="C89" s="58">
        <v>612</v>
      </c>
      <c r="D89" s="36">
        <v>2012</v>
      </c>
      <c r="E89" s="36" t="s">
        <v>664</v>
      </c>
      <c r="F89" s="36" t="s">
        <v>834</v>
      </c>
      <c r="G89" s="36">
        <v>2012</v>
      </c>
      <c r="H89" s="36" t="s">
        <v>665</v>
      </c>
      <c r="I89" s="54" t="s">
        <v>373</v>
      </c>
      <c r="J89" s="54">
        <v>2025</v>
      </c>
      <c r="K89" s="54">
        <v>2019</v>
      </c>
      <c r="L89" s="36">
        <v>2025</v>
      </c>
      <c r="M89" s="36">
        <v>2009</v>
      </c>
      <c r="N89" s="36">
        <v>2013</v>
      </c>
      <c r="O89" s="36">
        <v>2013</v>
      </c>
      <c r="P89" s="36">
        <v>2003</v>
      </c>
      <c r="Q89" s="36">
        <v>2013</v>
      </c>
      <c r="R89" s="36">
        <v>2013</v>
      </c>
      <c r="S89" s="36">
        <v>2013</v>
      </c>
      <c r="T89" s="36" t="s">
        <v>362</v>
      </c>
      <c r="U89" s="36">
        <v>2013</v>
      </c>
      <c r="V89" s="36">
        <v>2002</v>
      </c>
      <c r="W89" s="54">
        <v>2013</v>
      </c>
      <c r="X89" s="36">
        <v>2017</v>
      </c>
      <c r="Y89" s="36" t="s">
        <v>749</v>
      </c>
      <c r="Z89" s="36" t="s">
        <v>749</v>
      </c>
      <c r="AA89" s="36" t="s">
        <v>749</v>
      </c>
      <c r="AB89" s="36" t="s">
        <v>749</v>
      </c>
      <c r="AC89" s="36">
        <v>2020</v>
      </c>
      <c r="AD89" s="36">
        <v>2012</v>
      </c>
      <c r="AE89" s="36">
        <v>2021</v>
      </c>
      <c r="AF89" s="36">
        <v>2015</v>
      </c>
      <c r="AG89" s="36">
        <v>2013</v>
      </c>
      <c r="AH89" s="36">
        <v>2013</v>
      </c>
      <c r="AI89" s="36">
        <v>2013</v>
      </c>
      <c r="AJ89" s="36">
        <v>2013</v>
      </c>
      <c r="AK89" s="36">
        <v>2019</v>
      </c>
      <c r="AL89" s="36">
        <v>2019</v>
      </c>
      <c r="AM89" s="36">
        <v>2019</v>
      </c>
      <c r="AN89" s="36">
        <v>2016</v>
      </c>
      <c r="AO89" s="36">
        <v>2016</v>
      </c>
      <c r="AP89" s="36">
        <v>2016</v>
      </c>
      <c r="AQ89" s="36">
        <v>2016</v>
      </c>
      <c r="AR89" s="36">
        <v>2013</v>
      </c>
      <c r="AS89" s="36">
        <v>2020</v>
      </c>
      <c r="AT89" s="12"/>
      <c r="AU89" s="12"/>
    </row>
    <row r="90" spans="1:47" ht="27.6">
      <c r="A90" s="56" t="s">
        <v>186</v>
      </c>
      <c r="B90" s="57" t="s">
        <v>198</v>
      </c>
      <c r="C90" s="58">
        <v>613</v>
      </c>
      <c r="D90" s="36">
        <v>2012</v>
      </c>
      <c r="E90" s="36" t="s">
        <v>664</v>
      </c>
      <c r="F90" s="36" t="s">
        <v>835</v>
      </c>
      <c r="G90" s="36">
        <v>2012</v>
      </c>
      <c r="H90" s="36" t="s">
        <v>665</v>
      </c>
      <c r="I90" s="54" t="s">
        <v>373</v>
      </c>
      <c r="J90" s="54">
        <v>2025</v>
      </c>
      <c r="K90" s="54">
        <v>2019</v>
      </c>
      <c r="L90" s="36">
        <v>2025</v>
      </c>
      <c r="M90" s="36">
        <v>2009</v>
      </c>
      <c r="N90" s="36">
        <v>2013</v>
      </c>
      <c r="O90" s="36">
        <v>2013</v>
      </c>
      <c r="P90" s="36">
        <v>2003</v>
      </c>
      <c r="Q90" s="36">
        <v>2013</v>
      </c>
      <c r="R90" s="36">
        <v>2013</v>
      </c>
      <c r="S90" s="36">
        <v>2013</v>
      </c>
      <c r="T90" s="36" t="s">
        <v>362</v>
      </c>
      <c r="U90" s="36">
        <v>2013</v>
      </c>
      <c r="V90" s="36">
        <v>2002</v>
      </c>
      <c r="W90" s="54">
        <v>2013</v>
      </c>
      <c r="X90" s="36">
        <v>2017</v>
      </c>
      <c r="Y90" s="36" t="s">
        <v>749</v>
      </c>
      <c r="Z90" s="36" t="s">
        <v>749</v>
      </c>
      <c r="AA90" s="36" t="s">
        <v>749</v>
      </c>
      <c r="AB90" s="36" t="s">
        <v>749</v>
      </c>
      <c r="AC90" s="36">
        <v>2020</v>
      </c>
      <c r="AD90" s="36">
        <v>2012</v>
      </c>
      <c r="AE90" s="36">
        <v>2021</v>
      </c>
      <c r="AF90" s="36">
        <v>2015</v>
      </c>
      <c r="AG90" s="36">
        <v>2013</v>
      </c>
      <c r="AH90" s="36">
        <v>2013</v>
      </c>
      <c r="AI90" s="36">
        <v>2013</v>
      </c>
      <c r="AJ90" s="36">
        <v>2013</v>
      </c>
      <c r="AK90" s="36">
        <v>2019</v>
      </c>
      <c r="AL90" s="36">
        <v>2019</v>
      </c>
      <c r="AM90" s="36">
        <v>2019</v>
      </c>
      <c r="AN90" s="36">
        <v>2016</v>
      </c>
      <c r="AO90" s="36">
        <v>2016</v>
      </c>
      <c r="AP90" s="36">
        <v>2016</v>
      </c>
      <c r="AQ90" s="36">
        <v>2016</v>
      </c>
      <c r="AR90" s="36">
        <v>2013</v>
      </c>
      <c r="AS90" s="36">
        <v>2020</v>
      </c>
      <c r="AT90" s="12"/>
      <c r="AU90" s="12"/>
    </row>
    <row r="91" spans="1:47" ht="27.6">
      <c r="A91" s="56" t="s">
        <v>186</v>
      </c>
      <c r="B91" s="57" t="s">
        <v>176</v>
      </c>
      <c r="C91" s="58">
        <v>614</v>
      </c>
      <c r="D91" s="36">
        <v>2012</v>
      </c>
      <c r="E91" s="36" t="s">
        <v>664</v>
      </c>
      <c r="F91" s="36" t="s">
        <v>836</v>
      </c>
      <c r="G91" s="36">
        <v>2012</v>
      </c>
      <c r="H91" s="36" t="s">
        <v>665</v>
      </c>
      <c r="I91" s="54" t="s">
        <v>373</v>
      </c>
      <c r="J91" s="54">
        <v>2025</v>
      </c>
      <c r="K91" s="54">
        <v>2019</v>
      </c>
      <c r="L91" s="36">
        <v>2025</v>
      </c>
      <c r="M91" s="36">
        <v>2009</v>
      </c>
      <c r="N91" s="36">
        <v>2013</v>
      </c>
      <c r="O91" s="36">
        <v>2013</v>
      </c>
      <c r="P91" s="36">
        <v>2003</v>
      </c>
      <c r="Q91" s="36">
        <v>2013</v>
      </c>
      <c r="R91" s="36">
        <v>2013</v>
      </c>
      <c r="S91" s="36">
        <v>2013</v>
      </c>
      <c r="T91" s="36" t="s">
        <v>362</v>
      </c>
      <c r="U91" s="36">
        <v>2013</v>
      </c>
      <c r="V91" s="36">
        <v>2002</v>
      </c>
      <c r="W91" s="54">
        <v>2013</v>
      </c>
      <c r="X91" s="36">
        <v>2017</v>
      </c>
      <c r="Y91" s="36" t="s">
        <v>749</v>
      </c>
      <c r="Z91" s="36" t="s">
        <v>749</v>
      </c>
      <c r="AA91" s="36" t="s">
        <v>749</v>
      </c>
      <c r="AB91" s="36" t="s">
        <v>749</v>
      </c>
      <c r="AC91" s="36">
        <v>2020</v>
      </c>
      <c r="AD91" s="36">
        <v>2012</v>
      </c>
      <c r="AE91" s="36">
        <v>2021</v>
      </c>
      <c r="AF91" s="36">
        <v>2015</v>
      </c>
      <c r="AG91" s="36">
        <v>2013</v>
      </c>
      <c r="AH91" s="36">
        <v>2013</v>
      </c>
      <c r="AI91" s="36">
        <v>2013</v>
      </c>
      <c r="AJ91" s="36">
        <v>2013</v>
      </c>
      <c r="AK91" s="36">
        <v>2019</v>
      </c>
      <c r="AL91" s="36">
        <v>2019</v>
      </c>
      <c r="AM91" s="36">
        <v>2019</v>
      </c>
      <c r="AN91" s="36">
        <v>2016</v>
      </c>
      <c r="AO91" s="36">
        <v>2016</v>
      </c>
      <c r="AP91" s="36">
        <v>2016</v>
      </c>
      <c r="AQ91" s="36">
        <v>2016</v>
      </c>
      <c r="AR91" s="36">
        <v>2013</v>
      </c>
      <c r="AS91" s="36">
        <v>2020</v>
      </c>
      <c r="AT91" s="12"/>
      <c r="AU91" s="12"/>
    </row>
    <row r="92" spans="1:47" ht="27.6">
      <c r="A92" s="56" t="s">
        <v>186</v>
      </c>
      <c r="B92" s="57" t="s">
        <v>199</v>
      </c>
      <c r="C92" s="58">
        <v>615</v>
      </c>
      <c r="D92" s="36">
        <v>2012</v>
      </c>
      <c r="E92" s="36" t="s">
        <v>664</v>
      </c>
      <c r="F92" s="36" t="s">
        <v>837</v>
      </c>
      <c r="G92" s="36">
        <v>2012</v>
      </c>
      <c r="H92" s="36" t="s">
        <v>665</v>
      </c>
      <c r="I92" s="54" t="s">
        <v>373</v>
      </c>
      <c r="J92" s="54">
        <v>2025</v>
      </c>
      <c r="K92" s="54">
        <v>2019</v>
      </c>
      <c r="L92" s="36">
        <v>2025</v>
      </c>
      <c r="M92" s="36">
        <v>2009</v>
      </c>
      <c r="N92" s="36">
        <v>2013</v>
      </c>
      <c r="O92" s="36">
        <v>2013</v>
      </c>
      <c r="P92" s="36">
        <v>2003</v>
      </c>
      <c r="Q92" s="36">
        <v>2013</v>
      </c>
      <c r="R92" s="36">
        <v>2013</v>
      </c>
      <c r="S92" s="36">
        <v>2013</v>
      </c>
      <c r="T92" s="36" t="s">
        <v>362</v>
      </c>
      <c r="U92" s="36">
        <v>2013</v>
      </c>
      <c r="V92" s="36">
        <v>2002</v>
      </c>
      <c r="W92" s="54">
        <v>2013</v>
      </c>
      <c r="X92" s="36">
        <v>2017</v>
      </c>
      <c r="Y92" s="36" t="s">
        <v>749</v>
      </c>
      <c r="Z92" s="36" t="s">
        <v>749</v>
      </c>
      <c r="AA92" s="36" t="s">
        <v>749</v>
      </c>
      <c r="AB92" s="36" t="s">
        <v>749</v>
      </c>
      <c r="AC92" s="36">
        <v>2020</v>
      </c>
      <c r="AD92" s="36">
        <v>2012</v>
      </c>
      <c r="AE92" s="36">
        <v>2021</v>
      </c>
      <c r="AF92" s="36">
        <v>2015</v>
      </c>
      <c r="AG92" s="36">
        <v>2013</v>
      </c>
      <c r="AH92" s="36">
        <v>2013</v>
      </c>
      <c r="AI92" s="36">
        <v>2013</v>
      </c>
      <c r="AJ92" s="36">
        <v>2013</v>
      </c>
      <c r="AK92" s="36">
        <v>2019</v>
      </c>
      <c r="AL92" s="36">
        <v>2019</v>
      </c>
      <c r="AM92" s="36">
        <v>2019</v>
      </c>
      <c r="AN92" s="36">
        <v>2016</v>
      </c>
      <c r="AO92" s="36">
        <v>2016</v>
      </c>
      <c r="AP92" s="36">
        <v>2016</v>
      </c>
      <c r="AQ92" s="36">
        <v>2016</v>
      </c>
      <c r="AR92" s="36">
        <v>2013</v>
      </c>
      <c r="AS92" s="36">
        <v>2020</v>
      </c>
      <c r="AT92" s="12"/>
      <c r="AU92" s="12"/>
    </row>
    <row r="93" spans="1:47" ht="27.6">
      <c r="A93" s="56" t="s">
        <v>186</v>
      </c>
      <c r="B93" s="57" t="s">
        <v>200</v>
      </c>
      <c r="C93" s="58">
        <v>616</v>
      </c>
      <c r="D93" s="36">
        <v>2012</v>
      </c>
      <c r="E93" s="36" t="s">
        <v>664</v>
      </c>
      <c r="F93" s="36" t="s">
        <v>838</v>
      </c>
      <c r="G93" s="36">
        <v>2012</v>
      </c>
      <c r="H93" s="36" t="s">
        <v>665</v>
      </c>
      <c r="I93" s="54" t="s">
        <v>373</v>
      </c>
      <c r="J93" s="54">
        <v>2025</v>
      </c>
      <c r="K93" s="54">
        <v>2019</v>
      </c>
      <c r="L93" s="36">
        <v>2025</v>
      </c>
      <c r="M93" s="36">
        <v>2009</v>
      </c>
      <c r="N93" s="36">
        <v>2013</v>
      </c>
      <c r="O93" s="36">
        <v>2013</v>
      </c>
      <c r="P93" s="36">
        <v>2003</v>
      </c>
      <c r="Q93" s="36">
        <v>2013</v>
      </c>
      <c r="R93" s="36">
        <v>2013</v>
      </c>
      <c r="S93" s="36">
        <v>2013</v>
      </c>
      <c r="T93" s="36" t="s">
        <v>362</v>
      </c>
      <c r="U93" s="36">
        <v>2013</v>
      </c>
      <c r="V93" s="36">
        <v>2002</v>
      </c>
      <c r="W93" s="54">
        <v>2013</v>
      </c>
      <c r="X93" s="36">
        <v>2017</v>
      </c>
      <c r="Y93" s="36" t="s">
        <v>749</v>
      </c>
      <c r="Z93" s="36" t="s">
        <v>749</v>
      </c>
      <c r="AA93" s="36" t="s">
        <v>749</v>
      </c>
      <c r="AB93" s="36" t="s">
        <v>749</v>
      </c>
      <c r="AC93" s="36">
        <v>2020</v>
      </c>
      <c r="AD93" s="36">
        <v>2012</v>
      </c>
      <c r="AE93" s="36">
        <v>2021</v>
      </c>
      <c r="AF93" s="36">
        <v>2015</v>
      </c>
      <c r="AG93" s="36">
        <v>2013</v>
      </c>
      <c r="AH93" s="36">
        <v>2013</v>
      </c>
      <c r="AI93" s="36">
        <v>2013</v>
      </c>
      <c r="AJ93" s="36">
        <v>2013</v>
      </c>
      <c r="AK93" s="36">
        <v>2019</v>
      </c>
      <c r="AL93" s="36">
        <v>2019</v>
      </c>
      <c r="AM93" s="36">
        <v>2019</v>
      </c>
      <c r="AN93" s="36">
        <v>2016</v>
      </c>
      <c r="AO93" s="36">
        <v>2016</v>
      </c>
      <c r="AP93" s="36">
        <v>2016</v>
      </c>
      <c r="AQ93" s="36">
        <v>2016</v>
      </c>
      <c r="AR93" s="36">
        <v>2013</v>
      </c>
      <c r="AS93" s="36">
        <v>2020</v>
      </c>
      <c r="AT93" s="12"/>
      <c r="AU93" s="12"/>
    </row>
    <row r="94" spans="1:47" ht="27.6">
      <c r="A94" s="56" t="s">
        <v>170</v>
      </c>
      <c r="B94" s="57" t="s">
        <v>201</v>
      </c>
      <c r="C94" s="58">
        <v>701</v>
      </c>
      <c r="D94" s="36">
        <v>2012</v>
      </c>
      <c r="E94" s="36" t="s">
        <v>664</v>
      </c>
      <c r="F94" s="36" t="s">
        <v>839</v>
      </c>
      <c r="G94" s="36">
        <v>2012</v>
      </c>
      <c r="H94" s="36" t="s">
        <v>665</v>
      </c>
      <c r="I94" s="54" t="s">
        <v>373</v>
      </c>
      <c r="J94" s="54">
        <v>2025</v>
      </c>
      <c r="K94" s="54">
        <v>2019</v>
      </c>
      <c r="L94" s="36">
        <v>2025</v>
      </c>
      <c r="M94" s="36">
        <v>2009</v>
      </c>
      <c r="N94" s="36">
        <v>2013</v>
      </c>
      <c r="O94" s="36">
        <v>2013</v>
      </c>
      <c r="P94" s="36">
        <v>2003</v>
      </c>
      <c r="Q94" s="36">
        <v>2013</v>
      </c>
      <c r="R94" s="36">
        <v>2013</v>
      </c>
      <c r="S94" s="36">
        <v>2013</v>
      </c>
      <c r="T94" s="36" t="s">
        <v>362</v>
      </c>
      <c r="U94" s="36">
        <v>2013</v>
      </c>
      <c r="V94" s="36">
        <v>2002</v>
      </c>
      <c r="W94" s="54">
        <v>2013</v>
      </c>
      <c r="X94" s="36">
        <v>2017</v>
      </c>
      <c r="Y94" s="36" t="s">
        <v>749</v>
      </c>
      <c r="Z94" s="36" t="s">
        <v>749</v>
      </c>
      <c r="AA94" s="36" t="s">
        <v>749</v>
      </c>
      <c r="AB94" s="36" t="s">
        <v>749</v>
      </c>
      <c r="AC94" s="36">
        <v>2020</v>
      </c>
      <c r="AD94" s="36">
        <v>2012</v>
      </c>
      <c r="AE94" s="36">
        <v>2021</v>
      </c>
      <c r="AF94" s="36">
        <v>2015</v>
      </c>
      <c r="AG94" s="36">
        <v>2013</v>
      </c>
      <c r="AH94" s="36">
        <v>2013</v>
      </c>
      <c r="AI94" s="36">
        <v>2013</v>
      </c>
      <c r="AJ94" s="36">
        <v>2013</v>
      </c>
      <c r="AK94" s="36">
        <v>2019</v>
      </c>
      <c r="AL94" s="36">
        <v>2019</v>
      </c>
      <c r="AM94" s="36">
        <v>2019</v>
      </c>
      <c r="AN94" s="36">
        <v>2016</v>
      </c>
      <c r="AO94" s="36">
        <v>2016</v>
      </c>
      <c r="AP94" s="36">
        <v>2016</v>
      </c>
      <c r="AQ94" s="36">
        <v>2016</v>
      </c>
      <c r="AR94" s="36">
        <v>2013</v>
      </c>
      <c r="AS94" s="36">
        <v>2020</v>
      </c>
      <c r="AT94" s="12"/>
      <c r="AU94" s="12"/>
    </row>
    <row r="95" spans="1:47" ht="27.6">
      <c r="A95" s="56" t="s">
        <v>170</v>
      </c>
      <c r="B95" s="57" t="s">
        <v>202</v>
      </c>
      <c r="C95" s="58">
        <v>702</v>
      </c>
      <c r="D95" s="36">
        <v>2012</v>
      </c>
      <c r="E95" s="36" t="s">
        <v>664</v>
      </c>
      <c r="F95" s="36" t="s">
        <v>840</v>
      </c>
      <c r="G95" s="36">
        <v>2012</v>
      </c>
      <c r="H95" s="36" t="s">
        <v>665</v>
      </c>
      <c r="I95" s="54" t="s">
        <v>373</v>
      </c>
      <c r="J95" s="54">
        <v>2025</v>
      </c>
      <c r="K95" s="54">
        <v>2019</v>
      </c>
      <c r="L95" s="36">
        <v>2025</v>
      </c>
      <c r="M95" s="36">
        <v>2009</v>
      </c>
      <c r="N95" s="36">
        <v>2013</v>
      </c>
      <c r="O95" s="36">
        <v>2013</v>
      </c>
      <c r="P95" s="36">
        <v>2003</v>
      </c>
      <c r="Q95" s="36">
        <v>2013</v>
      </c>
      <c r="R95" s="36">
        <v>2013</v>
      </c>
      <c r="S95" s="36">
        <v>2013</v>
      </c>
      <c r="T95" s="36" t="s">
        <v>362</v>
      </c>
      <c r="U95" s="36">
        <v>2013</v>
      </c>
      <c r="V95" s="36">
        <v>2002</v>
      </c>
      <c r="W95" s="54">
        <v>2013</v>
      </c>
      <c r="X95" s="36">
        <v>2017</v>
      </c>
      <c r="Y95" s="36" t="s">
        <v>749</v>
      </c>
      <c r="Z95" s="36" t="s">
        <v>749</v>
      </c>
      <c r="AA95" s="36" t="s">
        <v>749</v>
      </c>
      <c r="AB95" s="36" t="s">
        <v>749</v>
      </c>
      <c r="AC95" s="36">
        <v>2020</v>
      </c>
      <c r="AD95" s="36">
        <v>2012</v>
      </c>
      <c r="AE95" s="36">
        <v>2021</v>
      </c>
      <c r="AF95" s="36">
        <v>2015</v>
      </c>
      <c r="AG95" s="36">
        <v>2013</v>
      </c>
      <c r="AH95" s="36">
        <v>2013</v>
      </c>
      <c r="AI95" s="36">
        <v>2013</v>
      </c>
      <c r="AJ95" s="36">
        <v>2013</v>
      </c>
      <c r="AK95" s="36">
        <v>2019</v>
      </c>
      <c r="AL95" s="36">
        <v>2019</v>
      </c>
      <c r="AM95" s="36">
        <v>2019</v>
      </c>
      <c r="AN95" s="36">
        <v>2016</v>
      </c>
      <c r="AO95" s="36">
        <v>2016</v>
      </c>
      <c r="AP95" s="36">
        <v>2016</v>
      </c>
      <c r="AQ95" s="36">
        <v>2016</v>
      </c>
      <c r="AR95" s="36">
        <v>2013</v>
      </c>
      <c r="AS95" s="36">
        <v>2020</v>
      </c>
      <c r="AT95" s="12"/>
      <c r="AU95" s="12"/>
    </row>
    <row r="96" spans="1:47" ht="27.6">
      <c r="A96" s="56" t="s">
        <v>170</v>
      </c>
      <c r="B96" s="57" t="s">
        <v>203</v>
      </c>
      <c r="C96" s="58">
        <v>703</v>
      </c>
      <c r="D96" s="36">
        <v>2012</v>
      </c>
      <c r="E96" s="36" t="s">
        <v>664</v>
      </c>
      <c r="F96" s="36" t="s">
        <v>841</v>
      </c>
      <c r="G96" s="36">
        <v>2012</v>
      </c>
      <c r="H96" s="36" t="s">
        <v>665</v>
      </c>
      <c r="I96" s="54" t="s">
        <v>373</v>
      </c>
      <c r="J96" s="54">
        <v>2025</v>
      </c>
      <c r="K96" s="54">
        <v>2019</v>
      </c>
      <c r="L96" s="36">
        <v>2025</v>
      </c>
      <c r="M96" s="36">
        <v>2009</v>
      </c>
      <c r="N96" s="36">
        <v>2013</v>
      </c>
      <c r="O96" s="36">
        <v>2013</v>
      </c>
      <c r="P96" s="36">
        <v>2003</v>
      </c>
      <c r="Q96" s="36">
        <v>2013</v>
      </c>
      <c r="R96" s="36">
        <v>2013</v>
      </c>
      <c r="S96" s="36">
        <v>2013</v>
      </c>
      <c r="T96" s="36" t="s">
        <v>362</v>
      </c>
      <c r="U96" s="36">
        <v>2013</v>
      </c>
      <c r="V96" s="36">
        <v>2002</v>
      </c>
      <c r="W96" s="54">
        <v>2013</v>
      </c>
      <c r="X96" s="36">
        <v>2017</v>
      </c>
      <c r="Y96" s="36" t="s">
        <v>749</v>
      </c>
      <c r="Z96" s="36" t="s">
        <v>749</v>
      </c>
      <c r="AA96" s="36" t="s">
        <v>749</v>
      </c>
      <c r="AB96" s="36" t="s">
        <v>749</v>
      </c>
      <c r="AC96" s="36">
        <v>2020</v>
      </c>
      <c r="AD96" s="36">
        <v>2012</v>
      </c>
      <c r="AE96" s="36">
        <v>2021</v>
      </c>
      <c r="AF96" s="36">
        <v>2015</v>
      </c>
      <c r="AG96" s="36">
        <v>2013</v>
      </c>
      <c r="AH96" s="36">
        <v>2013</v>
      </c>
      <c r="AI96" s="36">
        <v>2013</v>
      </c>
      <c r="AJ96" s="36">
        <v>2013</v>
      </c>
      <c r="AK96" s="36">
        <v>2019</v>
      </c>
      <c r="AL96" s="36">
        <v>2019</v>
      </c>
      <c r="AM96" s="36">
        <v>2019</v>
      </c>
      <c r="AN96" s="36">
        <v>2016</v>
      </c>
      <c r="AO96" s="36">
        <v>2016</v>
      </c>
      <c r="AP96" s="36">
        <v>2016</v>
      </c>
      <c r="AQ96" s="36">
        <v>2016</v>
      </c>
      <c r="AR96" s="36">
        <v>2013</v>
      </c>
      <c r="AS96" s="36">
        <v>2020</v>
      </c>
      <c r="AT96" s="12"/>
      <c r="AU96" s="12"/>
    </row>
    <row r="97" spans="1:47" ht="27.6">
      <c r="A97" s="56" t="s">
        <v>170</v>
      </c>
      <c r="B97" s="57" t="s">
        <v>170</v>
      </c>
      <c r="C97" s="58">
        <v>704</v>
      </c>
      <c r="D97" s="36">
        <v>2012</v>
      </c>
      <c r="E97" s="36" t="s">
        <v>664</v>
      </c>
      <c r="F97" s="36" t="s">
        <v>842</v>
      </c>
      <c r="G97" s="36">
        <v>2012</v>
      </c>
      <c r="H97" s="36" t="s">
        <v>665</v>
      </c>
      <c r="I97" s="54" t="s">
        <v>373</v>
      </c>
      <c r="J97" s="54">
        <v>2025</v>
      </c>
      <c r="K97" s="54">
        <v>2019</v>
      </c>
      <c r="L97" s="36">
        <v>2025</v>
      </c>
      <c r="M97" s="36">
        <v>2009</v>
      </c>
      <c r="N97" s="36">
        <v>2013</v>
      </c>
      <c r="O97" s="36">
        <v>2013</v>
      </c>
      <c r="P97" s="36">
        <v>2003</v>
      </c>
      <c r="Q97" s="36">
        <v>2013</v>
      </c>
      <c r="R97" s="36">
        <v>2013</v>
      </c>
      <c r="S97" s="36">
        <v>2013</v>
      </c>
      <c r="T97" s="36" t="s">
        <v>362</v>
      </c>
      <c r="U97" s="36">
        <v>2013</v>
      </c>
      <c r="V97" s="36">
        <v>2002</v>
      </c>
      <c r="W97" s="54">
        <v>2013</v>
      </c>
      <c r="X97" s="36">
        <v>2017</v>
      </c>
      <c r="Y97" s="36" t="s">
        <v>749</v>
      </c>
      <c r="Z97" s="36" t="s">
        <v>749</v>
      </c>
      <c r="AA97" s="36" t="s">
        <v>749</v>
      </c>
      <c r="AB97" s="36" t="s">
        <v>749</v>
      </c>
      <c r="AC97" s="36">
        <v>2020</v>
      </c>
      <c r="AD97" s="36">
        <v>2012</v>
      </c>
      <c r="AE97" s="36">
        <v>2021</v>
      </c>
      <c r="AF97" s="36">
        <v>2015</v>
      </c>
      <c r="AG97" s="36">
        <v>2013</v>
      </c>
      <c r="AH97" s="36">
        <v>2013</v>
      </c>
      <c r="AI97" s="36">
        <v>2013</v>
      </c>
      <c r="AJ97" s="36">
        <v>2013</v>
      </c>
      <c r="AK97" s="36">
        <v>2019</v>
      </c>
      <c r="AL97" s="36">
        <v>2019</v>
      </c>
      <c r="AM97" s="36">
        <v>2019</v>
      </c>
      <c r="AN97" s="36">
        <v>2016</v>
      </c>
      <c r="AO97" s="36">
        <v>2016</v>
      </c>
      <c r="AP97" s="36">
        <v>2016</v>
      </c>
      <c r="AQ97" s="36">
        <v>2016</v>
      </c>
      <c r="AR97" s="36">
        <v>2013</v>
      </c>
      <c r="AS97" s="36">
        <v>2020</v>
      </c>
      <c r="AT97" s="12"/>
      <c r="AU97" s="12"/>
    </row>
    <row r="98" spans="1:47" ht="27.6">
      <c r="A98" s="56" t="s">
        <v>170</v>
      </c>
      <c r="B98" s="57" t="s">
        <v>204</v>
      </c>
      <c r="C98" s="58">
        <v>705</v>
      </c>
      <c r="D98" s="36">
        <v>2012</v>
      </c>
      <c r="E98" s="36" t="s">
        <v>664</v>
      </c>
      <c r="F98" s="36" t="s">
        <v>843</v>
      </c>
      <c r="G98" s="36">
        <v>2012</v>
      </c>
      <c r="H98" s="36" t="s">
        <v>665</v>
      </c>
      <c r="I98" s="54" t="s">
        <v>373</v>
      </c>
      <c r="J98" s="54">
        <v>2025</v>
      </c>
      <c r="K98" s="54">
        <v>2019</v>
      </c>
      <c r="L98" s="36">
        <v>2025</v>
      </c>
      <c r="M98" s="36">
        <v>2009</v>
      </c>
      <c r="N98" s="36">
        <v>2013</v>
      </c>
      <c r="O98" s="36">
        <v>2013</v>
      </c>
      <c r="P98" s="36">
        <v>2003</v>
      </c>
      <c r="Q98" s="36">
        <v>2013</v>
      </c>
      <c r="R98" s="36">
        <v>2013</v>
      </c>
      <c r="S98" s="36">
        <v>2013</v>
      </c>
      <c r="T98" s="36" t="s">
        <v>362</v>
      </c>
      <c r="U98" s="36">
        <v>2013</v>
      </c>
      <c r="V98" s="36">
        <v>2002</v>
      </c>
      <c r="W98" s="54">
        <v>2013</v>
      </c>
      <c r="X98" s="36">
        <v>2017</v>
      </c>
      <c r="Y98" s="36" t="s">
        <v>749</v>
      </c>
      <c r="Z98" s="36" t="s">
        <v>749</v>
      </c>
      <c r="AA98" s="36" t="s">
        <v>749</v>
      </c>
      <c r="AB98" s="36" t="s">
        <v>749</v>
      </c>
      <c r="AC98" s="36">
        <v>2020</v>
      </c>
      <c r="AD98" s="36">
        <v>2012</v>
      </c>
      <c r="AE98" s="36">
        <v>2021</v>
      </c>
      <c r="AF98" s="36">
        <v>2015</v>
      </c>
      <c r="AG98" s="36">
        <v>2013</v>
      </c>
      <c r="AH98" s="36">
        <v>2013</v>
      </c>
      <c r="AI98" s="36">
        <v>2013</v>
      </c>
      <c r="AJ98" s="36">
        <v>2013</v>
      </c>
      <c r="AK98" s="36">
        <v>2019</v>
      </c>
      <c r="AL98" s="36">
        <v>2019</v>
      </c>
      <c r="AM98" s="36">
        <v>2019</v>
      </c>
      <c r="AN98" s="36">
        <v>2016</v>
      </c>
      <c r="AO98" s="36">
        <v>2016</v>
      </c>
      <c r="AP98" s="36">
        <v>2016</v>
      </c>
      <c r="AQ98" s="36">
        <v>2016</v>
      </c>
      <c r="AR98" s="36">
        <v>2013</v>
      </c>
      <c r="AS98" s="36">
        <v>2020</v>
      </c>
      <c r="AT98" s="12"/>
      <c r="AU98" s="12"/>
    </row>
    <row r="99" spans="1:47" ht="27.6">
      <c r="A99" s="56" t="s">
        <v>170</v>
      </c>
      <c r="B99" s="57" t="s">
        <v>205</v>
      </c>
      <c r="C99" s="58">
        <v>706</v>
      </c>
      <c r="D99" s="36">
        <v>2012</v>
      </c>
      <c r="E99" s="36" t="s">
        <v>664</v>
      </c>
      <c r="F99" s="36" t="s">
        <v>844</v>
      </c>
      <c r="G99" s="36">
        <v>2012</v>
      </c>
      <c r="H99" s="36" t="s">
        <v>665</v>
      </c>
      <c r="I99" s="54" t="s">
        <v>373</v>
      </c>
      <c r="J99" s="54">
        <v>2025</v>
      </c>
      <c r="K99" s="54">
        <v>2019</v>
      </c>
      <c r="L99" s="36">
        <v>2025</v>
      </c>
      <c r="M99" s="36">
        <v>2009</v>
      </c>
      <c r="N99" s="36">
        <v>2013</v>
      </c>
      <c r="O99" s="36">
        <v>2013</v>
      </c>
      <c r="P99" s="36">
        <v>2003</v>
      </c>
      <c r="Q99" s="36">
        <v>2013</v>
      </c>
      <c r="R99" s="36">
        <v>2013</v>
      </c>
      <c r="S99" s="36">
        <v>2013</v>
      </c>
      <c r="T99" s="36" t="s">
        <v>362</v>
      </c>
      <c r="U99" s="36">
        <v>2013</v>
      </c>
      <c r="V99" s="36">
        <v>2002</v>
      </c>
      <c r="W99" s="54">
        <v>2013</v>
      </c>
      <c r="X99" s="36">
        <v>2017</v>
      </c>
      <c r="Y99" s="36" t="s">
        <v>749</v>
      </c>
      <c r="Z99" s="36" t="s">
        <v>749</v>
      </c>
      <c r="AA99" s="36" t="s">
        <v>749</v>
      </c>
      <c r="AB99" s="36" t="s">
        <v>749</v>
      </c>
      <c r="AC99" s="36">
        <v>2020</v>
      </c>
      <c r="AD99" s="36">
        <v>2012</v>
      </c>
      <c r="AE99" s="36">
        <v>2021</v>
      </c>
      <c r="AF99" s="36">
        <v>2015</v>
      </c>
      <c r="AG99" s="36">
        <v>2013</v>
      </c>
      <c r="AH99" s="36">
        <v>2013</v>
      </c>
      <c r="AI99" s="36">
        <v>2013</v>
      </c>
      <c r="AJ99" s="36">
        <v>2013</v>
      </c>
      <c r="AK99" s="36">
        <v>2019</v>
      </c>
      <c r="AL99" s="36">
        <v>2019</v>
      </c>
      <c r="AM99" s="36">
        <v>2019</v>
      </c>
      <c r="AN99" s="36">
        <v>2016</v>
      </c>
      <c r="AO99" s="36">
        <v>2016</v>
      </c>
      <c r="AP99" s="36">
        <v>2016</v>
      </c>
      <c r="AQ99" s="36">
        <v>2016</v>
      </c>
      <c r="AR99" s="36">
        <v>2013</v>
      </c>
      <c r="AS99" s="36">
        <v>2020</v>
      </c>
      <c r="AT99" s="12"/>
      <c r="AU99" s="12"/>
    </row>
    <row r="100" spans="1:47" ht="27.6">
      <c r="A100" s="56" t="s">
        <v>170</v>
      </c>
      <c r="B100" s="57" t="s">
        <v>206</v>
      </c>
      <c r="C100" s="58">
        <v>707</v>
      </c>
      <c r="D100" s="36">
        <v>2012</v>
      </c>
      <c r="E100" s="36" t="s">
        <v>664</v>
      </c>
      <c r="F100" s="36" t="s">
        <v>845</v>
      </c>
      <c r="G100" s="36">
        <v>2012</v>
      </c>
      <c r="H100" s="36" t="s">
        <v>665</v>
      </c>
      <c r="I100" s="54" t="s">
        <v>373</v>
      </c>
      <c r="J100" s="54">
        <v>2025</v>
      </c>
      <c r="K100" s="54">
        <v>2019</v>
      </c>
      <c r="L100" s="36">
        <v>2025</v>
      </c>
      <c r="M100" s="36">
        <v>2009</v>
      </c>
      <c r="N100" s="36">
        <v>2013</v>
      </c>
      <c r="O100" s="36">
        <v>2013</v>
      </c>
      <c r="P100" s="36">
        <v>2003</v>
      </c>
      <c r="Q100" s="36">
        <v>2013</v>
      </c>
      <c r="R100" s="36">
        <v>2013</v>
      </c>
      <c r="S100" s="36">
        <v>2013</v>
      </c>
      <c r="T100" s="36" t="s">
        <v>362</v>
      </c>
      <c r="U100" s="36">
        <v>2013</v>
      </c>
      <c r="V100" s="36">
        <v>2002</v>
      </c>
      <c r="W100" s="54">
        <v>2013</v>
      </c>
      <c r="X100" s="36">
        <v>2017</v>
      </c>
      <c r="Y100" s="36" t="s">
        <v>749</v>
      </c>
      <c r="Z100" s="36" t="s">
        <v>749</v>
      </c>
      <c r="AA100" s="36" t="s">
        <v>749</v>
      </c>
      <c r="AB100" s="36" t="s">
        <v>749</v>
      </c>
      <c r="AC100" s="36">
        <v>2020</v>
      </c>
      <c r="AD100" s="36">
        <v>2012</v>
      </c>
      <c r="AE100" s="36">
        <v>2021</v>
      </c>
      <c r="AF100" s="36">
        <v>2015</v>
      </c>
      <c r="AG100" s="36">
        <v>2013</v>
      </c>
      <c r="AH100" s="36">
        <v>2013</v>
      </c>
      <c r="AI100" s="36">
        <v>2013</v>
      </c>
      <c r="AJ100" s="36">
        <v>2013</v>
      </c>
      <c r="AK100" s="36">
        <v>2019</v>
      </c>
      <c r="AL100" s="36">
        <v>2019</v>
      </c>
      <c r="AM100" s="36">
        <v>2019</v>
      </c>
      <c r="AN100" s="36">
        <v>2016</v>
      </c>
      <c r="AO100" s="36">
        <v>2016</v>
      </c>
      <c r="AP100" s="36">
        <v>2016</v>
      </c>
      <c r="AQ100" s="36">
        <v>2016</v>
      </c>
      <c r="AR100" s="36">
        <v>2013</v>
      </c>
      <c r="AS100" s="36">
        <v>2020</v>
      </c>
      <c r="AT100" s="12"/>
      <c r="AU100" s="12"/>
    </row>
    <row r="101" spans="1:47" ht="27.6">
      <c r="A101" s="56" t="s">
        <v>170</v>
      </c>
      <c r="B101" s="57" t="s">
        <v>207</v>
      </c>
      <c r="C101" s="58">
        <v>708</v>
      </c>
      <c r="D101" s="36">
        <v>2012</v>
      </c>
      <c r="E101" s="36" t="s">
        <v>664</v>
      </c>
      <c r="F101" s="36" t="s">
        <v>846</v>
      </c>
      <c r="G101" s="36">
        <v>2012</v>
      </c>
      <c r="H101" s="36" t="s">
        <v>665</v>
      </c>
      <c r="I101" s="54" t="s">
        <v>373</v>
      </c>
      <c r="J101" s="54">
        <v>2025</v>
      </c>
      <c r="K101" s="54">
        <v>2019</v>
      </c>
      <c r="L101" s="36">
        <v>2025</v>
      </c>
      <c r="M101" s="36">
        <v>2009</v>
      </c>
      <c r="N101" s="36">
        <v>2013</v>
      </c>
      <c r="O101" s="36">
        <v>2013</v>
      </c>
      <c r="P101" s="36">
        <v>2003</v>
      </c>
      <c r="Q101" s="36">
        <v>2013</v>
      </c>
      <c r="R101" s="36">
        <v>2013</v>
      </c>
      <c r="S101" s="36">
        <v>2013</v>
      </c>
      <c r="T101" s="36" t="s">
        <v>362</v>
      </c>
      <c r="U101" s="36">
        <v>2013</v>
      </c>
      <c r="V101" s="36">
        <v>2002</v>
      </c>
      <c r="W101" s="54">
        <v>2013</v>
      </c>
      <c r="X101" s="36">
        <v>2017</v>
      </c>
      <c r="Y101" s="36" t="s">
        <v>749</v>
      </c>
      <c r="Z101" s="36" t="s">
        <v>749</v>
      </c>
      <c r="AA101" s="36" t="s">
        <v>749</v>
      </c>
      <c r="AB101" s="36" t="s">
        <v>749</v>
      </c>
      <c r="AC101" s="36">
        <v>2020</v>
      </c>
      <c r="AD101" s="36">
        <v>2012</v>
      </c>
      <c r="AE101" s="36">
        <v>2021</v>
      </c>
      <c r="AF101" s="36">
        <v>2015</v>
      </c>
      <c r="AG101" s="36">
        <v>2013</v>
      </c>
      <c r="AH101" s="36">
        <v>2013</v>
      </c>
      <c r="AI101" s="36">
        <v>2013</v>
      </c>
      <c r="AJ101" s="36">
        <v>2013</v>
      </c>
      <c r="AK101" s="36">
        <v>2019</v>
      </c>
      <c r="AL101" s="36">
        <v>2019</v>
      </c>
      <c r="AM101" s="36">
        <v>2019</v>
      </c>
      <c r="AN101" s="36">
        <v>2016</v>
      </c>
      <c r="AO101" s="36">
        <v>2016</v>
      </c>
      <c r="AP101" s="36">
        <v>2016</v>
      </c>
      <c r="AQ101" s="36">
        <v>2016</v>
      </c>
      <c r="AR101" s="36">
        <v>2013</v>
      </c>
      <c r="AS101" s="36">
        <v>2020</v>
      </c>
      <c r="AT101" s="12"/>
      <c r="AU101" s="12"/>
    </row>
    <row r="102" spans="1:47" ht="27.6">
      <c r="A102" s="56" t="s">
        <v>170</v>
      </c>
      <c r="B102" s="57" t="s">
        <v>208</v>
      </c>
      <c r="C102" s="58">
        <v>709</v>
      </c>
      <c r="D102" s="36">
        <v>2012</v>
      </c>
      <c r="E102" s="36" t="s">
        <v>664</v>
      </c>
      <c r="F102" s="36" t="s">
        <v>847</v>
      </c>
      <c r="G102" s="36">
        <v>2012</v>
      </c>
      <c r="H102" s="36" t="s">
        <v>665</v>
      </c>
      <c r="I102" s="54" t="s">
        <v>373</v>
      </c>
      <c r="J102" s="54">
        <v>2025</v>
      </c>
      <c r="K102" s="54">
        <v>2019</v>
      </c>
      <c r="L102" s="36">
        <v>2025</v>
      </c>
      <c r="M102" s="36">
        <v>2009</v>
      </c>
      <c r="N102" s="36">
        <v>2013</v>
      </c>
      <c r="O102" s="36">
        <v>2013</v>
      </c>
      <c r="P102" s="36">
        <v>2003</v>
      </c>
      <c r="Q102" s="36">
        <v>2013</v>
      </c>
      <c r="R102" s="36">
        <v>2013</v>
      </c>
      <c r="S102" s="36">
        <v>2013</v>
      </c>
      <c r="T102" s="36" t="s">
        <v>362</v>
      </c>
      <c r="U102" s="36">
        <v>2013</v>
      </c>
      <c r="V102" s="36">
        <v>2002</v>
      </c>
      <c r="W102" s="54">
        <v>2013</v>
      </c>
      <c r="X102" s="36">
        <v>2017</v>
      </c>
      <c r="Y102" s="36" t="s">
        <v>749</v>
      </c>
      <c r="Z102" s="36" t="s">
        <v>749</v>
      </c>
      <c r="AA102" s="36" t="s">
        <v>749</v>
      </c>
      <c r="AB102" s="36" t="s">
        <v>749</v>
      </c>
      <c r="AC102" s="36">
        <v>2020</v>
      </c>
      <c r="AD102" s="36">
        <v>2012</v>
      </c>
      <c r="AE102" s="36">
        <v>2021</v>
      </c>
      <c r="AF102" s="36">
        <v>2015</v>
      </c>
      <c r="AG102" s="36">
        <v>2013</v>
      </c>
      <c r="AH102" s="36">
        <v>2013</v>
      </c>
      <c r="AI102" s="36">
        <v>2013</v>
      </c>
      <c r="AJ102" s="36">
        <v>2013</v>
      </c>
      <c r="AK102" s="36">
        <v>2019</v>
      </c>
      <c r="AL102" s="36">
        <v>2019</v>
      </c>
      <c r="AM102" s="36">
        <v>2019</v>
      </c>
      <c r="AN102" s="36">
        <v>2016</v>
      </c>
      <c r="AO102" s="36">
        <v>2016</v>
      </c>
      <c r="AP102" s="36">
        <v>2016</v>
      </c>
      <c r="AQ102" s="36">
        <v>2016</v>
      </c>
      <c r="AR102" s="36">
        <v>2013</v>
      </c>
      <c r="AS102" s="36">
        <v>2020</v>
      </c>
      <c r="AT102" s="12"/>
      <c r="AU102" s="12"/>
    </row>
    <row r="103" spans="1:47" ht="27.6">
      <c r="A103" s="56" t="s">
        <v>170</v>
      </c>
      <c r="B103" s="57" t="s">
        <v>23</v>
      </c>
      <c r="C103" s="58">
        <v>710</v>
      </c>
      <c r="D103" s="36">
        <v>2012</v>
      </c>
      <c r="E103" s="36" t="s">
        <v>664</v>
      </c>
      <c r="F103" s="36" t="s">
        <v>848</v>
      </c>
      <c r="G103" s="36">
        <v>2012</v>
      </c>
      <c r="H103" s="36" t="s">
        <v>665</v>
      </c>
      <c r="I103" s="54" t="s">
        <v>373</v>
      </c>
      <c r="J103" s="54">
        <v>2025</v>
      </c>
      <c r="K103" s="54">
        <v>2019</v>
      </c>
      <c r="L103" s="36">
        <v>2025</v>
      </c>
      <c r="M103" s="36">
        <v>2009</v>
      </c>
      <c r="N103" s="36">
        <v>2013</v>
      </c>
      <c r="O103" s="36">
        <v>2013</v>
      </c>
      <c r="P103" s="36">
        <v>2003</v>
      </c>
      <c r="Q103" s="36">
        <v>2013</v>
      </c>
      <c r="R103" s="36">
        <v>2013</v>
      </c>
      <c r="S103" s="36">
        <v>2013</v>
      </c>
      <c r="T103" s="36" t="s">
        <v>362</v>
      </c>
      <c r="U103" s="36">
        <v>2013</v>
      </c>
      <c r="V103" s="36">
        <v>2002</v>
      </c>
      <c r="W103" s="54">
        <v>2013</v>
      </c>
      <c r="X103" s="36">
        <v>2017</v>
      </c>
      <c r="Y103" s="36" t="s">
        <v>749</v>
      </c>
      <c r="Z103" s="36" t="s">
        <v>749</v>
      </c>
      <c r="AA103" s="36" t="s">
        <v>749</v>
      </c>
      <c r="AB103" s="36" t="s">
        <v>749</v>
      </c>
      <c r="AC103" s="36">
        <v>2020</v>
      </c>
      <c r="AD103" s="36">
        <v>2012</v>
      </c>
      <c r="AE103" s="36">
        <v>2021</v>
      </c>
      <c r="AF103" s="36">
        <v>2015</v>
      </c>
      <c r="AG103" s="36">
        <v>2013</v>
      </c>
      <c r="AH103" s="36">
        <v>2013</v>
      </c>
      <c r="AI103" s="36">
        <v>2013</v>
      </c>
      <c r="AJ103" s="36">
        <v>2013</v>
      </c>
      <c r="AK103" s="36">
        <v>2019</v>
      </c>
      <c r="AL103" s="36">
        <v>2019</v>
      </c>
      <c r="AM103" s="36">
        <v>2019</v>
      </c>
      <c r="AN103" s="36">
        <v>2016</v>
      </c>
      <c r="AO103" s="36">
        <v>2016</v>
      </c>
      <c r="AP103" s="36">
        <v>2016</v>
      </c>
      <c r="AQ103" s="36">
        <v>2016</v>
      </c>
      <c r="AR103" s="36">
        <v>2013</v>
      </c>
      <c r="AS103" s="36">
        <v>2020</v>
      </c>
      <c r="AT103" s="12"/>
      <c r="AU103" s="12"/>
    </row>
    <row r="104" spans="1:47" ht="27.6">
      <c r="A104" s="56" t="s">
        <v>170</v>
      </c>
      <c r="B104" s="57" t="s">
        <v>197</v>
      </c>
      <c r="C104" s="58">
        <v>711</v>
      </c>
      <c r="D104" s="36">
        <v>2012</v>
      </c>
      <c r="E104" s="36" t="s">
        <v>664</v>
      </c>
      <c r="F104" s="36" t="s">
        <v>849</v>
      </c>
      <c r="G104" s="36">
        <v>2012</v>
      </c>
      <c r="H104" s="36" t="s">
        <v>665</v>
      </c>
      <c r="I104" s="54" t="s">
        <v>373</v>
      </c>
      <c r="J104" s="54">
        <v>2025</v>
      </c>
      <c r="K104" s="54">
        <v>2019</v>
      </c>
      <c r="L104" s="36">
        <v>2025</v>
      </c>
      <c r="M104" s="36">
        <v>2009</v>
      </c>
      <c r="N104" s="36">
        <v>2013</v>
      </c>
      <c r="O104" s="36">
        <v>2013</v>
      </c>
      <c r="P104" s="36">
        <v>2003</v>
      </c>
      <c r="Q104" s="36">
        <v>2013</v>
      </c>
      <c r="R104" s="36">
        <v>2013</v>
      </c>
      <c r="S104" s="36">
        <v>2013</v>
      </c>
      <c r="T104" s="36" t="s">
        <v>362</v>
      </c>
      <c r="U104" s="36">
        <v>2013</v>
      </c>
      <c r="V104" s="36">
        <v>2002</v>
      </c>
      <c r="W104" s="54">
        <v>2013</v>
      </c>
      <c r="X104" s="36">
        <v>2017</v>
      </c>
      <c r="Y104" s="36" t="s">
        <v>749</v>
      </c>
      <c r="Z104" s="36" t="s">
        <v>749</v>
      </c>
      <c r="AA104" s="36" t="s">
        <v>749</v>
      </c>
      <c r="AB104" s="36" t="s">
        <v>749</v>
      </c>
      <c r="AC104" s="36">
        <v>2020</v>
      </c>
      <c r="AD104" s="36">
        <v>2012</v>
      </c>
      <c r="AE104" s="36">
        <v>2021</v>
      </c>
      <c r="AF104" s="36">
        <v>2015</v>
      </c>
      <c r="AG104" s="36">
        <v>2013</v>
      </c>
      <c r="AH104" s="36">
        <v>2013</v>
      </c>
      <c r="AI104" s="36">
        <v>2013</v>
      </c>
      <c r="AJ104" s="36">
        <v>2013</v>
      </c>
      <c r="AK104" s="36">
        <v>2019</v>
      </c>
      <c r="AL104" s="36">
        <v>2019</v>
      </c>
      <c r="AM104" s="36">
        <v>2019</v>
      </c>
      <c r="AN104" s="36">
        <v>2016</v>
      </c>
      <c r="AO104" s="36">
        <v>2016</v>
      </c>
      <c r="AP104" s="36">
        <v>2016</v>
      </c>
      <c r="AQ104" s="36">
        <v>2016</v>
      </c>
      <c r="AR104" s="36">
        <v>2013</v>
      </c>
      <c r="AS104" s="36">
        <v>2020</v>
      </c>
      <c r="AT104" s="12"/>
      <c r="AU104" s="12"/>
    </row>
    <row r="105" spans="1:47" ht="27.6">
      <c r="A105" s="56" t="s">
        <v>170</v>
      </c>
      <c r="B105" s="57" t="s">
        <v>209</v>
      </c>
      <c r="C105" s="58">
        <v>712</v>
      </c>
      <c r="D105" s="36">
        <v>2012</v>
      </c>
      <c r="E105" s="36" t="s">
        <v>664</v>
      </c>
      <c r="F105" s="36" t="s">
        <v>850</v>
      </c>
      <c r="G105" s="36">
        <v>2012</v>
      </c>
      <c r="H105" s="36" t="s">
        <v>665</v>
      </c>
      <c r="I105" s="54" t="s">
        <v>373</v>
      </c>
      <c r="J105" s="54">
        <v>2025</v>
      </c>
      <c r="K105" s="54">
        <v>2019</v>
      </c>
      <c r="L105" s="36">
        <v>2025</v>
      </c>
      <c r="M105" s="36">
        <v>2009</v>
      </c>
      <c r="N105" s="36">
        <v>2013</v>
      </c>
      <c r="O105" s="36">
        <v>2013</v>
      </c>
      <c r="P105" s="36">
        <v>2003</v>
      </c>
      <c r="Q105" s="36">
        <v>2013</v>
      </c>
      <c r="R105" s="36">
        <v>2013</v>
      </c>
      <c r="S105" s="36">
        <v>2013</v>
      </c>
      <c r="T105" s="36" t="s">
        <v>362</v>
      </c>
      <c r="U105" s="36">
        <v>2013</v>
      </c>
      <c r="V105" s="36">
        <v>2002</v>
      </c>
      <c r="W105" s="54">
        <v>2013</v>
      </c>
      <c r="X105" s="36">
        <v>2017</v>
      </c>
      <c r="Y105" s="36" t="s">
        <v>749</v>
      </c>
      <c r="Z105" s="36" t="s">
        <v>749</v>
      </c>
      <c r="AA105" s="36" t="s">
        <v>749</v>
      </c>
      <c r="AB105" s="36" t="s">
        <v>749</v>
      </c>
      <c r="AC105" s="36">
        <v>2020</v>
      </c>
      <c r="AD105" s="36">
        <v>2012</v>
      </c>
      <c r="AE105" s="36">
        <v>2021</v>
      </c>
      <c r="AF105" s="36">
        <v>2015</v>
      </c>
      <c r="AG105" s="36">
        <v>2013</v>
      </c>
      <c r="AH105" s="36">
        <v>2013</v>
      </c>
      <c r="AI105" s="36">
        <v>2013</v>
      </c>
      <c r="AJ105" s="36">
        <v>2013</v>
      </c>
      <c r="AK105" s="36">
        <v>2019</v>
      </c>
      <c r="AL105" s="36">
        <v>2019</v>
      </c>
      <c r="AM105" s="36">
        <v>2019</v>
      </c>
      <c r="AN105" s="36">
        <v>2016</v>
      </c>
      <c r="AO105" s="36">
        <v>2016</v>
      </c>
      <c r="AP105" s="36">
        <v>2016</v>
      </c>
      <c r="AQ105" s="36">
        <v>2016</v>
      </c>
      <c r="AR105" s="36">
        <v>2013</v>
      </c>
      <c r="AS105" s="36">
        <v>2020</v>
      </c>
      <c r="AT105" s="12"/>
      <c r="AU105" s="12"/>
    </row>
    <row r="106" spans="1:47" ht="27.6">
      <c r="A106" s="56" t="s">
        <v>170</v>
      </c>
      <c r="B106" s="57" t="s">
        <v>210</v>
      </c>
      <c r="C106" s="58">
        <v>713</v>
      </c>
      <c r="D106" s="36">
        <v>2012</v>
      </c>
      <c r="E106" s="36" t="s">
        <v>664</v>
      </c>
      <c r="F106" s="36" t="s">
        <v>851</v>
      </c>
      <c r="G106" s="36">
        <v>2012</v>
      </c>
      <c r="H106" s="36" t="s">
        <v>665</v>
      </c>
      <c r="I106" s="54" t="s">
        <v>373</v>
      </c>
      <c r="J106" s="54">
        <v>2025</v>
      </c>
      <c r="K106" s="54">
        <v>2019</v>
      </c>
      <c r="L106" s="36">
        <v>2025</v>
      </c>
      <c r="M106" s="36">
        <v>2009</v>
      </c>
      <c r="N106" s="36">
        <v>2013</v>
      </c>
      <c r="O106" s="36">
        <v>2013</v>
      </c>
      <c r="P106" s="36">
        <v>2003</v>
      </c>
      <c r="Q106" s="36">
        <v>2013</v>
      </c>
      <c r="R106" s="36">
        <v>2013</v>
      </c>
      <c r="S106" s="36">
        <v>2013</v>
      </c>
      <c r="T106" s="36" t="s">
        <v>362</v>
      </c>
      <c r="U106" s="36">
        <v>2013</v>
      </c>
      <c r="V106" s="36">
        <v>2002</v>
      </c>
      <c r="W106" s="54">
        <v>2013</v>
      </c>
      <c r="X106" s="36">
        <v>2017</v>
      </c>
      <c r="Y106" s="36" t="s">
        <v>749</v>
      </c>
      <c r="Z106" s="36" t="s">
        <v>749</v>
      </c>
      <c r="AA106" s="36" t="s">
        <v>749</v>
      </c>
      <c r="AB106" s="36" t="s">
        <v>749</v>
      </c>
      <c r="AC106" s="36">
        <v>2020</v>
      </c>
      <c r="AD106" s="36">
        <v>2012</v>
      </c>
      <c r="AE106" s="36">
        <v>2021</v>
      </c>
      <c r="AF106" s="36">
        <v>2015</v>
      </c>
      <c r="AG106" s="36">
        <v>2013</v>
      </c>
      <c r="AH106" s="36">
        <v>2013</v>
      </c>
      <c r="AI106" s="36">
        <v>2013</v>
      </c>
      <c r="AJ106" s="36">
        <v>2013</v>
      </c>
      <c r="AK106" s="36">
        <v>2019</v>
      </c>
      <c r="AL106" s="36">
        <v>2019</v>
      </c>
      <c r="AM106" s="36">
        <v>2019</v>
      </c>
      <c r="AN106" s="36">
        <v>2016</v>
      </c>
      <c r="AO106" s="36">
        <v>2016</v>
      </c>
      <c r="AP106" s="36">
        <v>2016</v>
      </c>
      <c r="AQ106" s="36">
        <v>2016</v>
      </c>
      <c r="AR106" s="36">
        <v>2013</v>
      </c>
      <c r="AS106" s="36">
        <v>2020</v>
      </c>
      <c r="AT106" s="12"/>
      <c r="AU106" s="12"/>
    </row>
    <row r="107" spans="1:47" ht="27.6">
      <c r="A107" s="56" t="s">
        <v>170</v>
      </c>
      <c r="B107" s="57" t="s">
        <v>211</v>
      </c>
      <c r="C107" s="58">
        <v>714</v>
      </c>
      <c r="D107" s="36">
        <v>2012</v>
      </c>
      <c r="E107" s="36" t="s">
        <v>664</v>
      </c>
      <c r="F107" s="36" t="s">
        <v>852</v>
      </c>
      <c r="G107" s="36">
        <v>2012</v>
      </c>
      <c r="H107" s="36" t="s">
        <v>665</v>
      </c>
      <c r="I107" s="54" t="s">
        <v>373</v>
      </c>
      <c r="J107" s="54">
        <v>2025</v>
      </c>
      <c r="K107" s="54">
        <v>2019</v>
      </c>
      <c r="L107" s="36">
        <v>2025</v>
      </c>
      <c r="M107" s="36">
        <v>2009</v>
      </c>
      <c r="N107" s="36">
        <v>2013</v>
      </c>
      <c r="O107" s="36">
        <v>2013</v>
      </c>
      <c r="P107" s="36">
        <v>2003</v>
      </c>
      <c r="Q107" s="36">
        <v>2013</v>
      </c>
      <c r="R107" s="36">
        <v>2013</v>
      </c>
      <c r="S107" s="36">
        <v>2013</v>
      </c>
      <c r="T107" s="36" t="s">
        <v>362</v>
      </c>
      <c r="U107" s="36">
        <v>2013</v>
      </c>
      <c r="V107" s="36">
        <v>2002</v>
      </c>
      <c r="W107" s="54">
        <v>2013</v>
      </c>
      <c r="X107" s="36">
        <v>2017</v>
      </c>
      <c r="Y107" s="36" t="s">
        <v>749</v>
      </c>
      <c r="Z107" s="36" t="s">
        <v>749</v>
      </c>
      <c r="AA107" s="36" t="s">
        <v>749</v>
      </c>
      <c r="AB107" s="36" t="s">
        <v>749</v>
      </c>
      <c r="AC107" s="36">
        <v>2020</v>
      </c>
      <c r="AD107" s="36">
        <v>2012</v>
      </c>
      <c r="AE107" s="36">
        <v>2021</v>
      </c>
      <c r="AF107" s="36">
        <v>2015</v>
      </c>
      <c r="AG107" s="36">
        <v>2013</v>
      </c>
      <c r="AH107" s="36">
        <v>2013</v>
      </c>
      <c r="AI107" s="36">
        <v>2013</v>
      </c>
      <c r="AJ107" s="36">
        <v>2013</v>
      </c>
      <c r="AK107" s="36">
        <v>2019</v>
      </c>
      <c r="AL107" s="36">
        <v>2019</v>
      </c>
      <c r="AM107" s="36">
        <v>2019</v>
      </c>
      <c r="AN107" s="36">
        <v>2016</v>
      </c>
      <c r="AO107" s="36">
        <v>2016</v>
      </c>
      <c r="AP107" s="36">
        <v>2016</v>
      </c>
      <c r="AQ107" s="36">
        <v>2016</v>
      </c>
      <c r="AR107" s="36">
        <v>2013</v>
      </c>
      <c r="AS107" s="36">
        <v>2020</v>
      </c>
      <c r="AT107" s="12"/>
      <c r="AU107" s="12"/>
    </row>
    <row r="108" spans="1:47" ht="27.6">
      <c r="A108" s="56" t="s">
        <v>170</v>
      </c>
      <c r="B108" s="57" t="s">
        <v>212</v>
      </c>
      <c r="C108" s="58">
        <v>715</v>
      </c>
      <c r="D108" s="36">
        <v>2012</v>
      </c>
      <c r="E108" s="36" t="s">
        <v>664</v>
      </c>
      <c r="F108" s="36" t="s">
        <v>853</v>
      </c>
      <c r="G108" s="36">
        <v>2012</v>
      </c>
      <c r="H108" s="36" t="s">
        <v>665</v>
      </c>
      <c r="I108" s="54" t="s">
        <v>373</v>
      </c>
      <c r="J108" s="54">
        <v>2025</v>
      </c>
      <c r="K108" s="54">
        <v>2019</v>
      </c>
      <c r="L108" s="36">
        <v>2025</v>
      </c>
      <c r="M108" s="36">
        <v>2009</v>
      </c>
      <c r="N108" s="36">
        <v>2013</v>
      </c>
      <c r="O108" s="36">
        <v>2013</v>
      </c>
      <c r="P108" s="36">
        <v>2003</v>
      </c>
      <c r="Q108" s="36">
        <v>2013</v>
      </c>
      <c r="R108" s="36">
        <v>2013</v>
      </c>
      <c r="S108" s="36">
        <v>2013</v>
      </c>
      <c r="T108" s="36" t="s">
        <v>362</v>
      </c>
      <c r="U108" s="36">
        <v>2013</v>
      </c>
      <c r="V108" s="36">
        <v>2002</v>
      </c>
      <c r="W108" s="54">
        <v>2013</v>
      </c>
      <c r="X108" s="36">
        <v>2017</v>
      </c>
      <c r="Y108" s="36" t="s">
        <v>749</v>
      </c>
      <c r="Z108" s="36" t="s">
        <v>749</v>
      </c>
      <c r="AA108" s="36" t="s">
        <v>749</v>
      </c>
      <c r="AB108" s="36" t="s">
        <v>749</v>
      </c>
      <c r="AC108" s="36">
        <v>2020</v>
      </c>
      <c r="AD108" s="36">
        <v>2012</v>
      </c>
      <c r="AE108" s="36">
        <v>2021</v>
      </c>
      <c r="AF108" s="36">
        <v>2015</v>
      </c>
      <c r="AG108" s="36">
        <v>2013</v>
      </c>
      <c r="AH108" s="36">
        <v>2013</v>
      </c>
      <c r="AI108" s="36">
        <v>2013</v>
      </c>
      <c r="AJ108" s="36">
        <v>2013</v>
      </c>
      <c r="AK108" s="36">
        <v>2019</v>
      </c>
      <c r="AL108" s="36">
        <v>2019</v>
      </c>
      <c r="AM108" s="36">
        <v>2019</v>
      </c>
      <c r="AN108" s="36">
        <v>2016</v>
      </c>
      <c r="AO108" s="36">
        <v>2016</v>
      </c>
      <c r="AP108" s="36">
        <v>2016</v>
      </c>
      <c r="AQ108" s="36">
        <v>2016</v>
      </c>
      <c r="AR108" s="36">
        <v>2013</v>
      </c>
      <c r="AS108" s="36">
        <v>2020</v>
      </c>
      <c r="AT108" s="12"/>
      <c r="AU108" s="12"/>
    </row>
    <row r="109" spans="1:47" ht="27.6">
      <c r="A109" s="56" t="s">
        <v>170</v>
      </c>
      <c r="B109" s="57" t="s">
        <v>213</v>
      </c>
      <c r="C109" s="58">
        <v>716</v>
      </c>
      <c r="D109" s="36">
        <v>2012</v>
      </c>
      <c r="E109" s="36" t="s">
        <v>664</v>
      </c>
      <c r="F109" s="36" t="s">
        <v>854</v>
      </c>
      <c r="G109" s="36">
        <v>2012</v>
      </c>
      <c r="H109" s="36" t="s">
        <v>665</v>
      </c>
      <c r="I109" s="54" t="s">
        <v>373</v>
      </c>
      <c r="J109" s="54">
        <v>2025</v>
      </c>
      <c r="K109" s="54">
        <v>2019</v>
      </c>
      <c r="L109" s="36">
        <v>2025</v>
      </c>
      <c r="M109" s="36">
        <v>2009</v>
      </c>
      <c r="N109" s="36">
        <v>2013</v>
      </c>
      <c r="O109" s="36">
        <v>2013</v>
      </c>
      <c r="P109" s="36">
        <v>2003</v>
      </c>
      <c r="Q109" s="36">
        <v>2013</v>
      </c>
      <c r="R109" s="36">
        <v>2013</v>
      </c>
      <c r="S109" s="36">
        <v>2013</v>
      </c>
      <c r="T109" s="36" t="s">
        <v>362</v>
      </c>
      <c r="U109" s="36">
        <v>2013</v>
      </c>
      <c r="V109" s="36">
        <v>2002</v>
      </c>
      <c r="W109" s="54">
        <v>2013</v>
      </c>
      <c r="X109" s="36">
        <v>2017</v>
      </c>
      <c r="Y109" s="36" t="s">
        <v>749</v>
      </c>
      <c r="Z109" s="36" t="s">
        <v>749</v>
      </c>
      <c r="AA109" s="36" t="s">
        <v>749</v>
      </c>
      <c r="AB109" s="36" t="s">
        <v>749</v>
      </c>
      <c r="AC109" s="36">
        <v>2020</v>
      </c>
      <c r="AD109" s="36">
        <v>2012</v>
      </c>
      <c r="AE109" s="36">
        <v>2021</v>
      </c>
      <c r="AF109" s="36">
        <v>2015</v>
      </c>
      <c r="AG109" s="36">
        <v>2013</v>
      </c>
      <c r="AH109" s="36">
        <v>2013</v>
      </c>
      <c r="AI109" s="36">
        <v>2013</v>
      </c>
      <c r="AJ109" s="36">
        <v>2013</v>
      </c>
      <c r="AK109" s="36">
        <v>2019</v>
      </c>
      <c r="AL109" s="36">
        <v>2019</v>
      </c>
      <c r="AM109" s="36">
        <v>2019</v>
      </c>
      <c r="AN109" s="36">
        <v>2016</v>
      </c>
      <c r="AO109" s="36">
        <v>2016</v>
      </c>
      <c r="AP109" s="36">
        <v>2016</v>
      </c>
      <c r="AQ109" s="36">
        <v>2016</v>
      </c>
      <c r="AR109" s="36">
        <v>2013</v>
      </c>
      <c r="AS109" s="36">
        <v>2020</v>
      </c>
      <c r="AT109" s="12"/>
      <c r="AU109" s="12"/>
    </row>
    <row r="110" spans="1:47" ht="27.6">
      <c r="A110" s="56" t="s">
        <v>170</v>
      </c>
      <c r="B110" s="57" t="s">
        <v>214</v>
      </c>
      <c r="C110" s="58">
        <v>717</v>
      </c>
      <c r="D110" s="36">
        <v>2012</v>
      </c>
      <c r="E110" s="36" t="s">
        <v>664</v>
      </c>
      <c r="F110" s="36" t="s">
        <v>855</v>
      </c>
      <c r="G110" s="36">
        <v>2012</v>
      </c>
      <c r="H110" s="36" t="s">
        <v>665</v>
      </c>
      <c r="I110" s="54" t="s">
        <v>373</v>
      </c>
      <c r="J110" s="54">
        <v>2025</v>
      </c>
      <c r="K110" s="54">
        <v>2019</v>
      </c>
      <c r="L110" s="36">
        <v>2025</v>
      </c>
      <c r="M110" s="36">
        <v>2009</v>
      </c>
      <c r="N110" s="36">
        <v>2013</v>
      </c>
      <c r="O110" s="36">
        <v>2013</v>
      </c>
      <c r="P110" s="36">
        <v>2003</v>
      </c>
      <c r="Q110" s="36">
        <v>2013</v>
      </c>
      <c r="R110" s="36">
        <v>2013</v>
      </c>
      <c r="S110" s="36">
        <v>2013</v>
      </c>
      <c r="T110" s="36" t="s">
        <v>362</v>
      </c>
      <c r="U110" s="36">
        <v>2013</v>
      </c>
      <c r="V110" s="36">
        <v>2002</v>
      </c>
      <c r="W110" s="54">
        <v>2013</v>
      </c>
      <c r="X110" s="36">
        <v>2017</v>
      </c>
      <c r="Y110" s="36" t="s">
        <v>749</v>
      </c>
      <c r="Z110" s="36" t="s">
        <v>749</v>
      </c>
      <c r="AA110" s="36" t="s">
        <v>749</v>
      </c>
      <c r="AB110" s="36" t="s">
        <v>749</v>
      </c>
      <c r="AC110" s="36">
        <v>2020</v>
      </c>
      <c r="AD110" s="36">
        <v>2012</v>
      </c>
      <c r="AE110" s="36">
        <v>2021</v>
      </c>
      <c r="AF110" s="36">
        <v>2015</v>
      </c>
      <c r="AG110" s="36">
        <v>2013</v>
      </c>
      <c r="AH110" s="36">
        <v>2013</v>
      </c>
      <c r="AI110" s="36">
        <v>2013</v>
      </c>
      <c r="AJ110" s="36">
        <v>2013</v>
      </c>
      <c r="AK110" s="36">
        <v>2019</v>
      </c>
      <c r="AL110" s="36">
        <v>2019</v>
      </c>
      <c r="AM110" s="36">
        <v>2019</v>
      </c>
      <c r="AN110" s="36">
        <v>2016</v>
      </c>
      <c r="AO110" s="36">
        <v>2016</v>
      </c>
      <c r="AP110" s="36">
        <v>2016</v>
      </c>
      <c r="AQ110" s="36">
        <v>2016</v>
      </c>
      <c r="AR110" s="36">
        <v>2013</v>
      </c>
      <c r="AS110" s="36">
        <v>2020</v>
      </c>
      <c r="AT110" s="12"/>
      <c r="AU110" s="12"/>
    </row>
    <row r="111" spans="1:47" ht="27.6">
      <c r="A111" s="56" t="s">
        <v>170</v>
      </c>
      <c r="B111" s="57" t="s">
        <v>215</v>
      </c>
      <c r="C111" s="58">
        <v>718</v>
      </c>
      <c r="D111" s="36">
        <v>2012</v>
      </c>
      <c r="E111" s="36" t="s">
        <v>664</v>
      </c>
      <c r="F111" s="36" t="s">
        <v>856</v>
      </c>
      <c r="G111" s="36">
        <v>2012</v>
      </c>
      <c r="H111" s="36" t="s">
        <v>665</v>
      </c>
      <c r="I111" s="54" t="s">
        <v>373</v>
      </c>
      <c r="J111" s="54">
        <v>2025</v>
      </c>
      <c r="K111" s="54">
        <v>2019</v>
      </c>
      <c r="L111" s="36">
        <v>2025</v>
      </c>
      <c r="M111" s="36">
        <v>2009</v>
      </c>
      <c r="N111" s="36">
        <v>2013</v>
      </c>
      <c r="O111" s="36">
        <v>2013</v>
      </c>
      <c r="P111" s="36">
        <v>2003</v>
      </c>
      <c r="Q111" s="36">
        <v>2013</v>
      </c>
      <c r="R111" s="36">
        <v>2013</v>
      </c>
      <c r="S111" s="36">
        <v>2013</v>
      </c>
      <c r="T111" s="36" t="s">
        <v>362</v>
      </c>
      <c r="U111" s="36">
        <v>2013</v>
      </c>
      <c r="V111" s="36">
        <v>2002</v>
      </c>
      <c r="W111" s="54">
        <v>2013</v>
      </c>
      <c r="X111" s="36">
        <v>2017</v>
      </c>
      <c r="Y111" s="36" t="s">
        <v>749</v>
      </c>
      <c r="Z111" s="36" t="s">
        <v>749</v>
      </c>
      <c r="AA111" s="36" t="s">
        <v>749</v>
      </c>
      <c r="AB111" s="36" t="s">
        <v>749</v>
      </c>
      <c r="AC111" s="36">
        <v>2020</v>
      </c>
      <c r="AD111" s="36">
        <v>2012</v>
      </c>
      <c r="AE111" s="36">
        <v>2021</v>
      </c>
      <c r="AF111" s="36">
        <v>2015</v>
      </c>
      <c r="AG111" s="36">
        <v>2013</v>
      </c>
      <c r="AH111" s="36">
        <v>2013</v>
      </c>
      <c r="AI111" s="36">
        <v>2013</v>
      </c>
      <c r="AJ111" s="36">
        <v>2013</v>
      </c>
      <c r="AK111" s="36">
        <v>2019</v>
      </c>
      <c r="AL111" s="36">
        <v>2019</v>
      </c>
      <c r="AM111" s="36">
        <v>2019</v>
      </c>
      <c r="AN111" s="36">
        <v>2016</v>
      </c>
      <c r="AO111" s="36">
        <v>2016</v>
      </c>
      <c r="AP111" s="36">
        <v>2016</v>
      </c>
      <c r="AQ111" s="36">
        <v>2016</v>
      </c>
      <c r="AR111" s="36">
        <v>2013</v>
      </c>
      <c r="AS111" s="36">
        <v>2020</v>
      </c>
      <c r="AT111" s="12"/>
      <c r="AU111" s="12"/>
    </row>
    <row r="112" spans="1:47" ht="27.6">
      <c r="A112" s="56" t="s">
        <v>170</v>
      </c>
      <c r="B112" s="57" t="s">
        <v>216</v>
      </c>
      <c r="C112" s="58">
        <v>719</v>
      </c>
      <c r="D112" s="36">
        <v>2012</v>
      </c>
      <c r="E112" s="36" t="s">
        <v>664</v>
      </c>
      <c r="F112" s="36" t="s">
        <v>857</v>
      </c>
      <c r="G112" s="36">
        <v>2012</v>
      </c>
      <c r="H112" s="36" t="s">
        <v>665</v>
      </c>
      <c r="I112" s="54" t="s">
        <v>373</v>
      </c>
      <c r="J112" s="54">
        <v>2025</v>
      </c>
      <c r="K112" s="54">
        <v>2019</v>
      </c>
      <c r="L112" s="36">
        <v>2025</v>
      </c>
      <c r="M112" s="36">
        <v>2009</v>
      </c>
      <c r="N112" s="36">
        <v>2013</v>
      </c>
      <c r="O112" s="36">
        <v>2013</v>
      </c>
      <c r="P112" s="36">
        <v>2003</v>
      </c>
      <c r="Q112" s="36">
        <v>2013</v>
      </c>
      <c r="R112" s="36">
        <v>2013</v>
      </c>
      <c r="S112" s="36">
        <v>2013</v>
      </c>
      <c r="T112" s="36" t="s">
        <v>362</v>
      </c>
      <c r="U112" s="36">
        <v>2013</v>
      </c>
      <c r="V112" s="36">
        <v>2002</v>
      </c>
      <c r="W112" s="54">
        <v>2013</v>
      </c>
      <c r="X112" s="36">
        <v>2017</v>
      </c>
      <c r="Y112" s="36" t="s">
        <v>749</v>
      </c>
      <c r="Z112" s="36" t="s">
        <v>749</v>
      </c>
      <c r="AA112" s="36" t="s">
        <v>749</v>
      </c>
      <c r="AB112" s="36" t="s">
        <v>749</v>
      </c>
      <c r="AC112" s="36">
        <v>2020</v>
      </c>
      <c r="AD112" s="36">
        <v>2012</v>
      </c>
      <c r="AE112" s="36">
        <v>2021</v>
      </c>
      <c r="AF112" s="36">
        <v>2015</v>
      </c>
      <c r="AG112" s="36">
        <v>2013</v>
      </c>
      <c r="AH112" s="36">
        <v>2013</v>
      </c>
      <c r="AI112" s="36">
        <v>2013</v>
      </c>
      <c r="AJ112" s="36">
        <v>2013</v>
      </c>
      <c r="AK112" s="36">
        <v>2019</v>
      </c>
      <c r="AL112" s="36">
        <v>2019</v>
      </c>
      <c r="AM112" s="36">
        <v>2019</v>
      </c>
      <c r="AN112" s="36">
        <v>2016</v>
      </c>
      <c r="AO112" s="36">
        <v>2016</v>
      </c>
      <c r="AP112" s="36">
        <v>2016</v>
      </c>
      <c r="AQ112" s="36">
        <v>2016</v>
      </c>
      <c r="AR112" s="36">
        <v>2013</v>
      </c>
      <c r="AS112" s="36">
        <v>2020</v>
      </c>
      <c r="AT112" s="12"/>
      <c r="AU112" s="12"/>
    </row>
    <row r="113" spans="1:47" ht="27.6">
      <c r="A113" s="385" t="s">
        <v>61</v>
      </c>
      <c r="B113" s="385" t="s">
        <v>60</v>
      </c>
      <c r="C113" s="62">
        <v>801</v>
      </c>
      <c r="D113" s="36">
        <v>2012</v>
      </c>
      <c r="E113" s="36" t="s">
        <v>664</v>
      </c>
      <c r="F113" s="36" t="s">
        <v>858</v>
      </c>
      <c r="G113" s="36">
        <v>2012</v>
      </c>
      <c r="H113" s="36" t="s">
        <v>665</v>
      </c>
      <c r="I113" s="54" t="s">
        <v>373</v>
      </c>
      <c r="J113" s="54">
        <v>2025</v>
      </c>
      <c r="K113" s="54">
        <v>2019</v>
      </c>
      <c r="L113" s="36">
        <v>2025</v>
      </c>
      <c r="M113" s="36">
        <v>2009</v>
      </c>
      <c r="N113" s="36">
        <v>2013</v>
      </c>
      <c r="O113" s="36">
        <v>2013</v>
      </c>
      <c r="P113" s="36">
        <v>2003</v>
      </c>
      <c r="Q113" s="36">
        <v>2013</v>
      </c>
      <c r="R113" s="36">
        <v>2013</v>
      </c>
      <c r="S113" s="36">
        <v>2013</v>
      </c>
      <c r="T113" s="36" t="s">
        <v>362</v>
      </c>
      <c r="U113" s="36">
        <v>2013</v>
      </c>
      <c r="V113" s="36">
        <v>2002</v>
      </c>
      <c r="W113" s="54">
        <v>2013</v>
      </c>
      <c r="X113" s="36">
        <v>2017</v>
      </c>
      <c r="Y113" s="36" t="s">
        <v>749</v>
      </c>
      <c r="Z113" s="36" t="s">
        <v>749</v>
      </c>
      <c r="AA113" s="36" t="s">
        <v>749</v>
      </c>
      <c r="AB113" s="36" t="s">
        <v>749</v>
      </c>
      <c r="AC113" s="36">
        <v>2020</v>
      </c>
      <c r="AD113" s="36">
        <v>2012</v>
      </c>
      <c r="AE113" s="36">
        <v>2021</v>
      </c>
      <c r="AF113" s="36">
        <v>2015</v>
      </c>
      <c r="AG113" s="36">
        <v>2013</v>
      </c>
      <c r="AH113" s="36">
        <v>2013</v>
      </c>
      <c r="AI113" s="36">
        <v>2013</v>
      </c>
      <c r="AJ113" s="36">
        <v>2013</v>
      </c>
      <c r="AK113" s="36">
        <v>2019</v>
      </c>
      <c r="AL113" s="36">
        <v>2019</v>
      </c>
      <c r="AM113" s="36">
        <v>2019</v>
      </c>
      <c r="AN113" s="36">
        <v>2016</v>
      </c>
      <c r="AO113" s="36">
        <v>2016</v>
      </c>
      <c r="AP113" s="36">
        <v>2016</v>
      </c>
      <c r="AQ113" s="36">
        <v>2016</v>
      </c>
      <c r="AR113" s="36">
        <v>2013</v>
      </c>
      <c r="AS113" s="36">
        <v>2020</v>
      </c>
      <c r="AT113" s="12"/>
      <c r="AU113" s="12"/>
    </row>
    <row r="114" spans="1:47" ht="27.6">
      <c r="A114" s="56" t="s">
        <v>61</v>
      </c>
      <c r="B114" s="57" t="s">
        <v>217</v>
      </c>
      <c r="C114" s="58">
        <v>802</v>
      </c>
      <c r="D114" s="36">
        <v>2012</v>
      </c>
      <c r="E114" s="36" t="s">
        <v>664</v>
      </c>
      <c r="F114" s="36" t="s">
        <v>859</v>
      </c>
      <c r="G114" s="36">
        <v>2012</v>
      </c>
      <c r="H114" s="36" t="s">
        <v>665</v>
      </c>
      <c r="I114" s="54" t="s">
        <v>373</v>
      </c>
      <c r="J114" s="54">
        <v>2025</v>
      </c>
      <c r="K114" s="54">
        <v>2019</v>
      </c>
      <c r="L114" s="36">
        <v>2025</v>
      </c>
      <c r="M114" s="36">
        <v>2009</v>
      </c>
      <c r="N114" s="36">
        <v>2013</v>
      </c>
      <c r="O114" s="36">
        <v>2013</v>
      </c>
      <c r="P114" s="36">
        <v>2003</v>
      </c>
      <c r="Q114" s="36">
        <v>2013</v>
      </c>
      <c r="R114" s="36">
        <v>2013</v>
      </c>
      <c r="S114" s="36">
        <v>2013</v>
      </c>
      <c r="T114" s="36" t="s">
        <v>362</v>
      </c>
      <c r="U114" s="36">
        <v>2013</v>
      </c>
      <c r="V114" s="36">
        <v>2002</v>
      </c>
      <c r="W114" s="54">
        <v>2013</v>
      </c>
      <c r="X114" s="36">
        <v>2017</v>
      </c>
      <c r="Y114" s="36" t="s">
        <v>749</v>
      </c>
      <c r="Z114" s="36" t="s">
        <v>749</v>
      </c>
      <c r="AA114" s="36" t="s">
        <v>749</v>
      </c>
      <c r="AB114" s="36" t="s">
        <v>749</v>
      </c>
      <c r="AC114" s="36">
        <v>2020</v>
      </c>
      <c r="AD114" s="36">
        <v>2012</v>
      </c>
      <c r="AE114" s="36">
        <v>2021</v>
      </c>
      <c r="AF114" s="36">
        <v>2015</v>
      </c>
      <c r="AG114" s="36">
        <v>2013</v>
      </c>
      <c r="AH114" s="36">
        <v>2013</v>
      </c>
      <c r="AI114" s="36">
        <v>2013</v>
      </c>
      <c r="AJ114" s="36">
        <v>2013</v>
      </c>
      <c r="AK114" s="36">
        <v>2019</v>
      </c>
      <c r="AL114" s="36">
        <v>2019</v>
      </c>
      <c r="AM114" s="36">
        <v>2019</v>
      </c>
      <c r="AN114" s="36">
        <v>2016</v>
      </c>
      <c r="AO114" s="36">
        <v>2016</v>
      </c>
      <c r="AP114" s="36">
        <v>2016</v>
      </c>
      <c r="AQ114" s="36">
        <v>2016</v>
      </c>
      <c r="AR114" s="36">
        <v>2013</v>
      </c>
      <c r="AS114" s="36">
        <v>2020</v>
      </c>
      <c r="AT114" s="12"/>
      <c r="AU114" s="12"/>
    </row>
    <row r="115" spans="1:47" ht="27.6">
      <c r="A115" s="56" t="s">
        <v>61</v>
      </c>
      <c r="B115" s="57" t="s">
        <v>218</v>
      </c>
      <c r="C115" s="58">
        <v>803</v>
      </c>
      <c r="D115" s="36">
        <v>2012</v>
      </c>
      <c r="E115" s="36" t="s">
        <v>664</v>
      </c>
      <c r="F115" s="36" t="s">
        <v>860</v>
      </c>
      <c r="G115" s="36">
        <v>2012</v>
      </c>
      <c r="H115" s="36" t="s">
        <v>665</v>
      </c>
      <c r="I115" s="54" t="s">
        <v>373</v>
      </c>
      <c r="J115" s="54">
        <v>2025</v>
      </c>
      <c r="K115" s="54">
        <v>2019</v>
      </c>
      <c r="L115" s="36">
        <v>2025</v>
      </c>
      <c r="M115" s="36">
        <v>2009</v>
      </c>
      <c r="N115" s="36">
        <v>2013</v>
      </c>
      <c r="O115" s="36">
        <v>2013</v>
      </c>
      <c r="P115" s="36">
        <v>2003</v>
      </c>
      <c r="Q115" s="36">
        <v>2013</v>
      </c>
      <c r="R115" s="36">
        <v>2013</v>
      </c>
      <c r="S115" s="36">
        <v>2013</v>
      </c>
      <c r="T115" s="36" t="s">
        <v>362</v>
      </c>
      <c r="U115" s="36">
        <v>2013</v>
      </c>
      <c r="V115" s="36">
        <v>2002</v>
      </c>
      <c r="W115" s="54">
        <v>2013</v>
      </c>
      <c r="X115" s="36">
        <v>2017</v>
      </c>
      <c r="Y115" s="36" t="s">
        <v>749</v>
      </c>
      <c r="Z115" s="36" t="s">
        <v>749</v>
      </c>
      <c r="AA115" s="36" t="s">
        <v>749</v>
      </c>
      <c r="AB115" s="36" t="s">
        <v>749</v>
      </c>
      <c r="AC115" s="36">
        <v>2020</v>
      </c>
      <c r="AD115" s="36">
        <v>2012</v>
      </c>
      <c r="AE115" s="36">
        <v>2021</v>
      </c>
      <c r="AF115" s="36">
        <v>2015</v>
      </c>
      <c r="AG115" s="36">
        <v>2013</v>
      </c>
      <c r="AH115" s="36">
        <v>2013</v>
      </c>
      <c r="AI115" s="36">
        <v>2013</v>
      </c>
      <c r="AJ115" s="36">
        <v>2013</v>
      </c>
      <c r="AK115" s="36">
        <v>2019</v>
      </c>
      <c r="AL115" s="36">
        <v>2019</v>
      </c>
      <c r="AM115" s="36">
        <v>2019</v>
      </c>
      <c r="AN115" s="36">
        <v>2016</v>
      </c>
      <c r="AO115" s="36">
        <v>2016</v>
      </c>
      <c r="AP115" s="36">
        <v>2016</v>
      </c>
      <c r="AQ115" s="36">
        <v>2016</v>
      </c>
      <c r="AR115" s="36">
        <v>2013</v>
      </c>
      <c r="AS115" s="36">
        <v>2020</v>
      </c>
      <c r="AT115" s="12"/>
      <c r="AU115" s="12"/>
    </row>
    <row r="116" spans="1:47" ht="27.6">
      <c r="A116" s="56" t="s">
        <v>61</v>
      </c>
      <c r="B116" s="57" t="s">
        <v>219</v>
      </c>
      <c r="C116" s="58">
        <v>804</v>
      </c>
      <c r="D116" s="36">
        <v>2012</v>
      </c>
      <c r="E116" s="36" t="s">
        <v>664</v>
      </c>
      <c r="F116" s="36" t="s">
        <v>861</v>
      </c>
      <c r="G116" s="36">
        <v>2012</v>
      </c>
      <c r="H116" s="36" t="s">
        <v>665</v>
      </c>
      <c r="I116" s="54" t="s">
        <v>373</v>
      </c>
      <c r="J116" s="54">
        <v>2025</v>
      </c>
      <c r="K116" s="54">
        <v>2019</v>
      </c>
      <c r="L116" s="36">
        <v>2025</v>
      </c>
      <c r="M116" s="36">
        <v>2009</v>
      </c>
      <c r="N116" s="36">
        <v>2013</v>
      </c>
      <c r="O116" s="36">
        <v>2013</v>
      </c>
      <c r="P116" s="36">
        <v>2003</v>
      </c>
      <c r="Q116" s="36">
        <v>2013</v>
      </c>
      <c r="R116" s="36">
        <v>2013</v>
      </c>
      <c r="S116" s="36">
        <v>2013</v>
      </c>
      <c r="T116" s="36" t="s">
        <v>362</v>
      </c>
      <c r="U116" s="36">
        <v>2013</v>
      </c>
      <c r="V116" s="36">
        <v>2002</v>
      </c>
      <c r="W116" s="54">
        <v>2013</v>
      </c>
      <c r="X116" s="36">
        <v>2017</v>
      </c>
      <c r="Y116" s="36" t="s">
        <v>749</v>
      </c>
      <c r="Z116" s="36" t="s">
        <v>749</v>
      </c>
      <c r="AA116" s="36" t="s">
        <v>749</v>
      </c>
      <c r="AB116" s="36" t="s">
        <v>749</v>
      </c>
      <c r="AC116" s="36">
        <v>2020</v>
      </c>
      <c r="AD116" s="36">
        <v>2012</v>
      </c>
      <c r="AE116" s="36">
        <v>2021</v>
      </c>
      <c r="AF116" s="36">
        <v>2015</v>
      </c>
      <c r="AG116" s="36">
        <v>2013</v>
      </c>
      <c r="AH116" s="36">
        <v>2013</v>
      </c>
      <c r="AI116" s="36">
        <v>2013</v>
      </c>
      <c r="AJ116" s="36">
        <v>2013</v>
      </c>
      <c r="AK116" s="36">
        <v>2019</v>
      </c>
      <c r="AL116" s="36">
        <v>2019</v>
      </c>
      <c r="AM116" s="36">
        <v>2019</v>
      </c>
      <c r="AN116" s="36">
        <v>2016</v>
      </c>
      <c r="AO116" s="36">
        <v>2016</v>
      </c>
      <c r="AP116" s="36">
        <v>2016</v>
      </c>
      <c r="AQ116" s="36">
        <v>2016</v>
      </c>
      <c r="AR116" s="36">
        <v>2013</v>
      </c>
      <c r="AS116" s="36">
        <v>2020</v>
      </c>
      <c r="AT116" s="12"/>
      <c r="AU116" s="12"/>
    </row>
    <row r="117" spans="1:47" ht="27.6">
      <c r="A117" s="56" t="s">
        <v>61</v>
      </c>
      <c r="B117" s="57" t="s">
        <v>126</v>
      </c>
      <c r="C117" s="58">
        <v>805</v>
      </c>
      <c r="D117" s="36">
        <v>2012</v>
      </c>
      <c r="E117" s="36" t="s">
        <v>664</v>
      </c>
      <c r="F117" s="36" t="s">
        <v>862</v>
      </c>
      <c r="G117" s="36">
        <v>2012</v>
      </c>
      <c r="H117" s="36" t="s">
        <v>665</v>
      </c>
      <c r="I117" s="54" t="s">
        <v>373</v>
      </c>
      <c r="J117" s="54">
        <v>2025</v>
      </c>
      <c r="K117" s="54">
        <v>2019</v>
      </c>
      <c r="L117" s="36">
        <v>2025</v>
      </c>
      <c r="M117" s="36">
        <v>2009</v>
      </c>
      <c r="N117" s="36">
        <v>2013</v>
      </c>
      <c r="O117" s="36">
        <v>2013</v>
      </c>
      <c r="P117" s="36">
        <v>2003</v>
      </c>
      <c r="Q117" s="36">
        <v>2013</v>
      </c>
      <c r="R117" s="36">
        <v>2013</v>
      </c>
      <c r="S117" s="36">
        <v>2013</v>
      </c>
      <c r="T117" s="36" t="s">
        <v>362</v>
      </c>
      <c r="U117" s="36">
        <v>2013</v>
      </c>
      <c r="V117" s="36">
        <v>2002</v>
      </c>
      <c r="W117" s="54">
        <v>2013</v>
      </c>
      <c r="X117" s="36">
        <v>2017</v>
      </c>
      <c r="Y117" s="36" t="s">
        <v>749</v>
      </c>
      <c r="Z117" s="36" t="s">
        <v>749</v>
      </c>
      <c r="AA117" s="36" t="s">
        <v>749</v>
      </c>
      <c r="AB117" s="36" t="s">
        <v>749</v>
      </c>
      <c r="AC117" s="36">
        <v>2020</v>
      </c>
      <c r="AD117" s="36">
        <v>2012</v>
      </c>
      <c r="AE117" s="36">
        <v>2021</v>
      </c>
      <c r="AF117" s="36">
        <v>2015</v>
      </c>
      <c r="AG117" s="36">
        <v>2013</v>
      </c>
      <c r="AH117" s="36">
        <v>2013</v>
      </c>
      <c r="AI117" s="36">
        <v>2013</v>
      </c>
      <c r="AJ117" s="36">
        <v>2013</v>
      </c>
      <c r="AK117" s="36">
        <v>2019</v>
      </c>
      <c r="AL117" s="36">
        <v>2019</v>
      </c>
      <c r="AM117" s="36">
        <v>2019</v>
      </c>
      <c r="AN117" s="36">
        <v>2016</v>
      </c>
      <c r="AO117" s="36">
        <v>2016</v>
      </c>
      <c r="AP117" s="36">
        <v>2016</v>
      </c>
      <c r="AQ117" s="36">
        <v>2016</v>
      </c>
      <c r="AR117" s="36">
        <v>2013</v>
      </c>
      <c r="AS117" s="36">
        <v>2020</v>
      </c>
      <c r="AT117" s="12"/>
      <c r="AU117" s="12"/>
    </row>
    <row r="118" spans="1:47" ht="27.6">
      <c r="A118" s="56" t="s">
        <v>61</v>
      </c>
      <c r="B118" s="57" t="s">
        <v>220</v>
      </c>
      <c r="C118" s="58">
        <v>806</v>
      </c>
      <c r="D118" s="36">
        <v>2012</v>
      </c>
      <c r="E118" s="36" t="s">
        <v>664</v>
      </c>
      <c r="F118" s="36" t="s">
        <v>863</v>
      </c>
      <c r="G118" s="36">
        <v>2012</v>
      </c>
      <c r="H118" s="36" t="s">
        <v>665</v>
      </c>
      <c r="I118" s="54" t="s">
        <v>373</v>
      </c>
      <c r="J118" s="54">
        <v>2025</v>
      </c>
      <c r="K118" s="54">
        <v>2019</v>
      </c>
      <c r="L118" s="36">
        <v>2025</v>
      </c>
      <c r="M118" s="36">
        <v>2009</v>
      </c>
      <c r="N118" s="36">
        <v>2013</v>
      </c>
      <c r="O118" s="36">
        <v>2013</v>
      </c>
      <c r="P118" s="36">
        <v>2003</v>
      </c>
      <c r="Q118" s="36">
        <v>2013</v>
      </c>
      <c r="R118" s="36">
        <v>2013</v>
      </c>
      <c r="S118" s="36">
        <v>2013</v>
      </c>
      <c r="T118" s="36" t="s">
        <v>362</v>
      </c>
      <c r="U118" s="36">
        <v>2013</v>
      </c>
      <c r="V118" s="36">
        <v>2002</v>
      </c>
      <c r="W118" s="54">
        <v>2013</v>
      </c>
      <c r="X118" s="36">
        <v>2017</v>
      </c>
      <c r="Y118" s="36" t="s">
        <v>749</v>
      </c>
      <c r="Z118" s="36" t="s">
        <v>749</v>
      </c>
      <c r="AA118" s="36" t="s">
        <v>749</v>
      </c>
      <c r="AB118" s="36" t="s">
        <v>749</v>
      </c>
      <c r="AC118" s="36">
        <v>2020</v>
      </c>
      <c r="AD118" s="36">
        <v>2012</v>
      </c>
      <c r="AE118" s="36">
        <v>2021</v>
      </c>
      <c r="AF118" s="36">
        <v>2015</v>
      </c>
      <c r="AG118" s="36">
        <v>2013</v>
      </c>
      <c r="AH118" s="36">
        <v>2013</v>
      </c>
      <c r="AI118" s="36">
        <v>2013</v>
      </c>
      <c r="AJ118" s="36">
        <v>2013</v>
      </c>
      <c r="AK118" s="36">
        <v>2019</v>
      </c>
      <c r="AL118" s="36">
        <v>2019</v>
      </c>
      <c r="AM118" s="36">
        <v>2019</v>
      </c>
      <c r="AN118" s="36">
        <v>2016</v>
      </c>
      <c r="AO118" s="36">
        <v>2016</v>
      </c>
      <c r="AP118" s="36">
        <v>2016</v>
      </c>
      <c r="AQ118" s="36">
        <v>2016</v>
      </c>
      <c r="AR118" s="36">
        <v>2013</v>
      </c>
      <c r="AS118" s="36">
        <v>2020</v>
      </c>
      <c r="AT118" s="12"/>
      <c r="AU118" s="12"/>
    </row>
    <row r="119" spans="1:47" ht="27.6">
      <c r="A119" s="56" t="s">
        <v>61</v>
      </c>
      <c r="B119" s="57" t="s">
        <v>147</v>
      </c>
      <c r="C119" s="58">
        <v>807</v>
      </c>
      <c r="D119" s="36">
        <v>2012</v>
      </c>
      <c r="E119" s="36" t="s">
        <v>664</v>
      </c>
      <c r="F119" s="36" t="s">
        <v>864</v>
      </c>
      <c r="G119" s="36">
        <v>2012</v>
      </c>
      <c r="H119" s="36" t="s">
        <v>665</v>
      </c>
      <c r="I119" s="54" t="s">
        <v>373</v>
      </c>
      <c r="J119" s="54">
        <v>2025</v>
      </c>
      <c r="K119" s="54">
        <v>2019</v>
      </c>
      <c r="L119" s="36">
        <v>2025</v>
      </c>
      <c r="M119" s="36">
        <v>2009</v>
      </c>
      <c r="N119" s="36">
        <v>2013</v>
      </c>
      <c r="O119" s="36">
        <v>2013</v>
      </c>
      <c r="P119" s="36">
        <v>2003</v>
      </c>
      <c r="Q119" s="36">
        <v>2013</v>
      </c>
      <c r="R119" s="36">
        <v>2013</v>
      </c>
      <c r="S119" s="36">
        <v>2013</v>
      </c>
      <c r="T119" s="36" t="s">
        <v>362</v>
      </c>
      <c r="U119" s="36">
        <v>2013</v>
      </c>
      <c r="V119" s="36">
        <v>2002</v>
      </c>
      <c r="W119" s="54">
        <v>2013</v>
      </c>
      <c r="X119" s="36">
        <v>2017</v>
      </c>
      <c r="Y119" s="36" t="s">
        <v>749</v>
      </c>
      <c r="Z119" s="36" t="s">
        <v>749</v>
      </c>
      <c r="AA119" s="36" t="s">
        <v>749</v>
      </c>
      <c r="AB119" s="36" t="s">
        <v>749</v>
      </c>
      <c r="AC119" s="36">
        <v>2020</v>
      </c>
      <c r="AD119" s="36">
        <v>2012</v>
      </c>
      <c r="AE119" s="36">
        <v>2021</v>
      </c>
      <c r="AF119" s="36">
        <v>2015</v>
      </c>
      <c r="AG119" s="36">
        <v>2013</v>
      </c>
      <c r="AH119" s="36">
        <v>2013</v>
      </c>
      <c r="AI119" s="36">
        <v>2013</v>
      </c>
      <c r="AJ119" s="36">
        <v>2013</v>
      </c>
      <c r="AK119" s="36">
        <v>2019</v>
      </c>
      <c r="AL119" s="36">
        <v>2019</v>
      </c>
      <c r="AM119" s="36">
        <v>2019</v>
      </c>
      <c r="AN119" s="36">
        <v>2016</v>
      </c>
      <c r="AO119" s="36">
        <v>2016</v>
      </c>
      <c r="AP119" s="36">
        <v>2016</v>
      </c>
      <c r="AQ119" s="36">
        <v>2016</v>
      </c>
      <c r="AR119" s="36">
        <v>2013</v>
      </c>
      <c r="AS119" s="36">
        <v>2020</v>
      </c>
      <c r="AT119" s="12"/>
      <c r="AU119" s="12"/>
    </row>
    <row r="120" spans="1:47" ht="27.6">
      <c r="A120" s="56" t="s">
        <v>61</v>
      </c>
      <c r="B120" s="57" t="s">
        <v>221</v>
      </c>
      <c r="C120" s="58">
        <v>808</v>
      </c>
      <c r="D120" s="36">
        <v>2012</v>
      </c>
      <c r="E120" s="36" t="s">
        <v>664</v>
      </c>
      <c r="F120" s="36" t="s">
        <v>865</v>
      </c>
      <c r="G120" s="36">
        <v>2012</v>
      </c>
      <c r="H120" s="36" t="s">
        <v>665</v>
      </c>
      <c r="I120" s="54" t="s">
        <v>373</v>
      </c>
      <c r="J120" s="54">
        <v>2025</v>
      </c>
      <c r="K120" s="54">
        <v>2019</v>
      </c>
      <c r="L120" s="36">
        <v>2025</v>
      </c>
      <c r="M120" s="36">
        <v>2009</v>
      </c>
      <c r="N120" s="36">
        <v>2013</v>
      </c>
      <c r="O120" s="36">
        <v>2013</v>
      </c>
      <c r="P120" s="36">
        <v>2003</v>
      </c>
      <c r="Q120" s="36">
        <v>2013</v>
      </c>
      <c r="R120" s="36">
        <v>2013</v>
      </c>
      <c r="S120" s="36">
        <v>2013</v>
      </c>
      <c r="T120" s="36" t="s">
        <v>362</v>
      </c>
      <c r="U120" s="36">
        <v>2013</v>
      </c>
      <c r="V120" s="36">
        <v>2002</v>
      </c>
      <c r="W120" s="54">
        <v>2013</v>
      </c>
      <c r="X120" s="36">
        <v>2017</v>
      </c>
      <c r="Y120" s="36" t="s">
        <v>749</v>
      </c>
      <c r="Z120" s="36" t="s">
        <v>749</v>
      </c>
      <c r="AA120" s="36" t="s">
        <v>749</v>
      </c>
      <c r="AB120" s="36" t="s">
        <v>749</v>
      </c>
      <c r="AC120" s="36">
        <v>2020</v>
      </c>
      <c r="AD120" s="36">
        <v>2012</v>
      </c>
      <c r="AE120" s="36">
        <v>2021</v>
      </c>
      <c r="AF120" s="36">
        <v>2015</v>
      </c>
      <c r="AG120" s="36">
        <v>2013</v>
      </c>
      <c r="AH120" s="36">
        <v>2013</v>
      </c>
      <c r="AI120" s="36">
        <v>2013</v>
      </c>
      <c r="AJ120" s="36">
        <v>2013</v>
      </c>
      <c r="AK120" s="36">
        <v>2019</v>
      </c>
      <c r="AL120" s="36">
        <v>2019</v>
      </c>
      <c r="AM120" s="36">
        <v>2019</v>
      </c>
      <c r="AN120" s="36">
        <v>2016</v>
      </c>
      <c r="AO120" s="36">
        <v>2016</v>
      </c>
      <c r="AP120" s="36">
        <v>2016</v>
      </c>
      <c r="AQ120" s="36">
        <v>2016</v>
      </c>
      <c r="AR120" s="36">
        <v>2013</v>
      </c>
      <c r="AS120" s="36">
        <v>2020</v>
      </c>
      <c r="AT120" s="12"/>
      <c r="AU120" s="12"/>
    </row>
    <row r="121" spans="1:47" ht="27.6">
      <c r="A121" s="56" t="s">
        <v>61</v>
      </c>
      <c r="B121" s="57" t="s">
        <v>222</v>
      </c>
      <c r="C121" s="58">
        <v>809</v>
      </c>
      <c r="D121" s="36">
        <v>2012</v>
      </c>
      <c r="E121" s="36" t="s">
        <v>664</v>
      </c>
      <c r="F121" s="36" t="s">
        <v>866</v>
      </c>
      <c r="G121" s="36">
        <v>2012</v>
      </c>
      <c r="H121" s="36" t="s">
        <v>665</v>
      </c>
      <c r="I121" s="54" t="s">
        <v>373</v>
      </c>
      <c r="J121" s="54">
        <v>2025</v>
      </c>
      <c r="K121" s="54">
        <v>2019</v>
      </c>
      <c r="L121" s="36">
        <v>2025</v>
      </c>
      <c r="M121" s="36">
        <v>2009</v>
      </c>
      <c r="N121" s="36">
        <v>2013</v>
      </c>
      <c r="O121" s="36">
        <v>2013</v>
      </c>
      <c r="P121" s="36">
        <v>2003</v>
      </c>
      <c r="Q121" s="36">
        <v>2013</v>
      </c>
      <c r="R121" s="36">
        <v>2013</v>
      </c>
      <c r="S121" s="36">
        <v>2013</v>
      </c>
      <c r="T121" s="36" t="s">
        <v>362</v>
      </c>
      <c r="U121" s="36">
        <v>2013</v>
      </c>
      <c r="V121" s="36">
        <v>2002</v>
      </c>
      <c r="W121" s="54">
        <v>2013</v>
      </c>
      <c r="X121" s="36">
        <v>2017</v>
      </c>
      <c r="Y121" s="36" t="s">
        <v>749</v>
      </c>
      <c r="Z121" s="36" t="s">
        <v>749</v>
      </c>
      <c r="AA121" s="36" t="s">
        <v>749</v>
      </c>
      <c r="AB121" s="36" t="s">
        <v>749</v>
      </c>
      <c r="AC121" s="36">
        <v>2020</v>
      </c>
      <c r="AD121" s="36">
        <v>2012</v>
      </c>
      <c r="AE121" s="36">
        <v>2021</v>
      </c>
      <c r="AF121" s="36">
        <v>2015</v>
      </c>
      <c r="AG121" s="36">
        <v>2013</v>
      </c>
      <c r="AH121" s="36">
        <v>2013</v>
      </c>
      <c r="AI121" s="36">
        <v>2013</v>
      </c>
      <c r="AJ121" s="36">
        <v>2013</v>
      </c>
      <c r="AK121" s="36">
        <v>2019</v>
      </c>
      <c r="AL121" s="36">
        <v>2019</v>
      </c>
      <c r="AM121" s="36">
        <v>2019</v>
      </c>
      <c r="AN121" s="36">
        <v>2016</v>
      </c>
      <c r="AO121" s="36">
        <v>2016</v>
      </c>
      <c r="AP121" s="36">
        <v>2016</v>
      </c>
      <c r="AQ121" s="36">
        <v>2016</v>
      </c>
      <c r="AR121" s="36">
        <v>2013</v>
      </c>
      <c r="AS121" s="36">
        <v>2020</v>
      </c>
      <c r="AT121" s="12"/>
      <c r="AU121" s="12"/>
    </row>
    <row r="122" spans="1:47" ht="27.6">
      <c r="A122" s="56" t="s">
        <v>61</v>
      </c>
      <c r="B122" s="57" t="s">
        <v>223</v>
      </c>
      <c r="C122" s="58">
        <v>810</v>
      </c>
      <c r="D122" s="36">
        <v>2012</v>
      </c>
      <c r="E122" s="36" t="s">
        <v>664</v>
      </c>
      <c r="F122" s="36" t="s">
        <v>867</v>
      </c>
      <c r="G122" s="36">
        <v>2012</v>
      </c>
      <c r="H122" s="36" t="s">
        <v>665</v>
      </c>
      <c r="I122" s="54" t="s">
        <v>373</v>
      </c>
      <c r="J122" s="54">
        <v>2025</v>
      </c>
      <c r="K122" s="54">
        <v>2019</v>
      </c>
      <c r="L122" s="36">
        <v>2025</v>
      </c>
      <c r="M122" s="36">
        <v>2009</v>
      </c>
      <c r="N122" s="36">
        <v>2013</v>
      </c>
      <c r="O122" s="36">
        <v>2013</v>
      </c>
      <c r="P122" s="36">
        <v>2003</v>
      </c>
      <c r="Q122" s="36">
        <v>2013</v>
      </c>
      <c r="R122" s="36">
        <v>2013</v>
      </c>
      <c r="S122" s="36">
        <v>2013</v>
      </c>
      <c r="T122" s="36" t="s">
        <v>362</v>
      </c>
      <c r="U122" s="36">
        <v>2013</v>
      </c>
      <c r="V122" s="36">
        <v>2002</v>
      </c>
      <c r="W122" s="54">
        <v>2013</v>
      </c>
      <c r="X122" s="36">
        <v>2017</v>
      </c>
      <c r="Y122" s="36" t="s">
        <v>749</v>
      </c>
      <c r="Z122" s="36" t="s">
        <v>749</v>
      </c>
      <c r="AA122" s="36" t="s">
        <v>749</v>
      </c>
      <c r="AB122" s="36" t="s">
        <v>749</v>
      </c>
      <c r="AC122" s="36">
        <v>2020</v>
      </c>
      <c r="AD122" s="36">
        <v>2012</v>
      </c>
      <c r="AE122" s="36">
        <v>2021</v>
      </c>
      <c r="AF122" s="36">
        <v>2015</v>
      </c>
      <c r="AG122" s="36">
        <v>2013</v>
      </c>
      <c r="AH122" s="36">
        <v>2013</v>
      </c>
      <c r="AI122" s="36">
        <v>2013</v>
      </c>
      <c r="AJ122" s="36">
        <v>2013</v>
      </c>
      <c r="AK122" s="36">
        <v>2019</v>
      </c>
      <c r="AL122" s="36">
        <v>2019</v>
      </c>
      <c r="AM122" s="36">
        <v>2019</v>
      </c>
      <c r="AN122" s="36">
        <v>2016</v>
      </c>
      <c r="AO122" s="36">
        <v>2016</v>
      </c>
      <c r="AP122" s="36">
        <v>2016</v>
      </c>
      <c r="AQ122" s="36">
        <v>2016</v>
      </c>
      <c r="AR122" s="36">
        <v>2013</v>
      </c>
      <c r="AS122" s="36">
        <v>2020</v>
      </c>
      <c r="AT122" s="12"/>
      <c r="AU122" s="12"/>
    </row>
    <row r="123" spans="1:47" ht="27.6">
      <c r="A123" s="56" t="s">
        <v>61</v>
      </c>
      <c r="B123" s="57" t="s">
        <v>224</v>
      </c>
      <c r="C123" s="58">
        <v>811</v>
      </c>
      <c r="D123" s="36">
        <v>2012</v>
      </c>
      <c r="E123" s="36" t="s">
        <v>664</v>
      </c>
      <c r="F123" s="36" t="s">
        <v>868</v>
      </c>
      <c r="G123" s="36">
        <v>2012</v>
      </c>
      <c r="H123" s="36" t="s">
        <v>665</v>
      </c>
      <c r="I123" s="54" t="s">
        <v>373</v>
      </c>
      <c r="J123" s="54">
        <v>2025</v>
      </c>
      <c r="K123" s="54">
        <v>2019</v>
      </c>
      <c r="L123" s="36">
        <v>2025</v>
      </c>
      <c r="M123" s="36">
        <v>2009</v>
      </c>
      <c r="N123" s="36">
        <v>2013</v>
      </c>
      <c r="O123" s="36">
        <v>2013</v>
      </c>
      <c r="P123" s="36">
        <v>2003</v>
      </c>
      <c r="Q123" s="36">
        <v>2013</v>
      </c>
      <c r="R123" s="36">
        <v>2013</v>
      </c>
      <c r="S123" s="36">
        <v>2013</v>
      </c>
      <c r="T123" s="36" t="s">
        <v>362</v>
      </c>
      <c r="U123" s="36">
        <v>2013</v>
      </c>
      <c r="V123" s="36">
        <v>2002</v>
      </c>
      <c r="W123" s="54">
        <v>2013</v>
      </c>
      <c r="X123" s="36">
        <v>2017</v>
      </c>
      <c r="Y123" s="36" t="s">
        <v>749</v>
      </c>
      <c r="Z123" s="36" t="s">
        <v>749</v>
      </c>
      <c r="AA123" s="36" t="s">
        <v>749</v>
      </c>
      <c r="AB123" s="36" t="s">
        <v>749</v>
      </c>
      <c r="AC123" s="36">
        <v>2020</v>
      </c>
      <c r="AD123" s="36">
        <v>2012</v>
      </c>
      <c r="AE123" s="36">
        <v>2021</v>
      </c>
      <c r="AF123" s="36">
        <v>2015</v>
      </c>
      <c r="AG123" s="36">
        <v>2013</v>
      </c>
      <c r="AH123" s="36">
        <v>2013</v>
      </c>
      <c r="AI123" s="36">
        <v>2013</v>
      </c>
      <c r="AJ123" s="36">
        <v>2013</v>
      </c>
      <c r="AK123" s="36">
        <v>2019</v>
      </c>
      <c r="AL123" s="36">
        <v>2019</v>
      </c>
      <c r="AM123" s="36">
        <v>2019</v>
      </c>
      <c r="AN123" s="36">
        <v>2016</v>
      </c>
      <c r="AO123" s="36">
        <v>2016</v>
      </c>
      <c r="AP123" s="36">
        <v>2016</v>
      </c>
      <c r="AQ123" s="36">
        <v>2016</v>
      </c>
      <c r="AR123" s="36">
        <v>2013</v>
      </c>
      <c r="AS123" s="36">
        <v>2020</v>
      </c>
      <c r="AT123" s="12"/>
      <c r="AU123" s="12"/>
    </row>
    <row r="124" spans="1:47" ht="27.6">
      <c r="A124" s="56" t="s">
        <v>61</v>
      </c>
      <c r="B124" s="57" t="s">
        <v>225</v>
      </c>
      <c r="C124" s="58">
        <v>812</v>
      </c>
      <c r="D124" s="36">
        <v>2012</v>
      </c>
      <c r="E124" s="36" t="s">
        <v>664</v>
      </c>
      <c r="F124" s="36" t="s">
        <v>869</v>
      </c>
      <c r="G124" s="36">
        <v>2012</v>
      </c>
      <c r="H124" s="36" t="s">
        <v>665</v>
      </c>
      <c r="I124" s="54" t="s">
        <v>373</v>
      </c>
      <c r="J124" s="54">
        <v>2025</v>
      </c>
      <c r="K124" s="54">
        <v>2019</v>
      </c>
      <c r="L124" s="36">
        <v>2025</v>
      </c>
      <c r="M124" s="36">
        <v>2009</v>
      </c>
      <c r="N124" s="36">
        <v>2013</v>
      </c>
      <c r="O124" s="36">
        <v>2013</v>
      </c>
      <c r="P124" s="36">
        <v>2003</v>
      </c>
      <c r="Q124" s="36">
        <v>2013</v>
      </c>
      <c r="R124" s="36">
        <v>2013</v>
      </c>
      <c r="S124" s="36">
        <v>2013</v>
      </c>
      <c r="T124" s="36" t="s">
        <v>362</v>
      </c>
      <c r="U124" s="36">
        <v>2013</v>
      </c>
      <c r="V124" s="36">
        <v>2002</v>
      </c>
      <c r="W124" s="54">
        <v>2013</v>
      </c>
      <c r="X124" s="36">
        <v>2017</v>
      </c>
      <c r="Y124" s="36" t="s">
        <v>749</v>
      </c>
      <c r="Z124" s="36" t="s">
        <v>749</v>
      </c>
      <c r="AA124" s="36" t="s">
        <v>749</v>
      </c>
      <c r="AB124" s="36" t="s">
        <v>749</v>
      </c>
      <c r="AC124" s="36">
        <v>2020</v>
      </c>
      <c r="AD124" s="36">
        <v>2012</v>
      </c>
      <c r="AE124" s="36">
        <v>2021</v>
      </c>
      <c r="AF124" s="36">
        <v>2015</v>
      </c>
      <c r="AG124" s="36">
        <v>2013</v>
      </c>
      <c r="AH124" s="36">
        <v>2013</v>
      </c>
      <c r="AI124" s="36">
        <v>2013</v>
      </c>
      <c r="AJ124" s="36">
        <v>2013</v>
      </c>
      <c r="AK124" s="36">
        <v>2019</v>
      </c>
      <c r="AL124" s="36">
        <v>2019</v>
      </c>
      <c r="AM124" s="36">
        <v>2019</v>
      </c>
      <c r="AN124" s="36">
        <v>2016</v>
      </c>
      <c r="AO124" s="36">
        <v>2016</v>
      </c>
      <c r="AP124" s="36">
        <v>2016</v>
      </c>
      <c r="AQ124" s="36">
        <v>2016</v>
      </c>
      <c r="AR124" s="36">
        <v>2013</v>
      </c>
      <c r="AS124" s="36">
        <v>2020</v>
      </c>
      <c r="AT124" s="12"/>
      <c r="AU124" s="12"/>
    </row>
    <row r="125" spans="1:47" ht="27.6">
      <c r="A125" s="56" t="s">
        <v>61</v>
      </c>
      <c r="B125" s="57" t="s">
        <v>226</v>
      </c>
      <c r="C125" s="58">
        <v>813</v>
      </c>
      <c r="D125" s="36">
        <v>2012</v>
      </c>
      <c r="E125" s="36" t="s">
        <v>664</v>
      </c>
      <c r="F125" s="36" t="s">
        <v>870</v>
      </c>
      <c r="G125" s="36">
        <v>2012</v>
      </c>
      <c r="H125" s="36" t="s">
        <v>665</v>
      </c>
      <c r="I125" s="54" t="s">
        <v>373</v>
      </c>
      <c r="J125" s="54">
        <v>2025</v>
      </c>
      <c r="K125" s="54">
        <v>2019</v>
      </c>
      <c r="L125" s="36">
        <v>2025</v>
      </c>
      <c r="M125" s="36">
        <v>2009</v>
      </c>
      <c r="N125" s="36">
        <v>2013</v>
      </c>
      <c r="O125" s="36">
        <v>2013</v>
      </c>
      <c r="P125" s="36">
        <v>2003</v>
      </c>
      <c r="Q125" s="36">
        <v>2013</v>
      </c>
      <c r="R125" s="36">
        <v>2013</v>
      </c>
      <c r="S125" s="36">
        <v>2013</v>
      </c>
      <c r="T125" s="36" t="s">
        <v>362</v>
      </c>
      <c r="U125" s="36">
        <v>2013</v>
      </c>
      <c r="V125" s="36">
        <v>2002</v>
      </c>
      <c r="W125" s="54">
        <v>2013</v>
      </c>
      <c r="X125" s="36">
        <v>2017</v>
      </c>
      <c r="Y125" s="36" t="s">
        <v>749</v>
      </c>
      <c r="Z125" s="36" t="s">
        <v>749</v>
      </c>
      <c r="AA125" s="36" t="s">
        <v>749</v>
      </c>
      <c r="AB125" s="36" t="s">
        <v>749</v>
      </c>
      <c r="AC125" s="36">
        <v>2020</v>
      </c>
      <c r="AD125" s="36">
        <v>2012</v>
      </c>
      <c r="AE125" s="36">
        <v>2021</v>
      </c>
      <c r="AF125" s="36">
        <v>2015</v>
      </c>
      <c r="AG125" s="36">
        <v>2013</v>
      </c>
      <c r="AH125" s="36">
        <v>2013</v>
      </c>
      <c r="AI125" s="36">
        <v>2013</v>
      </c>
      <c r="AJ125" s="36">
        <v>2013</v>
      </c>
      <c r="AK125" s="36">
        <v>2019</v>
      </c>
      <c r="AL125" s="36">
        <v>2019</v>
      </c>
      <c r="AM125" s="36">
        <v>2019</v>
      </c>
      <c r="AN125" s="36">
        <v>2016</v>
      </c>
      <c r="AO125" s="36">
        <v>2016</v>
      </c>
      <c r="AP125" s="36">
        <v>2016</v>
      </c>
      <c r="AQ125" s="36">
        <v>2016</v>
      </c>
      <c r="AR125" s="36">
        <v>2013</v>
      </c>
      <c r="AS125" s="36">
        <v>2020</v>
      </c>
      <c r="AT125" s="12"/>
      <c r="AU125" s="12"/>
    </row>
    <row r="126" spans="1:47" ht="27.6">
      <c r="A126" s="56" t="s">
        <v>61</v>
      </c>
      <c r="B126" s="57" t="s">
        <v>227</v>
      </c>
      <c r="C126" s="58">
        <v>814</v>
      </c>
      <c r="D126" s="36">
        <v>2012</v>
      </c>
      <c r="E126" s="36" t="s">
        <v>664</v>
      </c>
      <c r="F126" s="36" t="s">
        <v>871</v>
      </c>
      <c r="G126" s="36">
        <v>2012</v>
      </c>
      <c r="H126" s="36" t="s">
        <v>665</v>
      </c>
      <c r="I126" s="54" t="s">
        <v>373</v>
      </c>
      <c r="J126" s="54">
        <v>2025</v>
      </c>
      <c r="K126" s="54">
        <v>2019</v>
      </c>
      <c r="L126" s="36">
        <v>2025</v>
      </c>
      <c r="M126" s="36">
        <v>2009</v>
      </c>
      <c r="N126" s="36">
        <v>2013</v>
      </c>
      <c r="O126" s="36">
        <v>2013</v>
      </c>
      <c r="P126" s="36">
        <v>2003</v>
      </c>
      <c r="Q126" s="36">
        <v>2013</v>
      </c>
      <c r="R126" s="36">
        <v>2013</v>
      </c>
      <c r="S126" s="36">
        <v>2013</v>
      </c>
      <c r="T126" s="36" t="s">
        <v>362</v>
      </c>
      <c r="U126" s="36">
        <v>2013</v>
      </c>
      <c r="V126" s="36">
        <v>2002</v>
      </c>
      <c r="W126" s="54">
        <v>2013</v>
      </c>
      <c r="X126" s="36">
        <v>2017</v>
      </c>
      <c r="Y126" s="36" t="s">
        <v>749</v>
      </c>
      <c r="Z126" s="36" t="s">
        <v>749</v>
      </c>
      <c r="AA126" s="36" t="s">
        <v>749</v>
      </c>
      <c r="AB126" s="36" t="s">
        <v>749</v>
      </c>
      <c r="AC126" s="36">
        <v>2020</v>
      </c>
      <c r="AD126" s="36">
        <v>2012</v>
      </c>
      <c r="AE126" s="36">
        <v>2021</v>
      </c>
      <c r="AF126" s="36">
        <v>2015</v>
      </c>
      <c r="AG126" s="36">
        <v>2013</v>
      </c>
      <c r="AH126" s="36">
        <v>2013</v>
      </c>
      <c r="AI126" s="36">
        <v>2013</v>
      </c>
      <c r="AJ126" s="36">
        <v>2013</v>
      </c>
      <c r="AK126" s="36">
        <v>2019</v>
      </c>
      <c r="AL126" s="36">
        <v>2019</v>
      </c>
      <c r="AM126" s="36">
        <v>2019</v>
      </c>
      <c r="AN126" s="36">
        <v>2016</v>
      </c>
      <c r="AO126" s="36">
        <v>2016</v>
      </c>
      <c r="AP126" s="36">
        <v>2016</v>
      </c>
      <c r="AQ126" s="36">
        <v>2016</v>
      </c>
      <c r="AR126" s="36">
        <v>2013</v>
      </c>
      <c r="AS126" s="36">
        <v>2020</v>
      </c>
      <c r="AT126" s="12"/>
      <c r="AU126" s="12"/>
    </row>
    <row r="127" spans="1:47" ht="27.6">
      <c r="A127" s="56" t="s">
        <v>61</v>
      </c>
      <c r="B127" s="57" t="s">
        <v>228</v>
      </c>
      <c r="C127" s="58">
        <v>815</v>
      </c>
      <c r="D127" s="36">
        <v>2012</v>
      </c>
      <c r="E127" s="36" t="s">
        <v>664</v>
      </c>
      <c r="F127" s="36" t="s">
        <v>872</v>
      </c>
      <c r="G127" s="36">
        <v>2012</v>
      </c>
      <c r="H127" s="36" t="s">
        <v>665</v>
      </c>
      <c r="I127" s="54" t="s">
        <v>373</v>
      </c>
      <c r="J127" s="54">
        <v>2025</v>
      </c>
      <c r="K127" s="54">
        <v>2019</v>
      </c>
      <c r="L127" s="36">
        <v>2025</v>
      </c>
      <c r="M127" s="36">
        <v>2009</v>
      </c>
      <c r="N127" s="36">
        <v>2013</v>
      </c>
      <c r="O127" s="36">
        <v>2013</v>
      </c>
      <c r="P127" s="36">
        <v>2003</v>
      </c>
      <c r="Q127" s="36">
        <v>2013</v>
      </c>
      <c r="R127" s="36">
        <v>2013</v>
      </c>
      <c r="S127" s="36">
        <v>2013</v>
      </c>
      <c r="T127" s="36" t="s">
        <v>362</v>
      </c>
      <c r="U127" s="36">
        <v>2013</v>
      </c>
      <c r="V127" s="36">
        <v>2002</v>
      </c>
      <c r="W127" s="54">
        <v>2013</v>
      </c>
      <c r="X127" s="36">
        <v>2017</v>
      </c>
      <c r="Y127" s="36" t="s">
        <v>749</v>
      </c>
      <c r="Z127" s="36" t="s">
        <v>749</v>
      </c>
      <c r="AA127" s="36" t="s">
        <v>749</v>
      </c>
      <c r="AB127" s="36" t="s">
        <v>749</v>
      </c>
      <c r="AC127" s="36">
        <v>2020</v>
      </c>
      <c r="AD127" s="36">
        <v>2012</v>
      </c>
      <c r="AE127" s="36">
        <v>2021</v>
      </c>
      <c r="AF127" s="36">
        <v>2015</v>
      </c>
      <c r="AG127" s="36">
        <v>2013</v>
      </c>
      <c r="AH127" s="36">
        <v>2013</v>
      </c>
      <c r="AI127" s="36">
        <v>2013</v>
      </c>
      <c r="AJ127" s="36">
        <v>2013</v>
      </c>
      <c r="AK127" s="36">
        <v>2019</v>
      </c>
      <c r="AL127" s="36">
        <v>2019</v>
      </c>
      <c r="AM127" s="36">
        <v>2019</v>
      </c>
      <c r="AN127" s="36">
        <v>2016</v>
      </c>
      <c r="AO127" s="36">
        <v>2016</v>
      </c>
      <c r="AP127" s="36">
        <v>2016</v>
      </c>
      <c r="AQ127" s="36">
        <v>2016</v>
      </c>
      <c r="AR127" s="36">
        <v>2013</v>
      </c>
      <c r="AS127" s="36">
        <v>2020</v>
      </c>
      <c r="AT127" s="12"/>
      <c r="AU127" s="12"/>
    </row>
    <row r="128" spans="1:47" ht="27.6">
      <c r="A128" s="56" t="s">
        <v>61</v>
      </c>
      <c r="B128" s="57" t="s">
        <v>229</v>
      </c>
      <c r="C128" s="58">
        <v>816</v>
      </c>
      <c r="D128" s="36">
        <v>2012</v>
      </c>
      <c r="E128" s="36" t="s">
        <v>664</v>
      </c>
      <c r="F128" s="36" t="s">
        <v>873</v>
      </c>
      <c r="G128" s="36">
        <v>2012</v>
      </c>
      <c r="H128" s="36" t="s">
        <v>665</v>
      </c>
      <c r="I128" s="54" t="s">
        <v>373</v>
      </c>
      <c r="J128" s="54">
        <v>2025</v>
      </c>
      <c r="K128" s="54">
        <v>2019</v>
      </c>
      <c r="L128" s="36">
        <v>2025</v>
      </c>
      <c r="M128" s="36">
        <v>2009</v>
      </c>
      <c r="N128" s="36">
        <v>2013</v>
      </c>
      <c r="O128" s="36">
        <v>2013</v>
      </c>
      <c r="P128" s="36">
        <v>2003</v>
      </c>
      <c r="Q128" s="36">
        <v>2013</v>
      </c>
      <c r="R128" s="36">
        <v>2013</v>
      </c>
      <c r="S128" s="36">
        <v>2013</v>
      </c>
      <c r="T128" s="36" t="s">
        <v>362</v>
      </c>
      <c r="U128" s="36">
        <v>2013</v>
      </c>
      <c r="V128" s="36">
        <v>2002</v>
      </c>
      <c r="W128" s="54">
        <v>2013</v>
      </c>
      <c r="X128" s="36">
        <v>2017</v>
      </c>
      <c r="Y128" s="36" t="s">
        <v>749</v>
      </c>
      <c r="Z128" s="36" t="s">
        <v>749</v>
      </c>
      <c r="AA128" s="36" t="s">
        <v>749</v>
      </c>
      <c r="AB128" s="36" t="s">
        <v>749</v>
      </c>
      <c r="AC128" s="36">
        <v>2020</v>
      </c>
      <c r="AD128" s="36">
        <v>2012</v>
      </c>
      <c r="AE128" s="36">
        <v>2021</v>
      </c>
      <c r="AF128" s="36">
        <v>2015</v>
      </c>
      <c r="AG128" s="36">
        <v>2013</v>
      </c>
      <c r="AH128" s="36">
        <v>2013</v>
      </c>
      <c r="AI128" s="36">
        <v>2013</v>
      </c>
      <c r="AJ128" s="36">
        <v>2013</v>
      </c>
      <c r="AK128" s="36">
        <v>2019</v>
      </c>
      <c r="AL128" s="36">
        <v>2019</v>
      </c>
      <c r="AM128" s="36">
        <v>2019</v>
      </c>
      <c r="AN128" s="36">
        <v>2016</v>
      </c>
      <c r="AO128" s="36">
        <v>2016</v>
      </c>
      <c r="AP128" s="36">
        <v>2016</v>
      </c>
      <c r="AQ128" s="36">
        <v>2016</v>
      </c>
      <c r="AR128" s="36">
        <v>2013</v>
      </c>
      <c r="AS128" s="36">
        <v>2020</v>
      </c>
      <c r="AT128" s="12"/>
      <c r="AU128" s="12"/>
    </row>
    <row r="129" spans="1:47" ht="27.6">
      <c r="A129" s="56" t="s">
        <v>61</v>
      </c>
      <c r="B129" s="57" t="s">
        <v>230</v>
      </c>
      <c r="C129" s="58">
        <v>817</v>
      </c>
      <c r="D129" s="36">
        <v>2012</v>
      </c>
      <c r="E129" s="36" t="s">
        <v>664</v>
      </c>
      <c r="F129" s="36" t="s">
        <v>874</v>
      </c>
      <c r="G129" s="36">
        <v>2012</v>
      </c>
      <c r="H129" s="36" t="s">
        <v>665</v>
      </c>
      <c r="I129" s="54" t="s">
        <v>373</v>
      </c>
      <c r="J129" s="54">
        <v>2025</v>
      </c>
      <c r="K129" s="54">
        <v>2019</v>
      </c>
      <c r="L129" s="36">
        <v>2025</v>
      </c>
      <c r="M129" s="36">
        <v>2009</v>
      </c>
      <c r="N129" s="36">
        <v>2013</v>
      </c>
      <c r="O129" s="36">
        <v>2013</v>
      </c>
      <c r="P129" s="36">
        <v>2003</v>
      </c>
      <c r="Q129" s="36">
        <v>2013</v>
      </c>
      <c r="R129" s="36">
        <v>2013</v>
      </c>
      <c r="S129" s="36">
        <v>2013</v>
      </c>
      <c r="T129" s="36" t="s">
        <v>362</v>
      </c>
      <c r="U129" s="36">
        <v>2013</v>
      </c>
      <c r="V129" s="36">
        <v>2002</v>
      </c>
      <c r="W129" s="54">
        <v>2013</v>
      </c>
      <c r="X129" s="36">
        <v>2017</v>
      </c>
      <c r="Y129" s="36" t="s">
        <v>749</v>
      </c>
      <c r="Z129" s="36" t="s">
        <v>749</v>
      </c>
      <c r="AA129" s="36" t="s">
        <v>749</v>
      </c>
      <c r="AB129" s="36" t="s">
        <v>749</v>
      </c>
      <c r="AC129" s="36">
        <v>2020</v>
      </c>
      <c r="AD129" s="36">
        <v>2012</v>
      </c>
      <c r="AE129" s="36">
        <v>2021</v>
      </c>
      <c r="AF129" s="36">
        <v>2015</v>
      </c>
      <c r="AG129" s="36">
        <v>2013</v>
      </c>
      <c r="AH129" s="36">
        <v>2013</v>
      </c>
      <c r="AI129" s="36">
        <v>2013</v>
      </c>
      <c r="AJ129" s="36">
        <v>2013</v>
      </c>
      <c r="AK129" s="36">
        <v>2019</v>
      </c>
      <c r="AL129" s="36">
        <v>2019</v>
      </c>
      <c r="AM129" s="36">
        <v>2019</v>
      </c>
      <c r="AN129" s="36">
        <v>2016</v>
      </c>
      <c r="AO129" s="36">
        <v>2016</v>
      </c>
      <c r="AP129" s="36">
        <v>2016</v>
      </c>
      <c r="AQ129" s="36">
        <v>2016</v>
      </c>
      <c r="AR129" s="36">
        <v>2013</v>
      </c>
      <c r="AS129" s="36">
        <v>2020</v>
      </c>
      <c r="AT129" s="12"/>
      <c r="AU129" s="12"/>
    </row>
    <row r="130" spans="1:47" ht="27.6">
      <c r="A130" s="56" t="s">
        <v>61</v>
      </c>
      <c r="B130" s="57" t="s">
        <v>231</v>
      </c>
      <c r="C130" s="58">
        <v>818</v>
      </c>
      <c r="D130" s="36">
        <v>2012</v>
      </c>
      <c r="E130" s="36" t="s">
        <v>664</v>
      </c>
      <c r="F130" s="36" t="s">
        <v>875</v>
      </c>
      <c r="G130" s="36">
        <v>2012</v>
      </c>
      <c r="H130" s="36" t="s">
        <v>665</v>
      </c>
      <c r="I130" s="54" t="s">
        <v>373</v>
      </c>
      <c r="J130" s="54">
        <v>2025</v>
      </c>
      <c r="K130" s="54">
        <v>2019</v>
      </c>
      <c r="L130" s="36">
        <v>2025</v>
      </c>
      <c r="M130" s="36">
        <v>2009</v>
      </c>
      <c r="N130" s="36">
        <v>2013</v>
      </c>
      <c r="O130" s="36">
        <v>2013</v>
      </c>
      <c r="P130" s="36">
        <v>2003</v>
      </c>
      <c r="Q130" s="36">
        <v>2013</v>
      </c>
      <c r="R130" s="36">
        <v>2013</v>
      </c>
      <c r="S130" s="36">
        <v>2013</v>
      </c>
      <c r="T130" s="36" t="s">
        <v>362</v>
      </c>
      <c r="U130" s="36">
        <v>2013</v>
      </c>
      <c r="V130" s="36">
        <v>2002</v>
      </c>
      <c r="W130" s="54">
        <v>2013</v>
      </c>
      <c r="X130" s="36">
        <v>2017</v>
      </c>
      <c r="Y130" s="36" t="s">
        <v>749</v>
      </c>
      <c r="Z130" s="36" t="s">
        <v>749</v>
      </c>
      <c r="AA130" s="36" t="s">
        <v>749</v>
      </c>
      <c r="AB130" s="36" t="s">
        <v>749</v>
      </c>
      <c r="AC130" s="36">
        <v>2020</v>
      </c>
      <c r="AD130" s="36">
        <v>2012</v>
      </c>
      <c r="AE130" s="36">
        <v>2021</v>
      </c>
      <c r="AF130" s="36">
        <v>2015</v>
      </c>
      <c r="AG130" s="36">
        <v>2013</v>
      </c>
      <c r="AH130" s="36">
        <v>2013</v>
      </c>
      <c r="AI130" s="36">
        <v>2013</v>
      </c>
      <c r="AJ130" s="36">
        <v>2013</v>
      </c>
      <c r="AK130" s="36">
        <v>2019</v>
      </c>
      <c r="AL130" s="36">
        <v>2019</v>
      </c>
      <c r="AM130" s="36">
        <v>2019</v>
      </c>
      <c r="AN130" s="36">
        <v>2016</v>
      </c>
      <c r="AO130" s="36">
        <v>2016</v>
      </c>
      <c r="AP130" s="36">
        <v>2016</v>
      </c>
      <c r="AQ130" s="36">
        <v>2016</v>
      </c>
      <c r="AR130" s="36">
        <v>2013</v>
      </c>
      <c r="AS130" s="36">
        <v>2020</v>
      </c>
      <c r="AT130" s="12"/>
      <c r="AU130" s="12"/>
    </row>
    <row r="131" spans="1:47" ht="27.6">
      <c r="A131" s="56" t="s">
        <v>61</v>
      </c>
      <c r="B131" s="57" t="s">
        <v>232</v>
      </c>
      <c r="C131" s="58">
        <v>819</v>
      </c>
      <c r="D131" s="36">
        <v>2012</v>
      </c>
      <c r="E131" s="36" t="s">
        <v>664</v>
      </c>
      <c r="F131" s="36" t="s">
        <v>876</v>
      </c>
      <c r="G131" s="36">
        <v>2012</v>
      </c>
      <c r="H131" s="36" t="s">
        <v>665</v>
      </c>
      <c r="I131" s="54" t="s">
        <v>373</v>
      </c>
      <c r="J131" s="54">
        <v>2025</v>
      </c>
      <c r="K131" s="54">
        <v>2019</v>
      </c>
      <c r="L131" s="36">
        <v>2025</v>
      </c>
      <c r="M131" s="36">
        <v>2009</v>
      </c>
      <c r="N131" s="36">
        <v>2013</v>
      </c>
      <c r="O131" s="36">
        <v>2013</v>
      </c>
      <c r="P131" s="36">
        <v>2003</v>
      </c>
      <c r="Q131" s="36">
        <v>2013</v>
      </c>
      <c r="R131" s="36">
        <v>2013</v>
      </c>
      <c r="S131" s="36">
        <v>2013</v>
      </c>
      <c r="T131" s="36" t="s">
        <v>362</v>
      </c>
      <c r="U131" s="36">
        <v>2013</v>
      </c>
      <c r="V131" s="36">
        <v>2002</v>
      </c>
      <c r="W131" s="54">
        <v>2013</v>
      </c>
      <c r="X131" s="36">
        <v>2017</v>
      </c>
      <c r="Y131" s="36" t="s">
        <v>749</v>
      </c>
      <c r="Z131" s="36" t="s">
        <v>749</v>
      </c>
      <c r="AA131" s="36" t="s">
        <v>749</v>
      </c>
      <c r="AB131" s="36" t="s">
        <v>749</v>
      </c>
      <c r="AC131" s="36">
        <v>2020</v>
      </c>
      <c r="AD131" s="36">
        <v>2012</v>
      </c>
      <c r="AE131" s="36">
        <v>2021</v>
      </c>
      <c r="AF131" s="36">
        <v>2015</v>
      </c>
      <c r="AG131" s="36">
        <v>2013</v>
      </c>
      <c r="AH131" s="36">
        <v>2013</v>
      </c>
      <c r="AI131" s="36">
        <v>2013</v>
      </c>
      <c r="AJ131" s="36">
        <v>2013</v>
      </c>
      <c r="AK131" s="36">
        <v>2019</v>
      </c>
      <c r="AL131" s="36">
        <v>2019</v>
      </c>
      <c r="AM131" s="36">
        <v>2019</v>
      </c>
      <c r="AN131" s="36">
        <v>2016</v>
      </c>
      <c r="AO131" s="36">
        <v>2016</v>
      </c>
      <c r="AP131" s="36">
        <v>2016</v>
      </c>
      <c r="AQ131" s="36">
        <v>2016</v>
      </c>
      <c r="AR131" s="36">
        <v>2013</v>
      </c>
      <c r="AS131" s="36">
        <v>2020</v>
      </c>
      <c r="AT131" s="12"/>
      <c r="AU131" s="12"/>
    </row>
    <row r="132" spans="1:47" ht="27.6">
      <c r="A132" s="56" t="s">
        <v>61</v>
      </c>
      <c r="B132" s="57" t="s">
        <v>233</v>
      </c>
      <c r="C132" s="58">
        <v>820</v>
      </c>
      <c r="D132" s="36">
        <v>2012</v>
      </c>
      <c r="E132" s="36" t="s">
        <v>664</v>
      </c>
      <c r="F132" s="36" t="s">
        <v>877</v>
      </c>
      <c r="G132" s="36">
        <v>2012</v>
      </c>
      <c r="H132" s="36" t="s">
        <v>665</v>
      </c>
      <c r="I132" s="54" t="s">
        <v>373</v>
      </c>
      <c r="J132" s="54">
        <v>2025</v>
      </c>
      <c r="K132" s="54">
        <v>2019</v>
      </c>
      <c r="L132" s="36">
        <v>2025</v>
      </c>
      <c r="M132" s="36">
        <v>2009</v>
      </c>
      <c r="N132" s="36">
        <v>2013</v>
      </c>
      <c r="O132" s="36">
        <v>2013</v>
      </c>
      <c r="P132" s="36">
        <v>2003</v>
      </c>
      <c r="Q132" s="36">
        <v>2013</v>
      </c>
      <c r="R132" s="36">
        <v>2013</v>
      </c>
      <c r="S132" s="36">
        <v>2013</v>
      </c>
      <c r="T132" s="36" t="s">
        <v>362</v>
      </c>
      <c r="U132" s="36">
        <v>2013</v>
      </c>
      <c r="V132" s="36">
        <v>2002</v>
      </c>
      <c r="W132" s="54">
        <v>2013</v>
      </c>
      <c r="X132" s="36">
        <v>2017</v>
      </c>
      <c r="Y132" s="36" t="s">
        <v>749</v>
      </c>
      <c r="Z132" s="36" t="s">
        <v>749</v>
      </c>
      <c r="AA132" s="36" t="s">
        <v>749</v>
      </c>
      <c r="AB132" s="36" t="s">
        <v>749</v>
      </c>
      <c r="AC132" s="36">
        <v>2020</v>
      </c>
      <c r="AD132" s="36">
        <v>2012</v>
      </c>
      <c r="AE132" s="36">
        <v>2021</v>
      </c>
      <c r="AF132" s="36">
        <v>2015</v>
      </c>
      <c r="AG132" s="36">
        <v>2013</v>
      </c>
      <c r="AH132" s="36">
        <v>2013</v>
      </c>
      <c r="AI132" s="36">
        <v>2013</v>
      </c>
      <c r="AJ132" s="36">
        <v>2013</v>
      </c>
      <c r="AK132" s="36">
        <v>2019</v>
      </c>
      <c r="AL132" s="36">
        <v>2019</v>
      </c>
      <c r="AM132" s="36">
        <v>2019</v>
      </c>
      <c r="AN132" s="36">
        <v>2016</v>
      </c>
      <c r="AO132" s="36">
        <v>2016</v>
      </c>
      <c r="AP132" s="36">
        <v>2016</v>
      </c>
      <c r="AQ132" s="36">
        <v>2016</v>
      </c>
      <c r="AR132" s="36">
        <v>2013</v>
      </c>
      <c r="AS132" s="36">
        <v>2020</v>
      </c>
      <c r="AT132" s="12"/>
      <c r="AU132" s="12"/>
    </row>
    <row r="133" spans="1:47" ht="27.6">
      <c r="A133" s="56" t="s">
        <v>61</v>
      </c>
      <c r="B133" s="57" t="s">
        <v>234</v>
      </c>
      <c r="C133" s="58">
        <v>821</v>
      </c>
      <c r="D133" s="36">
        <v>2012</v>
      </c>
      <c r="E133" s="36" t="s">
        <v>664</v>
      </c>
      <c r="F133" s="36" t="s">
        <v>878</v>
      </c>
      <c r="G133" s="36">
        <v>2012</v>
      </c>
      <c r="H133" s="36" t="s">
        <v>665</v>
      </c>
      <c r="I133" s="54" t="s">
        <v>373</v>
      </c>
      <c r="J133" s="54">
        <v>2025</v>
      </c>
      <c r="K133" s="54">
        <v>2019</v>
      </c>
      <c r="L133" s="36">
        <v>2025</v>
      </c>
      <c r="M133" s="36">
        <v>2009</v>
      </c>
      <c r="N133" s="36">
        <v>2013</v>
      </c>
      <c r="O133" s="36">
        <v>2013</v>
      </c>
      <c r="P133" s="36">
        <v>2003</v>
      </c>
      <c r="Q133" s="36">
        <v>2013</v>
      </c>
      <c r="R133" s="36">
        <v>2013</v>
      </c>
      <c r="S133" s="36">
        <v>2013</v>
      </c>
      <c r="T133" s="36" t="s">
        <v>362</v>
      </c>
      <c r="U133" s="36">
        <v>2013</v>
      </c>
      <c r="V133" s="36">
        <v>2002</v>
      </c>
      <c r="W133" s="54">
        <v>2013</v>
      </c>
      <c r="X133" s="36">
        <v>2017</v>
      </c>
      <c r="Y133" s="36" t="s">
        <v>749</v>
      </c>
      <c r="Z133" s="36" t="s">
        <v>749</v>
      </c>
      <c r="AA133" s="36" t="s">
        <v>749</v>
      </c>
      <c r="AB133" s="36" t="s">
        <v>749</v>
      </c>
      <c r="AC133" s="36">
        <v>2020</v>
      </c>
      <c r="AD133" s="36">
        <v>2012</v>
      </c>
      <c r="AE133" s="36">
        <v>2021</v>
      </c>
      <c r="AF133" s="36">
        <v>2015</v>
      </c>
      <c r="AG133" s="36">
        <v>2013</v>
      </c>
      <c r="AH133" s="36">
        <v>2013</v>
      </c>
      <c r="AI133" s="36">
        <v>2013</v>
      </c>
      <c r="AJ133" s="36">
        <v>2013</v>
      </c>
      <c r="AK133" s="36">
        <v>2019</v>
      </c>
      <c r="AL133" s="36">
        <v>2019</v>
      </c>
      <c r="AM133" s="36">
        <v>2019</v>
      </c>
      <c r="AN133" s="36">
        <v>2016</v>
      </c>
      <c r="AO133" s="36">
        <v>2016</v>
      </c>
      <c r="AP133" s="36">
        <v>2016</v>
      </c>
      <c r="AQ133" s="36">
        <v>2016</v>
      </c>
      <c r="AR133" s="36">
        <v>2013</v>
      </c>
      <c r="AS133" s="36">
        <v>2020</v>
      </c>
      <c r="AT133" s="12"/>
      <c r="AU133" s="12"/>
    </row>
    <row r="134" spans="1:47" ht="27.6">
      <c r="A134" s="56" t="s">
        <v>61</v>
      </c>
      <c r="B134" s="57" t="s">
        <v>235</v>
      </c>
      <c r="C134" s="58">
        <v>822</v>
      </c>
      <c r="D134" s="36">
        <v>2012</v>
      </c>
      <c r="E134" s="36" t="s">
        <v>664</v>
      </c>
      <c r="F134" s="36" t="s">
        <v>879</v>
      </c>
      <c r="G134" s="36">
        <v>2012</v>
      </c>
      <c r="H134" s="36" t="s">
        <v>665</v>
      </c>
      <c r="I134" s="54" t="s">
        <v>373</v>
      </c>
      <c r="J134" s="54">
        <v>2025</v>
      </c>
      <c r="K134" s="54">
        <v>2019</v>
      </c>
      <c r="L134" s="36">
        <v>2025</v>
      </c>
      <c r="M134" s="36">
        <v>2009</v>
      </c>
      <c r="N134" s="36">
        <v>2013</v>
      </c>
      <c r="O134" s="36">
        <v>2013</v>
      </c>
      <c r="P134" s="36">
        <v>2003</v>
      </c>
      <c r="Q134" s="36">
        <v>2013</v>
      </c>
      <c r="R134" s="36">
        <v>2013</v>
      </c>
      <c r="S134" s="36">
        <v>2013</v>
      </c>
      <c r="T134" s="36" t="s">
        <v>362</v>
      </c>
      <c r="U134" s="36">
        <v>2013</v>
      </c>
      <c r="V134" s="36">
        <v>2002</v>
      </c>
      <c r="W134" s="54">
        <v>2013</v>
      </c>
      <c r="X134" s="36">
        <v>2017</v>
      </c>
      <c r="Y134" s="36" t="s">
        <v>749</v>
      </c>
      <c r="Z134" s="36" t="s">
        <v>749</v>
      </c>
      <c r="AA134" s="36" t="s">
        <v>749</v>
      </c>
      <c r="AB134" s="36" t="s">
        <v>749</v>
      </c>
      <c r="AC134" s="36">
        <v>2020</v>
      </c>
      <c r="AD134" s="36">
        <v>2012</v>
      </c>
      <c r="AE134" s="36">
        <v>2021</v>
      </c>
      <c r="AF134" s="36">
        <v>2015</v>
      </c>
      <c r="AG134" s="36">
        <v>2013</v>
      </c>
      <c r="AH134" s="36">
        <v>2013</v>
      </c>
      <c r="AI134" s="36">
        <v>2013</v>
      </c>
      <c r="AJ134" s="36">
        <v>2013</v>
      </c>
      <c r="AK134" s="36">
        <v>2019</v>
      </c>
      <c r="AL134" s="36">
        <v>2019</v>
      </c>
      <c r="AM134" s="36">
        <v>2019</v>
      </c>
      <c r="AN134" s="36">
        <v>2016</v>
      </c>
      <c r="AO134" s="36">
        <v>2016</v>
      </c>
      <c r="AP134" s="36">
        <v>2016</v>
      </c>
      <c r="AQ134" s="36">
        <v>2016</v>
      </c>
      <c r="AR134" s="36">
        <v>2013</v>
      </c>
      <c r="AS134" s="36">
        <v>2020</v>
      </c>
      <c r="AT134" s="12"/>
      <c r="AU134" s="12"/>
    </row>
    <row r="135" spans="1:47" ht="27.6">
      <c r="A135" s="56" t="s">
        <v>61</v>
      </c>
      <c r="B135" s="57" t="s">
        <v>236</v>
      </c>
      <c r="C135" s="58">
        <v>823</v>
      </c>
      <c r="D135" s="36">
        <v>2012</v>
      </c>
      <c r="E135" s="36" t="s">
        <v>664</v>
      </c>
      <c r="F135" s="36" t="s">
        <v>880</v>
      </c>
      <c r="G135" s="36">
        <v>2012</v>
      </c>
      <c r="H135" s="36" t="s">
        <v>665</v>
      </c>
      <c r="I135" s="54" t="s">
        <v>373</v>
      </c>
      <c r="J135" s="54">
        <v>2025</v>
      </c>
      <c r="K135" s="54">
        <v>2019</v>
      </c>
      <c r="L135" s="36">
        <v>2025</v>
      </c>
      <c r="M135" s="36">
        <v>2009</v>
      </c>
      <c r="N135" s="36">
        <v>2013</v>
      </c>
      <c r="O135" s="36">
        <v>2013</v>
      </c>
      <c r="P135" s="36">
        <v>2003</v>
      </c>
      <c r="Q135" s="36">
        <v>2013</v>
      </c>
      <c r="R135" s="36">
        <v>2013</v>
      </c>
      <c r="S135" s="36">
        <v>2013</v>
      </c>
      <c r="T135" s="36" t="s">
        <v>362</v>
      </c>
      <c r="U135" s="36">
        <v>2013</v>
      </c>
      <c r="V135" s="36">
        <v>2002</v>
      </c>
      <c r="W135" s="54">
        <v>2013</v>
      </c>
      <c r="X135" s="36">
        <v>2017</v>
      </c>
      <c r="Y135" s="36" t="s">
        <v>749</v>
      </c>
      <c r="Z135" s="36" t="s">
        <v>749</v>
      </c>
      <c r="AA135" s="36" t="s">
        <v>749</v>
      </c>
      <c r="AB135" s="36" t="s">
        <v>749</v>
      </c>
      <c r="AC135" s="36">
        <v>2020</v>
      </c>
      <c r="AD135" s="36">
        <v>2012</v>
      </c>
      <c r="AE135" s="36">
        <v>2021</v>
      </c>
      <c r="AF135" s="36">
        <v>2015</v>
      </c>
      <c r="AG135" s="36">
        <v>2013</v>
      </c>
      <c r="AH135" s="36">
        <v>2013</v>
      </c>
      <c r="AI135" s="36">
        <v>2013</v>
      </c>
      <c r="AJ135" s="36">
        <v>2013</v>
      </c>
      <c r="AK135" s="36">
        <v>2019</v>
      </c>
      <c r="AL135" s="36">
        <v>2019</v>
      </c>
      <c r="AM135" s="36">
        <v>2019</v>
      </c>
      <c r="AN135" s="36">
        <v>2016</v>
      </c>
      <c r="AO135" s="36">
        <v>2016</v>
      </c>
      <c r="AP135" s="36">
        <v>2016</v>
      </c>
      <c r="AQ135" s="36">
        <v>2016</v>
      </c>
      <c r="AR135" s="36">
        <v>2013</v>
      </c>
      <c r="AS135" s="36">
        <v>2020</v>
      </c>
      <c r="AT135" s="12"/>
      <c r="AU135" s="12"/>
    </row>
    <row r="136" spans="1:47" ht="27.6">
      <c r="A136" s="56" t="s">
        <v>61</v>
      </c>
      <c r="B136" s="57" t="s">
        <v>237</v>
      </c>
      <c r="C136" s="58">
        <v>824</v>
      </c>
      <c r="D136" s="36">
        <v>2012</v>
      </c>
      <c r="E136" s="36" t="s">
        <v>664</v>
      </c>
      <c r="F136" s="36" t="s">
        <v>881</v>
      </c>
      <c r="G136" s="36">
        <v>2012</v>
      </c>
      <c r="H136" s="36" t="s">
        <v>665</v>
      </c>
      <c r="I136" s="54" t="s">
        <v>373</v>
      </c>
      <c r="J136" s="54">
        <v>2025</v>
      </c>
      <c r="K136" s="54">
        <v>2019</v>
      </c>
      <c r="L136" s="36">
        <v>2025</v>
      </c>
      <c r="M136" s="36">
        <v>2009</v>
      </c>
      <c r="N136" s="36">
        <v>2013</v>
      </c>
      <c r="O136" s="36">
        <v>2013</v>
      </c>
      <c r="P136" s="36">
        <v>2003</v>
      </c>
      <c r="Q136" s="36">
        <v>2013</v>
      </c>
      <c r="R136" s="36">
        <v>2013</v>
      </c>
      <c r="S136" s="36">
        <v>2013</v>
      </c>
      <c r="T136" s="36" t="s">
        <v>362</v>
      </c>
      <c r="U136" s="36">
        <v>2013</v>
      </c>
      <c r="V136" s="36">
        <v>2002</v>
      </c>
      <c r="W136" s="54">
        <v>2013</v>
      </c>
      <c r="X136" s="36">
        <v>2017</v>
      </c>
      <c r="Y136" s="36" t="s">
        <v>749</v>
      </c>
      <c r="Z136" s="36" t="s">
        <v>749</v>
      </c>
      <c r="AA136" s="36" t="s">
        <v>749</v>
      </c>
      <c r="AB136" s="36" t="s">
        <v>749</v>
      </c>
      <c r="AC136" s="36">
        <v>2020</v>
      </c>
      <c r="AD136" s="36">
        <v>2012</v>
      </c>
      <c r="AE136" s="36">
        <v>2021</v>
      </c>
      <c r="AF136" s="36">
        <v>2015</v>
      </c>
      <c r="AG136" s="36">
        <v>2013</v>
      </c>
      <c r="AH136" s="36">
        <v>2013</v>
      </c>
      <c r="AI136" s="36">
        <v>2013</v>
      </c>
      <c r="AJ136" s="36">
        <v>2013</v>
      </c>
      <c r="AK136" s="36">
        <v>2019</v>
      </c>
      <c r="AL136" s="36">
        <v>2019</v>
      </c>
      <c r="AM136" s="36">
        <v>2019</v>
      </c>
      <c r="AN136" s="36">
        <v>2016</v>
      </c>
      <c r="AO136" s="36">
        <v>2016</v>
      </c>
      <c r="AP136" s="36">
        <v>2016</v>
      </c>
      <c r="AQ136" s="36">
        <v>2016</v>
      </c>
      <c r="AR136" s="36">
        <v>2013</v>
      </c>
      <c r="AS136" s="36">
        <v>2020</v>
      </c>
      <c r="AT136" s="12"/>
      <c r="AU136" s="12"/>
    </row>
    <row r="137" spans="1:47" ht="27.6">
      <c r="A137" s="56" t="s">
        <v>61</v>
      </c>
      <c r="B137" s="57" t="s">
        <v>238</v>
      </c>
      <c r="C137" s="58">
        <v>825</v>
      </c>
      <c r="D137" s="36">
        <v>2012</v>
      </c>
      <c r="E137" s="36" t="s">
        <v>664</v>
      </c>
      <c r="F137" s="36" t="s">
        <v>882</v>
      </c>
      <c r="G137" s="36">
        <v>2012</v>
      </c>
      <c r="H137" s="36" t="s">
        <v>665</v>
      </c>
      <c r="I137" s="54" t="s">
        <v>373</v>
      </c>
      <c r="J137" s="54">
        <v>2025</v>
      </c>
      <c r="K137" s="54">
        <v>2019</v>
      </c>
      <c r="L137" s="36">
        <v>2025</v>
      </c>
      <c r="M137" s="36">
        <v>2009</v>
      </c>
      <c r="N137" s="36">
        <v>2013</v>
      </c>
      <c r="O137" s="36">
        <v>2013</v>
      </c>
      <c r="P137" s="36">
        <v>2003</v>
      </c>
      <c r="Q137" s="36">
        <v>2013</v>
      </c>
      <c r="R137" s="36">
        <v>2013</v>
      </c>
      <c r="S137" s="36">
        <v>2013</v>
      </c>
      <c r="T137" s="36" t="s">
        <v>362</v>
      </c>
      <c r="U137" s="36">
        <v>2013</v>
      </c>
      <c r="V137" s="36">
        <v>2002</v>
      </c>
      <c r="W137" s="54">
        <v>2013</v>
      </c>
      <c r="X137" s="36">
        <v>2017</v>
      </c>
      <c r="Y137" s="36" t="s">
        <v>749</v>
      </c>
      <c r="Z137" s="36" t="s">
        <v>749</v>
      </c>
      <c r="AA137" s="36" t="s">
        <v>749</v>
      </c>
      <c r="AB137" s="36" t="s">
        <v>749</v>
      </c>
      <c r="AC137" s="36">
        <v>2020</v>
      </c>
      <c r="AD137" s="36">
        <v>2012</v>
      </c>
      <c r="AE137" s="36">
        <v>2021</v>
      </c>
      <c r="AF137" s="36">
        <v>2015</v>
      </c>
      <c r="AG137" s="36">
        <v>2013</v>
      </c>
      <c r="AH137" s="36">
        <v>2013</v>
      </c>
      <c r="AI137" s="36">
        <v>2013</v>
      </c>
      <c r="AJ137" s="36">
        <v>2013</v>
      </c>
      <c r="AK137" s="36">
        <v>2019</v>
      </c>
      <c r="AL137" s="36">
        <v>2019</v>
      </c>
      <c r="AM137" s="36">
        <v>2019</v>
      </c>
      <c r="AN137" s="36">
        <v>2016</v>
      </c>
      <c r="AO137" s="36">
        <v>2016</v>
      </c>
      <c r="AP137" s="36">
        <v>2016</v>
      </c>
      <c r="AQ137" s="36">
        <v>2016</v>
      </c>
      <c r="AR137" s="36">
        <v>2013</v>
      </c>
      <c r="AS137" s="36">
        <v>2020</v>
      </c>
      <c r="AT137" s="12"/>
      <c r="AU137" s="12"/>
    </row>
    <row r="138" spans="1:47" ht="27.6">
      <c r="A138" s="56" t="s">
        <v>61</v>
      </c>
      <c r="B138" s="57" t="s">
        <v>239</v>
      </c>
      <c r="C138" s="58">
        <v>826</v>
      </c>
      <c r="D138" s="36">
        <v>2012</v>
      </c>
      <c r="E138" s="36" t="s">
        <v>664</v>
      </c>
      <c r="F138" s="36" t="s">
        <v>883</v>
      </c>
      <c r="G138" s="36">
        <v>2012</v>
      </c>
      <c r="H138" s="36" t="s">
        <v>665</v>
      </c>
      <c r="I138" s="54" t="s">
        <v>373</v>
      </c>
      <c r="J138" s="54">
        <v>2025</v>
      </c>
      <c r="K138" s="54">
        <v>2019</v>
      </c>
      <c r="L138" s="36">
        <v>2025</v>
      </c>
      <c r="M138" s="36">
        <v>2009</v>
      </c>
      <c r="N138" s="36">
        <v>2013</v>
      </c>
      <c r="O138" s="36">
        <v>2013</v>
      </c>
      <c r="P138" s="36">
        <v>2003</v>
      </c>
      <c r="Q138" s="36">
        <v>2013</v>
      </c>
      <c r="R138" s="36">
        <v>2013</v>
      </c>
      <c r="S138" s="36">
        <v>2013</v>
      </c>
      <c r="T138" s="36" t="s">
        <v>362</v>
      </c>
      <c r="U138" s="36">
        <v>2013</v>
      </c>
      <c r="V138" s="36">
        <v>2002</v>
      </c>
      <c r="W138" s="54">
        <v>2013</v>
      </c>
      <c r="X138" s="36">
        <v>2017</v>
      </c>
      <c r="Y138" s="36" t="s">
        <v>749</v>
      </c>
      <c r="Z138" s="36" t="s">
        <v>749</v>
      </c>
      <c r="AA138" s="36" t="s">
        <v>749</v>
      </c>
      <c r="AB138" s="36" t="s">
        <v>749</v>
      </c>
      <c r="AC138" s="36">
        <v>2020</v>
      </c>
      <c r="AD138" s="36">
        <v>2012</v>
      </c>
      <c r="AE138" s="36">
        <v>2021</v>
      </c>
      <c r="AF138" s="36">
        <v>2015</v>
      </c>
      <c r="AG138" s="36">
        <v>2013</v>
      </c>
      <c r="AH138" s="36">
        <v>2013</v>
      </c>
      <c r="AI138" s="36">
        <v>2013</v>
      </c>
      <c r="AJ138" s="36">
        <v>2013</v>
      </c>
      <c r="AK138" s="36">
        <v>2019</v>
      </c>
      <c r="AL138" s="36">
        <v>2019</v>
      </c>
      <c r="AM138" s="36">
        <v>2019</v>
      </c>
      <c r="AN138" s="36">
        <v>2016</v>
      </c>
      <c r="AO138" s="36">
        <v>2016</v>
      </c>
      <c r="AP138" s="36">
        <v>2016</v>
      </c>
      <c r="AQ138" s="36">
        <v>2016</v>
      </c>
      <c r="AR138" s="36">
        <v>2013</v>
      </c>
      <c r="AS138" s="36">
        <v>2020</v>
      </c>
      <c r="AT138" s="12"/>
      <c r="AU138" s="12"/>
    </row>
    <row r="139" spans="1:47" ht="27.6">
      <c r="A139" s="56" t="s">
        <v>61</v>
      </c>
      <c r="B139" s="57" t="s">
        <v>240</v>
      </c>
      <c r="C139" s="58">
        <v>827</v>
      </c>
      <c r="D139" s="36">
        <v>2012</v>
      </c>
      <c r="E139" s="36" t="s">
        <v>664</v>
      </c>
      <c r="F139" s="36" t="s">
        <v>884</v>
      </c>
      <c r="G139" s="36">
        <v>2012</v>
      </c>
      <c r="H139" s="36" t="s">
        <v>665</v>
      </c>
      <c r="I139" s="54" t="s">
        <v>373</v>
      </c>
      <c r="J139" s="54">
        <v>2025</v>
      </c>
      <c r="K139" s="54">
        <v>2019</v>
      </c>
      <c r="L139" s="36">
        <v>2025</v>
      </c>
      <c r="M139" s="36">
        <v>2009</v>
      </c>
      <c r="N139" s="36">
        <v>2013</v>
      </c>
      <c r="O139" s="36">
        <v>2013</v>
      </c>
      <c r="P139" s="36">
        <v>2003</v>
      </c>
      <c r="Q139" s="36">
        <v>2013</v>
      </c>
      <c r="R139" s="36">
        <v>2013</v>
      </c>
      <c r="S139" s="36">
        <v>2013</v>
      </c>
      <c r="T139" s="36" t="s">
        <v>362</v>
      </c>
      <c r="U139" s="36">
        <v>2013</v>
      </c>
      <c r="V139" s="36">
        <v>2002</v>
      </c>
      <c r="W139" s="54">
        <v>2013</v>
      </c>
      <c r="X139" s="36">
        <v>2017</v>
      </c>
      <c r="Y139" s="36" t="s">
        <v>749</v>
      </c>
      <c r="Z139" s="36" t="s">
        <v>749</v>
      </c>
      <c r="AA139" s="36" t="s">
        <v>749</v>
      </c>
      <c r="AB139" s="36" t="s">
        <v>749</v>
      </c>
      <c r="AC139" s="36">
        <v>2020</v>
      </c>
      <c r="AD139" s="36">
        <v>2012</v>
      </c>
      <c r="AE139" s="36">
        <v>2021</v>
      </c>
      <c r="AF139" s="36">
        <v>2015</v>
      </c>
      <c r="AG139" s="36">
        <v>2013</v>
      </c>
      <c r="AH139" s="36">
        <v>2013</v>
      </c>
      <c r="AI139" s="36">
        <v>2013</v>
      </c>
      <c r="AJ139" s="36">
        <v>2013</v>
      </c>
      <c r="AK139" s="36">
        <v>2019</v>
      </c>
      <c r="AL139" s="36">
        <v>2019</v>
      </c>
      <c r="AM139" s="36">
        <v>2019</v>
      </c>
      <c r="AN139" s="36">
        <v>2016</v>
      </c>
      <c r="AO139" s="36">
        <v>2016</v>
      </c>
      <c r="AP139" s="36">
        <v>2016</v>
      </c>
      <c r="AQ139" s="36">
        <v>2016</v>
      </c>
      <c r="AR139" s="36">
        <v>2013</v>
      </c>
      <c r="AS139" s="36">
        <v>2020</v>
      </c>
      <c r="AT139" s="12"/>
      <c r="AU139" s="12"/>
    </row>
    <row r="140" spans="1:47" ht="27.6">
      <c r="A140" s="56" t="s">
        <v>61</v>
      </c>
      <c r="B140" s="57" t="s">
        <v>241</v>
      </c>
      <c r="C140" s="58">
        <v>828</v>
      </c>
      <c r="D140" s="36">
        <v>2012</v>
      </c>
      <c r="E140" s="36" t="s">
        <v>664</v>
      </c>
      <c r="F140" s="36" t="s">
        <v>885</v>
      </c>
      <c r="G140" s="36">
        <v>2012</v>
      </c>
      <c r="H140" s="36" t="s">
        <v>665</v>
      </c>
      <c r="I140" s="54" t="s">
        <v>373</v>
      </c>
      <c r="J140" s="54">
        <v>2025</v>
      </c>
      <c r="K140" s="54">
        <v>2019</v>
      </c>
      <c r="L140" s="36">
        <v>2025</v>
      </c>
      <c r="M140" s="36">
        <v>2009</v>
      </c>
      <c r="N140" s="36">
        <v>2013</v>
      </c>
      <c r="O140" s="36">
        <v>2013</v>
      </c>
      <c r="P140" s="36">
        <v>2003</v>
      </c>
      <c r="Q140" s="36">
        <v>2013</v>
      </c>
      <c r="R140" s="36">
        <v>2013</v>
      </c>
      <c r="S140" s="36">
        <v>2013</v>
      </c>
      <c r="T140" s="36" t="s">
        <v>362</v>
      </c>
      <c r="U140" s="36">
        <v>2013</v>
      </c>
      <c r="V140" s="36">
        <v>2002</v>
      </c>
      <c r="W140" s="54">
        <v>2013</v>
      </c>
      <c r="X140" s="36">
        <v>2017</v>
      </c>
      <c r="Y140" s="36" t="s">
        <v>749</v>
      </c>
      <c r="Z140" s="36" t="s">
        <v>749</v>
      </c>
      <c r="AA140" s="36" t="s">
        <v>749</v>
      </c>
      <c r="AB140" s="36" t="s">
        <v>749</v>
      </c>
      <c r="AC140" s="36">
        <v>2020</v>
      </c>
      <c r="AD140" s="36">
        <v>2012</v>
      </c>
      <c r="AE140" s="36">
        <v>2021</v>
      </c>
      <c r="AF140" s="36">
        <v>2015</v>
      </c>
      <c r="AG140" s="36">
        <v>2013</v>
      </c>
      <c r="AH140" s="36">
        <v>2013</v>
      </c>
      <c r="AI140" s="36">
        <v>2013</v>
      </c>
      <c r="AJ140" s="36">
        <v>2013</v>
      </c>
      <c r="AK140" s="36">
        <v>2019</v>
      </c>
      <c r="AL140" s="36">
        <v>2019</v>
      </c>
      <c r="AM140" s="36">
        <v>2019</v>
      </c>
      <c r="AN140" s="36">
        <v>2016</v>
      </c>
      <c r="AO140" s="36">
        <v>2016</v>
      </c>
      <c r="AP140" s="36">
        <v>2016</v>
      </c>
      <c r="AQ140" s="36">
        <v>2016</v>
      </c>
      <c r="AR140" s="36">
        <v>2013</v>
      </c>
      <c r="AS140" s="36">
        <v>2020</v>
      </c>
      <c r="AT140" s="12"/>
      <c r="AU140" s="12"/>
    </row>
    <row r="141" spans="1:47" ht="27.6">
      <c r="A141" s="56" t="s">
        <v>242</v>
      </c>
      <c r="B141" s="57" t="s">
        <v>243</v>
      </c>
      <c r="C141" s="58">
        <v>901</v>
      </c>
      <c r="D141" s="36">
        <v>2012</v>
      </c>
      <c r="E141" s="36" t="s">
        <v>664</v>
      </c>
      <c r="F141" s="36" t="s">
        <v>886</v>
      </c>
      <c r="G141" s="36">
        <v>2012</v>
      </c>
      <c r="H141" s="36" t="s">
        <v>665</v>
      </c>
      <c r="I141" s="54" t="s">
        <v>373</v>
      </c>
      <c r="J141" s="54">
        <v>2025</v>
      </c>
      <c r="K141" s="54">
        <v>2019</v>
      </c>
      <c r="L141" s="36">
        <v>2025</v>
      </c>
      <c r="M141" s="36">
        <v>2009</v>
      </c>
      <c r="N141" s="36">
        <v>2013</v>
      </c>
      <c r="O141" s="36">
        <v>2013</v>
      </c>
      <c r="P141" s="36">
        <v>2003</v>
      </c>
      <c r="Q141" s="36">
        <v>2013</v>
      </c>
      <c r="R141" s="36">
        <v>2013</v>
      </c>
      <c r="S141" s="36">
        <v>2013</v>
      </c>
      <c r="T141" s="36" t="s">
        <v>362</v>
      </c>
      <c r="U141" s="36">
        <v>2013</v>
      </c>
      <c r="V141" s="36">
        <v>2002</v>
      </c>
      <c r="W141" s="54">
        <v>2013</v>
      </c>
      <c r="X141" s="36">
        <v>2017</v>
      </c>
      <c r="Y141" s="36" t="s">
        <v>749</v>
      </c>
      <c r="Z141" s="36" t="s">
        <v>749</v>
      </c>
      <c r="AA141" s="36" t="s">
        <v>749</v>
      </c>
      <c r="AB141" s="36" t="s">
        <v>749</v>
      </c>
      <c r="AC141" s="36">
        <v>2020</v>
      </c>
      <c r="AD141" s="36">
        <v>2012</v>
      </c>
      <c r="AE141" s="36">
        <v>2021</v>
      </c>
      <c r="AF141" s="36">
        <v>2015</v>
      </c>
      <c r="AG141" s="36">
        <v>2013</v>
      </c>
      <c r="AH141" s="36">
        <v>2013</v>
      </c>
      <c r="AI141" s="36">
        <v>2013</v>
      </c>
      <c r="AJ141" s="36">
        <v>2013</v>
      </c>
      <c r="AK141" s="36">
        <v>2019</v>
      </c>
      <c r="AL141" s="36">
        <v>2019</v>
      </c>
      <c r="AM141" s="36">
        <v>2019</v>
      </c>
      <c r="AN141" s="36">
        <v>2016</v>
      </c>
      <c r="AO141" s="36">
        <v>2016</v>
      </c>
      <c r="AP141" s="36">
        <v>2016</v>
      </c>
      <c r="AQ141" s="36">
        <v>2016</v>
      </c>
      <c r="AR141" s="36">
        <v>2013</v>
      </c>
      <c r="AS141" s="36">
        <v>2020</v>
      </c>
      <c r="AT141" s="12"/>
      <c r="AU141" s="12"/>
    </row>
    <row r="142" spans="1:47" ht="27.6">
      <c r="A142" s="56" t="s">
        <v>242</v>
      </c>
      <c r="B142" s="57" t="s">
        <v>244</v>
      </c>
      <c r="C142" s="58">
        <v>902</v>
      </c>
      <c r="D142" s="36">
        <v>2012</v>
      </c>
      <c r="E142" s="36" t="s">
        <v>664</v>
      </c>
      <c r="F142" s="36" t="s">
        <v>887</v>
      </c>
      <c r="G142" s="36">
        <v>2012</v>
      </c>
      <c r="H142" s="36" t="s">
        <v>665</v>
      </c>
      <c r="I142" s="54" t="s">
        <v>373</v>
      </c>
      <c r="J142" s="54">
        <v>2025</v>
      </c>
      <c r="K142" s="54">
        <v>2019</v>
      </c>
      <c r="L142" s="36">
        <v>2025</v>
      </c>
      <c r="M142" s="36">
        <v>2009</v>
      </c>
      <c r="N142" s="36">
        <v>2013</v>
      </c>
      <c r="O142" s="36">
        <v>2013</v>
      </c>
      <c r="P142" s="36">
        <v>2003</v>
      </c>
      <c r="Q142" s="36">
        <v>2013</v>
      </c>
      <c r="R142" s="36">
        <v>2013</v>
      </c>
      <c r="S142" s="36">
        <v>2013</v>
      </c>
      <c r="T142" s="36" t="s">
        <v>362</v>
      </c>
      <c r="U142" s="36">
        <v>2013</v>
      </c>
      <c r="V142" s="36">
        <v>2002</v>
      </c>
      <c r="W142" s="54">
        <v>2013</v>
      </c>
      <c r="X142" s="36">
        <v>2017</v>
      </c>
      <c r="Y142" s="36" t="s">
        <v>749</v>
      </c>
      <c r="Z142" s="36" t="s">
        <v>749</v>
      </c>
      <c r="AA142" s="36" t="s">
        <v>749</v>
      </c>
      <c r="AB142" s="36" t="s">
        <v>749</v>
      </c>
      <c r="AC142" s="36">
        <v>2020</v>
      </c>
      <c r="AD142" s="36">
        <v>2012</v>
      </c>
      <c r="AE142" s="36">
        <v>2021</v>
      </c>
      <c r="AF142" s="36">
        <v>2015</v>
      </c>
      <c r="AG142" s="36">
        <v>2013</v>
      </c>
      <c r="AH142" s="36">
        <v>2013</v>
      </c>
      <c r="AI142" s="36">
        <v>2013</v>
      </c>
      <c r="AJ142" s="36">
        <v>2013</v>
      </c>
      <c r="AK142" s="36">
        <v>2019</v>
      </c>
      <c r="AL142" s="36">
        <v>2019</v>
      </c>
      <c r="AM142" s="36">
        <v>2019</v>
      </c>
      <c r="AN142" s="36">
        <v>2016</v>
      </c>
      <c r="AO142" s="36">
        <v>2016</v>
      </c>
      <c r="AP142" s="36">
        <v>2016</v>
      </c>
      <c r="AQ142" s="36">
        <v>2016</v>
      </c>
      <c r="AR142" s="36">
        <v>2013</v>
      </c>
      <c r="AS142" s="36">
        <v>2020</v>
      </c>
      <c r="AT142" s="12"/>
      <c r="AU142" s="12"/>
    </row>
    <row r="143" spans="1:47" ht="27.6">
      <c r="A143" s="56" t="s">
        <v>242</v>
      </c>
      <c r="B143" s="57" t="s">
        <v>245</v>
      </c>
      <c r="C143" s="58">
        <v>903</v>
      </c>
      <c r="D143" s="36">
        <v>2012</v>
      </c>
      <c r="E143" s="36" t="s">
        <v>664</v>
      </c>
      <c r="F143" s="36" t="s">
        <v>888</v>
      </c>
      <c r="G143" s="36">
        <v>2012</v>
      </c>
      <c r="H143" s="36" t="s">
        <v>665</v>
      </c>
      <c r="I143" s="54" t="s">
        <v>373</v>
      </c>
      <c r="J143" s="54">
        <v>2025</v>
      </c>
      <c r="K143" s="54">
        <v>2019</v>
      </c>
      <c r="L143" s="36">
        <v>2025</v>
      </c>
      <c r="M143" s="36">
        <v>2009</v>
      </c>
      <c r="N143" s="36">
        <v>2013</v>
      </c>
      <c r="O143" s="36">
        <v>2013</v>
      </c>
      <c r="P143" s="36">
        <v>2003</v>
      </c>
      <c r="Q143" s="36">
        <v>2013</v>
      </c>
      <c r="R143" s="36">
        <v>2013</v>
      </c>
      <c r="S143" s="36">
        <v>2013</v>
      </c>
      <c r="T143" s="36" t="s">
        <v>362</v>
      </c>
      <c r="U143" s="36">
        <v>2013</v>
      </c>
      <c r="V143" s="36">
        <v>2002</v>
      </c>
      <c r="W143" s="54">
        <v>2013</v>
      </c>
      <c r="X143" s="36">
        <v>2017</v>
      </c>
      <c r="Y143" s="36" t="s">
        <v>749</v>
      </c>
      <c r="Z143" s="36" t="s">
        <v>749</v>
      </c>
      <c r="AA143" s="36" t="s">
        <v>749</v>
      </c>
      <c r="AB143" s="36" t="s">
        <v>749</v>
      </c>
      <c r="AC143" s="36">
        <v>2020</v>
      </c>
      <c r="AD143" s="36">
        <v>2012</v>
      </c>
      <c r="AE143" s="36">
        <v>2021</v>
      </c>
      <c r="AF143" s="36">
        <v>2015</v>
      </c>
      <c r="AG143" s="36">
        <v>2013</v>
      </c>
      <c r="AH143" s="36">
        <v>2013</v>
      </c>
      <c r="AI143" s="36">
        <v>2013</v>
      </c>
      <c r="AJ143" s="36">
        <v>2013</v>
      </c>
      <c r="AK143" s="36">
        <v>2019</v>
      </c>
      <c r="AL143" s="36">
        <v>2019</v>
      </c>
      <c r="AM143" s="36">
        <v>2019</v>
      </c>
      <c r="AN143" s="36">
        <v>2016</v>
      </c>
      <c r="AO143" s="36">
        <v>2016</v>
      </c>
      <c r="AP143" s="36">
        <v>2016</v>
      </c>
      <c r="AQ143" s="36">
        <v>2016</v>
      </c>
      <c r="AR143" s="36">
        <v>2013</v>
      </c>
      <c r="AS143" s="36">
        <v>2020</v>
      </c>
      <c r="AT143" s="12"/>
      <c r="AU143" s="12"/>
    </row>
    <row r="144" spans="1:47" ht="27.6">
      <c r="A144" s="56" t="s">
        <v>242</v>
      </c>
      <c r="B144" s="57" t="s">
        <v>246</v>
      </c>
      <c r="C144" s="58">
        <v>904</v>
      </c>
      <c r="D144" s="36">
        <v>2012</v>
      </c>
      <c r="E144" s="36" t="s">
        <v>664</v>
      </c>
      <c r="F144" s="36" t="s">
        <v>889</v>
      </c>
      <c r="G144" s="36">
        <v>2012</v>
      </c>
      <c r="H144" s="36" t="s">
        <v>665</v>
      </c>
      <c r="I144" s="54" t="s">
        <v>373</v>
      </c>
      <c r="J144" s="54">
        <v>2025</v>
      </c>
      <c r="K144" s="54">
        <v>2019</v>
      </c>
      <c r="L144" s="36">
        <v>2025</v>
      </c>
      <c r="M144" s="36">
        <v>2009</v>
      </c>
      <c r="N144" s="36">
        <v>2013</v>
      </c>
      <c r="O144" s="36">
        <v>2013</v>
      </c>
      <c r="P144" s="36">
        <v>2003</v>
      </c>
      <c r="Q144" s="36">
        <v>2013</v>
      </c>
      <c r="R144" s="36">
        <v>2013</v>
      </c>
      <c r="S144" s="36">
        <v>2013</v>
      </c>
      <c r="T144" s="36" t="s">
        <v>362</v>
      </c>
      <c r="U144" s="36">
        <v>2013</v>
      </c>
      <c r="V144" s="36">
        <v>2002</v>
      </c>
      <c r="W144" s="54">
        <v>2013</v>
      </c>
      <c r="X144" s="36">
        <v>2017</v>
      </c>
      <c r="Y144" s="36" t="s">
        <v>749</v>
      </c>
      <c r="Z144" s="36" t="s">
        <v>749</v>
      </c>
      <c r="AA144" s="36" t="s">
        <v>749</v>
      </c>
      <c r="AB144" s="36" t="s">
        <v>749</v>
      </c>
      <c r="AC144" s="36">
        <v>2020</v>
      </c>
      <c r="AD144" s="36">
        <v>2012</v>
      </c>
      <c r="AE144" s="36">
        <v>2021</v>
      </c>
      <c r="AF144" s="36">
        <v>2015</v>
      </c>
      <c r="AG144" s="36">
        <v>2013</v>
      </c>
      <c r="AH144" s="36">
        <v>2013</v>
      </c>
      <c r="AI144" s="36">
        <v>2013</v>
      </c>
      <c r="AJ144" s="36">
        <v>2013</v>
      </c>
      <c r="AK144" s="36">
        <v>2019</v>
      </c>
      <c r="AL144" s="36">
        <v>2019</v>
      </c>
      <c r="AM144" s="36">
        <v>2019</v>
      </c>
      <c r="AN144" s="36">
        <v>2016</v>
      </c>
      <c r="AO144" s="36">
        <v>2016</v>
      </c>
      <c r="AP144" s="36">
        <v>2016</v>
      </c>
      <c r="AQ144" s="36">
        <v>2016</v>
      </c>
      <c r="AR144" s="36">
        <v>2013</v>
      </c>
      <c r="AS144" s="36">
        <v>2020</v>
      </c>
      <c r="AT144" s="12"/>
      <c r="AU144" s="12"/>
    </row>
    <row r="145" spans="1:47" ht="27.6">
      <c r="A145" s="56" t="s">
        <v>242</v>
      </c>
      <c r="B145" s="57" t="s">
        <v>247</v>
      </c>
      <c r="C145" s="58">
        <v>905</v>
      </c>
      <c r="D145" s="36">
        <v>2012</v>
      </c>
      <c r="E145" s="36" t="s">
        <v>664</v>
      </c>
      <c r="F145" s="36" t="s">
        <v>890</v>
      </c>
      <c r="G145" s="36">
        <v>2012</v>
      </c>
      <c r="H145" s="36" t="s">
        <v>665</v>
      </c>
      <c r="I145" s="54" t="s">
        <v>373</v>
      </c>
      <c r="J145" s="54">
        <v>2025</v>
      </c>
      <c r="K145" s="54">
        <v>2019</v>
      </c>
      <c r="L145" s="36">
        <v>2025</v>
      </c>
      <c r="M145" s="36">
        <v>2009</v>
      </c>
      <c r="N145" s="36">
        <v>2013</v>
      </c>
      <c r="O145" s="36">
        <v>2013</v>
      </c>
      <c r="P145" s="36">
        <v>2003</v>
      </c>
      <c r="Q145" s="36">
        <v>2013</v>
      </c>
      <c r="R145" s="36">
        <v>2013</v>
      </c>
      <c r="S145" s="36">
        <v>2013</v>
      </c>
      <c r="T145" s="36" t="s">
        <v>362</v>
      </c>
      <c r="U145" s="36">
        <v>2013</v>
      </c>
      <c r="V145" s="36">
        <v>2002</v>
      </c>
      <c r="W145" s="54">
        <v>2013</v>
      </c>
      <c r="X145" s="36">
        <v>2017</v>
      </c>
      <c r="Y145" s="36" t="s">
        <v>749</v>
      </c>
      <c r="Z145" s="36" t="s">
        <v>749</v>
      </c>
      <c r="AA145" s="36" t="s">
        <v>749</v>
      </c>
      <c r="AB145" s="36" t="s">
        <v>749</v>
      </c>
      <c r="AC145" s="36">
        <v>2020</v>
      </c>
      <c r="AD145" s="36">
        <v>2012</v>
      </c>
      <c r="AE145" s="36">
        <v>2021</v>
      </c>
      <c r="AF145" s="36">
        <v>2015</v>
      </c>
      <c r="AG145" s="36">
        <v>2013</v>
      </c>
      <c r="AH145" s="36">
        <v>2013</v>
      </c>
      <c r="AI145" s="36">
        <v>2013</v>
      </c>
      <c r="AJ145" s="36">
        <v>2013</v>
      </c>
      <c r="AK145" s="36">
        <v>2019</v>
      </c>
      <c r="AL145" s="36">
        <v>2019</v>
      </c>
      <c r="AM145" s="36">
        <v>2019</v>
      </c>
      <c r="AN145" s="36">
        <v>2016</v>
      </c>
      <c r="AO145" s="36">
        <v>2016</v>
      </c>
      <c r="AP145" s="36">
        <v>2016</v>
      </c>
      <c r="AQ145" s="36">
        <v>2016</v>
      </c>
      <c r="AR145" s="36">
        <v>2013</v>
      </c>
      <c r="AS145" s="36">
        <v>2020</v>
      </c>
      <c r="AT145" s="12"/>
      <c r="AU145" s="12"/>
    </row>
    <row r="146" spans="1:47" ht="27.6">
      <c r="A146" s="56" t="s">
        <v>242</v>
      </c>
      <c r="B146" s="57" t="s">
        <v>248</v>
      </c>
      <c r="C146" s="58">
        <v>906</v>
      </c>
      <c r="D146" s="36">
        <v>2012</v>
      </c>
      <c r="E146" s="36" t="s">
        <v>664</v>
      </c>
      <c r="F146" s="36" t="s">
        <v>891</v>
      </c>
      <c r="G146" s="36">
        <v>2012</v>
      </c>
      <c r="H146" s="36" t="s">
        <v>665</v>
      </c>
      <c r="I146" s="54" t="s">
        <v>373</v>
      </c>
      <c r="J146" s="54">
        <v>2025</v>
      </c>
      <c r="K146" s="54">
        <v>2019</v>
      </c>
      <c r="L146" s="36">
        <v>2025</v>
      </c>
      <c r="M146" s="36">
        <v>2009</v>
      </c>
      <c r="N146" s="36">
        <v>2013</v>
      </c>
      <c r="O146" s="36">
        <v>2013</v>
      </c>
      <c r="P146" s="36">
        <v>2003</v>
      </c>
      <c r="Q146" s="36">
        <v>2013</v>
      </c>
      <c r="R146" s="36">
        <v>2013</v>
      </c>
      <c r="S146" s="36">
        <v>2013</v>
      </c>
      <c r="T146" s="36" t="s">
        <v>362</v>
      </c>
      <c r="U146" s="36">
        <v>2013</v>
      </c>
      <c r="V146" s="36">
        <v>2002</v>
      </c>
      <c r="W146" s="54">
        <v>2013</v>
      </c>
      <c r="X146" s="36">
        <v>2017</v>
      </c>
      <c r="Y146" s="36" t="s">
        <v>749</v>
      </c>
      <c r="Z146" s="36" t="s">
        <v>749</v>
      </c>
      <c r="AA146" s="36" t="s">
        <v>749</v>
      </c>
      <c r="AB146" s="36" t="s">
        <v>749</v>
      </c>
      <c r="AC146" s="36">
        <v>2020</v>
      </c>
      <c r="AD146" s="36">
        <v>2012</v>
      </c>
      <c r="AE146" s="36">
        <v>2021</v>
      </c>
      <c r="AF146" s="36">
        <v>2015</v>
      </c>
      <c r="AG146" s="36">
        <v>2013</v>
      </c>
      <c r="AH146" s="36">
        <v>2013</v>
      </c>
      <c r="AI146" s="36">
        <v>2013</v>
      </c>
      <c r="AJ146" s="36">
        <v>2013</v>
      </c>
      <c r="AK146" s="36">
        <v>2019</v>
      </c>
      <c r="AL146" s="36">
        <v>2019</v>
      </c>
      <c r="AM146" s="36">
        <v>2019</v>
      </c>
      <c r="AN146" s="36">
        <v>2016</v>
      </c>
      <c r="AO146" s="36">
        <v>2016</v>
      </c>
      <c r="AP146" s="36">
        <v>2016</v>
      </c>
      <c r="AQ146" s="36">
        <v>2016</v>
      </c>
      <c r="AR146" s="36">
        <v>2013</v>
      </c>
      <c r="AS146" s="36">
        <v>2020</v>
      </c>
      <c r="AT146" s="12"/>
      <c r="AU146" s="12"/>
    </row>
    <row r="147" spans="1:47" ht="27.6">
      <c r="A147" s="56" t="s">
        <v>249</v>
      </c>
      <c r="B147" s="57" t="s">
        <v>250</v>
      </c>
      <c r="C147" s="58">
        <v>1001</v>
      </c>
      <c r="D147" s="36">
        <v>2012</v>
      </c>
      <c r="E147" s="36" t="s">
        <v>664</v>
      </c>
      <c r="F147" s="36" t="s">
        <v>892</v>
      </c>
      <c r="G147" s="36">
        <v>2012</v>
      </c>
      <c r="H147" s="36" t="s">
        <v>665</v>
      </c>
      <c r="I147" s="54" t="s">
        <v>373</v>
      </c>
      <c r="J147" s="54">
        <v>2025</v>
      </c>
      <c r="K147" s="54">
        <v>2019</v>
      </c>
      <c r="L147" s="36">
        <v>2025</v>
      </c>
      <c r="M147" s="36">
        <v>2009</v>
      </c>
      <c r="N147" s="36">
        <v>2013</v>
      </c>
      <c r="O147" s="36">
        <v>2013</v>
      </c>
      <c r="P147" s="36">
        <v>2003</v>
      </c>
      <c r="Q147" s="36">
        <v>2013</v>
      </c>
      <c r="R147" s="36">
        <v>2013</v>
      </c>
      <c r="S147" s="36">
        <v>2013</v>
      </c>
      <c r="T147" s="36" t="s">
        <v>362</v>
      </c>
      <c r="U147" s="36">
        <v>2013</v>
      </c>
      <c r="V147" s="36">
        <v>2002</v>
      </c>
      <c r="W147" s="54">
        <v>2013</v>
      </c>
      <c r="X147" s="36">
        <v>2017</v>
      </c>
      <c r="Y147" s="36" t="s">
        <v>749</v>
      </c>
      <c r="Z147" s="36" t="s">
        <v>749</v>
      </c>
      <c r="AA147" s="36" t="s">
        <v>749</v>
      </c>
      <c r="AB147" s="36" t="s">
        <v>749</v>
      </c>
      <c r="AC147" s="36">
        <v>2020</v>
      </c>
      <c r="AD147" s="36">
        <v>2012</v>
      </c>
      <c r="AE147" s="36">
        <v>2021</v>
      </c>
      <c r="AF147" s="36">
        <v>2015</v>
      </c>
      <c r="AG147" s="36">
        <v>2013</v>
      </c>
      <c r="AH147" s="36">
        <v>2013</v>
      </c>
      <c r="AI147" s="36">
        <v>2013</v>
      </c>
      <c r="AJ147" s="36">
        <v>2013</v>
      </c>
      <c r="AK147" s="36">
        <v>2019</v>
      </c>
      <c r="AL147" s="36">
        <v>2019</v>
      </c>
      <c r="AM147" s="36">
        <v>2019</v>
      </c>
      <c r="AN147" s="36">
        <v>2016</v>
      </c>
      <c r="AO147" s="36">
        <v>2016</v>
      </c>
      <c r="AP147" s="36">
        <v>2016</v>
      </c>
      <c r="AQ147" s="36">
        <v>2016</v>
      </c>
      <c r="AR147" s="36">
        <v>2013</v>
      </c>
      <c r="AS147" s="36">
        <v>2020</v>
      </c>
      <c r="AT147" s="12"/>
      <c r="AU147" s="12"/>
    </row>
    <row r="148" spans="1:47" ht="27.6">
      <c r="A148" s="56" t="s">
        <v>249</v>
      </c>
      <c r="B148" s="57" t="s">
        <v>251</v>
      </c>
      <c r="C148" s="58">
        <v>1002</v>
      </c>
      <c r="D148" s="36">
        <v>2012</v>
      </c>
      <c r="E148" s="36" t="s">
        <v>664</v>
      </c>
      <c r="F148" s="36" t="s">
        <v>893</v>
      </c>
      <c r="G148" s="36">
        <v>2012</v>
      </c>
      <c r="H148" s="36" t="s">
        <v>665</v>
      </c>
      <c r="I148" s="54" t="s">
        <v>373</v>
      </c>
      <c r="J148" s="54">
        <v>2025</v>
      </c>
      <c r="K148" s="54">
        <v>2019</v>
      </c>
      <c r="L148" s="36">
        <v>2025</v>
      </c>
      <c r="M148" s="36">
        <v>2009</v>
      </c>
      <c r="N148" s="36">
        <v>2013</v>
      </c>
      <c r="O148" s="36">
        <v>2013</v>
      </c>
      <c r="P148" s="36">
        <v>2003</v>
      </c>
      <c r="Q148" s="36">
        <v>2013</v>
      </c>
      <c r="R148" s="36">
        <v>2013</v>
      </c>
      <c r="S148" s="36">
        <v>2013</v>
      </c>
      <c r="T148" s="36" t="s">
        <v>362</v>
      </c>
      <c r="U148" s="36">
        <v>2013</v>
      </c>
      <c r="V148" s="36">
        <v>2002</v>
      </c>
      <c r="W148" s="54">
        <v>2013</v>
      </c>
      <c r="X148" s="36">
        <v>2017</v>
      </c>
      <c r="Y148" s="36" t="s">
        <v>749</v>
      </c>
      <c r="Z148" s="36" t="s">
        <v>749</v>
      </c>
      <c r="AA148" s="36" t="s">
        <v>749</v>
      </c>
      <c r="AB148" s="36" t="s">
        <v>749</v>
      </c>
      <c r="AC148" s="36">
        <v>2020</v>
      </c>
      <c r="AD148" s="36">
        <v>2012</v>
      </c>
      <c r="AE148" s="36">
        <v>2021</v>
      </c>
      <c r="AF148" s="36">
        <v>2015</v>
      </c>
      <c r="AG148" s="36">
        <v>2013</v>
      </c>
      <c r="AH148" s="36">
        <v>2013</v>
      </c>
      <c r="AI148" s="36">
        <v>2013</v>
      </c>
      <c r="AJ148" s="36">
        <v>2013</v>
      </c>
      <c r="AK148" s="36">
        <v>2019</v>
      </c>
      <c r="AL148" s="36">
        <v>2019</v>
      </c>
      <c r="AM148" s="36">
        <v>2019</v>
      </c>
      <c r="AN148" s="36">
        <v>2016</v>
      </c>
      <c r="AO148" s="36">
        <v>2016</v>
      </c>
      <c r="AP148" s="36">
        <v>2016</v>
      </c>
      <c r="AQ148" s="36">
        <v>2016</v>
      </c>
      <c r="AR148" s="36">
        <v>2013</v>
      </c>
      <c r="AS148" s="36">
        <v>2020</v>
      </c>
      <c r="AT148" s="12"/>
      <c r="AU148" s="12"/>
    </row>
    <row r="149" spans="1:47" ht="27.6">
      <c r="A149" s="56" t="s">
        <v>249</v>
      </c>
      <c r="B149" s="57" t="s">
        <v>252</v>
      </c>
      <c r="C149" s="58">
        <v>1003</v>
      </c>
      <c r="D149" s="36">
        <v>2012</v>
      </c>
      <c r="E149" s="36" t="s">
        <v>664</v>
      </c>
      <c r="F149" s="36" t="s">
        <v>894</v>
      </c>
      <c r="G149" s="36">
        <v>2012</v>
      </c>
      <c r="H149" s="36" t="s">
        <v>665</v>
      </c>
      <c r="I149" s="54" t="s">
        <v>373</v>
      </c>
      <c r="J149" s="54">
        <v>2025</v>
      </c>
      <c r="K149" s="54">
        <v>2019</v>
      </c>
      <c r="L149" s="36">
        <v>2025</v>
      </c>
      <c r="M149" s="36">
        <v>2009</v>
      </c>
      <c r="N149" s="36">
        <v>2013</v>
      </c>
      <c r="O149" s="36">
        <v>2013</v>
      </c>
      <c r="P149" s="36">
        <v>2003</v>
      </c>
      <c r="Q149" s="36">
        <v>2013</v>
      </c>
      <c r="R149" s="36">
        <v>2013</v>
      </c>
      <c r="S149" s="36">
        <v>2013</v>
      </c>
      <c r="T149" s="36" t="s">
        <v>362</v>
      </c>
      <c r="U149" s="36">
        <v>2013</v>
      </c>
      <c r="V149" s="36">
        <v>2002</v>
      </c>
      <c r="W149" s="54">
        <v>2013</v>
      </c>
      <c r="X149" s="36">
        <v>2017</v>
      </c>
      <c r="Y149" s="36" t="s">
        <v>749</v>
      </c>
      <c r="Z149" s="36" t="s">
        <v>749</v>
      </c>
      <c r="AA149" s="36" t="s">
        <v>749</v>
      </c>
      <c r="AB149" s="36" t="s">
        <v>749</v>
      </c>
      <c r="AC149" s="36">
        <v>2020</v>
      </c>
      <c r="AD149" s="36">
        <v>2012</v>
      </c>
      <c r="AE149" s="36">
        <v>2021</v>
      </c>
      <c r="AF149" s="36">
        <v>2015</v>
      </c>
      <c r="AG149" s="36">
        <v>2013</v>
      </c>
      <c r="AH149" s="36">
        <v>2013</v>
      </c>
      <c r="AI149" s="36">
        <v>2013</v>
      </c>
      <c r="AJ149" s="36">
        <v>2013</v>
      </c>
      <c r="AK149" s="36">
        <v>2019</v>
      </c>
      <c r="AL149" s="36">
        <v>2019</v>
      </c>
      <c r="AM149" s="36">
        <v>2019</v>
      </c>
      <c r="AN149" s="36">
        <v>2016</v>
      </c>
      <c r="AO149" s="36">
        <v>2016</v>
      </c>
      <c r="AP149" s="36">
        <v>2016</v>
      </c>
      <c r="AQ149" s="36">
        <v>2016</v>
      </c>
      <c r="AR149" s="36">
        <v>2013</v>
      </c>
      <c r="AS149" s="36">
        <v>2020</v>
      </c>
      <c r="AT149" s="12"/>
      <c r="AU149" s="12"/>
    </row>
    <row r="150" spans="1:47" ht="27.6">
      <c r="A150" s="56" t="s">
        <v>249</v>
      </c>
      <c r="B150" s="57" t="s">
        <v>164</v>
      </c>
      <c r="C150" s="58">
        <v>1004</v>
      </c>
      <c r="D150" s="36">
        <v>2012</v>
      </c>
      <c r="E150" s="36" t="s">
        <v>664</v>
      </c>
      <c r="F150" s="36" t="s">
        <v>895</v>
      </c>
      <c r="G150" s="36">
        <v>2012</v>
      </c>
      <c r="H150" s="36" t="s">
        <v>665</v>
      </c>
      <c r="I150" s="54" t="s">
        <v>373</v>
      </c>
      <c r="J150" s="54">
        <v>2025</v>
      </c>
      <c r="K150" s="54">
        <v>2019</v>
      </c>
      <c r="L150" s="36">
        <v>2025</v>
      </c>
      <c r="M150" s="36">
        <v>2009</v>
      </c>
      <c r="N150" s="36">
        <v>2013</v>
      </c>
      <c r="O150" s="36">
        <v>2013</v>
      </c>
      <c r="P150" s="36">
        <v>2003</v>
      </c>
      <c r="Q150" s="36">
        <v>2013</v>
      </c>
      <c r="R150" s="36">
        <v>2013</v>
      </c>
      <c r="S150" s="36">
        <v>2013</v>
      </c>
      <c r="T150" s="36" t="s">
        <v>362</v>
      </c>
      <c r="U150" s="36">
        <v>2013</v>
      </c>
      <c r="V150" s="36">
        <v>2002</v>
      </c>
      <c r="W150" s="54">
        <v>2013</v>
      </c>
      <c r="X150" s="36">
        <v>2017</v>
      </c>
      <c r="Y150" s="36" t="s">
        <v>749</v>
      </c>
      <c r="Z150" s="36" t="s">
        <v>749</v>
      </c>
      <c r="AA150" s="36" t="s">
        <v>749</v>
      </c>
      <c r="AB150" s="36" t="s">
        <v>749</v>
      </c>
      <c r="AC150" s="36">
        <v>2020</v>
      </c>
      <c r="AD150" s="36">
        <v>2012</v>
      </c>
      <c r="AE150" s="36">
        <v>2021</v>
      </c>
      <c r="AF150" s="36">
        <v>2015</v>
      </c>
      <c r="AG150" s="36">
        <v>2013</v>
      </c>
      <c r="AH150" s="36">
        <v>2013</v>
      </c>
      <c r="AI150" s="36">
        <v>2013</v>
      </c>
      <c r="AJ150" s="36">
        <v>2013</v>
      </c>
      <c r="AK150" s="36">
        <v>2019</v>
      </c>
      <c r="AL150" s="36">
        <v>2019</v>
      </c>
      <c r="AM150" s="36">
        <v>2019</v>
      </c>
      <c r="AN150" s="36">
        <v>2016</v>
      </c>
      <c r="AO150" s="36">
        <v>2016</v>
      </c>
      <c r="AP150" s="36">
        <v>2016</v>
      </c>
      <c r="AQ150" s="36">
        <v>2016</v>
      </c>
      <c r="AR150" s="36">
        <v>2013</v>
      </c>
      <c r="AS150" s="36">
        <v>2020</v>
      </c>
      <c r="AT150" s="12"/>
      <c r="AU150" s="12"/>
    </row>
    <row r="151" spans="1:47" ht="27.6">
      <c r="A151" s="56" t="s">
        <v>249</v>
      </c>
      <c r="B151" s="57" t="s">
        <v>168</v>
      </c>
      <c r="C151" s="58">
        <v>1005</v>
      </c>
      <c r="D151" s="36">
        <v>2012</v>
      </c>
      <c r="E151" s="36" t="s">
        <v>664</v>
      </c>
      <c r="F151" s="36" t="s">
        <v>896</v>
      </c>
      <c r="G151" s="36">
        <v>2012</v>
      </c>
      <c r="H151" s="36" t="s">
        <v>665</v>
      </c>
      <c r="I151" s="54" t="s">
        <v>373</v>
      </c>
      <c r="J151" s="54">
        <v>2025</v>
      </c>
      <c r="K151" s="54">
        <v>2019</v>
      </c>
      <c r="L151" s="36">
        <v>2025</v>
      </c>
      <c r="M151" s="36">
        <v>2009</v>
      </c>
      <c r="N151" s="36">
        <v>2013</v>
      </c>
      <c r="O151" s="36">
        <v>2013</v>
      </c>
      <c r="P151" s="36">
        <v>2003</v>
      </c>
      <c r="Q151" s="36">
        <v>2013</v>
      </c>
      <c r="R151" s="36">
        <v>2013</v>
      </c>
      <c r="S151" s="36">
        <v>2013</v>
      </c>
      <c r="T151" s="36" t="s">
        <v>362</v>
      </c>
      <c r="U151" s="36">
        <v>2013</v>
      </c>
      <c r="V151" s="36">
        <v>2002</v>
      </c>
      <c r="W151" s="54">
        <v>2013</v>
      </c>
      <c r="X151" s="36">
        <v>2017</v>
      </c>
      <c r="Y151" s="36" t="s">
        <v>749</v>
      </c>
      <c r="Z151" s="36" t="s">
        <v>749</v>
      </c>
      <c r="AA151" s="36" t="s">
        <v>749</v>
      </c>
      <c r="AB151" s="36" t="s">
        <v>749</v>
      </c>
      <c r="AC151" s="36">
        <v>2020</v>
      </c>
      <c r="AD151" s="36">
        <v>2012</v>
      </c>
      <c r="AE151" s="36">
        <v>2021</v>
      </c>
      <c r="AF151" s="36">
        <v>2015</v>
      </c>
      <c r="AG151" s="36">
        <v>2013</v>
      </c>
      <c r="AH151" s="36">
        <v>2013</v>
      </c>
      <c r="AI151" s="36">
        <v>2013</v>
      </c>
      <c r="AJ151" s="36">
        <v>2013</v>
      </c>
      <c r="AK151" s="36">
        <v>2019</v>
      </c>
      <c r="AL151" s="36">
        <v>2019</v>
      </c>
      <c r="AM151" s="36">
        <v>2019</v>
      </c>
      <c r="AN151" s="36">
        <v>2016</v>
      </c>
      <c r="AO151" s="36">
        <v>2016</v>
      </c>
      <c r="AP151" s="36">
        <v>2016</v>
      </c>
      <c r="AQ151" s="36">
        <v>2016</v>
      </c>
      <c r="AR151" s="36">
        <v>2013</v>
      </c>
      <c r="AS151" s="36">
        <v>2020</v>
      </c>
      <c r="AT151" s="12"/>
      <c r="AU151" s="12"/>
    </row>
    <row r="152" spans="1:47" ht="27.6">
      <c r="A152" s="56" t="s">
        <v>249</v>
      </c>
      <c r="B152" s="57" t="s">
        <v>249</v>
      </c>
      <c r="C152" s="58">
        <v>1006</v>
      </c>
      <c r="D152" s="36">
        <v>2012</v>
      </c>
      <c r="E152" s="36" t="s">
        <v>664</v>
      </c>
      <c r="F152" s="36" t="s">
        <v>897</v>
      </c>
      <c r="G152" s="36">
        <v>2012</v>
      </c>
      <c r="H152" s="36" t="s">
        <v>665</v>
      </c>
      <c r="I152" s="54" t="s">
        <v>373</v>
      </c>
      <c r="J152" s="54">
        <v>2025</v>
      </c>
      <c r="K152" s="54">
        <v>2019</v>
      </c>
      <c r="L152" s="36">
        <v>2025</v>
      </c>
      <c r="M152" s="36">
        <v>2009</v>
      </c>
      <c r="N152" s="36">
        <v>2013</v>
      </c>
      <c r="O152" s="36">
        <v>2013</v>
      </c>
      <c r="P152" s="36">
        <v>2003</v>
      </c>
      <c r="Q152" s="36">
        <v>2013</v>
      </c>
      <c r="R152" s="36">
        <v>2013</v>
      </c>
      <c r="S152" s="36">
        <v>2013</v>
      </c>
      <c r="T152" s="36" t="s">
        <v>362</v>
      </c>
      <c r="U152" s="36">
        <v>2013</v>
      </c>
      <c r="V152" s="36">
        <v>2002</v>
      </c>
      <c r="W152" s="54">
        <v>2013</v>
      </c>
      <c r="X152" s="36">
        <v>2017</v>
      </c>
      <c r="Y152" s="36" t="s">
        <v>749</v>
      </c>
      <c r="Z152" s="36" t="s">
        <v>749</v>
      </c>
      <c r="AA152" s="36" t="s">
        <v>749</v>
      </c>
      <c r="AB152" s="36" t="s">
        <v>749</v>
      </c>
      <c r="AC152" s="36">
        <v>2020</v>
      </c>
      <c r="AD152" s="36">
        <v>2012</v>
      </c>
      <c r="AE152" s="36">
        <v>2021</v>
      </c>
      <c r="AF152" s="36">
        <v>2015</v>
      </c>
      <c r="AG152" s="36">
        <v>2013</v>
      </c>
      <c r="AH152" s="36">
        <v>2013</v>
      </c>
      <c r="AI152" s="36">
        <v>2013</v>
      </c>
      <c r="AJ152" s="36">
        <v>2013</v>
      </c>
      <c r="AK152" s="36">
        <v>2019</v>
      </c>
      <c r="AL152" s="36">
        <v>2019</v>
      </c>
      <c r="AM152" s="36">
        <v>2019</v>
      </c>
      <c r="AN152" s="36">
        <v>2016</v>
      </c>
      <c r="AO152" s="36">
        <v>2016</v>
      </c>
      <c r="AP152" s="36">
        <v>2016</v>
      </c>
      <c r="AQ152" s="36">
        <v>2016</v>
      </c>
      <c r="AR152" s="36">
        <v>2013</v>
      </c>
      <c r="AS152" s="36">
        <v>2020</v>
      </c>
      <c r="AT152" s="12"/>
      <c r="AU152" s="12"/>
    </row>
    <row r="153" spans="1:47" ht="27.6">
      <c r="A153" s="56" t="s">
        <v>249</v>
      </c>
      <c r="B153" s="57" t="s">
        <v>253</v>
      </c>
      <c r="C153" s="58">
        <v>1007</v>
      </c>
      <c r="D153" s="36">
        <v>2012</v>
      </c>
      <c r="E153" s="36" t="s">
        <v>664</v>
      </c>
      <c r="F153" s="36" t="s">
        <v>898</v>
      </c>
      <c r="G153" s="36">
        <v>2012</v>
      </c>
      <c r="H153" s="36" t="s">
        <v>665</v>
      </c>
      <c r="I153" s="54" t="s">
        <v>373</v>
      </c>
      <c r="J153" s="54">
        <v>2025</v>
      </c>
      <c r="K153" s="54">
        <v>2019</v>
      </c>
      <c r="L153" s="36">
        <v>2025</v>
      </c>
      <c r="M153" s="36">
        <v>2009</v>
      </c>
      <c r="N153" s="36">
        <v>2013</v>
      </c>
      <c r="O153" s="36">
        <v>2013</v>
      </c>
      <c r="P153" s="36">
        <v>2003</v>
      </c>
      <c r="Q153" s="36">
        <v>2013</v>
      </c>
      <c r="R153" s="36">
        <v>2013</v>
      </c>
      <c r="S153" s="36">
        <v>2013</v>
      </c>
      <c r="T153" s="36" t="s">
        <v>362</v>
      </c>
      <c r="U153" s="36">
        <v>2013</v>
      </c>
      <c r="V153" s="36">
        <v>2002</v>
      </c>
      <c r="W153" s="54">
        <v>2013</v>
      </c>
      <c r="X153" s="36">
        <v>2017</v>
      </c>
      <c r="Y153" s="36" t="s">
        <v>749</v>
      </c>
      <c r="Z153" s="36" t="s">
        <v>749</v>
      </c>
      <c r="AA153" s="36" t="s">
        <v>749</v>
      </c>
      <c r="AB153" s="36" t="s">
        <v>749</v>
      </c>
      <c r="AC153" s="36">
        <v>2020</v>
      </c>
      <c r="AD153" s="36">
        <v>2012</v>
      </c>
      <c r="AE153" s="36">
        <v>2021</v>
      </c>
      <c r="AF153" s="36">
        <v>2015</v>
      </c>
      <c r="AG153" s="36">
        <v>2013</v>
      </c>
      <c r="AH153" s="36">
        <v>2013</v>
      </c>
      <c r="AI153" s="36">
        <v>2013</v>
      </c>
      <c r="AJ153" s="36">
        <v>2013</v>
      </c>
      <c r="AK153" s="36">
        <v>2019</v>
      </c>
      <c r="AL153" s="36">
        <v>2019</v>
      </c>
      <c r="AM153" s="36">
        <v>2019</v>
      </c>
      <c r="AN153" s="36">
        <v>2016</v>
      </c>
      <c r="AO153" s="36">
        <v>2016</v>
      </c>
      <c r="AP153" s="36">
        <v>2016</v>
      </c>
      <c r="AQ153" s="36">
        <v>2016</v>
      </c>
      <c r="AR153" s="36">
        <v>2013</v>
      </c>
      <c r="AS153" s="36">
        <v>2020</v>
      </c>
      <c r="AT153" s="12"/>
      <c r="AU153" s="12"/>
    </row>
    <row r="154" spans="1:47" ht="27.6">
      <c r="A154" s="56" t="s">
        <v>249</v>
      </c>
      <c r="B154" s="57" t="s">
        <v>254</v>
      </c>
      <c r="C154" s="58">
        <v>1008</v>
      </c>
      <c r="D154" s="36">
        <v>2012</v>
      </c>
      <c r="E154" s="36" t="s">
        <v>664</v>
      </c>
      <c r="F154" s="36" t="s">
        <v>899</v>
      </c>
      <c r="G154" s="36">
        <v>2012</v>
      </c>
      <c r="H154" s="36" t="s">
        <v>665</v>
      </c>
      <c r="I154" s="54" t="s">
        <v>373</v>
      </c>
      <c r="J154" s="54">
        <v>2025</v>
      </c>
      <c r="K154" s="54">
        <v>2019</v>
      </c>
      <c r="L154" s="36">
        <v>2025</v>
      </c>
      <c r="M154" s="36">
        <v>2009</v>
      </c>
      <c r="N154" s="36">
        <v>2013</v>
      </c>
      <c r="O154" s="36">
        <v>2013</v>
      </c>
      <c r="P154" s="36">
        <v>2003</v>
      </c>
      <c r="Q154" s="36">
        <v>2013</v>
      </c>
      <c r="R154" s="36">
        <v>2013</v>
      </c>
      <c r="S154" s="36">
        <v>2013</v>
      </c>
      <c r="T154" s="36" t="s">
        <v>362</v>
      </c>
      <c r="U154" s="36">
        <v>2013</v>
      </c>
      <c r="V154" s="36">
        <v>2002</v>
      </c>
      <c r="W154" s="54">
        <v>2013</v>
      </c>
      <c r="X154" s="36">
        <v>2017</v>
      </c>
      <c r="Y154" s="36" t="s">
        <v>749</v>
      </c>
      <c r="Z154" s="36" t="s">
        <v>749</v>
      </c>
      <c r="AA154" s="36" t="s">
        <v>749</v>
      </c>
      <c r="AB154" s="36" t="s">
        <v>749</v>
      </c>
      <c r="AC154" s="36">
        <v>2020</v>
      </c>
      <c r="AD154" s="36">
        <v>2012</v>
      </c>
      <c r="AE154" s="36">
        <v>2021</v>
      </c>
      <c r="AF154" s="36">
        <v>2015</v>
      </c>
      <c r="AG154" s="36">
        <v>2013</v>
      </c>
      <c r="AH154" s="36">
        <v>2013</v>
      </c>
      <c r="AI154" s="36">
        <v>2013</v>
      </c>
      <c r="AJ154" s="36">
        <v>2013</v>
      </c>
      <c r="AK154" s="36">
        <v>2019</v>
      </c>
      <c r="AL154" s="36">
        <v>2019</v>
      </c>
      <c r="AM154" s="36">
        <v>2019</v>
      </c>
      <c r="AN154" s="36">
        <v>2016</v>
      </c>
      <c r="AO154" s="36">
        <v>2016</v>
      </c>
      <c r="AP154" s="36">
        <v>2016</v>
      </c>
      <c r="AQ154" s="36">
        <v>2016</v>
      </c>
      <c r="AR154" s="36">
        <v>2013</v>
      </c>
      <c r="AS154" s="36">
        <v>2020</v>
      </c>
      <c r="AT154" s="12"/>
      <c r="AU154" s="12"/>
    </row>
    <row r="155" spans="1:47" ht="27.6">
      <c r="A155" s="56" t="s">
        <v>249</v>
      </c>
      <c r="B155" s="57" t="s">
        <v>255</v>
      </c>
      <c r="C155" s="58">
        <v>1009</v>
      </c>
      <c r="D155" s="36">
        <v>2012</v>
      </c>
      <c r="E155" s="36" t="s">
        <v>664</v>
      </c>
      <c r="F155" s="36" t="s">
        <v>900</v>
      </c>
      <c r="G155" s="36">
        <v>2012</v>
      </c>
      <c r="H155" s="36" t="s">
        <v>665</v>
      </c>
      <c r="I155" s="54" t="s">
        <v>373</v>
      </c>
      <c r="J155" s="54">
        <v>2025</v>
      </c>
      <c r="K155" s="54">
        <v>2019</v>
      </c>
      <c r="L155" s="36">
        <v>2025</v>
      </c>
      <c r="M155" s="36">
        <v>2009</v>
      </c>
      <c r="N155" s="36">
        <v>2013</v>
      </c>
      <c r="O155" s="36">
        <v>2013</v>
      </c>
      <c r="P155" s="36">
        <v>2003</v>
      </c>
      <c r="Q155" s="36">
        <v>2013</v>
      </c>
      <c r="R155" s="36">
        <v>2013</v>
      </c>
      <c r="S155" s="36">
        <v>2013</v>
      </c>
      <c r="T155" s="36" t="s">
        <v>362</v>
      </c>
      <c r="U155" s="36">
        <v>2013</v>
      </c>
      <c r="V155" s="36">
        <v>2002</v>
      </c>
      <c r="W155" s="54">
        <v>2013</v>
      </c>
      <c r="X155" s="36">
        <v>2017</v>
      </c>
      <c r="Y155" s="36" t="s">
        <v>749</v>
      </c>
      <c r="Z155" s="36" t="s">
        <v>749</v>
      </c>
      <c r="AA155" s="36" t="s">
        <v>749</v>
      </c>
      <c r="AB155" s="36" t="s">
        <v>749</v>
      </c>
      <c r="AC155" s="36">
        <v>2020</v>
      </c>
      <c r="AD155" s="36">
        <v>2012</v>
      </c>
      <c r="AE155" s="36">
        <v>2021</v>
      </c>
      <c r="AF155" s="36">
        <v>2015</v>
      </c>
      <c r="AG155" s="36">
        <v>2013</v>
      </c>
      <c r="AH155" s="36">
        <v>2013</v>
      </c>
      <c r="AI155" s="36">
        <v>2013</v>
      </c>
      <c r="AJ155" s="36">
        <v>2013</v>
      </c>
      <c r="AK155" s="36">
        <v>2019</v>
      </c>
      <c r="AL155" s="36">
        <v>2019</v>
      </c>
      <c r="AM155" s="36">
        <v>2019</v>
      </c>
      <c r="AN155" s="36">
        <v>2016</v>
      </c>
      <c r="AO155" s="36">
        <v>2016</v>
      </c>
      <c r="AP155" s="36">
        <v>2016</v>
      </c>
      <c r="AQ155" s="36">
        <v>2016</v>
      </c>
      <c r="AR155" s="36">
        <v>2013</v>
      </c>
      <c r="AS155" s="36">
        <v>2020</v>
      </c>
      <c r="AT155" s="12"/>
      <c r="AU155" s="12"/>
    </row>
    <row r="156" spans="1:47" ht="27.6">
      <c r="A156" s="56" t="s">
        <v>249</v>
      </c>
      <c r="B156" s="57" t="s">
        <v>175</v>
      </c>
      <c r="C156" s="58">
        <v>1010</v>
      </c>
      <c r="D156" s="36">
        <v>2012</v>
      </c>
      <c r="E156" s="36" t="s">
        <v>664</v>
      </c>
      <c r="F156" s="36" t="s">
        <v>901</v>
      </c>
      <c r="G156" s="36">
        <v>2012</v>
      </c>
      <c r="H156" s="36" t="s">
        <v>665</v>
      </c>
      <c r="I156" s="54" t="s">
        <v>373</v>
      </c>
      <c r="J156" s="54">
        <v>2025</v>
      </c>
      <c r="K156" s="54">
        <v>2019</v>
      </c>
      <c r="L156" s="36">
        <v>2025</v>
      </c>
      <c r="M156" s="36">
        <v>2009</v>
      </c>
      <c r="N156" s="36">
        <v>2013</v>
      </c>
      <c r="O156" s="36">
        <v>2013</v>
      </c>
      <c r="P156" s="36">
        <v>2003</v>
      </c>
      <c r="Q156" s="36">
        <v>2013</v>
      </c>
      <c r="R156" s="36">
        <v>2013</v>
      </c>
      <c r="S156" s="36">
        <v>2013</v>
      </c>
      <c r="T156" s="36" t="s">
        <v>362</v>
      </c>
      <c r="U156" s="36">
        <v>2013</v>
      </c>
      <c r="V156" s="36">
        <v>2002</v>
      </c>
      <c r="W156" s="54">
        <v>2013</v>
      </c>
      <c r="X156" s="36">
        <v>2017</v>
      </c>
      <c r="Y156" s="36" t="s">
        <v>749</v>
      </c>
      <c r="Z156" s="36" t="s">
        <v>749</v>
      </c>
      <c r="AA156" s="36" t="s">
        <v>749</v>
      </c>
      <c r="AB156" s="36" t="s">
        <v>749</v>
      </c>
      <c r="AC156" s="36">
        <v>2020</v>
      </c>
      <c r="AD156" s="36">
        <v>2012</v>
      </c>
      <c r="AE156" s="36">
        <v>2021</v>
      </c>
      <c r="AF156" s="36">
        <v>2015</v>
      </c>
      <c r="AG156" s="36">
        <v>2013</v>
      </c>
      <c r="AH156" s="36">
        <v>2013</v>
      </c>
      <c r="AI156" s="36">
        <v>2013</v>
      </c>
      <c r="AJ156" s="36">
        <v>2013</v>
      </c>
      <c r="AK156" s="36">
        <v>2019</v>
      </c>
      <c r="AL156" s="36">
        <v>2019</v>
      </c>
      <c r="AM156" s="36">
        <v>2019</v>
      </c>
      <c r="AN156" s="36">
        <v>2016</v>
      </c>
      <c r="AO156" s="36">
        <v>2016</v>
      </c>
      <c r="AP156" s="36">
        <v>2016</v>
      </c>
      <c r="AQ156" s="36">
        <v>2016</v>
      </c>
      <c r="AR156" s="36">
        <v>2013</v>
      </c>
      <c r="AS156" s="36">
        <v>2020</v>
      </c>
      <c r="AT156" s="12"/>
      <c r="AU156" s="12"/>
    </row>
    <row r="157" spans="1:47" ht="27.6">
      <c r="A157" s="56" t="s">
        <v>249</v>
      </c>
      <c r="B157" s="57" t="s">
        <v>198</v>
      </c>
      <c r="C157" s="58">
        <v>1011</v>
      </c>
      <c r="D157" s="36">
        <v>2012</v>
      </c>
      <c r="E157" s="36" t="s">
        <v>664</v>
      </c>
      <c r="F157" s="36" t="s">
        <v>902</v>
      </c>
      <c r="G157" s="36">
        <v>2012</v>
      </c>
      <c r="H157" s="36" t="s">
        <v>665</v>
      </c>
      <c r="I157" s="54" t="s">
        <v>373</v>
      </c>
      <c r="J157" s="54">
        <v>2025</v>
      </c>
      <c r="K157" s="54">
        <v>2019</v>
      </c>
      <c r="L157" s="36">
        <v>2025</v>
      </c>
      <c r="M157" s="36">
        <v>2009</v>
      </c>
      <c r="N157" s="36">
        <v>2013</v>
      </c>
      <c r="O157" s="36">
        <v>2013</v>
      </c>
      <c r="P157" s="36">
        <v>2003</v>
      </c>
      <c r="Q157" s="36">
        <v>2013</v>
      </c>
      <c r="R157" s="36">
        <v>2013</v>
      </c>
      <c r="S157" s="36">
        <v>2013</v>
      </c>
      <c r="T157" s="36" t="s">
        <v>362</v>
      </c>
      <c r="U157" s="36">
        <v>2013</v>
      </c>
      <c r="V157" s="36">
        <v>2002</v>
      </c>
      <c r="W157" s="54">
        <v>2013</v>
      </c>
      <c r="X157" s="36">
        <v>2017</v>
      </c>
      <c r="Y157" s="36" t="s">
        <v>749</v>
      </c>
      <c r="Z157" s="36" t="s">
        <v>749</v>
      </c>
      <c r="AA157" s="36" t="s">
        <v>749</v>
      </c>
      <c r="AB157" s="36" t="s">
        <v>749</v>
      </c>
      <c r="AC157" s="36">
        <v>2020</v>
      </c>
      <c r="AD157" s="36">
        <v>2012</v>
      </c>
      <c r="AE157" s="36">
        <v>2021</v>
      </c>
      <c r="AF157" s="36">
        <v>2015</v>
      </c>
      <c r="AG157" s="36">
        <v>2013</v>
      </c>
      <c r="AH157" s="36">
        <v>2013</v>
      </c>
      <c r="AI157" s="36">
        <v>2013</v>
      </c>
      <c r="AJ157" s="36">
        <v>2013</v>
      </c>
      <c r="AK157" s="36">
        <v>2019</v>
      </c>
      <c r="AL157" s="36">
        <v>2019</v>
      </c>
      <c r="AM157" s="36">
        <v>2019</v>
      </c>
      <c r="AN157" s="36">
        <v>2016</v>
      </c>
      <c r="AO157" s="36">
        <v>2016</v>
      </c>
      <c r="AP157" s="36">
        <v>2016</v>
      </c>
      <c r="AQ157" s="36">
        <v>2016</v>
      </c>
      <c r="AR157" s="36">
        <v>2013</v>
      </c>
      <c r="AS157" s="36">
        <v>2020</v>
      </c>
      <c r="AT157" s="12"/>
      <c r="AU157" s="12"/>
    </row>
    <row r="158" spans="1:47" ht="27.6">
      <c r="A158" s="56" t="s">
        <v>249</v>
      </c>
      <c r="B158" s="57" t="s">
        <v>256</v>
      </c>
      <c r="C158" s="58">
        <v>1012</v>
      </c>
      <c r="D158" s="36">
        <v>2012</v>
      </c>
      <c r="E158" s="36" t="s">
        <v>664</v>
      </c>
      <c r="F158" s="36" t="s">
        <v>903</v>
      </c>
      <c r="G158" s="36">
        <v>2012</v>
      </c>
      <c r="H158" s="36" t="s">
        <v>665</v>
      </c>
      <c r="I158" s="54" t="s">
        <v>373</v>
      </c>
      <c r="J158" s="54">
        <v>2025</v>
      </c>
      <c r="K158" s="54">
        <v>2019</v>
      </c>
      <c r="L158" s="36">
        <v>2025</v>
      </c>
      <c r="M158" s="36">
        <v>2009</v>
      </c>
      <c r="N158" s="36">
        <v>2013</v>
      </c>
      <c r="O158" s="36">
        <v>2013</v>
      </c>
      <c r="P158" s="36">
        <v>2003</v>
      </c>
      <c r="Q158" s="36">
        <v>2013</v>
      </c>
      <c r="R158" s="36">
        <v>2013</v>
      </c>
      <c r="S158" s="36">
        <v>2013</v>
      </c>
      <c r="T158" s="36" t="s">
        <v>362</v>
      </c>
      <c r="U158" s="36">
        <v>2013</v>
      </c>
      <c r="V158" s="36">
        <v>2002</v>
      </c>
      <c r="W158" s="54">
        <v>2013</v>
      </c>
      <c r="X158" s="36">
        <v>2017</v>
      </c>
      <c r="Y158" s="36" t="s">
        <v>749</v>
      </c>
      <c r="Z158" s="36" t="s">
        <v>749</v>
      </c>
      <c r="AA158" s="36" t="s">
        <v>749</v>
      </c>
      <c r="AB158" s="36" t="s">
        <v>749</v>
      </c>
      <c r="AC158" s="36">
        <v>2020</v>
      </c>
      <c r="AD158" s="36">
        <v>2012</v>
      </c>
      <c r="AE158" s="36">
        <v>2021</v>
      </c>
      <c r="AF158" s="36">
        <v>2015</v>
      </c>
      <c r="AG158" s="36">
        <v>2013</v>
      </c>
      <c r="AH158" s="36">
        <v>2013</v>
      </c>
      <c r="AI158" s="36">
        <v>2013</v>
      </c>
      <c r="AJ158" s="36">
        <v>2013</v>
      </c>
      <c r="AK158" s="36">
        <v>2019</v>
      </c>
      <c r="AL158" s="36">
        <v>2019</v>
      </c>
      <c r="AM158" s="36">
        <v>2019</v>
      </c>
      <c r="AN158" s="36">
        <v>2016</v>
      </c>
      <c r="AO158" s="36">
        <v>2016</v>
      </c>
      <c r="AP158" s="36">
        <v>2016</v>
      </c>
      <c r="AQ158" s="36">
        <v>2016</v>
      </c>
      <c r="AR158" s="36">
        <v>2013</v>
      </c>
      <c r="AS158" s="36">
        <v>2020</v>
      </c>
      <c r="AT158" s="12"/>
      <c r="AU158" s="12"/>
    </row>
    <row r="159" spans="1:47" ht="27.6">
      <c r="A159" s="56" t="s">
        <v>249</v>
      </c>
      <c r="B159" s="57" t="s">
        <v>257</v>
      </c>
      <c r="C159" s="58">
        <v>1013</v>
      </c>
      <c r="D159" s="36">
        <v>2012</v>
      </c>
      <c r="E159" s="36" t="s">
        <v>664</v>
      </c>
      <c r="F159" s="36" t="s">
        <v>904</v>
      </c>
      <c r="G159" s="36">
        <v>2012</v>
      </c>
      <c r="H159" s="36" t="s">
        <v>665</v>
      </c>
      <c r="I159" s="54" t="s">
        <v>373</v>
      </c>
      <c r="J159" s="54">
        <v>2025</v>
      </c>
      <c r="K159" s="54">
        <v>2019</v>
      </c>
      <c r="L159" s="36">
        <v>2025</v>
      </c>
      <c r="M159" s="36">
        <v>2009</v>
      </c>
      <c r="N159" s="36">
        <v>2013</v>
      </c>
      <c r="O159" s="36">
        <v>2013</v>
      </c>
      <c r="P159" s="36">
        <v>2003</v>
      </c>
      <c r="Q159" s="36">
        <v>2013</v>
      </c>
      <c r="R159" s="36">
        <v>2013</v>
      </c>
      <c r="S159" s="36">
        <v>2013</v>
      </c>
      <c r="T159" s="36" t="s">
        <v>362</v>
      </c>
      <c r="U159" s="36">
        <v>2013</v>
      </c>
      <c r="V159" s="36">
        <v>2002</v>
      </c>
      <c r="W159" s="54">
        <v>2013</v>
      </c>
      <c r="X159" s="36">
        <v>2017</v>
      </c>
      <c r="Y159" s="36" t="s">
        <v>749</v>
      </c>
      <c r="Z159" s="36" t="s">
        <v>749</v>
      </c>
      <c r="AA159" s="36" t="s">
        <v>749</v>
      </c>
      <c r="AB159" s="36" t="s">
        <v>749</v>
      </c>
      <c r="AC159" s="36">
        <v>2020</v>
      </c>
      <c r="AD159" s="36">
        <v>2012</v>
      </c>
      <c r="AE159" s="36">
        <v>2021</v>
      </c>
      <c r="AF159" s="36">
        <v>2015</v>
      </c>
      <c r="AG159" s="36">
        <v>2013</v>
      </c>
      <c r="AH159" s="36">
        <v>2013</v>
      </c>
      <c r="AI159" s="36">
        <v>2013</v>
      </c>
      <c r="AJ159" s="36">
        <v>2013</v>
      </c>
      <c r="AK159" s="36">
        <v>2019</v>
      </c>
      <c r="AL159" s="36">
        <v>2019</v>
      </c>
      <c r="AM159" s="36">
        <v>2019</v>
      </c>
      <c r="AN159" s="36">
        <v>2016</v>
      </c>
      <c r="AO159" s="36">
        <v>2016</v>
      </c>
      <c r="AP159" s="36">
        <v>2016</v>
      </c>
      <c r="AQ159" s="36">
        <v>2016</v>
      </c>
      <c r="AR159" s="36">
        <v>2013</v>
      </c>
      <c r="AS159" s="36">
        <v>2020</v>
      </c>
      <c r="AT159" s="12"/>
      <c r="AU159" s="12"/>
    </row>
    <row r="160" spans="1:47" ht="27.6">
      <c r="A160" s="56" t="s">
        <v>249</v>
      </c>
      <c r="B160" s="57" t="s">
        <v>234</v>
      </c>
      <c r="C160" s="58">
        <v>1014</v>
      </c>
      <c r="D160" s="36">
        <v>2012</v>
      </c>
      <c r="E160" s="36" t="s">
        <v>664</v>
      </c>
      <c r="F160" s="36" t="s">
        <v>905</v>
      </c>
      <c r="G160" s="36">
        <v>2012</v>
      </c>
      <c r="H160" s="36" t="s">
        <v>665</v>
      </c>
      <c r="I160" s="54" t="s">
        <v>373</v>
      </c>
      <c r="J160" s="54">
        <v>2025</v>
      </c>
      <c r="K160" s="54">
        <v>2019</v>
      </c>
      <c r="L160" s="36">
        <v>2025</v>
      </c>
      <c r="M160" s="36">
        <v>2009</v>
      </c>
      <c r="N160" s="36">
        <v>2013</v>
      </c>
      <c r="O160" s="36">
        <v>2013</v>
      </c>
      <c r="P160" s="36">
        <v>2003</v>
      </c>
      <c r="Q160" s="36">
        <v>2013</v>
      </c>
      <c r="R160" s="36">
        <v>2013</v>
      </c>
      <c r="S160" s="36">
        <v>2013</v>
      </c>
      <c r="T160" s="36" t="s">
        <v>362</v>
      </c>
      <c r="U160" s="36">
        <v>2013</v>
      </c>
      <c r="V160" s="36">
        <v>2002</v>
      </c>
      <c r="W160" s="54">
        <v>2013</v>
      </c>
      <c r="X160" s="36">
        <v>2017</v>
      </c>
      <c r="Y160" s="36" t="s">
        <v>749</v>
      </c>
      <c r="Z160" s="36" t="s">
        <v>749</v>
      </c>
      <c r="AA160" s="36" t="s">
        <v>749</v>
      </c>
      <c r="AB160" s="36" t="s">
        <v>749</v>
      </c>
      <c r="AC160" s="36">
        <v>2020</v>
      </c>
      <c r="AD160" s="36">
        <v>2012</v>
      </c>
      <c r="AE160" s="36">
        <v>2021</v>
      </c>
      <c r="AF160" s="36">
        <v>2015</v>
      </c>
      <c r="AG160" s="36">
        <v>2013</v>
      </c>
      <c r="AH160" s="36">
        <v>2013</v>
      </c>
      <c r="AI160" s="36">
        <v>2013</v>
      </c>
      <c r="AJ160" s="36">
        <v>2013</v>
      </c>
      <c r="AK160" s="36">
        <v>2019</v>
      </c>
      <c r="AL160" s="36">
        <v>2019</v>
      </c>
      <c r="AM160" s="36">
        <v>2019</v>
      </c>
      <c r="AN160" s="36">
        <v>2016</v>
      </c>
      <c r="AO160" s="36">
        <v>2016</v>
      </c>
      <c r="AP160" s="36">
        <v>2016</v>
      </c>
      <c r="AQ160" s="36">
        <v>2016</v>
      </c>
      <c r="AR160" s="36">
        <v>2013</v>
      </c>
      <c r="AS160" s="36">
        <v>2020</v>
      </c>
      <c r="AT160" s="12"/>
      <c r="AU160" s="12"/>
    </row>
    <row r="161" spans="1:47" ht="27.6">
      <c r="A161" s="56" t="s">
        <v>249</v>
      </c>
      <c r="B161" s="57" t="s">
        <v>236</v>
      </c>
      <c r="C161" s="58">
        <v>1015</v>
      </c>
      <c r="D161" s="36">
        <v>2012</v>
      </c>
      <c r="E161" s="36" t="s">
        <v>664</v>
      </c>
      <c r="F161" s="36" t="s">
        <v>906</v>
      </c>
      <c r="G161" s="36">
        <v>2012</v>
      </c>
      <c r="H161" s="36" t="s">
        <v>665</v>
      </c>
      <c r="I161" s="54" t="s">
        <v>373</v>
      </c>
      <c r="J161" s="54">
        <v>2025</v>
      </c>
      <c r="K161" s="54">
        <v>2019</v>
      </c>
      <c r="L161" s="36">
        <v>2025</v>
      </c>
      <c r="M161" s="36">
        <v>2009</v>
      </c>
      <c r="N161" s="36">
        <v>2013</v>
      </c>
      <c r="O161" s="36">
        <v>2013</v>
      </c>
      <c r="P161" s="36">
        <v>2003</v>
      </c>
      <c r="Q161" s="36">
        <v>2013</v>
      </c>
      <c r="R161" s="36">
        <v>2013</v>
      </c>
      <c r="S161" s="36">
        <v>2013</v>
      </c>
      <c r="T161" s="36" t="s">
        <v>362</v>
      </c>
      <c r="U161" s="36">
        <v>2013</v>
      </c>
      <c r="V161" s="36">
        <v>2002</v>
      </c>
      <c r="W161" s="54">
        <v>2013</v>
      </c>
      <c r="X161" s="36">
        <v>2017</v>
      </c>
      <c r="Y161" s="36" t="s">
        <v>749</v>
      </c>
      <c r="Z161" s="36" t="s">
        <v>749</v>
      </c>
      <c r="AA161" s="36" t="s">
        <v>749</v>
      </c>
      <c r="AB161" s="36" t="s">
        <v>749</v>
      </c>
      <c r="AC161" s="36">
        <v>2020</v>
      </c>
      <c r="AD161" s="36">
        <v>2012</v>
      </c>
      <c r="AE161" s="36">
        <v>2021</v>
      </c>
      <c r="AF161" s="36">
        <v>2015</v>
      </c>
      <c r="AG161" s="36">
        <v>2013</v>
      </c>
      <c r="AH161" s="36">
        <v>2013</v>
      </c>
      <c r="AI161" s="36">
        <v>2013</v>
      </c>
      <c r="AJ161" s="36">
        <v>2013</v>
      </c>
      <c r="AK161" s="36">
        <v>2019</v>
      </c>
      <c r="AL161" s="36">
        <v>2019</v>
      </c>
      <c r="AM161" s="36">
        <v>2019</v>
      </c>
      <c r="AN161" s="36">
        <v>2016</v>
      </c>
      <c r="AO161" s="36">
        <v>2016</v>
      </c>
      <c r="AP161" s="36">
        <v>2016</v>
      </c>
      <c r="AQ161" s="36">
        <v>2016</v>
      </c>
      <c r="AR161" s="36">
        <v>2013</v>
      </c>
      <c r="AS161" s="36">
        <v>2020</v>
      </c>
      <c r="AT161" s="12"/>
      <c r="AU161" s="12"/>
    </row>
    <row r="162" spans="1:47" ht="27.6">
      <c r="A162" s="56" t="s">
        <v>249</v>
      </c>
      <c r="B162" s="57" t="s">
        <v>258</v>
      </c>
      <c r="C162" s="58">
        <v>1016</v>
      </c>
      <c r="D162" s="36">
        <v>2012</v>
      </c>
      <c r="E162" s="36" t="s">
        <v>664</v>
      </c>
      <c r="F162" s="36" t="s">
        <v>907</v>
      </c>
      <c r="G162" s="36">
        <v>2012</v>
      </c>
      <c r="H162" s="36" t="s">
        <v>665</v>
      </c>
      <c r="I162" s="54" t="s">
        <v>373</v>
      </c>
      <c r="J162" s="54">
        <v>2025</v>
      </c>
      <c r="K162" s="54">
        <v>2019</v>
      </c>
      <c r="L162" s="36">
        <v>2025</v>
      </c>
      <c r="M162" s="36">
        <v>2009</v>
      </c>
      <c r="N162" s="36">
        <v>2013</v>
      </c>
      <c r="O162" s="36">
        <v>2013</v>
      </c>
      <c r="P162" s="36">
        <v>2003</v>
      </c>
      <c r="Q162" s="36">
        <v>2013</v>
      </c>
      <c r="R162" s="36">
        <v>2013</v>
      </c>
      <c r="S162" s="36">
        <v>2013</v>
      </c>
      <c r="T162" s="36" t="s">
        <v>362</v>
      </c>
      <c r="U162" s="36">
        <v>2013</v>
      </c>
      <c r="V162" s="36">
        <v>2002</v>
      </c>
      <c r="W162" s="54">
        <v>2013</v>
      </c>
      <c r="X162" s="36">
        <v>2017</v>
      </c>
      <c r="Y162" s="36" t="s">
        <v>749</v>
      </c>
      <c r="Z162" s="36" t="s">
        <v>749</v>
      </c>
      <c r="AA162" s="36" t="s">
        <v>749</v>
      </c>
      <c r="AB162" s="36" t="s">
        <v>749</v>
      </c>
      <c r="AC162" s="36">
        <v>2020</v>
      </c>
      <c r="AD162" s="36">
        <v>2012</v>
      </c>
      <c r="AE162" s="36">
        <v>2021</v>
      </c>
      <c r="AF162" s="36">
        <v>2015</v>
      </c>
      <c r="AG162" s="36">
        <v>2013</v>
      </c>
      <c r="AH162" s="36">
        <v>2013</v>
      </c>
      <c r="AI162" s="36">
        <v>2013</v>
      </c>
      <c r="AJ162" s="36">
        <v>2013</v>
      </c>
      <c r="AK162" s="36">
        <v>2019</v>
      </c>
      <c r="AL162" s="36">
        <v>2019</v>
      </c>
      <c r="AM162" s="36">
        <v>2019</v>
      </c>
      <c r="AN162" s="36">
        <v>2016</v>
      </c>
      <c r="AO162" s="36">
        <v>2016</v>
      </c>
      <c r="AP162" s="36">
        <v>2016</v>
      </c>
      <c r="AQ162" s="36">
        <v>2016</v>
      </c>
      <c r="AR162" s="36">
        <v>2013</v>
      </c>
      <c r="AS162" s="36">
        <v>2020</v>
      </c>
      <c r="AT162" s="12"/>
      <c r="AU162" s="12"/>
    </row>
    <row r="163" spans="1:47" ht="27.6">
      <c r="A163" s="56" t="s">
        <v>249</v>
      </c>
      <c r="B163" s="57" t="s">
        <v>259</v>
      </c>
      <c r="C163" s="58">
        <v>1017</v>
      </c>
      <c r="D163" s="36">
        <v>2012</v>
      </c>
      <c r="E163" s="36" t="s">
        <v>664</v>
      </c>
      <c r="F163" s="36" t="s">
        <v>908</v>
      </c>
      <c r="G163" s="36">
        <v>2012</v>
      </c>
      <c r="H163" s="36" t="s">
        <v>665</v>
      </c>
      <c r="I163" s="54" t="s">
        <v>373</v>
      </c>
      <c r="J163" s="54">
        <v>2025</v>
      </c>
      <c r="K163" s="54">
        <v>2019</v>
      </c>
      <c r="L163" s="36">
        <v>2025</v>
      </c>
      <c r="M163" s="36">
        <v>2009</v>
      </c>
      <c r="N163" s="36">
        <v>2013</v>
      </c>
      <c r="O163" s="36">
        <v>2013</v>
      </c>
      <c r="P163" s="36">
        <v>2003</v>
      </c>
      <c r="Q163" s="36">
        <v>2013</v>
      </c>
      <c r="R163" s="36">
        <v>2013</v>
      </c>
      <c r="S163" s="36">
        <v>2013</v>
      </c>
      <c r="T163" s="36" t="s">
        <v>362</v>
      </c>
      <c r="U163" s="36">
        <v>2013</v>
      </c>
      <c r="V163" s="36">
        <v>2002</v>
      </c>
      <c r="W163" s="54">
        <v>2013</v>
      </c>
      <c r="X163" s="36">
        <v>2017</v>
      </c>
      <c r="Y163" s="36" t="s">
        <v>749</v>
      </c>
      <c r="Z163" s="36" t="s">
        <v>749</v>
      </c>
      <c r="AA163" s="36" t="s">
        <v>749</v>
      </c>
      <c r="AB163" s="36" t="s">
        <v>749</v>
      </c>
      <c r="AC163" s="36">
        <v>2020</v>
      </c>
      <c r="AD163" s="36">
        <v>2012</v>
      </c>
      <c r="AE163" s="36">
        <v>2021</v>
      </c>
      <c r="AF163" s="36">
        <v>2015</v>
      </c>
      <c r="AG163" s="36">
        <v>2013</v>
      </c>
      <c r="AH163" s="36">
        <v>2013</v>
      </c>
      <c r="AI163" s="36">
        <v>2013</v>
      </c>
      <c r="AJ163" s="36">
        <v>2013</v>
      </c>
      <c r="AK163" s="36">
        <v>2019</v>
      </c>
      <c r="AL163" s="36">
        <v>2019</v>
      </c>
      <c r="AM163" s="36">
        <v>2019</v>
      </c>
      <c r="AN163" s="36">
        <v>2016</v>
      </c>
      <c r="AO163" s="36">
        <v>2016</v>
      </c>
      <c r="AP163" s="36">
        <v>2016</v>
      </c>
      <c r="AQ163" s="36">
        <v>2016</v>
      </c>
      <c r="AR163" s="36">
        <v>2013</v>
      </c>
      <c r="AS163" s="36">
        <v>2020</v>
      </c>
      <c r="AT163" s="12"/>
      <c r="AU163" s="12"/>
    </row>
    <row r="164" spans="1:47" ht="27.6">
      <c r="A164" s="61" t="s">
        <v>260</v>
      </c>
      <c r="B164" s="63" t="s">
        <v>261</v>
      </c>
      <c r="C164" s="64">
        <v>1101</v>
      </c>
      <c r="D164" s="36">
        <v>2012</v>
      </c>
      <c r="E164" s="36" t="s">
        <v>664</v>
      </c>
      <c r="F164" s="36" t="s">
        <v>909</v>
      </c>
      <c r="G164" s="36">
        <v>2012</v>
      </c>
      <c r="H164" s="36" t="s">
        <v>665</v>
      </c>
      <c r="I164" s="54" t="s">
        <v>373</v>
      </c>
      <c r="J164" s="54">
        <v>2025</v>
      </c>
      <c r="K164" s="54">
        <v>2019</v>
      </c>
      <c r="L164" s="36">
        <v>2025</v>
      </c>
      <c r="M164" s="36">
        <v>2009</v>
      </c>
      <c r="N164" s="36">
        <v>2013</v>
      </c>
      <c r="O164" s="36">
        <v>2013</v>
      </c>
      <c r="P164" s="36">
        <v>2003</v>
      </c>
      <c r="Q164" s="36">
        <v>2013</v>
      </c>
      <c r="R164" s="36">
        <v>2013</v>
      </c>
      <c r="S164" s="36">
        <v>2013</v>
      </c>
      <c r="T164" s="36" t="s">
        <v>362</v>
      </c>
      <c r="U164" s="36">
        <v>2013</v>
      </c>
      <c r="V164" s="36">
        <v>2002</v>
      </c>
      <c r="W164" s="54">
        <v>2013</v>
      </c>
      <c r="X164" s="36">
        <v>2017</v>
      </c>
      <c r="Y164" s="36" t="s">
        <v>749</v>
      </c>
      <c r="Z164" s="36" t="s">
        <v>749</v>
      </c>
      <c r="AA164" s="36" t="s">
        <v>749</v>
      </c>
      <c r="AB164" s="36" t="s">
        <v>749</v>
      </c>
      <c r="AC164" s="36">
        <v>2020</v>
      </c>
      <c r="AD164" s="36">
        <v>2012</v>
      </c>
      <c r="AE164" s="36">
        <v>2021</v>
      </c>
      <c r="AF164" s="36">
        <v>2015</v>
      </c>
      <c r="AG164" s="36">
        <v>2013</v>
      </c>
      <c r="AH164" s="36">
        <v>2013</v>
      </c>
      <c r="AI164" s="36">
        <v>2013</v>
      </c>
      <c r="AJ164" s="36">
        <v>2013</v>
      </c>
      <c r="AK164" s="36">
        <v>2019</v>
      </c>
      <c r="AL164" s="36">
        <v>2019</v>
      </c>
      <c r="AM164" s="36">
        <v>2019</v>
      </c>
      <c r="AN164" s="36">
        <v>2016</v>
      </c>
      <c r="AO164" s="36">
        <v>2016</v>
      </c>
      <c r="AP164" s="36">
        <v>2016</v>
      </c>
      <c r="AQ164" s="36">
        <v>2016</v>
      </c>
      <c r="AR164" s="36">
        <v>2013</v>
      </c>
      <c r="AS164" s="36">
        <v>2020</v>
      </c>
      <c r="AT164" s="12"/>
      <c r="AU164" s="12"/>
    </row>
    <row r="165" spans="1:47" ht="27.6">
      <c r="A165" s="61" t="s">
        <v>260</v>
      </c>
      <c r="B165" s="63" t="s">
        <v>262</v>
      </c>
      <c r="C165" s="64">
        <v>1102</v>
      </c>
      <c r="D165" s="36">
        <v>2012</v>
      </c>
      <c r="E165" s="36" t="s">
        <v>664</v>
      </c>
      <c r="F165" s="36" t="s">
        <v>910</v>
      </c>
      <c r="G165" s="36">
        <v>2012</v>
      </c>
      <c r="H165" s="36" t="s">
        <v>665</v>
      </c>
      <c r="I165" s="54" t="s">
        <v>373</v>
      </c>
      <c r="J165" s="54">
        <v>2025</v>
      </c>
      <c r="K165" s="54">
        <v>2019</v>
      </c>
      <c r="L165" s="36">
        <v>2025</v>
      </c>
      <c r="M165" s="36">
        <v>2009</v>
      </c>
      <c r="N165" s="36">
        <v>2013</v>
      </c>
      <c r="O165" s="36">
        <v>2013</v>
      </c>
      <c r="P165" s="36">
        <v>2003</v>
      </c>
      <c r="Q165" s="36">
        <v>2013</v>
      </c>
      <c r="R165" s="36">
        <v>2013</v>
      </c>
      <c r="S165" s="36">
        <v>2013</v>
      </c>
      <c r="T165" s="36" t="s">
        <v>362</v>
      </c>
      <c r="U165" s="36">
        <v>2013</v>
      </c>
      <c r="V165" s="36">
        <v>2002</v>
      </c>
      <c r="W165" s="54">
        <v>2013</v>
      </c>
      <c r="X165" s="36">
        <v>2017</v>
      </c>
      <c r="Y165" s="36" t="s">
        <v>749</v>
      </c>
      <c r="Z165" s="36" t="s">
        <v>749</v>
      </c>
      <c r="AA165" s="36" t="s">
        <v>749</v>
      </c>
      <c r="AB165" s="36" t="s">
        <v>749</v>
      </c>
      <c r="AC165" s="36">
        <v>2020</v>
      </c>
      <c r="AD165" s="36">
        <v>2012</v>
      </c>
      <c r="AE165" s="36">
        <v>2021</v>
      </c>
      <c r="AF165" s="36">
        <v>2015</v>
      </c>
      <c r="AG165" s="36">
        <v>2013</v>
      </c>
      <c r="AH165" s="36">
        <v>2013</v>
      </c>
      <c r="AI165" s="36">
        <v>2013</v>
      </c>
      <c r="AJ165" s="36">
        <v>2013</v>
      </c>
      <c r="AK165" s="36">
        <v>2019</v>
      </c>
      <c r="AL165" s="36">
        <v>2019</v>
      </c>
      <c r="AM165" s="36">
        <v>2019</v>
      </c>
      <c r="AN165" s="36">
        <v>2016</v>
      </c>
      <c r="AO165" s="36">
        <v>2016</v>
      </c>
      <c r="AP165" s="36">
        <v>2016</v>
      </c>
      <c r="AQ165" s="36">
        <v>2016</v>
      </c>
      <c r="AR165" s="36">
        <v>2013</v>
      </c>
      <c r="AS165" s="36">
        <v>2020</v>
      </c>
      <c r="AT165" s="12"/>
      <c r="AU165" s="12"/>
    </row>
    <row r="166" spans="1:47" ht="27.6">
      <c r="A166" s="61" t="s">
        <v>260</v>
      </c>
      <c r="B166" s="63" t="s">
        <v>263</v>
      </c>
      <c r="C166" s="64">
        <v>1103</v>
      </c>
      <c r="D166" s="36">
        <v>2012</v>
      </c>
      <c r="E166" s="36" t="s">
        <v>664</v>
      </c>
      <c r="F166" s="36" t="s">
        <v>911</v>
      </c>
      <c r="G166" s="36">
        <v>2012</v>
      </c>
      <c r="H166" s="36" t="s">
        <v>665</v>
      </c>
      <c r="I166" s="54" t="s">
        <v>373</v>
      </c>
      <c r="J166" s="54">
        <v>2025</v>
      </c>
      <c r="K166" s="54">
        <v>2019</v>
      </c>
      <c r="L166" s="36">
        <v>2025</v>
      </c>
      <c r="M166" s="36">
        <v>2009</v>
      </c>
      <c r="N166" s="36">
        <v>2013</v>
      </c>
      <c r="O166" s="36">
        <v>2013</v>
      </c>
      <c r="P166" s="36">
        <v>2003</v>
      </c>
      <c r="Q166" s="36">
        <v>2013</v>
      </c>
      <c r="R166" s="36">
        <v>2013</v>
      </c>
      <c r="S166" s="36">
        <v>2013</v>
      </c>
      <c r="T166" s="36" t="s">
        <v>362</v>
      </c>
      <c r="U166" s="36">
        <v>2013</v>
      </c>
      <c r="V166" s="36">
        <v>2002</v>
      </c>
      <c r="W166" s="54">
        <v>2013</v>
      </c>
      <c r="X166" s="36">
        <v>2017</v>
      </c>
      <c r="Y166" s="36" t="s">
        <v>749</v>
      </c>
      <c r="Z166" s="36" t="s">
        <v>749</v>
      </c>
      <c r="AA166" s="36" t="s">
        <v>749</v>
      </c>
      <c r="AB166" s="36" t="s">
        <v>749</v>
      </c>
      <c r="AC166" s="36">
        <v>2020</v>
      </c>
      <c r="AD166" s="36">
        <v>2012</v>
      </c>
      <c r="AE166" s="36">
        <v>2021</v>
      </c>
      <c r="AF166" s="36">
        <v>2015</v>
      </c>
      <c r="AG166" s="36">
        <v>2013</v>
      </c>
      <c r="AH166" s="36">
        <v>2013</v>
      </c>
      <c r="AI166" s="36">
        <v>2013</v>
      </c>
      <c r="AJ166" s="36">
        <v>2013</v>
      </c>
      <c r="AK166" s="36">
        <v>2019</v>
      </c>
      <c r="AL166" s="36">
        <v>2019</v>
      </c>
      <c r="AM166" s="36">
        <v>2019</v>
      </c>
      <c r="AN166" s="36">
        <v>2016</v>
      </c>
      <c r="AO166" s="36">
        <v>2016</v>
      </c>
      <c r="AP166" s="36">
        <v>2016</v>
      </c>
      <c r="AQ166" s="36">
        <v>2016</v>
      </c>
      <c r="AR166" s="36">
        <v>2013</v>
      </c>
      <c r="AS166" s="36">
        <v>2020</v>
      </c>
      <c r="AT166" s="12"/>
      <c r="AU166" s="12"/>
    </row>
    <row r="167" spans="1:47" ht="27.6">
      <c r="A167" s="61" t="s">
        <v>260</v>
      </c>
      <c r="B167" s="63" t="s">
        <v>264</v>
      </c>
      <c r="C167" s="64">
        <v>1104</v>
      </c>
      <c r="D167" s="36">
        <v>2012</v>
      </c>
      <c r="E167" s="36" t="s">
        <v>664</v>
      </c>
      <c r="F167" s="36" t="s">
        <v>912</v>
      </c>
      <c r="G167" s="36">
        <v>2012</v>
      </c>
      <c r="H167" s="36" t="s">
        <v>665</v>
      </c>
      <c r="I167" s="54" t="s">
        <v>373</v>
      </c>
      <c r="J167" s="54">
        <v>2025</v>
      </c>
      <c r="K167" s="54">
        <v>2019</v>
      </c>
      <c r="L167" s="36">
        <v>2025</v>
      </c>
      <c r="M167" s="36">
        <v>2009</v>
      </c>
      <c r="N167" s="36">
        <v>2013</v>
      </c>
      <c r="O167" s="36">
        <v>2013</v>
      </c>
      <c r="P167" s="36">
        <v>2003</v>
      </c>
      <c r="Q167" s="36">
        <v>2013</v>
      </c>
      <c r="R167" s="36">
        <v>2013</v>
      </c>
      <c r="S167" s="36">
        <v>2013</v>
      </c>
      <c r="T167" s="36" t="s">
        <v>362</v>
      </c>
      <c r="U167" s="36">
        <v>2013</v>
      </c>
      <c r="V167" s="36">
        <v>2002</v>
      </c>
      <c r="W167" s="54">
        <v>2013</v>
      </c>
      <c r="X167" s="36">
        <v>2017</v>
      </c>
      <c r="Y167" s="36" t="s">
        <v>749</v>
      </c>
      <c r="Z167" s="36" t="s">
        <v>749</v>
      </c>
      <c r="AA167" s="36" t="s">
        <v>749</v>
      </c>
      <c r="AB167" s="36" t="s">
        <v>749</v>
      </c>
      <c r="AC167" s="36">
        <v>2020</v>
      </c>
      <c r="AD167" s="36">
        <v>2012</v>
      </c>
      <c r="AE167" s="36">
        <v>2021</v>
      </c>
      <c r="AF167" s="36">
        <v>2015</v>
      </c>
      <c r="AG167" s="36">
        <v>2013</v>
      </c>
      <c r="AH167" s="36">
        <v>2013</v>
      </c>
      <c r="AI167" s="36">
        <v>2013</v>
      </c>
      <c r="AJ167" s="36">
        <v>2013</v>
      </c>
      <c r="AK167" s="36">
        <v>2019</v>
      </c>
      <c r="AL167" s="36">
        <v>2019</v>
      </c>
      <c r="AM167" s="36">
        <v>2019</v>
      </c>
      <c r="AN167" s="36">
        <v>2016</v>
      </c>
      <c r="AO167" s="36">
        <v>2016</v>
      </c>
      <c r="AP167" s="36">
        <v>2016</v>
      </c>
      <c r="AQ167" s="36">
        <v>2016</v>
      </c>
      <c r="AR167" s="36">
        <v>2013</v>
      </c>
      <c r="AS167" s="36">
        <v>2020</v>
      </c>
      <c r="AT167" s="12"/>
      <c r="AU167" s="12"/>
    </row>
    <row r="168" spans="1:47" ht="27.6">
      <c r="A168" s="56" t="s">
        <v>265</v>
      </c>
      <c r="B168" s="57" t="s">
        <v>265</v>
      </c>
      <c r="C168" s="58">
        <v>1201</v>
      </c>
      <c r="D168" s="36">
        <v>2012</v>
      </c>
      <c r="E168" s="36" t="s">
        <v>664</v>
      </c>
      <c r="F168" s="36" t="s">
        <v>913</v>
      </c>
      <c r="G168" s="36">
        <v>2012</v>
      </c>
      <c r="H168" s="36" t="s">
        <v>665</v>
      </c>
      <c r="I168" s="54" t="s">
        <v>373</v>
      </c>
      <c r="J168" s="54">
        <v>2025</v>
      </c>
      <c r="K168" s="54">
        <v>2019</v>
      </c>
      <c r="L168" s="36">
        <v>2025</v>
      </c>
      <c r="M168" s="36">
        <v>2009</v>
      </c>
      <c r="N168" s="36">
        <v>2013</v>
      </c>
      <c r="O168" s="36">
        <v>2013</v>
      </c>
      <c r="P168" s="36">
        <v>2003</v>
      </c>
      <c r="Q168" s="36">
        <v>2013</v>
      </c>
      <c r="R168" s="36">
        <v>2013</v>
      </c>
      <c r="S168" s="36">
        <v>2013</v>
      </c>
      <c r="T168" s="36" t="s">
        <v>362</v>
      </c>
      <c r="U168" s="36">
        <v>2013</v>
      </c>
      <c r="V168" s="36">
        <v>2002</v>
      </c>
      <c r="W168" s="54">
        <v>2013</v>
      </c>
      <c r="X168" s="36">
        <v>2017</v>
      </c>
      <c r="Y168" s="36" t="s">
        <v>749</v>
      </c>
      <c r="Z168" s="36" t="s">
        <v>749</v>
      </c>
      <c r="AA168" s="36" t="s">
        <v>749</v>
      </c>
      <c r="AB168" s="36" t="s">
        <v>749</v>
      </c>
      <c r="AC168" s="36">
        <v>2020</v>
      </c>
      <c r="AD168" s="36">
        <v>2012</v>
      </c>
      <c r="AE168" s="36">
        <v>2021</v>
      </c>
      <c r="AF168" s="36">
        <v>2015</v>
      </c>
      <c r="AG168" s="36">
        <v>2013</v>
      </c>
      <c r="AH168" s="36">
        <v>2013</v>
      </c>
      <c r="AI168" s="36">
        <v>2013</v>
      </c>
      <c r="AJ168" s="36">
        <v>2013</v>
      </c>
      <c r="AK168" s="36">
        <v>2019</v>
      </c>
      <c r="AL168" s="36">
        <v>2019</v>
      </c>
      <c r="AM168" s="36">
        <v>2019</v>
      </c>
      <c r="AN168" s="36">
        <v>2016</v>
      </c>
      <c r="AO168" s="36">
        <v>2016</v>
      </c>
      <c r="AP168" s="36">
        <v>2016</v>
      </c>
      <c r="AQ168" s="36">
        <v>2016</v>
      </c>
      <c r="AR168" s="36">
        <v>2013</v>
      </c>
      <c r="AS168" s="36">
        <v>2020</v>
      </c>
      <c r="AT168" s="12"/>
      <c r="AU168" s="12"/>
    </row>
    <row r="169" spans="1:47" ht="27.6">
      <c r="A169" s="56" t="s">
        <v>265</v>
      </c>
      <c r="B169" s="57" t="s">
        <v>266</v>
      </c>
      <c r="C169" s="58">
        <v>1202</v>
      </c>
      <c r="D169" s="36">
        <v>2012</v>
      </c>
      <c r="E169" s="36" t="s">
        <v>664</v>
      </c>
      <c r="F169" s="36" t="s">
        <v>914</v>
      </c>
      <c r="G169" s="36">
        <v>2012</v>
      </c>
      <c r="H169" s="36" t="s">
        <v>665</v>
      </c>
      <c r="I169" s="54" t="s">
        <v>373</v>
      </c>
      <c r="J169" s="54">
        <v>2025</v>
      </c>
      <c r="K169" s="54">
        <v>2019</v>
      </c>
      <c r="L169" s="36">
        <v>2025</v>
      </c>
      <c r="M169" s="36">
        <v>2009</v>
      </c>
      <c r="N169" s="36">
        <v>2013</v>
      </c>
      <c r="O169" s="36">
        <v>2013</v>
      </c>
      <c r="P169" s="36">
        <v>2003</v>
      </c>
      <c r="Q169" s="36">
        <v>2013</v>
      </c>
      <c r="R169" s="36">
        <v>2013</v>
      </c>
      <c r="S169" s="36">
        <v>2013</v>
      </c>
      <c r="T169" s="36" t="s">
        <v>362</v>
      </c>
      <c r="U169" s="36">
        <v>2013</v>
      </c>
      <c r="V169" s="36">
        <v>2002</v>
      </c>
      <c r="W169" s="54">
        <v>2013</v>
      </c>
      <c r="X169" s="36">
        <v>2017</v>
      </c>
      <c r="Y169" s="36" t="s">
        <v>749</v>
      </c>
      <c r="Z169" s="36" t="s">
        <v>749</v>
      </c>
      <c r="AA169" s="36" t="s">
        <v>749</v>
      </c>
      <c r="AB169" s="36" t="s">
        <v>749</v>
      </c>
      <c r="AC169" s="36">
        <v>2020</v>
      </c>
      <c r="AD169" s="36">
        <v>2012</v>
      </c>
      <c r="AE169" s="36">
        <v>2021</v>
      </c>
      <c r="AF169" s="36">
        <v>2015</v>
      </c>
      <c r="AG169" s="36">
        <v>2013</v>
      </c>
      <c r="AH169" s="36">
        <v>2013</v>
      </c>
      <c r="AI169" s="36">
        <v>2013</v>
      </c>
      <c r="AJ169" s="36">
        <v>2013</v>
      </c>
      <c r="AK169" s="36">
        <v>2019</v>
      </c>
      <c r="AL169" s="36">
        <v>2019</v>
      </c>
      <c r="AM169" s="36">
        <v>2019</v>
      </c>
      <c r="AN169" s="36">
        <v>2016</v>
      </c>
      <c r="AO169" s="36">
        <v>2016</v>
      </c>
      <c r="AP169" s="36">
        <v>2016</v>
      </c>
      <c r="AQ169" s="36">
        <v>2016</v>
      </c>
      <c r="AR169" s="36">
        <v>2013</v>
      </c>
      <c r="AS169" s="36">
        <v>2020</v>
      </c>
      <c r="AT169" s="12"/>
      <c r="AU169" s="12"/>
    </row>
    <row r="170" spans="1:47" ht="27.6">
      <c r="A170" s="56" t="s">
        <v>265</v>
      </c>
      <c r="B170" s="57" t="s">
        <v>163</v>
      </c>
      <c r="C170" s="58">
        <v>1203</v>
      </c>
      <c r="D170" s="36">
        <v>2012</v>
      </c>
      <c r="E170" s="36" t="s">
        <v>664</v>
      </c>
      <c r="F170" s="36" t="s">
        <v>915</v>
      </c>
      <c r="G170" s="36">
        <v>2012</v>
      </c>
      <c r="H170" s="36" t="s">
        <v>665</v>
      </c>
      <c r="I170" s="54" t="s">
        <v>373</v>
      </c>
      <c r="J170" s="54">
        <v>2025</v>
      </c>
      <c r="K170" s="54">
        <v>2019</v>
      </c>
      <c r="L170" s="36">
        <v>2025</v>
      </c>
      <c r="M170" s="36">
        <v>2009</v>
      </c>
      <c r="N170" s="36">
        <v>2013</v>
      </c>
      <c r="O170" s="36">
        <v>2013</v>
      </c>
      <c r="P170" s="36">
        <v>2003</v>
      </c>
      <c r="Q170" s="36">
        <v>2013</v>
      </c>
      <c r="R170" s="36">
        <v>2013</v>
      </c>
      <c r="S170" s="36">
        <v>2013</v>
      </c>
      <c r="T170" s="36" t="s">
        <v>362</v>
      </c>
      <c r="U170" s="36">
        <v>2013</v>
      </c>
      <c r="V170" s="36">
        <v>2002</v>
      </c>
      <c r="W170" s="54">
        <v>2013</v>
      </c>
      <c r="X170" s="36">
        <v>2017</v>
      </c>
      <c r="Y170" s="36" t="s">
        <v>749</v>
      </c>
      <c r="Z170" s="36" t="s">
        <v>749</v>
      </c>
      <c r="AA170" s="36" t="s">
        <v>749</v>
      </c>
      <c r="AB170" s="36" t="s">
        <v>749</v>
      </c>
      <c r="AC170" s="36">
        <v>2020</v>
      </c>
      <c r="AD170" s="36">
        <v>2012</v>
      </c>
      <c r="AE170" s="36">
        <v>2021</v>
      </c>
      <c r="AF170" s="36">
        <v>2015</v>
      </c>
      <c r="AG170" s="36">
        <v>2013</v>
      </c>
      <c r="AH170" s="36">
        <v>2013</v>
      </c>
      <c r="AI170" s="36">
        <v>2013</v>
      </c>
      <c r="AJ170" s="36">
        <v>2013</v>
      </c>
      <c r="AK170" s="36">
        <v>2019</v>
      </c>
      <c r="AL170" s="36">
        <v>2019</v>
      </c>
      <c r="AM170" s="36">
        <v>2019</v>
      </c>
      <c r="AN170" s="36">
        <v>2016</v>
      </c>
      <c r="AO170" s="36">
        <v>2016</v>
      </c>
      <c r="AP170" s="36">
        <v>2016</v>
      </c>
      <c r="AQ170" s="36">
        <v>2016</v>
      </c>
      <c r="AR170" s="36">
        <v>2013</v>
      </c>
      <c r="AS170" s="36">
        <v>2020</v>
      </c>
      <c r="AT170" s="12"/>
      <c r="AU170" s="12"/>
    </row>
    <row r="171" spans="1:47" ht="27.6">
      <c r="A171" s="56" t="s">
        <v>265</v>
      </c>
      <c r="B171" s="57" t="s">
        <v>267</v>
      </c>
      <c r="C171" s="58">
        <v>1204</v>
      </c>
      <c r="D171" s="36">
        <v>2012</v>
      </c>
      <c r="E171" s="36" t="s">
        <v>664</v>
      </c>
      <c r="F171" s="36" t="s">
        <v>916</v>
      </c>
      <c r="G171" s="36">
        <v>2012</v>
      </c>
      <c r="H171" s="36" t="s">
        <v>665</v>
      </c>
      <c r="I171" s="54" t="s">
        <v>373</v>
      </c>
      <c r="J171" s="54">
        <v>2025</v>
      </c>
      <c r="K171" s="54">
        <v>2019</v>
      </c>
      <c r="L171" s="36">
        <v>2025</v>
      </c>
      <c r="M171" s="36">
        <v>2009</v>
      </c>
      <c r="N171" s="36">
        <v>2013</v>
      </c>
      <c r="O171" s="36">
        <v>2013</v>
      </c>
      <c r="P171" s="36">
        <v>2003</v>
      </c>
      <c r="Q171" s="36">
        <v>2013</v>
      </c>
      <c r="R171" s="36">
        <v>2013</v>
      </c>
      <c r="S171" s="36">
        <v>2013</v>
      </c>
      <c r="T171" s="36" t="s">
        <v>362</v>
      </c>
      <c r="U171" s="36">
        <v>2013</v>
      </c>
      <c r="V171" s="36">
        <v>2002</v>
      </c>
      <c r="W171" s="54">
        <v>2013</v>
      </c>
      <c r="X171" s="36">
        <v>2017</v>
      </c>
      <c r="Y171" s="36" t="s">
        <v>749</v>
      </c>
      <c r="Z171" s="36" t="s">
        <v>749</v>
      </c>
      <c r="AA171" s="36" t="s">
        <v>749</v>
      </c>
      <c r="AB171" s="36" t="s">
        <v>749</v>
      </c>
      <c r="AC171" s="36">
        <v>2020</v>
      </c>
      <c r="AD171" s="36">
        <v>2012</v>
      </c>
      <c r="AE171" s="36">
        <v>2021</v>
      </c>
      <c r="AF171" s="36">
        <v>2015</v>
      </c>
      <c r="AG171" s="36">
        <v>2013</v>
      </c>
      <c r="AH171" s="36">
        <v>2013</v>
      </c>
      <c r="AI171" s="36">
        <v>2013</v>
      </c>
      <c r="AJ171" s="36">
        <v>2013</v>
      </c>
      <c r="AK171" s="36">
        <v>2019</v>
      </c>
      <c r="AL171" s="36">
        <v>2019</v>
      </c>
      <c r="AM171" s="36">
        <v>2019</v>
      </c>
      <c r="AN171" s="36">
        <v>2016</v>
      </c>
      <c r="AO171" s="36">
        <v>2016</v>
      </c>
      <c r="AP171" s="36">
        <v>2016</v>
      </c>
      <c r="AQ171" s="36">
        <v>2016</v>
      </c>
      <c r="AR171" s="36">
        <v>2013</v>
      </c>
      <c r="AS171" s="36">
        <v>2020</v>
      </c>
      <c r="AT171" s="12"/>
      <c r="AU171" s="12"/>
    </row>
    <row r="172" spans="1:47" ht="27.6">
      <c r="A172" s="56" t="s">
        <v>265</v>
      </c>
      <c r="B172" s="57" t="s">
        <v>268</v>
      </c>
      <c r="C172" s="58">
        <v>1205</v>
      </c>
      <c r="D172" s="36">
        <v>2012</v>
      </c>
      <c r="E172" s="36" t="s">
        <v>664</v>
      </c>
      <c r="F172" s="36" t="s">
        <v>917</v>
      </c>
      <c r="G172" s="36">
        <v>2012</v>
      </c>
      <c r="H172" s="36" t="s">
        <v>665</v>
      </c>
      <c r="I172" s="54" t="s">
        <v>373</v>
      </c>
      <c r="J172" s="54">
        <v>2025</v>
      </c>
      <c r="K172" s="54">
        <v>2019</v>
      </c>
      <c r="L172" s="36">
        <v>2025</v>
      </c>
      <c r="M172" s="36">
        <v>2009</v>
      </c>
      <c r="N172" s="36">
        <v>2013</v>
      </c>
      <c r="O172" s="36">
        <v>2013</v>
      </c>
      <c r="P172" s="36">
        <v>2003</v>
      </c>
      <c r="Q172" s="36">
        <v>2013</v>
      </c>
      <c r="R172" s="36">
        <v>2013</v>
      </c>
      <c r="S172" s="36">
        <v>2013</v>
      </c>
      <c r="T172" s="36" t="s">
        <v>362</v>
      </c>
      <c r="U172" s="36">
        <v>2013</v>
      </c>
      <c r="V172" s="36">
        <v>2002</v>
      </c>
      <c r="W172" s="54">
        <v>2013</v>
      </c>
      <c r="X172" s="36">
        <v>2017</v>
      </c>
      <c r="Y172" s="36" t="s">
        <v>749</v>
      </c>
      <c r="Z172" s="36" t="s">
        <v>749</v>
      </c>
      <c r="AA172" s="36" t="s">
        <v>749</v>
      </c>
      <c r="AB172" s="36" t="s">
        <v>749</v>
      </c>
      <c r="AC172" s="36">
        <v>2020</v>
      </c>
      <c r="AD172" s="36">
        <v>2012</v>
      </c>
      <c r="AE172" s="36">
        <v>2021</v>
      </c>
      <c r="AF172" s="36">
        <v>2015</v>
      </c>
      <c r="AG172" s="36">
        <v>2013</v>
      </c>
      <c r="AH172" s="36">
        <v>2013</v>
      </c>
      <c r="AI172" s="36">
        <v>2013</v>
      </c>
      <c r="AJ172" s="36">
        <v>2013</v>
      </c>
      <c r="AK172" s="36">
        <v>2019</v>
      </c>
      <c r="AL172" s="36">
        <v>2019</v>
      </c>
      <c r="AM172" s="36">
        <v>2019</v>
      </c>
      <c r="AN172" s="36">
        <v>2016</v>
      </c>
      <c r="AO172" s="36">
        <v>2016</v>
      </c>
      <c r="AP172" s="36">
        <v>2016</v>
      </c>
      <c r="AQ172" s="36">
        <v>2016</v>
      </c>
      <c r="AR172" s="36">
        <v>2013</v>
      </c>
      <c r="AS172" s="36">
        <v>2020</v>
      </c>
      <c r="AT172" s="12"/>
      <c r="AU172" s="12"/>
    </row>
    <row r="173" spans="1:47" ht="27.6">
      <c r="A173" s="56" t="s">
        <v>265</v>
      </c>
      <c r="B173" s="57" t="s">
        <v>269</v>
      </c>
      <c r="C173" s="58">
        <v>1206</v>
      </c>
      <c r="D173" s="36">
        <v>2012</v>
      </c>
      <c r="E173" s="36" t="s">
        <v>664</v>
      </c>
      <c r="F173" s="36" t="s">
        <v>918</v>
      </c>
      <c r="G173" s="36">
        <v>2012</v>
      </c>
      <c r="H173" s="36" t="s">
        <v>665</v>
      </c>
      <c r="I173" s="54" t="s">
        <v>373</v>
      </c>
      <c r="J173" s="54">
        <v>2025</v>
      </c>
      <c r="K173" s="54">
        <v>2019</v>
      </c>
      <c r="L173" s="36">
        <v>2025</v>
      </c>
      <c r="M173" s="36">
        <v>2009</v>
      </c>
      <c r="N173" s="36">
        <v>2013</v>
      </c>
      <c r="O173" s="36">
        <v>2013</v>
      </c>
      <c r="P173" s="36">
        <v>2003</v>
      </c>
      <c r="Q173" s="36">
        <v>2013</v>
      </c>
      <c r="R173" s="36">
        <v>2013</v>
      </c>
      <c r="S173" s="36">
        <v>2013</v>
      </c>
      <c r="T173" s="36" t="s">
        <v>362</v>
      </c>
      <c r="U173" s="36">
        <v>2013</v>
      </c>
      <c r="V173" s="36">
        <v>2002</v>
      </c>
      <c r="W173" s="54">
        <v>2013</v>
      </c>
      <c r="X173" s="36">
        <v>2017</v>
      </c>
      <c r="Y173" s="36" t="s">
        <v>749</v>
      </c>
      <c r="Z173" s="36" t="s">
        <v>749</v>
      </c>
      <c r="AA173" s="36" t="s">
        <v>749</v>
      </c>
      <c r="AB173" s="36" t="s">
        <v>749</v>
      </c>
      <c r="AC173" s="36">
        <v>2020</v>
      </c>
      <c r="AD173" s="36">
        <v>2012</v>
      </c>
      <c r="AE173" s="36">
        <v>2021</v>
      </c>
      <c r="AF173" s="36">
        <v>2015</v>
      </c>
      <c r="AG173" s="36">
        <v>2013</v>
      </c>
      <c r="AH173" s="36">
        <v>2013</v>
      </c>
      <c r="AI173" s="36">
        <v>2013</v>
      </c>
      <c r="AJ173" s="36">
        <v>2013</v>
      </c>
      <c r="AK173" s="36">
        <v>2019</v>
      </c>
      <c r="AL173" s="36">
        <v>2019</v>
      </c>
      <c r="AM173" s="36">
        <v>2019</v>
      </c>
      <c r="AN173" s="36">
        <v>2016</v>
      </c>
      <c r="AO173" s="36">
        <v>2016</v>
      </c>
      <c r="AP173" s="36">
        <v>2016</v>
      </c>
      <c r="AQ173" s="36">
        <v>2016</v>
      </c>
      <c r="AR173" s="36">
        <v>2013</v>
      </c>
      <c r="AS173" s="36">
        <v>2020</v>
      </c>
      <c r="AT173" s="12"/>
      <c r="AU173" s="12"/>
    </row>
    <row r="174" spans="1:47" ht="27.6">
      <c r="A174" s="56" t="s">
        <v>265</v>
      </c>
      <c r="B174" s="57" t="s">
        <v>270</v>
      </c>
      <c r="C174" s="58">
        <v>1207</v>
      </c>
      <c r="D174" s="36">
        <v>2012</v>
      </c>
      <c r="E174" s="36" t="s">
        <v>664</v>
      </c>
      <c r="F174" s="36" t="s">
        <v>919</v>
      </c>
      <c r="G174" s="36">
        <v>2012</v>
      </c>
      <c r="H174" s="36" t="s">
        <v>665</v>
      </c>
      <c r="I174" s="54" t="s">
        <v>373</v>
      </c>
      <c r="J174" s="54">
        <v>2025</v>
      </c>
      <c r="K174" s="54">
        <v>2019</v>
      </c>
      <c r="L174" s="36">
        <v>2025</v>
      </c>
      <c r="M174" s="36">
        <v>2009</v>
      </c>
      <c r="N174" s="36">
        <v>2013</v>
      </c>
      <c r="O174" s="36">
        <v>2013</v>
      </c>
      <c r="P174" s="36">
        <v>2003</v>
      </c>
      <c r="Q174" s="36">
        <v>2013</v>
      </c>
      <c r="R174" s="36">
        <v>2013</v>
      </c>
      <c r="S174" s="36">
        <v>2013</v>
      </c>
      <c r="T174" s="36" t="s">
        <v>362</v>
      </c>
      <c r="U174" s="36">
        <v>2013</v>
      </c>
      <c r="V174" s="36">
        <v>2002</v>
      </c>
      <c r="W174" s="54">
        <v>2013</v>
      </c>
      <c r="X174" s="36">
        <v>2017</v>
      </c>
      <c r="Y174" s="36" t="s">
        <v>749</v>
      </c>
      <c r="Z174" s="36" t="s">
        <v>749</v>
      </c>
      <c r="AA174" s="36" t="s">
        <v>749</v>
      </c>
      <c r="AB174" s="36" t="s">
        <v>749</v>
      </c>
      <c r="AC174" s="36">
        <v>2020</v>
      </c>
      <c r="AD174" s="36">
        <v>2012</v>
      </c>
      <c r="AE174" s="36">
        <v>2021</v>
      </c>
      <c r="AF174" s="36">
        <v>2015</v>
      </c>
      <c r="AG174" s="36">
        <v>2013</v>
      </c>
      <c r="AH174" s="36">
        <v>2013</v>
      </c>
      <c r="AI174" s="36">
        <v>2013</v>
      </c>
      <c r="AJ174" s="36">
        <v>2013</v>
      </c>
      <c r="AK174" s="36">
        <v>2019</v>
      </c>
      <c r="AL174" s="36">
        <v>2019</v>
      </c>
      <c r="AM174" s="36">
        <v>2019</v>
      </c>
      <c r="AN174" s="36">
        <v>2016</v>
      </c>
      <c r="AO174" s="36">
        <v>2016</v>
      </c>
      <c r="AP174" s="36">
        <v>2016</v>
      </c>
      <c r="AQ174" s="36">
        <v>2016</v>
      </c>
      <c r="AR174" s="36">
        <v>2013</v>
      </c>
      <c r="AS174" s="36">
        <v>2020</v>
      </c>
      <c r="AT174" s="12"/>
      <c r="AU174" s="12"/>
    </row>
    <row r="175" spans="1:47" ht="27.6">
      <c r="A175" s="56" t="s">
        <v>265</v>
      </c>
      <c r="B175" s="57" t="s">
        <v>271</v>
      </c>
      <c r="C175" s="58">
        <v>1208</v>
      </c>
      <c r="D175" s="36">
        <v>2012</v>
      </c>
      <c r="E175" s="36" t="s">
        <v>664</v>
      </c>
      <c r="F175" s="36" t="s">
        <v>920</v>
      </c>
      <c r="G175" s="36">
        <v>2012</v>
      </c>
      <c r="H175" s="36" t="s">
        <v>665</v>
      </c>
      <c r="I175" s="54" t="s">
        <v>373</v>
      </c>
      <c r="J175" s="54">
        <v>2025</v>
      </c>
      <c r="K175" s="54">
        <v>2019</v>
      </c>
      <c r="L175" s="36">
        <v>2025</v>
      </c>
      <c r="M175" s="36">
        <v>2009</v>
      </c>
      <c r="N175" s="36">
        <v>2013</v>
      </c>
      <c r="O175" s="36">
        <v>2013</v>
      </c>
      <c r="P175" s="36">
        <v>2003</v>
      </c>
      <c r="Q175" s="36">
        <v>2013</v>
      </c>
      <c r="R175" s="36">
        <v>2013</v>
      </c>
      <c r="S175" s="36">
        <v>2013</v>
      </c>
      <c r="T175" s="36" t="s">
        <v>362</v>
      </c>
      <c r="U175" s="36">
        <v>2013</v>
      </c>
      <c r="V175" s="36">
        <v>2002</v>
      </c>
      <c r="W175" s="54">
        <v>2013</v>
      </c>
      <c r="X175" s="36">
        <v>2017</v>
      </c>
      <c r="Y175" s="36" t="s">
        <v>749</v>
      </c>
      <c r="Z175" s="36" t="s">
        <v>749</v>
      </c>
      <c r="AA175" s="36" t="s">
        <v>749</v>
      </c>
      <c r="AB175" s="36" t="s">
        <v>749</v>
      </c>
      <c r="AC175" s="36">
        <v>2020</v>
      </c>
      <c r="AD175" s="36">
        <v>2012</v>
      </c>
      <c r="AE175" s="36">
        <v>2021</v>
      </c>
      <c r="AF175" s="36">
        <v>2015</v>
      </c>
      <c r="AG175" s="36">
        <v>2013</v>
      </c>
      <c r="AH175" s="36">
        <v>2013</v>
      </c>
      <c r="AI175" s="36">
        <v>2013</v>
      </c>
      <c r="AJ175" s="36">
        <v>2013</v>
      </c>
      <c r="AK175" s="36">
        <v>2019</v>
      </c>
      <c r="AL175" s="36">
        <v>2019</v>
      </c>
      <c r="AM175" s="36">
        <v>2019</v>
      </c>
      <c r="AN175" s="36">
        <v>2016</v>
      </c>
      <c r="AO175" s="36">
        <v>2016</v>
      </c>
      <c r="AP175" s="36">
        <v>2016</v>
      </c>
      <c r="AQ175" s="36">
        <v>2016</v>
      </c>
      <c r="AR175" s="36">
        <v>2013</v>
      </c>
      <c r="AS175" s="36">
        <v>2020</v>
      </c>
      <c r="AT175" s="12"/>
      <c r="AU175" s="12"/>
    </row>
    <row r="176" spans="1:47" ht="27.6">
      <c r="A176" s="56" t="s">
        <v>265</v>
      </c>
      <c r="B176" s="57" t="s">
        <v>272</v>
      </c>
      <c r="C176" s="58">
        <v>1209</v>
      </c>
      <c r="D176" s="36">
        <v>2012</v>
      </c>
      <c r="E176" s="36" t="s">
        <v>664</v>
      </c>
      <c r="F176" s="36" t="s">
        <v>921</v>
      </c>
      <c r="G176" s="36">
        <v>2012</v>
      </c>
      <c r="H176" s="36" t="s">
        <v>665</v>
      </c>
      <c r="I176" s="54" t="s">
        <v>373</v>
      </c>
      <c r="J176" s="54">
        <v>2025</v>
      </c>
      <c r="K176" s="54">
        <v>2019</v>
      </c>
      <c r="L176" s="36">
        <v>2025</v>
      </c>
      <c r="M176" s="36">
        <v>2009</v>
      </c>
      <c r="N176" s="36">
        <v>2013</v>
      </c>
      <c r="O176" s="36">
        <v>2013</v>
      </c>
      <c r="P176" s="36">
        <v>2003</v>
      </c>
      <c r="Q176" s="36">
        <v>2013</v>
      </c>
      <c r="R176" s="36">
        <v>2013</v>
      </c>
      <c r="S176" s="36">
        <v>2013</v>
      </c>
      <c r="T176" s="36" t="s">
        <v>362</v>
      </c>
      <c r="U176" s="36">
        <v>2013</v>
      </c>
      <c r="V176" s="36">
        <v>2002</v>
      </c>
      <c r="W176" s="54">
        <v>2013</v>
      </c>
      <c r="X176" s="36">
        <v>2017</v>
      </c>
      <c r="Y176" s="36" t="s">
        <v>749</v>
      </c>
      <c r="Z176" s="36" t="s">
        <v>749</v>
      </c>
      <c r="AA176" s="36" t="s">
        <v>749</v>
      </c>
      <c r="AB176" s="36" t="s">
        <v>749</v>
      </c>
      <c r="AC176" s="36">
        <v>2020</v>
      </c>
      <c r="AD176" s="36">
        <v>2012</v>
      </c>
      <c r="AE176" s="36">
        <v>2021</v>
      </c>
      <c r="AF176" s="36">
        <v>2015</v>
      </c>
      <c r="AG176" s="36">
        <v>2013</v>
      </c>
      <c r="AH176" s="36">
        <v>2013</v>
      </c>
      <c r="AI176" s="36">
        <v>2013</v>
      </c>
      <c r="AJ176" s="36">
        <v>2013</v>
      </c>
      <c r="AK176" s="36">
        <v>2019</v>
      </c>
      <c r="AL176" s="36">
        <v>2019</v>
      </c>
      <c r="AM176" s="36">
        <v>2019</v>
      </c>
      <c r="AN176" s="36">
        <v>2016</v>
      </c>
      <c r="AO176" s="36">
        <v>2016</v>
      </c>
      <c r="AP176" s="36">
        <v>2016</v>
      </c>
      <c r="AQ176" s="36">
        <v>2016</v>
      </c>
      <c r="AR176" s="36">
        <v>2013</v>
      </c>
      <c r="AS176" s="36">
        <v>2020</v>
      </c>
      <c r="AT176" s="12"/>
      <c r="AU176" s="12"/>
    </row>
    <row r="177" spans="1:47" ht="27.6">
      <c r="A177" s="56" t="s">
        <v>265</v>
      </c>
      <c r="B177" s="57" t="s">
        <v>273</v>
      </c>
      <c r="C177" s="58">
        <v>1210</v>
      </c>
      <c r="D177" s="36">
        <v>2012</v>
      </c>
      <c r="E177" s="36" t="s">
        <v>664</v>
      </c>
      <c r="F177" s="36" t="s">
        <v>922</v>
      </c>
      <c r="G177" s="36">
        <v>2012</v>
      </c>
      <c r="H177" s="36" t="s">
        <v>665</v>
      </c>
      <c r="I177" s="54" t="s">
        <v>373</v>
      </c>
      <c r="J177" s="54">
        <v>2025</v>
      </c>
      <c r="K177" s="54">
        <v>2019</v>
      </c>
      <c r="L177" s="36">
        <v>2025</v>
      </c>
      <c r="M177" s="36">
        <v>2009</v>
      </c>
      <c r="N177" s="36">
        <v>2013</v>
      </c>
      <c r="O177" s="36">
        <v>2013</v>
      </c>
      <c r="P177" s="36">
        <v>2003</v>
      </c>
      <c r="Q177" s="36">
        <v>2013</v>
      </c>
      <c r="R177" s="36">
        <v>2013</v>
      </c>
      <c r="S177" s="36">
        <v>2013</v>
      </c>
      <c r="T177" s="36" t="s">
        <v>362</v>
      </c>
      <c r="U177" s="36">
        <v>2013</v>
      </c>
      <c r="V177" s="36">
        <v>2002</v>
      </c>
      <c r="W177" s="54">
        <v>2013</v>
      </c>
      <c r="X177" s="36">
        <v>2017</v>
      </c>
      <c r="Y177" s="36" t="s">
        <v>749</v>
      </c>
      <c r="Z177" s="36" t="s">
        <v>749</v>
      </c>
      <c r="AA177" s="36" t="s">
        <v>749</v>
      </c>
      <c r="AB177" s="36" t="s">
        <v>749</v>
      </c>
      <c r="AC177" s="36">
        <v>2020</v>
      </c>
      <c r="AD177" s="36">
        <v>2012</v>
      </c>
      <c r="AE177" s="36">
        <v>2021</v>
      </c>
      <c r="AF177" s="36">
        <v>2015</v>
      </c>
      <c r="AG177" s="36">
        <v>2013</v>
      </c>
      <c r="AH177" s="36">
        <v>2013</v>
      </c>
      <c r="AI177" s="36">
        <v>2013</v>
      </c>
      <c r="AJ177" s="36">
        <v>2013</v>
      </c>
      <c r="AK177" s="36">
        <v>2019</v>
      </c>
      <c r="AL177" s="36">
        <v>2019</v>
      </c>
      <c r="AM177" s="36">
        <v>2019</v>
      </c>
      <c r="AN177" s="36">
        <v>2016</v>
      </c>
      <c r="AO177" s="36">
        <v>2016</v>
      </c>
      <c r="AP177" s="36">
        <v>2016</v>
      </c>
      <c r="AQ177" s="36">
        <v>2016</v>
      </c>
      <c r="AR177" s="36">
        <v>2013</v>
      </c>
      <c r="AS177" s="36">
        <v>2020</v>
      </c>
      <c r="AT177" s="12"/>
      <c r="AU177" s="12"/>
    </row>
    <row r="178" spans="1:47" ht="27.6">
      <c r="A178" s="56" t="s">
        <v>265</v>
      </c>
      <c r="B178" s="57" t="s">
        <v>274</v>
      </c>
      <c r="C178" s="58">
        <v>1211</v>
      </c>
      <c r="D178" s="36">
        <v>2012</v>
      </c>
      <c r="E178" s="36" t="s">
        <v>664</v>
      </c>
      <c r="F178" s="36" t="s">
        <v>923</v>
      </c>
      <c r="G178" s="36">
        <v>2012</v>
      </c>
      <c r="H178" s="36" t="s">
        <v>665</v>
      </c>
      <c r="I178" s="54" t="s">
        <v>373</v>
      </c>
      <c r="J178" s="54">
        <v>2025</v>
      </c>
      <c r="K178" s="54">
        <v>2019</v>
      </c>
      <c r="L178" s="36">
        <v>2025</v>
      </c>
      <c r="M178" s="36">
        <v>2009</v>
      </c>
      <c r="N178" s="36">
        <v>2013</v>
      </c>
      <c r="O178" s="36">
        <v>2013</v>
      </c>
      <c r="P178" s="36">
        <v>2003</v>
      </c>
      <c r="Q178" s="36">
        <v>2013</v>
      </c>
      <c r="R178" s="36">
        <v>2013</v>
      </c>
      <c r="S178" s="36">
        <v>2013</v>
      </c>
      <c r="T178" s="36" t="s">
        <v>362</v>
      </c>
      <c r="U178" s="36">
        <v>2013</v>
      </c>
      <c r="V178" s="36">
        <v>2002</v>
      </c>
      <c r="W178" s="54">
        <v>2013</v>
      </c>
      <c r="X178" s="36">
        <v>2017</v>
      </c>
      <c r="Y178" s="36" t="s">
        <v>749</v>
      </c>
      <c r="Z178" s="36" t="s">
        <v>749</v>
      </c>
      <c r="AA178" s="36" t="s">
        <v>749</v>
      </c>
      <c r="AB178" s="36" t="s">
        <v>749</v>
      </c>
      <c r="AC178" s="36">
        <v>2020</v>
      </c>
      <c r="AD178" s="36">
        <v>2012</v>
      </c>
      <c r="AE178" s="36">
        <v>2021</v>
      </c>
      <c r="AF178" s="36">
        <v>2015</v>
      </c>
      <c r="AG178" s="36">
        <v>2013</v>
      </c>
      <c r="AH178" s="36">
        <v>2013</v>
      </c>
      <c r="AI178" s="36">
        <v>2013</v>
      </c>
      <c r="AJ178" s="36">
        <v>2013</v>
      </c>
      <c r="AK178" s="36">
        <v>2019</v>
      </c>
      <c r="AL178" s="36">
        <v>2019</v>
      </c>
      <c r="AM178" s="36">
        <v>2019</v>
      </c>
      <c r="AN178" s="36">
        <v>2016</v>
      </c>
      <c r="AO178" s="36">
        <v>2016</v>
      </c>
      <c r="AP178" s="36">
        <v>2016</v>
      </c>
      <c r="AQ178" s="36">
        <v>2016</v>
      </c>
      <c r="AR178" s="36">
        <v>2013</v>
      </c>
      <c r="AS178" s="36">
        <v>2020</v>
      </c>
      <c r="AT178" s="12"/>
      <c r="AU178" s="12"/>
    </row>
    <row r="179" spans="1:47" ht="27.6">
      <c r="A179" s="56" t="s">
        <v>265</v>
      </c>
      <c r="B179" s="57" t="s">
        <v>176</v>
      </c>
      <c r="C179" s="58">
        <v>1212</v>
      </c>
      <c r="D179" s="36">
        <v>2012</v>
      </c>
      <c r="E179" s="36" t="s">
        <v>664</v>
      </c>
      <c r="F179" s="36" t="s">
        <v>924</v>
      </c>
      <c r="G179" s="36">
        <v>2012</v>
      </c>
      <c r="H179" s="36" t="s">
        <v>665</v>
      </c>
      <c r="I179" s="54" t="s">
        <v>373</v>
      </c>
      <c r="J179" s="54">
        <v>2025</v>
      </c>
      <c r="K179" s="54">
        <v>2019</v>
      </c>
      <c r="L179" s="36">
        <v>2025</v>
      </c>
      <c r="M179" s="36">
        <v>2009</v>
      </c>
      <c r="N179" s="36">
        <v>2013</v>
      </c>
      <c r="O179" s="36">
        <v>2013</v>
      </c>
      <c r="P179" s="36">
        <v>2003</v>
      </c>
      <c r="Q179" s="36">
        <v>2013</v>
      </c>
      <c r="R179" s="36">
        <v>2013</v>
      </c>
      <c r="S179" s="36">
        <v>2013</v>
      </c>
      <c r="T179" s="36" t="s">
        <v>362</v>
      </c>
      <c r="U179" s="36">
        <v>2013</v>
      </c>
      <c r="V179" s="36">
        <v>2002</v>
      </c>
      <c r="W179" s="54">
        <v>2013</v>
      </c>
      <c r="X179" s="36">
        <v>2017</v>
      </c>
      <c r="Y179" s="36" t="s">
        <v>749</v>
      </c>
      <c r="Z179" s="36" t="s">
        <v>749</v>
      </c>
      <c r="AA179" s="36" t="s">
        <v>749</v>
      </c>
      <c r="AB179" s="36" t="s">
        <v>749</v>
      </c>
      <c r="AC179" s="36">
        <v>2020</v>
      </c>
      <c r="AD179" s="36">
        <v>2012</v>
      </c>
      <c r="AE179" s="36">
        <v>2021</v>
      </c>
      <c r="AF179" s="36">
        <v>2015</v>
      </c>
      <c r="AG179" s="36">
        <v>2013</v>
      </c>
      <c r="AH179" s="36">
        <v>2013</v>
      </c>
      <c r="AI179" s="36">
        <v>2013</v>
      </c>
      <c r="AJ179" s="36">
        <v>2013</v>
      </c>
      <c r="AK179" s="36">
        <v>2019</v>
      </c>
      <c r="AL179" s="36">
        <v>2019</v>
      </c>
      <c r="AM179" s="36">
        <v>2019</v>
      </c>
      <c r="AN179" s="36">
        <v>2016</v>
      </c>
      <c r="AO179" s="36">
        <v>2016</v>
      </c>
      <c r="AP179" s="36">
        <v>2016</v>
      </c>
      <c r="AQ179" s="36">
        <v>2016</v>
      </c>
      <c r="AR179" s="36">
        <v>2013</v>
      </c>
      <c r="AS179" s="36">
        <v>2020</v>
      </c>
      <c r="AT179" s="12"/>
      <c r="AU179" s="12"/>
    </row>
    <row r="180" spans="1:47" ht="27.6">
      <c r="A180" s="56" t="s">
        <v>265</v>
      </c>
      <c r="B180" s="57" t="s">
        <v>256</v>
      </c>
      <c r="C180" s="58">
        <v>1213</v>
      </c>
      <c r="D180" s="36">
        <v>2012</v>
      </c>
      <c r="E180" s="36" t="s">
        <v>664</v>
      </c>
      <c r="F180" s="36" t="s">
        <v>925</v>
      </c>
      <c r="G180" s="36">
        <v>2012</v>
      </c>
      <c r="H180" s="36" t="s">
        <v>665</v>
      </c>
      <c r="I180" s="54" t="s">
        <v>373</v>
      </c>
      <c r="J180" s="54">
        <v>2025</v>
      </c>
      <c r="K180" s="54">
        <v>2019</v>
      </c>
      <c r="L180" s="36">
        <v>2025</v>
      </c>
      <c r="M180" s="36">
        <v>2009</v>
      </c>
      <c r="N180" s="36">
        <v>2013</v>
      </c>
      <c r="O180" s="36">
        <v>2013</v>
      </c>
      <c r="P180" s="36">
        <v>2003</v>
      </c>
      <c r="Q180" s="36">
        <v>2013</v>
      </c>
      <c r="R180" s="36">
        <v>2013</v>
      </c>
      <c r="S180" s="36">
        <v>2013</v>
      </c>
      <c r="T180" s="36" t="s">
        <v>362</v>
      </c>
      <c r="U180" s="36">
        <v>2013</v>
      </c>
      <c r="V180" s="36">
        <v>2002</v>
      </c>
      <c r="W180" s="54">
        <v>2013</v>
      </c>
      <c r="X180" s="36">
        <v>2017</v>
      </c>
      <c r="Y180" s="36" t="s">
        <v>749</v>
      </c>
      <c r="Z180" s="36" t="s">
        <v>749</v>
      </c>
      <c r="AA180" s="36" t="s">
        <v>749</v>
      </c>
      <c r="AB180" s="36" t="s">
        <v>749</v>
      </c>
      <c r="AC180" s="36">
        <v>2020</v>
      </c>
      <c r="AD180" s="36">
        <v>2012</v>
      </c>
      <c r="AE180" s="36">
        <v>2021</v>
      </c>
      <c r="AF180" s="36">
        <v>2015</v>
      </c>
      <c r="AG180" s="36">
        <v>2013</v>
      </c>
      <c r="AH180" s="36">
        <v>2013</v>
      </c>
      <c r="AI180" s="36">
        <v>2013</v>
      </c>
      <c r="AJ180" s="36">
        <v>2013</v>
      </c>
      <c r="AK180" s="36">
        <v>2019</v>
      </c>
      <c r="AL180" s="36">
        <v>2019</v>
      </c>
      <c r="AM180" s="36">
        <v>2019</v>
      </c>
      <c r="AN180" s="36">
        <v>2016</v>
      </c>
      <c r="AO180" s="36">
        <v>2016</v>
      </c>
      <c r="AP180" s="36">
        <v>2016</v>
      </c>
      <c r="AQ180" s="36">
        <v>2016</v>
      </c>
      <c r="AR180" s="36">
        <v>2013</v>
      </c>
      <c r="AS180" s="36">
        <v>2020</v>
      </c>
      <c r="AT180" s="12"/>
      <c r="AU180" s="12"/>
    </row>
    <row r="181" spans="1:47" ht="27.6">
      <c r="A181" s="56" t="s">
        <v>265</v>
      </c>
      <c r="B181" s="57" t="s">
        <v>275</v>
      </c>
      <c r="C181" s="58">
        <v>1214</v>
      </c>
      <c r="D181" s="36">
        <v>2012</v>
      </c>
      <c r="E181" s="36" t="s">
        <v>664</v>
      </c>
      <c r="F181" s="36" t="s">
        <v>926</v>
      </c>
      <c r="G181" s="36">
        <v>2012</v>
      </c>
      <c r="H181" s="36" t="s">
        <v>665</v>
      </c>
      <c r="I181" s="54" t="s">
        <v>373</v>
      </c>
      <c r="J181" s="54">
        <v>2025</v>
      </c>
      <c r="K181" s="54">
        <v>2019</v>
      </c>
      <c r="L181" s="36">
        <v>2025</v>
      </c>
      <c r="M181" s="36">
        <v>2009</v>
      </c>
      <c r="N181" s="36">
        <v>2013</v>
      </c>
      <c r="O181" s="36">
        <v>2013</v>
      </c>
      <c r="P181" s="36">
        <v>2003</v>
      </c>
      <c r="Q181" s="36">
        <v>2013</v>
      </c>
      <c r="R181" s="36">
        <v>2013</v>
      </c>
      <c r="S181" s="36">
        <v>2013</v>
      </c>
      <c r="T181" s="36" t="s">
        <v>362</v>
      </c>
      <c r="U181" s="36">
        <v>2013</v>
      </c>
      <c r="V181" s="36">
        <v>2002</v>
      </c>
      <c r="W181" s="54">
        <v>2013</v>
      </c>
      <c r="X181" s="36">
        <v>2017</v>
      </c>
      <c r="Y181" s="36" t="s">
        <v>749</v>
      </c>
      <c r="Z181" s="36" t="s">
        <v>749</v>
      </c>
      <c r="AA181" s="36" t="s">
        <v>749</v>
      </c>
      <c r="AB181" s="36" t="s">
        <v>749</v>
      </c>
      <c r="AC181" s="36">
        <v>2020</v>
      </c>
      <c r="AD181" s="36">
        <v>2012</v>
      </c>
      <c r="AE181" s="36">
        <v>2021</v>
      </c>
      <c r="AF181" s="36">
        <v>2015</v>
      </c>
      <c r="AG181" s="36">
        <v>2013</v>
      </c>
      <c r="AH181" s="36">
        <v>2013</v>
      </c>
      <c r="AI181" s="36">
        <v>2013</v>
      </c>
      <c r="AJ181" s="36">
        <v>2013</v>
      </c>
      <c r="AK181" s="36">
        <v>2019</v>
      </c>
      <c r="AL181" s="36">
        <v>2019</v>
      </c>
      <c r="AM181" s="36">
        <v>2019</v>
      </c>
      <c r="AN181" s="36">
        <v>2016</v>
      </c>
      <c r="AO181" s="36">
        <v>2016</v>
      </c>
      <c r="AP181" s="36">
        <v>2016</v>
      </c>
      <c r="AQ181" s="36">
        <v>2016</v>
      </c>
      <c r="AR181" s="36">
        <v>2013</v>
      </c>
      <c r="AS181" s="36">
        <v>2020</v>
      </c>
      <c r="AT181" s="12"/>
      <c r="AU181" s="12"/>
    </row>
    <row r="182" spans="1:47" ht="27.6">
      <c r="A182" s="56" t="s">
        <v>265</v>
      </c>
      <c r="B182" s="57" t="s">
        <v>235</v>
      </c>
      <c r="C182" s="58">
        <v>1215</v>
      </c>
      <c r="D182" s="36">
        <v>2012</v>
      </c>
      <c r="E182" s="36" t="s">
        <v>664</v>
      </c>
      <c r="F182" s="36" t="s">
        <v>927</v>
      </c>
      <c r="G182" s="36">
        <v>2012</v>
      </c>
      <c r="H182" s="36" t="s">
        <v>665</v>
      </c>
      <c r="I182" s="54" t="s">
        <v>373</v>
      </c>
      <c r="J182" s="54">
        <v>2025</v>
      </c>
      <c r="K182" s="54">
        <v>2019</v>
      </c>
      <c r="L182" s="36">
        <v>2025</v>
      </c>
      <c r="M182" s="36">
        <v>2009</v>
      </c>
      <c r="N182" s="36">
        <v>2013</v>
      </c>
      <c r="O182" s="36">
        <v>2013</v>
      </c>
      <c r="P182" s="36">
        <v>2003</v>
      </c>
      <c r="Q182" s="36">
        <v>2013</v>
      </c>
      <c r="R182" s="36">
        <v>2013</v>
      </c>
      <c r="S182" s="36">
        <v>2013</v>
      </c>
      <c r="T182" s="36" t="s">
        <v>362</v>
      </c>
      <c r="U182" s="36">
        <v>2013</v>
      </c>
      <c r="V182" s="36">
        <v>2002</v>
      </c>
      <c r="W182" s="54">
        <v>2013</v>
      </c>
      <c r="X182" s="36">
        <v>2017</v>
      </c>
      <c r="Y182" s="36" t="s">
        <v>749</v>
      </c>
      <c r="Z182" s="36" t="s">
        <v>749</v>
      </c>
      <c r="AA182" s="36" t="s">
        <v>749</v>
      </c>
      <c r="AB182" s="36" t="s">
        <v>749</v>
      </c>
      <c r="AC182" s="36">
        <v>2020</v>
      </c>
      <c r="AD182" s="36">
        <v>2012</v>
      </c>
      <c r="AE182" s="36">
        <v>2021</v>
      </c>
      <c r="AF182" s="36">
        <v>2015</v>
      </c>
      <c r="AG182" s="36">
        <v>2013</v>
      </c>
      <c r="AH182" s="36">
        <v>2013</v>
      </c>
      <c r="AI182" s="36">
        <v>2013</v>
      </c>
      <c r="AJ182" s="36">
        <v>2013</v>
      </c>
      <c r="AK182" s="36">
        <v>2019</v>
      </c>
      <c r="AL182" s="36">
        <v>2019</v>
      </c>
      <c r="AM182" s="36">
        <v>2019</v>
      </c>
      <c r="AN182" s="36">
        <v>2016</v>
      </c>
      <c r="AO182" s="36">
        <v>2016</v>
      </c>
      <c r="AP182" s="36">
        <v>2016</v>
      </c>
      <c r="AQ182" s="36">
        <v>2016</v>
      </c>
      <c r="AR182" s="36">
        <v>2013</v>
      </c>
      <c r="AS182" s="36">
        <v>2020</v>
      </c>
      <c r="AT182" s="12"/>
      <c r="AU182" s="12"/>
    </row>
    <row r="183" spans="1:47" ht="27.6">
      <c r="A183" s="56" t="s">
        <v>265</v>
      </c>
      <c r="B183" s="57" t="s">
        <v>276</v>
      </c>
      <c r="C183" s="58">
        <v>1216</v>
      </c>
      <c r="D183" s="36">
        <v>2012</v>
      </c>
      <c r="E183" s="36" t="s">
        <v>664</v>
      </c>
      <c r="F183" s="36" t="s">
        <v>928</v>
      </c>
      <c r="G183" s="36">
        <v>2012</v>
      </c>
      <c r="H183" s="36" t="s">
        <v>665</v>
      </c>
      <c r="I183" s="54" t="s">
        <v>373</v>
      </c>
      <c r="J183" s="54">
        <v>2025</v>
      </c>
      <c r="K183" s="54">
        <v>2019</v>
      </c>
      <c r="L183" s="36">
        <v>2025</v>
      </c>
      <c r="M183" s="36">
        <v>2009</v>
      </c>
      <c r="N183" s="36">
        <v>2013</v>
      </c>
      <c r="O183" s="36">
        <v>2013</v>
      </c>
      <c r="P183" s="36">
        <v>2003</v>
      </c>
      <c r="Q183" s="36">
        <v>2013</v>
      </c>
      <c r="R183" s="36">
        <v>2013</v>
      </c>
      <c r="S183" s="36">
        <v>2013</v>
      </c>
      <c r="T183" s="36" t="s">
        <v>362</v>
      </c>
      <c r="U183" s="36">
        <v>2013</v>
      </c>
      <c r="V183" s="36">
        <v>2002</v>
      </c>
      <c r="W183" s="54">
        <v>2013</v>
      </c>
      <c r="X183" s="36">
        <v>2017</v>
      </c>
      <c r="Y183" s="36" t="s">
        <v>749</v>
      </c>
      <c r="Z183" s="36" t="s">
        <v>749</v>
      </c>
      <c r="AA183" s="36" t="s">
        <v>749</v>
      </c>
      <c r="AB183" s="36" t="s">
        <v>749</v>
      </c>
      <c r="AC183" s="36">
        <v>2020</v>
      </c>
      <c r="AD183" s="36">
        <v>2012</v>
      </c>
      <c r="AE183" s="36">
        <v>2021</v>
      </c>
      <c r="AF183" s="36">
        <v>2015</v>
      </c>
      <c r="AG183" s="36">
        <v>2013</v>
      </c>
      <c r="AH183" s="36">
        <v>2013</v>
      </c>
      <c r="AI183" s="36">
        <v>2013</v>
      </c>
      <c r="AJ183" s="36">
        <v>2013</v>
      </c>
      <c r="AK183" s="36">
        <v>2019</v>
      </c>
      <c r="AL183" s="36">
        <v>2019</v>
      </c>
      <c r="AM183" s="36">
        <v>2019</v>
      </c>
      <c r="AN183" s="36">
        <v>2016</v>
      </c>
      <c r="AO183" s="36">
        <v>2016</v>
      </c>
      <c r="AP183" s="36">
        <v>2016</v>
      </c>
      <c r="AQ183" s="36">
        <v>2016</v>
      </c>
      <c r="AR183" s="36">
        <v>2013</v>
      </c>
      <c r="AS183" s="36">
        <v>2020</v>
      </c>
      <c r="AT183" s="12"/>
      <c r="AU183" s="12"/>
    </row>
    <row r="184" spans="1:47" ht="27.6">
      <c r="A184" s="56" t="s">
        <v>265</v>
      </c>
      <c r="B184" s="57" t="s">
        <v>277</v>
      </c>
      <c r="C184" s="58">
        <v>1217</v>
      </c>
      <c r="D184" s="36">
        <v>2012</v>
      </c>
      <c r="E184" s="36" t="s">
        <v>664</v>
      </c>
      <c r="F184" s="36" t="s">
        <v>929</v>
      </c>
      <c r="G184" s="36">
        <v>2012</v>
      </c>
      <c r="H184" s="36" t="s">
        <v>665</v>
      </c>
      <c r="I184" s="54" t="s">
        <v>373</v>
      </c>
      <c r="J184" s="54">
        <v>2025</v>
      </c>
      <c r="K184" s="54">
        <v>2019</v>
      </c>
      <c r="L184" s="36">
        <v>2025</v>
      </c>
      <c r="M184" s="36">
        <v>2009</v>
      </c>
      <c r="N184" s="36">
        <v>2013</v>
      </c>
      <c r="O184" s="36">
        <v>2013</v>
      </c>
      <c r="P184" s="36">
        <v>2003</v>
      </c>
      <c r="Q184" s="36">
        <v>2013</v>
      </c>
      <c r="R184" s="36">
        <v>2013</v>
      </c>
      <c r="S184" s="36">
        <v>2013</v>
      </c>
      <c r="T184" s="36" t="s">
        <v>362</v>
      </c>
      <c r="U184" s="36">
        <v>2013</v>
      </c>
      <c r="V184" s="36">
        <v>2002</v>
      </c>
      <c r="W184" s="54">
        <v>2013</v>
      </c>
      <c r="X184" s="36">
        <v>2017</v>
      </c>
      <c r="Y184" s="36" t="s">
        <v>749</v>
      </c>
      <c r="Z184" s="36" t="s">
        <v>749</v>
      </c>
      <c r="AA184" s="36" t="s">
        <v>749</v>
      </c>
      <c r="AB184" s="36" t="s">
        <v>749</v>
      </c>
      <c r="AC184" s="36">
        <v>2020</v>
      </c>
      <c r="AD184" s="36">
        <v>2012</v>
      </c>
      <c r="AE184" s="36">
        <v>2021</v>
      </c>
      <c r="AF184" s="36">
        <v>2015</v>
      </c>
      <c r="AG184" s="36">
        <v>2013</v>
      </c>
      <c r="AH184" s="36">
        <v>2013</v>
      </c>
      <c r="AI184" s="36">
        <v>2013</v>
      </c>
      <c r="AJ184" s="36">
        <v>2013</v>
      </c>
      <c r="AK184" s="36">
        <v>2019</v>
      </c>
      <c r="AL184" s="36">
        <v>2019</v>
      </c>
      <c r="AM184" s="36">
        <v>2019</v>
      </c>
      <c r="AN184" s="36">
        <v>2016</v>
      </c>
      <c r="AO184" s="36">
        <v>2016</v>
      </c>
      <c r="AP184" s="36">
        <v>2016</v>
      </c>
      <c r="AQ184" s="36">
        <v>2016</v>
      </c>
      <c r="AR184" s="36">
        <v>2013</v>
      </c>
      <c r="AS184" s="36">
        <v>2020</v>
      </c>
      <c r="AT184" s="12"/>
      <c r="AU184" s="12"/>
    </row>
    <row r="185" spans="1:47" ht="27.6">
      <c r="A185" s="56" t="s">
        <v>265</v>
      </c>
      <c r="B185" s="57" t="s">
        <v>278</v>
      </c>
      <c r="C185" s="58">
        <v>1218</v>
      </c>
      <c r="D185" s="36">
        <v>2012</v>
      </c>
      <c r="E185" s="36" t="s">
        <v>664</v>
      </c>
      <c r="F185" s="36" t="s">
        <v>930</v>
      </c>
      <c r="G185" s="36">
        <v>2012</v>
      </c>
      <c r="H185" s="36" t="s">
        <v>665</v>
      </c>
      <c r="I185" s="54" t="s">
        <v>373</v>
      </c>
      <c r="J185" s="54">
        <v>2025</v>
      </c>
      <c r="K185" s="54">
        <v>2019</v>
      </c>
      <c r="L185" s="36">
        <v>2025</v>
      </c>
      <c r="M185" s="36">
        <v>2009</v>
      </c>
      <c r="N185" s="36">
        <v>2013</v>
      </c>
      <c r="O185" s="36">
        <v>2013</v>
      </c>
      <c r="P185" s="36">
        <v>2003</v>
      </c>
      <c r="Q185" s="36">
        <v>2013</v>
      </c>
      <c r="R185" s="36">
        <v>2013</v>
      </c>
      <c r="S185" s="36">
        <v>2013</v>
      </c>
      <c r="T185" s="36" t="s">
        <v>362</v>
      </c>
      <c r="U185" s="36">
        <v>2013</v>
      </c>
      <c r="V185" s="36">
        <v>2002</v>
      </c>
      <c r="W185" s="54">
        <v>2013</v>
      </c>
      <c r="X185" s="36">
        <v>2017</v>
      </c>
      <c r="Y185" s="36" t="s">
        <v>749</v>
      </c>
      <c r="Z185" s="36" t="s">
        <v>749</v>
      </c>
      <c r="AA185" s="36" t="s">
        <v>749</v>
      </c>
      <c r="AB185" s="36" t="s">
        <v>749</v>
      </c>
      <c r="AC185" s="36">
        <v>2020</v>
      </c>
      <c r="AD185" s="36">
        <v>2012</v>
      </c>
      <c r="AE185" s="36">
        <v>2021</v>
      </c>
      <c r="AF185" s="36">
        <v>2015</v>
      </c>
      <c r="AG185" s="36">
        <v>2013</v>
      </c>
      <c r="AH185" s="36">
        <v>2013</v>
      </c>
      <c r="AI185" s="36">
        <v>2013</v>
      </c>
      <c r="AJ185" s="36">
        <v>2013</v>
      </c>
      <c r="AK185" s="36">
        <v>2019</v>
      </c>
      <c r="AL185" s="36">
        <v>2019</v>
      </c>
      <c r="AM185" s="36">
        <v>2019</v>
      </c>
      <c r="AN185" s="36">
        <v>2016</v>
      </c>
      <c r="AO185" s="36">
        <v>2016</v>
      </c>
      <c r="AP185" s="36">
        <v>2016</v>
      </c>
      <c r="AQ185" s="36">
        <v>2016</v>
      </c>
      <c r="AR185" s="36">
        <v>2013</v>
      </c>
      <c r="AS185" s="36">
        <v>2020</v>
      </c>
      <c r="AT185" s="12"/>
      <c r="AU185" s="12"/>
    </row>
    <row r="186" spans="1:47" ht="27.6">
      <c r="A186" s="56" t="s">
        <v>265</v>
      </c>
      <c r="B186" s="57" t="s">
        <v>279</v>
      </c>
      <c r="C186" s="58">
        <v>1219</v>
      </c>
      <c r="D186" s="36">
        <v>2012</v>
      </c>
      <c r="E186" s="36" t="s">
        <v>664</v>
      </c>
      <c r="F186" s="36" t="s">
        <v>931</v>
      </c>
      <c r="G186" s="36">
        <v>2012</v>
      </c>
      <c r="H186" s="36" t="s">
        <v>665</v>
      </c>
      <c r="I186" s="54" t="s">
        <v>373</v>
      </c>
      <c r="J186" s="54">
        <v>2025</v>
      </c>
      <c r="K186" s="54">
        <v>2019</v>
      </c>
      <c r="L186" s="36">
        <v>2025</v>
      </c>
      <c r="M186" s="36">
        <v>2009</v>
      </c>
      <c r="N186" s="36">
        <v>2013</v>
      </c>
      <c r="O186" s="36">
        <v>2013</v>
      </c>
      <c r="P186" s="36">
        <v>2003</v>
      </c>
      <c r="Q186" s="36">
        <v>2013</v>
      </c>
      <c r="R186" s="36">
        <v>2013</v>
      </c>
      <c r="S186" s="36">
        <v>2013</v>
      </c>
      <c r="T186" s="36" t="s">
        <v>362</v>
      </c>
      <c r="U186" s="36">
        <v>2013</v>
      </c>
      <c r="V186" s="36">
        <v>2002</v>
      </c>
      <c r="W186" s="54">
        <v>2013</v>
      </c>
      <c r="X186" s="36">
        <v>2017</v>
      </c>
      <c r="Y186" s="36" t="s">
        <v>749</v>
      </c>
      <c r="Z186" s="36" t="s">
        <v>749</v>
      </c>
      <c r="AA186" s="36" t="s">
        <v>749</v>
      </c>
      <c r="AB186" s="36" t="s">
        <v>749</v>
      </c>
      <c r="AC186" s="36">
        <v>2020</v>
      </c>
      <c r="AD186" s="36">
        <v>2012</v>
      </c>
      <c r="AE186" s="36">
        <v>2021</v>
      </c>
      <c r="AF186" s="36">
        <v>2015</v>
      </c>
      <c r="AG186" s="36">
        <v>2013</v>
      </c>
      <c r="AH186" s="36">
        <v>2013</v>
      </c>
      <c r="AI186" s="36">
        <v>2013</v>
      </c>
      <c r="AJ186" s="36">
        <v>2013</v>
      </c>
      <c r="AK186" s="36">
        <v>2019</v>
      </c>
      <c r="AL186" s="36">
        <v>2019</v>
      </c>
      <c r="AM186" s="36">
        <v>2019</v>
      </c>
      <c r="AN186" s="36">
        <v>2016</v>
      </c>
      <c r="AO186" s="36">
        <v>2016</v>
      </c>
      <c r="AP186" s="36">
        <v>2016</v>
      </c>
      <c r="AQ186" s="36">
        <v>2016</v>
      </c>
      <c r="AR186" s="36">
        <v>2013</v>
      </c>
      <c r="AS186" s="36">
        <v>2020</v>
      </c>
      <c r="AT186" s="12"/>
      <c r="AU186" s="12"/>
    </row>
    <row r="187" spans="1:47" ht="27.6">
      <c r="A187" s="385" t="s">
        <v>31</v>
      </c>
      <c r="B187" s="57" t="s">
        <v>32</v>
      </c>
      <c r="C187" s="58">
        <v>1301</v>
      </c>
      <c r="D187" s="36">
        <v>2012</v>
      </c>
      <c r="E187" s="36" t="s">
        <v>664</v>
      </c>
      <c r="F187" s="36" t="s">
        <v>932</v>
      </c>
      <c r="G187" s="36">
        <v>2012</v>
      </c>
      <c r="H187" s="36" t="s">
        <v>665</v>
      </c>
      <c r="I187" s="54" t="s">
        <v>373</v>
      </c>
      <c r="J187" s="54">
        <v>2025</v>
      </c>
      <c r="K187" s="54">
        <v>2019</v>
      </c>
      <c r="L187" s="36">
        <v>2025</v>
      </c>
      <c r="M187" s="36">
        <v>2009</v>
      </c>
      <c r="N187" s="36">
        <v>2013</v>
      </c>
      <c r="O187" s="36">
        <v>2013</v>
      </c>
      <c r="P187" s="36">
        <v>2003</v>
      </c>
      <c r="Q187" s="36">
        <v>2013</v>
      </c>
      <c r="R187" s="36">
        <v>2013</v>
      </c>
      <c r="S187" s="36">
        <v>2013</v>
      </c>
      <c r="T187" s="36" t="s">
        <v>362</v>
      </c>
      <c r="U187" s="36">
        <v>2013</v>
      </c>
      <c r="V187" s="36">
        <v>2002</v>
      </c>
      <c r="W187" s="54">
        <v>2013</v>
      </c>
      <c r="X187" s="36">
        <v>2017</v>
      </c>
      <c r="Y187" s="36" t="s">
        <v>749</v>
      </c>
      <c r="Z187" s="36" t="s">
        <v>749</v>
      </c>
      <c r="AA187" s="36" t="s">
        <v>749</v>
      </c>
      <c r="AB187" s="36" t="s">
        <v>749</v>
      </c>
      <c r="AC187" s="36">
        <v>2020</v>
      </c>
      <c r="AD187" s="36">
        <v>2012</v>
      </c>
      <c r="AE187" s="36">
        <v>2021</v>
      </c>
      <c r="AF187" s="36">
        <v>2015</v>
      </c>
      <c r="AG187" s="36">
        <v>2013</v>
      </c>
      <c r="AH187" s="36">
        <v>2013</v>
      </c>
      <c r="AI187" s="36">
        <v>2013</v>
      </c>
      <c r="AJ187" s="36">
        <v>2013</v>
      </c>
      <c r="AK187" s="36">
        <v>2019</v>
      </c>
      <c r="AL187" s="36">
        <v>2019</v>
      </c>
      <c r="AM187" s="36">
        <v>2019</v>
      </c>
      <c r="AN187" s="36">
        <v>2016</v>
      </c>
      <c r="AO187" s="36">
        <v>2016</v>
      </c>
      <c r="AP187" s="36">
        <v>2016</v>
      </c>
      <c r="AQ187" s="36">
        <v>2016</v>
      </c>
      <c r="AR187" s="36">
        <v>2013</v>
      </c>
      <c r="AS187" s="36">
        <v>2020</v>
      </c>
      <c r="AT187" s="12"/>
      <c r="AU187" s="12"/>
    </row>
    <row r="188" spans="1:47" ht="27.6">
      <c r="A188" s="385" t="s">
        <v>31</v>
      </c>
      <c r="B188" s="57" t="s">
        <v>33</v>
      </c>
      <c r="C188" s="58">
        <v>1302</v>
      </c>
      <c r="D188" s="36">
        <v>2012</v>
      </c>
      <c r="E188" s="36" t="s">
        <v>664</v>
      </c>
      <c r="F188" s="36" t="s">
        <v>933</v>
      </c>
      <c r="G188" s="36">
        <v>2012</v>
      </c>
      <c r="H188" s="36" t="s">
        <v>665</v>
      </c>
      <c r="I188" s="54" t="s">
        <v>373</v>
      </c>
      <c r="J188" s="54">
        <v>2025</v>
      </c>
      <c r="K188" s="54">
        <v>2019</v>
      </c>
      <c r="L188" s="36">
        <v>2025</v>
      </c>
      <c r="M188" s="36">
        <v>2009</v>
      </c>
      <c r="N188" s="36">
        <v>2013</v>
      </c>
      <c r="O188" s="36">
        <v>2013</v>
      </c>
      <c r="P188" s="36">
        <v>2003</v>
      </c>
      <c r="Q188" s="36">
        <v>2013</v>
      </c>
      <c r="R188" s="36">
        <v>2013</v>
      </c>
      <c r="S188" s="36">
        <v>2013</v>
      </c>
      <c r="T188" s="36" t="s">
        <v>362</v>
      </c>
      <c r="U188" s="36">
        <v>2013</v>
      </c>
      <c r="V188" s="36">
        <v>2002</v>
      </c>
      <c r="W188" s="54">
        <v>2013</v>
      </c>
      <c r="X188" s="36">
        <v>2017</v>
      </c>
      <c r="Y188" s="36" t="s">
        <v>749</v>
      </c>
      <c r="Z188" s="36" t="s">
        <v>749</v>
      </c>
      <c r="AA188" s="36" t="s">
        <v>749</v>
      </c>
      <c r="AB188" s="36" t="s">
        <v>749</v>
      </c>
      <c r="AC188" s="36">
        <v>2020</v>
      </c>
      <c r="AD188" s="36">
        <v>2012</v>
      </c>
      <c r="AE188" s="36">
        <v>2021</v>
      </c>
      <c r="AF188" s="36">
        <v>2015</v>
      </c>
      <c r="AG188" s="36">
        <v>2013</v>
      </c>
      <c r="AH188" s="36">
        <v>2013</v>
      </c>
      <c r="AI188" s="36">
        <v>2013</v>
      </c>
      <c r="AJ188" s="36">
        <v>2013</v>
      </c>
      <c r="AK188" s="36">
        <v>2019</v>
      </c>
      <c r="AL188" s="36">
        <v>2019</v>
      </c>
      <c r="AM188" s="36">
        <v>2019</v>
      </c>
      <c r="AN188" s="36">
        <v>2016</v>
      </c>
      <c r="AO188" s="36">
        <v>2016</v>
      </c>
      <c r="AP188" s="36">
        <v>2016</v>
      </c>
      <c r="AQ188" s="36">
        <v>2016</v>
      </c>
      <c r="AR188" s="36">
        <v>2013</v>
      </c>
      <c r="AS188" s="36">
        <v>2020</v>
      </c>
      <c r="AT188" s="12"/>
      <c r="AU188" s="12"/>
    </row>
    <row r="189" spans="1:47" ht="27.6">
      <c r="A189" s="385" t="s">
        <v>31</v>
      </c>
      <c r="B189" s="57" t="s">
        <v>34</v>
      </c>
      <c r="C189" s="58">
        <v>1303</v>
      </c>
      <c r="D189" s="36">
        <v>2012</v>
      </c>
      <c r="E189" s="36" t="s">
        <v>664</v>
      </c>
      <c r="F189" s="36" t="s">
        <v>934</v>
      </c>
      <c r="G189" s="36">
        <v>2012</v>
      </c>
      <c r="H189" s="36" t="s">
        <v>665</v>
      </c>
      <c r="I189" s="54" t="s">
        <v>373</v>
      </c>
      <c r="J189" s="54">
        <v>2025</v>
      </c>
      <c r="K189" s="54">
        <v>2019</v>
      </c>
      <c r="L189" s="36">
        <v>2025</v>
      </c>
      <c r="M189" s="36">
        <v>2009</v>
      </c>
      <c r="N189" s="36">
        <v>2013</v>
      </c>
      <c r="O189" s="36">
        <v>2013</v>
      </c>
      <c r="P189" s="36">
        <v>2003</v>
      </c>
      <c r="Q189" s="36">
        <v>2013</v>
      </c>
      <c r="R189" s="36">
        <v>2013</v>
      </c>
      <c r="S189" s="36">
        <v>2013</v>
      </c>
      <c r="T189" s="36" t="s">
        <v>362</v>
      </c>
      <c r="U189" s="36">
        <v>2013</v>
      </c>
      <c r="V189" s="36">
        <v>2002</v>
      </c>
      <c r="W189" s="54">
        <v>2013</v>
      </c>
      <c r="X189" s="36">
        <v>2017</v>
      </c>
      <c r="Y189" s="36" t="s">
        <v>749</v>
      </c>
      <c r="Z189" s="36" t="s">
        <v>749</v>
      </c>
      <c r="AA189" s="36" t="s">
        <v>749</v>
      </c>
      <c r="AB189" s="36" t="s">
        <v>749</v>
      </c>
      <c r="AC189" s="36">
        <v>2020</v>
      </c>
      <c r="AD189" s="36">
        <v>2012</v>
      </c>
      <c r="AE189" s="36">
        <v>2021</v>
      </c>
      <c r="AF189" s="36">
        <v>2015</v>
      </c>
      <c r="AG189" s="36">
        <v>2013</v>
      </c>
      <c r="AH189" s="36">
        <v>2013</v>
      </c>
      <c r="AI189" s="36">
        <v>2013</v>
      </c>
      <c r="AJ189" s="36">
        <v>2013</v>
      </c>
      <c r="AK189" s="36">
        <v>2019</v>
      </c>
      <c r="AL189" s="36">
        <v>2019</v>
      </c>
      <c r="AM189" s="36">
        <v>2019</v>
      </c>
      <c r="AN189" s="36">
        <v>2016</v>
      </c>
      <c r="AO189" s="36">
        <v>2016</v>
      </c>
      <c r="AP189" s="36">
        <v>2016</v>
      </c>
      <c r="AQ189" s="36">
        <v>2016</v>
      </c>
      <c r="AR189" s="36">
        <v>2013</v>
      </c>
      <c r="AS189" s="36">
        <v>2020</v>
      </c>
      <c r="AT189" s="12"/>
      <c r="AU189" s="12"/>
    </row>
    <row r="190" spans="1:47" ht="27.6">
      <c r="A190" s="385" t="s">
        <v>31</v>
      </c>
      <c r="B190" s="57" t="s">
        <v>35</v>
      </c>
      <c r="C190" s="58">
        <v>1304</v>
      </c>
      <c r="D190" s="36">
        <v>2012</v>
      </c>
      <c r="E190" s="36" t="s">
        <v>664</v>
      </c>
      <c r="F190" s="36" t="s">
        <v>935</v>
      </c>
      <c r="G190" s="36">
        <v>2012</v>
      </c>
      <c r="H190" s="36" t="s">
        <v>665</v>
      </c>
      <c r="I190" s="54" t="s">
        <v>373</v>
      </c>
      <c r="J190" s="54">
        <v>2025</v>
      </c>
      <c r="K190" s="54">
        <v>2019</v>
      </c>
      <c r="L190" s="36">
        <v>2025</v>
      </c>
      <c r="M190" s="36">
        <v>2009</v>
      </c>
      <c r="N190" s="36">
        <v>2013</v>
      </c>
      <c r="O190" s="36">
        <v>2013</v>
      </c>
      <c r="P190" s="36">
        <v>2003</v>
      </c>
      <c r="Q190" s="36">
        <v>2013</v>
      </c>
      <c r="R190" s="36">
        <v>2013</v>
      </c>
      <c r="S190" s="36">
        <v>2013</v>
      </c>
      <c r="T190" s="36" t="s">
        <v>362</v>
      </c>
      <c r="U190" s="36">
        <v>2013</v>
      </c>
      <c r="V190" s="36">
        <v>2002</v>
      </c>
      <c r="W190" s="54">
        <v>2013</v>
      </c>
      <c r="X190" s="36">
        <v>2017</v>
      </c>
      <c r="Y190" s="36" t="s">
        <v>749</v>
      </c>
      <c r="Z190" s="36" t="s">
        <v>749</v>
      </c>
      <c r="AA190" s="36" t="s">
        <v>749</v>
      </c>
      <c r="AB190" s="36" t="s">
        <v>749</v>
      </c>
      <c r="AC190" s="36">
        <v>2020</v>
      </c>
      <c r="AD190" s="36">
        <v>2012</v>
      </c>
      <c r="AE190" s="36">
        <v>2021</v>
      </c>
      <c r="AF190" s="36">
        <v>2015</v>
      </c>
      <c r="AG190" s="36">
        <v>2013</v>
      </c>
      <c r="AH190" s="36">
        <v>2013</v>
      </c>
      <c r="AI190" s="36">
        <v>2013</v>
      </c>
      <c r="AJ190" s="36">
        <v>2013</v>
      </c>
      <c r="AK190" s="36">
        <v>2019</v>
      </c>
      <c r="AL190" s="36">
        <v>2019</v>
      </c>
      <c r="AM190" s="36">
        <v>2019</v>
      </c>
      <c r="AN190" s="36">
        <v>2016</v>
      </c>
      <c r="AO190" s="36">
        <v>2016</v>
      </c>
      <c r="AP190" s="36">
        <v>2016</v>
      </c>
      <c r="AQ190" s="36">
        <v>2016</v>
      </c>
      <c r="AR190" s="36">
        <v>2013</v>
      </c>
      <c r="AS190" s="36">
        <v>2020</v>
      </c>
      <c r="AT190" s="12"/>
      <c r="AU190" s="12"/>
    </row>
    <row r="191" spans="1:47" ht="27.6">
      <c r="A191" s="385" t="s">
        <v>31</v>
      </c>
      <c r="B191" s="57" t="s">
        <v>36</v>
      </c>
      <c r="C191" s="58">
        <v>1305</v>
      </c>
      <c r="D191" s="36">
        <v>2012</v>
      </c>
      <c r="E191" s="36" t="s">
        <v>664</v>
      </c>
      <c r="F191" s="36" t="s">
        <v>936</v>
      </c>
      <c r="G191" s="36">
        <v>2012</v>
      </c>
      <c r="H191" s="36" t="s">
        <v>665</v>
      </c>
      <c r="I191" s="54" t="s">
        <v>373</v>
      </c>
      <c r="J191" s="54">
        <v>2025</v>
      </c>
      <c r="K191" s="54">
        <v>2019</v>
      </c>
      <c r="L191" s="36">
        <v>2025</v>
      </c>
      <c r="M191" s="36">
        <v>2009</v>
      </c>
      <c r="N191" s="36">
        <v>2013</v>
      </c>
      <c r="O191" s="36">
        <v>2013</v>
      </c>
      <c r="P191" s="36">
        <v>2003</v>
      </c>
      <c r="Q191" s="36">
        <v>2013</v>
      </c>
      <c r="R191" s="36">
        <v>2013</v>
      </c>
      <c r="S191" s="36">
        <v>2013</v>
      </c>
      <c r="T191" s="36" t="s">
        <v>362</v>
      </c>
      <c r="U191" s="36">
        <v>2013</v>
      </c>
      <c r="V191" s="36">
        <v>2002</v>
      </c>
      <c r="W191" s="54">
        <v>2013</v>
      </c>
      <c r="X191" s="36">
        <v>2017</v>
      </c>
      <c r="Y191" s="36" t="s">
        <v>749</v>
      </c>
      <c r="Z191" s="36" t="s">
        <v>749</v>
      </c>
      <c r="AA191" s="36" t="s">
        <v>749</v>
      </c>
      <c r="AB191" s="36" t="s">
        <v>749</v>
      </c>
      <c r="AC191" s="36">
        <v>2020</v>
      </c>
      <c r="AD191" s="36">
        <v>2012</v>
      </c>
      <c r="AE191" s="36">
        <v>2021</v>
      </c>
      <c r="AF191" s="36">
        <v>2015</v>
      </c>
      <c r="AG191" s="36">
        <v>2013</v>
      </c>
      <c r="AH191" s="36">
        <v>2013</v>
      </c>
      <c r="AI191" s="36">
        <v>2013</v>
      </c>
      <c r="AJ191" s="36">
        <v>2013</v>
      </c>
      <c r="AK191" s="36">
        <v>2019</v>
      </c>
      <c r="AL191" s="36">
        <v>2019</v>
      </c>
      <c r="AM191" s="36">
        <v>2019</v>
      </c>
      <c r="AN191" s="36">
        <v>2016</v>
      </c>
      <c r="AO191" s="36">
        <v>2016</v>
      </c>
      <c r="AP191" s="36">
        <v>2016</v>
      </c>
      <c r="AQ191" s="36">
        <v>2016</v>
      </c>
      <c r="AR191" s="36">
        <v>2013</v>
      </c>
      <c r="AS191" s="36">
        <v>2020</v>
      </c>
      <c r="AT191" s="12"/>
      <c r="AU191" s="12"/>
    </row>
    <row r="192" spans="1:47" ht="27.6">
      <c r="A192" s="385" t="s">
        <v>31</v>
      </c>
      <c r="B192" s="57" t="s">
        <v>37</v>
      </c>
      <c r="C192" s="58">
        <v>1306</v>
      </c>
      <c r="D192" s="36">
        <v>2012</v>
      </c>
      <c r="E192" s="36" t="s">
        <v>664</v>
      </c>
      <c r="F192" s="36" t="s">
        <v>937</v>
      </c>
      <c r="G192" s="36">
        <v>2012</v>
      </c>
      <c r="H192" s="36" t="s">
        <v>665</v>
      </c>
      <c r="I192" s="54" t="s">
        <v>373</v>
      </c>
      <c r="J192" s="54">
        <v>2025</v>
      </c>
      <c r="K192" s="54">
        <v>2019</v>
      </c>
      <c r="L192" s="36">
        <v>2025</v>
      </c>
      <c r="M192" s="36">
        <v>2009</v>
      </c>
      <c r="N192" s="36">
        <v>2013</v>
      </c>
      <c r="O192" s="36">
        <v>2013</v>
      </c>
      <c r="P192" s="36">
        <v>2003</v>
      </c>
      <c r="Q192" s="36">
        <v>2013</v>
      </c>
      <c r="R192" s="36">
        <v>2013</v>
      </c>
      <c r="S192" s="36">
        <v>2013</v>
      </c>
      <c r="T192" s="36" t="s">
        <v>362</v>
      </c>
      <c r="U192" s="36">
        <v>2013</v>
      </c>
      <c r="V192" s="36">
        <v>2002</v>
      </c>
      <c r="W192" s="54">
        <v>2013</v>
      </c>
      <c r="X192" s="36">
        <v>2017</v>
      </c>
      <c r="Y192" s="36" t="s">
        <v>749</v>
      </c>
      <c r="Z192" s="36" t="s">
        <v>749</v>
      </c>
      <c r="AA192" s="36" t="s">
        <v>749</v>
      </c>
      <c r="AB192" s="36" t="s">
        <v>749</v>
      </c>
      <c r="AC192" s="36">
        <v>2020</v>
      </c>
      <c r="AD192" s="36">
        <v>2012</v>
      </c>
      <c r="AE192" s="36">
        <v>2021</v>
      </c>
      <c r="AF192" s="36">
        <v>2015</v>
      </c>
      <c r="AG192" s="36">
        <v>2013</v>
      </c>
      <c r="AH192" s="36">
        <v>2013</v>
      </c>
      <c r="AI192" s="36">
        <v>2013</v>
      </c>
      <c r="AJ192" s="36">
        <v>2013</v>
      </c>
      <c r="AK192" s="36">
        <v>2019</v>
      </c>
      <c r="AL192" s="36">
        <v>2019</v>
      </c>
      <c r="AM192" s="36">
        <v>2019</v>
      </c>
      <c r="AN192" s="36">
        <v>2016</v>
      </c>
      <c r="AO192" s="36">
        <v>2016</v>
      </c>
      <c r="AP192" s="36">
        <v>2016</v>
      </c>
      <c r="AQ192" s="36">
        <v>2016</v>
      </c>
      <c r="AR192" s="36">
        <v>2013</v>
      </c>
      <c r="AS192" s="36">
        <v>2020</v>
      </c>
      <c r="AT192" s="12"/>
      <c r="AU192" s="12"/>
    </row>
    <row r="193" spans="1:47" ht="27.6">
      <c r="A193" s="385" t="s">
        <v>31</v>
      </c>
      <c r="B193" s="57" t="s">
        <v>38</v>
      </c>
      <c r="C193" s="58">
        <v>1307</v>
      </c>
      <c r="D193" s="36">
        <v>2012</v>
      </c>
      <c r="E193" s="36" t="s">
        <v>664</v>
      </c>
      <c r="F193" s="36" t="s">
        <v>938</v>
      </c>
      <c r="G193" s="36">
        <v>2012</v>
      </c>
      <c r="H193" s="36" t="s">
        <v>665</v>
      </c>
      <c r="I193" s="54" t="s">
        <v>373</v>
      </c>
      <c r="J193" s="54">
        <v>2025</v>
      </c>
      <c r="K193" s="54">
        <v>2019</v>
      </c>
      <c r="L193" s="36">
        <v>2025</v>
      </c>
      <c r="M193" s="36">
        <v>2009</v>
      </c>
      <c r="N193" s="36">
        <v>2013</v>
      </c>
      <c r="O193" s="36">
        <v>2013</v>
      </c>
      <c r="P193" s="36">
        <v>2003</v>
      </c>
      <c r="Q193" s="36">
        <v>2013</v>
      </c>
      <c r="R193" s="36">
        <v>2013</v>
      </c>
      <c r="S193" s="36">
        <v>2013</v>
      </c>
      <c r="T193" s="36" t="s">
        <v>362</v>
      </c>
      <c r="U193" s="36">
        <v>2013</v>
      </c>
      <c r="V193" s="36">
        <v>2002</v>
      </c>
      <c r="W193" s="54">
        <v>2013</v>
      </c>
      <c r="X193" s="36">
        <v>2017</v>
      </c>
      <c r="Y193" s="36" t="s">
        <v>749</v>
      </c>
      <c r="Z193" s="36" t="s">
        <v>749</v>
      </c>
      <c r="AA193" s="36" t="s">
        <v>749</v>
      </c>
      <c r="AB193" s="36" t="s">
        <v>749</v>
      </c>
      <c r="AC193" s="36">
        <v>2020</v>
      </c>
      <c r="AD193" s="36">
        <v>2012</v>
      </c>
      <c r="AE193" s="36">
        <v>2021</v>
      </c>
      <c r="AF193" s="36">
        <v>2015</v>
      </c>
      <c r="AG193" s="36">
        <v>2013</v>
      </c>
      <c r="AH193" s="36">
        <v>2013</v>
      </c>
      <c r="AI193" s="36">
        <v>2013</v>
      </c>
      <c r="AJ193" s="36">
        <v>2013</v>
      </c>
      <c r="AK193" s="36">
        <v>2019</v>
      </c>
      <c r="AL193" s="36">
        <v>2019</v>
      </c>
      <c r="AM193" s="36">
        <v>2019</v>
      </c>
      <c r="AN193" s="36">
        <v>2016</v>
      </c>
      <c r="AO193" s="36">
        <v>2016</v>
      </c>
      <c r="AP193" s="36">
        <v>2016</v>
      </c>
      <c r="AQ193" s="36">
        <v>2016</v>
      </c>
      <c r="AR193" s="36">
        <v>2013</v>
      </c>
      <c r="AS193" s="36">
        <v>2020</v>
      </c>
      <c r="AT193" s="12"/>
      <c r="AU193" s="12"/>
    </row>
    <row r="194" spans="1:47" ht="27.6">
      <c r="A194" s="385" t="s">
        <v>31</v>
      </c>
      <c r="B194" s="57" t="s">
        <v>39</v>
      </c>
      <c r="C194" s="58">
        <v>1308</v>
      </c>
      <c r="D194" s="36">
        <v>2012</v>
      </c>
      <c r="E194" s="36" t="s">
        <v>664</v>
      </c>
      <c r="F194" s="36" t="s">
        <v>939</v>
      </c>
      <c r="G194" s="36">
        <v>2012</v>
      </c>
      <c r="H194" s="36" t="s">
        <v>665</v>
      </c>
      <c r="I194" s="54" t="s">
        <v>373</v>
      </c>
      <c r="J194" s="54">
        <v>2025</v>
      </c>
      <c r="K194" s="54">
        <v>2019</v>
      </c>
      <c r="L194" s="36">
        <v>2025</v>
      </c>
      <c r="M194" s="36">
        <v>2009</v>
      </c>
      <c r="N194" s="36">
        <v>2013</v>
      </c>
      <c r="O194" s="36">
        <v>2013</v>
      </c>
      <c r="P194" s="36">
        <v>2003</v>
      </c>
      <c r="Q194" s="36">
        <v>2013</v>
      </c>
      <c r="R194" s="36">
        <v>2013</v>
      </c>
      <c r="S194" s="36">
        <v>2013</v>
      </c>
      <c r="T194" s="36" t="s">
        <v>362</v>
      </c>
      <c r="U194" s="36">
        <v>2013</v>
      </c>
      <c r="V194" s="36">
        <v>2002</v>
      </c>
      <c r="W194" s="54">
        <v>2013</v>
      </c>
      <c r="X194" s="36">
        <v>2017</v>
      </c>
      <c r="Y194" s="36" t="s">
        <v>749</v>
      </c>
      <c r="Z194" s="36" t="s">
        <v>749</v>
      </c>
      <c r="AA194" s="36" t="s">
        <v>749</v>
      </c>
      <c r="AB194" s="36" t="s">
        <v>749</v>
      </c>
      <c r="AC194" s="36">
        <v>2020</v>
      </c>
      <c r="AD194" s="36">
        <v>2012</v>
      </c>
      <c r="AE194" s="36">
        <v>2021</v>
      </c>
      <c r="AF194" s="36">
        <v>2015</v>
      </c>
      <c r="AG194" s="36">
        <v>2013</v>
      </c>
      <c r="AH194" s="36">
        <v>2013</v>
      </c>
      <c r="AI194" s="36">
        <v>2013</v>
      </c>
      <c r="AJ194" s="36">
        <v>2013</v>
      </c>
      <c r="AK194" s="36">
        <v>2019</v>
      </c>
      <c r="AL194" s="36">
        <v>2019</v>
      </c>
      <c r="AM194" s="36">
        <v>2019</v>
      </c>
      <c r="AN194" s="36">
        <v>2016</v>
      </c>
      <c r="AO194" s="36">
        <v>2016</v>
      </c>
      <c r="AP194" s="36">
        <v>2016</v>
      </c>
      <c r="AQ194" s="36">
        <v>2016</v>
      </c>
      <c r="AR194" s="36">
        <v>2013</v>
      </c>
      <c r="AS194" s="36">
        <v>2020</v>
      </c>
      <c r="AT194" s="12"/>
      <c r="AU194" s="12"/>
    </row>
    <row r="195" spans="1:47" ht="27.6">
      <c r="A195" s="385" t="s">
        <v>31</v>
      </c>
      <c r="B195" s="57" t="s">
        <v>40</v>
      </c>
      <c r="C195" s="58">
        <v>1309</v>
      </c>
      <c r="D195" s="36">
        <v>2012</v>
      </c>
      <c r="E195" s="36" t="s">
        <v>664</v>
      </c>
      <c r="F195" s="36" t="s">
        <v>940</v>
      </c>
      <c r="G195" s="36">
        <v>2012</v>
      </c>
      <c r="H195" s="36" t="s">
        <v>665</v>
      </c>
      <c r="I195" s="54" t="s">
        <v>373</v>
      </c>
      <c r="J195" s="54">
        <v>2025</v>
      </c>
      <c r="K195" s="54">
        <v>2019</v>
      </c>
      <c r="L195" s="36">
        <v>2025</v>
      </c>
      <c r="M195" s="36">
        <v>2009</v>
      </c>
      <c r="N195" s="36">
        <v>2013</v>
      </c>
      <c r="O195" s="36">
        <v>2013</v>
      </c>
      <c r="P195" s="36">
        <v>2003</v>
      </c>
      <c r="Q195" s="36">
        <v>2013</v>
      </c>
      <c r="R195" s="36">
        <v>2013</v>
      </c>
      <c r="S195" s="36">
        <v>2013</v>
      </c>
      <c r="T195" s="36" t="s">
        <v>362</v>
      </c>
      <c r="U195" s="36">
        <v>2013</v>
      </c>
      <c r="V195" s="36">
        <v>2002</v>
      </c>
      <c r="W195" s="54">
        <v>2013</v>
      </c>
      <c r="X195" s="36">
        <v>2017</v>
      </c>
      <c r="Y195" s="36" t="s">
        <v>749</v>
      </c>
      <c r="Z195" s="36" t="s">
        <v>749</v>
      </c>
      <c r="AA195" s="36" t="s">
        <v>749</v>
      </c>
      <c r="AB195" s="36" t="s">
        <v>749</v>
      </c>
      <c r="AC195" s="36">
        <v>2020</v>
      </c>
      <c r="AD195" s="36">
        <v>2012</v>
      </c>
      <c r="AE195" s="36">
        <v>2021</v>
      </c>
      <c r="AF195" s="36">
        <v>2015</v>
      </c>
      <c r="AG195" s="36">
        <v>2013</v>
      </c>
      <c r="AH195" s="36">
        <v>2013</v>
      </c>
      <c r="AI195" s="36">
        <v>2013</v>
      </c>
      <c r="AJ195" s="36">
        <v>2013</v>
      </c>
      <c r="AK195" s="36">
        <v>2019</v>
      </c>
      <c r="AL195" s="36">
        <v>2019</v>
      </c>
      <c r="AM195" s="36">
        <v>2019</v>
      </c>
      <c r="AN195" s="36">
        <v>2016</v>
      </c>
      <c r="AO195" s="36">
        <v>2016</v>
      </c>
      <c r="AP195" s="36">
        <v>2016</v>
      </c>
      <c r="AQ195" s="36">
        <v>2016</v>
      </c>
      <c r="AR195" s="36">
        <v>2013</v>
      </c>
      <c r="AS195" s="36">
        <v>2020</v>
      </c>
      <c r="AT195" s="12"/>
      <c r="AU195" s="12"/>
    </row>
    <row r="196" spans="1:47" ht="27.6">
      <c r="A196" s="385" t="s">
        <v>31</v>
      </c>
      <c r="B196" s="57" t="s">
        <v>41</v>
      </c>
      <c r="C196" s="58">
        <v>1310</v>
      </c>
      <c r="D196" s="36">
        <v>2012</v>
      </c>
      <c r="E196" s="36" t="s">
        <v>664</v>
      </c>
      <c r="F196" s="36" t="s">
        <v>941</v>
      </c>
      <c r="G196" s="36">
        <v>2012</v>
      </c>
      <c r="H196" s="36" t="s">
        <v>665</v>
      </c>
      <c r="I196" s="54" t="s">
        <v>373</v>
      </c>
      <c r="J196" s="54">
        <v>2025</v>
      </c>
      <c r="K196" s="54">
        <v>2019</v>
      </c>
      <c r="L196" s="36">
        <v>2025</v>
      </c>
      <c r="M196" s="36">
        <v>2009</v>
      </c>
      <c r="N196" s="36">
        <v>2013</v>
      </c>
      <c r="O196" s="36">
        <v>2013</v>
      </c>
      <c r="P196" s="36">
        <v>2003</v>
      </c>
      <c r="Q196" s="36">
        <v>2013</v>
      </c>
      <c r="R196" s="36">
        <v>2013</v>
      </c>
      <c r="S196" s="36">
        <v>2013</v>
      </c>
      <c r="T196" s="36" t="s">
        <v>362</v>
      </c>
      <c r="U196" s="36">
        <v>2013</v>
      </c>
      <c r="V196" s="36">
        <v>2002</v>
      </c>
      <c r="W196" s="54">
        <v>2013</v>
      </c>
      <c r="X196" s="36">
        <v>2017</v>
      </c>
      <c r="Y196" s="36" t="s">
        <v>749</v>
      </c>
      <c r="Z196" s="36" t="s">
        <v>749</v>
      </c>
      <c r="AA196" s="36" t="s">
        <v>749</v>
      </c>
      <c r="AB196" s="36" t="s">
        <v>749</v>
      </c>
      <c r="AC196" s="36">
        <v>2020</v>
      </c>
      <c r="AD196" s="36">
        <v>2012</v>
      </c>
      <c r="AE196" s="36">
        <v>2021</v>
      </c>
      <c r="AF196" s="36">
        <v>2015</v>
      </c>
      <c r="AG196" s="36">
        <v>2013</v>
      </c>
      <c r="AH196" s="36">
        <v>2013</v>
      </c>
      <c r="AI196" s="36">
        <v>2013</v>
      </c>
      <c r="AJ196" s="36">
        <v>2013</v>
      </c>
      <c r="AK196" s="36">
        <v>2019</v>
      </c>
      <c r="AL196" s="36">
        <v>2019</v>
      </c>
      <c r="AM196" s="36">
        <v>2019</v>
      </c>
      <c r="AN196" s="36">
        <v>2016</v>
      </c>
      <c r="AO196" s="36">
        <v>2016</v>
      </c>
      <c r="AP196" s="36">
        <v>2016</v>
      </c>
      <c r="AQ196" s="36">
        <v>2016</v>
      </c>
      <c r="AR196" s="36">
        <v>2013</v>
      </c>
      <c r="AS196" s="36">
        <v>2020</v>
      </c>
      <c r="AT196" s="12"/>
      <c r="AU196" s="12"/>
    </row>
    <row r="197" spans="1:47" ht="27.6">
      <c r="A197" s="385" t="s">
        <v>31</v>
      </c>
      <c r="B197" s="57" t="s">
        <v>42</v>
      </c>
      <c r="C197" s="58">
        <v>1311</v>
      </c>
      <c r="D197" s="36">
        <v>2012</v>
      </c>
      <c r="E197" s="36" t="s">
        <v>664</v>
      </c>
      <c r="F197" s="36" t="s">
        <v>942</v>
      </c>
      <c r="G197" s="36">
        <v>2012</v>
      </c>
      <c r="H197" s="36" t="s">
        <v>665</v>
      </c>
      <c r="I197" s="54" t="s">
        <v>373</v>
      </c>
      <c r="J197" s="54">
        <v>2025</v>
      </c>
      <c r="K197" s="54">
        <v>2019</v>
      </c>
      <c r="L197" s="36">
        <v>2025</v>
      </c>
      <c r="M197" s="36">
        <v>2009</v>
      </c>
      <c r="N197" s="36">
        <v>2013</v>
      </c>
      <c r="O197" s="36">
        <v>2013</v>
      </c>
      <c r="P197" s="36">
        <v>2003</v>
      </c>
      <c r="Q197" s="36">
        <v>2013</v>
      </c>
      <c r="R197" s="36">
        <v>2013</v>
      </c>
      <c r="S197" s="36">
        <v>2013</v>
      </c>
      <c r="T197" s="36" t="s">
        <v>362</v>
      </c>
      <c r="U197" s="36">
        <v>2013</v>
      </c>
      <c r="V197" s="36">
        <v>2002</v>
      </c>
      <c r="W197" s="54">
        <v>2013</v>
      </c>
      <c r="X197" s="36">
        <v>2017</v>
      </c>
      <c r="Y197" s="36" t="s">
        <v>749</v>
      </c>
      <c r="Z197" s="36" t="s">
        <v>749</v>
      </c>
      <c r="AA197" s="36" t="s">
        <v>749</v>
      </c>
      <c r="AB197" s="36" t="s">
        <v>749</v>
      </c>
      <c r="AC197" s="36">
        <v>2020</v>
      </c>
      <c r="AD197" s="36">
        <v>2012</v>
      </c>
      <c r="AE197" s="36">
        <v>2021</v>
      </c>
      <c r="AF197" s="36">
        <v>2015</v>
      </c>
      <c r="AG197" s="36">
        <v>2013</v>
      </c>
      <c r="AH197" s="36">
        <v>2013</v>
      </c>
      <c r="AI197" s="36">
        <v>2013</v>
      </c>
      <c r="AJ197" s="36">
        <v>2013</v>
      </c>
      <c r="AK197" s="36">
        <v>2019</v>
      </c>
      <c r="AL197" s="36">
        <v>2019</v>
      </c>
      <c r="AM197" s="36">
        <v>2019</v>
      </c>
      <c r="AN197" s="36">
        <v>2016</v>
      </c>
      <c r="AO197" s="36">
        <v>2016</v>
      </c>
      <c r="AP197" s="36">
        <v>2016</v>
      </c>
      <c r="AQ197" s="36">
        <v>2016</v>
      </c>
      <c r="AR197" s="36">
        <v>2013</v>
      </c>
      <c r="AS197" s="36">
        <v>2020</v>
      </c>
      <c r="AT197" s="12"/>
      <c r="AU197" s="12"/>
    </row>
    <row r="198" spans="1:47" ht="27.6">
      <c r="A198" s="385" t="s">
        <v>31</v>
      </c>
      <c r="B198" s="57" t="s">
        <v>43</v>
      </c>
      <c r="C198" s="58">
        <v>1312</v>
      </c>
      <c r="D198" s="36">
        <v>2012</v>
      </c>
      <c r="E198" s="36" t="s">
        <v>664</v>
      </c>
      <c r="F198" s="36" t="s">
        <v>943</v>
      </c>
      <c r="G198" s="36">
        <v>2012</v>
      </c>
      <c r="H198" s="36" t="s">
        <v>665</v>
      </c>
      <c r="I198" s="54" t="s">
        <v>373</v>
      </c>
      <c r="J198" s="54">
        <v>2025</v>
      </c>
      <c r="K198" s="54">
        <v>2019</v>
      </c>
      <c r="L198" s="36">
        <v>2025</v>
      </c>
      <c r="M198" s="36">
        <v>2009</v>
      </c>
      <c r="N198" s="36">
        <v>2013</v>
      </c>
      <c r="O198" s="36">
        <v>2013</v>
      </c>
      <c r="P198" s="36">
        <v>2003</v>
      </c>
      <c r="Q198" s="36">
        <v>2013</v>
      </c>
      <c r="R198" s="36">
        <v>2013</v>
      </c>
      <c r="S198" s="36">
        <v>2013</v>
      </c>
      <c r="T198" s="36" t="s">
        <v>362</v>
      </c>
      <c r="U198" s="36">
        <v>2013</v>
      </c>
      <c r="V198" s="36">
        <v>2002</v>
      </c>
      <c r="W198" s="54">
        <v>2013</v>
      </c>
      <c r="X198" s="36">
        <v>2017</v>
      </c>
      <c r="Y198" s="36" t="s">
        <v>749</v>
      </c>
      <c r="Z198" s="36" t="s">
        <v>749</v>
      </c>
      <c r="AA198" s="36" t="s">
        <v>749</v>
      </c>
      <c r="AB198" s="36" t="s">
        <v>749</v>
      </c>
      <c r="AC198" s="36">
        <v>2020</v>
      </c>
      <c r="AD198" s="36">
        <v>2012</v>
      </c>
      <c r="AE198" s="36">
        <v>2021</v>
      </c>
      <c r="AF198" s="36">
        <v>2015</v>
      </c>
      <c r="AG198" s="36">
        <v>2013</v>
      </c>
      <c r="AH198" s="36">
        <v>2013</v>
      </c>
      <c r="AI198" s="36">
        <v>2013</v>
      </c>
      <c r="AJ198" s="36">
        <v>2013</v>
      </c>
      <c r="AK198" s="36">
        <v>2019</v>
      </c>
      <c r="AL198" s="36">
        <v>2019</v>
      </c>
      <c r="AM198" s="36">
        <v>2019</v>
      </c>
      <c r="AN198" s="36">
        <v>2016</v>
      </c>
      <c r="AO198" s="36">
        <v>2016</v>
      </c>
      <c r="AP198" s="36">
        <v>2016</v>
      </c>
      <c r="AQ198" s="36">
        <v>2016</v>
      </c>
      <c r="AR198" s="36">
        <v>2013</v>
      </c>
      <c r="AS198" s="36">
        <v>2020</v>
      </c>
      <c r="AT198" s="12"/>
      <c r="AU198" s="12"/>
    </row>
    <row r="199" spans="1:47" ht="27.6">
      <c r="A199" s="385" t="s">
        <v>31</v>
      </c>
      <c r="B199" s="57" t="s">
        <v>44</v>
      </c>
      <c r="C199" s="58">
        <v>1313</v>
      </c>
      <c r="D199" s="36">
        <v>2012</v>
      </c>
      <c r="E199" s="36" t="s">
        <v>664</v>
      </c>
      <c r="F199" s="36" t="s">
        <v>944</v>
      </c>
      <c r="G199" s="36">
        <v>2012</v>
      </c>
      <c r="H199" s="36" t="s">
        <v>665</v>
      </c>
      <c r="I199" s="54" t="s">
        <v>373</v>
      </c>
      <c r="J199" s="54">
        <v>2025</v>
      </c>
      <c r="K199" s="54">
        <v>2019</v>
      </c>
      <c r="L199" s="36">
        <v>2025</v>
      </c>
      <c r="M199" s="36">
        <v>2009</v>
      </c>
      <c r="N199" s="36">
        <v>2013</v>
      </c>
      <c r="O199" s="36">
        <v>2013</v>
      </c>
      <c r="P199" s="36">
        <v>2003</v>
      </c>
      <c r="Q199" s="36">
        <v>2013</v>
      </c>
      <c r="R199" s="36">
        <v>2013</v>
      </c>
      <c r="S199" s="36">
        <v>2013</v>
      </c>
      <c r="T199" s="36" t="s">
        <v>362</v>
      </c>
      <c r="U199" s="36">
        <v>2013</v>
      </c>
      <c r="V199" s="36">
        <v>2002</v>
      </c>
      <c r="W199" s="54">
        <v>2013</v>
      </c>
      <c r="X199" s="36">
        <v>2017</v>
      </c>
      <c r="Y199" s="36" t="s">
        <v>749</v>
      </c>
      <c r="Z199" s="36" t="s">
        <v>749</v>
      </c>
      <c r="AA199" s="36" t="s">
        <v>749</v>
      </c>
      <c r="AB199" s="36" t="s">
        <v>749</v>
      </c>
      <c r="AC199" s="36">
        <v>2020</v>
      </c>
      <c r="AD199" s="36">
        <v>2012</v>
      </c>
      <c r="AE199" s="36">
        <v>2021</v>
      </c>
      <c r="AF199" s="36">
        <v>2015</v>
      </c>
      <c r="AG199" s="36">
        <v>2013</v>
      </c>
      <c r="AH199" s="36">
        <v>2013</v>
      </c>
      <c r="AI199" s="36">
        <v>2013</v>
      </c>
      <c r="AJ199" s="36">
        <v>2013</v>
      </c>
      <c r="AK199" s="36">
        <v>2019</v>
      </c>
      <c r="AL199" s="36">
        <v>2019</v>
      </c>
      <c r="AM199" s="36">
        <v>2019</v>
      </c>
      <c r="AN199" s="36">
        <v>2016</v>
      </c>
      <c r="AO199" s="36">
        <v>2016</v>
      </c>
      <c r="AP199" s="36">
        <v>2016</v>
      </c>
      <c r="AQ199" s="36">
        <v>2016</v>
      </c>
      <c r="AR199" s="36">
        <v>2013</v>
      </c>
      <c r="AS199" s="36">
        <v>2020</v>
      </c>
      <c r="AT199" s="12"/>
      <c r="AU199" s="12"/>
    </row>
    <row r="200" spans="1:47" ht="27.6">
      <c r="A200" s="385" t="s">
        <v>31</v>
      </c>
      <c r="B200" s="57" t="s">
        <v>45</v>
      </c>
      <c r="C200" s="58">
        <v>1314</v>
      </c>
      <c r="D200" s="36">
        <v>2012</v>
      </c>
      <c r="E200" s="36" t="s">
        <v>664</v>
      </c>
      <c r="F200" s="36" t="s">
        <v>945</v>
      </c>
      <c r="G200" s="36">
        <v>2012</v>
      </c>
      <c r="H200" s="36" t="s">
        <v>665</v>
      </c>
      <c r="I200" s="54" t="s">
        <v>373</v>
      </c>
      <c r="J200" s="54">
        <v>2025</v>
      </c>
      <c r="K200" s="54">
        <v>2019</v>
      </c>
      <c r="L200" s="36">
        <v>2025</v>
      </c>
      <c r="M200" s="36">
        <v>2009</v>
      </c>
      <c r="N200" s="36">
        <v>2013</v>
      </c>
      <c r="O200" s="36">
        <v>2013</v>
      </c>
      <c r="P200" s="36">
        <v>2003</v>
      </c>
      <c r="Q200" s="36">
        <v>2013</v>
      </c>
      <c r="R200" s="36">
        <v>2013</v>
      </c>
      <c r="S200" s="36">
        <v>2013</v>
      </c>
      <c r="T200" s="36" t="s">
        <v>362</v>
      </c>
      <c r="U200" s="36">
        <v>2013</v>
      </c>
      <c r="V200" s="36">
        <v>2002</v>
      </c>
      <c r="W200" s="54">
        <v>2013</v>
      </c>
      <c r="X200" s="36">
        <v>2017</v>
      </c>
      <c r="Y200" s="36" t="s">
        <v>749</v>
      </c>
      <c r="Z200" s="36" t="s">
        <v>749</v>
      </c>
      <c r="AA200" s="36" t="s">
        <v>749</v>
      </c>
      <c r="AB200" s="36" t="s">
        <v>749</v>
      </c>
      <c r="AC200" s="36">
        <v>2020</v>
      </c>
      <c r="AD200" s="36">
        <v>2012</v>
      </c>
      <c r="AE200" s="36">
        <v>2021</v>
      </c>
      <c r="AF200" s="36">
        <v>2015</v>
      </c>
      <c r="AG200" s="36">
        <v>2013</v>
      </c>
      <c r="AH200" s="36">
        <v>2013</v>
      </c>
      <c r="AI200" s="36">
        <v>2013</v>
      </c>
      <c r="AJ200" s="36">
        <v>2013</v>
      </c>
      <c r="AK200" s="36">
        <v>2019</v>
      </c>
      <c r="AL200" s="36">
        <v>2019</v>
      </c>
      <c r="AM200" s="36">
        <v>2019</v>
      </c>
      <c r="AN200" s="36">
        <v>2016</v>
      </c>
      <c r="AO200" s="36">
        <v>2016</v>
      </c>
      <c r="AP200" s="36">
        <v>2016</v>
      </c>
      <c r="AQ200" s="36">
        <v>2016</v>
      </c>
      <c r="AR200" s="36">
        <v>2013</v>
      </c>
      <c r="AS200" s="36">
        <v>2020</v>
      </c>
      <c r="AT200" s="12"/>
      <c r="AU200" s="12"/>
    </row>
    <row r="201" spans="1:47" ht="27.6">
      <c r="A201" s="385" t="s">
        <v>31</v>
      </c>
      <c r="B201" s="57" t="s">
        <v>46</v>
      </c>
      <c r="C201" s="58">
        <v>1315</v>
      </c>
      <c r="D201" s="36">
        <v>2012</v>
      </c>
      <c r="E201" s="36" t="s">
        <v>664</v>
      </c>
      <c r="F201" s="36" t="s">
        <v>946</v>
      </c>
      <c r="G201" s="36">
        <v>2012</v>
      </c>
      <c r="H201" s="36" t="s">
        <v>665</v>
      </c>
      <c r="I201" s="54" t="s">
        <v>373</v>
      </c>
      <c r="J201" s="54">
        <v>2025</v>
      </c>
      <c r="K201" s="54">
        <v>2019</v>
      </c>
      <c r="L201" s="36">
        <v>2025</v>
      </c>
      <c r="M201" s="36">
        <v>2009</v>
      </c>
      <c r="N201" s="36">
        <v>2013</v>
      </c>
      <c r="O201" s="36">
        <v>2013</v>
      </c>
      <c r="P201" s="36">
        <v>2003</v>
      </c>
      <c r="Q201" s="36">
        <v>2013</v>
      </c>
      <c r="R201" s="36">
        <v>2013</v>
      </c>
      <c r="S201" s="36">
        <v>2013</v>
      </c>
      <c r="T201" s="36" t="s">
        <v>362</v>
      </c>
      <c r="U201" s="36">
        <v>2013</v>
      </c>
      <c r="V201" s="36">
        <v>2002</v>
      </c>
      <c r="W201" s="54">
        <v>2013</v>
      </c>
      <c r="X201" s="36">
        <v>2017</v>
      </c>
      <c r="Y201" s="36" t="s">
        <v>749</v>
      </c>
      <c r="Z201" s="36" t="s">
        <v>749</v>
      </c>
      <c r="AA201" s="36" t="s">
        <v>749</v>
      </c>
      <c r="AB201" s="36" t="s">
        <v>749</v>
      </c>
      <c r="AC201" s="36">
        <v>2020</v>
      </c>
      <c r="AD201" s="36">
        <v>2012</v>
      </c>
      <c r="AE201" s="36">
        <v>2021</v>
      </c>
      <c r="AF201" s="36">
        <v>2015</v>
      </c>
      <c r="AG201" s="36">
        <v>2013</v>
      </c>
      <c r="AH201" s="36">
        <v>2013</v>
      </c>
      <c r="AI201" s="36">
        <v>2013</v>
      </c>
      <c r="AJ201" s="36">
        <v>2013</v>
      </c>
      <c r="AK201" s="36">
        <v>2019</v>
      </c>
      <c r="AL201" s="36">
        <v>2019</v>
      </c>
      <c r="AM201" s="36">
        <v>2019</v>
      </c>
      <c r="AN201" s="36">
        <v>2016</v>
      </c>
      <c r="AO201" s="36">
        <v>2016</v>
      </c>
      <c r="AP201" s="36">
        <v>2016</v>
      </c>
      <c r="AQ201" s="36">
        <v>2016</v>
      </c>
      <c r="AR201" s="36">
        <v>2013</v>
      </c>
      <c r="AS201" s="36">
        <v>2020</v>
      </c>
      <c r="AT201" s="12"/>
      <c r="AU201" s="12"/>
    </row>
    <row r="202" spans="1:47" ht="27.6">
      <c r="A202" s="385" t="s">
        <v>31</v>
      </c>
      <c r="B202" s="57" t="s">
        <v>47</v>
      </c>
      <c r="C202" s="58">
        <v>1316</v>
      </c>
      <c r="D202" s="36">
        <v>2012</v>
      </c>
      <c r="E202" s="36" t="s">
        <v>664</v>
      </c>
      <c r="F202" s="36" t="s">
        <v>947</v>
      </c>
      <c r="G202" s="36">
        <v>2012</v>
      </c>
      <c r="H202" s="36" t="s">
        <v>665</v>
      </c>
      <c r="I202" s="54" t="s">
        <v>373</v>
      </c>
      <c r="J202" s="54">
        <v>2025</v>
      </c>
      <c r="K202" s="54">
        <v>2019</v>
      </c>
      <c r="L202" s="36">
        <v>2025</v>
      </c>
      <c r="M202" s="36">
        <v>2009</v>
      </c>
      <c r="N202" s="36">
        <v>2013</v>
      </c>
      <c r="O202" s="36">
        <v>2013</v>
      </c>
      <c r="P202" s="36">
        <v>2003</v>
      </c>
      <c r="Q202" s="36">
        <v>2013</v>
      </c>
      <c r="R202" s="36">
        <v>2013</v>
      </c>
      <c r="S202" s="36">
        <v>2013</v>
      </c>
      <c r="T202" s="36" t="s">
        <v>362</v>
      </c>
      <c r="U202" s="36">
        <v>2013</v>
      </c>
      <c r="V202" s="36">
        <v>2002</v>
      </c>
      <c r="W202" s="54">
        <v>2013</v>
      </c>
      <c r="X202" s="36">
        <v>2017</v>
      </c>
      <c r="Y202" s="36" t="s">
        <v>749</v>
      </c>
      <c r="Z202" s="36" t="s">
        <v>749</v>
      </c>
      <c r="AA202" s="36" t="s">
        <v>749</v>
      </c>
      <c r="AB202" s="36" t="s">
        <v>749</v>
      </c>
      <c r="AC202" s="36">
        <v>2020</v>
      </c>
      <c r="AD202" s="36">
        <v>2012</v>
      </c>
      <c r="AE202" s="36">
        <v>2021</v>
      </c>
      <c r="AF202" s="36">
        <v>2015</v>
      </c>
      <c r="AG202" s="36">
        <v>2013</v>
      </c>
      <c r="AH202" s="36">
        <v>2013</v>
      </c>
      <c r="AI202" s="36">
        <v>2013</v>
      </c>
      <c r="AJ202" s="36">
        <v>2013</v>
      </c>
      <c r="AK202" s="36">
        <v>2019</v>
      </c>
      <c r="AL202" s="36">
        <v>2019</v>
      </c>
      <c r="AM202" s="36">
        <v>2019</v>
      </c>
      <c r="AN202" s="36">
        <v>2016</v>
      </c>
      <c r="AO202" s="36">
        <v>2016</v>
      </c>
      <c r="AP202" s="36">
        <v>2016</v>
      </c>
      <c r="AQ202" s="36">
        <v>2016</v>
      </c>
      <c r="AR202" s="36">
        <v>2013</v>
      </c>
      <c r="AS202" s="36">
        <v>2020</v>
      </c>
      <c r="AT202" s="12"/>
      <c r="AU202" s="12"/>
    </row>
    <row r="203" spans="1:47" ht="27.6">
      <c r="A203" s="385" t="s">
        <v>31</v>
      </c>
      <c r="B203" s="57" t="s">
        <v>48</v>
      </c>
      <c r="C203" s="58">
        <v>1317</v>
      </c>
      <c r="D203" s="36">
        <v>2012</v>
      </c>
      <c r="E203" s="36" t="s">
        <v>664</v>
      </c>
      <c r="F203" s="36" t="s">
        <v>948</v>
      </c>
      <c r="G203" s="36">
        <v>2012</v>
      </c>
      <c r="H203" s="36" t="s">
        <v>665</v>
      </c>
      <c r="I203" s="54" t="s">
        <v>373</v>
      </c>
      <c r="J203" s="54">
        <v>2025</v>
      </c>
      <c r="K203" s="54">
        <v>2019</v>
      </c>
      <c r="L203" s="36">
        <v>2025</v>
      </c>
      <c r="M203" s="36">
        <v>2009</v>
      </c>
      <c r="N203" s="36">
        <v>2013</v>
      </c>
      <c r="O203" s="36">
        <v>2013</v>
      </c>
      <c r="P203" s="36">
        <v>2003</v>
      </c>
      <c r="Q203" s="36">
        <v>2013</v>
      </c>
      <c r="R203" s="36">
        <v>2013</v>
      </c>
      <c r="S203" s="36">
        <v>2013</v>
      </c>
      <c r="T203" s="36" t="s">
        <v>362</v>
      </c>
      <c r="U203" s="36">
        <v>2013</v>
      </c>
      <c r="V203" s="36">
        <v>2002</v>
      </c>
      <c r="W203" s="54">
        <v>2013</v>
      </c>
      <c r="X203" s="36">
        <v>2017</v>
      </c>
      <c r="Y203" s="36" t="s">
        <v>749</v>
      </c>
      <c r="Z203" s="36" t="s">
        <v>749</v>
      </c>
      <c r="AA203" s="36" t="s">
        <v>749</v>
      </c>
      <c r="AB203" s="36" t="s">
        <v>749</v>
      </c>
      <c r="AC203" s="36">
        <v>2020</v>
      </c>
      <c r="AD203" s="36">
        <v>2012</v>
      </c>
      <c r="AE203" s="36">
        <v>2021</v>
      </c>
      <c r="AF203" s="36">
        <v>2015</v>
      </c>
      <c r="AG203" s="36">
        <v>2013</v>
      </c>
      <c r="AH203" s="36">
        <v>2013</v>
      </c>
      <c r="AI203" s="36">
        <v>2013</v>
      </c>
      <c r="AJ203" s="36">
        <v>2013</v>
      </c>
      <c r="AK203" s="36">
        <v>2019</v>
      </c>
      <c r="AL203" s="36">
        <v>2019</v>
      </c>
      <c r="AM203" s="36">
        <v>2019</v>
      </c>
      <c r="AN203" s="36">
        <v>2016</v>
      </c>
      <c r="AO203" s="36">
        <v>2016</v>
      </c>
      <c r="AP203" s="36">
        <v>2016</v>
      </c>
      <c r="AQ203" s="36">
        <v>2016</v>
      </c>
      <c r="AR203" s="36">
        <v>2013</v>
      </c>
      <c r="AS203" s="36">
        <v>2020</v>
      </c>
      <c r="AT203" s="12"/>
      <c r="AU203" s="12"/>
    </row>
    <row r="204" spans="1:47" ht="27.6">
      <c r="A204" s="385" t="s">
        <v>31</v>
      </c>
      <c r="B204" s="57" t="s">
        <v>49</v>
      </c>
      <c r="C204" s="58">
        <v>1318</v>
      </c>
      <c r="D204" s="36">
        <v>2012</v>
      </c>
      <c r="E204" s="36" t="s">
        <v>664</v>
      </c>
      <c r="F204" s="36" t="s">
        <v>949</v>
      </c>
      <c r="G204" s="36">
        <v>2012</v>
      </c>
      <c r="H204" s="36" t="s">
        <v>665</v>
      </c>
      <c r="I204" s="54" t="s">
        <v>373</v>
      </c>
      <c r="J204" s="54">
        <v>2025</v>
      </c>
      <c r="K204" s="54">
        <v>2019</v>
      </c>
      <c r="L204" s="36">
        <v>2025</v>
      </c>
      <c r="M204" s="36">
        <v>2009</v>
      </c>
      <c r="N204" s="36">
        <v>2013</v>
      </c>
      <c r="O204" s="36">
        <v>2013</v>
      </c>
      <c r="P204" s="36">
        <v>2003</v>
      </c>
      <c r="Q204" s="36">
        <v>2013</v>
      </c>
      <c r="R204" s="36">
        <v>2013</v>
      </c>
      <c r="S204" s="36">
        <v>2013</v>
      </c>
      <c r="T204" s="36" t="s">
        <v>362</v>
      </c>
      <c r="U204" s="36">
        <v>2013</v>
      </c>
      <c r="V204" s="36">
        <v>2002</v>
      </c>
      <c r="W204" s="54">
        <v>2013</v>
      </c>
      <c r="X204" s="36">
        <v>2017</v>
      </c>
      <c r="Y204" s="36" t="s">
        <v>749</v>
      </c>
      <c r="Z204" s="36" t="s">
        <v>749</v>
      </c>
      <c r="AA204" s="36" t="s">
        <v>749</v>
      </c>
      <c r="AB204" s="36" t="s">
        <v>749</v>
      </c>
      <c r="AC204" s="36">
        <v>2020</v>
      </c>
      <c r="AD204" s="36">
        <v>2012</v>
      </c>
      <c r="AE204" s="36">
        <v>2021</v>
      </c>
      <c r="AF204" s="36">
        <v>2015</v>
      </c>
      <c r="AG204" s="36">
        <v>2013</v>
      </c>
      <c r="AH204" s="36">
        <v>2013</v>
      </c>
      <c r="AI204" s="36">
        <v>2013</v>
      </c>
      <c r="AJ204" s="36">
        <v>2013</v>
      </c>
      <c r="AK204" s="36">
        <v>2019</v>
      </c>
      <c r="AL204" s="36">
        <v>2019</v>
      </c>
      <c r="AM204" s="36">
        <v>2019</v>
      </c>
      <c r="AN204" s="36">
        <v>2016</v>
      </c>
      <c r="AO204" s="36">
        <v>2016</v>
      </c>
      <c r="AP204" s="36">
        <v>2016</v>
      </c>
      <c r="AQ204" s="36">
        <v>2016</v>
      </c>
      <c r="AR204" s="36">
        <v>2013</v>
      </c>
      <c r="AS204" s="36">
        <v>2020</v>
      </c>
      <c r="AT204" s="12"/>
      <c r="AU204" s="12"/>
    </row>
    <row r="205" spans="1:47" ht="27.6">
      <c r="A205" s="385" t="s">
        <v>31</v>
      </c>
      <c r="B205" s="57" t="s">
        <v>50</v>
      </c>
      <c r="C205" s="58">
        <v>1319</v>
      </c>
      <c r="D205" s="36">
        <v>2012</v>
      </c>
      <c r="E205" s="36" t="s">
        <v>664</v>
      </c>
      <c r="F205" s="36" t="s">
        <v>950</v>
      </c>
      <c r="G205" s="36">
        <v>2012</v>
      </c>
      <c r="H205" s="36" t="s">
        <v>665</v>
      </c>
      <c r="I205" s="54" t="s">
        <v>373</v>
      </c>
      <c r="J205" s="54">
        <v>2025</v>
      </c>
      <c r="K205" s="54">
        <v>2019</v>
      </c>
      <c r="L205" s="36">
        <v>2025</v>
      </c>
      <c r="M205" s="36">
        <v>2009</v>
      </c>
      <c r="N205" s="36">
        <v>2013</v>
      </c>
      <c r="O205" s="36">
        <v>2013</v>
      </c>
      <c r="P205" s="36">
        <v>2003</v>
      </c>
      <c r="Q205" s="36">
        <v>2013</v>
      </c>
      <c r="R205" s="36">
        <v>2013</v>
      </c>
      <c r="S205" s="36">
        <v>2013</v>
      </c>
      <c r="T205" s="36" t="s">
        <v>362</v>
      </c>
      <c r="U205" s="36">
        <v>2013</v>
      </c>
      <c r="V205" s="36">
        <v>2002</v>
      </c>
      <c r="W205" s="54">
        <v>2013</v>
      </c>
      <c r="X205" s="36">
        <v>2017</v>
      </c>
      <c r="Y205" s="36" t="s">
        <v>749</v>
      </c>
      <c r="Z205" s="36" t="s">
        <v>749</v>
      </c>
      <c r="AA205" s="36" t="s">
        <v>749</v>
      </c>
      <c r="AB205" s="36" t="s">
        <v>749</v>
      </c>
      <c r="AC205" s="36">
        <v>2020</v>
      </c>
      <c r="AD205" s="36">
        <v>2012</v>
      </c>
      <c r="AE205" s="36">
        <v>2021</v>
      </c>
      <c r="AF205" s="36">
        <v>2015</v>
      </c>
      <c r="AG205" s="36">
        <v>2013</v>
      </c>
      <c r="AH205" s="36">
        <v>2013</v>
      </c>
      <c r="AI205" s="36">
        <v>2013</v>
      </c>
      <c r="AJ205" s="36">
        <v>2013</v>
      </c>
      <c r="AK205" s="36">
        <v>2019</v>
      </c>
      <c r="AL205" s="36">
        <v>2019</v>
      </c>
      <c r="AM205" s="36">
        <v>2019</v>
      </c>
      <c r="AN205" s="36">
        <v>2016</v>
      </c>
      <c r="AO205" s="36">
        <v>2016</v>
      </c>
      <c r="AP205" s="36">
        <v>2016</v>
      </c>
      <c r="AQ205" s="36">
        <v>2016</v>
      </c>
      <c r="AR205" s="36">
        <v>2013</v>
      </c>
      <c r="AS205" s="36">
        <v>2020</v>
      </c>
      <c r="AT205" s="12"/>
      <c r="AU205" s="12"/>
    </row>
    <row r="206" spans="1:47" ht="27.6">
      <c r="A206" s="385" t="s">
        <v>31</v>
      </c>
      <c r="B206" s="57" t="s">
        <v>51</v>
      </c>
      <c r="C206" s="58">
        <v>1320</v>
      </c>
      <c r="D206" s="36">
        <v>2012</v>
      </c>
      <c r="E206" s="36" t="s">
        <v>664</v>
      </c>
      <c r="F206" s="36" t="s">
        <v>951</v>
      </c>
      <c r="G206" s="36">
        <v>2012</v>
      </c>
      <c r="H206" s="36" t="s">
        <v>665</v>
      </c>
      <c r="I206" s="54" t="s">
        <v>373</v>
      </c>
      <c r="J206" s="54">
        <v>2025</v>
      </c>
      <c r="K206" s="54">
        <v>2019</v>
      </c>
      <c r="L206" s="36">
        <v>2025</v>
      </c>
      <c r="M206" s="36">
        <v>2009</v>
      </c>
      <c r="N206" s="36">
        <v>2013</v>
      </c>
      <c r="O206" s="36">
        <v>2013</v>
      </c>
      <c r="P206" s="36">
        <v>2003</v>
      </c>
      <c r="Q206" s="36">
        <v>2013</v>
      </c>
      <c r="R206" s="36">
        <v>2013</v>
      </c>
      <c r="S206" s="36">
        <v>2013</v>
      </c>
      <c r="T206" s="36" t="s">
        <v>362</v>
      </c>
      <c r="U206" s="36">
        <v>2013</v>
      </c>
      <c r="V206" s="36">
        <v>2002</v>
      </c>
      <c r="W206" s="54">
        <v>2013</v>
      </c>
      <c r="X206" s="36">
        <v>2017</v>
      </c>
      <c r="Y206" s="36" t="s">
        <v>749</v>
      </c>
      <c r="Z206" s="36" t="s">
        <v>749</v>
      </c>
      <c r="AA206" s="36" t="s">
        <v>749</v>
      </c>
      <c r="AB206" s="36" t="s">
        <v>749</v>
      </c>
      <c r="AC206" s="36">
        <v>2020</v>
      </c>
      <c r="AD206" s="36">
        <v>2012</v>
      </c>
      <c r="AE206" s="36">
        <v>2021</v>
      </c>
      <c r="AF206" s="36">
        <v>2015</v>
      </c>
      <c r="AG206" s="36">
        <v>2013</v>
      </c>
      <c r="AH206" s="36">
        <v>2013</v>
      </c>
      <c r="AI206" s="36">
        <v>2013</v>
      </c>
      <c r="AJ206" s="36">
        <v>2013</v>
      </c>
      <c r="AK206" s="36">
        <v>2019</v>
      </c>
      <c r="AL206" s="36">
        <v>2019</v>
      </c>
      <c r="AM206" s="36">
        <v>2019</v>
      </c>
      <c r="AN206" s="36">
        <v>2016</v>
      </c>
      <c r="AO206" s="36">
        <v>2016</v>
      </c>
      <c r="AP206" s="36">
        <v>2016</v>
      </c>
      <c r="AQ206" s="36">
        <v>2016</v>
      </c>
      <c r="AR206" s="36">
        <v>2013</v>
      </c>
      <c r="AS206" s="36">
        <v>2020</v>
      </c>
      <c r="AT206" s="12"/>
      <c r="AU206" s="12"/>
    </row>
    <row r="207" spans="1:47" ht="27.6">
      <c r="A207" s="385" t="s">
        <v>31</v>
      </c>
      <c r="B207" s="57" t="s">
        <v>52</v>
      </c>
      <c r="C207" s="58">
        <v>1321</v>
      </c>
      <c r="D207" s="36">
        <v>2012</v>
      </c>
      <c r="E207" s="36" t="s">
        <v>664</v>
      </c>
      <c r="F207" s="36" t="s">
        <v>952</v>
      </c>
      <c r="G207" s="36">
        <v>2012</v>
      </c>
      <c r="H207" s="36" t="s">
        <v>665</v>
      </c>
      <c r="I207" s="54" t="s">
        <v>373</v>
      </c>
      <c r="J207" s="54">
        <v>2025</v>
      </c>
      <c r="K207" s="54">
        <v>2019</v>
      </c>
      <c r="L207" s="36">
        <v>2025</v>
      </c>
      <c r="M207" s="36">
        <v>2009</v>
      </c>
      <c r="N207" s="36">
        <v>2013</v>
      </c>
      <c r="O207" s="36">
        <v>2013</v>
      </c>
      <c r="P207" s="36">
        <v>2003</v>
      </c>
      <c r="Q207" s="36">
        <v>2013</v>
      </c>
      <c r="R207" s="36">
        <v>2013</v>
      </c>
      <c r="S207" s="36">
        <v>2013</v>
      </c>
      <c r="T207" s="36" t="s">
        <v>362</v>
      </c>
      <c r="U207" s="36">
        <v>2013</v>
      </c>
      <c r="V207" s="36">
        <v>2002</v>
      </c>
      <c r="W207" s="54">
        <v>2013</v>
      </c>
      <c r="X207" s="36">
        <v>2017</v>
      </c>
      <c r="Y207" s="36" t="s">
        <v>749</v>
      </c>
      <c r="Z207" s="36" t="s">
        <v>749</v>
      </c>
      <c r="AA207" s="36" t="s">
        <v>749</v>
      </c>
      <c r="AB207" s="36" t="s">
        <v>749</v>
      </c>
      <c r="AC207" s="36">
        <v>2020</v>
      </c>
      <c r="AD207" s="36">
        <v>2012</v>
      </c>
      <c r="AE207" s="36">
        <v>2021</v>
      </c>
      <c r="AF207" s="36">
        <v>2015</v>
      </c>
      <c r="AG207" s="36">
        <v>2013</v>
      </c>
      <c r="AH207" s="36">
        <v>2013</v>
      </c>
      <c r="AI207" s="36">
        <v>2013</v>
      </c>
      <c r="AJ207" s="36">
        <v>2013</v>
      </c>
      <c r="AK207" s="36">
        <v>2019</v>
      </c>
      <c r="AL207" s="36">
        <v>2019</v>
      </c>
      <c r="AM207" s="36">
        <v>2019</v>
      </c>
      <c r="AN207" s="36">
        <v>2016</v>
      </c>
      <c r="AO207" s="36">
        <v>2016</v>
      </c>
      <c r="AP207" s="36">
        <v>2016</v>
      </c>
      <c r="AQ207" s="36">
        <v>2016</v>
      </c>
      <c r="AR207" s="36">
        <v>2013</v>
      </c>
      <c r="AS207" s="36">
        <v>2020</v>
      </c>
      <c r="AT207" s="12"/>
      <c r="AU207" s="12"/>
    </row>
    <row r="208" spans="1:47" ht="27.6">
      <c r="A208" s="385" t="s">
        <v>31</v>
      </c>
      <c r="B208" s="57" t="s">
        <v>53</v>
      </c>
      <c r="C208" s="58">
        <v>1322</v>
      </c>
      <c r="D208" s="36">
        <v>2012</v>
      </c>
      <c r="E208" s="36" t="s">
        <v>664</v>
      </c>
      <c r="F208" s="36" t="s">
        <v>953</v>
      </c>
      <c r="G208" s="36">
        <v>2012</v>
      </c>
      <c r="H208" s="36" t="s">
        <v>665</v>
      </c>
      <c r="I208" s="54" t="s">
        <v>373</v>
      </c>
      <c r="J208" s="54">
        <v>2025</v>
      </c>
      <c r="K208" s="54">
        <v>2019</v>
      </c>
      <c r="L208" s="36">
        <v>2025</v>
      </c>
      <c r="M208" s="36">
        <v>2009</v>
      </c>
      <c r="N208" s="36">
        <v>2013</v>
      </c>
      <c r="O208" s="36">
        <v>2013</v>
      </c>
      <c r="P208" s="36">
        <v>2003</v>
      </c>
      <c r="Q208" s="36">
        <v>2013</v>
      </c>
      <c r="R208" s="36">
        <v>2013</v>
      </c>
      <c r="S208" s="36">
        <v>2013</v>
      </c>
      <c r="T208" s="36" t="s">
        <v>362</v>
      </c>
      <c r="U208" s="36">
        <v>2013</v>
      </c>
      <c r="V208" s="36">
        <v>2002</v>
      </c>
      <c r="W208" s="54">
        <v>2013</v>
      </c>
      <c r="X208" s="36">
        <v>2017</v>
      </c>
      <c r="Y208" s="36" t="s">
        <v>749</v>
      </c>
      <c r="Z208" s="36" t="s">
        <v>749</v>
      </c>
      <c r="AA208" s="36" t="s">
        <v>749</v>
      </c>
      <c r="AB208" s="36" t="s">
        <v>749</v>
      </c>
      <c r="AC208" s="36">
        <v>2020</v>
      </c>
      <c r="AD208" s="36">
        <v>2012</v>
      </c>
      <c r="AE208" s="36">
        <v>2021</v>
      </c>
      <c r="AF208" s="36">
        <v>2015</v>
      </c>
      <c r="AG208" s="36">
        <v>2013</v>
      </c>
      <c r="AH208" s="36">
        <v>2013</v>
      </c>
      <c r="AI208" s="36">
        <v>2013</v>
      </c>
      <c r="AJ208" s="36">
        <v>2013</v>
      </c>
      <c r="AK208" s="36">
        <v>2019</v>
      </c>
      <c r="AL208" s="36">
        <v>2019</v>
      </c>
      <c r="AM208" s="36">
        <v>2019</v>
      </c>
      <c r="AN208" s="36">
        <v>2016</v>
      </c>
      <c r="AO208" s="36">
        <v>2016</v>
      </c>
      <c r="AP208" s="36">
        <v>2016</v>
      </c>
      <c r="AQ208" s="36">
        <v>2016</v>
      </c>
      <c r="AR208" s="36">
        <v>2013</v>
      </c>
      <c r="AS208" s="36">
        <v>2020</v>
      </c>
      <c r="AT208" s="12"/>
      <c r="AU208" s="12"/>
    </row>
    <row r="209" spans="1:47" ht="27.6">
      <c r="A209" s="385" t="s">
        <v>31</v>
      </c>
      <c r="B209" s="57" t="s">
        <v>54</v>
      </c>
      <c r="C209" s="58">
        <v>1323</v>
      </c>
      <c r="D209" s="36">
        <v>2012</v>
      </c>
      <c r="E209" s="36" t="s">
        <v>664</v>
      </c>
      <c r="F209" s="36" t="s">
        <v>954</v>
      </c>
      <c r="G209" s="36">
        <v>2012</v>
      </c>
      <c r="H209" s="36" t="s">
        <v>665</v>
      </c>
      <c r="I209" s="54" t="s">
        <v>373</v>
      </c>
      <c r="J209" s="54">
        <v>2025</v>
      </c>
      <c r="K209" s="54">
        <v>2019</v>
      </c>
      <c r="L209" s="36">
        <v>2025</v>
      </c>
      <c r="M209" s="36">
        <v>2009</v>
      </c>
      <c r="N209" s="36">
        <v>2013</v>
      </c>
      <c r="O209" s="36">
        <v>2013</v>
      </c>
      <c r="P209" s="36">
        <v>2003</v>
      </c>
      <c r="Q209" s="36">
        <v>2013</v>
      </c>
      <c r="R209" s="36">
        <v>2013</v>
      </c>
      <c r="S209" s="36">
        <v>2013</v>
      </c>
      <c r="T209" s="36" t="s">
        <v>362</v>
      </c>
      <c r="U209" s="36">
        <v>2013</v>
      </c>
      <c r="V209" s="36">
        <v>2002</v>
      </c>
      <c r="W209" s="54">
        <v>2013</v>
      </c>
      <c r="X209" s="36">
        <v>2017</v>
      </c>
      <c r="Y209" s="36" t="s">
        <v>749</v>
      </c>
      <c r="Z209" s="36" t="s">
        <v>749</v>
      </c>
      <c r="AA209" s="36" t="s">
        <v>749</v>
      </c>
      <c r="AB209" s="36" t="s">
        <v>749</v>
      </c>
      <c r="AC209" s="36">
        <v>2020</v>
      </c>
      <c r="AD209" s="36">
        <v>2012</v>
      </c>
      <c r="AE209" s="36">
        <v>2021</v>
      </c>
      <c r="AF209" s="36">
        <v>2015</v>
      </c>
      <c r="AG209" s="36">
        <v>2013</v>
      </c>
      <c r="AH209" s="36">
        <v>2013</v>
      </c>
      <c r="AI209" s="36">
        <v>2013</v>
      </c>
      <c r="AJ209" s="36">
        <v>2013</v>
      </c>
      <c r="AK209" s="36">
        <v>2019</v>
      </c>
      <c r="AL209" s="36">
        <v>2019</v>
      </c>
      <c r="AM209" s="36">
        <v>2019</v>
      </c>
      <c r="AN209" s="36">
        <v>2016</v>
      </c>
      <c r="AO209" s="36">
        <v>2016</v>
      </c>
      <c r="AP209" s="36">
        <v>2016</v>
      </c>
      <c r="AQ209" s="36">
        <v>2016</v>
      </c>
      <c r="AR209" s="36">
        <v>2013</v>
      </c>
      <c r="AS209" s="36">
        <v>2020</v>
      </c>
      <c r="AT209" s="12"/>
      <c r="AU209" s="12"/>
    </row>
    <row r="210" spans="1:47" ht="27.6">
      <c r="A210" s="385" t="s">
        <v>31</v>
      </c>
      <c r="B210" s="57" t="s">
        <v>55</v>
      </c>
      <c r="C210" s="58">
        <v>1324</v>
      </c>
      <c r="D210" s="36">
        <v>2012</v>
      </c>
      <c r="E210" s="36" t="s">
        <v>664</v>
      </c>
      <c r="F210" s="36" t="s">
        <v>955</v>
      </c>
      <c r="G210" s="36">
        <v>2012</v>
      </c>
      <c r="H210" s="36" t="s">
        <v>665</v>
      </c>
      <c r="I210" s="54" t="s">
        <v>373</v>
      </c>
      <c r="J210" s="54">
        <v>2025</v>
      </c>
      <c r="K210" s="54">
        <v>2019</v>
      </c>
      <c r="L210" s="36">
        <v>2025</v>
      </c>
      <c r="M210" s="36">
        <v>2009</v>
      </c>
      <c r="N210" s="36">
        <v>2013</v>
      </c>
      <c r="O210" s="36">
        <v>2013</v>
      </c>
      <c r="P210" s="36">
        <v>2003</v>
      </c>
      <c r="Q210" s="36">
        <v>2013</v>
      </c>
      <c r="R210" s="36">
        <v>2013</v>
      </c>
      <c r="S210" s="36">
        <v>2013</v>
      </c>
      <c r="T210" s="36" t="s">
        <v>362</v>
      </c>
      <c r="U210" s="36">
        <v>2013</v>
      </c>
      <c r="V210" s="36">
        <v>2002</v>
      </c>
      <c r="W210" s="54">
        <v>2013</v>
      </c>
      <c r="X210" s="36">
        <v>2017</v>
      </c>
      <c r="Y210" s="36" t="s">
        <v>749</v>
      </c>
      <c r="Z210" s="36" t="s">
        <v>749</v>
      </c>
      <c r="AA210" s="36" t="s">
        <v>749</v>
      </c>
      <c r="AB210" s="36" t="s">
        <v>749</v>
      </c>
      <c r="AC210" s="36">
        <v>2020</v>
      </c>
      <c r="AD210" s="36">
        <v>2012</v>
      </c>
      <c r="AE210" s="36">
        <v>2021</v>
      </c>
      <c r="AF210" s="36">
        <v>2015</v>
      </c>
      <c r="AG210" s="36">
        <v>2013</v>
      </c>
      <c r="AH210" s="36">
        <v>2013</v>
      </c>
      <c r="AI210" s="36">
        <v>2013</v>
      </c>
      <c r="AJ210" s="36">
        <v>2013</v>
      </c>
      <c r="AK210" s="36">
        <v>2019</v>
      </c>
      <c r="AL210" s="36">
        <v>2019</v>
      </c>
      <c r="AM210" s="36">
        <v>2019</v>
      </c>
      <c r="AN210" s="36">
        <v>2016</v>
      </c>
      <c r="AO210" s="36">
        <v>2016</v>
      </c>
      <c r="AP210" s="36">
        <v>2016</v>
      </c>
      <c r="AQ210" s="36">
        <v>2016</v>
      </c>
      <c r="AR210" s="36">
        <v>2013</v>
      </c>
      <c r="AS210" s="36">
        <v>2020</v>
      </c>
      <c r="AT210" s="12"/>
      <c r="AU210" s="12"/>
    </row>
    <row r="211" spans="1:47" ht="27.6">
      <c r="A211" s="385" t="s">
        <v>31</v>
      </c>
      <c r="B211" s="57" t="s">
        <v>56</v>
      </c>
      <c r="C211" s="58">
        <v>1325</v>
      </c>
      <c r="D211" s="36">
        <v>2012</v>
      </c>
      <c r="E211" s="36" t="s">
        <v>664</v>
      </c>
      <c r="F211" s="36" t="s">
        <v>956</v>
      </c>
      <c r="G211" s="36">
        <v>2012</v>
      </c>
      <c r="H211" s="36" t="s">
        <v>665</v>
      </c>
      <c r="I211" s="54" t="s">
        <v>373</v>
      </c>
      <c r="J211" s="54">
        <v>2025</v>
      </c>
      <c r="K211" s="54">
        <v>2019</v>
      </c>
      <c r="L211" s="36">
        <v>2025</v>
      </c>
      <c r="M211" s="36">
        <v>2009</v>
      </c>
      <c r="N211" s="36">
        <v>2013</v>
      </c>
      <c r="O211" s="36">
        <v>2013</v>
      </c>
      <c r="P211" s="36">
        <v>2003</v>
      </c>
      <c r="Q211" s="36">
        <v>2013</v>
      </c>
      <c r="R211" s="36">
        <v>2013</v>
      </c>
      <c r="S211" s="36">
        <v>2013</v>
      </c>
      <c r="T211" s="36" t="s">
        <v>362</v>
      </c>
      <c r="U211" s="36">
        <v>2013</v>
      </c>
      <c r="V211" s="36">
        <v>2002</v>
      </c>
      <c r="W211" s="54">
        <v>2013</v>
      </c>
      <c r="X211" s="36">
        <v>2017</v>
      </c>
      <c r="Y211" s="36" t="s">
        <v>749</v>
      </c>
      <c r="Z211" s="36" t="s">
        <v>749</v>
      </c>
      <c r="AA211" s="36" t="s">
        <v>749</v>
      </c>
      <c r="AB211" s="36" t="s">
        <v>749</v>
      </c>
      <c r="AC211" s="36">
        <v>2020</v>
      </c>
      <c r="AD211" s="36">
        <v>2012</v>
      </c>
      <c r="AE211" s="36">
        <v>2021</v>
      </c>
      <c r="AF211" s="36">
        <v>2015</v>
      </c>
      <c r="AG211" s="36">
        <v>2013</v>
      </c>
      <c r="AH211" s="36">
        <v>2013</v>
      </c>
      <c r="AI211" s="36">
        <v>2013</v>
      </c>
      <c r="AJ211" s="36">
        <v>2013</v>
      </c>
      <c r="AK211" s="36">
        <v>2019</v>
      </c>
      <c r="AL211" s="36">
        <v>2019</v>
      </c>
      <c r="AM211" s="36">
        <v>2019</v>
      </c>
      <c r="AN211" s="36">
        <v>2016</v>
      </c>
      <c r="AO211" s="36">
        <v>2016</v>
      </c>
      <c r="AP211" s="36">
        <v>2016</v>
      </c>
      <c r="AQ211" s="36">
        <v>2016</v>
      </c>
      <c r="AR211" s="36">
        <v>2013</v>
      </c>
      <c r="AS211" s="36">
        <v>2020</v>
      </c>
      <c r="AT211" s="12"/>
      <c r="AU211" s="12"/>
    </row>
    <row r="212" spans="1:47" ht="27.6">
      <c r="A212" s="385" t="s">
        <v>31</v>
      </c>
      <c r="B212" s="57" t="s">
        <v>57</v>
      </c>
      <c r="C212" s="58">
        <v>1326</v>
      </c>
      <c r="D212" s="36">
        <v>2012</v>
      </c>
      <c r="E212" s="36" t="s">
        <v>664</v>
      </c>
      <c r="F212" s="36" t="s">
        <v>957</v>
      </c>
      <c r="G212" s="36">
        <v>2012</v>
      </c>
      <c r="H212" s="36" t="s">
        <v>665</v>
      </c>
      <c r="I212" s="54" t="s">
        <v>373</v>
      </c>
      <c r="J212" s="54">
        <v>2025</v>
      </c>
      <c r="K212" s="54">
        <v>2019</v>
      </c>
      <c r="L212" s="36">
        <v>2025</v>
      </c>
      <c r="M212" s="36">
        <v>2009</v>
      </c>
      <c r="N212" s="36">
        <v>2013</v>
      </c>
      <c r="O212" s="36">
        <v>2013</v>
      </c>
      <c r="P212" s="36">
        <v>2003</v>
      </c>
      <c r="Q212" s="36">
        <v>2013</v>
      </c>
      <c r="R212" s="36">
        <v>2013</v>
      </c>
      <c r="S212" s="36">
        <v>2013</v>
      </c>
      <c r="T212" s="36" t="s">
        <v>362</v>
      </c>
      <c r="U212" s="36">
        <v>2013</v>
      </c>
      <c r="V212" s="36">
        <v>2002</v>
      </c>
      <c r="W212" s="54">
        <v>2013</v>
      </c>
      <c r="X212" s="36">
        <v>2017</v>
      </c>
      <c r="Y212" s="36" t="s">
        <v>749</v>
      </c>
      <c r="Z212" s="36" t="s">
        <v>749</v>
      </c>
      <c r="AA212" s="36" t="s">
        <v>749</v>
      </c>
      <c r="AB212" s="36" t="s">
        <v>749</v>
      </c>
      <c r="AC212" s="36">
        <v>2020</v>
      </c>
      <c r="AD212" s="36">
        <v>2012</v>
      </c>
      <c r="AE212" s="36">
        <v>2021</v>
      </c>
      <c r="AF212" s="36">
        <v>2015</v>
      </c>
      <c r="AG212" s="36">
        <v>2013</v>
      </c>
      <c r="AH212" s="36">
        <v>2013</v>
      </c>
      <c r="AI212" s="36">
        <v>2013</v>
      </c>
      <c r="AJ212" s="36">
        <v>2013</v>
      </c>
      <c r="AK212" s="36">
        <v>2019</v>
      </c>
      <c r="AL212" s="36">
        <v>2019</v>
      </c>
      <c r="AM212" s="36">
        <v>2019</v>
      </c>
      <c r="AN212" s="36">
        <v>2016</v>
      </c>
      <c r="AO212" s="36">
        <v>2016</v>
      </c>
      <c r="AP212" s="36">
        <v>2016</v>
      </c>
      <c r="AQ212" s="36">
        <v>2016</v>
      </c>
      <c r="AR212" s="36">
        <v>2013</v>
      </c>
      <c r="AS212" s="36">
        <v>2020</v>
      </c>
      <c r="AT212" s="12"/>
      <c r="AU212" s="12"/>
    </row>
    <row r="213" spans="1:47" ht="27.6">
      <c r="A213" s="385" t="s">
        <v>31</v>
      </c>
      <c r="B213" s="57" t="s">
        <v>58</v>
      </c>
      <c r="C213" s="58">
        <v>1327</v>
      </c>
      <c r="D213" s="36">
        <v>2012</v>
      </c>
      <c r="E213" s="36" t="s">
        <v>664</v>
      </c>
      <c r="F213" s="36" t="s">
        <v>958</v>
      </c>
      <c r="G213" s="36">
        <v>2012</v>
      </c>
      <c r="H213" s="36" t="s">
        <v>665</v>
      </c>
      <c r="I213" s="54" t="s">
        <v>373</v>
      </c>
      <c r="J213" s="54">
        <v>2025</v>
      </c>
      <c r="K213" s="54">
        <v>2019</v>
      </c>
      <c r="L213" s="36">
        <v>2025</v>
      </c>
      <c r="M213" s="36">
        <v>2009</v>
      </c>
      <c r="N213" s="36">
        <v>2013</v>
      </c>
      <c r="O213" s="36">
        <v>2013</v>
      </c>
      <c r="P213" s="36">
        <v>2003</v>
      </c>
      <c r="Q213" s="36">
        <v>2013</v>
      </c>
      <c r="R213" s="36">
        <v>2013</v>
      </c>
      <c r="S213" s="36">
        <v>2013</v>
      </c>
      <c r="T213" s="36" t="s">
        <v>362</v>
      </c>
      <c r="U213" s="36">
        <v>2013</v>
      </c>
      <c r="V213" s="36">
        <v>2002</v>
      </c>
      <c r="W213" s="54">
        <v>2013</v>
      </c>
      <c r="X213" s="36">
        <v>2017</v>
      </c>
      <c r="Y213" s="36" t="s">
        <v>749</v>
      </c>
      <c r="Z213" s="36" t="s">
        <v>749</v>
      </c>
      <c r="AA213" s="36" t="s">
        <v>749</v>
      </c>
      <c r="AB213" s="36" t="s">
        <v>749</v>
      </c>
      <c r="AC213" s="36">
        <v>2020</v>
      </c>
      <c r="AD213" s="36">
        <v>2012</v>
      </c>
      <c r="AE213" s="36">
        <v>2021</v>
      </c>
      <c r="AF213" s="36">
        <v>2015</v>
      </c>
      <c r="AG213" s="36">
        <v>2013</v>
      </c>
      <c r="AH213" s="36">
        <v>2013</v>
      </c>
      <c r="AI213" s="36">
        <v>2013</v>
      </c>
      <c r="AJ213" s="36">
        <v>2013</v>
      </c>
      <c r="AK213" s="36">
        <v>2019</v>
      </c>
      <c r="AL213" s="36">
        <v>2019</v>
      </c>
      <c r="AM213" s="36">
        <v>2019</v>
      </c>
      <c r="AN213" s="36">
        <v>2016</v>
      </c>
      <c r="AO213" s="36">
        <v>2016</v>
      </c>
      <c r="AP213" s="36">
        <v>2016</v>
      </c>
      <c r="AQ213" s="36">
        <v>2016</v>
      </c>
      <c r="AR213" s="36">
        <v>2013</v>
      </c>
      <c r="AS213" s="36">
        <v>2020</v>
      </c>
      <c r="AT213" s="12"/>
      <c r="AU213" s="12"/>
    </row>
    <row r="214" spans="1:47" ht="27.6">
      <c r="A214" s="385" t="s">
        <v>31</v>
      </c>
      <c r="B214" s="57" t="s">
        <v>59</v>
      </c>
      <c r="C214" s="58">
        <v>1328</v>
      </c>
      <c r="D214" s="36">
        <v>2012</v>
      </c>
      <c r="E214" s="36" t="s">
        <v>664</v>
      </c>
      <c r="F214" s="36" t="s">
        <v>959</v>
      </c>
      <c r="G214" s="36">
        <v>2012</v>
      </c>
      <c r="H214" s="36" t="s">
        <v>665</v>
      </c>
      <c r="I214" s="54" t="s">
        <v>373</v>
      </c>
      <c r="J214" s="54">
        <v>2025</v>
      </c>
      <c r="K214" s="54">
        <v>2019</v>
      </c>
      <c r="L214" s="36">
        <v>2025</v>
      </c>
      <c r="M214" s="36">
        <v>2009</v>
      </c>
      <c r="N214" s="36">
        <v>2013</v>
      </c>
      <c r="O214" s="36">
        <v>2013</v>
      </c>
      <c r="P214" s="36">
        <v>2003</v>
      </c>
      <c r="Q214" s="36">
        <v>2013</v>
      </c>
      <c r="R214" s="36">
        <v>2013</v>
      </c>
      <c r="S214" s="36">
        <v>2013</v>
      </c>
      <c r="T214" s="36" t="s">
        <v>362</v>
      </c>
      <c r="U214" s="36">
        <v>2013</v>
      </c>
      <c r="V214" s="36">
        <v>2002</v>
      </c>
      <c r="W214" s="54">
        <v>2013</v>
      </c>
      <c r="X214" s="36">
        <v>2017</v>
      </c>
      <c r="Y214" s="36" t="s">
        <v>749</v>
      </c>
      <c r="Z214" s="36" t="s">
        <v>749</v>
      </c>
      <c r="AA214" s="36" t="s">
        <v>749</v>
      </c>
      <c r="AB214" s="36" t="s">
        <v>749</v>
      </c>
      <c r="AC214" s="36">
        <v>2020</v>
      </c>
      <c r="AD214" s="36">
        <v>2012</v>
      </c>
      <c r="AE214" s="36">
        <v>2021</v>
      </c>
      <c r="AF214" s="36">
        <v>2015</v>
      </c>
      <c r="AG214" s="36">
        <v>2013</v>
      </c>
      <c r="AH214" s="36">
        <v>2013</v>
      </c>
      <c r="AI214" s="36">
        <v>2013</v>
      </c>
      <c r="AJ214" s="36">
        <v>2013</v>
      </c>
      <c r="AK214" s="36">
        <v>2019</v>
      </c>
      <c r="AL214" s="36">
        <v>2019</v>
      </c>
      <c r="AM214" s="36">
        <v>2019</v>
      </c>
      <c r="AN214" s="36">
        <v>2016</v>
      </c>
      <c r="AO214" s="36">
        <v>2016</v>
      </c>
      <c r="AP214" s="36">
        <v>2016</v>
      </c>
      <c r="AQ214" s="36">
        <v>2016</v>
      </c>
      <c r="AR214" s="36">
        <v>2013</v>
      </c>
      <c r="AS214" s="36">
        <v>2020</v>
      </c>
      <c r="AT214" s="12"/>
      <c r="AU214" s="12"/>
    </row>
    <row r="215" spans="1:47" ht="27.6">
      <c r="A215" s="56" t="s">
        <v>280</v>
      </c>
      <c r="B215" s="57" t="s">
        <v>280</v>
      </c>
      <c r="C215" s="58">
        <v>1401</v>
      </c>
      <c r="D215" s="36">
        <v>2012</v>
      </c>
      <c r="E215" s="36" t="s">
        <v>664</v>
      </c>
      <c r="F215" s="36" t="s">
        <v>960</v>
      </c>
      <c r="G215" s="36">
        <v>2012</v>
      </c>
      <c r="H215" s="36" t="s">
        <v>665</v>
      </c>
      <c r="I215" s="54" t="s">
        <v>373</v>
      </c>
      <c r="J215" s="54">
        <v>2025</v>
      </c>
      <c r="K215" s="54">
        <v>2019</v>
      </c>
      <c r="L215" s="36">
        <v>2025</v>
      </c>
      <c r="M215" s="36">
        <v>2009</v>
      </c>
      <c r="N215" s="36">
        <v>2013</v>
      </c>
      <c r="O215" s="36">
        <v>2013</v>
      </c>
      <c r="P215" s="36">
        <v>2003</v>
      </c>
      <c r="Q215" s="36">
        <v>2013</v>
      </c>
      <c r="R215" s="36">
        <v>2013</v>
      </c>
      <c r="S215" s="36">
        <v>2013</v>
      </c>
      <c r="T215" s="36" t="s">
        <v>362</v>
      </c>
      <c r="U215" s="36">
        <v>2013</v>
      </c>
      <c r="V215" s="36">
        <v>2002</v>
      </c>
      <c r="W215" s="54">
        <v>2013</v>
      </c>
      <c r="X215" s="36">
        <v>2017</v>
      </c>
      <c r="Y215" s="36" t="s">
        <v>749</v>
      </c>
      <c r="Z215" s="36" t="s">
        <v>749</v>
      </c>
      <c r="AA215" s="36" t="s">
        <v>749</v>
      </c>
      <c r="AB215" s="36" t="s">
        <v>749</v>
      </c>
      <c r="AC215" s="36">
        <v>2020</v>
      </c>
      <c r="AD215" s="36">
        <v>2012</v>
      </c>
      <c r="AE215" s="36">
        <v>2021</v>
      </c>
      <c r="AF215" s="36">
        <v>2015</v>
      </c>
      <c r="AG215" s="36">
        <v>2013</v>
      </c>
      <c r="AH215" s="36">
        <v>2013</v>
      </c>
      <c r="AI215" s="36">
        <v>2013</v>
      </c>
      <c r="AJ215" s="36">
        <v>2013</v>
      </c>
      <c r="AK215" s="36">
        <v>2019</v>
      </c>
      <c r="AL215" s="36">
        <v>2019</v>
      </c>
      <c r="AM215" s="36">
        <v>2019</v>
      </c>
      <c r="AN215" s="36">
        <v>2016</v>
      </c>
      <c r="AO215" s="36">
        <v>2016</v>
      </c>
      <c r="AP215" s="36">
        <v>2016</v>
      </c>
      <c r="AQ215" s="36">
        <v>2016</v>
      </c>
      <c r="AR215" s="36">
        <v>2013</v>
      </c>
      <c r="AS215" s="36">
        <v>2020</v>
      </c>
      <c r="AT215" s="12"/>
      <c r="AU215" s="12"/>
    </row>
    <row r="216" spans="1:47" ht="27.6">
      <c r="A216" s="56" t="s">
        <v>280</v>
      </c>
      <c r="B216" s="57" t="s">
        <v>281</v>
      </c>
      <c r="C216" s="58">
        <v>1402</v>
      </c>
      <c r="D216" s="36">
        <v>2012</v>
      </c>
      <c r="E216" s="36" t="s">
        <v>664</v>
      </c>
      <c r="F216" s="36" t="s">
        <v>961</v>
      </c>
      <c r="G216" s="36">
        <v>2012</v>
      </c>
      <c r="H216" s="36" t="s">
        <v>665</v>
      </c>
      <c r="I216" s="54" t="s">
        <v>373</v>
      </c>
      <c r="J216" s="54">
        <v>2025</v>
      </c>
      <c r="K216" s="54">
        <v>2019</v>
      </c>
      <c r="L216" s="36">
        <v>2025</v>
      </c>
      <c r="M216" s="36">
        <v>2009</v>
      </c>
      <c r="N216" s="36">
        <v>2013</v>
      </c>
      <c r="O216" s="36">
        <v>2013</v>
      </c>
      <c r="P216" s="36">
        <v>2003</v>
      </c>
      <c r="Q216" s="36">
        <v>2013</v>
      </c>
      <c r="R216" s="36">
        <v>2013</v>
      </c>
      <c r="S216" s="36">
        <v>2013</v>
      </c>
      <c r="T216" s="36" t="s">
        <v>362</v>
      </c>
      <c r="U216" s="36">
        <v>2013</v>
      </c>
      <c r="V216" s="36">
        <v>2002</v>
      </c>
      <c r="W216" s="54">
        <v>2013</v>
      </c>
      <c r="X216" s="36">
        <v>2017</v>
      </c>
      <c r="Y216" s="36" t="s">
        <v>749</v>
      </c>
      <c r="Z216" s="36" t="s">
        <v>749</v>
      </c>
      <c r="AA216" s="36" t="s">
        <v>749</v>
      </c>
      <c r="AB216" s="36" t="s">
        <v>749</v>
      </c>
      <c r="AC216" s="36">
        <v>2020</v>
      </c>
      <c r="AD216" s="36">
        <v>2012</v>
      </c>
      <c r="AE216" s="36">
        <v>2021</v>
      </c>
      <c r="AF216" s="36">
        <v>2015</v>
      </c>
      <c r="AG216" s="36">
        <v>2013</v>
      </c>
      <c r="AH216" s="36">
        <v>2013</v>
      </c>
      <c r="AI216" s="36">
        <v>2013</v>
      </c>
      <c r="AJ216" s="36">
        <v>2013</v>
      </c>
      <c r="AK216" s="36">
        <v>2019</v>
      </c>
      <c r="AL216" s="36">
        <v>2019</v>
      </c>
      <c r="AM216" s="36">
        <v>2019</v>
      </c>
      <c r="AN216" s="36">
        <v>2016</v>
      </c>
      <c r="AO216" s="36">
        <v>2016</v>
      </c>
      <c r="AP216" s="36">
        <v>2016</v>
      </c>
      <c r="AQ216" s="36">
        <v>2016</v>
      </c>
      <c r="AR216" s="36">
        <v>2013</v>
      </c>
      <c r="AS216" s="36">
        <v>2020</v>
      </c>
      <c r="AT216" s="12"/>
      <c r="AU216" s="12"/>
    </row>
    <row r="217" spans="1:47" ht="27.6">
      <c r="A217" s="56" t="s">
        <v>280</v>
      </c>
      <c r="B217" s="57" t="s">
        <v>164</v>
      </c>
      <c r="C217" s="58">
        <v>1403</v>
      </c>
      <c r="D217" s="36">
        <v>2012</v>
      </c>
      <c r="E217" s="36" t="s">
        <v>664</v>
      </c>
      <c r="F217" s="36" t="s">
        <v>962</v>
      </c>
      <c r="G217" s="36">
        <v>2012</v>
      </c>
      <c r="H217" s="36" t="s">
        <v>665</v>
      </c>
      <c r="I217" s="54" t="s">
        <v>373</v>
      </c>
      <c r="J217" s="54">
        <v>2025</v>
      </c>
      <c r="K217" s="54">
        <v>2019</v>
      </c>
      <c r="L217" s="36">
        <v>2025</v>
      </c>
      <c r="M217" s="36">
        <v>2009</v>
      </c>
      <c r="N217" s="36">
        <v>2013</v>
      </c>
      <c r="O217" s="36">
        <v>2013</v>
      </c>
      <c r="P217" s="36">
        <v>2003</v>
      </c>
      <c r="Q217" s="36">
        <v>2013</v>
      </c>
      <c r="R217" s="36">
        <v>2013</v>
      </c>
      <c r="S217" s="36">
        <v>2013</v>
      </c>
      <c r="T217" s="36" t="s">
        <v>362</v>
      </c>
      <c r="U217" s="36">
        <v>2013</v>
      </c>
      <c r="V217" s="36">
        <v>2002</v>
      </c>
      <c r="W217" s="54">
        <v>2013</v>
      </c>
      <c r="X217" s="36">
        <v>2017</v>
      </c>
      <c r="Y217" s="36" t="s">
        <v>749</v>
      </c>
      <c r="Z217" s="36" t="s">
        <v>749</v>
      </c>
      <c r="AA217" s="36" t="s">
        <v>749</v>
      </c>
      <c r="AB217" s="36" t="s">
        <v>749</v>
      </c>
      <c r="AC217" s="36">
        <v>2020</v>
      </c>
      <c r="AD217" s="36">
        <v>2012</v>
      </c>
      <c r="AE217" s="36">
        <v>2021</v>
      </c>
      <c r="AF217" s="36">
        <v>2015</v>
      </c>
      <c r="AG217" s="36">
        <v>2013</v>
      </c>
      <c r="AH217" s="36">
        <v>2013</v>
      </c>
      <c r="AI217" s="36">
        <v>2013</v>
      </c>
      <c r="AJ217" s="36">
        <v>2013</v>
      </c>
      <c r="AK217" s="36">
        <v>2019</v>
      </c>
      <c r="AL217" s="36">
        <v>2019</v>
      </c>
      <c r="AM217" s="36">
        <v>2019</v>
      </c>
      <c r="AN217" s="36">
        <v>2016</v>
      </c>
      <c r="AO217" s="36">
        <v>2016</v>
      </c>
      <c r="AP217" s="36">
        <v>2016</v>
      </c>
      <c r="AQ217" s="36">
        <v>2016</v>
      </c>
      <c r="AR217" s="36">
        <v>2013</v>
      </c>
      <c r="AS217" s="36">
        <v>2020</v>
      </c>
      <c r="AT217" s="12"/>
      <c r="AU217" s="12"/>
    </row>
    <row r="218" spans="1:47" ht="27.6">
      <c r="A218" s="56" t="s">
        <v>280</v>
      </c>
      <c r="B218" s="57" t="s">
        <v>282</v>
      </c>
      <c r="C218" s="58">
        <v>1404</v>
      </c>
      <c r="D218" s="36">
        <v>2012</v>
      </c>
      <c r="E218" s="36" t="s">
        <v>664</v>
      </c>
      <c r="F218" s="36" t="s">
        <v>963</v>
      </c>
      <c r="G218" s="36">
        <v>2012</v>
      </c>
      <c r="H218" s="36" t="s">
        <v>665</v>
      </c>
      <c r="I218" s="54" t="s">
        <v>373</v>
      </c>
      <c r="J218" s="54">
        <v>2025</v>
      </c>
      <c r="K218" s="54">
        <v>2019</v>
      </c>
      <c r="L218" s="36">
        <v>2025</v>
      </c>
      <c r="M218" s="36">
        <v>2009</v>
      </c>
      <c r="N218" s="36">
        <v>2013</v>
      </c>
      <c r="O218" s="36">
        <v>2013</v>
      </c>
      <c r="P218" s="36">
        <v>2003</v>
      </c>
      <c r="Q218" s="36">
        <v>2013</v>
      </c>
      <c r="R218" s="36">
        <v>2013</v>
      </c>
      <c r="S218" s="36">
        <v>2013</v>
      </c>
      <c r="T218" s="36" t="s">
        <v>362</v>
      </c>
      <c r="U218" s="36">
        <v>2013</v>
      </c>
      <c r="V218" s="36">
        <v>2002</v>
      </c>
      <c r="W218" s="54">
        <v>2013</v>
      </c>
      <c r="X218" s="36">
        <v>2017</v>
      </c>
      <c r="Y218" s="36" t="s">
        <v>749</v>
      </c>
      <c r="Z218" s="36" t="s">
        <v>749</v>
      </c>
      <c r="AA218" s="36" t="s">
        <v>749</v>
      </c>
      <c r="AB218" s="36" t="s">
        <v>749</v>
      </c>
      <c r="AC218" s="36">
        <v>2020</v>
      </c>
      <c r="AD218" s="36">
        <v>2012</v>
      </c>
      <c r="AE218" s="36">
        <v>2021</v>
      </c>
      <c r="AF218" s="36">
        <v>2015</v>
      </c>
      <c r="AG218" s="36">
        <v>2013</v>
      </c>
      <c r="AH218" s="36">
        <v>2013</v>
      </c>
      <c r="AI218" s="36">
        <v>2013</v>
      </c>
      <c r="AJ218" s="36">
        <v>2013</v>
      </c>
      <c r="AK218" s="36">
        <v>2019</v>
      </c>
      <c r="AL218" s="36">
        <v>2019</v>
      </c>
      <c r="AM218" s="36">
        <v>2019</v>
      </c>
      <c r="AN218" s="36">
        <v>2016</v>
      </c>
      <c r="AO218" s="36">
        <v>2016</v>
      </c>
      <c r="AP218" s="36">
        <v>2016</v>
      </c>
      <c r="AQ218" s="36">
        <v>2016</v>
      </c>
      <c r="AR218" s="36">
        <v>2013</v>
      </c>
      <c r="AS218" s="36">
        <v>2020</v>
      </c>
      <c r="AT218" s="12"/>
      <c r="AU218" s="12"/>
    </row>
    <row r="219" spans="1:47" ht="27.6">
      <c r="A219" s="56" t="s">
        <v>280</v>
      </c>
      <c r="B219" s="57" t="s">
        <v>283</v>
      </c>
      <c r="C219" s="58">
        <v>1405</v>
      </c>
      <c r="D219" s="36">
        <v>2012</v>
      </c>
      <c r="E219" s="36" t="s">
        <v>664</v>
      </c>
      <c r="F219" s="36" t="s">
        <v>964</v>
      </c>
      <c r="G219" s="36">
        <v>2012</v>
      </c>
      <c r="H219" s="36" t="s">
        <v>665</v>
      </c>
      <c r="I219" s="54" t="s">
        <v>373</v>
      </c>
      <c r="J219" s="54">
        <v>2025</v>
      </c>
      <c r="K219" s="54">
        <v>2019</v>
      </c>
      <c r="L219" s="36">
        <v>2025</v>
      </c>
      <c r="M219" s="36">
        <v>2009</v>
      </c>
      <c r="N219" s="36">
        <v>2013</v>
      </c>
      <c r="O219" s="36">
        <v>2013</v>
      </c>
      <c r="P219" s="36">
        <v>2003</v>
      </c>
      <c r="Q219" s="36">
        <v>2013</v>
      </c>
      <c r="R219" s="36">
        <v>2013</v>
      </c>
      <c r="S219" s="36">
        <v>2013</v>
      </c>
      <c r="T219" s="36" t="s">
        <v>362</v>
      </c>
      <c r="U219" s="36">
        <v>2013</v>
      </c>
      <c r="V219" s="36">
        <v>2002</v>
      </c>
      <c r="W219" s="54">
        <v>2013</v>
      </c>
      <c r="X219" s="36">
        <v>2017</v>
      </c>
      <c r="Y219" s="36" t="s">
        <v>749</v>
      </c>
      <c r="Z219" s="36" t="s">
        <v>749</v>
      </c>
      <c r="AA219" s="36" t="s">
        <v>749</v>
      </c>
      <c r="AB219" s="36" t="s">
        <v>749</v>
      </c>
      <c r="AC219" s="36">
        <v>2020</v>
      </c>
      <c r="AD219" s="36">
        <v>2012</v>
      </c>
      <c r="AE219" s="36">
        <v>2021</v>
      </c>
      <c r="AF219" s="36">
        <v>2015</v>
      </c>
      <c r="AG219" s="36">
        <v>2013</v>
      </c>
      <c r="AH219" s="36">
        <v>2013</v>
      </c>
      <c r="AI219" s="36">
        <v>2013</v>
      </c>
      <c r="AJ219" s="36">
        <v>2013</v>
      </c>
      <c r="AK219" s="36">
        <v>2019</v>
      </c>
      <c r="AL219" s="36">
        <v>2019</v>
      </c>
      <c r="AM219" s="36">
        <v>2019</v>
      </c>
      <c r="AN219" s="36">
        <v>2016</v>
      </c>
      <c r="AO219" s="36">
        <v>2016</v>
      </c>
      <c r="AP219" s="36">
        <v>2016</v>
      </c>
      <c r="AQ219" s="36">
        <v>2016</v>
      </c>
      <c r="AR219" s="36">
        <v>2013</v>
      </c>
      <c r="AS219" s="36">
        <v>2020</v>
      </c>
      <c r="AT219" s="12"/>
      <c r="AU219" s="12"/>
    </row>
    <row r="220" spans="1:47" ht="27.6">
      <c r="A220" s="56" t="s">
        <v>280</v>
      </c>
      <c r="B220" s="57" t="s">
        <v>284</v>
      </c>
      <c r="C220" s="58">
        <v>1406</v>
      </c>
      <c r="D220" s="36">
        <v>2012</v>
      </c>
      <c r="E220" s="36" t="s">
        <v>664</v>
      </c>
      <c r="F220" s="36" t="s">
        <v>965</v>
      </c>
      <c r="G220" s="36">
        <v>2012</v>
      </c>
      <c r="H220" s="36" t="s">
        <v>665</v>
      </c>
      <c r="I220" s="54" t="s">
        <v>373</v>
      </c>
      <c r="J220" s="54">
        <v>2025</v>
      </c>
      <c r="K220" s="54">
        <v>2019</v>
      </c>
      <c r="L220" s="36">
        <v>2025</v>
      </c>
      <c r="M220" s="36">
        <v>2009</v>
      </c>
      <c r="N220" s="36">
        <v>2013</v>
      </c>
      <c r="O220" s="36">
        <v>2013</v>
      </c>
      <c r="P220" s="36">
        <v>2003</v>
      </c>
      <c r="Q220" s="36">
        <v>2013</v>
      </c>
      <c r="R220" s="36">
        <v>2013</v>
      </c>
      <c r="S220" s="36">
        <v>2013</v>
      </c>
      <c r="T220" s="36" t="s">
        <v>362</v>
      </c>
      <c r="U220" s="36">
        <v>2013</v>
      </c>
      <c r="V220" s="36">
        <v>2002</v>
      </c>
      <c r="W220" s="54">
        <v>2013</v>
      </c>
      <c r="X220" s="36">
        <v>2017</v>
      </c>
      <c r="Y220" s="36" t="s">
        <v>749</v>
      </c>
      <c r="Z220" s="36" t="s">
        <v>749</v>
      </c>
      <c r="AA220" s="36" t="s">
        <v>749</v>
      </c>
      <c r="AB220" s="36" t="s">
        <v>749</v>
      </c>
      <c r="AC220" s="36">
        <v>2020</v>
      </c>
      <c r="AD220" s="36">
        <v>2012</v>
      </c>
      <c r="AE220" s="36">
        <v>2021</v>
      </c>
      <c r="AF220" s="36">
        <v>2015</v>
      </c>
      <c r="AG220" s="36">
        <v>2013</v>
      </c>
      <c r="AH220" s="36">
        <v>2013</v>
      </c>
      <c r="AI220" s="36">
        <v>2013</v>
      </c>
      <c r="AJ220" s="36">
        <v>2013</v>
      </c>
      <c r="AK220" s="36">
        <v>2019</v>
      </c>
      <c r="AL220" s="36">
        <v>2019</v>
      </c>
      <c r="AM220" s="36">
        <v>2019</v>
      </c>
      <c r="AN220" s="36">
        <v>2016</v>
      </c>
      <c r="AO220" s="36">
        <v>2016</v>
      </c>
      <c r="AP220" s="36">
        <v>2016</v>
      </c>
      <c r="AQ220" s="36">
        <v>2016</v>
      </c>
      <c r="AR220" s="36">
        <v>2013</v>
      </c>
      <c r="AS220" s="36">
        <v>2020</v>
      </c>
      <c r="AT220" s="12"/>
      <c r="AU220" s="12"/>
    </row>
    <row r="221" spans="1:47" ht="27.6">
      <c r="A221" s="56" t="s">
        <v>280</v>
      </c>
      <c r="B221" s="57" t="s">
        <v>285</v>
      </c>
      <c r="C221" s="58">
        <v>1407</v>
      </c>
      <c r="D221" s="36">
        <v>2012</v>
      </c>
      <c r="E221" s="36" t="s">
        <v>664</v>
      </c>
      <c r="F221" s="36" t="s">
        <v>966</v>
      </c>
      <c r="G221" s="36">
        <v>2012</v>
      </c>
      <c r="H221" s="36" t="s">
        <v>665</v>
      </c>
      <c r="I221" s="54" t="s">
        <v>373</v>
      </c>
      <c r="J221" s="54">
        <v>2025</v>
      </c>
      <c r="K221" s="54">
        <v>2019</v>
      </c>
      <c r="L221" s="36">
        <v>2025</v>
      </c>
      <c r="M221" s="36">
        <v>2009</v>
      </c>
      <c r="N221" s="36">
        <v>2013</v>
      </c>
      <c r="O221" s="36">
        <v>2013</v>
      </c>
      <c r="P221" s="36">
        <v>2003</v>
      </c>
      <c r="Q221" s="36">
        <v>2013</v>
      </c>
      <c r="R221" s="36">
        <v>2013</v>
      </c>
      <c r="S221" s="36">
        <v>2013</v>
      </c>
      <c r="T221" s="36" t="s">
        <v>362</v>
      </c>
      <c r="U221" s="36">
        <v>2013</v>
      </c>
      <c r="V221" s="36">
        <v>2002</v>
      </c>
      <c r="W221" s="54">
        <v>2013</v>
      </c>
      <c r="X221" s="36">
        <v>2017</v>
      </c>
      <c r="Y221" s="36" t="s">
        <v>749</v>
      </c>
      <c r="Z221" s="36" t="s">
        <v>749</v>
      </c>
      <c r="AA221" s="36" t="s">
        <v>749</v>
      </c>
      <c r="AB221" s="36" t="s">
        <v>749</v>
      </c>
      <c r="AC221" s="36">
        <v>2020</v>
      </c>
      <c r="AD221" s="36">
        <v>2012</v>
      </c>
      <c r="AE221" s="36">
        <v>2021</v>
      </c>
      <c r="AF221" s="36">
        <v>2015</v>
      </c>
      <c r="AG221" s="36">
        <v>2013</v>
      </c>
      <c r="AH221" s="36">
        <v>2013</v>
      </c>
      <c r="AI221" s="36">
        <v>2013</v>
      </c>
      <c r="AJ221" s="36">
        <v>2013</v>
      </c>
      <c r="AK221" s="36">
        <v>2019</v>
      </c>
      <c r="AL221" s="36">
        <v>2019</v>
      </c>
      <c r="AM221" s="36">
        <v>2019</v>
      </c>
      <c r="AN221" s="36">
        <v>2016</v>
      </c>
      <c r="AO221" s="36">
        <v>2016</v>
      </c>
      <c r="AP221" s="36">
        <v>2016</v>
      </c>
      <c r="AQ221" s="36">
        <v>2016</v>
      </c>
      <c r="AR221" s="36">
        <v>2013</v>
      </c>
      <c r="AS221" s="36">
        <v>2020</v>
      </c>
      <c r="AT221" s="12"/>
      <c r="AU221" s="12"/>
    </row>
    <row r="222" spans="1:47" ht="27.6">
      <c r="A222" s="56" t="s">
        <v>280</v>
      </c>
      <c r="B222" s="57" t="s">
        <v>286</v>
      </c>
      <c r="C222" s="58">
        <v>1408</v>
      </c>
      <c r="D222" s="36">
        <v>2012</v>
      </c>
      <c r="E222" s="36" t="s">
        <v>664</v>
      </c>
      <c r="F222" s="36" t="s">
        <v>967</v>
      </c>
      <c r="G222" s="36">
        <v>2012</v>
      </c>
      <c r="H222" s="36" t="s">
        <v>665</v>
      </c>
      <c r="I222" s="54" t="s">
        <v>373</v>
      </c>
      <c r="J222" s="54">
        <v>2025</v>
      </c>
      <c r="K222" s="54">
        <v>2019</v>
      </c>
      <c r="L222" s="36">
        <v>2025</v>
      </c>
      <c r="M222" s="36">
        <v>2009</v>
      </c>
      <c r="N222" s="36">
        <v>2013</v>
      </c>
      <c r="O222" s="36">
        <v>2013</v>
      </c>
      <c r="P222" s="36">
        <v>2003</v>
      </c>
      <c r="Q222" s="36">
        <v>2013</v>
      </c>
      <c r="R222" s="36">
        <v>2013</v>
      </c>
      <c r="S222" s="36">
        <v>2013</v>
      </c>
      <c r="T222" s="36" t="s">
        <v>362</v>
      </c>
      <c r="U222" s="36">
        <v>2013</v>
      </c>
      <c r="V222" s="36">
        <v>2002</v>
      </c>
      <c r="W222" s="54">
        <v>2013</v>
      </c>
      <c r="X222" s="36">
        <v>2017</v>
      </c>
      <c r="Y222" s="36" t="s">
        <v>749</v>
      </c>
      <c r="Z222" s="36" t="s">
        <v>749</v>
      </c>
      <c r="AA222" s="36" t="s">
        <v>749</v>
      </c>
      <c r="AB222" s="36" t="s">
        <v>749</v>
      </c>
      <c r="AC222" s="36">
        <v>2020</v>
      </c>
      <c r="AD222" s="36">
        <v>2012</v>
      </c>
      <c r="AE222" s="36">
        <v>2021</v>
      </c>
      <c r="AF222" s="36">
        <v>2015</v>
      </c>
      <c r="AG222" s="36">
        <v>2013</v>
      </c>
      <c r="AH222" s="36">
        <v>2013</v>
      </c>
      <c r="AI222" s="36">
        <v>2013</v>
      </c>
      <c r="AJ222" s="36">
        <v>2013</v>
      </c>
      <c r="AK222" s="36">
        <v>2019</v>
      </c>
      <c r="AL222" s="36">
        <v>2019</v>
      </c>
      <c r="AM222" s="36">
        <v>2019</v>
      </c>
      <c r="AN222" s="36">
        <v>2016</v>
      </c>
      <c r="AO222" s="36">
        <v>2016</v>
      </c>
      <c r="AP222" s="36">
        <v>2016</v>
      </c>
      <c r="AQ222" s="36">
        <v>2016</v>
      </c>
      <c r="AR222" s="36">
        <v>2013</v>
      </c>
      <c r="AS222" s="36">
        <v>2020</v>
      </c>
      <c r="AT222" s="12"/>
      <c r="AU222" s="12"/>
    </row>
    <row r="223" spans="1:47" ht="27.6">
      <c r="A223" s="56" t="s">
        <v>280</v>
      </c>
      <c r="B223" s="57" t="s">
        <v>287</v>
      </c>
      <c r="C223" s="58">
        <v>1409</v>
      </c>
      <c r="D223" s="36">
        <v>2012</v>
      </c>
      <c r="E223" s="36" t="s">
        <v>664</v>
      </c>
      <c r="F223" s="36" t="s">
        <v>968</v>
      </c>
      <c r="G223" s="36">
        <v>2012</v>
      </c>
      <c r="H223" s="36" t="s">
        <v>665</v>
      </c>
      <c r="I223" s="54" t="s">
        <v>373</v>
      </c>
      <c r="J223" s="54">
        <v>2025</v>
      </c>
      <c r="K223" s="54">
        <v>2019</v>
      </c>
      <c r="L223" s="36">
        <v>2025</v>
      </c>
      <c r="M223" s="36">
        <v>2009</v>
      </c>
      <c r="N223" s="36">
        <v>2013</v>
      </c>
      <c r="O223" s="36">
        <v>2013</v>
      </c>
      <c r="P223" s="36">
        <v>2003</v>
      </c>
      <c r="Q223" s="36">
        <v>2013</v>
      </c>
      <c r="R223" s="36">
        <v>2013</v>
      </c>
      <c r="S223" s="36">
        <v>2013</v>
      </c>
      <c r="T223" s="36" t="s">
        <v>362</v>
      </c>
      <c r="U223" s="36">
        <v>2013</v>
      </c>
      <c r="V223" s="36">
        <v>2002</v>
      </c>
      <c r="W223" s="54">
        <v>2013</v>
      </c>
      <c r="X223" s="36">
        <v>2017</v>
      </c>
      <c r="Y223" s="36" t="s">
        <v>749</v>
      </c>
      <c r="Z223" s="36" t="s">
        <v>749</v>
      </c>
      <c r="AA223" s="36" t="s">
        <v>749</v>
      </c>
      <c r="AB223" s="36" t="s">
        <v>749</v>
      </c>
      <c r="AC223" s="36">
        <v>2020</v>
      </c>
      <c r="AD223" s="36">
        <v>2012</v>
      </c>
      <c r="AE223" s="36">
        <v>2021</v>
      </c>
      <c r="AF223" s="36">
        <v>2015</v>
      </c>
      <c r="AG223" s="36">
        <v>2013</v>
      </c>
      <c r="AH223" s="36">
        <v>2013</v>
      </c>
      <c r="AI223" s="36">
        <v>2013</v>
      </c>
      <c r="AJ223" s="36">
        <v>2013</v>
      </c>
      <c r="AK223" s="36">
        <v>2019</v>
      </c>
      <c r="AL223" s="36">
        <v>2019</v>
      </c>
      <c r="AM223" s="36">
        <v>2019</v>
      </c>
      <c r="AN223" s="36">
        <v>2016</v>
      </c>
      <c r="AO223" s="36">
        <v>2016</v>
      </c>
      <c r="AP223" s="36">
        <v>2016</v>
      </c>
      <c r="AQ223" s="36">
        <v>2016</v>
      </c>
      <c r="AR223" s="36">
        <v>2013</v>
      </c>
      <c r="AS223" s="36">
        <v>2020</v>
      </c>
      <c r="AT223" s="12"/>
      <c r="AU223" s="12"/>
    </row>
    <row r="224" spans="1:47" ht="27.6">
      <c r="A224" s="56" t="s">
        <v>280</v>
      </c>
      <c r="B224" s="57" t="s">
        <v>288</v>
      </c>
      <c r="C224" s="58">
        <v>1410</v>
      </c>
      <c r="D224" s="36">
        <v>2012</v>
      </c>
      <c r="E224" s="36" t="s">
        <v>664</v>
      </c>
      <c r="F224" s="36" t="s">
        <v>969</v>
      </c>
      <c r="G224" s="36">
        <v>2012</v>
      </c>
      <c r="H224" s="36" t="s">
        <v>665</v>
      </c>
      <c r="I224" s="54" t="s">
        <v>373</v>
      </c>
      <c r="J224" s="54">
        <v>2025</v>
      </c>
      <c r="K224" s="54">
        <v>2019</v>
      </c>
      <c r="L224" s="36">
        <v>2025</v>
      </c>
      <c r="M224" s="36">
        <v>2009</v>
      </c>
      <c r="N224" s="36">
        <v>2013</v>
      </c>
      <c r="O224" s="36">
        <v>2013</v>
      </c>
      <c r="P224" s="36">
        <v>2003</v>
      </c>
      <c r="Q224" s="36">
        <v>2013</v>
      </c>
      <c r="R224" s="36">
        <v>2013</v>
      </c>
      <c r="S224" s="36">
        <v>2013</v>
      </c>
      <c r="T224" s="36" t="s">
        <v>362</v>
      </c>
      <c r="U224" s="36">
        <v>2013</v>
      </c>
      <c r="V224" s="36">
        <v>2002</v>
      </c>
      <c r="W224" s="54">
        <v>2013</v>
      </c>
      <c r="X224" s="36">
        <v>2017</v>
      </c>
      <c r="Y224" s="36" t="s">
        <v>749</v>
      </c>
      <c r="Z224" s="36" t="s">
        <v>749</v>
      </c>
      <c r="AA224" s="36" t="s">
        <v>749</v>
      </c>
      <c r="AB224" s="36" t="s">
        <v>749</v>
      </c>
      <c r="AC224" s="36">
        <v>2020</v>
      </c>
      <c r="AD224" s="36">
        <v>2012</v>
      </c>
      <c r="AE224" s="36">
        <v>2021</v>
      </c>
      <c r="AF224" s="36">
        <v>2015</v>
      </c>
      <c r="AG224" s="36">
        <v>2013</v>
      </c>
      <c r="AH224" s="36">
        <v>2013</v>
      </c>
      <c r="AI224" s="36">
        <v>2013</v>
      </c>
      <c r="AJ224" s="36">
        <v>2013</v>
      </c>
      <c r="AK224" s="36">
        <v>2019</v>
      </c>
      <c r="AL224" s="36">
        <v>2019</v>
      </c>
      <c r="AM224" s="36">
        <v>2019</v>
      </c>
      <c r="AN224" s="36">
        <v>2016</v>
      </c>
      <c r="AO224" s="36">
        <v>2016</v>
      </c>
      <c r="AP224" s="36">
        <v>2016</v>
      </c>
      <c r="AQ224" s="36">
        <v>2016</v>
      </c>
      <c r="AR224" s="36">
        <v>2013</v>
      </c>
      <c r="AS224" s="36">
        <v>2020</v>
      </c>
      <c r="AT224" s="12"/>
      <c r="AU224" s="12"/>
    </row>
    <row r="225" spans="1:47" ht="27.6">
      <c r="A225" s="56" t="s">
        <v>280</v>
      </c>
      <c r="B225" s="57" t="s">
        <v>289</v>
      </c>
      <c r="C225" s="58">
        <v>1411</v>
      </c>
      <c r="D225" s="36">
        <v>2012</v>
      </c>
      <c r="E225" s="36" t="s">
        <v>664</v>
      </c>
      <c r="F225" s="36" t="s">
        <v>970</v>
      </c>
      <c r="G225" s="36">
        <v>2012</v>
      </c>
      <c r="H225" s="36" t="s">
        <v>665</v>
      </c>
      <c r="I225" s="54" t="s">
        <v>373</v>
      </c>
      <c r="J225" s="54">
        <v>2025</v>
      </c>
      <c r="K225" s="54">
        <v>2019</v>
      </c>
      <c r="L225" s="36">
        <v>2025</v>
      </c>
      <c r="M225" s="36">
        <v>2009</v>
      </c>
      <c r="N225" s="36">
        <v>2013</v>
      </c>
      <c r="O225" s="36">
        <v>2013</v>
      </c>
      <c r="P225" s="36">
        <v>2003</v>
      </c>
      <c r="Q225" s="36">
        <v>2013</v>
      </c>
      <c r="R225" s="36">
        <v>2013</v>
      </c>
      <c r="S225" s="36">
        <v>2013</v>
      </c>
      <c r="T225" s="36" t="s">
        <v>362</v>
      </c>
      <c r="U225" s="36">
        <v>2013</v>
      </c>
      <c r="V225" s="36">
        <v>2002</v>
      </c>
      <c r="W225" s="54">
        <v>2013</v>
      </c>
      <c r="X225" s="36">
        <v>2017</v>
      </c>
      <c r="Y225" s="36" t="s">
        <v>749</v>
      </c>
      <c r="Z225" s="36" t="s">
        <v>749</v>
      </c>
      <c r="AA225" s="36" t="s">
        <v>749</v>
      </c>
      <c r="AB225" s="36" t="s">
        <v>749</v>
      </c>
      <c r="AC225" s="36">
        <v>2020</v>
      </c>
      <c r="AD225" s="36">
        <v>2012</v>
      </c>
      <c r="AE225" s="36">
        <v>2021</v>
      </c>
      <c r="AF225" s="36">
        <v>2015</v>
      </c>
      <c r="AG225" s="36">
        <v>2013</v>
      </c>
      <c r="AH225" s="36">
        <v>2013</v>
      </c>
      <c r="AI225" s="36">
        <v>2013</v>
      </c>
      <c r="AJ225" s="36">
        <v>2013</v>
      </c>
      <c r="AK225" s="36">
        <v>2019</v>
      </c>
      <c r="AL225" s="36">
        <v>2019</v>
      </c>
      <c r="AM225" s="36">
        <v>2019</v>
      </c>
      <c r="AN225" s="36">
        <v>2016</v>
      </c>
      <c r="AO225" s="36">
        <v>2016</v>
      </c>
      <c r="AP225" s="36">
        <v>2016</v>
      </c>
      <c r="AQ225" s="36">
        <v>2016</v>
      </c>
      <c r="AR225" s="36">
        <v>2013</v>
      </c>
      <c r="AS225" s="36">
        <v>2020</v>
      </c>
      <c r="AT225" s="12"/>
      <c r="AU225" s="12"/>
    </row>
    <row r="226" spans="1:47" ht="27.6">
      <c r="A226" s="56" t="s">
        <v>280</v>
      </c>
      <c r="B226" s="57" t="s">
        <v>290</v>
      </c>
      <c r="C226" s="58">
        <v>1412</v>
      </c>
      <c r="D226" s="36">
        <v>2012</v>
      </c>
      <c r="E226" s="36" t="s">
        <v>664</v>
      </c>
      <c r="F226" s="36" t="s">
        <v>971</v>
      </c>
      <c r="G226" s="36">
        <v>2012</v>
      </c>
      <c r="H226" s="36" t="s">
        <v>665</v>
      </c>
      <c r="I226" s="54" t="s">
        <v>373</v>
      </c>
      <c r="J226" s="54">
        <v>2025</v>
      </c>
      <c r="K226" s="54">
        <v>2019</v>
      </c>
      <c r="L226" s="36">
        <v>2025</v>
      </c>
      <c r="M226" s="36">
        <v>2009</v>
      </c>
      <c r="N226" s="36">
        <v>2013</v>
      </c>
      <c r="O226" s="36">
        <v>2013</v>
      </c>
      <c r="P226" s="36">
        <v>2003</v>
      </c>
      <c r="Q226" s="36">
        <v>2013</v>
      </c>
      <c r="R226" s="36">
        <v>2013</v>
      </c>
      <c r="S226" s="36">
        <v>2013</v>
      </c>
      <c r="T226" s="36" t="s">
        <v>362</v>
      </c>
      <c r="U226" s="36">
        <v>2013</v>
      </c>
      <c r="V226" s="36">
        <v>2002</v>
      </c>
      <c r="W226" s="54">
        <v>2013</v>
      </c>
      <c r="X226" s="36">
        <v>2017</v>
      </c>
      <c r="Y226" s="36" t="s">
        <v>749</v>
      </c>
      <c r="Z226" s="36" t="s">
        <v>749</v>
      </c>
      <c r="AA226" s="36" t="s">
        <v>749</v>
      </c>
      <c r="AB226" s="36" t="s">
        <v>749</v>
      </c>
      <c r="AC226" s="36">
        <v>2020</v>
      </c>
      <c r="AD226" s="36">
        <v>2012</v>
      </c>
      <c r="AE226" s="36">
        <v>2021</v>
      </c>
      <c r="AF226" s="36">
        <v>2015</v>
      </c>
      <c r="AG226" s="36">
        <v>2013</v>
      </c>
      <c r="AH226" s="36">
        <v>2013</v>
      </c>
      <c r="AI226" s="36">
        <v>2013</v>
      </c>
      <c r="AJ226" s="36">
        <v>2013</v>
      </c>
      <c r="AK226" s="36">
        <v>2019</v>
      </c>
      <c r="AL226" s="36">
        <v>2019</v>
      </c>
      <c r="AM226" s="36">
        <v>2019</v>
      </c>
      <c r="AN226" s="36">
        <v>2016</v>
      </c>
      <c r="AO226" s="36">
        <v>2016</v>
      </c>
      <c r="AP226" s="36">
        <v>2016</v>
      </c>
      <c r="AQ226" s="36">
        <v>2016</v>
      </c>
      <c r="AR226" s="36">
        <v>2013</v>
      </c>
      <c r="AS226" s="36">
        <v>2020</v>
      </c>
      <c r="AT226" s="12"/>
      <c r="AU226" s="12"/>
    </row>
    <row r="227" spans="1:47" ht="27.6">
      <c r="A227" s="56" t="s">
        <v>280</v>
      </c>
      <c r="B227" s="57" t="s">
        <v>291</v>
      </c>
      <c r="C227" s="58">
        <v>1413</v>
      </c>
      <c r="D227" s="36">
        <v>2012</v>
      </c>
      <c r="E227" s="36" t="s">
        <v>664</v>
      </c>
      <c r="F227" s="36" t="s">
        <v>972</v>
      </c>
      <c r="G227" s="36">
        <v>2012</v>
      </c>
      <c r="H227" s="36" t="s">
        <v>665</v>
      </c>
      <c r="I227" s="54" t="s">
        <v>373</v>
      </c>
      <c r="J227" s="54">
        <v>2025</v>
      </c>
      <c r="K227" s="54">
        <v>2019</v>
      </c>
      <c r="L227" s="36">
        <v>2025</v>
      </c>
      <c r="M227" s="36">
        <v>2009</v>
      </c>
      <c r="N227" s="36">
        <v>2013</v>
      </c>
      <c r="O227" s="36">
        <v>2013</v>
      </c>
      <c r="P227" s="36">
        <v>2003</v>
      </c>
      <c r="Q227" s="36">
        <v>2013</v>
      </c>
      <c r="R227" s="36">
        <v>2013</v>
      </c>
      <c r="S227" s="36">
        <v>2013</v>
      </c>
      <c r="T227" s="36" t="s">
        <v>362</v>
      </c>
      <c r="U227" s="36">
        <v>2013</v>
      </c>
      <c r="V227" s="36">
        <v>2002</v>
      </c>
      <c r="W227" s="54">
        <v>2013</v>
      </c>
      <c r="X227" s="36">
        <v>2017</v>
      </c>
      <c r="Y227" s="36" t="s">
        <v>749</v>
      </c>
      <c r="Z227" s="36" t="s">
        <v>749</v>
      </c>
      <c r="AA227" s="36" t="s">
        <v>749</v>
      </c>
      <c r="AB227" s="36" t="s">
        <v>749</v>
      </c>
      <c r="AC227" s="36">
        <v>2020</v>
      </c>
      <c r="AD227" s="36">
        <v>2012</v>
      </c>
      <c r="AE227" s="36">
        <v>2021</v>
      </c>
      <c r="AF227" s="36">
        <v>2015</v>
      </c>
      <c r="AG227" s="36">
        <v>2013</v>
      </c>
      <c r="AH227" s="36">
        <v>2013</v>
      </c>
      <c r="AI227" s="36">
        <v>2013</v>
      </c>
      <c r="AJ227" s="36">
        <v>2013</v>
      </c>
      <c r="AK227" s="36">
        <v>2019</v>
      </c>
      <c r="AL227" s="36">
        <v>2019</v>
      </c>
      <c r="AM227" s="36">
        <v>2019</v>
      </c>
      <c r="AN227" s="36">
        <v>2016</v>
      </c>
      <c r="AO227" s="36">
        <v>2016</v>
      </c>
      <c r="AP227" s="36">
        <v>2016</v>
      </c>
      <c r="AQ227" s="36">
        <v>2016</v>
      </c>
      <c r="AR227" s="36">
        <v>2013</v>
      </c>
      <c r="AS227" s="36">
        <v>2020</v>
      </c>
      <c r="AT227" s="12"/>
      <c r="AU227" s="12"/>
    </row>
    <row r="228" spans="1:47" ht="27.6">
      <c r="A228" s="56" t="s">
        <v>280</v>
      </c>
      <c r="B228" s="57" t="s">
        <v>137</v>
      </c>
      <c r="C228" s="58">
        <v>1414</v>
      </c>
      <c r="D228" s="36">
        <v>2012</v>
      </c>
      <c r="E228" s="36" t="s">
        <v>664</v>
      </c>
      <c r="F228" s="36" t="s">
        <v>973</v>
      </c>
      <c r="G228" s="36">
        <v>2012</v>
      </c>
      <c r="H228" s="36" t="s">
        <v>665</v>
      </c>
      <c r="I228" s="54" t="s">
        <v>373</v>
      </c>
      <c r="J228" s="54">
        <v>2025</v>
      </c>
      <c r="K228" s="54">
        <v>2019</v>
      </c>
      <c r="L228" s="36">
        <v>2025</v>
      </c>
      <c r="M228" s="36">
        <v>2009</v>
      </c>
      <c r="N228" s="36">
        <v>2013</v>
      </c>
      <c r="O228" s="36">
        <v>2013</v>
      </c>
      <c r="P228" s="36">
        <v>2003</v>
      </c>
      <c r="Q228" s="36">
        <v>2013</v>
      </c>
      <c r="R228" s="36">
        <v>2013</v>
      </c>
      <c r="S228" s="36">
        <v>2013</v>
      </c>
      <c r="T228" s="36" t="s">
        <v>362</v>
      </c>
      <c r="U228" s="36">
        <v>2013</v>
      </c>
      <c r="V228" s="36">
        <v>2002</v>
      </c>
      <c r="W228" s="54">
        <v>2013</v>
      </c>
      <c r="X228" s="36">
        <v>2017</v>
      </c>
      <c r="Y228" s="36" t="s">
        <v>749</v>
      </c>
      <c r="Z228" s="36" t="s">
        <v>749</v>
      </c>
      <c r="AA228" s="36" t="s">
        <v>749</v>
      </c>
      <c r="AB228" s="36" t="s">
        <v>749</v>
      </c>
      <c r="AC228" s="36">
        <v>2020</v>
      </c>
      <c r="AD228" s="36">
        <v>2012</v>
      </c>
      <c r="AE228" s="36">
        <v>2021</v>
      </c>
      <c r="AF228" s="36">
        <v>2015</v>
      </c>
      <c r="AG228" s="36">
        <v>2013</v>
      </c>
      <c r="AH228" s="36">
        <v>2013</v>
      </c>
      <c r="AI228" s="36">
        <v>2013</v>
      </c>
      <c r="AJ228" s="36">
        <v>2013</v>
      </c>
      <c r="AK228" s="36">
        <v>2019</v>
      </c>
      <c r="AL228" s="36">
        <v>2019</v>
      </c>
      <c r="AM228" s="36">
        <v>2019</v>
      </c>
      <c r="AN228" s="36">
        <v>2016</v>
      </c>
      <c r="AO228" s="36">
        <v>2016</v>
      </c>
      <c r="AP228" s="36">
        <v>2016</v>
      </c>
      <c r="AQ228" s="36">
        <v>2016</v>
      </c>
      <c r="AR228" s="36">
        <v>2013</v>
      </c>
      <c r="AS228" s="36">
        <v>2020</v>
      </c>
      <c r="AT228" s="12"/>
      <c r="AU228" s="12"/>
    </row>
    <row r="229" spans="1:47" ht="27.6">
      <c r="A229" s="56" t="s">
        <v>280</v>
      </c>
      <c r="B229" s="57" t="s">
        <v>292</v>
      </c>
      <c r="C229" s="58">
        <v>1415</v>
      </c>
      <c r="D229" s="36">
        <v>2012</v>
      </c>
      <c r="E229" s="36" t="s">
        <v>664</v>
      </c>
      <c r="F229" s="36" t="s">
        <v>974</v>
      </c>
      <c r="G229" s="36">
        <v>2012</v>
      </c>
      <c r="H229" s="36" t="s">
        <v>665</v>
      </c>
      <c r="I229" s="54" t="s">
        <v>373</v>
      </c>
      <c r="J229" s="54">
        <v>2025</v>
      </c>
      <c r="K229" s="54">
        <v>2019</v>
      </c>
      <c r="L229" s="36">
        <v>2025</v>
      </c>
      <c r="M229" s="36">
        <v>2009</v>
      </c>
      <c r="N229" s="36">
        <v>2013</v>
      </c>
      <c r="O229" s="36">
        <v>2013</v>
      </c>
      <c r="P229" s="36">
        <v>2003</v>
      </c>
      <c r="Q229" s="36">
        <v>2013</v>
      </c>
      <c r="R229" s="36">
        <v>2013</v>
      </c>
      <c r="S229" s="36">
        <v>2013</v>
      </c>
      <c r="T229" s="36" t="s">
        <v>362</v>
      </c>
      <c r="U229" s="36">
        <v>2013</v>
      </c>
      <c r="V229" s="36">
        <v>2002</v>
      </c>
      <c r="W229" s="54">
        <v>2013</v>
      </c>
      <c r="X229" s="36">
        <v>2017</v>
      </c>
      <c r="Y229" s="36" t="s">
        <v>749</v>
      </c>
      <c r="Z229" s="36" t="s">
        <v>749</v>
      </c>
      <c r="AA229" s="36" t="s">
        <v>749</v>
      </c>
      <c r="AB229" s="36" t="s">
        <v>749</v>
      </c>
      <c r="AC229" s="36">
        <v>2020</v>
      </c>
      <c r="AD229" s="36">
        <v>2012</v>
      </c>
      <c r="AE229" s="36">
        <v>2021</v>
      </c>
      <c r="AF229" s="36">
        <v>2015</v>
      </c>
      <c r="AG229" s="36">
        <v>2013</v>
      </c>
      <c r="AH229" s="36">
        <v>2013</v>
      </c>
      <c r="AI229" s="36">
        <v>2013</v>
      </c>
      <c r="AJ229" s="36">
        <v>2013</v>
      </c>
      <c r="AK229" s="36">
        <v>2019</v>
      </c>
      <c r="AL229" s="36">
        <v>2019</v>
      </c>
      <c r="AM229" s="36">
        <v>2019</v>
      </c>
      <c r="AN229" s="36">
        <v>2016</v>
      </c>
      <c r="AO229" s="36">
        <v>2016</v>
      </c>
      <c r="AP229" s="36">
        <v>2016</v>
      </c>
      <c r="AQ229" s="36">
        <v>2016</v>
      </c>
      <c r="AR229" s="36">
        <v>2013</v>
      </c>
      <c r="AS229" s="36">
        <v>2020</v>
      </c>
      <c r="AT229" s="12"/>
      <c r="AU229" s="12"/>
    </row>
    <row r="230" spans="1:47" ht="27.6">
      <c r="A230" s="56" t="s">
        <v>280</v>
      </c>
      <c r="B230" s="57" t="s">
        <v>293</v>
      </c>
      <c r="C230" s="58">
        <v>1416</v>
      </c>
      <c r="D230" s="36">
        <v>2012</v>
      </c>
      <c r="E230" s="36" t="s">
        <v>664</v>
      </c>
      <c r="F230" s="36" t="s">
        <v>975</v>
      </c>
      <c r="G230" s="36">
        <v>2012</v>
      </c>
      <c r="H230" s="36" t="s">
        <v>665</v>
      </c>
      <c r="I230" s="54" t="s">
        <v>373</v>
      </c>
      <c r="J230" s="54">
        <v>2025</v>
      </c>
      <c r="K230" s="54">
        <v>2019</v>
      </c>
      <c r="L230" s="36">
        <v>2025</v>
      </c>
      <c r="M230" s="36">
        <v>2009</v>
      </c>
      <c r="N230" s="36">
        <v>2013</v>
      </c>
      <c r="O230" s="36">
        <v>2013</v>
      </c>
      <c r="P230" s="36">
        <v>2003</v>
      </c>
      <c r="Q230" s="36">
        <v>2013</v>
      </c>
      <c r="R230" s="36">
        <v>2013</v>
      </c>
      <c r="S230" s="36">
        <v>2013</v>
      </c>
      <c r="T230" s="36" t="s">
        <v>362</v>
      </c>
      <c r="U230" s="36">
        <v>2013</v>
      </c>
      <c r="V230" s="36">
        <v>2002</v>
      </c>
      <c r="W230" s="54">
        <v>2013</v>
      </c>
      <c r="X230" s="36">
        <v>2017</v>
      </c>
      <c r="Y230" s="36" t="s">
        <v>749</v>
      </c>
      <c r="Z230" s="36" t="s">
        <v>749</v>
      </c>
      <c r="AA230" s="36" t="s">
        <v>749</v>
      </c>
      <c r="AB230" s="36" t="s">
        <v>749</v>
      </c>
      <c r="AC230" s="36">
        <v>2020</v>
      </c>
      <c r="AD230" s="36">
        <v>2012</v>
      </c>
      <c r="AE230" s="36">
        <v>2021</v>
      </c>
      <c r="AF230" s="36">
        <v>2015</v>
      </c>
      <c r="AG230" s="36">
        <v>2013</v>
      </c>
      <c r="AH230" s="36">
        <v>2013</v>
      </c>
      <c r="AI230" s="36">
        <v>2013</v>
      </c>
      <c r="AJ230" s="36">
        <v>2013</v>
      </c>
      <c r="AK230" s="36">
        <v>2019</v>
      </c>
      <c r="AL230" s="36">
        <v>2019</v>
      </c>
      <c r="AM230" s="36">
        <v>2019</v>
      </c>
      <c r="AN230" s="36">
        <v>2016</v>
      </c>
      <c r="AO230" s="36">
        <v>2016</v>
      </c>
      <c r="AP230" s="36">
        <v>2016</v>
      </c>
      <c r="AQ230" s="36">
        <v>2016</v>
      </c>
      <c r="AR230" s="36">
        <v>2013</v>
      </c>
      <c r="AS230" s="36">
        <v>2020</v>
      </c>
      <c r="AT230" s="12"/>
      <c r="AU230" s="12"/>
    </row>
    <row r="231" spans="1:47" ht="27.6">
      <c r="A231" s="56" t="s">
        <v>294</v>
      </c>
      <c r="B231" s="57" t="s">
        <v>295</v>
      </c>
      <c r="C231" s="58">
        <v>1501</v>
      </c>
      <c r="D231" s="36">
        <v>2012</v>
      </c>
      <c r="E231" s="36" t="s">
        <v>664</v>
      </c>
      <c r="F231" s="36" t="s">
        <v>976</v>
      </c>
      <c r="G231" s="36">
        <v>2012</v>
      </c>
      <c r="H231" s="36" t="s">
        <v>665</v>
      </c>
      <c r="I231" s="54" t="s">
        <v>373</v>
      </c>
      <c r="J231" s="54">
        <v>2025</v>
      </c>
      <c r="K231" s="54">
        <v>2019</v>
      </c>
      <c r="L231" s="36">
        <v>2025</v>
      </c>
      <c r="M231" s="36">
        <v>2009</v>
      </c>
      <c r="N231" s="36">
        <v>2013</v>
      </c>
      <c r="O231" s="36">
        <v>2013</v>
      </c>
      <c r="P231" s="36">
        <v>2003</v>
      </c>
      <c r="Q231" s="36">
        <v>2013</v>
      </c>
      <c r="R231" s="36">
        <v>2013</v>
      </c>
      <c r="S231" s="36">
        <v>2013</v>
      </c>
      <c r="T231" s="36" t="s">
        <v>362</v>
      </c>
      <c r="U231" s="36">
        <v>2013</v>
      </c>
      <c r="V231" s="36">
        <v>2002</v>
      </c>
      <c r="W231" s="54">
        <v>2013</v>
      </c>
      <c r="X231" s="36">
        <v>2017</v>
      </c>
      <c r="Y231" s="36" t="s">
        <v>749</v>
      </c>
      <c r="Z231" s="36" t="s">
        <v>749</v>
      </c>
      <c r="AA231" s="36" t="s">
        <v>749</v>
      </c>
      <c r="AB231" s="36" t="s">
        <v>749</v>
      </c>
      <c r="AC231" s="36">
        <v>2020</v>
      </c>
      <c r="AD231" s="36">
        <v>2012</v>
      </c>
      <c r="AE231" s="36">
        <v>2021</v>
      </c>
      <c r="AF231" s="36">
        <v>2015</v>
      </c>
      <c r="AG231" s="36">
        <v>2013</v>
      </c>
      <c r="AH231" s="36">
        <v>2013</v>
      </c>
      <c r="AI231" s="36">
        <v>2013</v>
      </c>
      <c r="AJ231" s="36">
        <v>2013</v>
      </c>
      <c r="AK231" s="36">
        <v>2019</v>
      </c>
      <c r="AL231" s="36">
        <v>2019</v>
      </c>
      <c r="AM231" s="36">
        <v>2019</v>
      </c>
      <c r="AN231" s="36">
        <v>2016</v>
      </c>
      <c r="AO231" s="36">
        <v>2016</v>
      </c>
      <c r="AP231" s="36">
        <v>2016</v>
      </c>
      <c r="AQ231" s="36">
        <v>2016</v>
      </c>
      <c r="AR231" s="36">
        <v>2013</v>
      </c>
      <c r="AS231" s="36">
        <v>2020</v>
      </c>
      <c r="AT231" s="12"/>
      <c r="AU231" s="12"/>
    </row>
    <row r="232" spans="1:47" ht="27.6">
      <c r="A232" s="56" t="s">
        <v>294</v>
      </c>
      <c r="B232" s="57" t="s">
        <v>296</v>
      </c>
      <c r="C232" s="58">
        <v>1502</v>
      </c>
      <c r="D232" s="36">
        <v>2012</v>
      </c>
      <c r="E232" s="36" t="s">
        <v>664</v>
      </c>
      <c r="F232" s="36" t="s">
        <v>977</v>
      </c>
      <c r="G232" s="36">
        <v>2012</v>
      </c>
      <c r="H232" s="36" t="s">
        <v>665</v>
      </c>
      <c r="I232" s="54" t="s">
        <v>373</v>
      </c>
      <c r="J232" s="54">
        <v>2025</v>
      </c>
      <c r="K232" s="54">
        <v>2019</v>
      </c>
      <c r="L232" s="36">
        <v>2025</v>
      </c>
      <c r="M232" s="36">
        <v>2009</v>
      </c>
      <c r="N232" s="36">
        <v>2013</v>
      </c>
      <c r="O232" s="36">
        <v>2013</v>
      </c>
      <c r="P232" s="36">
        <v>2003</v>
      </c>
      <c r="Q232" s="36">
        <v>2013</v>
      </c>
      <c r="R232" s="36">
        <v>2013</v>
      </c>
      <c r="S232" s="36">
        <v>2013</v>
      </c>
      <c r="T232" s="36" t="s">
        <v>362</v>
      </c>
      <c r="U232" s="36">
        <v>2013</v>
      </c>
      <c r="V232" s="36">
        <v>2002</v>
      </c>
      <c r="W232" s="54">
        <v>2013</v>
      </c>
      <c r="X232" s="36">
        <v>2017</v>
      </c>
      <c r="Y232" s="36" t="s">
        <v>749</v>
      </c>
      <c r="Z232" s="36" t="s">
        <v>749</v>
      </c>
      <c r="AA232" s="36" t="s">
        <v>749</v>
      </c>
      <c r="AB232" s="36" t="s">
        <v>749</v>
      </c>
      <c r="AC232" s="36">
        <v>2020</v>
      </c>
      <c r="AD232" s="36">
        <v>2012</v>
      </c>
      <c r="AE232" s="36">
        <v>2021</v>
      </c>
      <c r="AF232" s="36">
        <v>2015</v>
      </c>
      <c r="AG232" s="36">
        <v>2013</v>
      </c>
      <c r="AH232" s="36">
        <v>2013</v>
      </c>
      <c r="AI232" s="36">
        <v>2013</v>
      </c>
      <c r="AJ232" s="36">
        <v>2013</v>
      </c>
      <c r="AK232" s="36">
        <v>2019</v>
      </c>
      <c r="AL232" s="36">
        <v>2019</v>
      </c>
      <c r="AM232" s="36">
        <v>2019</v>
      </c>
      <c r="AN232" s="36">
        <v>2016</v>
      </c>
      <c r="AO232" s="36">
        <v>2016</v>
      </c>
      <c r="AP232" s="36">
        <v>2016</v>
      </c>
      <c r="AQ232" s="36">
        <v>2016</v>
      </c>
      <c r="AR232" s="36">
        <v>2013</v>
      </c>
      <c r="AS232" s="36">
        <v>2020</v>
      </c>
      <c r="AT232" s="12"/>
      <c r="AU232" s="12"/>
    </row>
    <row r="233" spans="1:47" ht="27.6">
      <c r="A233" s="56" t="s">
        <v>294</v>
      </c>
      <c r="B233" s="57" t="s">
        <v>297</v>
      </c>
      <c r="C233" s="58">
        <v>1503</v>
      </c>
      <c r="D233" s="36">
        <v>2012</v>
      </c>
      <c r="E233" s="36" t="s">
        <v>664</v>
      </c>
      <c r="F233" s="36" t="s">
        <v>978</v>
      </c>
      <c r="G233" s="36">
        <v>2012</v>
      </c>
      <c r="H233" s="36" t="s">
        <v>665</v>
      </c>
      <c r="I233" s="54" t="s">
        <v>373</v>
      </c>
      <c r="J233" s="54">
        <v>2025</v>
      </c>
      <c r="K233" s="54">
        <v>2019</v>
      </c>
      <c r="L233" s="36">
        <v>2025</v>
      </c>
      <c r="M233" s="36">
        <v>2009</v>
      </c>
      <c r="N233" s="36">
        <v>2013</v>
      </c>
      <c r="O233" s="36">
        <v>2013</v>
      </c>
      <c r="P233" s="36">
        <v>2003</v>
      </c>
      <c r="Q233" s="36">
        <v>2013</v>
      </c>
      <c r="R233" s="36">
        <v>2013</v>
      </c>
      <c r="S233" s="36">
        <v>2013</v>
      </c>
      <c r="T233" s="36" t="s">
        <v>362</v>
      </c>
      <c r="U233" s="36">
        <v>2013</v>
      </c>
      <c r="V233" s="36">
        <v>2002</v>
      </c>
      <c r="W233" s="54">
        <v>2013</v>
      </c>
      <c r="X233" s="36">
        <v>2017</v>
      </c>
      <c r="Y233" s="36" t="s">
        <v>749</v>
      </c>
      <c r="Z233" s="36" t="s">
        <v>749</v>
      </c>
      <c r="AA233" s="36" t="s">
        <v>749</v>
      </c>
      <c r="AB233" s="36" t="s">
        <v>749</v>
      </c>
      <c r="AC233" s="36">
        <v>2020</v>
      </c>
      <c r="AD233" s="36">
        <v>2012</v>
      </c>
      <c r="AE233" s="36">
        <v>2021</v>
      </c>
      <c r="AF233" s="36">
        <v>2015</v>
      </c>
      <c r="AG233" s="36">
        <v>2013</v>
      </c>
      <c r="AH233" s="36">
        <v>2013</v>
      </c>
      <c r="AI233" s="36">
        <v>2013</v>
      </c>
      <c r="AJ233" s="36">
        <v>2013</v>
      </c>
      <c r="AK233" s="36">
        <v>2019</v>
      </c>
      <c r="AL233" s="36">
        <v>2019</v>
      </c>
      <c r="AM233" s="36">
        <v>2019</v>
      </c>
      <c r="AN233" s="36">
        <v>2016</v>
      </c>
      <c r="AO233" s="36">
        <v>2016</v>
      </c>
      <c r="AP233" s="36">
        <v>2016</v>
      </c>
      <c r="AQ233" s="36">
        <v>2016</v>
      </c>
      <c r="AR233" s="36">
        <v>2013</v>
      </c>
      <c r="AS233" s="36">
        <v>2020</v>
      </c>
      <c r="AT233" s="12"/>
      <c r="AU233" s="12"/>
    </row>
    <row r="234" spans="1:47" ht="27.6">
      <c r="A234" s="56" t="s">
        <v>294</v>
      </c>
      <c r="B234" s="57" t="s">
        <v>298</v>
      </c>
      <c r="C234" s="58">
        <v>1504</v>
      </c>
      <c r="D234" s="36">
        <v>2012</v>
      </c>
      <c r="E234" s="36" t="s">
        <v>664</v>
      </c>
      <c r="F234" s="36" t="s">
        <v>979</v>
      </c>
      <c r="G234" s="36">
        <v>2012</v>
      </c>
      <c r="H234" s="36" t="s">
        <v>665</v>
      </c>
      <c r="I234" s="54" t="s">
        <v>373</v>
      </c>
      <c r="J234" s="54">
        <v>2025</v>
      </c>
      <c r="K234" s="54">
        <v>2019</v>
      </c>
      <c r="L234" s="36">
        <v>2025</v>
      </c>
      <c r="M234" s="36">
        <v>2009</v>
      </c>
      <c r="N234" s="36">
        <v>2013</v>
      </c>
      <c r="O234" s="36">
        <v>2013</v>
      </c>
      <c r="P234" s="36">
        <v>2003</v>
      </c>
      <c r="Q234" s="36">
        <v>2013</v>
      </c>
      <c r="R234" s="36">
        <v>2013</v>
      </c>
      <c r="S234" s="36">
        <v>2013</v>
      </c>
      <c r="T234" s="36" t="s">
        <v>362</v>
      </c>
      <c r="U234" s="36">
        <v>2013</v>
      </c>
      <c r="V234" s="36">
        <v>2002</v>
      </c>
      <c r="W234" s="54">
        <v>2013</v>
      </c>
      <c r="X234" s="36">
        <v>2017</v>
      </c>
      <c r="Y234" s="36" t="s">
        <v>749</v>
      </c>
      <c r="Z234" s="36" t="s">
        <v>749</v>
      </c>
      <c r="AA234" s="36" t="s">
        <v>749</v>
      </c>
      <c r="AB234" s="36" t="s">
        <v>749</v>
      </c>
      <c r="AC234" s="36">
        <v>2020</v>
      </c>
      <c r="AD234" s="36">
        <v>2012</v>
      </c>
      <c r="AE234" s="36">
        <v>2021</v>
      </c>
      <c r="AF234" s="36">
        <v>2015</v>
      </c>
      <c r="AG234" s="36">
        <v>2013</v>
      </c>
      <c r="AH234" s="36">
        <v>2013</v>
      </c>
      <c r="AI234" s="36">
        <v>2013</v>
      </c>
      <c r="AJ234" s="36">
        <v>2013</v>
      </c>
      <c r="AK234" s="36">
        <v>2019</v>
      </c>
      <c r="AL234" s="36">
        <v>2019</v>
      </c>
      <c r="AM234" s="36">
        <v>2019</v>
      </c>
      <c r="AN234" s="36">
        <v>2016</v>
      </c>
      <c r="AO234" s="36">
        <v>2016</v>
      </c>
      <c r="AP234" s="36">
        <v>2016</v>
      </c>
      <c r="AQ234" s="36">
        <v>2016</v>
      </c>
      <c r="AR234" s="36">
        <v>2013</v>
      </c>
      <c r="AS234" s="36">
        <v>2020</v>
      </c>
      <c r="AT234" s="12"/>
      <c r="AU234" s="12"/>
    </row>
    <row r="235" spans="1:47" ht="27.6">
      <c r="A235" s="56" t="s">
        <v>294</v>
      </c>
      <c r="B235" s="57" t="s">
        <v>299</v>
      </c>
      <c r="C235" s="58">
        <v>1505</v>
      </c>
      <c r="D235" s="36">
        <v>2012</v>
      </c>
      <c r="E235" s="36" t="s">
        <v>664</v>
      </c>
      <c r="F235" s="36" t="s">
        <v>980</v>
      </c>
      <c r="G235" s="36">
        <v>2012</v>
      </c>
      <c r="H235" s="36" t="s">
        <v>665</v>
      </c>
      <c r="I235" s="54" t="s">
        <v>373</v>
      </c>
      <c r="J235" s="54">
        <v>2025</v>
      </c>
      <c r="K235" s="54">
        <v>2019</v>
      </c>
      <c r="L235" s="36">
        <v>2025</v>
      </c>
      <c r="M235" s="36">
        <v>2009</v>
      </c>
      <c r="N235" s="36">
        <v>2013</v>
      </c>
      <c r="O235" s="36">
        <v>2013</v>
      </c>
      <c r="P235" s="36">
        <v>2003</v>
      </c>
      <c r="Q235" s="36">
        <v>2013</v>
      </c>
      <c r="R235" s="36">
        <v>2013</v>
      </c>
      <c r="S235" s="36">
        <v>2013</v>
      </c>
      <c r="T235" s="36" t="s">
        <v>362</v>
      </c>
      <c r="U235" s="36">
        <v>2013</v>
      </c>
      <c r="V235" s="36">
        <v>2002</v>
      </c>
      <c r="W235" s="54">
        <v>2013</v>
      </c>
      <c r="X235" s="36">
        <v>2017</v>
      </c>
      <c r="Y235" s="36" t="s">
        <v>749</v>
      </c>
      <c r="Z235" s="36" t="s">
        <v>749</v>
      </c>
      <c r="AA235" s="36" t="s">
        <v>749</v>
      </c>
      <c r="AB235" s="36" t="s">
        <v>749</v>
      </c>
      <c r="AC235" s="36">
        <v>2020</v>
      </c>
      <c r="AD235" s="36">
        <v>2012</v>
      </c>
      <c r="AE235" s="36">
        <v>2021</v>
      </c>
      <c r="AF235" s="36">
        <v>2015</v>
      </c>
      <c r="AG235" s="36">
        <v>2013</v>
      </c>
      <c r="AH235" s="36">
        <v>2013</v>
      </c>
      <c r="AI235" s="36">
        <v>2013</v>
      </c>
      <c r="AJ235" s="36">
        <v>2013</v>
      </c>
      <c r="AK235" s="36">
        <v>2019</v>
      </c>
      <c r="AL235" s="36">
        <v>2019</v>
      </c>
      <c r="AM235" s="36">
        <v>2019</v>
      </c>
      <c r="AN235" s="36">
        <v>2016</v>
      </c>
      <c r="AO235" s="36">
        <v>2016</v>
      </c>
      <c r="AP235" s="36">
        <v>2016</v>
      </c>
      <c r="AQ235" s="36">
        <v>2016</v>
      </c>
      <c r="AR235" s="36">
        <v>2013</v>
      </c>
      <c r="AS235" s="36">
        <v>2020</v>
      </c>
      <c r="AT235" s="12"/>
      <c r="AU235" s="12"/>
    </row>
    <row r="236" spans="1:47" ht="27.6">
      <c r="A236" s="56" t="s">
        <v>294</v>
      </c>
      <c r="B236" s="57" t="s">
        <v>144</v>
      </c>
      <c r="C236" s="58">
        <v>1506</v>
      </c>
      <c r="D236" s="36">
        <v>2012</v>
      </c>
      <c r="E236" s="36" t="s">
        <v>664</v>
      </c>
      <c r="F236" s="36" t="s">
        <v>981</v>
      </c>
      <c r="G236" s="36">
        <v>2012</v>
      </c>
      <c r="H236" s="36" t="s">
        <v>665</v>
      </c>
      <c r="I236" s="54" t="s">
        <v>373</v>
      </c>
      <c r="J236" s="54">
        <v>2025</v>
      </c>
      <c r="K236" s="54">
        <v>2019</v>
      </c>
      <c r="L236" s="36">
        <v>2025</v>
      </c>
      <c r="M236" s="36">
        <v>2009</v>
      </c>
      <c r="N236" s="36">
        <v>2013</v>
      </c>
      <c r="O236" s="36">
        <v>2013</v>
      </c>
      <c r="P236" s="36">
        <v>2003</v>
      </c>
      <c r="Q236" s="36">
        <v>2013</v>
      </c>
      <c r="R236" s="36">
        <v>2013</v>
      </c>
      <c r="S236" s="36">
        <v>2013</v>
      </c>
      <c r="T236" s="36" t="s">
        <v>362</v>
      </c>
      <c r="U236" s="36">
        <v>2013</v>
      </c>
      <c r="V236" s="36">
        <v>2002</v>
      </c>
      <c r="W236" s="54">
        <v>2013</v>
      </c>
      <c r="X236" s="36">
        <v>2017</v>
      </c>
      <c r="Y236" s="36" t="s">
        <v>749</v>
      </c>
      <c r="Z236" s="36" t="s">
        <v>749</v>
      </c>
      <c r="AA236" s="36" t="s">
        <v>749</v>
      </c>
      <c r="AB236" s="36" t="s">
        <v>749</v>
      </c>
      <c r="AC236" s="36">
        <v>2020</v>
      </c>
      <c r="AD236" s="36">
        <v>2012</v>
      </c>
      <c r="AE236" s="36">
        <v>2021</v>
      </c>
      <c r="AF236" s="36">
        <v>2015</v>
      </c>
      <c r="AG236" s="36">
        <v>2013</v>
      </c>
      <c r="AH236" s="36">
        <v>2013</v>
      </c>
      <c r="AI236" s="36">
        <v>2013</v>
      </c>
      <c r="AJ236" s="36">
        <v>2013</v>
      </c>
      <c r="AK236" s="36">
        <v>2019</v>
      </c>
      <c r="AL236" s="36">
        <v>2019</v>
      </c>
      <c r="AM236" s="36">
        <v>2019</v>
      </c>
      <c r="AN236" s="36">
        <v>2016</v>
      </c>
      <c r="AO236" s="36">
        <v>2016</v>
      </c>
      <c r="AP236" s="36">
        <v>2016</v>
      </c>
      <c r="AQ236" s="36">
        <v>2016</v>
      </c>
      <c r="AR236" s="36">
        <v>2013</v>
      </c>
      <c r="AS236" s="36">
        <v>2020</v>
      </c>
      <c r="AT236" s="12"/>
      <c r="AU236" s="12"/>
    </row>
    <row r="237" spans="1:47" ht="27.6">
      <c r="A237" s="56" t="s">
        <v>294</v>
      </c>
      <c r="B237" s="57" t="s">
        <v>300</v>
      </c>
      <c r="C237" s="58">
        <v>1507</v>
      </c>
      <c r="D237" s="36">
        <v>2012</v>
      </c>
      <c r="E237" s="36" t="s">
        <v>664</v>
      </c>
      <c r="F237" s="36" t="s">
        <v>982</v>
      </c>
      <c r="G237" s="36">
        <v>2012</v>
      </c>
      <c r="H237" s="36" t="s">
        <v>665</v>
      </c>
      <c r="I237" s="54" t="s">
        <v>373</v>
      </c>
      <c r="J237" s="54">
        <v>2025</v>
      </c>
      <c r="K237" s="54">
        <v>2019</v>
      </c>
      <c r="L237" s="36">
        <v>2025</v>
      </c>
      <c r="M237" s="36">
        <v>2009</v>
      </c>
      <c r="N237" s="36">
        <v>2013</v>
      </c>
      <c r="O237" s="36">
        <v>2013</v>
      </c>
      <c r="P237" s="36">
        <v>2003</v>
      </c>
      <c r="Q237" s="36">
        <v>2013</v>
      </c>
      <c r="R237" s="36">
        <v>2013</v>
      </c>
      <c r="S237" s="36">
        <v>2013</v>
      </c>
      <c r="T237" s="36" t="s">
        <v>362</v>
      </c>
      <c r="U237" s="36">
        <v>2013</v>
      </c>
      <c r="V237" s="36">
        <v>2002</v>
      </c>
      <c r="W237" s="54">
        <v>2013</v>
      </c>
      <c r="X237" s="36">
        <v>2017</v>
      </c>
      <c r="Y237" s="36" t="s">
        <v>749</v>
      </c>
      <c r="Z237" s="36" t="s">
        <v>749</v>
      </c>
      <c r="AA237" s="36" t="s">
        <v>749</v>
      </c>
      <c r="AB237" s="36" t="s">
        <v>749</v>
      </c>
      <c r="AC237" s="36">
        <v>2020</v>
      </c>
      <c r="AD237" s="36">
        <v>2012</v>
      </c>
      <c r="AE237" s="36">
        <v>2021</v>
      </c>
      <c r="AF237" s="36">
        <v>2015</v>
      </c>
      <c r="AG237" s="36">
        <v>2013</v>
      </c>
      <c r="AH237" s="36">
        <v>2013</v>
      </c>
      <c r="AI237" s="36">
        <v>2013</v>
      </c>
      <c r="AJ237" s="36">
        <v>2013</v>
      </c>
      <c r="AK237" s="36">
        <v>2019</v>
      </c>
      <c r="AL237" s="36">
        <v>2019</v>
      </c>
      <c r="AM237" s="36">
        <v>2019</v>
      </c>
      <c r="AN237" s="36">
        <v>2016</v>
      </c>
      <c r="AO237" s="36">
        <v>2016</v>
      </c>
      <c r="AP237" s="36">
        <v>2016</v>
      </c>
      <c r="AQ237" s="36">
        <v>2016</v>
      </c>
      <c r="AR237" s="36">
        <v>2013</v>
      </c>
      <c r="AS237" s="36">
        <v>2020</v>
      </c>
      <c r="AT237" s="12"/>
      <c r="AU237" s="12"/>
    </row>
    <row r="238" spans="1:47" ht="27.6">
      <c r="A238" s="56" t="s">
        <v>294</v>
      </c>
      <c r="B238" s="57" t="s">
        <v>301</v>
      </c>
      <c r="C238" s="58">
        <v>1508</v>
      </c>
      <c r="D238" s="36">
        <v>2012</v>
      </c>
      <c r="E238" s="36" t="s">
        <v>664</v>
      </c>
      <c r="F238" s="36" t="s">
        <v>983</v>
      </c>
      <c r="G238" s="36">
        <v>2012</v>
      </c>
      <c r="H238" s="36" t="s">
        <v>665</v>
      </c>
      <c r="I238" s="54" t="s">
        <v>373</v>
      </c>
      <c r="J238" s="54">
        <v>2025</v>
      </c>
      <c r="K238" s="54">
        <v>2019</v>
      </c>
      <c r="L238" s="36">
        <v>2025</v>
      </c>
      <c r="M238" s="36">
        <v>2009</v>
      </c>
      <c r="N238" s="36">
        <v>2013</v>
      </c>
      <c r="O238" s="36">
        <v>2013</v>
      </c>
      <c r="P238" s="36">
        <v>2003</v>
      </c>
      <c r="Q238" s="36">
        <v>2013</v>
      </c>
      <c r="R238" s="36">
        <v>2013</v>
      </c>
      <c r="S238" s="36">
        <v>2013</v>
      </c>
      <c r="T238" s="36" t="s">
        <v>362</v>
      </c>
      <c r="U238" s="36">
        <v>2013</v>
      </c>
      <c r="V238" s="36">
        <v>2002</v>
      </c>
      <c r="W238" s="54">
        <v>2013</v>
      </c>
      <c r="X238" s="36">
        <v>2017</v>
      </c>
      <c r="Y238" s="36" t="s">
        <v>749</v>
      </c>
      <c r="Z238" s="36" t="s">
        <v>749</v>
      </c>
      <c r="AA238" s="36" t="s">
        <v>749</v>
      </c>
      <c r="AB238" s="36" t="s">
        <v>749</v>
      </c>
      <c r="AC238" s="36">
        <v>2020</v>
      </c>
      <c r="AD238" s="36">
        <v>2012</v>
      </c>
      <c r="AE238" s="36">
        <v>2021</v>
      </c>
      <c r="AF238" s="36">
        <v>2015</v>
      </c>
      <c r="AG238" s="36">
        <v>2013</v>
      </c>
      <c r="AH238" s="36">
        <v>2013</v>
      </c>
      <c r="AI238" s="36">
        <v>2013</v>
      </c>
      <c r="AJ238" s="36">
        <v>2013</v>
      </c>
      <c r="AK238" s="36">
        <v>2019</v>
      </c>
      <c r="AL238" s="36">
        <v>2019</v>
      </c>
      <c r="AM238" s="36">
        <v>2019</v>
      </c>
      <c r="AN238" s="36">
        <v>2016</v>
      </c>
      <c r="AO238" s="36">
        <v>2016</v>
      </c>
      <c r="AP238" s="36">
        <v>2016</v>
      </c>
      <c r="AQ238" s="36">
        <v>2016</v>
      </c>
      <c r="AR238" s="36">
        <v>2013</v>
      </c>
      <c r="AS238" s="36">
        <v>2020</v>
      </c>
      <c r="AT238" s="12"/>
      <c r="AU238" s="12"/>
    </row>
    <row r="239" spans="1:47" ht="27.6">
      <c r="A239" s="56" t="s">
        <v>294</v>
      </c>
      <c r="B239" s="57" t="s">
        <v>302</v>
      </c>
      <c r="C239" s="58">
        <v>1509</v>
      </c>
      <c r="D239" s="36">
        <v>2012</v>
      </c>
      <c r="E239" s="36" t="s">
        <v>664</v>
      </c>
      <c r="F239" s="36" t="s">
        <v>984</v>
      </c>
      <c r="G239" s="36">
        <v>2012</v>
      </c>
      <c r="H239" s="36" t="s">
        <v>665</v>
      </c>
      <c r="I239" s="54" t="s">
        <v>373</v>
      </c>
      <c r="J239" s="54">
        <v>2025</v>
      </c>
      <c r="K239" s="54">
        <v>2019</v>
      </c>
      <c r="L239" s="36">
        <v>2025</v>
      </c>
      <c r="M239" s="36">
        <v>2009</v>
      </c>
      <c r="N239" s="36">
        <v>2013</v>
      </c>
      <c r="O239" s="36">
        <v>2013</v>
      </c>
      <c r="P239" s="36">
        <v>2003</v>
      </c>
      <c r="Q239" s="36">
        <v>2013</v>
      </c>
      <c r="R239" s="36">
        <v>2013</v>
      </c>
      <c r="S239" s="36">
        <v>2013</v>
      </c>
      <c r="T239" s="36" t="s">
        <v>362</v>
      </c>
      <c r="U239" s="36">
        <v>2013</v>
      </c>
      <c r="V239" s="36">
        <v>2002</v>
      </c>
      <c r="W239" s="54">
        <v>2013</v>
      </c>
      <c r="X239" s="36">
        <v>2017</v>
      </c>
      <c r="Y239" s="36" t="s">
        <v>749</v>
      </c>
      <c r="Z239" s="36" t="s">
        <v>749</v>
      </c>
      <c r="AA239" s="36" t="s">
        <v>749</v>
      </c>
      <c r="AB239" s="36" t="s">
        <v>749</v>
      </c>
      <c r="AC239" s="36">
        <v>2020</v>
      </c>
      <c r="AD239" s="36">
        <v>2012</v>
      </c>
      <c r="AE239" s="36">
        <v>2021</v>
      </c>
      <c r="AF239" s="36">
        <v>2015</v>
      </c>
      <c r="AG239" s="36">
        <v>2013</v>
      </c>
      <c r="AH239" s="36">
        <v>2013</v>
      </c>
      <c r="AI239" s="36">
        <v>2013</v>
      </c>
      <c r="AJ239" s="36">
        <v>2013</v>
      </c>
      <c r="AK239" s="36">
        <v>2019</v>
      </c>
      <c r="AL239" s="36">
        <v>2019</v>
      </c>
      <c r="AM239" s="36">
        <v>2019</v>
      </c>
      <c r="AN239" s="36">
        <v>2016</v>
      </c>
      <c r="AO239" s="36">
        <v>2016</v>
      </c>
      <c r="AP239" s="36">
        <v>2016</v>
      </c>
      <c r="AQ239" s="36">
        <v>2016</v>
      </c>
      <c r="AR239" s="36">
        <v>2013</v>
      </c>
      <c r="AS239" s="36">
        <v>2020</v>
      </c>
      <c r="AT239" s="12"/>
      <c r="AU239" s="12"/>
    </row>
    <row r="240" spans="1:47" ht="27.6">
      <c r="A240" s="56" t="s">
        <v>294</v>
      </c>
      <c r="B240" s="57" t="s">
        <v>303</v>
      </c>
      <c r="C240" s="58">
        <v>1510</v>
      </c>
      <c r="D240" s="36">
        <v>2012</v>
      </c>
      <c r="E240" s="36" t="s">
        <v>664</v>
      </c>
      <c r="F240" s="36" t="s">
        <v>985</v>
      </c>
      <c r="G240" s="36">
        <v>2012</v>
      </c>
      <c r="H240" s="36" t="s">
        <v>665</v>
      </c>
      <c r="I240" s="54" t="s">
        <v>373</v>
      </c>
      <c r="J240" s="54">
        <v>2025</v>
      </c>
      <c r="K240" s="54">
        <v>2019</v>
      </c>
      <c r="L240" s="36">
        <v>2025</v>
      </c>
      <c r="M240" s="36">
        <v>2009</v>
      </c>
      <c r="N240" s="36">
        <v>2013</v>
      </c>
      <c r="O240" s="36">
        <v>2013</v>
      </c>
      <c r="P240" s="36">
        <v>2003</v>
      </c>
      <c r="Q240" s="36">
        <v>2013</v>
      </c>
      <c r="R240" s="36">
        <v>2013</v>
      </c>
      <c r="S240" s="36">
        <v>2013</v>
      </c>
      <c r="T240" s="36" t="s">
        <v>362</v>
      </c>
      <c r="U240" s="36">
        <v>2013</v>
      </c>
      <c r="V240" s="36">
        <v>2002</v>
      </c>
      <c r="W240" s="54">
        <v>2013</v>
      </c>
      <c r="X240" s="36">
        <v>2017</v>
      </c>
      <c r="Y240" s="36" t="s">
        <v>749</v>
      </c>
      <c r="Z240" s="36" t="s">
        <v>749</v>
      </c>
      <c r="AA240" s="36" t="s">
        <v>749</v>
      </c>
      <c r="AB240" s="36" t="s">
        <v>749</v>
      </c>
      <c r="AC240" s="36">
        <v>2020</v>
      </c>
      <c r="AD240" s="36">
        <v>2012</v>
      </c>
      <c r="AE240" s="36">
        <v>2021</v>
      </c>
      <c r="AF240" s="36">
        <v>2015</v>
      </c>
      <c r="AG240" s="36">
        <v>2013</v>
      </c>
      <c r="AH240" s="36">
        <v>2013</v>
      </c>
      <c r="AI240" s="36">
        <v>2013</v>
      </c>
      <c r="AJ240" s="36">
        <v>2013</v>
      </c>
      <c r="AK240" s="36">
        <v>2019</v>
      </c>
      <c r="AL240" s="36">
        <v>2019</v>
      </c>
      <c r="AM240" s="36">
        <v>2019</v>
      </c>
      <c r="AN240" s="36">
        <v>2016</v>
      </c>
      <c r="AO240" s="36">
        <v>2016</v>
      </c>
      <c r="AP240" s="36">
        <v>2016</v>
      </c>
      <c r="AQ240" s="36">
        <v>2016</v>
      </c>
      <c r="AR240" s="36">
        <v>2013</v>
      </c>
      <c r="AS240" s="36">
        <v>2020</v>
      </c>
      <c r="AT240" s="12"/>
      <c r="AU240" s="12"/>
    </row>
    <row r="241" spans="1:47" ht="27.6">
      <c r="A241" s="56" t="s">
        <v>294</v>
      </c>
      <c r="B241" s="57" t="s">
        <v>304</v>
      </c>
      <c r="C241" s="58">
        <v>1511</v>
      </c>
      <c r="D241" s="36">
        <v>2012</v>
      </c>
      <c r="E241" s="36" t="s">
        <v>664</v>
      </c>
      <c r="F241" s="36" t="s">
        <v>986</v>
      </c>
      <c r="G241" s="36">
        <v>2012</v>
      </c>
      <c r="H241" s="36" t="s">
        <v>665</v>
      </c>
      <c r="I241" s="54" t="s">
        <v>373</v>
      </c>
      <c r="J241" s="54">
        <v>2025</v>
      </c>
      <c r="K241" s="54">
        <v>2019</v>
      </c>
      <c r="L241" s="36">
        <v>2025</v>
      </c>
      <c r="M241" s="36">
        <v>2009</v>
      </c>
      <c r="N241" s="36">
        <v>2013</v>
      </c>
      <c r="O241" s="36">
        <v>2013</v>
      </c>
      <c r="P241" s="36">
        <v>2003</v>
      </c>
      <c r="Q241" s="36">
        <v>2013</v>
      </c>
      <c r="R241" s="36">
        <v>2013</v>
      </c>
      <c r="S241" s="36">
        <v>2013</v>
      </c>
      <c r="T241" s="36" t="s">
        <v>362</v>
      </c>
      <c r="U241" s="36">
        <v>2013</v>
      </c>
      <c r="V241" s="36">
        <v>2002</v>
      </c>
      <c r="W241" s="54">
        <v>2013</v>
      </c>
      <c r="X241" s="36">
        <v>2017</v>
      </c>
      <c r="Y241" s="36" t="s">
        <v>749</v>
      </c>
      <c r="Z241" s="36" t="s">
        <v>749</v>
      </c>
      <c r="AA241" s="36" t="s">
        <v>749</v>
      </c>
      <c r="AB241" s="36" t="s">
        <v>749</v>
      </c>
      <c r="AC241" s="36">
        <v>2020</v>
      </c>
      <c r="AD241" s="36">
        <v>2012</v>
      </c>
      <c r="AE241" s="36">
        <v>2021</v>
      </c>
      <c r="AF241" s="36">
        <v>2015</v>
      </c>
      <c r="AG241" s="36">
        <v>2013</v>
      </c>
      <c r="AH241" s="36">
        <v>2013</v>
      </c>
      <c r="AI241" s="36">
        <v>2013</v>
      </c>
      <c r="AJ241" s="36">
        <v>2013</v>
      </c>
      <c r="AK241" s="36">
        <v>2019</v>
      </c>
      <c r="AL241" s="36">
        <v>2019</v>
      </c>
      <c r="AM241" s="36">
        <v>2019</v>
      </c>
      <c r="AN241" s="36">
        <v>2016</v>
      </c>
      <c r="AO241" s="36">
        <v>2016</v>
      </c>
      <c r="AP241" s="36">
        <v>2016</v>
      </c>
      <c r="AQ241" s="36">
        <v>2016</v>
      </c>
      <c r="AR241" s="36">
        <v>2013</v>
      </c>
      <c r="AS241" s="36">
        <v>2020</v>
      </c>
      <c r="AT241" s="12"/>
      <c r="AU241" s="12"/>
    </row>
    <row r="242" spans="1:47" ht="27.6">
      <c r="A242" s="56" t="s">
        <v>294</v>
      </c>
      <c r="B242" s="57" t="s">
        <v>305</v>
      </c>
      <c r="C242" s="58">
        <v>1512</v>
      </c>
      <c r="D242" s="36">
        <v>2012</v>
      </c>
      <c r="E242" s="36" t="s">
        <v>664</v>
      </c>
      <c r="F242" s="36" t="s">
        <v>987</v>
      </c>
      <c r="G242" s="36">
        <v>2012</v>
      </c>
      <c r="H242" s="36" t="s">
        <v>665</v>
      </c>
      <c r="I242" s="54" t="s">
        <v>373</v>
      </c>
      <c r="J242" s="54">
        <v>2025</v>
      </c>
      <c r="K242" s="54">
        <v>2019</v>
      </c>
      <c r="L242" s="36">
        <v>2025</v>
      </c>
      <c r="M242" s="36">
        <v>2009</v>
      </c>
      <c r="N242" s="36">
        <v>2013</v>
      </c>
      <c r="O242" s="36">
        <v>2013</v>
      </c>
      <c r="P242" s="36">
        <v>2003</v>
      </c>
      <c r="Q242" s="36">
        <v>2013</v>
      </c>
      <c r="R242" s="36">
        <v>2013</v>
      </c>
      <c r="S242" s="36">
        <v>2013</v>
      </c>
      <c r="T242" s="36" t="s">
        <v>362</v>
      </c>
      <c r="U242" s="36">
        <v>2013</v>
      </c>
      <c r="V242" s="36">
        <v>2002</v>
      </c>
      <c r="W242" s="54">
        <v>2013</v>
      </c>
      <c r="X242" s="36">
        <v>2017</v>
      </c>
      <c r="Y242" s="36" t="s">
        <v>749</v>
      </c>
      <c r="Z242" s="36" t="s">
        <v>749</v>
      </c>
      <c r="AA242" s="36" t="s">
        <v>749</v>
      </c>
      <c r="AB242" s="36" t="s">
        <v>749</v>
      </c>
      <c r="AC242" s="36">
        <v>2020</v>
      </c>
      <c r="AD242" s="36">
        <v>2012</v>
      </c>
      <c r="AE242" s="36">
        <v>2021</v>
      </c>
      <c r="AF242" s="36">
        <v>2015</v>
      </c>
      <c r="AG242" s="36">
        <v>2013</v>
      </c>
      <c r="AH242" s="36">
        <v>2013</v>
      </c>
      <c r="AI242" s="36">
        <v>2013</v>
      </c>
      <c r="AJ242" s="36">
        <v>2013</v>
      </c>
      <c r="AK242" s="36">
        <v>2019</v>
      </c>
      <c r="AL242" s="36">
        <v>2019</v>
      </c>
      <c r="AM242" s="36">
        <v>2019</v>
      </c>
      <c r="AN242" s="36">
        <v>2016</v>
      </c>
      <c r="AO242" s="36">
        <v>2016</v>
      </c>
      <c r="AP242" s="36">
        <v>2016</v>
      </c>
      <c r="AQ242" s="36">
        <v>2016</v>
      </c>
      <c r="AR242" s="36">
        <v>2013</v>
      </c>
      <c r="AS242" s="36">
        <v>2020</v>
      </c>
      <c r="AT242" s="12"/>
      <c r="AU242" s="12"/>
    </row>
    <row r="243" spans="1:47" ht="27.6">
      <c r="A243" s="56" t="s">
        <v>294</v>
      </c>
      <c r="B243" s="57" t="s">
        <v>42</v>
      </c>
      <c r="C243" s="58">
        <v>1513</v>
      </c>
      <c r="D243" s="36">
        <v>2012</v>
      </c>
      <c r="E243" s="36" t="s">
        <v>664</v>
      </c>
      <c r="F243" s="36" t="s">
        <v>988</v>
      </c>
      <c r="G243" s="36">
        <v>2012</v>
      </c>
      <c r="H243" s="36" t="s">
        <v>665</v>
      </c>
      <c r="I243" s="54" t="s">
        <v>373</v>
      </c>
      <c r="J243" s="54">
        <v>2025</v>
      </c>
      <c r="K243" s="54">
        <v>2019</v>
      </c>
      <c r="L243" s="36">
        <v>2025</v>
      </c>
      <c r="M243" s="36">
        <v>2009</v>
      </c>
      <c r="N243" s="36">
        <v>2013</v>
      </c>
      <c r="O243" s="36">
        <v>2013</v>
      </c>
      <c r="P243" s="36">
        <v>2003</v>
      </c>
      <c r="Q243" s="36">
        <v>2013</v>
      </c>
      <c r="R243" s="36">
        <v>2013</v>
      </c>
      <c r="S243" s="36">
        <v>2013</v>
      </c>
      <c r="T243" s="36" t="s">
        <v>362</v>
      </c>
      <c r="U243" s="36">
        <v>2013</v>
      </c>
      <c r="V243" s="36">
        <v>2002</v>
      </c>
      <c r="W243" s="54">
        <v>2013</v>
      </c>
      <c r="X243" s="36">
        <v>2017</v>
      </c>
      <c r="Y243" s="36" t="s">
        <v>749</v>
      </c>
      <c r="Z243" s="36" t="s">
        <v>749</v>
      </c>
      <c r="AA243" s="36" t="s">
        <v>749</v>
      </c>
      <c r="AB243" s="36" t="s">
        <v>749</v>
      </c>
      <c r="AC243" s="36">
        <v>2020</v>
      </c>
      <c r="AD243" s="36">
        <v>2012</v>
      </c>
      <c r="AE243" s="36">
        <v>2021</v>
      </c>
      <c r="AF243" s="36">
        <v>2015</v>
      </c>
      <c r="AG243" s="36">
        <v>2013</v>
      </c>
      <c r="AH243" s="36">
        <v>2013</v>
      </c>
      <c r="AI243" s="36">
        <v>2013</v>
      </c>
      <c r="AJ243" s="36">
        <v>2013</v>
      </c>
      <c r="AK243" s="36">
        <v>2019</v>
      </c>
      <c r="AL243" s="36">
        <v>2019</v>
      </c>
      <c r="AM243" s="36">
        <v>2019</v>
      </c>
      <c r="AN243" s="36">
        <v>2016</v>
      </c>
      <c r="AO243" s="36">
        <v>2016</v>
      </c>
      <c r="AP243" s="36">
        <v>2016</v>
      </c>
      <c r="AQ243" s="36">
        <v>2016</v>
      </c>
      <c r="AR243" s="36">
        <v>2013</v>
      </c>
      <c r="AS243" s="36">
        <v>2020</v>
      </c>
      <c r="AT243" s="12"/>
      <c r="AU243" s="12"/>
    </row>
    <row r="244" spans="1:47" ht="27.6">
      <c r="A244" s="56" t="s">
        <v>294</v>
      </c>
      <c r="B244" s="57" t="s">
        <v>306</v>
      </c>
      <c r="C244" s="58">
        <v>1514</v>
      </c>
      <c r="D244" s="36">
        <v>2012</v>
      </c>
      <c r="E244" s="36" t="s">
        <v>664</v>
      </c>
      <c r="F244" s="36" t="s">
        <v>989</v>
      </c>
      <c r="G244" s="36">
        <v>2012</v>
      </c>
      <c r="H244" s="36" t="s">
        <v>665</v>
      </c>
      <c r="I244" s="54" t="s">
        <v>373</v>
      </c>
      <c r="J244" s="54">
        <v>2025</v>
      </c>
      <c r="K244" s="54">
        <v>2019</v>
      </c>
      <c r="L244" s="36">
        <v>2025</v>
      </c>
      <c r="M244" s="36">
        <v>2009</v>
      </c>
      <c r="N244" s="36">
        <v>2013</v>
      </c>
      <c r="O244" s="36">
        <v>2013</v>
      </c>
      <c r="P244" s="36">
        <v>2003</v>
      </c>
      <c r="Q244" s="36">
        <v>2013</v>
      </c>
      <c r="R244" s="36">
        <v>2013</v>
      </c>
      <c r="S244" s="36">
        <v>2013</v>
      </c>
      <c r="T244" s="36" t="s">
        <v>362</v>
      </c>
      <c r="U244" s="36">
        <v>2013</v>
      </c>
      <c r="V244" s="36">
        <v>2002</v>
      </c>
      <c r="W244" s="54">
        <v>2013</v>
      </c>
      <c r="X244" s="36">
        <v>2017</v>
      </c>
      <c r="Y244" s="36" t="s">
        <v>749</v>
      </c>
      <c r="Z244" s="36" t="s">
        <v>749</v>
      </c>
      <c r="AA244" s="36" t="s">
        <v>749</v>
      </c>
      <c r="AB244" s="36" t="s">
        <v>749</v>
      </c>
      <c r="AC244" s="36">
        <v>2020</v>
      </c>
      <c r="AD244" s="36">
        <v>2012</v>
      </c>
      <c r="AE244" s="36">
        <v>2021</v>
      </c>
      <c r="AF244" s="36">
        <v>2015</v>
      </c>
      <c r="AG244" s="36">
        <v>2013</v>
      </c>
      <c r="AH244" s="36">
        <v>2013</v>
      </c>
      <c r="AI244" s="36">
        <v>2013</v>
      </c>
      <c r="AJ244" s="36">
        <v>2013</v>
      </c>
      <c r="AK244" s="36">
        <v>2019</v>
      </c>
      <c r="AL244" s="36">
        <v>2019</v>
      </c>
      <c r="AM244" s="36">
        <v>2019</v>
      </c>
      <c r="AN244" s="36">
        <v>2016</v>
      </c>
      <c r="AO244" s="36">
        <v>2016</v>
      </c>
      <c r="AP244" s="36">
        <v>2016</v>
      </c>
      <c r="AQ244" s="36">
        <v>2016</v>
      </c>
      <c r="AR244" s="36">
        <v>2013</v>
      </c>
      <c r="AS244" s="36">
        <v>2020</v>
      </c>
      <c r="AT244" s="12"/>
      <c r="AU244" s="12"/>
    </row>
    <row r="245" spans="1:47" ht="27.6">
      <c r="A245" s="56" t="s">
        <v>294</v>
      </c>
      <c r="B245" s="57" t="s">
        <v>307</v>
      </c>
      <c r="C245" s="58">
        <v>1515</v>
      </c>
      <c r="D245" s="36">
        <v>2012</v>
      </c>
      <c r="E245" s="36" t="s">
        <v>664</v>
      </c>
      <c r="F245" s="36" t="s">
        <v>990</v>
      </c>
      <c r="G245" s="36">
        <v>2012</v>
      </c>
      <c r="H245" s="36" t="s">
        <v>665</v>
      </c>
      <c r="I245" s="54" t="s">
        <v>373</v>
      </c>
      <c r="J245" s="54">
        <v>2025</v>
      </c>
      <c r="K245" s="54">
        <v>2019</v>
      </c>
      <c r="L245" s="36">
        <v>2025</v>
      </c>
      <c r="M245" s="36">
        <v>2009</v>
      </c>
      <c r="N245" s="36">
        <v>2013</v>
      </c>
      <c r="O245" s="36">
        <v>2013</v>
      </c>
      <c r="P245" s="36">
        <v>2003</v>
      </c>
      <c r="Q245" s="36">
        <v>2013</v>
      </c>
      <c r="R245" s="36">
        <v>2013</v>
      </c>
      <c r="S245" s="36">
        <v>2013</v>
      </c>
      <c r="T245" s="36" t="s">
        <v>362</v>
      </c>
      <c r="U245" s="36">
        <v>2013</v>
      </c>
      <c r="V245" s="36">
        <v>2002</v>
      </c>
      <c r="W245" s="54">
        <v>2013</v>
      </c>
      <c r="X245" s="36">
        <v>2017</v>
      </c>
      <c r="Y245" s="36" t="s">
        <v>749</v>
      </c>
      <c r="Z245" s="36" t="s">
        <v>749</v>
      </c>
      <c r="AA245" s="36" t="s">
        <v>749</v>
      </c>
      <c r="AB245" s="36" t="s">
        <v>749</v>
      </c>
      <c r="AC245" s="36">
        <v>2020</v>
      </c>
      <c r="AD245" s="36">
        <v>2012</v>
      </c>
      <c r="AE245" s="36">
        <v>2021</v>
      </c>
      <c r="AF245" s="36">
        <v>2015</v>
      </c>
      <c r="AG245" s="36">
        <v>2013</v>
      </c>
      <c r="AH245" s="36">
        <v>2013</v>
      </c>
      <c r="AI245" s="36">
        <v>2013</v>
      </c>
      <c r="AJ245" s="36">
        <v>2013</v>
      </c>
      <c r="AK245" s="36">
        <v>2019</v>
      </c>
      <c r="AL245" s="36">
        <v>2019</v>
      </c>
      <c r="AM245" s="36">
        <v>2019</v>
      </c>
      <c r="AN245" s="36">
        <v>2016</v>
      </c>
      <c r="AO245" s="36">
        <v>2016</v>
      </c>
      <c r="AP245" s="36">
        <v>2016</v>
      </c>
      <c r="AQ245" s="36">
        <v>2016</v>
      </c>
      <c r="AR245" s="36">
        <v>2013</v>
      </c>
      <c r="AS245" s="36">
        <v>2020</v>
      </c>
      <c r="AT245" s="12"/>
      <c r="AU245" s="12"/>
    </row>
    <row r="246" spans="1:47" ht="27.6">
      <c r="A246" s="56" t="s">
        <v>294</v>
      </c>
      <c r="B246" s="57" t="s">
        <v>308</v>
      </c>
      <c r="C246" s="58">
        <v>1516</v>
      </c>
      <c r="D246" s="36">
        <v>2012</v>
      </c>
      <c r="E246" s="36" t="s">
        <v>664</v>
      </c>
      <c r="F246" s="36" t="s">
        <v>991</v>
      </c>
      <c r="G246" s="36">
        <v>2012</v>
      </c>
      <c r="H246" s="36" t="s">
        <v>665</v>
      </c>
      <c r="I246" s="54" t="s">
        <v>373</v>
      </c>
      <c r="J246" s="54">
        <v>2025</v>
      </c>
      <c r="K246" s="54">
        <v>2019</v>
      </c>
      <c r="L246" s="36">
        <v>2025</v>
      </c>
      <c r="M246" s="36">
        <v>2009</v>
      </c>
      <c r="N246" s="36">
        <v>2013</v>
      </c>
      <c r="O246" s="36">
        <v>2013</v>
      </c>
      <c r="P246" s="36">
        <v>2003</v>
      </c>
      <c r="Q246" s="36">
        <v>2013</v>
      </c>
      <c r="R246" s="36">
        <v>2013</v>
      </c>
      <c r="S246" s="36">
        <v>2013</v>
      </c>
      <c r="T246" s="36" t="s">
        <v>362</v>
      </c>
      <c r="U246" s="36">
        <v>2013</v>
      </c>
      <c r="V246" s="36">
        <v>2002</v>
      </c>
      <c r="W246" s="54">
        <v>2013</v>
      </c>
      <c r="X246" s="36">
        <v>2017</v>
      </c>
      <c r="Y246" s="36" t="s">
        <v>749</v>
      </c>
      <c r="Z246" s="36" t="s">
        <v>749</v>
      </c>
      <c r="AA246" s="36" t="s">
        <v>749</v>
      </c>
      <c r="AB246" s="36" t="s">
        <v>749</v>
      </c>
      <c r="AC246" s="36">
        <v>2020</v>
      </c>
      <c r="AD246" s="36">
        <v>2012</v>
      </c>
      <c r="AE246" s="36">
        <v>2021</v>
      </c>
      <c r="AF246" s="36">
        <v>2015</v>
      </c>
      <c r="AG246" s="36">
        <v>2013</v>
      </c>
      <c r="AH246" s="36">
        <v>2013</v>
      </c>
      <c r="AI246" s="36">
        <v>2013</v>
      </c>
      <c r="AJ246" s="36">
        <v>2013</v>
      </c>
      <c r="AK246" s="36">
        <v>2019</v>
      </c>
      <c r="AL246" s="36">
        <v>2019</v>
      </c>
      <c r="AM246" s="36">
        <v>2019</v>
      </c>
      <c r="AN246" s="36">
        <v>2016</v>
      </c>
      <c r="AO246" s="36">
        <v>2016</v>
      </c>
      <c r="AP246" s="36">
        <v>2016</v>
      </c>
      <c r="AQ246" s="36">
        <v>2016</v>
      </c>
      <c r="AR246" s="36">
        <v>2013</v>
      </c>
      <c r="AS246" s="36">
        <v>2020</v>
      </c>
      <c r="AT246" s="12"/>
      <c r="AU246" s="12"/>
    </row>
    <row r="247" spans="1:47" ht="27.6">
      <c r="A247" s="56" t="s">
        <v>294</v>
      </c>
      <c r="B247" s="57" t="s">
        <v>309</v>
      </c>
      <c r="C247" s="58">
        <v>1517</v>
      </c>
      <c r="D247" s="36">
        <v>2012</v>
      </c>
      <c r="E247" s="36" t="s">
        <v>664</v>
      </c>
      <c r="F247" s="36" t="s">
        <v>992</v>
      </c>
      <c r="G247" s="36">
        <v>2012</v>
      </c>
      <c r="H247" s="36" t="s">
        <v>665</v>
      </c>
      <c r="I247" s="54" t="s">
        <v>373</v>
      </c>
      <c r="J247" s="54">
        <v>2025</v>
      </c>
      <c r="K247" s="54">
        <v>2019</v>
      </c>
      <c r="L247" s="36">
        <v>2025</v>
      </c>
      <c r="M247" s="36">
        <v>2009</v>
      </c>
      <c r="N247" s="36">
        <v>2013</v>
      </c>
      <c r="O247" s="36">
        <v>2013</v>
      </c>
      <c r="P247" s="36">
        <v>2003</v>
      </c>
      <c r="Q247" s="36">
        <v>2013</v>
      </c>
      <c r="R247" s="36">
        <v>2013</v>
      </c>
      <c r="S247" s="36">
        <v>2013</v>
      </c>
      <c r="T247" s="36" t="s">
        <v>362</v>
      </c>
      <c r="U247" s="36">
        <v>2013</v>
      </c>
      <c r="V247" s="36">
        <v>2002</v>
      </c>
      <c r="W247" s="54">
        <v>2013</v>
      </c>
      <c r="X247" s="36">
        <v>2017</v>
      </c>
      <c r="Y247" s="36" t="s">
        <v>749</v>
      </c>
      <c r="Z247" s="36" t="s">
        <v>749</v>
      </c>
      <c r="AA247" s="36" t="s">
        <v>749</v>
      </c>
      <c r="AB247" s="36" t="s">
        <v>749</v>
      </c>
      <c r="AC247" s="36">
        <v>2020</v>
      </c>
      <c r="AD247" s="36">
        <v>2012</v>
      </c>
      <c r="AE247" s="36">
        <v>2021</v>
      </c>
      <c r="AF247" s="36">
        <v>2015</v>
      </c>
      <c r="AG247" s="36">
        <v>2013</v>
      </c>
      <c r="AH247" s="36">
        <v>2013</v>
      </c>
      <c r="AI247" s="36">
        <v>2013</v>
      </c>
      <c r="AJ247" s="36">
        <v>2013</v>
      </c>
      <c r="AK247" s="36">
        <v>2019</v>
      </c>
      <c r="AL247" s="36">
        <v>2019</v>
      </c>
      <c r="AM247" s="36">
        <v>2019</v>
      </c>
      <c r="AN247" s="36">
        <v>2016</v>
      </c>
      <c r="AO247" s="36">
        <v>2016</v>
      </c>
      <c r="AP247" s="36">
        <v>2016</v>
      </c>
      <c r="AQ247" s="36">
        <v>2016</v>
      </c>
      <c r="AR247" s="36">
        <v>2013</v>
      </c>
      <c r="AS247" s="36">
        <v>2020</v>
      </c>
      <c r="AT247" s="12"/>
      <c r="AU247" s="12"/>
    </row>
    <row r="248" spans="1:47" ht="27.6">
      <c r="A248" s="56" t="s">
        <v>294</v>
      </c>
      <c r="B248" s="57" t="s">
        <v>310</v>
      </c>
      <c r="C248" s="58">
        <v>1518</v>
      </c>
      <c r="D248" s="36">
        <v>2012</v>
      </c>
      <c r="E248" s="36" t="s">
        <v>664</v>
      </c>
      <c r="F248" s="36" t="s">
        <v>993</v>
      </c>
      <c r="G248" s="36">
        <v>2012</v>
      </c>
      <c r="H248" s="36" t="s">
        <v>665</v>
      </c>
      <c r="I248" s="54" t="s">
        <v>373</v>
      </c>
      <c r="J248" s="54">
        <v>2025</v>
      </c>
      <c r="K248" s="54">
        <v>2019</v>
      </c>
      <c r="L248" s="36">
        <v>2025</v>
      </c>
      <c r="M248" s="36">
        <v>2009</v>
      </c>
      <c r="N248" s="36">
        <v>2013</v>
      </c>
      <c r="O248" s="36">
        <v>2013</v>
      </c>
      <c r="P248" s="36">
        <v>2003</v>
      </c>
      <c r="Q248" s="36">
        <v>2013</v>
      </c>
      <c r="R248" s="36">
        <v>2013</v>
      </c>
      <c r="S248" s="36">
        <v>2013</v>
      </c>
      <c r="T248" s="36" t="s">
        <v>362</v>
      </c>
      <c r="U248" s="36">
        <v>2013</v>
      </c>
      <c r="V248" s="36">
        <v>2002</v>
      </c>
      <c r="W248" s="54">
        <v>2013</v>
      </c>
      <c r="X248" s="36">
        <v>2017</v>
      </c>
      <c r="Y248" s="36" t="s">
        <v>749</v>
      </c>
      <c r="Z248" s="36" t="s">
        <v>749</v>
      </c>
      <c r="AA248" s="36" t="s">
        <v>749</v>
      </c>
      <c r="AB248" s="36" t="s">
        <v>749</v>
      </c>
      <c r="AC248" s="36">
        <v>2020</v>
      </c>
      <c r="AD248" s="36">
        <v>2012</v>
      </c>
      <c r="AE248" s="36">
        <v>2021</v>
      </c>
      <c r="AF248" s="36">
        <v>2015</v>
      </c>
      <c r="AG248" s="36">
        <v>2013</v>
      </c>
      <c r="AH248" s="36">
        <v>2013</v>
      </c>
      <c r="AI248" s="36">
        <v>2013</v>
      </c>
      <c r="AJ248" s="36">
        <v>2013</v>
      </c>
      <c r="AK248" s="36">
        <v>2019</v>
      </c>
      <c r="AL248" s="36">
        <v>2019</v>
      </c>
      <c r="AM248" s="36">
        <v>2019</v>
      </c>
      <c r="AN248" s="36">
        <v>2016</v>
      </c>
      <c r="AO248" s="36">
        <v>2016</v>
      </c>
      <c r="AP248" s="36">
        <v>2016</v>
      </c>
      <c r="AQ248" s="36">
        <v>2016</v>
      </c>
      <c r="AR248" s="36">
        <v>2013</v>
      </c>
      <c r="AS248" s="36">
        <v>2020</v>
      </c>
      <c r="AT248" s="12"/>
      <c r="AU248" s="12"/>
    </row>
    <row r="249" spans="1:47" ht="27.6">
      <c r="A249" s="56" t="s">
        <v>294</v>
      </c>
      <c r="B249" s="57" t="s">
        <v>311</v>
      </c>
      <c r="C249" s="58">
        <v>1519</v>
      </c>
      <c r="D249" s="36">
        <v>2012</v>
      </c>
      <c r="E249" s="36" t="s">
        <v>664</v>
      </c>
      <c r="F249" s="36" t="s">
        <v>994</v>
      </c>
      <c r="G249" s="36">
        <v>2012</v>
      </c>
      <c r="H249" s="36" t="s">
        <v>665</v>
      </c>
      <c r="I249" s="54" t="s">
        <v>373</v>
      </c>
      <c r="J249" s="54">
        <v>2025</v>
      </c>
      <c r="K249" s="54">
        <v>2019</v>
      </c>
      <c r="L249" s="36">
        <v>2025</v>
      </c>
      <c r="M249" s="36">
        <v>2009</v>
      </c>
      <c r="N249" s="36">
        <v>2013</v>
      </c>
      <c r="O249" s="36">
        <v>2013</v>
      </c>
      <c r="P249" s="36">
        <v>2003</v>
      </c>
      <c r="Q249" s="36">
        <v>2013</v>
      </c>
      <c r="R249" s="36">
        <v>2013</v>
      </c>
      <c r="S249" s="36">
        <v>2013</v>
      </c>
      <c r="T249" s="36" t="s">
        <v>362</v>
      </c>
      <c r="U249" s="36">
        <v>2013</v>
      </c>
      <c r="V249" s="36">
        <v>2002</v>
      </c>
      <c r="W249" s="54">
        <v>2013</v>
      </c>
      <c r="X249" s="36">
        <v>2017</v>
      </c>
      <c r="Y249" s="36" t="s">
        <v>749</v>
      </c>
      <c r="Z249" s="36" t="s">
        <v>749</v>
      </c>
      <c r="AA249" s="36" t="s">
        <v>749</v>
      </c>
      <c r="AB249" s="36" t="s">
        <v>749</v>
      </c>
      <c r="AC249" s="36">
        <v>2020</v>
      </c>
      <c r="AD249" s="36">
        <v>2012</v>
      </c>
      <c r="AE249" s="36">
        <v>2021</v>
      </c>
      <c r="AF249" s="36">
        <v>2015</v>
      </c>
      <c r="AG249" s="36">
        <v>2013</v>
      </c>
      <c r="AH249" s="36">
        <v>2013</v>
      </c>
      <c r="AI249" s="36">
        <v>2013</v>
      </c>
      <c r="AJ249" s="36">
        <v>2013</v>
      </c>
      <c r="AK249" s="36">
        <v>2019</v>
      </c>
      <c r="AL249" s="36">
        <v>2019</v>
      </c>
      <c r="AM249" s="36">
        <v>2019</v>
      </c>
      <c r="AN249" s="36">
        <v>2016</v>
      </c>
      <c r="AO249" s="36">
        <v>2016</v>
      </c>
      <c r="AP249" s="36">
        <v>2016</v>
      </c>
      <c r="AQ249" s="36">
        <v>2016</v>
      </c>
      <c r="AR249" s="36">
        <v>2013</v>
      </c>
      <c r="AS249" s="36">
        <v>2020</v>
      </c>
      <c r="AT249" s="12"/>
      <c r="AU249" s="12"/>
    </row>
    <row r="250" spans="1:47" ht="27.6">
      <c r="A250" s="56" t="s">
        <v>294</v>
      </c>
      <c r="B250" s="57" t="s">
        <v>312</v>
      </c>
      <c r="C250" s="58">
        <v>1520</v>
      </c>
      <c r="D250" s="36">
        <v>2012</v>
      </c>
      <c r="E250" s="36" t="s">
        <v>664</v>
      </c>
      <c r="F250" s="36" t="s">
        <v>995</v>
      </c>
      <c r="G250" s="36">
        <v>2012</v>
      </c>
      <c r="H250" s="36" t="s">
        <v>665</v>
      </c>
      <c r="I250" s="54" t="s">
        <v>373</v>
      </c>
      <c r="J250" s="54">
        <v>2025</v>
      </c>
      <c r="K250" s="54">
        <v>2019</v>
      </c>
      <c r="L250" s="36">
        <v>2025</v>
      </c>
      <c r="M250" s="36">
        <v>2009</v>
      </c>
      <c r="N250" s="36">
        <v>2013</v>
      </c>
      <c r="O250" s="36">
        <v>2013</v>
      </c>
      <c r="P250" s="36">
        <v>2003</v>
      </c>
      <c r="Q250" s="36">
        <v>2013</v>
      </c>
      <c r="R250" s="36">
        <v>2013</v>
      </c>
      <c r="S250" s="36">
        <v>2013</v>
      </c>
      <c r="T250" s="36" t="s">
        <v>362</v>
      </c>
      <c r="U250" s="36">
        <v>2013</v>
      </c>
      <c r="V250" s="36">
        <v>2002</v>
      </c>
      <c r="W250" s="54">
        <v>2013</v>
      </c>
      <c r="X250" s="36">
        <v>2017</v>
      </c>
      <c r="Y250" s="36" t="s">
        <v>749</v>
      </c>
      <c r="Z250" s="36" t="s">
        <v>749</v>
      </c>
      <c r="AA250" s="36" t="s">
        <v>749</v>
      </c>
      <c r="AB250" s="36" t="s">
        <v>749</v>
      </c>
      <c r="AC250" s="36">
        <v>2020</v>
      </c>
      <c r="AD250" s="36">
        <v>2012</v>
      </c>
      <c r="AE250" s="36">
        <v>2021</v>
      </c>
      <c r="AF250" s="36">
        <v>2015</v>
      </c>
      <c r="AG250" s="36">
        <v>2013</v>
      </c>
      <c r="AH250" s="36">
        <v>2013</v>
      </c>
      <c r="AI250" s="36">
        <v>2013</v>
      </c>
      <c r="AJ250" s="36">
        <v>2013</v>
      </c>
      <c r="AK250" s="36">
        <v>2019</v>
      </c>
      <c r="AL250" s="36">
        <v>2019</v>
      </c>
      <c r="AM250" s="36">
        <v>2019</v>
      </c>
      <c r="AN250" s="36">
        <v>2016</v>
      </c>
      <c r="AO250" s="36">
        <v>2016</v>
      </c>
      <c r="AP250" s="36">
        <v>2016</v>
      </c>
      <c r="AQ250" s="36">
        <v>2016</v>
      </c>
      <c r="AR250" s="36">
        <v>2013</v>
      </c>
      <c r="AS250" s="36">
        <v>2020</v>
      </c>
      <c r="AT250" s="12"/>
      <c r="AU250" s="12"/>
    </row>
    <row r="251" spans="1:47" ht="27.6">
      <c r="A251" s="56" t="s">
        <v>294</v>
      </c>
      <c r="B251" s="57" t="s">
        <v>313</v>
      </c>
      <c r="C251" s="58">
        <v>1521</v>
      </c>
      <c r="D251" s="36">
        <v>2012</v>
      </c>
      <c r="E251" s="36" t="s">
        <v>664</v>
      </c>
      <c r="F251" s="36" t="s">
        <v>996</v>
      </c>
      <c r="G251" s="36">
        <v>2012</v>
      </c>
      <c r="H251" s="36" t="s">
        <v>665</v>
      </c>
      <c r="I251" s="54" t="s">
        <v>373</v>
      </c>
      <c r="J251" s="54">
        <v>2025</v>
      </c>
      <c r="K251" s="54">
        <v>2019</v>
      </c>
      <c r="L251" s="36">
        <v>2025</v>
      </c>
      <c r="M251" s="36">
        <v>2009</v>
      </c>
      <c r="N251" s="36">
        <v>2013</v>
      </c>
      <c r="O251" s="36">
        <v>2013</v>
      </c>
      <c r="P251" s="36">
        <v>2003</v>
      </c>
      <c r="Q251" s="36">
        <v>2013</v>
      </c>
      <c r="R251" s="36">
        <v>2013</v>
      </c>
      <c r="S251" s="36">
        <v>2013</v>
      </c>
      <c r="T251" s="36" t="s">
        <v>362</v>
      </c>
      <c r="U251" s="36">
        <v>2013</v>
      </c>
      <c r="V251" s="36">
        <v>2002</v>
      </c>
      <c r="W251" s="54">
        <v>2013</v>
      </c>
      <c r="X251" s="36">
        <v>2017</v>
      </c>
      <c r="Y251" s="36" t="s">
        <v>749</v>
      </c>
      <c r="Z251" s="36" t="s">
        <v>749</v>
      </c>
      <c r="AA251" s="36" t="s">
        <v>749</v>
      </c>
      <c r="AB251" s="36" t="s">
        <v>749</v>
      </c>
      <c r="AC251" s="36">
        <v>2020</v>
      </c>
      <c r="AD251" s="36">
        <v>2012</v>
      </c>
      <c r="AE251" s="36">
        <v>2021</v>
      </c>
      <c r="AF251" s="36">
        <v>2015</v>
      </c>
      <c r="AG251" s="36">
        <v>2013</v>
      </c>
      <c r="AH251" s="36">
        <v>2013</v>
      </c>
      <c r="AI251" s="36">
        <v>2013</v>
      </c>
      <c r="AJ251" s="36">
        <v>2013</v>
      </c>
      <c r="AK251" s="36">
        <v>2019</v>
      </c>
      <c r="AL251" s="36">
        <v>2019</v>
      </c>
      <c r="AM251" s="36">
        <v>2019</v>
      </c>
      <c r="AN251" s="36">
        <v>2016</v>
      </c>
      <c r="AO251" s="36">
        <v>2016</v>
      </c>
      <c r="AP251" s="36">
        <v>2016</v>
      </c>
      <c r="AQ251" s="36">
        <v>2016</v>
      </c>
      <c r="AR251" s="36">
        <v>2013</v>
      </c>
      <c r="AS251" s="36">
        <v>2020</v>
      </c>
      <c r="AT251" s="12"/>
      <c r="AU251" s="12"/>
    </row>
    <row r="252" spans="1:47" ht="27.6">
      <c r="A252" s="56" t="s">
        <v>294</v>
      </c>
      <c r="B252" s="57" t="s">
        <v>314</v>
      </c>
      <c r="C252" s="58">
        <v>1522</v>
      </c>
      <c r="D252" s="36">
        <v>2012</v>
      </c>
      <c r="E252" s="36" t="s">
        <v>664</v>
      </c>
      <c r="F252" s="36" t="s">
        <v>997</v>
      </c>
      <c r="G252" s="36">
        <v>2012</v>
      </c>
      <c r="H252" s="36" t="s">
        <v>665</v>
      </c>
      <c r="I252" s="54" t="s">
        <v>373</v>
      </c>
      <c r="J252" s="54">
        <v>2025</v>
      </c>
      <c r="K252" s="54">
        <v>2019</v>
      </c>
      <c r="L252" s="36">
        <v>2025</v>
      </c>
      <c r="M252" s="36">
        <v>2009</v>
      </c>
      <c r="N252" s="36">
        <v>2013</v>
      </c>
      <c r="O252" s="36">
        <v>2013</v>
      </c>
      <c r="P252" s="36">
        <v>2003</v>
      </c>
      <c r="Q252" s="36">
        <v>2013</v>
      </c>
      <c r="R252" s="36">
        <v>2013</v>
      </c>
      <c r="S252" s="36">
        <v>2013</v>
      </c>
      <c r="T252" s="36" t="s">
        <v>362</v>
      </c>
      <c r="U252" s="36">
        <v>2013</v>
      </c>
      <c r="V252" s="36">
        <v>2002</v>
      </c>
      <c r="W252" s="54">
        <v>2013</v>
      </c>
      <c r="X252" s="36">
        <v>2017</v>
      </c>
      <c r="Y252" s="36" t="s">
        <v>749</v>
      </c>
      <c r="Z252" s="36" t="s">
        <v>749</v>
      </c>
      <c r="AA252" s="36" t="s">
        <v>749</v>
      </c>
      <c r="AB252" s="36" t="s">
        <v>749</v>
      </c>
      <c r="AC252" s="36">
        <v>2020</v>
      </c>
      <c r="AD252" s="36">
        <v>2012</v>
      </c>
      <c r="AE252" s="36">
        <v>2021</v>
      </c>
      <c r="AF252" s="36">
        <v>2015</v>
      </c>
      <c r="AG252" s="36">
        <v>2013</v>
      </c>
      <c r="AH252" s="36">
        <v>2013</v>
      </c>
      <c r="AI252" s="36">
        <v>2013</v>
      </c>
      <c r="AJ252" s="36">
        <v>2013</v>
      </c>
      <c r="AK252" s="36">
        <v>2019</v>
      </c>
      <c r="AL252" s="36">
        <v>2019</v>
      </c>
      <c r="AM252" s="36">
        <v>2019</v>
      </c>
      <c r="AN252" s="36">
        <v>2016</v>
      </c>
      <c r="AO252" s="36">
        <v>2016</v>
      </c>
      <c r="AP252" s="36">
        <v>2016</v>
      </c>
      <c r="AQ252" s="36">
        <v>2016</v>
      </c>
      <c r="AR252" s="36">
        <v>2013</v>
      </c>
      <c r="AS252" s="36">
        <v>2020</v>
      </c>
      <c r="AT252" s="12"/>
      <c r="AU252" s="12"/>
    </row>
    <row r="253" spans="1:47" ht="27.6">
      <c r="A253" s="56" t="s">
        <v>294</v>
      </c>
      <c r="B253" s="57" t="s">
        <v>315</v>
      </c>
      <c r="C253" s="58">
        <v>1523</v>
      </c>
      <c r="D253" s="36">
        <v>2012</v>
      </c>
      <c r="E253" s="36" t="s">
        <v>664</v>
      </c>
      <c r="F253" s="36" t="s">
        <v>998</v>
      </c>
      <c r="G253" s="36">
        <v>2012</v>
      </c>
      <c r="H253" s="36" t="s">
        <v>665</v>
      </c>
      <c r="I253" s="54" t="s">
        <v>373</v>
      </c>
      <c r="J253" s="54">
        <v>2025</v>
      </c>
      <c r="K253" s="54">
        <v>2019</v>
      </c>
      <c r="L253" s="36">
        <v>2025</v>
      </c>
      <c r="M253" s="36">
        <v>2009</v>
      </c>
      <c r="N253" s="36">
        <v>2013</v>
      </c>
      <c r="O253" s="36">
        <v>2013</v>
      </c>
      <c r="P253" s="36">
        <v>2003</v>
      </c>
      <c r="Q253" s="36">
        <v>2013</v>
      </c>
      <c r="R253" s="36">
        <v>2013</v>
      </c>
      <c r="S253" s="36">
        <v>2013</v>
      </c>
      <c r="T253" s="36" t="s">
        <v>362</v>
      </c>
      <c r="U253" s="36">
        <v>2013</v>
      </c>
      <c r="V253" s="36">
        <v>2002</v>
      </c>
      <c r="W253" s="54">
        <v>2013</v>
      </c>
      <c r="X253" s="36">
        <v>2017</v>
      </c>
      <c r="Y253" s="36" t="s">
        <v>749</v>
      </c>
      <c r="Z253" s="36" t="s">
        <v>749</v>
      </c>
      <c r="AA253" s="36" t="s">
        <v>749</v>
      </c>
      <c r="AB253" s="36" t="s">
        <v>749</v>
      </c>
      <c r="AC253" s="36">
        <v>2020</v>
      </c>
      <c r="AD253" s="36">
        <v>2012</v>
      </c>
      <c r="AE253" s="36">
        <v>2021</v>
      </c>
      <c r="AF253" s="36">
        <v>2015</v>
      </c>
      <c r="AG253" s="36">
        <v>2013</v>
      </c>
      <c r="AH253" s="36">
        <v>2013</v>
      </c>
      <c r="AI253" s="36">
        <v>2013</v>
      </c>
      <c r="AJ253" s="36">
        <v>2013</v>
      </c>
      <c r="AK253" s="36">
        <v>2019</v>
      </c>
      <c r="AL253" s="36">
        <v>2019</v>
      </c>
      <c r="AM253" s="36">
        <v>2019</v>
      </c>
      <c r="AN253" s="36">
        <v>2016</v>
      </c>
      <c r="AO253" s="36">
        <v>2016</v>
      </c>
      <c r="AP253" s="36">
        <v>2016</v>
      </c>
      <c r="AQ253" s="36">
        <v>2016</v>
      </c>
      <c r="AR253" s="36">
        <v>2013</v>
      </c>
      <c r="AS253" s="36">
        <v>2020</v>
      </c>
      <c r="AT253" s="12"/>
      <c r="AU253" s="12"/>
    </row>
    <row r="254" spans="1:47" ht="27.6">
      <c r="A254" s="56" t="s">
        <v>316</v>
      </c>
      <c r="B254" s="57" t="s">
        <v>317</v>
      </c>
      <c r="C254" s="58">
        <v>1601</v>
      </c>
      <c r="D254" s="36">
        <v>2012</v>
      </c>
      <c r="E254" s="36" t="s">
        <v>664</v>
      </c>
      <c r="F254" s="36" t="s">
        <v>999</v>
      </c>
      <c r="G254" s="36">
        <v>2012</v>
      </c>
      <c r="H254" s="36" t="s">
        <v>665</v>
      </c>
      <c r="I254" s="54" t="s">
        <v>373</v>
      </c>
      <c r="J254" s="54">
        <v>2025</v>
      </c>
      <c r="K254" s="54">
        <v>2019</v>
      </c>
      <c r="L254" s="36">
        <v>2025</v>
      </c>
      <c r="M254" s="36">
        <v>2009</v>
      </c>
      <c r="N254" s="36">
        <v>2013</v>
      </c>
      <c r="O254" s="36">
        <v>2013</v>
      </c>
      <c r="P254" s="36">
        <v>2003</v>
      </c>
      <c r="Q254" s="36">
        <v>2013</v>
      </c>
      <c r="R254" s="36">
        <v>2013</v>
      </c>
      <c r="S254" s="36">
        <v>2013</v>
      </c>
      <c r="T254" s="36" t="s">
        <v>362</v>
      </c>
      <c r="U254" s="36">
        <v>2013</v>
      </c>
      <c r="V254" s="36">
        <v>2002</v>
      </c>
      <c r="W254" s="54">
        <v>2013</v>
      </c>
      <c r="X254" s="36">
        <v>2017</v>
      </c>
      <c r="Y254" s="36" t="s">
        <v>749</v>
      </c>
      <c r="Z254" s="36" t="s">
        <v>749</v>
      </c>
      <c r="AA254" s="36" t="s">
        <v>749</v>
      </c>
      <c r="AB254" s="36" t="s">
        <v>749</v>
      </c>
      <c r="AC254" s="36">
        <v>2020</v>
      </c>
      <c r="AD254" s="36">
        <v>2012</v>
      </c>
      <c r="AE254" s="36">
        <v>2021</v>
      </c>
      <c r="AF254" s="36">
        <v>2015</v>
      </c>
      <c r="AG254" s="36">
        <v>2013</v>
      </c>
      <c r="AH254" s="36">
        <v>2013</v>
      </c>
      <c r="AI254" s="36">
        <v>2013</v>
      </c>
      <c r="AJ254" s="36">
        <v>2013</v>
      </c>
      <c r="AK254" s="36">
        <v>2019</v>
      </c>
      <c r="AL254" s="36">
        <v>2019</v>
      </c>
      <c r="AM254" s="36">
        <v>2019</v>
      </c>
      <c r="AN254" s="36">
        <v>2016</v>
      </c>
      <c r="AO254" s="36">
        <v>2016</v>
      </c>
      <c r="AP254" s="36">
        <v>2016</v>
      </c>
      <c r="AQ254" s="36">
        <v>2016</v>
      </c>
      <c r="AR254" s="36">
        <v>2013</v>
      </c>
      <c r="AS254" s="36">
        <v>2020</v>
      </c>
      <c r="AT254" s="12"/>
      <c r="AU254" s="12"/>
    </row>
    <row r="255" spans="1:47" ht="27.6">
      <c r="A255" s="56" t="s">
        <v>316</v>
      </c>
      <c r="B255" s="57" t="s">
        <v>318</v>
      </c>
      <c r="C255" s="58">
        <v>1602</v>
      </c>
      <c r="D255" s="36">
        <v>2012</v>
      </c>
      <c r="E255" s="36" t="s">
        <v>664</v>
      </c>
      <c r="F255" s="36" t="s">
        <v>1000</v>
      </c>
      <c r="G255" s="36">
        <v>2012</v>
      </c>
      <c r="H255" s="36" t="s">
        <v>665</v>
      </c>
      <c r="I255" s="54" t="s">
        <v>373</v>
      </c>
      <c r="J255" s="54">
        <v>2025</v>
      </c>
      <c r="K255" s="54">
        <v>2019</v>
      </c>
      <c r="L255" s="36">
        <v>2025</v>
      </c>
      <c r="M255" s="36">
        <v>2009</v>
      </c>
      <c r="N255" s="36">
        <v>2013</v>
      </c>
      <c r="O255" s="36">
        <v>2013</v>
      </c>
      <c r="P255" s="36">
        <v>2003</v>
      </c>
      <c r="Q255" s="36">
        <v>2013</v>
      </c>
      <c r="R255" s="36">
        <v>2013</v>
      </c>
      <c r="S255" s="36">
        <v>2013</v>
      </c>
      <c r="T255" s="36" t="s">
        <v>362</v>
      </c>
      <c r="U255" s="36">
        <v>2013</v>
      </c>
      <c r="V255" s="36">
        <v>2002</v>
      </c>
      <c r="W255" s="54">
        <v>2013</v>
      </c>
      <c r="X255" s="36">
        <v>2017</v>
      </c>
      <c r="Y255" s="36" t="s">
        <v>749</v>
      </c>
      <c r="Z255" s="36" t="s">
        <v>749</v>
      </c>
      <c r="AA255" s="36" t="s">
        <v>749</v>
      </c>
      <c r="AB255" s="36" t="s">
        <v>749</v>
      </c>
      <c r="AC255" s="36">
        <v>2020</v>
      </c>
      <c r="AD255" s="36">
        <v>2012</v>
      </c>
      <c r="AE255" s="36">
        <v>2021</v>
      </c>
      <c r="AF255" s="36">
        <v>2015</v>
      </c>
      <c r="AG255" s="36">
        <v>2013</v>
      </c>
      <c r="AH255" s="36">
        <v>2013</v>
      </c>
      <c r="AI255" s="36">
        <v>2013</v>
      </c>
      <c r="AJ255" s="36">
        <v>2013</v>
      </c>
      <c r="AK255" s="36">
        <v>2019</v>
      </c>
      <c r="AL255" s="36">
        <v>2019</v>
      </c>
      <c r="AM255" s="36">
        <v>2019</v>
      </c>
      <c r="AN255" s="36">
        <v>2016</v>
      </c>
      <c r="AO255" s="36">
        <v>2016</v>
      </c>
      <c r="AP255" s="36">
        <v>2016</v>
      </c>
      <c r="AQ255" s="36">
        <v>2016</v>
      </c>
      <c r="AR255" s="36">
        <v>2013</v>
      </c>
      <c r="AS255" s="36">
        <v>2020</v>
      </c>
      <c r="AT255" s="12"/>
      <c r="AU255" s="12"/>
    </row>
    <row r="256" spans="1:47" ht="27.6">
      <c r="A256" s="56" t="s">
        <v>316</v>
      </c>
      <c r="B256" s="57" t="s">
        <v>319</v>
      </c>
      <c r="C256" s="58">
        <v>1603</v>
      </c>
      <c r="D256" s="36">
        <v>2012</v>
      </c>
      <c r="E256" s="36" t="s">
        <v>664</v>
      </c>
      <c r="F256" s="36" t="s">
        <v>1001</v>
      </c>
      <c r="G256" s="36">
        <v>2012</v>
      </c>
      <c r="H256" s="36" t="s">
        <v>665</v>
      </c>
      <c r="I256" s="54" t="s">
        <v>373</v>
      </c>
      <c r="J256" s="54">
        <v>2025</v>
      </c>
      <c r="K256" s="54">
        <v>2019</v>
      </c>
      <c r="L256" s="36">
        <v>2025</v>
      </c>
      <c r="M256" s="36">
        <v>2009</v>
      </c>
      <c r="N256" s="36">
        <v>2013</v>
      </c>
      <c r="O256" s="36">
        <v>2013</v>
      </c>
      <c r="P256" s="36">
        <v>2003</v>
      </c>
      <c r="Q256" s="36">
        <v>2013</v>
      </c>
      <c r="R256" s="36">
        <v>2013</v>
      </c>
      <c r="S256" s="36">
        <v>2013</v>
      </c>
      <c r="T256" s="36" t="s">
        <v>362</v>
      </c>
      <c r="U256" s="36">
        <v>2013</v>
      </c>
      <c r="V256" s="36">
        <v>2002</v>
      </c>
      <c r="W256" s="54">
        <v>2013</v>
      </c>
      <c r="X256" s="36">
        <v>2017</v>
      </c>
      <c r="Y256" s="36" t="s">
        <v>749</v>
      </c>
      <c r="Z256" s="36" t="s">
        <v>749</v>
      </c>
      <c r="AA256" s="36" t="s">
        <v>749</v>
      </c>
      <c r="AB256" s="36" t="s">
        <v>749</v>
      </c>
      <c r="AC256" s="36">
        <v>2020</v>
      </c>
      <c r="AD256" s="36">
        <v>2012</v>
      </c>
      <c r="AE256" s="36">
        <v>2021</v>
      </c>
      <c r="AF256" s="36">
        <v>2015</v>
      </c>
      <c r="AG256" s="36">
        <v>2013</v>
      </c>
      <c r="AH256" s="36">
        <v>2013</v>
      </c>
      <c r="AI256" s="36">
        <v>2013</v>
      </c>
      <c r="AJ256" s="36">
        <v>2013</v>
      </c>
      <c r="AK256" s="36">
        <v>2019</v>
      </c>
      <c r="AL256" s="36">
        <v>2019</v>
      </c>
      <c r="AM256" s="36">
        <v>2019</v>
      </c>
      <c r="AN256" s="36">
        <v>2016</v>
      </c>
      <c r="AO256" s="36">
        <v>2016</v>
      </c>
      <c r="AP256" s="36">
        <v>2016</v>
      </c>
      <c r="AQ256" s="36">
        <v>2016</v>
      </c>
      <c r="AR256" s="36">
        <v>2013</v>
      </c>
      <c r="AS256" s="36">
        <v>2020</v>
      </c>
      <c r="AT256" s="12"/>
      <c r="AU256" s="12"/>
    </row>
    <row r="257" spans="1:47" ht="27.6">
      <c r="A257" s="56" t="s">
        <v>316</v>
      </c>
      <c r="B257" s="57" t="s">
        <v>320</v>
      </c>
      <c r="C257" s="58">
        <v>1604</v>
      </c>
      <c r="D257" s="36">
        <v>2012</v>
      </c>
      <c r="E257" s="36" t="s">
        <v>664</v>
      </c>
      <c r="F257" s="36" t="s">
        <v>1002</v>
      </c>
      <c r="G257" s="36">
        <v>2012</v>
      </c>
      <c r="H257" s="36" t="s">
        <v>665</v>
      </c>
      <c r="I257" s="54" t="s">
        <v>373</v>
      </c>
      <c r="J257" s="54">
        <v>2025</v>
      </c>
      <c r="K257" s="54">
        <v>2019</v>
      </c>
      <c r="L257" s="36">
        <v>2025</v>
      </c>
      <c r="M257" s="36">
        <v>2009</v>
      </c>
      <c r="N257" s="36">
        <v>2013</v>
      </c>
      <c r="O257" s="36">
        <v>2013</v>
      </c>
      <c r="P257" s="36">
        <v>2003</v>
      </c>
      <c r="Q257" s="36">
        <v>2013</v>
      </c>
      <c r="R257" s="36">
        <v>2013</v>
      </c>
      <c r="S257" s="36">
        <v>2013</v>
      </c>
      <c r="T257" s="36" t="s">
        <v>362</v>
      </c>
      <c r="U257" s="36">
        <v>2013</v>
      </c>
      <c r="V257" s="36">
        <v>2002</v>
      </c>
      <c r="W257" s="54">
        <v>2013</v>
      </c>
      <c r="X257" s="36">
        <v>2017</v>
      </c>
      <c r="Y257" s="36" t="s">
        <v>749</v>
      </c>
      <c r="Z257" s="36" t="s">
        <v>749</v>
      </c>
      <c r="AA257" s="36" t="s">
        <v>749</v>
      </c>
      <c r="AB257" s="36" t="s">
        <v>749</v>
      </c>
      <c r="AC257" s="36">
        <v>2020</v>
      </c>
      <c r="AD257" s="36">
        <v>2012</v>
      </c>
      <c r="AE257" s="36">
        <v>2021</v>
      </c>
      <c r="AF257" s="36">
        <v>2015</v>
      </c>
      <c r="AG257" s="36">
        <v>2013</v>
      </c>
      <c r="AH257" s="36">
        <v>2013</v>
      </c>
      <c r="AI257" s="36">
        <v>2013</v>
      </c>
      <c r="AJ257" s="36">
        <v>2013</v>
      </c>
      <c r="AK257" s="36">
        <v>2019</v>
      </c>
      <c r="AL257" s="36">
        <v>2019</v>
      </c>
      <c r="AM257" s="36">
        <v>2019</v>
      </c>
      <c r="AN257" s="36">
        <v>2016</v>
      </c>
      <c r="AO257" s="36">
        <v>2016</v>
      </c>
      <c r="AP257" s="36">
        <v>2016</v>
      </c>
      <c r="AQ257" s="36">
        <v>2016</v>
      </c>
      <c r="AR257" s="36">
        <v>2013</v>
      </c>
      <c r="AS257" s="36">
        <v>2020</v>
      </c>
      <c r="AT257" s="12"/>
      <c r="AU257" s="12"/>
    </row>
    <row r="258" spans="1:47" ht="27.6">
      <c r="A258" s="56" t="s">
        <v>316</v>
      </c>
      <c r="B258" s="57" t="s">
        <v>321</v>
      </c>
      <c r="C258" s="58">
        <v>1605</v>
      </c>
      <c r="D258" s="36">
        <v>2012</v>
      </c>
      <c r="E258" s="36" t="s">
        <v>664</v>
      </c>
      <c r="F258" s="36" t="s">
        <v>1003</v>
      </c>
      <c r="G258" s="36">
        <v>2012</v>
      </c>
      <c r="H258" s="36" t="s">
        <v>665</v>
      </c>
      <c r="I258" s="54" t="s">
        <v>373</v>
      </c>
      <c r="J258" s="54">
        <v>2025</v>
      </c>
      <c r="K258" s="54">
        <v>2019</v>
      </c>
      <c r="L258" s="36">
        <v>2025</v>
      </c>
      <c r="M258" s="36">
        <v>2009</v>
      </c>
      <c r="N258" s="36">
        <v>2013</v>
      </c>
      <c r="O258" s="36">
        <v>2013</v>
      </c>
      <c r="P258" s="36">
        <v>2003</v>
      </c>
      <c r="Q258" s="36">
        <v>2013</v>
      </c>
      <c r="R258" s="36">
        <v>2013</v>
      </c>
      <c r="S258" s="36">
        <v>2013</v>
      </c>
      <c r="T258" s="36" t="s">
        <v>362</v>
      </c>
      <c r="U258" s="36">
        <v>2013</v>
      </c>
      <c r="V258" s="36">
        <v>2002</v>
      </c>
      <c r="W258" s="54">
        <v>2013</v>
      </c>
      <c r="X258" s="36">
        <v>2017</v>
      </c>
      <c r="Y258" s="36" t="s">
        <v>749</v>
      </c>
      <c r="Z258" s="36" t="s">
        <v>749</v>
      </c>
      <c r="AA258" s="36" t="s">
        <v>749</v>
      </c>
      <c r="AB258" s="36" t="s">
        <v>749</v>
      </c>
      <c r="AC258" s="36">
        <v>2020</v>
      </c>
      <c r="AD258" s="36">
        <v>2012</v>
      </c>
      <c r="AE258" s="36">
        <v>2021</v>
      </c>
      <c r="AF258" s="36">
        <v>2015</v>
      </c>
      <c r="AG258" s="36">
        <v>2013</v>
      </c>
      <c r="AH258" s="36">
        <v>2013</v>
      </c>
      <c r="AI258" s="36">
        <v>2013</v>
      </c>
      <c r="AJ258" s="36">
        <v>2013</v>
      </c>
      <c r="AK258" s="36">
        <v>2019</v>
      </c>
      <c r="AL258" s="36">
        <v>2019</v>
      </c>
      <c r="AM258" s="36">
        <v>2019</v>
      </c>
      <c r="AN258" s="36">
        <v>2016</v>
      </c>
      <c r="AO258" s="36">
        <v>2016</v>
      </c>
      <c r="AP258" s="36">
        <v>2016</v>
      </c>
      <c r="AQ258" s="36">
        <v>2016</v>
      </c>
      <c r="AR258" s="36">
        <v>2013</v>
      </c>
      <c r="AS258" s="36">
        <v>2020</v>
      </c>
      <c r="AT258" s="12"/>
      <c r="AU258" s="12"/>
    </row>
    <row r="259" spans="1:47" ht="27.6">
      <c r="A259" s="56" t="s">
        <v>316</v>
      </c>
      <c r="B259" s="57" t="s">
        <v>322</v>
      </c>
      <c r="C259" s="58">
        <v>1606</v>
      </c>
      <c r="D259" s="36">
        <v>2012</v>
      </c>
      <c r="E259" s="36" t="s">
        <v>664</v>
      </c>
      <c r="F259" s="36" t="s">
        <v>1004</v>
      </c>
      <c r="G259" s="36">
        <v>2012</v>
      </c>
      <c r="H259" s="36" t="s">
        <v>665</v>
      </c>
      <c r="I259" s="54" t="s">
        <v>373</v>
      </c>
      <c r="J259" s="54">
        <v>2025</v>
      </c>
      <c r="K259" s="54">
        <v>2019</v>
      </c>
      <c r="L259" s="36">
        <v>2025</v>
      </c>
      <c r="M259" s="36">
        <v>2009</v>
      </c>
      <c r="N259" s="36">
        <v>2013</v>
      </c>
      <c r="O259" s="36">
        <v>2013</v>
      </c>
      <c r="P259" s="36">
        <v>2003</v>
      </c>
      <c r="Q259" s="36">
        <v>2013</v>
      </c>
      <c r="R259" s="36">
        <v>2013</v>
      </c>
      <c r="S259" s="36">
        <v>2013</v>
      </c>
      <c r="T259" s="36" t="s">
        <v>362</v>
      </c>
      <c r="U259" s="36">
        <v>2013</v>
      </c>
      <c r="V259" s="36">
        <v>2002</v>
      </c>
      <c r="W259" s="54">
        <v>2013</v>
      </c>
      <c r="X259" s="36">
        <v>2017</v>
      </c>
      <c r="Y259" s="36" t="s">
        <v>749</v>
      </c>
      <c r="Z259" s="36" t="s">
        <v>749</v>
      </c>
      <c r="AA259" s="36" t="s">
        <v>749</v>
      </c>
      <c r="AB259" s="36" t="s">
        <v>749</v>
      </c>
      <c r="AC259" s="36">
        <v>2020</v>
      </c>
      <c r="AD259" s="36">
        <v>2012</v>
      </c>
      <c r="AE259" s="36">
        <v>2021</v>
      </c>
      <c r="AF259" s="36">
        <v>2015</v>
      </c>
      <c r="AG259" s="36">
        <v>2013</v>
      </c>
      <c r="AH259" s="36">
        <v>2013</v>
      </c>
      <c r="AI259" s="36">
        <v>2013</v>
      </c>
      <c r="AJ259" s="36">
        <v>2013</v>
      </c>
      <c r="AK259" s="36">
        <v>2019</v>
      </c>
      <c r="AL259" s="36">
        <v>2019</v>
      </c>
      <c r="AM259" s="36">
        <v>2019</v>
      </c>
      <c r="AN259" s="36">
        <v>2016</v>
      </c>
      <c r="AO259" s="36">
        <v>2016</v>
      </c>
      <c r="AP259" s="36">
        <v>2016</v>
      </c>
      <c r="AQ259" s="36">
        <v>2016</v>
      </c>
      <c r="AR259" s="36">
        <v>2013</v>
      </c>
      <c r="AS259" s="36">
        <v>2020</v>
      </c>
      <c r="AT259" s="12"/>
      <c r="AU259" s="12"/>
    </row>
    <row r="260" spans="1:47" ht="27.6">
      <c r="A260" s="56" t="s">
        <v>316</v>
      </c>
      <c r="B260" s="57" t="s">
        <v>323</v>
      </c>
      <c r="C260" s="58">
        <v>1607</v>
      </c>
      <c r="D260" s="36">
        <v>2012</v>
      </c>
      <c r="E260" s="36" t="s">
        <v>664</v>
      </c>
      <c r="F260" s="36" t="s">
        <v>1005</v>
      </c>
      <c r="G260" s="36">
        <v>2012</v>
      </c>
      <c r="H260" s="36" t="s">
        <v>665</v>
      </c>
      <c r="I260" s="54" t="s">
        <v>373</v>
      </c>
      <c r="J260" s="54">
        <v>2025</v>
      </c>
      <c r="K260" s="54">
        <v>2019</v>
      </c>
      <c r="L260" s="36">
        <v>2025</v>
      </c>
      <c r="M260" s="36">
        <v>2009</v>
      </c>
      <c r="N260" s="36">
        <v>2013</v>
      </c>
      <c r="O260" s="36">
        <v>2013</v>
      </c>
      <c r="P260" s="36">
        <v>2003</v>
      </c>
      <c r="Q260" s="36">
        <v>2013</v>
      </c>
      <c r="R260" s="36">
        <v>2013</v>
      </c>
      <c r="S260" s="36">
        <v>2013</v>
      </c>
      <c r="T260" s="36" t="s">
        <v>362</v>
      </c>
      <c r="U260" s="36">
        <v>2013</v>
      </c>
      <c r="V260" s="36">
        <v>2002</v>
      </c>
      <c r="W260" s="54">
        <v>2013</v>
      </c>
      <c r="X260" s="36">
        <v>2017</v>
      </c>
      <c r="Y260" s="36" t="s">
        <v>749</v>
      </c>
      <c r="Z260" s="36" t="s">
        <v>749</v>
      </c>
      <c r="AA260" s="36" t="s">
        <v>749</v>
      </c>
      <c r="AB260" s="36" t="s">
        <v>749</v>
      </c>
      <c r="AC260" s="36">
        <v>2020</v>
      </c>
      <c r="AD260" s="36">
        <v>2012</v>
      </c>
      <c r="AE260" s="36">
        <v>2021</v>
      </c>
      <c r="AF260" s="36">
        <v>2015</v>
      </c>
      <c r="AG260" s="36">
        <v>2013</v>
      </c>
      <c r="AH260" s="36">
        <v>2013</v>
      </c>
      <c r="AI260" s="36">
        <v>2013</v>
      </c>
      <c r="AJ260" s="36">
        <v>2013</v>
      </c>
      <c r="AK260" s="36">
        <v>2019</v>
      </c>
      <c r="AL260" s="36">
        <v>2019</v>
      </c>
      <c r="AM260" s="36">
        <v>2019</v>
      </c>
      <c r="AN260" s="36">
        <v>2016</v>
      </c>
      <c r="AO260" s="36">
        <v>2016</v>
      </c>
      <c r="AP260" s="36">
        <v>2016</v>
      </c>
      <c r="AQ260" s="36">
        <v>2016</v>
      </c>
      <c r="AR260" s="36">
        <v>2013</v>
      </c>
      <c r="AS260" s="36">
        <v>2020</v>
      </c>
      <c r="AT260" s="12"/>
      <c r="AU260" s="12"/>
    </row>
    <row r="261" spans="1:47" ht="27.6">
      <c r="A261" s="56" t="s">
        <v>316</v>
      </c>
      <c r="B261" s="57" t="s">
        <v>324</v>
      </c>
      <c r="C261" s="58">
        <v>1608</v>
      </c>
      <c r="D261" s="36">
        <v>2012</v>
      </c>
      <c r="E261" s="36" t="s">
        <v>664</v>
      </c>
      <c r="F261" s="36" t="s">
        <v>1006</v>
      </c>
      <c r="G261" s="36">
        <v>2012</v>
      </c>
      <c r="H261" s="36" t="s">
        <v>665</v>
      </c>
      <c r="I261" s="54" t="s">
        <v>373</v>
      </c>
      <c r="J261" s="54">
        <v>2025</v>
      </c>
      <c r="K261" s="54">
        <v>2019</v>
      </c>
      <c r="L261" s="36">
        <v>2025</v>
      </c>
      <c r="M261" s="36">
        <v>2009</v>
      </c>
      <c r="N261" s="36">
        <v>2013</v>
      </c>
      <c r="O261" s="36">
        <v>2013</v>
      </c>
      <c r="P261" s="36">
        <v>2003</v>
      </c>
      <c r="Q261" s="36">
        <v>2013</v>
      </c>
      <c r="R261" s="36">
        <v>2013</v>
      </c>
      <c r="S261" s="36">
        <v>2013</v>
      </c>
      <c r="T261" s="36" t="s">
        <v>362</v>
      </c>
      <c r="U261" s="36">
        <v>2013</v>
      </c>
      <c r="V261" s="36">
        <v>2002</v>
      </c>
      <c r="W261" s="54">
        <v>2013</v>
      </c>
      <c r="X261" s="36">
        <v>2017</v>
      </c>
      <c r="Y261" s="36" t="s">
        <v>749</v>
      </c>
      <c r="Z261" s="36" t="s">
        <v>749</v>
      </c>
      <c r="AA261" s="36" t="s">
        <v>749</v>
      </c>
      <c r="AB261" s="36" t="s">
        <v>749</v>
      </c>
      <c r="AC261" s="36">
        <v>2020</v>
      </c>
      <c r="AD261" s="36">
        <v>2012</v>
      </c>
      <c r="AE261" s="36">
        <v>2021</v>
      </c>
      <c r="AF261" s="36">
        <v>2015</v>
      </c>
      <c r="AG261" s="36">
        <v>2013</v>
      </c>
      <c r="AH261" s="36">
        <v>2013</v>
      </c>
      <c r="AI261" s="36">
        <v>2013</v>
      </c>
      <c r="AJ261" s="36">
        <v>2013</v>
      </c>
      <c r="AK261" s="36">
        <v>2019</v>
      </c>
      <c r="AL261" s="36">
        <v>2019</v>
      </c>
      <c r="AM261" s="36">
        <v>2019</v>
      </c>
      <c r="AN261" s="36">
        <v>2016</v>
      </c>
      <c r="AO261" s="36">
        <v>2016</v>
      </c>
      <c r="AP261" s="36">
        <v>2016</v>
      </c>
      <c r="AQ261" s="36">
        <v>2016</v>
      </c>
      <c r="AR261" s="36">
        <v>2013</v>
      </c>
      <c r="AS261" s="36">
        <v>2020</v>
      </c>
      <c r="AT261" s="12"/>
      <c r="AU261" s="12"/>
    </row>
    <row r="262" spans="1:47" ht="27.6">
      <c r="A262" s="56" t="s">
        <v>316</v>
      </c>
      <c r="B262" s="57" t="s">
        <v>325</v>
      </c>
      <c r="C262" s="58">
        <v>1609</v>
      </c>
      <c r="D262" s="36">
        <v>2012</v>
      </c>
      <c r="E262" s="36" t="s">
        <v>664</v>
      </c>
      <c r="F262" s="36" t="s">
        <v>1007</v>
      </c>
      <c r="G262" s="36">
        <v>2012</v>
      </c>
      <c r="H262" s="36" t="s">
        <v>665</v>
      </c>
      <c r="I262" s="54" t="s">
        <v>373</v>
      </c>
      <c r="J262" s="54">
        <v>2025</v>
      </c>
      <c r="K262" s="54">
        <v>2019</v>
      </c>
      <c r="L262" s="36">
        <v>2025</v>
      </c>
      <c r="M262" s="36">
        <v>2009</v>
      </c>
      <c r="N262" s="36">
        <v>2013</v>
      </c>
      <c r="O262" s="36">
        <v>2013</v>
      </c>
      <c r="P262" s="36">
        <v>2003</v>
      </c>
      <c r="Q262" s="36">
        <v>2013</v>
      </c>
      <c r="R262" s="36">
        <v>2013</v>
      </c>
      <c r="S262" s="36">
        <v>2013</v>
      </c>
      <c r="T262" s="36" t="s">
        <v>362</v>
      </c>
      <c r="U262" s="36">
        <v>2013</v>
      </c>
      <c r="V262" s="36">
        <v>2002</v>
      </c>
      <c r="W262" s="54">
        <v>2013</v>
      </c>
      <c r="X262" s="36">
        <v>2017</v>
      </c>
      <c r="Y262" s="36" t="s">
        <v>749</v>
      </c>
      <c r="Z262" s="36" t="s">
        <v>749</v>
      </c>
      <c r="AA262" s="36" t="s">
        <v>749</v>
      </c>
      <c r="AB262" s="36" t="s">
        <v>749</v>
      </c>
      <c r="AC262" s="36">
        <v>2020</v>
      </c>
      <c r="AD262" s="36">
        <v>2012</v>
      </c>
      <c r="AE262" s="36">
        <v>2021</v>
      </c>
      <c r="AF262" s="36">
        <v>2015</v>
      </c>
      <c r="AG262" s="36">
        <v>2013</v>
      </c>
      <c r="AH262" s="36">
        <v>2013</v>
      </c>
      <c r="AI262" s="36">
        <v>2013</v>
      </c>
      <c r="AJ262" s="36">
        <v>2013</v>
      </c>
      <c r="AK262" s="36">
        <v>2019</v>
      </c>
      <c r="AL262" s="36">
        <v>2019</v>
      </c>
      <c r="AM262" s="36">
        <v>2019</v>
      </c>
      <c r="AN262" s="36">
        <v>2016</v>
      </c>
      <c r="AO262" s="36">
        <v>2016</v>
      </c>
      <c r="AP262" s="36">
        <v>2016</v>
      </c>
      <c r="AQ262" s="36">
        <v>2016</v>
      </c>
      <c r="AR262" s="36">
        <v>2013</v>
      </c>
      <c r="AS262" s="36">
        <v>2020</v>
      </c>
      <c r="AT262" s="12"/>
      <c r="AU262" s="12"/>
    </row>
    <row r="263" spans="1:47" ht="27.6">
      <c r="A263" s="56" t="s">
        <v>316</v>
      </c>
      <c r="B263" s="57" t="s">
        <v>326</v>
      </c>
      <c r="C263" s="58">
        <v>1610</v>
      </c>
      <c r="D263" s="36">
        <v>2012</v>
      </c>
      <c r="E263" s="36" t="s">
        <v>664</v>
      </c>
      <c r="F263" s="36" t="s">
        <v>1008</v>
      </c>
      <c r="G263" s="36">
        <v>2012</v>
      </c>
      <c r="H263" s="36" t="s">
        <v>665</v>
      </c>
      <c r="I263" s="54" t="s">
        <v>373</v>
      </c>
      <c r="J263" s="54">
        <v>2025</v>
      </c>
      <c r="K263" s="54">
        <v>2019</v>
      </c>
      <c r="L263" s="36">
        <v>2025</v>
      </c>
      <c r="M263" s="36">
        <v>2009</v>
      </c>
      <c r="N263" s="36">
        <v>2013</v>
      </c>
      <c r="O263" s="36">
        <v>2013</v>
      </c>
      <c r="P263" s="36">
        <v>2003</v>
      </c>
      <c r="Q263" s="36">
        <v>2013</v>
      </c>
      <c r="R263" s="36">
        <v>2013</v>
      </c>
      <c r="S263" s="36">
        <v>2013</v>
      </c>
      <c r="T263" s="36" t="s">
        <v>362</v>
      </c>
      <c r="U263" s="36">
        <v>2013</v>
      </c>
      <c r="V263" s="36">
        <v>2002</v>
      </c>
      <c r="W263" s="54">
        <v>2013</v>
      </c>
      <c r="X263" s="36">
        <v>2017</v>
      </c>
      <c r="Y263" s="36" t="s">
        <v>749</v>
      </c>
      <c r="Z263" s="36" t="s">
        <v>749</v>
      </c>
      <c r="AA263" s="36" t="s">
        <v>749</v>
      </c>
      <c r="AB263" s="36" t="s">
        <v>749</v>
      </c>
      <c r="AC263" s="36">
        <v>2020</v>
      </c>
      <c r="AD263" s="36">
        <v>2012</v>
      </c>
      <c r="AE263" s="36">
        <v>2021</v>
      </c>
      <c r="AF263" s="36">
        <v>2015</v>
      </c>
      <c r="AG263" s="36">
        <v>2013</v>
      </c>
      <c r="AH263" s="36">
        <v>2013</v>
      </c>
      <c r="AI263" s="36">
        <v>2013</v>
      </c>
      <c r="AJ263" s="36">
        <v>2013</v>
      </c>
      <c r="AK263" s="36">
        <v>2019</v>
      </c>
      <c r="AL263" s="36">
        <v>2019</v>
      </c>
      <c r="AM263" s="36">
        <v>2019</v>
      </c>
      <c r="AN263" s="36">
        <v>2016</v>
      </c>
      <c r="AO263" s="36">
        <v>2016</v>
      </c>
      <c r="AP263" s="36">
        <v>2016</v>
      </c>
      <c r="AQ263" s="36">
        <v>2016</v>
      </c>
      <c r="AR263" s="36">
        <v>2013</v>
      </c>
      <c r="AS263" s="36">
        <v>2020</v>
      </c>
      <c r="AT263" s="12"/>
      <c r="AU263" s="12"/>
    </row>
    <row r="264" spans="1:47" ht="27.6">
      <c r="A264" s="56" t="s">
        <v>316</v>
      </c>
      <c r="B264" s="57" t="s">
        <v>327</v>
      </c>
      <c r="C264" s="58">
        <v>1611</v>
      </c>
      <c r="D264" s="36">
        <v>2012</v>
      </c>
      <c r="E264" s="36" t="s">
        <v>664</v>
      </c>
      <c r="F264" s="36" t="s">
        <v>1009</v>
      </c>
      <c r="G264" s="36">
        <v>2012</v>
      </c>
      <c r="H264" s="36" t="s">
        <v>665</v>
      </c>
      <c r="I264" s="54" t="s">
        <v>373</v>
      </c>
      <c r="J264" s="54">
        <v>2025</v>
      </c>
      <c r="K264" s="54">
        <v>2019</v>
      </c>
      <c r="L264" s="36">
        <v>2025</v>
      </c>
      <c r="M264" s="36">
        <v>2009</v>
      </c>
      <c r="N264" s="36">
        <v>2013</v>
      </c>
      <c r="O264" s="36">
        <v>2013</v>
      </c>
      <c r="P264" s="36">
        <v>2003</v>
      </c>
      <c r="Q264" s="36">
        <v>2013</v>
      </c>
      <c r="R264" s="36">
        <v>2013</v>
      </c>
      <c r="S264" s="36">
        <v>2013</v>
      </c>
      <c r="T264" s="36" t="s">
        <v>362</v>
      </c>
      <c r="U264" s="36">
        <v>2013</v>
      </c>
      <c r="V264" s="36">
        <v>2002</v>
      </c>
      <c r="W264" s="54">
        <v>2013</v>
      </c>
      <c r="X264" s="36">
        <v>2017</v>
      </c>
      <c r="Y264" s="36" t="s">
        <v>749</v>
      </c>
      <c r="Z264" s="36" t="s">
        <v>749</v>
      </c>
      <c r="AA264" s="36" t="s">
        <v>749</v>
      </c>
      <c r="AB264" s="36" t="s">
        <v>749</v>
      </c>
      <c r="AC264" s="36">
        <v>2020</v>
      </c>
      <c r="AD264" s="36">
        <v>2012</v>
      </c>
      <c r="AE264" s="36">
        <v>2021</v>
      </c>
      <c r="AF264" s="36">
        <v>2015</v>
      </c>
      <c r="AG264" s="36">
        <v>2013</v>
      </c>
      <c r="AH264" s="36">
        <v>2013</v>
      </c>
      <c r="AI264" s="36">
        <v>2013</v>
      </c>
      <c r="AJ264" s="36">
        <v>2013</v>
      </c>
      <c r="AK264" s="36">
        <v>2019</v>
      </c>
      <c r="AL264" s="36">
        <v>2019</v>
      </c>
      <c r="AM264" s="36">
        <v>2019</v>
      </c>
      <c r="AN264" s="36">
        <v>2016</v>
      </c>
      <c r="AO264" s="36">
        <v>2016</v>
      </c>
      <c r="AP264" s="36">
        <v>2016</v>
      </c>
      <c r="AQ264" s="36">
        <v>2016</v>
      </c>
      <c r="AR264" s="36">
        <v>2013</v>
      </c>
      <c r="AS264" s="36">
        <v>2020</v>
      </c>
      <c r="AT264" s="12"/>
      <c r="AU264" s="12"/>
    </row>
    <row r="265" spans="1:47" ht="27.6">
      <c r="A265" s="56" t="s">
        <v>316</v>
      </c>
      <c r="B265" s="57" t="s">
        <v>328</v>
      </c>
      <c r="C265" s="58">
        <v>1612</v>
      </c>
      <c r="D265" s="36">
        <v>2012</v>
      </c>
      <c r="E265" s="36" t="s">
        <v>664</v>
      </c>
      <c r="F265" s="36" t="s">
        <v>1010</v>
      </c>
      <c r="G265" s="36">
        <v>2012</v>
      </c>
      <c r="H265" s="36" t="s">
        <v>665</v>
      </c>
      <c r="I265" s="54" t="s">
        <v>373</v>
      </c>
      <c r="J265" s="54">
        <v>2025</v>
      </c>
      <c r="K265" s="54">
        <v>2019</v>
      </c>
      <c r="L265" s="36">
        <v>2025</v>
      </c>
      <c r="M265" s="36">
        <v>2009</v>
      </c>
      <c r="N265" s="36">
        <v>2013</v>
      </c>
      <c r="O265" s="36">
        <v>2013</v>
      </c>
      <c r="P265" s="36">
        <v>2003</v>
      </c>
      <c r="Q265" s="36">
        <v>2013</v>
      </c>
      <c r="R265" s="36">
        <v>2013</v>
      </c>
      <c r="S265" s="36">
        <v>2013</v>
      </c>
      <c r="T265" s="36" t="s">
        <v>362</v>
      </c>
      <c r="U265" s="36">
        <v>2013</v>
      </c>
      <c r="V265" s="36">
        <v>2002</v>
      </c>
      <c r="W265" s="54">
        <v>2013</v>
      </c>
      <c r="X265" s="36">
        <v>2017</v>
      </c>
      <c r="Y265" s="36" t="s">
        <v>749</v>
      </c>
      <c r="Z265" s="36" t="s">
        <v>749</v>
      </c>
      <c r="AA265" s="36" t="s">
        <v>749</v>
      </c>
      <c r="AB265" s="36" t="s">
        <v>749</v>
      </c>
      <c r="AC265" s="36">
        <v>2020</v>
      </c>
      <c r="AD265" s="36">
        <v>2012</v>
      </c>
      <c r="AE265" s="36">
        <v>2021</v>
      </c>
      <c r="AF265" s="36">
        <v>2015</v>
      </c>
      <c r="AG265" s="36">
        <v>2013</v>
      </c>
      <c r="AH265" s="36">
        <v>2013</v>
      </c>
      <c r="AI265" s="36">
        <v>2013</v>
      </c>
      <c r="AJ265" s="36">
        <v>2013</v>
      </c>
      <c r="AK265" s="36">
        <v>2019</v>
      </c>
      <c r="AL265" s="36">
        <v>2019</v>
      </c>
      <c r="AM265" s="36">
        <v>2019</v>
      </c>
      <c r="AN265" s="36">
        <v>2016</v>
      </c>
      <c r="AO265" s="36">
        <v>2016</v>
      </c>
      <c r="AP265" s="36">
        <v>2016</v>
      </c>
      <c r="AQ265" s="36">
        <v>2016</v>
      </c>
      <c r="AR265" s="36">
        <v>2013</v>
      </c>
      <c r="AS265" s="36">
        <v>2020</v>
      </c>
      <c r="AT265" s="12"/>
      <c r="AU265" s="12"/>
    </row>
    <row r="266" spans="1:47" ht="27.6">
      <c r="A266" s="56" t="s">
        <v>316</v>
      </c>
      <c r="B266" s="57" t="s">
        <v>329</v>
      </c>
      <c r="C266" s="58">
        <v>1613</v>
      </c>
      <c r="D266" s="36">
        <v>2012</v>
      </c>
      <c r="E266" s="36" t="s">
        <v>664</v>
      </c>
      <c r="F266" s="36" t="s">
        <v>1011</v>
      </c>
      <c r="G266" s="36">
        <v>2012</v>
      </c>
      <c r="H266" s="36" t="s">
        <v>665</v>
      </c>
      <c r="I266" s="54" t="s">
        <v>373</v>
      </c>
      <c r="J266" s="54">
        <v>2025</v>
      </c>
      <c r="K266" s="54">
        <v>2019</v>
      </c>
      <c r="L266" s="36">
        <v>2025</v>
      </c>
      <c r="M266" s="36">
        <v>2009</v>
      </c>
      <c r="N266" s="36">
        <v>2013</v>
      </c>
      <c r="O266" s="36">
        <v>2013</v>
      </c>
      <c r="P266" s="36">
        <v>2003</v>
      </c>
      <c r="Q266" s="36">
        <v>2013</v>
      </c>
      <c r="R266" s="36">
        <v>2013</v>
      </c>
      <c r="S266" s="36">
        <v>2013</v>
      </c>
      <c r="T266" s="36" t="s">
        <v>362</v>
      </c>
      <c r="U266" s="36">
        <v>2013</v>
      </c>
      <c r="V266" s="36">
        <v>2002</v>
      </c>
      <c r="W266" s="54">
        <v>2013</v>
      </c>
      <c r="X266" s="36">
        <v>2017</v>
      </c>
      <c r="Y266" s="36" t="s">
        <v>749</v>
      </c>
      <c r="Z266" s="36" t="s">
        <v>749</v>
      </c>
      <c r="AA266" s="36" t="s">
        <v>749</v>
      </c>
      <c r="AB266" s="36" t="s">
        <v>749</v>
      </c>
      <c r="AC266" s="36">
        <v>2020</v>
      </c>
      <c r="AD266" s="36">
        <v>2012</v>
      </c>
      <c r="AE266" s="36">
        <v>2021</v>
      </c>
      <c r="AF266" s="36">
        <v>2015</v>
      </c>
      <c r="AG266" s="36">
        <v>2013</v>
      </c>
      <c r="AH266" s="36">
        <v>2013</v>
      </c>
      <c r="AI266" s="36">
        <v>2013</v>
      </c>
      <c r="AJ266" s="36">
        <v>2013</v>
      </c>
      <c r="AK266" s="36">
        <v>2019</v>
      </c>
      <c r="AL266" s="36">
        <v>2019</v>
      </c>
      <c r="AM266" s="36">
        <v>2019</v>
      </c>
      <c r="AN266" s="36">
        <v>2016</v>
      </c>
      <c r="AO266" s="36">
        <v>2016</v>
      </c>
      <c r="AP266" s="36">
        <v>2016</v>
      </c>
      <c r="AQ266" s="36">
        <v>2016</v>
      </c>
      <c r="AR266" s="36">
        <v>2013</v>
      </c>
      <c r="AS266" s="36">
        <v>2020</v>
      </c>
      <c r="AT266" s="12"/>
      <c r="AU266" s="12"/>
    </row>
    <row r="267" spans="1:47" ht="27.6">
      <c r="A267" s="56" t="s">
        <v>316</v>
      </c>
      <c r="B267" s="57" t="s">
        <v>330</v>
      </c>
      <c r="C267" s="58">
        <v>1614</v>
      </c>
      <c r="D267" s="36">
        <v>2012</v>
      </c>
      <c r="E267" s="36" t="s">
        <v>664</v>
      </c>
      <c r="F267" s="36" t="s">
        <v>1012</v>
      </c>
      <c r="G267" s="36">
        <v>2012</v>
      </c>
      <c r="H267" s="36" t="s">
        <v>665</v>
      </c>
      <c r="I267" s="54" t="s">
        <v>373</v>
      </c>
      <c r="J267" s="54">
        <v>2025</v>
      </c>
      <c r="K267" s="54">
        <v>2019</v>
      </c>
      <c r="L267" s="36">
        <v>2025</v>
      </c>
      <c r="M267" s="36">
        <v>2009</v>
      </c>
      <c r="N267" s="36">
        <v>2013</v>
      </c>
      <c r="O267" s="36">
        <v>2013</v>
      </c>
      <c r="P267" s="36">
        <v>2003</v>
      </c>
      <c r="Q267" s="36">
        <v>2013</v>
      </c>
      <c r="R267" s="36">
        <v>2013</v>
      </c>
      <c r="S267" s="36">
        <v>2013</v>
      </c>
      <c r="T267" s="36" t="s">
        <v>362</v>
      </c>
      <c r="U267" s="36">
        <v>2013</v>
      </c>
      <c r="V267" s="36">
        <v>2002</v>
      </c>
      <c r="W267" s="54">
        <v>2013</v>
      </c>
      <c r="X267" s="36">
        <v>2017</v>
      </c>
      <c r="Y267" s="36" t="s">
        <v>749</v>
      </c>
      <c r="Z267" s="36" t="s">
        <v>749</v>
      </c>
      <c r="AA267" s="36" t="s">
        <v>749</v>
      </c>
      <c r="AB267" s="36" t="s">
        <v>749</v>
      </c>
      <c r="AC267" s="36">
        <v>2020</v>
      </c>
      <c r="AD267" s="36">
        <v>2012</v>
      </c>
      <c r="AE267" s="36">
        <v>2021</v>
      </c>
      <c r="AF267" s="36">
        <v>2015</v>
      </c>
      <c r="AG267" s="36">
        <v>2013</v>
      </c>
      <c r="AH267" s="36">
        <v>2013</v>
      </c>
      <c r="AI267" s="36">
        <v>2013</v>
      </c>
      <c r="AJ267" s="36">
        <v>2013</v>
      </c>
      <c r="AK267" s="36">
        <v>2019</v>
      </c>
      <c r="AL267" s="36">
        <v>2019</v>
      </c>
      <c r="AM267" s="36">
        <v>2019</v>
      </c>
      <c r="AN267" s="36">
        <v>2016</v>
      </c>
      <c r="AO267" s="36">
        <v>2016</v>
      </c>
      <c r="AP267" s="36">
        <v>2016</v>
      </c>
      <c r="AQ267" s="36">
        <v>2016</v>
      </c>
      <c r="AR267" s="36">
        <v>2013</v>
      </c>
      <c r="AS267" s="36">
        <v>2020</v>
      </c>
      <c r="AT267" s="12"/>
      <c r="AU267" s="12"/>
    </row>
    <row r="268" spans="1:47" ht="27.6">
      <c r="A268" s="56" t="s">
        <v>316</v>
      </c>
      <c r="B268" s="57" t="s">
        <v>331</v>
      </c>
      <c r="C268" s="58">
        <v>1615</v>
      </c>
      <c r="D268" s="36">
        <v>2012</v>
      </c>
      <c r="E268" s="36" t="s">
        <v>664</v>
      </c>
      <c r="F268" s="36" t="s">
        <v>1013</v>
      </c>
      <c r="G268" s="36">
        <v>2012</v>
      </c>
      <c r="H268" s="36" t="s">
        <v>665</v>
      </c>
      <c r="I268" s="54" t="s">
        <v>373</v>
      </c>
      <c r="J268" s="54">
        <v>2025</v>
      </c>
      <c r="K268" s="54">
        <v>2019</v>
      </c>
      <c r="L268" s="36">
        <v>2025</v>
      </c>
      <c r="M268" s="36">
        <v>2009</v>
      </c>
      <c r="N268" s="36">
        <v>2013</v>
      </c>
      <c r="O268" s="36">
        <v>2013</v>
      </c>
      <c r="P268" s="36">
        <v>2003</v>
      </c>
      <c r="Q268" s="36">
        <v>2013</v>
      </c>
      <c r="R268" s="36">
        <v>2013</v>
      </c>
      <c r="S268" s="36">
        <v>2013</v>
      </c>
      <c r="T268" s="36" t="s">
        <v>362</v>
      </c>
      <c r="U268" s="36">
        <v>2013</v>
      </c>
      <c r="V268" s="36">
        <v>2002</v>
      </c>
      <c r="W268" s="54">
        <v>2013</v>
      </c>
      <c r="X268" s="36">
        <v>2017</v>
      </c>
      <c r="Y268" s="36" t="s">
        <v>749</v>
      </c>
      <c r="Z268" s="36" t="s">
        <v>749</v>
      </c>
      <c r="AA268" s="36" t="s">
        <v>749</v>
      </c>
      <c r="AB268" s="36" t="s">
        <v>749</v>
      </c>
      <c r="AC268" s="36">
        <v>2020</v>
      </c>
      <c r="AD268" s="36">
        <v>2012</v>
      </c>
      <c r="AE268" s="36">
        <v>2021</v>
      </c>
      <c r="AF268" s="36">
        <v>2015</v>
      </c>
      <c r="AG268" s="36">
        <v>2013</v>
      </c>
      <c r="AH268" s="36">
        <v>2013</v>
      </c>
      <c r="AI268" s="36">
        <v>2013</v>
      </c>
      <c r="AJ268" s="36">
        <v>2013</v>
      </c>
      <c r="AK268" s="36">
        <v>2019</v>
      </c>
      <c r="AL268" s="36">
        <v>2019</v>
      </c>
      <c r="AM268" s="36">
        <v>2019</v>
      </c>
      <c r="AN268" s="36">
        <v>2016</v>
      </c>
      <c r="AO268" s="36">
        <v>2016</v>
      </c>
      <c r="AP268" s="36">
        <v>2016</v>
      </c>
      <c r="AQ268" s="36">
        <v>2016</v>
      </c>
      <c r="AR268" s="36">
        <v>2013</v>
      </c>
      <c r="AS268" s="36">
        <v>2020</v>
      </c>
      <c r="AT268" s="12"/>
      <c r="AU268" s="12"/>
    </row>
    <row r="269" spans="1:47" ht="27.6">
      <c r="A269" s="56" t="s">
        <v>316</v>
      </c>
      <c r="B269" s="57" t="s">
        <v>332</v>
      </c>
      <c r="C269" s="58">
        <v>1616</v>
      </c>
      <c r="D269" s="36">
        <v>2012</v>
      </c>
      <c r="E269" s="36" t="s">
        <v>664</v>
      </c>
      <c r="F269" s="36" t="s">
        <v>1014</v>
      </c>
      <c r="G269" s="36">
        <v>2012</v>
      </c>
      <c r="H269" s="36" t="s">
        <v>665</v>
      </c>
      <c r="I269" s="54" t="s">
        <v>373</v>
      </c>
      <c r="J269" s="54">
        <v>2025</v>
      </c>
      <c r="K269" s="54">
        <v>2019</v>
      </c>
      <c r="L269" s="36">
        <v>2025</v>
      </c>
      <c r="M269" s="36">
        <v>2009</v>
      </c>
      <c r="N269" s="36">
        <v>2013</v>
      </c>
      <c r="O269" s="36">
        <v>2013</v>
      </c>
      <c r="P269" s="36">
        <v>2003</v>
      </c>
      <c r="Q269" s="36">
        <v>2013</v>
      </c>
      <c r="R269" s="36">
        <v>2013</v>
      </c>
      <c r="S269" s="36">
        <v>2013</v>
      </c>
      <c r="T269" s="36" t="s">
        <v>362</v>
      </c>
      <c r="U269" s="36">
        <v>2013</v>
      </c>
      <c r="V269" s="36">
        <v>2002</v>
      </c>
      <c r="W269" s="54">
        <v>2013</v>
      </c>
      <c r="X269" s="36">
        <v>2017</v>
      </c>
      <c r="Y269" s="36" t="s">
        <v>749</v>
      </c>
      <c r="Z269" s="36" t="s">
        <v>749</v>
      </c>
      <c r="AA269" s="36" t="s">
        <v>749</v>
      </c>
      <c r="AB269" s="36" t="s">
        <v>749</v>
      </c>
      <c r="AC269" s="36">
        <v>2020</v>
      </c>
      <c r="AD269" s="36">
        <v>2012</v>
      </c>
      <c r="AE269" s="36">
        <v>2021</v>
      </c>
      <c r="AF269" s="36">
        <v>2015</v>
      </c>
      <c r="AG269" s="36">
        <v>2013</v>
      </c>
      <c r="AH269" s="36">
        <v>2013</v>
      </c>
      <c r="AI269" s="36">
        <v>2013</v>
      </c>
      <c r="AJ269" s="36">
        <v>2013</v>
      </c>
      <c r="AK269" s="36">
        <v>2019</v>
      </c>
      <c r="AL269" s="36">
        <v>2019</v>
      </c>
      <c r="AM269" s="36">
        <v>2019</v>
      </c>
      <c r="AN269" s="36">
        <v>2016</v>
      </c>
      <c r="AO269" s="36">
        <v>2016</v>
      </c>
      <c r="AP269" s="36">
        <v>2016</v>
      </c>
      <c r="AQ269" s="36">
        <v>2016</v>
      </c>
      <c r="AR269" s="36">
        <v>2013</v>
      </c>
      <c r="AS269" s="36">
        <v>2020</v>
      </c>
      <c r="AT269" s="12"/>
      <c r="AU269" s="12"/>
    </row>
    <row r="270" spans="1:47" ht="27.6">
      <c r="A270" s="56" t="s">
        <v>316</v>
      </c>
      <c r="B270" s="57" t="s">
        <v>333</v>
      </c>
      <c r="C270" s="58">
        <v>1617</v>
      </c>
      <c r="D270" s="36">
        <v>2012</v>
      </c>
      <c r="E270" s="36" t="s">
        <v>664</v>
      </c>
      <c r="F270" s="36" t="s">
        <v>1015</v>
      </c>
      <c r="G270" s="36">
        <v>2012</v>
      </c>
      <c r="H270" s="36" t="s">
        <v>665</v>
      </c>
      <c r="I270" s="54" t="s">
        <v>373</v>
      </c>
      <c r="J270" s="54">
        <v>2025</v>
      </c>
      <c r="K270" s="54">
        <v>2019</v>
      </c>
      <c r="L270" s="36">
        <v>2025</v>
      </c>
      <c r="M270" s="36">
        <v>2009</v>
      </c>
      <c r="N270" s="36">
        <v>2013</v>
      </c>
      <c r="O270" s="36">
        <v>2013</v>
      </c>
      <c r="P270" s="36">
        <v>2003</v>
      </c>
      <c r="Q270" s="36">
        <v>2013</v>
      </c>
      <c r="R270" s="36">
        <v>2013</v>
      </c>
      <c r="S270" s="36">
        <v>2013</v>
      </c>
      <c r="T270" s="36" t="s">
        <v>362</v>
      </c>
      <c r="U270" s="36">
        <v>2013</v>
      </c>
      <c r="V270" s="36">
        <v>2002</v>
      </c>
      <c r="W270" s="54">
        <v>2013</v>
      </c>
      <c r="X270" s="36">
        <v>2017</v>
      </c>
      <c r="Y270" s="36" t="s">
        <v>749</v>
      </c>
      <c r="Z270" s="36" t="s">
        <v>749</v>
      </c>
      <c r="AA270" s="36" t="s">
        <v>749</v>
      </c>
      <c r="AB270" s="36" t="s">
        <v>749</v>
      </c>
      <c r="AC270" s="36">
        <v>2020</v>
      </c>
      <c r="AD270" s="36">
        <v>2012</v>
      </c>
      <c r="AE270" s="36">
        <v>2021</v>
      </c>
      <c r="AF270" s="36">
        <v>2015</v>
      </c>
      <c r="AG270" s="36">
        <v>2013</v>
      </c>
      <c r="AH270" s="36">
        <v>2013</v>
      </c>
      <c r="AI270" s="36">
        <v>2013</v>
      </c>
      <c r="AJ270" s="36">
        <v>2013</v>
      </c>
      <c r="AK270" s="36">
        <v>2019</v>
      </c>
      <c r="AL270" s="36">
        <v>2019</v>
      </c>
      <c r="AM270" s="36">
        <v>2019</v>
      </c>
      <c r="AN270" s="36">
        <v>2016</v>
      </c>
      <c r="AO270" s="36">
        <v>2016</v>
      </c>
      <c r="AP270" s="36">
        <v>2016</v>
      </c>
      <c r="AQ270" s="36">
        <v>2016</v>
      </c>
      <c r="AR270" s="36">
        <v>2013</v>
      </c>
      <c r="AS270" s="36">
        <v>2020</v>
      </c>
      <c r="AT270" s="12"/>
      <c r="AU270" s="12"/>
    </row>
    <row r="271" spans="1:47" ht="27.6">
      <c r="A271" s="56" t="s">
        <v>316</v>
      </c>
      <c r="B271" s="57" t="s">
        <v>334</v>
      </c>
      <c r="C271" s="58">
        <v>1618</v>
      </c>
      <c r="D271" s="36">
        <v>2012</v>
      </c>
      <c r="E271" s="36" t="s">
        <v>664</v>
      </c>
      <c r="F271" s="36" t="s">
        <v>1016</v>
      </c>
      <c r="G271" s="36">
        <v>2012</v>
      </c>
      <c r="H271" s="36" t="s">
        <v>665</v>
      </c>
      <c r="I271" s="54" t="s">
        <v>373</v>
      </c>
      <c r="J271" s="54">
        <v>2025</v>
      </c>
      <c r="K271" s="54">
        <v>2019</v>
      </c>
      <c r="L271" s="36">
        <v>2025</v>
      </c>
      <c r="M271" s="36">
        <v>2009</v>
      </c>
      <c r="N271" s="36">
        <v>2013</v>
      </c>
      <c r="O271" s="36">
        <v>2013</v>
      </c>
      <c r="P271" s="36">
        <v>2003</v>
      </c>
      <c r="Q271" s="36">
        <v>2013</v>
      </c>
      <c r="R271" s="36">
        <v>2013</v>
      </c>
      <c r="S271" s="36">
        <v>2013</v>
      </c>
      <c r="T271" s="36" t="s">
        <v>362</v>
      </c>
      <c r="U271" s="36">
        <v>2013</v>
      </c>
      <c r="V271" s="36">
        <v>2002</v>
      </c>
      <c r="W271" s="54">
        <v>2013</v>
      </c>
      <c r="X271" s="36">
        <v>2017</v>
      </c>
      <c r="Y271" s="36" t="s">
        <v>749</v>
      </c>
      <c r="Z271" s="36" t="s">
        <v>749</v>
      </c>
      <c r="AA271" s="36" t="s">
        <v>749</v>
      </c>
      <c r="AB271" s="36" t="s">
        <v>749</v>
      </c>
      <c r="AC271" s="36">
        <v>2020</v>
      </c>
      <c r="AD271" s="36">
        <v>2012</v>
      </c>
      <c r="AE271" s="36">
        <v>2021</v>
      </c>
      <c r="AF271" s="36">
        <v>2015</v>
      </c>
      <c r="AG271" s="36">
        <v>2013</v>
      </c>
      <c r="AH271" s="36">
        <v>2013</v>
      </c>
      <c r="AI271" s="36">
        <v>2013</v>
      </c>
      <c r="AJ271" s="36">
        <v>2013</v>
      </c>
      <c r="AK271" s="36">
        <v>2019</v>
      </c>
      <c r="AL271" s="36">
        <v>2019</v>
      </c>
      <c r="AM271" s="36">
        <v>2019</v>
      </c>
      <c r="AN271" s="36">
        <v>2016</v>
      </c>
      <c r="AO271" s="36">
        <v>2016</v>
      </c>
      <c r="AP271" s="36">
        <v>2016</v>
      </c>
      <c r="AQ271" s="36">
        <v>2016</v>
      </c>
      <c r="AR271" s="36">
        <v>2013</v>
      </c>
      <c r="AS271" s="36">
        <v>2020</v>
      </c>
      <c r="AT271" s="12"/>
      <c r="AU271" s="12"/>
    </row>
    <row r="272" spans="1:47" ht="27.6">
      <c r="A272" s="56" t="s">
        <v>316</v>
      </c>
      <c r="B272" s="57" t="s">
        <v>335</v>
      </c>
      <c r="C272" s="58">
        <v>1619</v>
      </c>
      <c r="D272" s="36">
        <v>2012</v>
      </c>
      <c r="E272" s="36" t="s">
        <v>664</v>
      </c>
      <c r="F272" s="36" t="s">
        <v>1017</v>
      </c>
      <c r="G272" s="36">
        <v>2012</v>
      </c>
      <c r="H272" s="36" t="s">
        <v>665</v>
      </c>
      <c r="I272" s="54" t="s">
        <v>373</v>
      </c>
      <c r="J272" s="54">
        <v>2025</v>
      </c>
      <c r="K272" s="54">
        <v>2019</v>
      </c>
      <c r="L272" s="36">
        <v>2025</v>
      </c>
      <c r="M272" s="36">
        <v>2009</v>
      </c>
      <c r="N272" s="36">
        <v>2013</v>
      </c>
      <c r="O272" s="36">
        <v>2013</v>
      </c>
      <c r="P272" s="36">
        <v>2003</v>
      </c>
      <c r="Q272" s="36">
        <v>2013</v>
      </c>
      <c r="R272" s="36">
        <v>2013</v>
      </c>
      <c r="S272" s="36">
        <v>2013</v>
      </c>
      <c r="T272" s="36" t="s">
        <v>362</v>
      </c>
      <c r="U272" s="36">
        <v>2013</v>
      </c>
      <c r="V272" s="36">
        <v>2002</v>
      </c>
      <c r="W272" s="54">
        <v>2013</v>
      </c>
      <c r="X272" s="36">
        <v>2017</v>
      </c>
      <c r="Y272" s="36" t="s">
        <v>749</v>
      </c>
      <c r="Z272" s="36" t="s">
        <v>749</v>
      </c>
      <c r="AA272" s="36" t="s">
        <v>749</v>
      </c>
      <c r="AB272" s="36" t="s">
        <v>749</v>
      </c>
      <c r="AC272" s="36">
        <v>2020</v>
      </c>
      <c r="AD272" s="36">
        <v>2012</v>
      </c>
      <c r="AE272" s="36">
        <v>2021</v>
      </c>
      <c r="AF272" s="36">
        <v>2015</v>
      </c>
      <c r="AG272" s="36">
        <v>2013</v>
      </c>
      <c r="AH272" s="36">
        <v>2013</v>
      </c>
      <c r="AI272" s="36">
        <v>2013</v>
      </c>
      <c r="AJ272" s="36">
        <v>2013</v>
      </c>
      <c r="AK272" s="36">
        <v>2019</v>
      </c>
      <c r="AL272" s="36">
        <v>2019</v>
      </c>
      <c r="AM272" s="36">
        <v>2019</v>
      </c>
      <c r="AN272" s="36">
        <v>2016</v>
      </c>
      <c r="AO272" s="36">
        <v>2016</v>
      </c>
      <c r="AP272" s="36">
        <v>2016</v>
      </c>
      <c r="AQ272" s="36">
        <v>2016</v>
      </c>
      <c r="AR272" s="36">
        <v>2013</v>
      </c>
      <c r="AS272" s="36">
        <v>2020</v>
      </c>
      <c r="AT272" s="12"/>
      <c r="AU272" s="12"/>
    </row>
    <row r="273" spans="1:47" ht="27.6">
      <c r="A273" s="56" t="s">
        <v>316</v>
      </c>
      <c r="B273" s="57" t="s">
        <v>157</v>
      </c>
      <c r="C273" s="58">
        <v>1620</v>
      </c>
      <c r="D273" s="36">
        <v>2012</v>
      </c>
      <c r="E273" s="36" t="s">
        <v>664</v>
      </c>
      <c r="F273" s="36" t="s">
        <v>1018</v>
      </c>
      <c r="G273" s="36">
        <v>2012</v>
      </c>
      <c r="H273" s="36" t="s">
        <v>665</v>
      </c>
      <c r="I273" s="54" t="s">
        <v>373</v>
      </c>
      <c r="J273" s="54">
        <v>2025</v>
      </c>
      <c r="K273" s="54">
        <v>2019</v>
      </c>
      <c r="L273" s="36">
        <v>2025</v>
      </c>
      <c r="M273" s="36">
        <v>2009</v>
      </c>
      <c r="N273" s="36">
        <v>2013</v>
      </c>
      <c r="O273" s="36">
        <v>2013</v>
      </c>
      <c r="P273" s="36">
        <v>2003</v>
      </c>
      <c r="Q273" s="36">
        <v>2013</v>
      </c>
      <c r="R273" s="36">
        <v>2013</v>
      </c>
      <c r="S273" s="36">
        <v>2013</v>
      </c>
      <c r="T273" s="36" t="s">
        <v>362</v>
      </c>
      <c r="U273" s="36">
        <v>2013</v>
      </c>
      <c r="V273" s="36">
        <v>2002</v>
      </c>
      <c r="W273" s="54">
        <v>2013</v>
      </c>
      <c r="X273" s="36">
        <v>2017</v>
      </c>
      <c r="Y273" s="36" t="s">
        <v>749</v>
      </c>
      <c r="Z273" s="36" t="s">
        <v>749</v>
      </c>
      <c r="AA273" s="36" t="s">
        <v>749</v>
      </c>
      <c r="AB273" s="36" t="s">
        <v>749</v>
      </c>
      <c r="AC273" s="36">
        <v>2020</v>
      </c>
      <c r="AD273" s="36">
        <v>2012</v>
      </c>
      <c r="AE273" s="36">
        <v>2021</v>
      </c>
      <c r="AF273" s="36">
        <v>2015</v>
      </c>
      <c r="AG273" s="36">
        <v>2013</v>
      </c>
      <c r="AH273" s="36">
        <v>2013</v>
      </c>
      <c r="AI273" s="36">
        <v>2013</v>
      </c>
      <c r="AJ273" s="36">
        <v>2013</v>
      </c>
      <c r="AK273" s="36">
        <v>2019</v>
      </c>
      <c r="AL273" s="36">
        <v>2019</v>
      </c>
      <c r="AM273" s="36">
        <v>2019</v>
      </c>
      <c r="AN273" s="36">
        <v>2016</v>
      </c>
      <c r="AO273" s="36">
        <v>2016</v>
      </c>
      <c r="AP273" s="36">
        <v>2016</v>
      </c>
      <c r="AQ273" s="36">
        <v>2016</v>
      </c>
      <c r="AR273" s="36">
        <v>2013</v>
      </c>
      <c r="AS273" s="36">
        <v>2020</v>
      </c>
      <c r="AT273" s="12"/>
      <c r="AU273" s="12"/>
    </row>
    <row r="274" spans="1:47" ht="27.6">
      <c r="A274" s="56" t="s">
        <v>316</v>
      </c>
      <c r="B274" s="57" t="s">
        <v>291</v>
      </c>
      <c r="C274" s="58">
        <v>1621</v>
      </c>
      <c r="D274" s="36">
        <v>2012</v>
      </c>
      <c r="E274" s="36" t="s">
        <v>664</v>
      </c>
      <c r="F274" s="36" t="s">
        <v>1019</v>
      </c>
      <c r="G274" s="36">
        <v>2012</v>
      </c>
      <c r="H274" s="36" t="s">
        <v>665</v>
      </c>
      <c r="I274" s="54" t="s">
        <v>373</v>
      </c>
      <c r="J274" s="54">
        <v>2025</v>
      </c>
      <c r="K274" s="54">
        <v>2019</v>
      </c>
      <c r="L274" s="36">
        <v>2025</v>
      </c>
      <c r="M274" s="36">
        <v>2009</v>
      </c>
      <c r="N274" s="36">
        <v>2013</v>
      </c>
      <c r="O274" s="36">
        <v>2013</v>
      </c>
      <c r="P274" s="36">
        <v>2003</v>
      </c>
      <c r="Q274" s="36">
        <v>2013</v>
      </c>
      <c r="R274" s="36">
        <v>2013</v>
      </c>
      <c r="S274" s="36">
        <v>2013</v>
      </c>
      <c r="T274" s="36" t="s">
        <v>362</v>
      </c>
      <c r="U274" s="36">
        <v>2013</v>
      </c>
      <c r="V274" s="36">
        <v>2002</v>
      </c>
      <c r="W274" s="54">
        <v>2013</v>
      </c>
      <c r="X274" s="36">
        <v>2017</v>
      </c>
      <c r="Y274" s="36" t="s">
        <v>749</v>
      </c>
      <c r="Z274" s="36" t="s">
        <v>749</v>
      </c>
      <c r="AA274" s="36" t="s">
        <v>749</v>
      </c>
      <c r="AB274" s="36" t="s">
        <v>749</v>
      </c>
      <c r="AC274" s="36">
        <v>2020</v>
      </c>
      <c r="AD274" s="36">
        <v>2012</v>
      </c>
      <c r="AE274" s="36">
        <v>2021</v>
      </c>
      <c r="AF274" s="36">
        <v>2015</v>
      </c>
      <c r="AG274" s="36">
        <v>2013</v>
      </c>
      <c r="AH274" s="36">
        <v>2013</v>
      </c>
      <c r="AI274" s="36">
        <v>2013</v>
      </c>
      <c r="AJ274" s="36">
        <v>2013</v>
      </c>
      <c r="AK274" s="36">
        <v>2019</v>
      </c>
      <c r="AL274" s="36">
        <v>2019</v>
      </c>
      <c r="AM274" s="36">
        <v>2019</v>
      </c>
      <c r="AN274" s="36">
        <v>2016</v>
      </c>
      <c r="AO274" s="36">
        <v>2016</v>
      </c>
      <c r="AP274" s="36">
        <v>2016</v>
      </c>
      <c r="AQ274" s="36">
        <v>2016</v>
      </c>
      <c r="AR274" s="36">
        <v>2013</v>
      </c>
      <c r="AS274" s="36">
        <v>2020</v>
      </c>
      <c r="AT274" s="12"/>
      <c r="AU274" s="12"/>
    </row>
    <row r="275" spans="1:47" ht="27.6">
      <c r="A275" s="56" t="s">
        <v>316</v>
      </c>
      <c r="B275" s="57" t="s">
        <v>178</v>
      </c>
      <c r="C275" s="58">
        <v>1622</v>
      </c>
      <c r="D275" s="36">
        <v>2012</v>
      </c>
      <c r="E275" s="36" t="s">
        <v>664</v>
      </c>
      <c r="F275" s="36" t="s">
        <v>1020</v>
      </c>
      <c r="G275" s="36">
        <v>2012</v>
      </c>
      <c r="H275" s="36" t="s">
        <v>665</v>
      </c>
      <c r="I275" s="54" t="s">
        <v>373</v>
      </c>
      <c r="J275" s="54">
        <v>2025</v>
      </c>
      <c r="K275" s="54">
        <v>2019</v>
      </c>
      <c r="L275" s="36">
        <v>2025</v>
      </c>
      <c r="M275" s="36">
        <v>2009</v>
      </c>
      <c r="N275" s="36">
        <v>2013</v>
      </c>
      <c r="O275" s="36">
        <v>2013</v>
      </c>
      <c r="P275" s="36">
        <v>2003</v>
      </c>
      <c r="Q275" s="36">
        <v>2013</v>
      </c>
      <c r="R275" s="36">
        <v>2013</v>
      </c>
      <c r="S275" s="36">
        <v>2013</v>
      </c>
      <c r="T275" s="36" t="s">
        <v>362</v>
      </c>
      <c r="U275" s="36">
        <v>2013</v>
      </c>
      <c r="V275" s="36">
        <v>2002</v>
      </c>
      <c r="W275" s="54">
        <v>2013</v>
      </c>
      <c r="X275" s="36">
        <v>2017</v>
      </c>
      <c r="Y275" s="36" t="s">
        <v>749</v>
      </c>
      <c r="Z275" s="36" t="s">
        <v>749</v>
      </c>
      <c r="AA275" s="36" t="s">
        <v>749</v>
      </c>
      <c r="AB275" s="36" t="s">
        <v>749</v>
      </c>
      <c r="AC275" s="36">
        <v>2020</v>
      </c>
      <c r="AD275" s="36">
        <v>2012</v>
      </c>
      <c r="AE275" s="36">
        <v>2021</v>
      </c>
      <c r="AF275" s="36">
        <v>2015</v>
      </c>
      <c r="AG275" s="36">
        <v>2013</v>
      </c>
      <c r="AH275" s="36">
        <v>2013</v>
      </c>
      <c r="AI275" s="36">
        <v>2013</v>
      </c>
      <c r="AJ275" s="36">
        <v>2013</v>
      </c>
      <c r="AK275" s="36">
        <v>2019</v>
      </c>
      <c r="AL275" s="36">
        <v>2019</v>
      </c>
      <c r="AM275" s="36">
        <v>2019</v>
      </c>
      <c r="AN275" s="36">
        <v>2016</v>
      </c>
      <c r="AO275" s="36">
        <v>2016</v>
      </c>
      <c r="AP275" s="36">
        <v>2016</v>
      </c>
      <c r="AQ275" s="36">
        <v>2016</v>
      </c>
      <c r="AR275" s="36">
        <v>2013</v>
      </c>
      <c r="AS275" s="36">
        <v>2020</v>
      </c>
      <c r="AT275" s="12"/>
      <c r="AU275" s="12"/>
    </row>
    <row r="276" spans="1:47" ht="27.6">
      <c r="A276" s="56" t="s">
        <v>316</v>
      </c>
      <c r="B276" s="57" t="s">
        <v>336</v>
      </c>
      <c r="C276" s="58">
        <v>1623</v>
      </c>
      <c r="D276" s="36">
        <v>2012</v>
      </c>
      <c r="E276" s="36" t="s">
        <v>664</v>
      </c>
      <c r="F276" s="36" t="s">
        <v>1021</v>
      </c>
      <c r="G276" s="36">
        <v>2012</v>
      </c>
      <c r="H276" s="36" t="s">
        <v>665</v>
      </c>
      <c r="I276" s="54" t="s">
        <v>373</v>
      </c>
      <c r="J276" s="54">
        <v>2025</v>
      </c>
      <c r="K276" s="54">
        <v>2019</v>
      </c>
      <c r="L276" s="36">
        <v>2025</v>
      </c>
      <c r="M276" s="36">
        <v>2009</v>
      </c>
      <c r="N276" s="36">
        <v>2013</v>
      </c>
      <c r="O276" s="36">
        <v>2013</v>
      </c>
      <c r="P276" s="36">
        <v>2003</v>
      </c>
      <c r="Q276" s="36">
        <v>2013</v>
      </c>
      <c r="R276" s="36">
        <v>2013</v>
      </c>
      <c r="S276" s="36">
        <v>2013</v>
      </c>
      <c r="T276" s="36" t="s">
        <v>362</v>
      </c>
      <c r="U276" s="36">
        <v>2013</v>
      </c>
      <c r="V276" s="36">
        <v>2002</v>
      </c>
      <c r="W276" s="54">
        <v>2013</v>
      </c>
      <c r="X276" s="36">
        <v>2017</v>
      </c>
      <c r="Y276" s="36" t="s">
        <v>749</v>
      </c>
      <c r="Z276" s="36" t="s">
        <v>749</v>
      </c>
      <c r="AA276" s="36" t="s">
        <v>749</v>
      </c>
      <c r="AB276" s="36" t="s">
        <v>749</v>
      </c>
      <c r="AC276" s="36">
        <v>2020</v>
      </c>
      <c r="AD276" s="36">
        <v>2012</v>
      </c>
      <c r="AE276" s="36">
        <v>2021</v>
      </c>
      <c r="AF276" s="36">
        <v>2015</v>
      </c>
      <c r="AG276" s="36">
        <v>2013</v>
      </c>
      <c r="AH276" s="36">
        <v>2013</v>
      </c>
      <c r="AI276" s="36">
        <v>2013</v>
      </c>
      <c r="AJ276" s="36">
        <v>2013</v>
      </c>
      <c r="AK276" s="36">
        <v>2019</v>
      </c>
      <c r="AL276" s="36">
        <v>2019</v>
      </c>
      <c r="AM276" s="36">
        <v>2019</v>
      </c>
      <c r="AN276" s="36">
        <v>2016</v>
      </c>
      <c r="AO276" s="36">
        <v>2016</v>
      </c>
      <c r="AP276" s="36">
        <v>2016</v>
      </c>
      <c r="AQ276" s="36">
        <v>2016</v>
      </c>
      <c r="AR276" s="36">
        <v>2013</v>
      </c>
      <c r="AS276" s="36">
        <v>2020</v>
      </c>
      <c r="AT276" s="12"/>
      <c r="AU276" s="12"/>
    </row>
    <row r="277" spans="1:47" ht="27.6">
      <c r="A277" s="56" t="s">
        <v>316</v>
      </c>
      <c r="B277" s="57" t="s">
        <v>337</v>
      </c>
      <c r="C277" s="58">
        <v>1624</v>
      </c>
      <c r="D277" s="36">
        <v>2012</v>
      </c>
      <c r="E277" s="36" t="s">
        <v>664</v>
      </c>
      <c r="F277" s="36" t="s">
        <v>1022</v>
      </c>
      <c r="G277" s="36">
        <v>2012</v>
      </c>
      <c r="H277" s="36" t="s">
        <v>665</v>
      </c>
      <c r="I277" s="54" t="s">
        <v>373</v>
      </c>
      <c r="J277" s="54">
        <v>2025</v>
      </c>
      <c r="K277" s="54">
        <v>2019</v>
      </c>
      <c r="L277" s="36">
        <v>2025</v>
      </c>
      <c r="M277" s="36">
        <v>2009</v>
      </c>
      <c r="N277" s="36">
        <v>2013</v>
      </c>
      <c r="O277" s="36">
        <v>2013</v>
      </c>
      <c r="P277" s="36">
        <v>2003</v>
      </c>
      <c r="Q277" s="36">
        <v>2013</v>
      </c>
      <c r="R277" s="36">
        <v>2013</v>
      </c>
      <c r="S277" s="36">
        <v>2013</v>
      </c>
      <c r="T277" s="36" t="s">
        <v>362</v>
      </c>
      <c r="U277" s="36">
        <v>2013</v>
      </c>
      <c r="V277" s="36">
        <v>2002</v>
      </c>
      <c r="W277" s="54">
        <v>2013</v>
      </c>
      <c r="X277" s="36">
        <v>2017</v>
      </c>
      <c r="Y277" s="36" t="s">
        <v>749</v>
      </c>
      <c r="Z277" s="36" t="s">
        <v>749</v>
      </c>
      <c r="AA277" s="36" t="s">
        <v>749</v>
      </c>
      <c r="AB277" s="36" t="s">
        <v>749</v>
      </c>
      <c r="AC277" s="36">
        <v>2020</v>
      </c>
      <c r="AD277" s="36">
        <v>2012</v>
      </c>
      <c r="AE277" s="36">
        <v>2021</v>
      </c>
      <c r="AF277" s="36">
        <v>2015</v>
      </c>
      <c r="AG277" s="36">
        <v>2013</v>
      </c>
      <c r="AH277" s="36">
        <v>2013</v>
      </c>
      <c r="AI277" s="36">
        <v>2013</v>
      </c>
      <c r="AJ277" s="36">
        <v>2013</v>
      </c>
      <c r="AK277" s="36">
        <v>2019</v>
      </c>
      <c r="AL277" s="36">
        <v>2019</v>
      </c>
      <c r="AM277" s="36">
        <v>2019</v>
      </c>
      <c r="AN277" s="36">
        <v>2016</v>
      </c>
      <c r="AO277" s="36">
        <v>2016</v>
      </c>
      <c r="AP277" s="36">
        <v>2016</v>
      </c>
      <c r="AQ277" s="36">
        <v>2016</v>
      </c>
      <c r="AR277" s="36">
        <v>2013</v>
      </c>
      <c r="AS277" s="36">
        <v>2020</v>
      </c>
      <c r="AT277" s="12"/>
      <c r="AU277" s="12"/>
    </row>
    <row r="278" spans="1:47" ht="27.6">
      <c r="A278" s="56" t="s">
        <v>316</v>
      </c>
      <c r="B278" s="57" t="s">
        <v>180</v>
      </c>
      <c r="C278" s="58">
        <v>1625</v>
      </c>
      <c r="D278" s="36">
        <v>2012</v>
      </c>
      <c r="E278" s="36" t="s">
        <v>664</v>
      </c>
      <c r="F278" s="36" t="s">
        <v>1023</v>
      </c>
      <c r="G278" s="36">
        <v>2012</v>
      </c>
      <c r="H278" s="36" t="s">
        <v>665</v>
      </c>
      <c r="I278" s="54" t="s">
        <v>373</v>
      </c>
      <c r="J278" s="54">
        <v>2025</v>
      </c>
      <c r="K278" s="54">
        <v>2019</v>
      </c>
      <c r="L278" s="36">
        <v>2025</v>
      </c>
      <c r="M278" s="36">
        <v>2009</v>
      </c>
      <c r="N278" s="36">
        <v>2013</v>
      </c>
      <c r="O278" s="36">
        <v>2013</v>
      </c>
      <c r="P278" s="36">
        <v>2003</v>
      </c>
      <c r="Q278" s="36">
        <v>2013</v>
      </c>
      <c r="R278" s="36">
        <v>2013</v>
      </c>
      <c r="S278" s="36">
        <v>2013</v>
      </c>
      <c r="T278" s="36" t="s">
        <v>362</v>
      </c>
      <c r="U278" s="36">
        <v>2013</v>
      </c>
      <c r="V278" s="36">
        <v>2002</v>
      </c>
      <c r="W278" s="54">
        <v>2013</v>
      </c>
      <c r="X278" s="36">
        <v>2017</v>
      </c>
      <c r="Y278" s="36" t="s">
        <v>749</v>
      </c>
      <c r="Z278" s="36" t="s">
        <v>749</v>
      </c>
      <c r="AA278" s="36" t="s">
        <v>749</v>
      </c>
      <c r="AB278" s="36" t="s">
        <v>749</v>
      </c>
      <c r="AC278" s="36">
        <v>2020</v>
      </c>
      <c r="AD278" s="36">
        <v>2012</v>
      </c>
      <c r="AE278" s="36">
        <v>2021</v>
      </c>
      <c r="AF278" s="36">
        <v>2015</v>
      </c>
      <c r="AG278" s="36">
        <v>2013</v>
      </c>
      <c r="AH278" s="36">
        <v>2013</v>
      </c>
      <c r="AI278" s="36">
        <v>2013</v>
      </c>
      <c r="AJ278" s="36">
        <v>2013</v>
      </c>
      <c r="AK278" s="36">
        <v>2019</v>
      </c>
      <c r="AL278" s="36">
        <v>2019</v>
      </c>
      <c r="AM278" s="36">
        <v>2019</v>
      </c>
      <c r="AN278" s="36">
        <v>2016</v>
      </c>
      <c r="AO278" s="36">
        <v>2016</v>
      </c>
      <c r="AP278" s="36">
        <v>2016</v>
      </c>
      <c r="AQ278" s="36">
        <v>2016</v>
      </c>
      <c r="AR278" s="36">
        <v>2013</v>
      </c>
      <c r="AS278" s="36">
        <v>2020</v>
      </c>
      <c r="AT278" s="12"/>
      <c r="AU278" s="12"/>
    </row>
    <row r="279" spans="1:47" ht="27.6">
      <c r="A279" s="56" t="s">
        <v>316</v>
      </c>
      <c r="B279" s="57" t="s">
        <v>338</v>
      </c>
      <c r="C279" s="58">
        <v>1626</v>
      </c>
      <c r="D279" s="36">
        <v>2012</v>
      </c>
      <c r="E279" s="36" t="s">
        <v>664</v>
      </c>
      <c r="F279" s="36" t="s">
        <v>1024</v>
      </c>
      <c r="G279" s="36">
        <v>2012</v>
      </c>
      <c r="H279" s="36" t="s">
        <v>665</v>
      </c>
      <c r="I279" s="54" t="s">
        <v>373</v>
      </c>
      <c r="J279" s="54">
        <v>2025</v>
      </c>
      <c r="K279" s="54">
        <v>2019</v>
      </c>
      <c r="L279" s="36">
        <v>2025</v>
      </c>
      <c r="M279" s="36">
        <v>2009</v>
      </c>
      <c r="N279" s="36">
        <v>2013</v>
      </c>
      <c r="O279" s="36">
        <v>2013</v>
      </c>
      <c r="P279" s="36">
        <v>2003</v>
      </c>
      <c r="Q279" s="36">
        <v>2013</v>
      </c>
      <c r="R279" s="36">
        <v>2013</v>
      </c>
      <c r="S279" s="36">
        <v>2013</v>
      </c>
      <c r="T279" s="36" t="s">
        <v>362</v>
      </c>
      <c r="U279" s="36">
        <v>2013</v>
      </c>
      <c r="V279" s="36">
        <v>2002</v>
      </c>
      <c r="W279" s="54">
        <v>2013</v>
      </c>
      <c r="X279" s="36">
        <v>2017</v>
      </c>
      <c r="Y279" s="36" t="s">
        <v>749</v>
      </c>
      <c r="Z279" s="36" t="s">
        <v>749</v>
      </c>
      <c r="AA279" s="36" t="s">
        <v>749</v>
      </c>
      <c r="AB279" s="36" t="s">
        <v>749</v>
      </c>
      <c r="AC279" s="36">
        <v>2020</v>
      </c>
      <c r="AD279" s="36">
        <v>2012</v>
      </c>
      <c r="AE279" s="36">
        <v>2021</v>
      </c>
      <c r="AF279" s="36">
        <v>2015</v>
      </c>
      <c r="AG279" s="36">
        <v>2013</v>
      </c>
      <c r="AH279" s="36">
        <v>2013</v>
      </c>
      <c r="AI279" s="36">
        <v>2013</v>
      </c>
      <c r="AJ279" s="36">
        <v>2013</v>
      </c>
      <c r="AK279" s="36">
        <v>2019</v>
      </c>
      <c r="AL279" s="36">
        <v>2019</v>
      </c>
      <c r="AM279" s="36">
        <v>2019</v>
      </c>
      <c r="AN279" s="36">
        <v>2016</v>
      </c>
      <c r="AO279" s="36">
        <v>2016</v>
      </c>
      <c r="AP279" s="36">
        <v>2016</v>
      </c>
      <c r="AQ279" s="36">
        <v>2016</v>
      </c>
      <c r="AR279" s="36">
        <v>2013</v>
      </c>
      <c r="AS279" s="36">
        <v>2020</v>
      </c>
      <c r="AT279" s="12"/>
      <c r="AU279" s="12"/>
    </row>
    <row r="280" spans="1:47" ht="27.6">
      <c r="A280" s="56" t="s">
        <v>316</v>
      </c>
      <c r="B280" s="57" t="s">
        <v>339</v>
      </c>
      <c r="C280" s="58">
        <v>1627</v>
      </c>
      <c r="D280" s="36">
        <v>2012</v>
      </c>
      <c r="E280" s="36" t="s">
        <v>664</v>
      </c>
      <c r="F280" s="36" t="s">
        <v>1025</v>
      </c>
      <c r="G280" s="36">
        <v>2012</v>
      </c>
      <c r="H280" s="36" t="s">
        <v>665</v>
      </c>
      <c r="I280" s="54" t="s">
        <v>373</v>
      </c>
      <c r="J280" s="54">
        <v>2025</v>
      </c>
      <c r="K280" s="54">
        <v>2019</v>
      </c>
      <c r="L280" s="36">
        <v>2025</v>
      </c>
      <c r="M280" s="36">
        <v>2009</v>
      </c>
      <c r="N280" s="36">
        <v>2013</v>
      </c>
      <c r="O280" s="36">
        <v>2013</v>
      </c>
      <c r="P280" s="36">
        <v>2003</v>
      </c>
      <c r="Q280" s="36">
        <v>2013</v>
      </c>
      <c r="R280" s="36">
        <v>2013</v>
      </c>
      <c r="S280" s="36">
        <v>2013</v>
      </c>
      <c r="T280" s="36" t="s">
        <v>362</v>
      </c>
      <c r="U280" s="36">
        <v>2013</v>
      </c>
      <c r="V280" s="36">
        <v>2002</v>
      </c>
      <c r="W280" s="54">
        <v>2013</v>
      </c>
      <c r="X280" s="36">
        <v>2017</v>
      </c>
      <c r="Y280" s="36" t="s">
        <v>749</v>
      </c>
      <c r="Z280" s="36" t="s">
        <v>749</v>
      </c>
      <c r="AA280" s="36" t="s">
        <v>749</v>
      </c>
      <c r="AB280" s="36" t="s">
        <v>749</v>
      </c>
      <c r="AC280" s="36">
        <v>2020</v>
      </c>
      <c r="AD280" s="36">
        <v>2012</v>
      </c>
      <c r="AE280" s="36">
        <v>2021</v>
      </c>
      <c r="AF280" s="36">
        <v>2015</v>
      </c>
      <c r="AG280" s="36">
        <v>2013</v>
      </c>
      <c r="AH280" s="36">
        <v>2013</v>
      </c>
      <c r="AI280" s="36">
        <v>2013</v>
      </c>
      <c r="AJ280" s="36">
        <v>2013</v>
      </c>
      <c r="AK280" s="36">
        <v>2019</v>
      </c>
      <c r="AL280" s="36">
        <v>2019</v>
      </c>
      <c r="AM280" s="36">
        <v>2019</v>
      </c>
      <c r="AN280" s="36">
        <v>2016</v>
      </c>
      <c r="AO280" s="36">
        <v>2016</v>
      </c>
      <c r="AP280" s="36">
        <v>2016</v>
      </c>
      <c r="AQ280" s="36">
        <v>2016</v>
      </c>
      <c r="AR280" s="36">
        <v>2013</v>
      </c>
      <c r="AS280" s="36">
        <v>2020</v>
      </c>
      <c r="AT280" s="12"/>
      <c r="AU280" s="12"/>
    </row>
    <row r="281" spans="1:47" ht="27.6">
      <c r="A281" s="56" t="s">
        <v>316</v>
      </c>
      <c r="B281" s="57" t="s">
        <v>340</v>
      </c>
      <c r="C281" s="58">
        <v>1628</v>
      </c>
      <c r="D281" s="36">
        <v>2012</v>
      </c>
      <c r="E281" s="36" t="s">
        <v>664</v>
      </c>
      <c r="F281" s="36" t="s">
        <v>1026</v>
      </c>
      <c r="G281" s="36">
        <v>2012</v>
      </c>
      <c r="H281" s="36" t="s">
        <v>665</v>
      </c>
      <c r="I281" s="54" t="s">
        <v>373</v>
      </c>
      <c r="J281" s="54">
        <v>2025</v>
      </c>
      <c r="K281" s="54">
        <v>2019</v>
      </c>
      <c r="L281" s="36">
        <v>2025</v>
      </c>
      <c r="M281" s="36">
        <v>2009</v>
      </c>
      <c r="N281" s="36">
        <v>2013</v>
      </c>
      <c r="O281" s="36">
        <v>2013</v>
      </c>
      <c r="P281" s="36">
        <v>2003</v>
      </c>
      <c r="Q281" s="36">
        <v>2013</v>
      </c>
      <c r="R281" s="36">
        <v>2013</v>
      </c>
      <c r="S281" s="36">
        <v>2013</v>
      </c>
      <c r="T281" s="36" t="s">
        <v>362</v>
      </c>
      <c r="U281" s="36">
        <v>2013</v>
      </c>
      <c r="V281" s="36">
        <v>2002</v>
      </c>
      <c r="W281" s="54">
        <v>2013</v>
      </c>
      <c r="X281" s="36">
        <v>2017</v>
      </c>
      <c r="Y281" s="36" t="s">
        <v>749</v>
      </c>
      <c r="Z281" s="36" t="s">
        <v>749</v>
      </c>
      <c r="AA281" s="36" t="s">
        <v>749</v>
      </c>
      <c r="AB281" s="36" t="s">
        <v>749</v>
      </c>
      <c r="AC281" s="36">
        <v>2020</v>
      </c>
      <c r="AD281" s="36">
        <v>2012</v>
      </c>
      <c r="AE281" s="36">
        <v>2021</v>
      </c>
      <c r="AF281" s="36">
        <v>2015</v>
      </c>
      <c r="AG281" s="36">
        <v>2013</v>
      </c>
      <c r="AH281" s="36">
        <v>2013</v>
      </c>
      <c r="AI281" s="36">
        <v>2013</v>
      </c>
      <c r="AJ281" s="36">
        <v>2013</v>
      </c>
      <c r="AK281" s="36">
        <v>2019</v>
      </c>
      <c r="AL281" s="36">
        <v>2019</v>
      </c>
      <c r="AM281" s="36">
        <v>2019</v>
      </c>
      <c r="AN281" s="36">
        <v>2016</v>
      </c>
      <c r="AO281" s="36">
        <v>2016</v>
      </c>
      <c r="AP281" s="36">
        <v>2016</v>
      </c>
      <c r="AQ281" s="36">
        <v>2016</v>
      </c>
      <c r="AR281" s="36">
        <v>2013</v>
      </c>
      <c r="AS281" s="36">
        <v>2020</v>
      </c>
      <c r="AT281" s="12"/>
      <c r="AU281" s="12"/>
    </row>
    <row r="282" spans="1:47" ht="27.6">
      <c r="A282" s="56" t="s">
        <v>341</v>
      </c>
      <c r="B282" s="57" t="s">
        <v>342</v>
      </c>
      <c r="C282" s="58">
        <v>1701</v>
      </c>
      <c r="D282" s="36">
        <v>2012</v>
      </c>
      <c r="E282" s="36" t="s">
        <v>664</v>
      </c>
      <c r="F282" s="36" t="s">
        <v>1027</v>
      </c>
      <c r="G282" s="36">
        <v>2012</v>
      </c>
      <c r="H282" s="36" t="s">
        <v>665</v>
      </c>
      <c r="I282" s="54" t="s">
        <v>373</v>
      </c>
      <c r="J282" s="54">
        <v>2025</v>
      </c>
      <c r="K282" s="54">
        <v>2019</v>
      </c>
      <c r="L282" s="36">
        <v>2025</v>
      </c>
      <c r="M282" s="36">
        <v>2009</v>
      </c>
      <c r="N282" s="36">
        <v>2013</v>
      </c>
      <c r="O282" s="36">
        <v>2013</v>
      </c>
      <c r="P282" s="36">
        <v>2003</v>
      </c>
      <c r="Q282" s="36">
        <v>2013</v>
      </c>
      <c r="R282" s="36">
        <v>2013</v>
      </c>
      <c r="S282" s="36">
        <v>2013</v>
      </c>
      <c r="T282" s="36" t="s">
        <v>362</v>
      </c>
      <c r="U282" s="36">
        <v>2013</v>
      </c>
      <c r="V282" s="36">
        <v>2002</v>
      </c>
      <c r="W282" s="54">
        <v>2013</v>
      </c>
      <c r="X282" s="36">
        <v>2017</v>
      </c>
      <c r="Y282" s="36" t="s">
        <v>749</v>
      </c>
      <c r="Z282" s="36" t="s">
        <v>749</v>
      </c>
      <c r="AA282" s="36" t="s">
        <v>749</v>
      </c>
      <c r="AB282" s="36" t="s">
        <v>749</v>
      </c>
      <c r="AC282" s="36">
        <v>2020</v>
      </c>
      <c r="AD282" s="36">
        <v>2012</v>
      </c>
      <c r="AE282" s="36">
        <v>2021</v>
      </c>
      <c r="AF282" s="36">
        <v>2015</v>
      </c>
      <c r="AG282" s="36">
        <v>2013</v>
      </c>
      <c r="AH282" s="36">
        <v>2013</v>
      </c>
      <c r="AI282" s="36">
        <v>2013</v>
      </c>
      <c r="AJ282" s="36">
        <v>2013</v>
      </c>
      <c r="AK282" s="36">
        <v>2019</v>
      </c>
      <c r="AL282" s="36">
        <v>2019</v>
      </c>
      <c r="AM282" s="36">
        <v>2019</v>
      </c>
      <c r="AN282" s="36">
        <v>2016</v>
      </c>
      <c r="AO282" s="36">
        <v>2016</v>
      </c>
      <c r="AP282" s="36">
        <v>2016</v>
      </c>
      <c r="AQ282" s="36">
        <v>2016</v>
      </c>
      <c r="AR282" s="36">
        <v>2013</v>
      </c>
      <c r="AS282" s="36">
        <v>2020</v>
      </c>
      <c r="AT282" s="12"/>
      <c r="AU282" s="12"/>
    </row>
    <row r="283" spans="1:47" ht="27.6">
      <c r="A283" s="56" t="s">
        <v>341</v>
      </c>
      <c r="B283" s="57" t="s">
        <v>343</v>
      </c>
      <c r="C283" s="58">
        <v>1702</v>
      </c>
      <c r="D283" s="36">
        <v>2012</v>
      </c>
      <c r="E283" s="36" t="s">
        <v>664</v>
      </c>
      <c r="F283" s="36" t="s">
        <v>1028</v>
      </c>
      <c r="G283" s="36">
        <v>2012</v>
      </c>
      <c r="H283" s="36" t="s">
        <v>665</v>
      </c>
      <c r="I283" s="54" t="s">
        <v>373</v>
      </c>
      <c r="J283" s="54">
        <v>2025</v>
      </c>
      <c r="K283" s="54">
        <v>2019</v>
      </c>
      <c r="L283" s="36">
        <v>2025</v>
      </c>
      <c r="M283" s="36">
        <v>2009</v>
      </c>
      <c r="N283" s="36">
        <v>2013</v>
      </c>
      <c r="O283" s="36">
        <v>2013</v>
      </c>
      <c r="P283" s="36">
        <v>2003</v>
      </c>
      <c r="Q283" s="36">
        <v>2013</v>
      </c>
      <c r="R283" s="36">
        <v>2013</v>
      </c>
      <c r="S283" s="36">
        <v>2013</v>
      </c>
      <c r="T283" s="36" t="s">
        <v>362</v>
      </c>
      <c r="U283" s="36">
        <v>2013</v>
      </c>
      <c r="V283" s="36">
        <v>2002</v>
      </c>
      <c r="W283" s="54">
        <v>2013</v>
      </c>
      <c r="X283" s="36">
        <v>2017</v>
      </c>
      <c r="Y283" s="36" t="s">
        <v>749</v>
      </c>
      <c r="Z283" s="36" t="s">
        <v>749</v>
      </c>
      <c r="AA283" s="36" t="s">
        <v>749</v>
      </c>
      <c r="AB283" s="36" t="s">
        <v>749</v>
      </c>
      <c r="AC283" s="36">
        <v>2020</v>
      </c>
      <c r="AD283" s="36">
        <v>2012</v>
      </c>
      <c r="AE283" s="36">
        <v>2021</v>
      </c>
      <c r="AF283" s="36">
        <v>2015</v>
      </c>
      <c r="AG283" s="36">
        <v>2013</v>
      </c>
      <c r="AH283" s="36">
        <v>2013</v>
      </c>
      <c r="AI283" s="36">
        <v>2013</v>
      </c>
      <c r="AJ283" s="36">
        <v>2013</v>
      </c>
      <c r="AK283" s="36">
        <v>2019</v>
      </c>
      <c r="AL283" s="36">
        <v>2019</v>
      </c>
      <c r="AM283" s="36">
        <v>2019</v>
      </c>
      <c r="AN283" s="36">
        <v>2016</v>
      </c>
      <c r="AO283" s="36">
        <v>2016</v>
      </c>
      <c r="AP283" s="36">
        <v>2016</v>
      </c>
      <c r="AQ283" s="36">
        <v>2016</v>
      </c>
      <c r="AR283" s="36">
        <v>2013</v>
      </c>
      <c r="AS283" s="36">
        <v>2020</v>
      </c>
      <c r="AT283" s="12"/>
      <c r="AU283" s="12"/>
    </row>
    <row r="284" spans="1:47" ht="27.6">
      <c r="A284" s="56" t="s">
        <v>341</v>
      </c>
      <c r="B284" s="57" t="s">
        <v>344</v>
      </c>
      <c r="C284" s="58">
        <v>1703</v>
      </c>
      <c r="D284" s="36">
        <v>2012</v>
      </c>
      <c r="E284" s="36" t="s">
        <v>664</v>
      </c>
      <c r="F284" s="36" t="s">
        <v>1029</v>
      </c>
      <c r="G284" s="36">
        <v>2012</v>
      </c>
      <c r="H284" s="36" t="s">
        <v>665</v>
      </c>
      <c r="I284" s="54" t="s">
        <v>373</v>
      </c>
      <c r="J284" s="54">
        <v>2025</v>
      </c>
      <c r="K284" s="54">
        <v>2019</v>
      </c>
      <c r="L284" s="36">
        <v>2025</v>
      </c>
      <c r="M284" s="36">
        <v>2009</v>
      </c>
      <c r="N284" s="36">
        <v>2013</v>
      </c>
      <c r="O284" s="36">
        <v>2013</v>
      </c>
      <c r="P284" s="36">
        <v>2003</v>
      </c>
      <c r="Q284" s="36">
        <v>2013</v>
      </c>
      <c r="R284" s="36">
        <v>2013</v>
      </c>
      <c r="S284" s="36">
        <v>2013</v>
      </c>
      <c r="T284" s="36" t="s">
        <v>362</v>
      </c>
      <c r="U284" s="36">
        <v>2013</v>
      </c>
      <c r="V284" s="36">
        <v>2002</v>
      </c>
      <c r="W284" s="54">
        <v>2013</v>
      </c>
      <c r="X284" s="36">
        <v>2017</v>
      </c>
      <c r="Y284" s="36" t="s">
        <v>749</v>
      </c>
      <c r="Z284" s="36" t="s">
        <v>749</v>
      </c>
      <c r="AA284" s="36" t="s">
        <v>749</v>
      </c>
      <c r="AB284" s="36" t="s">
        <v>749</v>
      </c>
      <c r="AC284" s="36">
        <v>2020</v>
      </c>
      <c r="AD284" s="36">
        <v>2012</v>
      </c>
      <c r="AE284" s="36">
        <v>2021</v>
      </c>
      <c r="AF284" s="36">
        <v>2015</v>
      </c>
      <c r="AG284" s="36">
        <v>2013</v>
      </c>
      <c r="AH284" s="36">
        <v>2013</v>
      </c>
      <c r="AI284" s="36">
        <v>2013</v>
      </c>
      <c r="AJ284" s="36">
        <v>2013</v>
      </c>
      <c r="AK284" s="36">
        <v>2019</v>
      </c>
      <c r="AL284" s="36">
        <v>2019</v>
      </c>
      <c r="AM284" s="36">
        <v>2019</v>
      </c>
      <c r="AN284" s="36">
        <v>2016</v>
      </c>
      <c r="AO284" s="36">
        <v>2016</v>
      </c>
      <c r="AP284" s="36">
        <v>2016</v>
      </c>
      <c r="AQ284" s="36">
        <v>2016</v>
      </c>
      <c r="AR284" s="36">
        <v>2013</v>
      </c>
      <c r="AS284" s="36">
        <v>2020</v>
      </c>
      <c r="AT284" s="12"/>
      <c r="AU284" s="12"/>
    </row>
    <row r="285" spans="1:47" ht="27.6">
      <c r="A285" s="56" t="s">
        <v>341</v>
      </c>
      <c r="B285" s="57" t="s">
        <v>345</v>
      </c>
      <c r="C285" s="58">
        <v>1704</v>
      </c>
      <c r="D285" s="36">
        <v>2012</v>
      </c>
      <c r="E285" s="36" t="s">
        <v>664</v>
      </c>
      <c r="F285" s="36" t="s">
        <v>1030</v>
      </c>
      <c r="G285" s="36">
        <v>2012</v>
      </c>
      <c r="H285" s="36" t="s">
        <v>665</v>
      </c>
      <c r="I285" s="54" t="s">
        <v>373</v>
      </c>
      <c r="J285" s="54">
        <v>2025</v>
      </c>
      <c r="K285" s="54">
        <v>2019</v>
      </c>
      <c r="L285" s="36">
        <v>2025</v>
      </c>
      <c r="M285" s="36">
        <v>2009</v>
      </c>
      <c r="N285" s="36">
        <v>2013</v>
      </c>
      <c r="O285" s="36">
        <v>2013</v>
      </c>
      <c r="P285" s="36">
        <v>2003</v>
      </c>
      <c r="Q285" s="36">
        <v>2013</v>
      </c>
      <c r="R285" s="36">
        <v>2013</v>
      </c>
      <c r="S285" s="36">
        <v>2013</v>
      </c>
      <c r="T285" s="36" t="s">
        <v>362</v>
      </c>
      <c r="U285" s="36">
        <v>2013</v>
      </c>
      <c r="V285" s="36">
        <v>2002</v>
      </c>
      <c r="W285" s="54">
        <v>2013</v>
      </c>
      <c r="X285" s="36">
        <v>2017</v>
      </c>
      <c r="Y285" s="36" t="s">
        <v>749</v>
      </c>
      <c r="Z285" s="36" t="s">
        <v>749</v>
      </c>
      <c r="AA285" s="36" t="s">
        <v>749</v>
      </c>
      <c r="AB285" s="36" t="s">
        <v>749</v>
      </c>
      <c r="AC285" s="36">
        <v>2020</v>
      </c>
      <c r="AD285" s="36">
        <v>2012</v>
      </c>
      <c r="AE285" s="36">
        <v>2021</v>
      </c>
      <c r="AF285" s="36">
        <v>2015</v>
      </c>
      <c r="AG285" s="36">
        <v>2013</v>
      </c>
      <c r="AH285" s="36">
        <v>2013</v>
      </c>
      <c r="AI285" s="36">
        <v>2013</v>
      </c>
      <c r="AJ285" s="36">
        <v>2013</v>
      </c>
      <c r="AK285" s="36">
        <v>2019</v>
      </c>
      <c r="AL285" s="36">
        <v>2019</v>
      </c>
      <c r="AM285" s="36">
        <v>2019</v>
      </c>
      <c r="AN285" s="36">
        <v>2016</v>
      </c>
      <c r="AO285" s="36">
        <v>2016</v>
      </c>
      <c r="AP285" s="36">
        <v>2016</v>
      </c>
      <c r="AQ285" s="36">
        <v>2016</v>
      </c>
      <c r="AR285" s="36">
        <v>2013</v>
      </c>
      <c r="AS285" s="36">
        <v>2020</v>
      </c>
      <c r="AT285" s="12"/>
      <c r="AU285" s="12"/>
    </row>
    <row r="286" spans="1:47" ht="27.6">
      <c r="A286" s="56" t="s">
        <v>341</v>
      </c>
      <c r="B286" s="57" t="s">
        <v>346</v>
      </c>
      <c r="C286" s="58">
        <v>1705</v>
      </c>
      <c r="D286" s="36">
        <v>2012</v>
      </c>
      <c r="E286" s="36" t="s">
        <v>664</v>
      </c>
      <c r="F286" s="36" t="s">
        <v>1031</v>
      </c>
      <c r="G286" s="36">
        <v>2012</v>
      </c>
      <c r="H286" s="36" t="s">
        <v>665</v>
      </c>
      <c r="I286" s="54" t="s">
        <v>373</v>
      </c>
      <c r="J286" s="54">
        <v>2025</v>
      </c>
      <c r="K286" s="54">
        <v>2019</v>
      </c>
      <c r="L286" s="36">
        <v>2025</v>
      </c>
      <c r="M286" s="36">
        <v>2009</v>
      </c>
      <c r="N286" s="36">
        <v>2013</v>
      </c>
      <c r="O286" s="36">
        <v>2013</v>
      </c>
      <c r="P286" s="36">
        <v>2003</v>
      </c>
      <c r="Q286" s="36">
        <v>2013</v>
      </c>
      <c r="R286" s="36">
        <v>2013</v>
      </c>
      <c r="S286" s="36">
        <v>2013</v>
      </c>
      <c r="T286" s="36" t="s">
        <v>362</v>
      </c>
      <c r="U286" s="36">
        <v>2013</v>
      </c>
      <c r="V286" s="36">
        <v>2002</v>
      </c>
      <c r="W286" s="54">
        <v>2013</v>
      </c>
      <c r="X286" s="36">
        <v>2017</v>
      </c>
      <c r="Y286" s="36" t="s">
        <v>749</v>
      </c>
      <c r="Z286" s="36" t="s">
        <v>749</v>
      </c>
      <c r="AA286" s="36" t="s">
        <v>749</v>
      </c>
      <c r="AB286" s="36" t="s">
        <v>749</v>
      </c>
      <c r="AC286" s="36">
        <v>2020</v>
      </c>
      <c r="AD286" s="36">
        <v>2012</v>
      </c>
      <c r="AE286" s="36">
        <v>2021</v>
      </c>
      <c r="AF286" s="36">
        <v>2015</v>
      </c>
      <c r="AG286" s="36">
        <v>2013</v>
      </c>
      <c r="AH286" s="36">
        <v>2013</v>
      </c>
      <c r="AI286" s="36">
        <v>2013</v>
      </c>
      <c r="AJ286" s="36">
        <v>2013</v>
      </c>
      <c r="AK286" s="36">
        <v>2019</v>
      </c>
      <c r="AL286" s="36">
        <v>2019</v>
      </c>
      <c r="AM286" s="36">
        <v>2019</v>
      </c>
      <c r="AN286" s="36">
        <v>2016</v>
      </c>
      <c r="AO286" s="36">
        <v>2016</v>
      </c>
      <c r="AP286" s="36">
        <v>2016</v>
      </c>
      <c r="AQ286" s="36">
        <v>2016</v>
      </c>
      <c r="AR286" s="36">
        <v>2013</v>
      </c>
      <c r="AS286" s="36">
        <v>2020</v>
      </c>
      <c r="AT286" s="12"/>
      <c r="AU286" s="12"/>
    </row>
    <row r="287" spans="1:47" ht="27.6">
      <c r="A287" s="56" t="s">
        <v>341</v>
      </c>
      <c r="B287" s="57" t="s">
        <v>347</v>
      </c>
      <c r="C287" s="58">
        <v>1706</v>
      </c>
      <c r="D287" s="36">
        <v>2012</v>
      </c>
      <c r="E287" s="36" t="s">
        <v>664</v>
      </c>
      <c r="F287" s="36" t="s">
        <v>1032</v>
      </c>
      <c r="G287" s="36">
        <v>2012</v>
      </c>
      <c r="H287" s="36" t="s">
        <v>665</v>
      </c>
      <c r="I287" s="54" t="s">
        <v>373</v>
      </c>
      <c r="J287" s="54">
        <v>2025</v>
      </c>
      <c r="K287" s="54">
        <v>2019</v>
      </c>
      <c r="L287" s="36">
        <v>2025</v>
      </c>
      <c r="M287" s="36">
        <v>2009</v>
      </c>
      <c r="N287" s="36">
        <v>2013</v>
      </c>
      <c r="O287" s="36">
        <v>2013</v>
      </c>
      <c r="P287" s="36">
        <v>2003</v>
      </c>
      <c r="Q287" s="36">
        <v>2013</v>
      </c>
      <c r="R287" s="36">
        <v>2013</v>
      </c>
      <c r="S287" s="36">
        <v>2013</v>
      </c>
      <c r="T287" s="36" t="s">
        <v>362</v>
      </c>
      <c r="U287" s="36">
        <v>2013</v>
      </c>
      <c r="V287" s="36">
        <v>2002</v>
      </c>
      <c r="W287" s="54">
        <v>2013</v>
      </c>
      <c r="X287" s="36">
        <v>2017</v>
      </c>
      <c r="Y287" s="36" t="s">
        <v>749</v>
      </c>
      <c r="Z287" s="36" t="s">
        <v>749</v>
      </c>
      <c r="AA287" s="36" t="s">
        <v>749</v>
      </c>
      <c r="AB287" s="36" t="s">
        <v>749</v>
      </c>
      <c r="AC287" s="36">
        <v>2020</v>
      </c>
      <c r="AD287" s="36">
        <v>2012</v>
      </c>
      <c r="AE287" s="36">
        <v>2021</v>
      </c>
      <c r="AF287" s="36">
        <v>2015</v>
      </c>
      <c r="AG287" s="36">
        <v>2013</v>
      </c>
      <c r="AH287" s="36">
        <v>2013</v>
      </c>
      <c r="AI287" s="36">
        <v>2013</v>
      </c>
      <c r="AJ287" s="36">
        <v>2013</v>
      </c>
      <c r="AK287" s="36">
        <v>2019</v>
      </c>
      <c r="AL287" s="36">
        <v>2019</v>
      </c>
      <c r="AM287" s="36">
        <v>2019</v>
      </c>
      <c r="AN287" s="36">
        <v>2016</v>
      </c>
      <c r="AO287" s="36">
        <v>2016</v>
      </c>
      <c r="AP287" s="36">
        <v>2016</v>
      </c>
      <c r="AQ287" s="36">
        <v>2016</v>
      </c>
      <c r="AR287" s="36">
        <v>2013</v>
      </c>
      <c r="AS287" s="36">
        <v>2020</v>
      </c>
      <c r="AT287" s="12"/>
      <c r="AU287" s="12"/>
    </row>
    <row r="288" spans="1:47" ht="27.6">
      <c r="A288" s="56" t="s">
        <v>341</v>
      </c>
      <c r="B288" s="57" t="s">
        <v>348</v>
      </c>
      <c r="C288" s="58">
        <v>1707</v>
      </c>
      <c r="D288" s="36">
        <v>2012</v>
      </c>
      <c r="E288" s="36" t="s">
        <v>664</v>
      </c>
      <c r="F288" s="36" t="s">
        <v>1033</v>
      </c>
      <c r="G288" s="36">
        <v>2012</v>
      </c>
      <c r="H288" s="36" t="s">
        <v>665</v>
      </c>
      <c r="I288" s="54" t="s">
        <v>373</v>
      </c>
      <c r="J288" s="54">
        <v>2025</v>
      </c>
      <c r="K288" s="54">
        <v>2019</v>
      </c>
      <c r="L288" s="36">
        <v>2025</v>
      </c>
      <c r="M288" s="36">
        <v>2009</v>
      </c>
      <c r="N288" s="36">
        <v>2013</v>
      </c>
      <c r="O288" s="36">
        <v>2013</v>
      </c>
      <c r="P288" s="36">
        <v>2003</v>
      </c>
      <c r="Q288" s="36">
        <v>2013</v>
      </c>
      <c r="R288" s="36">
        <v>2013</v>
      </c>
      <c r="S288" s="36">
        <v>2013</v>
      </c>
      <c r="T288" s="36" t="s">
        <v>362</v>
      </c>
      <c r="U288" s="36">
        <v>2013</v>
      </c>
      <c r="V288" s="36">
        <v>2002</v>
      </c>
      <c r="W288" s="54">
        <v>2013</v>
      </c>
      <c r="X288" s="36">
        <v>2017</v>
      </c>
      <c r="Y288" s="36" t="s">
        <v>749</v>
      </c>
      <c r="Z288" s="36" t="s">
        <v>749</v>
      </c>
      <c r="AA288" s="36" t="s">
        <v>749</v>
      </c>
      <c r="AB288" s="36" t="s">
        <v>749</v>
      </c>
      <c r="AC288" s="36">
        <v>2020</v>
      </c>
      <c r="AD288" s="36">
        <v>2012</v>
      </c>
      <c r="AE288" s="36">
        <v>2021</v>
      </c>
      <c r="AF288" s="36">
        <v>2015</v>
      </c>
      <c r="AG288" s="36">
        <v>2013</v>
      </c>
      <c r="AH288" s="36">
        <v>2013</v>
      </c>
      <c r="AI288" s="36">
        <v>2013</v>
      </c>
      <c r="AJ288" s="36">
        <v>2013</v>
      </c>
      <c r="AK288" s="36">
        <v>2019</v>
      </c>
      <c r="AL288" s="36">
        <v>2019</v>
      </c>
      <c r="AM288" s="36">
        <v>2019</v>
      </c>
      <c r="AN288" s="36">
        <v>2016</v>
      </c>
      <c r="AO288" s="36">
        <v>2016</v>
      </c>
      <c r="AP288" s="36">
        <v>2016</v>
      </c>
      <c r="AQ288" s="36">
        <v>2016</v>
      </c>
      <c r="AR288" s="36">
        <v>2013</v>
      </c>
      <c r="AS288" s="36">
        <v>2020</v>
      </c>
      <c r="AT288" s="12"/>
      <c r="AU288" s="12"/>
    </row>
    <row r="289" spans="1:47" ht="27.6">
      <c r="A289" s="56" t="s">
        <v>341</v>
      </c>
      <c r="B289" s="57" t="s">
        <v>349</v>
      </c>
      <c r="C289" s="58">
        <v>1708</v>
      </c>
      <c r="D289" s="36">
        <v>2012</v>
      </c>
      <c r="E289" s="36" t="s">
        <v>664</v>
      </c>
      <c r="F289" s="36" t="s">
        <v>1034</v>
      </c>
      <c r="G289" s="36">
        <v>2012</v>
      </c>
      <c r="H289" s="36" t="s">
        <v>665</v>
      </c>
      <c r="I289" s="54" t="s">
        <v>373</v>
      </c>
      <c r="J289" s="54">
        <v>2025</v>
      </c>
      <c r="K289" s="54">
        <v>2019</v>
      </c>
      <c r="L289" s="36">
        <v>2025</v>
      </c>
      <c r="M289" s="36">
        <v>2009</v>
      </c>
      <c r="N289" s="36">
        <v>2013</v>
      </c>
      <c r="O289" s="36">
        <v>2013</v>
      </c>
      <c r="P289" s="36">
        <v>2003</v>
      </c>
      <c r="Q289" s="36">
        <v>2013</v>
      </c>
      <c r="R289" s="36">
        <v>2013</v>
      </c>
      <c r="S289" s="36">
        <v>2013</v>
      </c>
      <c r="T289" s="36" t="s">
        <v>362</v>
      </c>
      <c r="U289" s="36">
        <v>2013</v>
      </c>
      <c r="V289" s="36">
        <v>2002</v>
      </c>
      <c r="W289" s="54">
        <v>2013</v>
      </c>
      <c r="X289" s="36">
        <v>2017</v>
      </c>
      <c r="Y289" s="36" t="s">
        <v>749</v>
      </c>
      <c r="Z289" s="36" t="s">
        <v>749</v>
      </c>
      <c r="AA289" s="36" t="s">
        <v>749</v>
      </c>
      <c r="AB289" s="36" t="s">
        <v>749</v>
      </c>
      <c r="AC289" s="36">
        <v>2020</v>
      </c>
      <c r="AD289" s="36">
        <v>2012</v>
      </c>
      <c r="AE289" s="36">
        <v>2021</v>
      </c>
      <c r="AF289" s="36">
        <v>2015</v>
      </c>
      <c r="AG289" s="36">
        <v>2013</v>
      </c>
      <c r="AH289" s="36">
        <v>2013</v>
      </c>
      <c r="AI289" s="36">
        <v>2013</v>
      </c>
      <c r="AJ289" s="36">
        <v>2013</v>
      </c>
      <c r="AK289" s="36">
        <v>2019</v>
      </c>
      <c r="AL289" s="36">
        <v>2019</v>
      </c>
      <c r="AM289" s="36">
        <v>2019</v>
      </c>
      <c r="AN289" s="36">
        <v>2016</v>
      </c>
      <c r="AO289" s="36">
        <v>2016</v>
      </c>
      <c r="AP289" s="36">
        <v>2016</v>
      </c>
      <c r="AQ289" s="36">
        <v>2016</v>
      </c>
      <c r="AR289" s="36">
        <v>2013</v>
      </c>
      <c r="AS289" s="36">
        <v>2020</v>
      </c>
      <c r="AT289" s="12"/>
      <c r="AU289" s="12"/>
    </row>
    <row r="290" spans="1:47" ht="27.6">
      <c r="A290" s="56" t="s">
        <v>341</v>
      </c>
      <c r="B290" s="57" t="s">
        <v>350</v>
      </c>
      <c r="C290" s="58">
        <v>1709</v>
      </c>
      <c r="D290" s="36">
        <v>2012</v>
      </c>
      <c r="E290" s="36" t="s">
        <v>664</v>
      </c>
      <c r="F290" s="36" t="s">
        <v>1035</v>
      </c>
      <c r="G290" s="36">
        <v>2012</v>
      </c>
      <c r="H290" s="36" t="s">
        <v>665</v>
      </c>
      <c r="I290" s="54" t="s">
        <v>373</v>
      </c>
      <c r="J290" s="54">
        <v>2025</v>
      </c>
      <c r="K290" s="54">
        <v>2019</v>
      </c>
      <c r="L290" s="36">
        <v>2025</v>
      </c>
      <c r="M290" s="36">
        <v>2009</v>
      </c>
      <c r="N290" s="36">
        <v>2013</v>
      </c>
      <c r="O290" s="36">
        <v>2013</v>
      </c>
      <c r="P290" s="36">
        <v>2003</v>
      </c>
      <c r="Q290" s="36">
        <v>2013</v>
      </c>
      <c r="R290" s="36">
        <v>2013</v>
      </c>
      <c r="S290" s="36">
        <v>2013</v>
      </c>
      <c r="T290" s="36" t="s">
        <v>362</v>
      </c>
      <c r="U290" s="36">
        <v>2013</v>
      </c>
      <c r="V290" s="36">
        <v>2002</v>
      </c>
      <c r="W290" s="54">
        <v>2013</v>
      </c>
      <c r="X290" s="36">
        <v>2017</v>
      </c>
      <c r="Y290" s="36" t="s">
        <v>749</v>
      </c>
      <c r="Z290" s="36" t="s">
        <v>749</v>
      </c>
      <c r="AA290" s="36" t="s">
        <v>749</v>
      </c>
      <c r="AB290" s="36" t="s">
        <v>749</v>
      </c>
      <c r="AC290" s="36">
        <v>2020</v>
      </c>
      <c r="AD290" s="36">
        <v>2012</v>
      </c>
      <c r="AE290" s="36">
        <v>2021</v>
      </c>
      <c r="AF290" s="36">
        <v>2015</v>
      </c>
      <c r="AG290" s="36">
        <v>2013</v>
      </c>
      <c r="AH290" s="36">
        <v>2013</v>
      </c>
      <c r="AI290" s="36">
        <v>2013</v>
      </c>
      <c r="AJ290" s="36">
        <v>2013</v>
      </c>
      <c r="AK290" s="36">
        <v>2019</v>
      </c>
      <c r="AL290" s="36">
        <v>2019</v>
      </c>
      <c r="AM290" s="36">
        <v>2019</v>
      </c>
      <c r="AN290" s="36">
        <v>2016</v>
      </c>
      <c r="AO290" s="36">
        <v>2016</v>
      </c>
      <c r="AP290" s="36">
        <v>2016</v>
      </c>
      <c r="AQ290" s="36">
        <v>2016</v>
      </c>
      <c r="AR290" s="36">
        <v>2013</v>
      </c>
      <c r="AS290" s="36">
        <v>2020</v>
      </c>
      <c r="AT290" s="12"/>
      <c r="AU290" s="12"/>
    </row>
    <row r="291" spans="1:47" ht="27.6">
      <c r="A291" s="61" t="s">
        <v>351</v>
      </c>
      <c r="B291" s="57" t="s">
        <v>351</v>
      </c>
      <c r="C291" s="58">
        <v>1801</v>
      </c>
      <c r="D291" s="36">
        <v>2012</v>
      </c>
      <c r="E291" s="36" t="s">
        <v>664</v>
      </c>
      <c r="F291" s="36" t="s">
        <v>1036</v>
      </c>
      <c r="G291" s="36">
        <v>2012</v>
      </c>
      <c r="H291" s="36" t="s">
        <v>665</v>
      </c>
      <c r="I291" s="54" t="s">
        <v>373</v>
      </c>
      <c r="J291" s="54">
        <v>2025</v>
      </c>
      <c r="K291" s="54">
        <v>2019</v>
      </c>
      <c r="L291" s="36">
        <v>2025</v>
      </c>
      <c r="M291" s="36">
        <v>2009</v>
      </c>
      <c r="N291" s="36">
        <v>2013</v>
      </c>
      <c r="O291" s="36">
        <v>2013</v>
      </c>
      <c r="P291" s="36">
        <v>2003</v>
      </c>
      <c r="Q291" s="36">
        <v>2013</v>
      </c>
      <c r="R291" s="36">
        <v>2013</v>
      </c>
      <c r="S291" s="36">
        <v>2013</v>
      </c>
      <c r="T291" s="36" t="s">
        <v>362</v>
      </c>
      <c r="U291" s="36">
        <v>2013</v>
      </c>
      <c r="V291" s="36">
        <v>2002</v>
      </c>
      <c r="W291" s="54">
        <v>2013</v>
      </c>
      <c r="X291" s="36">
        <v>2017</v>
      </c>
      <c r="Y291" s="36" t="s">
        <v>749</v>
      </c>
      <c r="Z291" s="36" t="s">
        <v>749</v>
      </c>
      <c r="AA291" s="36" t="s">
        <v>749</v>
      </c>
      <c r="AB291" s="36" t="s">
        <v>749</v>
      </c>
      <c r="AC291" s="36">
        <v>2020</v>
      </c>
      <c r="AD291" s="36">
        <v>2012</v>
      </c>
      <c r="AE291" s="36">
        <v>2021</v>
      </c>
      <c r="AF291" s="36">
        <v>2015</v>
      </c>
      <c r="AG291" s="36">
        <v>2013</v>
      </c>
      <c r="AH291" s="36">
        <v>2013</v>
      </c>
      <c r="AI291" s="36">
        <v>2013</v>
      </c>
      <c r="AJ291" s="36">
        <v>2013</v>
      </c>
      <c r="AK291" s="36">
        <v>2019</v>
      </c>
      <c r="AL291" s="36">
        <v>2019</v>
      </c>
      <c r="AM291" s="36">
        <v>2019</v>
      </c>
      <c r="AN291" s="36">
        <v>2016</v>
      </c>
      <c r="AO291" s="36">
        <v>2016</v>
      </c>
      <c r="AP291" s="36">
        <v>2016</v>
      </c>
      <c r="AQ291" s="36">
        <v>2016</v>
      </c>
      <c r="AR291" s="36">
        <v>2013</v>
      </c>
      <c r="AS291" s="36">
        <v>2020</v>
      </c>
      <c r="AT291" s="12"/>
      <c r="AU291" s="12"/>
    </row>
    <row r="292" spans="1:47" ht="27.6">
      <c r="A292" s="61" t="s">
        <v>351</v>
      </c>
      <c r="B292" s="57" t="s">
        <v>352</v>
      </c>
      <c r="C292" s="58">
        <v>1802</v>
      </c>
      <c r="D292" s="36">
        <v>2012</v>
      </c>
      <c r="E292" s="36" t="s">
        <v>664</v>
      </c>
      <c r="F292" s="36" t="s">
        <v>1037</v>
      </c>
      <c r="G292" s="36">
        <v>2012</v>
      </c>
      <c r="H292" s="36" t="s">
        <v>665</v>
      </c>
      <c r="I292" s="54" t="s">
        <v>373</v>
      </c>
      <c r="J292" s="54">
        <v>2025</v>
      </c>
      <c r="K292" s="54">
        <v>2019</v>
      </c>
      <c r="L292" s="36">
        <v>2025</v>
      </c>
      <c r="M292" s="36">
        <v>2009</v>
      </c>
      <c r="N292" s="36">
        <v>2013</v>
      </c>
      <c r="O292" s="36">
        <v>2013</v>
      </c>
      <c r="P292" s="36">
        <v>2003</v>
      </c>
      <c r="Q292" s="36">
        <v>2013</v>
      </c>
      <c r="R292" s="36">
        <v>2013</v>
      </c>
      <c r="S292" s="36">
        <v>2013</v>
      </c>
      <c r="T292" s="36" t="s">
        <v>362</v>
      </c>
      <c r="U292" s="36">
        <v>2013</v>
      </c>
      <c r="V292" s="36">
        <v>2002</v>
      </c>
      <c r="W292" s="54">
        <v>2013</v>
      </c>
      <c r="X292" s="36">
        <v>2017</v>
      </c>
      <c r="Y292" s="36" t="s">
        <v>749</v>
      </c>
      <c r="Z292" s="36" t="s">
        <v>749</v>
      </c>
      <c r="AA292" s="36" t="s">
        <v>749</v>
      </c>
      <c r="AB292" s="36" t="s">
        <v>749</v>
      </c>
      <c r="AC292" s="36">
        <v>2020</v>
      </c>
      <c r="AD292" s="36">
        <v>2012</v>
      </c>
      <c r="AE292" s="36">
        <v>2021</v>
      </c>
      <c r="AF292" s="36">
        <v>2015</v>
      </c>
      <c r="AG292" s="36">
        <v>2013</v>
      </c>
      <c r="AH292" s="36">
        <v>2013</v>
      </c>
      <c r="AI292" s="36">
        <v>2013</v>
      </c>
      <c r="AJ292" s="36">
        <v>2013</v>
      </c>
      <c r="AK292" s="36">
        <v>2019</v>
      </c>
      <c r="AL292" s="36">
        <v>2019</v>
      </c>
      <c r="AM292" s="36">
        <v>2019</v>
      </c>
      <c r="AN292" s="36">
        <v>2016</v>
      </c>
      <c r="AO292" s="36">
        <v>2016</v>
      </c>
      <c r="AP292" s="36">
        <v>2016</v>
      </c>
      <c r="AQ292" s="36">
        <v>2016</v>
      </c>
      <c r="AR292" s="36">
        <v>2013</v>
      </c>
      <c r="AS292" s="36">
        <v>2020</v>
      </c>
      <c r="AT292" s="12"/>
      <c r="AU292" s="12"/>
    </row>
    <row r="293" spans="1:47" ht="27.6">
      <c r="A293" s="61" t="s">
        <v>351</v>
      </c>
      <c r="B293" s="57" t="s">
        <v>353</v>
      </c>
      <c r="C293" s="58">
        <v>1803</v>
      </c>
      <c r="D293" s="36">
        <v>2012</v>
      </c>
      <c r="E293" s="36" t="s">
        <v>664</v>
      </c>
      <c r="F293" s="36" t="s">
        <v>1038</v>
      </c>
      <c r="G293" s="36">
        <v>2012</v>
      </c>
      <c r="H293" s="36" t="s">
        <v>665</v>
      </c>
      <c r="I293" s="54" t="s">
        <v>373</v>
      </c>
      <c r="J293" s="54">
        <v>2025</v>
      </c>
      <c r="K293" s="54">
        <v>2019</v>
      </c>
      <c r="L293" s="36">
        <v>2025</v>
      </c>
      <c r="M293" s="36">
        <v>2009</v>
      </c>
      <c r="N293" s="36">
        <v>2013</v>
      </c>
      <c r="O293" s="36">
        <v>2013</v>
      </c>
      <c r="P293" s="36">
        <v>2003</v>
      </c>
      <c r="Q293" s="36">
        <v>2013</v>
      </c>
      <c r="R293" s="36">
        <v>2013</v>
      </c>
      <c r="S293" s="36">
        <v>2013</v>
      </c>
      <c r="T293" s="36" t="s">
        <v>362</v>
      </c>
      <c r="U293" s="36">
        <v>2013</v>
      </c>
      <c r="V293" s="36">
        <v>2002</v>
      </c>
      <c r="W293" s="54">
        <v>2013</v>
      </c>
      <c r="X293" s="36">
        <v>2017</v>
      </c>
      <c r="Y293" s="36" t="s">
        <v>749</v>
      </c>
      <c r="Z293" s="36" t="s">
        <v>749</v>
      </c>
      <c r="AA293" s="36" t="s">
        <v>749</v>
      </c>
      <c r="AB293" s="36" t="s">
        <v>749</v>
      </c>
      <c r="AC293" s="36">
        <v>2020</v>
      </c>
      <c r="AD293" s="36">
        <v>2012</v>
      </c>
      <c r="AE293" s="36">
        <v>2021</v>
      </c>
      <c r="AF293" s="36">
        <v>2015</v>
      </c>
      <c r="AG293" s="36">
        <v>2013</v>
      </c>
      <c r="AH293" s="36">
        <v>2013</v>
      </c>
      <c r="AI293" s="36">
        <v>2013</v>
      </c>
      <c r="AJ293" s="36">
        <v>2013</v>
      </c>
      <c r="AK293" s="36">
        <v>2019</v>
      </c>
      <c r="AL293" s="36">
        <v>2019</v>
      </c>
      <c r="AM293" s="36">
        <v>2019</v>
      </c>
      <c r="AN293" s="36">
        <v>2016</v>
      </c>
      <c r="AO293" s="36">
        <v>2016</v>
      </c>
      <c r="AP293" s="36">
        <v>2016</v>
      </c>
      <c r="AQ293" s="36">
        <v>2016</v>
      </c>
      <c r="AR293" s="36">
        <v>2013</v>
      </c>
      <c r="AS293" s="36">
        <v>2020</v>
      </c>
      <c r="AT293" s="12"/>
      <c r="AU293" s="12"/>
    </row>
    <row r="294" spans="1:47" ht="27.6">
      <c r="A294" s="61" t="s">
        <v>351</v>
      </c>
      <c r="B294" s="57" t="s">
        <v>354</v>
      </c>
      <c r="C294" s="58">
        <v>1804</v>
      </c>
      <c r="D294" s="36">
        <v>2012</v>
      </c>
      <c r="E294" s="36" t="s">
        <v>664</v>
      </c>
      <c r="F294" s="36" t="s">
        <v>1039</v>
      </c>
      <c r="G294" s="36">
        <v>2012</v>
      </c>
      <c r="H294" s="36" t="s">
        <v>665</v>
      </c>
      <c r="I294" s="54" t="s">
        <v>373</v>
      </c>
      <c r="J294" s="54">
        <v>2025</v>
      </c>
      <c r="K294" s="54">
        <v>2019</v>
      </c>
      <c r="L294" s="36">
        <v>2025</v>
      </c>
      <c r="M294" s="36">
        <v>2009</v>
      </c>
      <c r="N294" s="36">
        <v>2013</v>
      </c>
      <c r="O294" s="36">
        <v>2013</v>
      </c>
      <c r="P294" s="36">
        <v>2003</v>
      </c>
      <c r="Q294" s="36">
        <v>2013</v>
      </c>
      <c r="R294" s="36">
        <v>2013</v>
      </c>
      <c r="S294" s="36">
        <v>2013</v>
      </c>
      <c r="T294" s="36" t="s">
        <v>362</v>
      </c>
      <c r="U294" s="36">
        <v>2013</v>
      </c>
      <c r="V294" s="36">
        <v>2002</v>
      </c>
      <c r="W294" s="54">
        <v>2013</v>
      </c>
      <c r="X294" s="36">
        <v>2017</v>
      </c>
      <c r="Y294" s="36" t="s">
        <v>749</v>
      </c>
      <c r="Z294" s="36" t="s">
        <v>749</v>
      </c>
      <c r="AA294" s="36" t="s">
        <v>749</v>
      </c>
      <c r="AB294" s="36" t="s">
        <v>749</v>
      </c>
      <c r="AC294" s="36">
        <v>2020</v>
      </c>
      <c r="AD294" s="36">
        <v>2012</v>
      </c>
      <c r="AE294" s="36">
        <v>2021</v>
      </c>
      <c r="AF294" s="36">
        <v>2015</v>
      </c>
      <c r="AG294" s="36">
        <v>2013</v>
      </c>
      <c r="AH294" s="36">
        <v>2013</v>
      </c>
      <c r="AI294" s="36">
        <v>2013</v>
      </c>
      <c r="AJ294" s="36">
        <v>2013</v>
      </c>
      <c r="AK294" s="36">
        <v>2019</v>
      </c>
      <c r="AL294" s="36">
        <v>2019</v>
      </c>
      <c r="AM294" s="36">
        <v>2019</v>
      </c>
      <c r="AN294" s="36">
        <v>2016</v>
      </c>
      <c r="AO294" s="36">
        <v>2016</v>
      </c>
      <c r="AP294" s="36">
        <v>2016</v>
      </c>
      <c r="AQ294" s="36">
        <v>2016</v>
      </c>
      <c r="AR294" s="36">
        <v>2013</v>
      </c>
      <c r="AS294" s="36">
        <v>2020</v>
      </c>
      <c r="AT294" s="12"/>
      <c r="AU294" s="12"/>
    </row>
    <row r="295" spans="1:47" ht="27.6">
      <c r="A295" s="61" t="s">
        <v>351</v>
      </c>
      <c r="B295" s="57" t="s">
        <v>355</v>
      </c>
      <c r="C295" s="58">
        <v>1805</v>
      </c>
      <c r="D295" s="36">
        <v>2012</v>
      </c>
      <c r="E295" s="36" t="s">
        <v>664</v>
      </c>
      <c r="F295" s="36" t="s">
        <v>1040</v>
      </c>
      <c r="G295" s="36">
        <v>2012</v>
      </c>
      <c r="H295" s="36" t="s">
        <v>665</v>
      </c>
      <c r="I295" s="54" t="s">
        <v>373</v>
      </c>
      <c r="J295" s="54">
        <v>2025</v>
      </c>
      <c r="K295" s="54">
        <v>2019</v>
      </c>
      <c r="L295" s="36">
        <v>2025</v>
      </c>
      <c r="M295" s="36">
        <v>2009</v>
      </c>
      <c r="N295" s="36">
        <v>2013</v>
      </c>
      <c r="O295" s="36">
        <v>2013</v>
      </c>
      <c r="P295" s="36">
        <v>2003</v>
      </c>
      <c r="Q295" s="36">
        <v>2013</v>
      </c>
      <c r="R295" s="36">
        <v>2013</v>
      </c>
      <c r="S295" s="36">
        <v>2013</v>
      </c>
      <c r="T295" s="36" t="s">
        <v>362</v>
      </c>
      <c r="U295" s="36">
        <v>2013</v>
      </c>
      <c r="V295" s="36">
        <v>2002</v>
      </c>
      <c r="W295" s="54">
        <v>2013</v>
      </c>
      <c r="X295" s="36">
        <v>2017</v>
      </c>
      <c r="Y295" s="36" t="s">
        <v>749</v>
      </c>
      <c r="Z295" s="36" t="s">
        <v>749</v>
      </c>
      <c r="AA295" s="36" t="s">
        <v>749</v>
      </c>
      <c r="AB295" s="36" t="s">
        <v>749</v>
      </c>
      <c r="AC295" s="36">
        <v>2020</v>
      </c>
      <c r="AD295" s="36">
        <v>2012</v>
      </c>
      <c r="AE295" s="36">
        <v>2021</v>
      </c>
      <c r="AF295" s="36">
        <v>2015</v>
      </c>
      <c r="AG295" s="36">
        <v>2013</v>
      </c>
      <c r="AH295" s="36">
        <v>2013</v>
      </c>
      <c r="AI295" s="36">
        <v>2013</v>
      </c>
      <c r="AJ295" s="36">
        <v>2013</v>
      </c>
      <c r="AK295" s="36">
        <v>2019</v>
      </c>
      <c r="AL295" s="36">
        <v>2019</v>
      </c>
      <c r="AM295" s="36">
        <v>2019</v>
      </c>
      <c r="AN295" s="36">
        <v>2016</v>
      </c>
      <c r="AO295" s="36">
        <v>2016</v>
      </c>
      <c r="AP295" s="36">
        <v>2016</v>
      </c>
      <c r="AQ295" s="36">
        <v>2016</v>
      </c>
      <c r="AR295" s="36">
        <v>2013</v>
      </c>
      <c r="AS295" s="36">
        <v>2020</v>
      </c>
      <c r="AT295" s="12"/>
      <c r="AU295" s="12"/>
    </row>
    <row r="296" spans="1:47" ht="27.6">
      <c r="A296" s="61" t="s">
        <v>351</v>
      </c>
      <c r="B296" s="57" t="s">
        <v>356</v>
      </c>
      <c r="C296" s="58">
        <v>1806</v>
      </c>
      <c r="D296" s="36">
        <v>2012</v>
      </c>
      <c r="E296" s="36" t="s">
        <v>664</v>
      </c>
      <c r="F296" s="36" t="s">
        <v>1041</v>
      </c>
      <c r="G296" s="36">
        <v>2012</v>
      </c>
      <c r="H296" s="36" t="s">
        <v>665</v>
      </c>
      <c r="I296" s="54" t="s">
        <v>373</v>
      </c>
      <c r="J296" s="54">
        <v>2025</v>
      </c>
      <c r="K296" s="54">
        <v>2019</v>
      </c>
      <c r="L296" s="36">
        <v>2025</v>
      </c>
      <c r="M296" s="36">
        <v>2009</v>
      </c>
      <c r="N296" s="36">
        <v>2013</v>
      </c>
      <c r="O296" s="36">
        <v>2013</v>
      </c>
      <c r="P296" s="36">
        <v>2003</v>
      </c>
      <c r="Q296" s="36">
        <v>2013</v>
      </c>
      <c r="R296" s="36">
        <v>2013</v>
      </c>
      <c r="S296" s="36">
        <v>2013</v>
      </c>
      <c r="T296" s="36" t="s">
        <v>362</v>
      </c>
      <c r="U296" s="36">
        <v>2013</v>
      </c>
      <c r="V296" s="36">
        <v>2002</v>
      </c>
      <c r="W296" s="54">
        <v>2013</v>
      </c>
      <c r="X296" s="36">
        <v>2017</v>
      </c>
      <c r="Y296" s="36" t="s">
        <v>749</v>
      </c>
      <c r="Z296" s="36" t="s">
        <v>749</v>
      </c>
      <c r="AA296" s="36" t="s">
        <v>749</v>
      </c>
      <c r="AB296" s="36" t="s">
        <v>749</v>
      </c>
      <c r="AC296" s="36">
        <v>2020</v>
      </c>
      <c r="AD296" s="36">
        <v>2012</v>
      </c>
      <c r="AE296" s="36">
        <v>2021</v>
      </c>
      <c r="AF296" s="36">
        <v>2015</v>
      </c>
      <c r="AG296" s="36">
        <v>2013</v>
      </c>
      <c r="AH296" s="36">
        <v>2013</v>
      </c>
      <c r="AI296" s="36">
        <v>2013</v>
      </c>
      <c r="AJ296" s="36">
        <v>2013</v>
      </c>
      <c r="AK296" s="36">
        <v>2019</v>
      </c>
      <c r="AL296" s="36">
        <v>2019</v>
      </c>
      <c r="AM296" s="36">
        <v>2019</v>
      </c>
      <c r="AN296" s="36">
        <v>2016</v>
      </c>
      <c r="AO296" s="36">
        <v>2016</v>
      </c>
      <c r="AP296" s="36">
        <v>2016</v>
      </c>
      <c r="AQ296" s="36">
        <v>2016</v>
      </c>
      <c r="AR296" s="36">
        <v>2013</v>
      </c>
      <c r="AS296" s="36">
        <v>2020</v>
      </c>
      <c r="AT296" s="12"/>
      <c r="AU296" s="12"/>
    </row>
    <row r="297" spans="1:47" ht="27.6">
      <c r="A297" s="61" t="s">
        <v>351</v>
      </c>
      <c r="B297" s="57" t="s">
        <v>357</v>
      </c>
      <c r="C297" s="58">
        <v>1807</v>
      </c>
      <c r="D297" s="36">
        <v>2012</v>
      </c>
      <c r="E297" s="36" t="s">
        <v>664</v>
      </c>
      <c r="F297" s="36" t="s">
        <v>1042</v>
      </c>
      <c r="G297" s="36">
        <v>2012</v>
      </c>
      <c r="H297" s="36" t="s">
        <v>665</v>
      </c>
      <c r="I297" s="54" t="s">
        <v>373</v>
      </c>
      <c r="J297" s="54">
        <v>2025</v>
      </c>
      <c r="K297" s="54">
        <v>2019</v>
      </c>
      <c r="L297" s="36">
        <v>2025</v>
      </c>
      <c r="M297" s="36">
        <v>2009</v>
      </c>
      <c r="N297" s="36">
        <v>2013</v>
      </c>
      <c r="O297" s="36">
        <v>2013</v>
      </c>
      <c r="P297" s="36">
        <v>2003</v>
      </c>
      <c r="Q297" s="36">
        <v>2013</v>
      </c>
      <c r="R297" s="36">
        <v>2013</v>
      </c>
      <c r="S297" s="36">
        <v>2013</v>
      </c>
      <c r="T297" s="36" t="s">
        <v>362</v>
      </c>
      <c r="U297" s="36">
        <v>2013</v>
      </c>
      <c r="V297" s="36">
        <v>2002</v>
      </c>
      <c r="W297" s="54">
        <v>2013</v>
      </c>
      <c r="X297" s="36">
        <v>2017</v>
      </c>
      <c r="Y297" s="36" t="s">
        <v>749</v>
      </c>
      <c r="Z297" s="36" t="s">
        <v>749</v>
      </c>
      <c r="AA297" s="36" t="s">
        <v>749</v>
      </c>
      <c r="AB297" s="36" t="s">
        <v>749</v>
      </c>
      <c r="AC297" s="36">
        <v>2020</v>
      </c>
      <c r="AD297" s="36">
        <v>2012</v>
      </c>
      <c r="AE297" s="36">
        <v>2021</v>
      </c>
      <c r="AF297" s="36">
        <v>2015</v>
      </c>
      <c r="AG297" s="36">
        <v>2013</v>
      </c>
      <c r="AH297" s="36">
        <v>2013</v>
      </c>
      <c r="AI297" s="36">
        <v>2013</v>
      </c>
      <c r="AJ297" s="36">
        <v>2013</v>
      </c>
      <c r="AK297" s="36">
        <v>2019</v>
      </c>
      <c r="AL297" s="36">
        <v>2019</v>
      </c>
      <c r="AM297" s="36">
        <v>2019</v>
      </c>
      <c r="AN297" s="36">
        <v>2016</v>
      </c>
      <c r="AO297" s="36">
        <v>2016</v>
      </c>
      <c r="AP297" s="36">
        <v>2016</v>
      </c>
      <c r="AQ297" s="36">
        <v>2016</v>
      </c>
      <c r="AR297" s="36">
        <v>2013</v>
      </c>
      <c r="AS297" s="36">
        <v>2020</v>
      </c>
      <c r="AT297" s="12"/>
      <c r="AU297" s="12"/>
    </row>
    <row r="298" spans="1:47" ht="27.6">
      <c r="A298" s="61" t="s">
        <v>351</v>
      </c>
      <c r="B298" s="57" t="s">
        <v>180</v>
      </c>
      <c r="C298" s="58">
        <v>1808</v>
      </c>
      <c r="D298" s="36">
        <v>2012</v>
      </c>
      <c r="E298" s="36" t="s">
        <v>664</v>
      </c>
      <c r="F298" s="36" t="s">
        <v>1043</v>
      </c>
      <c r="G298" s="36">
        <v>2012</v>
      </c>
      <c r="H298" s="36" t="s">
        <v>665</v>
      </c>
      <c r="I298" s="54" t="s">
        <v>373</v>
      </c>
      <c r="J298" s="54">
        <v>2025</v>
      </c>
      <c r="K298" s="54">
        <v>2019</v>
      </c>
      <c r="L298" s="36">
        <v>2025</v>
      </c>
      <c r="M298" s="36">
        <v>2009</v>
      </c>
      <c r="N298" s="36">
        <v>2013</v>
      </c>
      <c r="O298" s="36">
        <v>2013</v>
      </c>
      <c r="P298" s="36">
        <v>2003</v>
      </c>
      <c r="Q298" s="36">
        <v>2013</v>
      </c>
      <c r="R298" s="36">
        <v>2013</v>
      </c>
      <c r="S298" s="36">
        <v>2013</v>
      </c>
      <c r="T298" s="36" t="s">
        <v>362</v>
      </c>
      <c r="U298" s="36">
        <v>2013</v>
      </c>
      <c r="V298" s="36">
        <v>2002</v>
      </c>
      <c r="W298" s="54">
        <v>2013</v>
      </c>
      <c r="X298" s="36">
        <v>2017</v>
      </c>
      <c r="Y298" s="36" t="s">
        <v>749</v>
      </c>
      <c r="Z298" s="36" t="s">
        <v>749</v>
      </c>
      <c r="AA298" s="36" t="s">
        <v>749</v>
      </c>
      <c r="AB298" s="36" t="s">
        <v>749</v>
      </c>
      <c r="AC298" s="36">
        <v>2020</v>
      </c>
      <c r="AD298" s="36">
        <v>2012</v>
      </c>
      <c r="AE298" s="36">
        <v>2021</v>
      </c>
      <c r="AF298" s="36">
        <v>2015</v>
      </c>
      <c r="AG298" s="36">
        <v>2013</v>
      </c>
      <c r="AH298" s="36">
        <v>2013</v>
      </c>
      <c r="AI298" s="36">
        <v>2013</v>
      </c>
      <c r="AJ298" s="36">
        <v>2013</v>
      </c>
      <c r="AK298" s="36">
        <v>2019</v>
      </c>
      <c r="AL298" s="36">
        <v>2019</v>
      </c>
      <c r="AM298" s="36">
        <v>2019</v>
      </c>
      <c r="AN298" s="36">
        <v>2016</v>
      </c>
      <c r="AO298" s="36">
        <v>2016</v>
      </c>
      <c r="AP298" s="36">
        <v>2016</v>
      </c>
      <c r="AQ298" s="36">
        <v>2016</v>
      </c>
      <c r="AR298" s="36">
        <v>2013</v>
      </c>
      <c r="AS298" s="36">
        <v>2020</v>
      </c>
      <c r="AT298" s="12"/>
      <c r="AU298" s="12"/>
    </row>
    <row r="299" spans="1:47" ht="27.6">
      <c r="A299" s="61" t="s">
        <v>351</v>
      </c>
      <c r="B299" s="57" t="s">
        <v>358</v>
      </c>
      <c r="C299" s="58">
        <v>1809</v>
      </c>
      <c r="D299" s="36">
        <v>2012</v>
      </c>
      <c r="E299" s="36" t="s">
        <v>664</v>
      </c>
      <c r="F299" s="36" t="s">
        <v>1044</v>
      </c>
      <c r="G299" s="36">
        <v>2012</v>
      </c>
      <c r="H299" s="36" t="s">
        <v>665</v>
      </c>
      <c r="I299" s="54" t="s">
        <v>373</v>
      </c>
      <c r="J299" s="54">
        <v>2025</v>
      </c>
      <c r="K299" s="54">
        <v>2019</v>
      </c>
      <c r="L299" s="36">
        <v>2025</v>
      </c>
      <c r="M299" s="36">
        <v>2009</v>
      </c>
      <c r="N299" s="36">
        <v>2013</v>
      </c>
      <c r="O299" s="36">
        <v>2013</v>
      </c>
      <c r="P299" s="36">
        <v>2003</v>
      </c>
      <c r="Q299" s="36">
        <v>2013</v>
      </c>
      <c r="R299" s="36">
        <v>2013</v>
      </c>
      <c r="S299" s="36">
        <v>2013</v>
      </c>
      <c r="T299" s="36" t="s">
        <v>362</v>
      </c>
      <c r="U299" s="36">
        <v>2013</v>
      </c>
      <c r="V299" s="36">
        <v>2002</v>
      </c>
      <c r="W299" s="54">
        <v>2013</v>
      </c>
      <c r="X299" s="36">
        <v>2017</v>
      </c>
      <c r="Y299" s="36" t="s">
        <v>749</v>
      </c>
      <c r="Z299" s="36" t="s">
        <v>749</v>
      </c>
      <c r="AA299" s="36" t="s">
        <v>749</v>
      </c>
      <c r="AB299" s="36" t="s">
        <v>749</v>
      </c>
      <c r="AC299" s="36">
        <v>2020</v>
      </c>
      <c r="AD299" s="36">
        <v>2012</v>
      </c>
      <c r="AE299" s="36">
        <v>2021</v>
      </c>
      <c r="AF299" s="36">
        <v>2015</v>
      </c>
      <c r="AG299" s="36">
        <v>2013</v>
      </c>
      <c r="AH299" s="36">
        <v>2013</v>
      </c>
      <c r="AI299" s="36">
        <v>2013</v>
      </c>
      <c r="AJ299" s="36">
        <v>2013</v>
      </c>
      <c r="AK299" s="36">
        <v>2019</v>
      </c>
      <c r="AL299" s="36">
        <v>2019</v>
      </c>
      <c r="AM299" s="36">
        <v>2019</v>
      </c>
      <c r="AN299" s="36">
        <v>2016</v>
      </c>
      <c r="AO299" s="36">
        <v>2016</v>
      </c>
      <c r="AP299" s="36">
        <v>2016</v>
      </c>
      <c r="AQ299" s="36">
        <v>2016</v>
      </c>
      <c r="AR299" s="36">
        <v>2013</v>
      </c>
      <c r="AS299" s="36">
        <v>2020</v>
      </c>
      <c r="AT299" s="12"/>
      <c r="AU299" s="12"/>
    </row>
    <row r="300" spans="1:47" ht="27.6">
      <c r="A300" s="61" t="s">
        <v>351</v>
      </c>
      <c r="B300" s="57" t="s">
        <v>359</v>
      </c>
      <c r="C300" s="58">
        <v>1810</v>
      </c>
      <c r="D300" s="36">
        <v>2012</v>
      </c>
      <c r="E300" s="36" t="s">
        <v>664</v>
      </c>
      <c r="F300" s="36" t="s">
        <v>1045</v>
      </c>
      <c r="G300" s="36">
        <v>2012</v>
      </c>
      <c r="H300" s="36" t="s">
        <v>665</v>
      </c>
      <c r="I300" s="54" t="s">
        <v>373</v>
      </c>
      <c r="J300" s="54">
        <v>2025</v>
      </c>
      <c r="K300" s="54">
        <v>2019</v>
      </c>
      <c r="L300" s="36">
        <v>2025</v>
      </c>
      <c r="M300" s="36">
        <v>2009</v>
      </c>
      <c r="N300" s="36">
        <v>2013</v>
      </c>
      <c r="O300" s="36">
        <v>2013</v>
      </c>
      <c r="P300" s="36">
        <v>2003</v>
      </c>
      <c r="Q300" s="36">
        <v>2013</v>
      </c>
      <c r="R300" s="36">
        <v>2013</v>
      </c>
      <c r="S300" s="36">
        <v>2013</v>
      </c>
      <c r="T300" s="36" t="s">
        <v>362</v>
      </c>
      <c r="U300" s="36">
        <v>2013</v>
      </c>
      <c r="V300" s="36">
        <v>2002</v>
      </c>
      <c r="W300" s="54">
        <v>2013</v>
      </c>
      <c r="X300" s="36">
        <v>2017</v>
      </c>
      <c r="Y300" s="36" t="s">
        <v>749</v>
      </c>
      <c r="Z300" s="36" t="s">
        <v>749</v>
      </c>
      <c r="AA300" s="36" t="s">
        <v>749</v>
      </c>
      <c r="AB300" s="36" t="s">
        <v>749</v>
      </c>
      <c r="AC300" s="36">
        <v>2020</v>
      </c>
      <c r="AD300" s="36">
        <v>2012</v>
      </c>
      <c r="AE300" s="36">
        <v>2021</v>
      </c>
      <c r="AF300" s="36">
        <v>2015</v>
      </c>
      <c r="AG300" s="36">
        <v>2013</v>
      </c>
      <c r="AH300" s="36">
        <v>2013</v>
      </c>
      <c r="AI300" s="36">
        <v>2013</v>
      </c>
      <c r="AJ300" s="36">
        <v>2013</v>
      </c>
      <c r="AK300" s="36">
        <v>2019</v>
      </c>
      <c r="AL300" s="36">
        <v>2019</v>
      </c>
      <c r="AM300" s="36">
        <v>2019</v>
      </c>
      <c r="AN300" s="36">
        <v>2016</v>
      </c>
      <c r="AO300" s="36">
        <v>2016</v>
      </c>
      <c r="AP300" s="36">
        <v>2016</v>
      </c>
      <c r="AQ300" s="36">
        <v>2016</v>
      </c>
      <c r="AR300" s="36">
        <v>2013</v>
      </c>
      <c r="AS300" s="36">
        <v>2020</v>
      </c>
      <c r="AT300" s="12"/>
      <c r="AU300" s="12"/>
    </row>
    <row r="301" spans="1:47" ht="27.6">
      <c r="A301" s="61" t="s">
        <v>351</v>
      </c>
      <c r="B301" s="57" t="s">
        <v>360</v>
      </c>
      <c r="C301" s="58">
        <v>1811</v>
      </c>
      <c r="D301" s="36">
        <v>2012</v>
      </c>
      <c r="E301" s="36" t="s">
        <v>664</v>
      </c>
      <c r="F301" s="36" t="s">
        <v>1046</v>
      </c>
      <c r="G301" s="36">
        <v>2012</v>
      </c>
      <c r="H301" s="36" t="s">
        <v>665</v>
      </c>
      <c r="I301" s="54" t="s">
        <v>373</v>
      </c>
      <c r="J301" s="54">
        <v>2025</v>
      </c>
      <c r="K301" s="54">
        <v>2019</v>
      </c>
      <c r="L301" s="36">
        <v>2025</v>
      </c>
      <c r="M301" s="36">
        <v>2009</v>
      </c>
      <c r="N301" s="36">
        <v>2013</v>
      </c>
      <c r="O301" s="36">
        <v>2013</v>
      </c>
      <c r="P301" s="36">
        <v>2003</v>
      </c>
      <c r="Q301" s="36">
        <v>2013</v>
      </c>
      <c r="R301" s="36">
        <v>2013</v>
      </c>
      <c r="S301" s="36">
        <v>2013</v>
      </c>
      <c r="T301" s="36" t="s">
        <v>362</v>
      </c>
      <c r="U301" s="36">
        <v>2013</v>
      </c>
      <c r="V301" s="36">
        <v>2002</v>
      </c>
      <c r="W301" s="54">
        <v>2013</v>
      </c>
      <c r="X301" s="36">
        <v>2017</v>
      </c>
      <c r="Y301" s="36" t="s">
        <v>749</v>
      </c>
      <c r="Z301" s="36" t="s">
        <v>749</v>
      </c>
      <c r="AA301" s="36" t="s">
        <v>749</v>
      </c>
      <c r="AB301" s="36" t="s">
        <v>749</v>
      </c>
      <c r="AC301" s="36">
        <v>2020</v>
      </c>
      <c r="AD301" s="36">
        <v>2012</v>
      </c>
      <c r="AE301" s="36">
        <v>2021</v>
      </c>
      <c r="AF301" s="36">
        <v>2015</v>
      </c>
      <c r="AG301" s="36">
        <v>2013</v>
      </c>
      <c r="AH301" s="36">
        <v>2013</v>
      </c>
      <c r="AI301" s="36">
        <v>2013</v>
      </c>
      <c r="AJ301" s="36">
        <v>2013</v>
      </c>
      <c r="AK301" s="36">
        <v>2019</v>
      </c>
      <c r="AL301" s="36">
        <v>2019</v>
      </c>
      <c r="AM301" s="36">
        <v>2019</v>
      </c>
      <c r="AN301" s="36">
        <v>2016</v>
      </c>
      <c r="AO301" s="36">
        <v>2016</v>
      </c>
      <c r="AP301" s="36">
        <v>2016</v>
      </c>
      <c r="AQ301" s="36">
        <v>2016</v>
      </c>
      <c r="AR301" s="36">
        <v>2013</v>
      </c>
      <c r="AS301" s="36">
        <v>2020</v>
      </c>
      <c r="AT301" s="12"/>
      <c r="AU301" s="12"/>
    </row>
    <row r="302" spans="1:47">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row>
    <row r="303" spans="1:47">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row>
    <row r="304" spans="1:47">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row>
    <row r="305" spans="1:47">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row>
    <row r="306" spans="1:47">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row>
    <row r="307" spans="1:47">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row>
    <row r="308" spans="1:47">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row>
    <row r="309" spans="1:47">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row>
    <row r="310" spans="1:47">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row>
    <row r="311" spans="1:47">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row>
    <row r="312" spans="1:47">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row>
    <row r="313" spans="1:47">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
  <sheetViews>
    <sheetView showGridLines="0" zoomScaleNormal="100" workbookViewId="0">
      <selection activeCell="A8" sqref="A8"/>
    </sheetView>
  </sheetViews>
  <sheetFormatPr defaultColWidth="9.109375" defaultRowHeight="14.4"/>
  <cols>
    <col min="1" max="1" width="70.44140625" customWidth="1"/>
    <col min="2" max="2" width="24" customWidth="1"/>
  </cols>
  <sheetData>
    <row r="1" spans="1:5" ht="29.25" customHeight="1">
      <c r="A1" s="99" t="s">
        <v>13</v>
      </c>
      <c r="B1" s="428" t="s">
        <v>14</v>
      </c>
    </row>
    <row r="2" spans="1:5" ht="16.5" customHeight="1">
      <c r="A2" s="100"/>
      <c r="B2" s="428"/>
    </row>
    <row r="3" spans="1:5" ht="10.5" customHeight="1">
      <c r="A3" s="101"/>
      <c r="B3" s="102"/>
      <c r="D3" s="13"/>
      <c r="E3" s="13"/>
    </row>
    <row r="4" spans="1:5">
      <c r="A4" s="103" t="s">
        <v>12</v>
      </c>
      <c r="D4" s="13"/>
      <c r="E4" s="13"/>
    </row>
    <row r="5" spans="1:5" ht="18.75" customHeight="1">
      <c r="A5" s="104" t="s">
        <v>63</v>
      </c>
      <c r="B5" s="105" t="s">
        <v>615</v>
      </c>
      <c r="D5" s="13"/>
      <c r="E5" s="13"/>
    </row>
    <row r="6" spans="1:5" ht="18.75" customHeight="1">
      <c r="A6" s="104" t="s">
        <v>64</v>
      </c>
      <c r="B6" s="105" t="s">
        <v>15</v>
      </c>
      <c r="D6" s="13"/>
      <c r="E6" s="13"/>
    </row>
    <row r="7" spans="1:5" ht="18.75" customHeight="1">
      <c r="A7" s="104" t="s">
        <v>65</v>
      </c>
      <c r="B7" s="105" t="s">
        <v>66</v>
      </c>
      <c r="D7" s="13"/>
      <c r="E7" s="13"/>
    </row>
    <row r="8" spans="1:5" ht="18.75" customHeight="1">
      <c r="A8" s="104" t="s">
        <v>389</v>
      </c>
      <c r="B8" s="105" t="s">
        <v>390</v>
      </c>
      <c r="D8" s="13"/>
      <c r="E8" s="13"/>
    </row>
    <row r="9" spans="1:5" ht="18.75" customHeight="1">
      <c r="A9" s="104" t="s">
        <v>10</v>
      </c>
      <c r="B9" s="106" t="s">
        <v>67</v>
      </c>
      <c r="D9" s="13"/>
      <c r="E9" s="13"/>
    </row>
    <row r="10" spans="1:5" ht="18.75" customHeight="1">
      <c r="A10" s="104" t="s">
        <v>9</v>
      </c>
      <c r="B10" s="106" t="s">
        <v>9</v>
      </c>
      <c r="D10" s="13"/>
      <c r="E10" s="13"/>
    </row>
    <row r="11" spans="1:5" ht="18.75" customHeight="1">
      <c r="A11" s="104" t="s">
        <v>8</v>
      </c>
      <c r="B11" s="106" t="s">
        <v>68</v>
      </c>
      <c r="D11" s="13"/>
      <c r="E11" s="13"/>
    </row>
    <row r="12" spans="1:5" ht="18.75" customHeight="1">
      <c r="A12" s="104" t="s">
        <v>70</v>
      </c>
      <c r="B12" s="106" t="s">
        <v>69</v>
      </c>
      <c r="D12" s="13"/>
      <c r="E12" s="13"/>
    </row>
    <row r="13" spans="1:5" ht="18.75" customHeight="1">
      <c r="A13" s="104" t="s">
        <v>62</v>
      </c>
      <c r="B13" s="106" t="s">
        <v>71</v>
      </c>
      <c r="D13" s="13"/>
      <c r="E13" s="13"/>
    </row>
    <row r="14" spans="1:5" ht="18.75" customHeight="1">
      <c r="A14" s="104" t="s">
        <v>391</v>
      </c>
      <c r="B14" s="105" t="s">
        <v>72</v>
      </c>
      <c r="D14" s="13"/>
      <c r="E14" s="13"/>
    </row>
    <row r="15" spans="1:5" ht="18.75" customHeight="1">
      <c r="A15" s="104" t="s">
        <v>11</v>
      </c>
      <c r="B15" s="105" t="s">
        <v>11</v>
      </c>
      <c r="D15" s="13"/>
      <c r="E15" s="13"/>
    </row>
    <row r="16" spans="1:5">
      <c r="D16" s="13"/>
      <c r="E16" s="13"/>
    </row>
    <row r="17" spans="1:5">
      <c r="A17" s="13"/>
      <c r="B17" s="13"/>
      <c r="C17" s="13"/>
      <c r="D17" s="13"/>
      <c r="E17" s="13"/>
    </row>
    <row r="18" spans="1:5">
      <c r="A18" s="13"/>
      <c r="B18" s="13"/>
      <c r="C18" s="13"/>
      <c r="D18" s="13"/>
      <c r="E18" s="13"/>
    </row>
    <row r="19" spans="1:5">
      <c r="A19" s="13"/>
      <c r="B19" s="13"/>
      <c r="C19" s="13"/>
      <c r="D19" s="13"/>
      <c r="E19" s="13"/>
    </row>
    <row r="20" spans="1:5">
      <c r="A20" s="13"/>
      <c r="B20" s="13"/>
      <c r="C20" s="13"/>
      <c r="D20" s="13"/>
      <c r="E20" s="13"/>
    </row>
    <row r="21" spans="1:5">
      <c r="A21" s="13"/>
      <c r="B21" s="13"/>
      <c r="C21" s="13"/>
      <c r="D21" s="13"/>
      <c r="E21" s="13"/>
    </row>
    <row r="22" spans="1:5">
      <c r="A22" s="13"/>
      <c r="B22" s="13"/>
      <c r="C22" s="13"/>
      <c r="D22" s="13"/>
      <c r="E22" s="13"/>
    </row>
    <row r="23" spans="1:5">
      <c r="A23" s="13"/>
      <c r="B23" s="13"/>
      <c r="C23" s="13"/>
      <c r="D23" s="13"/>
      <c r="E23" s="13"/>
    </row>
    <row r="24" spans="1:5">
      <c r="A24" s="13"/>
      <c r="B24" s="13"/>
      <c r="C24" s="13"/>
      <c r="D24" s="13"/>
      <c r="E24" s="13"/>
    </row>
    <row r="25" spans="1:5">
      <c r="A25" s="13"/>
      <c r="B25" s="13"/>
      <c r="C25" s="13"/>
      <c r="D25" s="13"/>
      <c r="E25" s="13"/>
    </row>
    <row r="26" spans="1:5">
      <c r="A26" s="13"/>
      <c r="B26" s="13"/>
      <c r="C26" s="13"/>
      <c r="D26" s="13"/>
      <c r="E26" s="13"/>
    </row>
    <row r="27" spans="1:5">
      <c r="A27" s="13"/>
      <c r="B27" s="13"/>
      <c r="C27" s="13"/>
      <c r="D27" s="13"/>
      <c r="E27" s="13"/>
    </row>
    <row r="28" spans="1:5">
      <c r="A28" s="13"/>
      <c r="B28" s="13"/>
      <c r="C28" s="13"/>
      <c r="D28" s="13"/>
      <c r="E28" s="13"/>
    </row>
    <row r="29" spans="1:5">
      <c r="A29" s="13"/>
      <c r="B29" s="13"/>
      <c r="C29" s="13"/>
      <c r="D29" s="13"/>
      <c r="E29" s="13"/>
    </row>
    <row r="30" spans="1:5">
      <c r="A30" s="13"/>
      <c r="B30" s="13"/>
      <c r="C30" s="13"/>
      <c r="D30" s="13"/>
      <c r="E30" s="13"/>
    </row>
    <row r="31" spans="1:5">
      <c r="A31" s="13"/>
      <c r="B31" s="13"/>
      <c r="C31" s="13"/>
      <c r="D31" s="13"/>
      <c r="E31" s="13"/>
    </row>
    <row r="32" spans="1:5">
      <c r="A32" s="13"/>
      <c r="B32" s="13"/>
      <c r="C32" s="13"/>
      <c r="D32" s="13"/>
      <c r="E32" s="13"/>
    </row>
    <row r="33" spans="1:5">
      <c r="A33" s="13"/>
      <c r="B33" s="13"/>
      <c r="C33" s="13"/>
      <c r="D33" s="13"/>
      <c r="E33" s="13"/>
    </row>
  </sheetData>
  <mergeCells count="1">
    <mergeCell ref="B1:B2"/>
  </mergeCells>
  <hyperlinks>
    <hyperlink ref="B14" location="'HND Indicador Metadata '!A1" display="Indicator Metadato HND" xr:uid="{00000000-0004-0000-0100-000000000000}"/>
    <hyperlink ref="B13" location="'INFORM Indice de Confiabilidad'!A1" display="INFORM  Índice de Confiabilidad" xr:uid="{00000000-0004-0000-0100-000001000000}"/>
    <hyperlink ref="B11" location="'Fuente de Indicador'!A1" display="Fuente de Indicador" xr:uid="{00000000-0004-0000-0100-000002000000}"/>
    <hyperlink ref="B10" location="'Fecha de Indicador'!A1" display="Fecha de Indicador" xr:uid="{00000000-0004-0000-0100-000003000000}"/>
    <hyperlink ref="B12" location="'Imputacion de Datos Indicador'!A1" display="Imputacion de Datos de Indicador" xr:uid="{00000000-0004-0000-0100-000004000000}"/>
    <hyperlink ref="B15" location="Regiones!A1" display="Regiones" xr:uid="{00000000-0004-0000-0100-000005000000}"/>
    <hyperlink ref="B9" location="'Datos de Indicador'!A1" display="Datos del Indicador" xr:uid="{00000000-0004-0000-0100-000006000000}"/>
    <hyperlink ref="B8" location="'Capacidad de Adaptación'!A1" display="Capacidad de Adaptación" xr:uid="{00000000-0004-0000-0100-000007000000}"/>
    <hyperlink ref="B7" location="Vulnerabilidad!A1" display="Vulnerabilidad" xr:uid="{00000000-0004-0000-0100-000008000000}"/>
    <hyperlink ref="B6" location="'Peligro y Exposición'!A1" display="Peligro y Exposición" xr:uid="{00000000-0004-0000-0100-000009000000}"/>
    <hyperlink ref="B5" location="'INFORM-HN 2018'!A1" display="INFORM-HN 2018" xr:uid="{00000000-0004-0000-0100-00000A000000}"/>
    <hyperlink ref="A4" location="INICIO!A1" display="(Inicio)" xr:uid="{00000000-0004-0000-0100-00000B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A1:AR498"/>
  <sheetViews>
    <sheetView showGridLines="0" zoomScale="90" zoomScaleNormal="90" workbookViewId="0">
      <pane xSplit="3" ySplit="2" topLeftCell="T3" activePane="bottomRight" state="frozen"/>
      <selection activeCell="P27" sqref="P27"/>
      <selection pane="topRight" activeCell="P27" sqref="P27"/>
      <selection pane="bottomLeft" activeCell="P27" sqref="P27"/>
      <selection pane="bottomRight" activeCell="AJ3" sqref="AJ3"/>
    </sheetView>
  </sheetViews>
  <sheetFormatPr defaultColWidth="9.109375" defaultRowHeight="14.4"/>
  <cols>
    <col min="1" max="1" width="15.5546875" style="1" customWidth="1"/>
    <col min="2" max="2" width="21.6640625" style="1" customWidth="1"/>
    <col min="3" max="38" width="7.88671875" style="1" customWidth="1"/>
    <col min="39" max="40" width="9.109375" style="1"/>
    <col min="41" max="41" width="13.5546875" style="1" bestFit="1" customWidth="1"/>
    <col min="42" max="16384" width="9.109375" style="1"/>
  </cols>
  <sheetData>
    <row r="1" spans="1:44" s="2" customFormat="1" ht="155.25" customHeight="1" thickBot="1">
      <c r="A1" s="111" t="s">
        <v>17</v>
      </c>
      <c r="B1" s="111" t="s">
        <v>73</v>
      </c>
      <c r="C1" s="112" t="s">
        <v>370</v>
      </c>
      <c r="D1" s="333" t="s">
        <v>76</v>
      </c>
      <c r="E1" s="113" t="s">
        <v>75</v>
      </c>
      <c r="F1" s="113" t="s">
        <v>688</v>
      </c>
      <c r="G1" s="113" t="s">
        <v>691</v>
      </c>
      <c r="H1" s="303" t="s">
        <v>607</v>
      </c>
      <c r="I1" s="303" t="s">
        <v>611</v>
      </c>
      <c r="J1" s="114" t="s">
        <v>708</v>
      </c>
      <c r="K1" s="114" t="s">
        <v>709</v>
      </c>
      <c r="L1" s="114" t="s">
        <v>710</v>
      </c>
      <c r="M1" s="114" t="s">
        <v>714</v>
      </c>
      <c r="N1" s="114" t="s">
        <v>715</v>
      </c>
      <c r="O1" s="115" t="s">
        <v>78</v>
      </c>
      <c r="P1" s="115" t="s">
        <v>79</v>
      </c>
      <c r="Q1" s="115" t="s">
        <v>80</v>
      </c>
      <c r="R1" s="304" t="s">
        <v>609</v>
      </c>
      <c r="S1" s="116" t="s">
        <v>81</v>
      </c>
      <c r="T1" s="115" t="s">
        <v>82</v>
      </c>
      <c r="U1" s="117" t="s">
        <v>83</v>
      </c>
      <c r="V1" s="116" t="s">
        <v>84</v>
      </c>
      <c r="W1" s="118" t="s">
        <v>667</v>
      </c>
      <c r="X1" s="119" t="s">
        <v>118</v>
      </c>
      <c r="Y1" s="119" t="s">
        <v>85</v>
      </c>
      <c r="Z1" s="120" t="s">
        <v>0</v>
      </c>
      <c r="AA1" s="119" t="s">
        <v>87</v>
      </c>
      <c r="AB1" s="305" t="s">
        <v>614</v>
      </c>
      <c r="AC1" s="119" t="s">
        <v>89</v>
      </c>
      <c r="AD1" s="306" t="s">
        <v>648</v>
      </c>
      <c r="AE1" s="120" t="s">
        <v>90</v>
      </c>
      <c r="AF1" s="121" t="s">
        <v>668</v>
      </c>
      <c r="AG1" s="392" t="s">
        <v>669</v>
      </c>
      <c r="AH1" s="392" t="s">
        <v>727</v>
      </c>
      <c r="AI1" s="392" t="s">
        <v>728</v>
      </c>
      <c r="AJ1" s="392" t="s">
        <v>729</v>
      </c>
      <c r="AK1" s="392" t="s">
        <v>730</v>
      </c>
      <c r="AL1" s="393" t="s">
        <v>91</v>
      </c>
      <c r="AN1" s="113"/>
      <c r="AO1" s="113"/>
      <c r="AP1" s="113"/>
      <c r="AQ1" s="113"/>
      <c r="AR1" s="113"/>
    </row>
    <row r="2" spans="1:44" s="2" customFormat="1" ht="50.25" customHeight="1" thickTop="1" thickBot="1">
      <c r="A2" s="122"/>
      <c r="B2" s="123"/>
      <c r="C2" s="124"/>
      <c r="D2" s="125" t="s">
        <v>5</v>
      </c>
      <c r="E2" s="125" t="s">
        <v>5</v>
      </c>
      <c r="F2" s="125"/>
      <c r="G2" s="125" t="s">
        <v>5</v>
      </c>
      <c r="H2" s="125" t="s">
        <v>5</v>
      </c>
      <c r="I2" s="125" t="s">
        <v>5</v>
      </c>
      <c r="J2" s="125" t="s">
        <v>5</v>
      </c>
      <c r="K2" s="125" t="s">
        <v>5</v>
      </c>
      <c r="L2" s="125" t="s">
        <v>5</v>
      </c>
      <c r="M2" s="125" t="s">
        <v>5</v>
      </c>
      <c r="N2" s="125" t="s">
        <v>5</v>
      </c>
      <c r="O2" s="125" t="s">
        <v>5</v>
      </c>
      <c r="P2" s="125" t="s">
        <v>5</v>
      </c>
      <c r="Q2" s="125" t="s">
        <v>5</v>
      </c>
      <c r="R2" s="125" t="s">
        <v>5</v>
      </c>
      <c r="S2" s="125" t="s">
        <v>5</v>
      </c>
      <c r="T2" s="125" t="s">
        <v>5</v>
      </c>
      <c r="U2" s="125" t="s">
        <v>5</v>
      </c>
      <c r="V2" s="125" t="s">
        <v>5</v>
      </c>
      <c r="W2" s="125" t="s">
        <v>5</v>
      </c>
      <c r="X2" s="125" t="s">
        <v>5</v>
      </c>
      <c r="Y2" s="125" t="s">
        <v>5</v>
      </c>
      <c r="Z2" s="125" t="s">
        <v>5</v>
      </c>
      <c r="AA2" s="125" t="s">
        <v>5</v>
      </c>
      <c r="AB2" s="125" t="s">
        <v>5</v>
      </c>
      <c r="AC2" s="125" t="s">
        <v>5</v>
      </c>
      <c r="AD2" s="125" t="s">
        <v>5</v>
      </c>
      <c r="AE2" s="125" t="s">
        <v>5</v>
      </c>
      <c r="AF2" s="125" t="s">
        <v>5</v>
      </c>
      <c r="AG2" s="125" t="s">
        <v>5</v>
      </c>
      <c r="AH2" s="125" t="s">
        <v>5</v>
      </c>
      <c r="AI2" s="125" t="s">
        <v>5</v>
      </c>
      <c r="AJ2" s="125" t="s">
        <v>5</v>
      </c>
      <c r="AK2" s="125" t="s">
        <v>5</v>
      </c>
      <c r="AL2" s="126" t="s">
        <v>401</v>
      </c>
    </row>
    <row r="3" spans="1:44" s="2" customFormat="1" ht="15" customHeight="1" thickTop="1" thickBot="1">
      <c r="A3" s="288" t="s">
        <v>183</v>
      </c>
      <c r="B3" s="108" t="s">
        <v>125</v>
      </c>
      <c r="C3" s="127">
        <v>101</v>
      </c>
      <c r="D3" s="128">
        <f>H!G3</f>
        <v>10</v>
      </c>
      <c r="E3" s="128">
        <f>H!P3</f>
        <v>0</v>
      </c>
      <c r="F3" s="128">
        <f>'H 50'!AD3</f>
        <v>1.3617021923369573E-2</v>
      </c>
      <c r="G3" s="128">
        <f>'H 50'!AG3</f>
        <v>4.1762112262561546</v>
      </c>
      <c r="H3" s="128">
        <f>H!W3</f>
        <v>10</v>
      </c>
      <c r="I3" s="128">
        <f>H!AA3</f>
        <v>10</v>
      </c>
      <c r="J3" s="130" cm="1">
        <f t="array" ref="J3">H!AH3:AH3</f>
        <v>5.7823462110339463</v>
      </c>
      <c r="K3" s="346">
        <f>'H 50'!BB3</f>
        <v>4.260652847074879</v>
      </c>
      <c r="L3" s="346">
        <f>'H 50'!BC3</f>
        <v>4.6579763643522263</v>
      </c>
      <c r="M3" s="346">
        <f>'H 50'!BD3</f>
        <v>4.2250274196985549</v>
      </c>
      <c r="N3" s="346">
        <f>'H 50'!BE3</f>
        <v>4.427226657585833</v>
      </c>
      <c r="O3" s="131">
        <f>V!F3</f>
        <v>4.9000000000000004</v>
      </c>
      <c r="P3" s="132">
        <f>V!J3</f>
        <v>5.4</v>
      </c>
      <c r="Q3" s="132">
        <f>V!M3</f>
        <v>6.1</v>
      </c>
      <c r="R3" s="132">
        <f>V!N3</f>
        <v>10</v>
      </c>
      <c r="S3" s="129">
        <f>V!O3</f>
        <v>6.6</v>
      </c>
      <c r="T3" s="132">
        <f>V!S3</f>
        <v>9</v>
      </c>
      <c r="U3" s="132">
        <f>V!Y3</f>
        <v>4.5</v>
      </c>
      <c r="V3" s="129">
        <f>V!Z3</f>
        <v>7.4</v>
      </c>
      <c r="W3" s="130">
        <f t="shared" ref="W3:W66" si="0">ROUND((10-GEOMEAN(((10-S3)/10*9+1),((10-V3)/10*9+1)))/9*10,1)</f>
        <v>7</v>
      </c>
      <c r="X3" s="133">
        <f>'C'!F3</f>
        <v>5</v>
      </c>
      <c r="Y3" s="134">
        <f>'C'!H3</f>
        <v>0.3</v>
      </c>
      <c r="Z3" s="129">
        <f>'C'!I3</f>
        <v>3</v>
      </c>
      <c r="AA3" s="134">
        <f>'C'!M3</f>
        <v>2.2000000000000002</v>
      </c>
      <c r="AB3" s="134">
        <f>'C'!R3</f>
        <v>7</v>
      </c>
      <c r="AC3" s="134">
        <f>'C'!Y3</f>
        <v>3.6</v>
      </c>
      <c r="AD3" s="134">
        <f>'C'!Z3</f>
        <v>4</v>
      </c>
      <c r="AE3" s="129">
        <f>'C'!AA3</f>
        <v>4.2</v>
      </c>
      <c r="AF3" s="130">
        <f t="shared" ref="AF3:AF66" si="1">ROUND((10-GEOMEAN(((10-Z3)/10*9+1),((10-AE3)/10*9+1)))/9*10,1)</f>
        <v>3.6</v>
      </c>
      <c r="AG3" s="135">
        <f t="shared" ref="AG3:AG66" si="2">ROUND(J3^(1/3)*W3^(1/3)*AF3^(1/3),1)</f>
        <v>5.3</v>
      </c>
      <c r="AH3" s="347">
        <f t="shared" ref="AH3:AH66" si="3">ROUND(K3^(1/3)*W3^(1/3)*AF3^(1/3),1)</f>
        <v>4.8</v>
      </c>
      <c r="AI3" s="347">
        <f t="shared" ref="AI3:AI66" si="4">ROUND(L3^(1/3)*W3^(1/3)*AF3^(1/3),1)</f>
        <v>4.9000000000000004</v>
      </c>
      <c r="AJ3" s="347">
        <f t="shared" ref="AJ3:AJ66" si="5">ROUND(M3^(1/3)*W3^(1/3)*AF3^(1/3),1)</f>
        <v>4.7</v>
      </c>
      <c r="AK3" s="347">
        <f t="shared" ref="AK3:AK66" si="6">ROUND(N3^(1/3)*W3^(1/3)*AF3^(1/3),1)</f>
        <v>4.8</v>
      </c>
      <c r="AL3" s="136">
        <f t="shared" ref="AL3:AL66" si="7">_xlfn.RANK.EQ(AG3,AG$3:AG$300)</f>
        <v>241</v>
      </c>
      <c r="AN3" s="1"/>
      <c r="AO3" s="1"/>
      <c r="AP3" s="1"/>
      <c r="AQ3" s="1"/>
      <c r="AR3" s="1"/>
    </row>
    <row r="4" spans="1:44" s="2" customFormat="1" ht="15" customHeight="1" thickTop="1" thickBot="1">
      <c r="A4" s="83" t="s">
        <v>183</v>
      </c>
      <c r="B4" s="46" t="s">
        <v>126</v>
      </c>
      <c r="C4" s="137">
        <v>102</v>
      </c>
      <c r="D4" s="128">
        <f>H!G4</f>
        <v>10</v>
      </c>
      <c r="E4" s="128">
        <f>H!P4</f>
        <v>0</v>
      </c>
      <c r="F4" s="128">
        <f>'H 50'!AD4</f>
        <v>0.20468085370165234</v>
      </c>
      <c r="G4" s="128">
        <f>'H 50'!AG4</f>
        <v>3.0837008357414519</v>
      </c>
      <c r="H4" s="128">
        <f>H!W4</f>
        <v>10</v>
      </c>
      <c r="I4" s="128">
        <f>H!AA4</f>
        <v>10</v>
      </c>
      <c r="J4" s="130" cm="1">
        <f t="array" ref="J4">H!AH4:AH4</f>
        <v>6.4915973521981236</v>
      </c>
      <c r="K4" s="346">
        <f>'H 50'!BB4</f>
        <v>7.8486339983893103</v>
      </c>
      <c r="L4" s="346">
        <f>'H 50'!BC4</f>
        <v>8.2285085302158336</v>
      </c>
      <c r="M4" s="346">
        <f>'H 50'!BD4</f>
        <v>7.9354686367593432</v>
      </c>
      <c r="N4" s="346">
        <f>'H 50'!BE4</f>
        <v>8.170759312426215</v>
      </c>
      <c r="O4" s="131">
        <f>V!F4</f>
        <v>5.5</v>
      </c>
      <c r="P4" s="132">
        <f>V!J4</f>
        <v>6.2</v>
      </c>
      <c r="Q4" s="132">
        <f>V!M4</f>
        <v>6.7</v>
      </c>
      <c r="R4" s="132">
        <f>V!N4</f>
        <v>10</v>
      </c>
      <c r="S4" s="129">
        <f>V!O4</f>
        <v>7.1</v>
      </c>
      <c r="T4" s="132">
        <f>V!S4</f>
        <v>2.4</v>
      </c>
      <c r="U4" s="132">
        <f>V!Y4</f>
        <v>4.3</v>
      </c>
      <c r="V4" s="129">
        <f>V!Z4</f>
        <v>3.4</v>
      </c>
      <c r="W4" s="130">
        <f t="shared" si="0"/>
        <v>5.5</v>
      </c>
      <c r="X4" s="133">
        <f>'C'!F4</f>
        <v>2.7</v>
      </c>
      <c r="Y4" s="134">
        <f>'C'!H4</f>
        <v>3</v>
      </c>
      <c r="Z4" s="129">
        <f>'C'!I4</f>
        <v>2.9</v>
      </c>
      <c r="AA4" s="134">
        <f>'C'!M4</f>
        <v>3.9</v>
      </c>
      <c r="AB4" s="134">
        <f>'C'!R4</f>
        <v>6.7</v>
      </c>
      <c r="AC4" s="134">
        <f>'C'!Y4</f>
        <v>3.2</v>
      </c>
      <c r="AD4" s="134">
        <f>'C'!Z4</f>
        <v>10</v>
      </c>
      <c r="AE4" s="129">
        <f>'C'!AA4</f>
        <v>6</v>
      </c>
      <c r="AF4" s="130">
        <f t="shared" si="1"/>
        <v>4.5999999999999996</v>
      </c>
      <c r="AG4" s="135">
        <f t="shared" si="2"/>
        <v>5.5</v>
      </c>
      <c r="AH4" s="347">
        <f t="shared" si="3"/>
        <v>5.8</v>
      </c>
      <c r="AI4" s="347">
        <f t="shared" si="4"/>
        <v>5.9</v>
      </c>
      <c r="AJ4" s="347">
        <f t="shared" si="5"/>
        <v>5.9</v>
      </c>
      <c r="AK4" s="347">
        <f t="shared" si="6"/>
        <v>5.9</v>
      </c>
      <c r="AL4" s="136">
        <f t="shared" si="7"/>
        <v>215</v>
      </c>
      <c r="AN4" s="1"/>
      <c r="AO4" s="1"/>
      <c r="AP4" s="1"/>
      <c r="AQ4" s="1"/>
      <c r="AR4" s="1"/>
    </row>
    <row r="5" spans="1:44" s="2" customFormat="1" ht="15" customHeight="1" thickTop="1" thickBot="1">
      <c r="A5" s="83" t="s">
        <v>183</v>
      </c>
      <c r="B5" s="46" t="s">
        <v>127</v>
      </c>
      <c r="C5" s="137">
        <v>103</v>
      </c>
      <c r="D5" s="128">
        <f>H!G5</f>
        <v>10</v>
      </c>
      <c r="E5" s="128">
        <f>H!P5</f>
        <v>0</v>
      </c>
      <c r="F5" s="128">
        <f>'H 50'!AD5</f>
        <v>0</v>
      </c>
      <c r="G5" s="128">
        <f>'H 50'!AG5</f>
        <v>3.4508076786711737</v>
      </c>
      <c r="H5" s="128">
        <f>H!W5</f>
        <v>10</v>
      </c>
      <c r="I5" s="128">
        <f>H!AA5</f>
        <v>10</v>
      </c>
      <c r="J5" s="130" cm="1">
        <f t="array" ref="J5">H!AH5:AH5</f>
        <v>6.6150829487680376</v>
      </c>
      <c r="K5" s="346">
        <f>'H 50'!BB5</f>
        <v>5.6005524179315671</v>
      </c>
      <c r="L5" s="346">
        <f>'H 50'!BC5</f>
        <v>6.0008137588837753</v>
      </c>
      <c r="M5" s="346">
        <f>'H 50'!BD5</f>
        <v>5.8511477793349655</v>
      </c>
      <c r="N5" s="346">
        <f>'H 50'!BE5</f>
        <v>5.7601842761870392</v>
      </c>
      <c r="O5" s="131">
        <f>V!F5</f>
        <v>5.9</v>
      </c>
      <c r="P5" s="132">
        <f>V!J5</f>
        <v>7.2</v>
      </c>
      <c r="Q5" s="132">
        <f>V!M5</f>
        <v>6.9</v>
      </c>
      <c r="R5" s="132">
        <f>V!N5</f>
        <v>10</v>
      </c>
      <c r="S5" s="129">
        <f>V!O5</f>
        <v>7.5</v>
      </c>
      <c r="T5" s="132">
        <f>V!S5</f>
        <v>3.5</v>
      </c>
      <c r="U5" s="132">
        <f>V!Y5</f>
        <v>4.7</v>
      </c>
      <c r="V5" s="129">
        <f>V!Z5</f>
        <v>4.0999999999999996</v>
      </c>
      <c r="W5" s="130">
        <f t="shared" si="0"/>
        <v>6.1</v>
      </c>
      <c r="X5" s="133">
        <f>'C'!F5</f>
        <v>3.3</v>
      </c>
      <c r="Y5" s="134">
        <f>'C'!H5</f>
        <v>4.0999999999999996</v>
      </c>
      <c r="Z5" s="129">
        <f>'C'!I5</f>
        <v>3.7</v>
      </c>
      <c r="AA5" s="134">
        <f>'C'!M5</f>
        <v>5.9</v>
      </c>
      <c r="AB5" s="134">
        <f>'C'!R5</f>
        <v>7.1</v>
      </c>
      <c r="AC5" s="134">
        <f>'C'!Y5</f>
        <v>5.0999999999999996</v>
      </c>
      <c r="AD5" s="134">
        <f>'C'!Z5</f>
        <v>10</v>
      </c>
      <c r="AE5" s="129">
        <f>'C'!AA5</f>
        <v>7</v>
      </c>
      <c r="AF5" s="130">
        <f t="shared" si="1"/>
        <v>5.6</v>
      </c>
      <c r="AG5" s="135">
        <f t="shared" si="2"/>
        <v>6.1</v>
      </c>
      <c r="AH5" s="347">
        <f t="shared" si="3"/>
        <v>5.8</v>
      </c>
      <c r="AI5" s="347">
        <f t="shared" si="4"/>
        <v>5.9</v>
      </c>
      <c r="AJ5" s="347">
        <f t="shared" si="5"/>
        <v>5.8</v>
      </c>
      <c r="AK5" s="347">
        <f t="shared" si="6"/>
        <v>5.8</v>
      </c>
      <c r="AL5" s="136">
        <f t="shared" si="7"/>
        <v>108</v>
      </c>
      <c r="AN5" s="1"/>
      <c r="AO5" s="1"/>
      <c r="AP5" s="1"/>
      <c r="AQ5" s="1"/>
      <c r="AR5" s="1"/>
    </row>
    <row r="6" spans="1:44" s="2" customFormat="1" ht="15" customHeight="1" thickTop="1" thickBot="1">
      <c r="A6" s="83" t="s">
        <v>183</v>
      </c>
      <c r="B6" s="46" t="s">
        <v>128</v>
      </c>
      <c r="C6" s="137">
        <v>104</v>
      </c>
      <c r="D6" s="128">
        <f>H!G6</f>
        <v>10</v>
      </c>
      <c r="E6" s="128">
        <f>H!P6</f>
        <v>0</v>
      </c>
      <c r="F6" s="128">
        <f>'H 50'!AD6</f>
        <v>0</v>
      </c>
      <c r="G6" s="128">
        <f>'H 50'!AG6</f>
        <v>1.5907977781150926</v>
      </c>
      <c r="H6" s="128">
        <f>H!W6</f>
        <v>10</v>
      </c>
      <c r="I6" s="128">
        <f>H!AA6</f>
        <v>10</v>
      </c>
      <c r="J6" s="130" cm="1">
        <f t="array" ref="J6">H!AH6:AH6</f>
        <v>5.7853874198059181</v>
      </c>
      <c r="K6" s="346">
        <f>'H 50'!BB6</f>
        <v>5.5353725303239303</v>
      </c>
      <c r="L6" s="346">
        <f>'H 50'!BC6</f>
        <v>5.8448625932703289</v>
      </c>
      <c r="M6" s="346">
        <f>'H 50'!BD6</f>
        <v>5.3353354440723164</v>
      </c>
      <c r="N6" s="346">
        <f>'H 50'!BE6</f>
        <v>5.7946983315124792</v>
      </c>
      <c r="O6" s="131">
        <f>V!F6</f>
        <v>6.6</v>
      </c>
      <c r="P6" s="132">
        <f>V!J6</f>
        <v>7.3</v>
      </c>
      <c r="Q6" s="132">
        <f>V!M6</f>
        <v>7.2</v>
      </c>
      <c r="R6" s="132">
        <f>V!N6</f>
        <v>10</v>
      </c>
      <c r="S6" s="129">
        <f>V!O6</f>
        <v>7.8</v>
      </c>
      <c r="T6" s="132">
        <f>V!S6</f>
        <v>7.4</v>
      </c>
      <c r="U6" s="132">
        <f>V!Y6</f>
        <v>4</v>
      </c>
      <c r="V6" s="129">
        <f>V!Z6</f>
        <v>6</v>
      </c>
      <c r="W6" s="130">
        <f t="shared" si="0"/>
        <v>7</v>
      </c>
      <c r="X6" s="133">
        <f>'C'!F6</f>
        <v>3.3</v>
      </c>
      <c r="Y6" s="134">
        <f>'C'!H6</f>
        <v>4.2</v>
      </c>
      <c r="Z6" s="129">
        <f>'C'!I6</f>
        <v>3.8</v>
      </c>
      <c r="AA6" s="134">
        <f>'C'!M6</f>
        <v>7.3</v>
      </c>
      <c r="AB6" s="134">
        <f>'C'!R6</f>
        <v>6.5</v>
      </c>
      <c r="AC6" s="134">
        <f>'C'!Y6</f>
        <v>5.4</v>
      </c>
      <c r="AD6" s="134">
        <f>'C'!Z6</f>
        <v>10</v>
      </c>
      <c r="AE6" s="129">
        <f>'C'!AA6</f>
        <v>7.3</v>
      </c>
      <c r="AF6" s="130">
        <f t="shared" si="1"/>
        <v>5.8</v>
      </c>
      <c r="AG6" s="135">
        <f t="shared" si="2"/>
        <v>6.2</v>
      </c>
      <c r="AH6" s="347">
        <f t="shared" si="3"/>
        <v>6.1</v>
      </c>
      <c r="AI6" s="347">
        <f t="shared" si="4"/>
        <v>6.2</v>
      </c>
      <c r="AJ6" s="347">
        <f t="shared" si="5"/>
        <v>6</v>
      </c>
      <c r="AK6" s="347">
        <f t="shared" si="6"/>
        <v>6.2</v>
      </c>
      <c r="AL6" s="136">
        <f t="shared" si="7"/>
        <v>90</v>
      </c>
      <c r="AN6" s="1"/>
      <c r="AO6" s="1"/>
      <c r="AP6" s="1"/>
      <c r="AQ6" s="1"/>
      <c r="AR6" s="1"/>
    </row>
    <row r="7" spans="1:44" s="2" customFormat="1" ht="15" customHeight="1" thickTop="1" thickBot="1">
      <c r="A7" s="83" t="s">
        <v>183</v>
      </c>
      <c r="B7" s="46" t="s">
        <v>129</v>
      </c>
      <c r="C7" s="137">
        <v>105</v>
      </c>
      <c r="D7" s="128">
        <f>H!G7</f>
        <v>10</v>
      </c>
      <c r="E7" s="128">
        <f>H!P7</f>
        <v>0</v>
      </c>
      <c r="F7" s="128">
        <f>'H 50'!AD7</f>
        <v>3.3812766379498296</v>
      </c>
      <c r="G7" s="128">
        <f>'H 50'!AG7</f>
        <v>2.7508571814515959</v>
      </c>
      <c r="H7" s="128">
        <f>H!W7</f>
        <v>10</v>
      </c>
      <c r="I7" s="128">
        <f>H!AA7</f>
        <v>10</v>
      </c>
      <c r="J7" s="130" cm="1">
        <f t="array" ref="J7">H!AH7:AH7</f>
        <v>5.8357267650115183</v>
      </c>
      <c r="K7" s="346">
        <f>'H 50'!BB7</f>
        <v>8.5359160228076814</v>
      </c>
      <c r="L7" s="346">
        <f>'H 50'!BC7</f>
        <v>9.2517613772158143</v>
      </c>
      <c r="M7" s="346">
        <f>'H 50'!BD7</f>
        <v>8.7700289436337595</v>
      </c>
      <c r="N7" s="346">
        <f>'H 50'!BE7</f>
        <v>8.5203247609452024</v>
      </c>
      <c r="O7" s="131">
        <f>V!F7</f>
        <v>6</v>
      </c>
      <c r="P7" s="132">
        <f>V!J7</f>
        <v>6.7</v>
      </c>
      <c r="Q7" s="132">
        <f>V!M7</f>
        <v>6.9</v>
      </c>
      <c r="R7" s="132">
        <f>V!N7</f>
        <v>10</v>
      </c>
      <c r="S7" s="129">
        <f>V!O7</f>
        <v>7.4</v>
      </c>
      <c r="T7" s="132">
        <f>V!S7</f>
        <v>5.0999999999999996</v>
      </c>
      <c r="U7" s="132">
        <f>V!Y7</f>
        <v>5.5</v>
      </c>
      <c r="V7" s="129">
        <f>V!Z7</f>
        <v>5.3</v>
      </c>
      <c r="W7" s="130">
        <f t="shared" si="0"/>
        <v>6.5</v>
      </c>
      <c r="X7" s="133">
        <f>'C'!F7</f>
        <v>2.4</v>
      </c>
      <c r="Y7" s="134">
        <f>'C'!H7</f>
        <v>3.1</v>
      </c>
      <c r="Z7" s="129">
        <f>'C'!I7</f>
        <v>2.8</v>
      </c>
      <c r="AA7" s="134">
        <f>'C'!M7</f>
        <v>5.8</v>
      </c>
      <c r="AB7" s="134">
        <f>'C'!R7</f>
        <v>4.3</v>
      </c>
      <c r="AC7" s="134">
        <f>'C'!Y7</f>
        <v>3.8</v>
      </c>
      <c r="AD7" s="134">
        <f>'C'!Z7</f>
        <v>10</v>
      </c>
      <c r="AE7" s="129">
        <f>'C'!AA7</f>
        <v>6</v>
      </c>
      <c r="AF7" s="130">
        <f t="shared" si="1"/>
        <v>4.5999999999999996</v>
      </c>
      <c r="AG7" s="135">
        <f t="shared" si="2"/>
        <v>5.6</v>
      </c>
      <c r="AH7" s="347">
        <f t="shared" si="3"/>
        <v>6.3</v>
      </c>
      <c r="AI7" s="347">
        <f t="shared" si="4"/>
        <v>6.5</v>
      </c>
      <c r="AJ7" s="347">
        <f t="shared" si="5"/>
        <v>6.4</v>
      </c>
      <c r="AK7" s="347">
        <f t="shared" si="6"/>
        <v>6.3</v>
      </c>
      <c r="AL7" s="136">
        <f t="shared" si="7"/>
        <v>195</v>
      </c>
      <c r="AN7" s="1"/>
      <c r="AO7" s="1"/>
      <c r="AP7" s="1"/>
      <c r="AQ7" s="1"/>
      <c r="AR7" s="1"/>
    </row>
    <row r="8" spans="1:44" s="2" customFormat="1" ht="15" customHeight="1" thickTop="1" thickBot="1">
      <c r="A8" s="83" t="s">
        <v>183</v>
      </c>
      <c r="B8" s="46" t="s">
        <v>48</v>
      </c>
      <c r="C8" s="137">
        <v>106</v>
      </c>
      <c r="D8" s="128">
        <f>H!G8</f>
        <v>10</v>
      </c>
      <c r="E8" s="128">
        <f>H!P8</f>
        <v>0</v>
      </c>
      <c r="F8" s="128">
        <f>'H 50'!AD8</f>
        <v>8.5106381076446823E-3</v>
      </c>
      <c r="G8" s="128">
        <f>'H 50'!AG8</f>
        <v>4.2907488588358325</v>
      </c>
      <c r="H8" s="128">
        <f>H!W8</f>
        <v>10</v>
      </c>
      <c r="I8" s="128">
        <f>H!AA8</f>
        <v>10</v>
      </c>
      <c r="J8" s="130" cm="1">
        <f t="array" ref="J8">H!AH8:AH8</f>
        <v>6.1615547902468712</v>
      </c>
      <c r="K8" s="346">
        <f>'H 50'!BB8</f>
        <v>5.9393313862835297</v>
      </c>
      <c r="L8" s="346">
        <f>'H 50'!BC8</f>
        <v>6.5777149079429478</v>
      </c>
      <c r="M8" s="346">
        <f>'H 50'!BD8</f>
        <v>6.0418005210411252</v>
      </c>
      <c r="N8" s="346">
        <f>'H 50'!BE8</f>
        <v>6.5367737321240718</v>
      </c>
      <c r="O8" s="131">
        <f>V!F8</f>
        <v>5.4</v>
      </c>
      <c r="P8" s="132">
        <f>V!J8</f>
        <v>6.2</v>
      </c>
      <c r="Q8" s="132">
        <f>V!M8</f>
        <v>5.6</v>
      </c>
      <c r="R8" s="132">
        <f>V!N8</f>
        <v>10</v>
      </c>
      <c r="S8" s="129">
        <f>V!O8</f>
        <v>6.8</v>
      </c>
      <c r="T8" s="132">
        <f>V!S8</f>
        <v>3.1</v>
      </c>
      <c r="U8" s="132">
        <f>V!Y8</f>
        <v>4.7</v>
      </c>
      <c r="V8" s="129">
        <f>V!Z8</f>
        <v>3.9</v>
      </c>
      <c r="W8" s="130">
        <f t="shared" si="0"/>
        <v>5.5</v>
      </c>
      <c r="X8" s="133">
        <f>'C'!F8</f>
        <v>3.3</v>
      </c>
      <c r="Y8" s="134">
        <f>'C'!H8</f>
        <v>3</v>
      </c>
      <c r="Z8" s="129">
        <f>'C'!I8</f>
        <v>3.2</v>
      </c>
      <c r="AA8" s="134">
        <f>'C'!M8</f>
        <v>4.8</v>
      </c>
      <c r="AB8" s="134">
        <f>'C'!R8</f>
        <v>5.8</v>
      </c>
      <c r="AC8" s="134">
        <f>'C'!Y8</f>
        <v>4.0999999999999996</v>
      </c>
      <c r="AD8" s="134">
        <f>'C'!Z8</f>
        <v>10</v>
      </c>
      <c r="AE8" s="129">
        <f>'C'!AA8</f>
        <v>6.2</v>
      </c>
      <c r="AF8" s="130">
        <f t="shared" si="1"/>
        <v>4.9000000000000004</v>
      </c>
      <c r="AG8" s="135">
        <f t="shared" si="2"/>
        <v>5.5</v>
      </c>
      <c r="AH8" s="347">
        <f t="shared" si="3"/>
        <v>5.4</v>
      </c>
      <c r="AI8" s="347">
        <f t="shared" si="4"/>
        <v>5.6</v>
      </c>
      <c r="AJ8" s="347">
        <f t="shared" si="5"/>
        <v>5.5</v>
      </c>
      <c r="AK8" s="347">
        <f t="shared" si="6"/>
        <v>5.6</v>
      </c>
      <c r="AL8" s="136">
        <f t="shared" si="7"/>
        <v>215</v>
      </c>
      <c r="AN8" s="1"/>
      <c r="AO8" s="1"/>
      <c r="AP8" s="1"/>
      <c r="AQ8" s="1"/>
      <c r="AR8" s="1"/>
    </row>
    <row r="9" spans="1:44" s="2" customFormat="1" ht="15" customHeight="1" thickTop="1" thickBot="1">
      <c r="A9" s="83" t="s">
        <v>183</v>
      </c>
      <c r="B9" s="86" t="s">
        <v>130</v>
      </c>
      <c r="C9" s="138">
        <v>107</v>
      </c>
      <c r="D9" s="128">
        <f>H!G9</f>
        <v>10</v>
      </c>
      <c r="E9" s="128">
        <f>H!P9</f>
        <v>0</v>
      </c>
      <c r="F9" s="128">
        <f>'H 50'!AD9</f>
        <v>6.7617026795732125</v>
      </c>
      <c r="G9" s="128">
        <f>'H 50'!AG9</f>
        <v>3.2236907893100581</v>
      </c>
      <c r="H9" s="128">
        <f>H!W9</f>
        <v>10</v>
      </c>
      <c r="I9" s="128">
        <f>H!AA9</f>
        <v>10</v>
      </c>
      <c r="J9" s="130" cm="1">
        <f t="array" ref="J9">H!AH9:AH9</f>
        <v>5.9964757879875341</v>
      </c>
      <c r="K9" s="346">
        <f>'H 50'!BB9</f>
        <v>9.1417192400808052</v>
      </c>
      <c r="L9" s="346">
        <f>'H 50'!BC9</f>
        <v>9.5507574454625654</v>
      </c>
      <c r="M9" s="346">
        <f>'H 50'!BD9</f>
        <v>9.1856150418509195</v>
      </c>
      <c r="N9" s="346">
        <f>'H 50'!BE9</f>
        <v>8.8082530318334875</v>
      </c>
      <c r="O9" s="131">
        <f>V!F9</f>
        <v>6</v>
      </c>
      <c r="P9" s="132">
        <f>V!J9</f>
        <v>6.4</v>
      </c>
      <c r="Q9" s="132">
        <f>V!M9</f>
        <v>6.7</v>
      </c>
      <c r="R9" s="132">
        <f>V!N9</f>
        <v>10</v>
      </c>
      <c r="S9" s="129">
        <f>V!O9</f>
        <v>7.3</v>
      </c>
      <c r="T9" s="132">
        <f>V!S9</f>
        <v>9.1</v>
      </c>
      <c r="U9" s="132">
        <f>V!Y9</f>
        <v>5.3</v>
      </c>
      <c r="V9" s="129">
        <f>V!Z9</f>
        <v>7.7</v>
      </c>
      <c r="W9" s="130">
        <f t="shared" si="0"/>
        <v>7.5</v>
      </c>
      <c r="X9" s="133">
        <f>'C'!F9</f>
        <v>3.3</v>
      </c>
      <c r="Y9" s="134">
        <f>'C'!H9</f>
        <v>1.9</v>
      </c>
      <c r="Z9" s="129">
        <f>'C'!I9</f>
        <v>2.6</v>
      </c>
      <c r="AA9" s="134">
        <f>'C'!M9</f>
        <v>4.9000000000000004</v>
      </c>
      <c r="AB9" s="134">
        <f>'C'!R9</f>
        <v>6.4</v>
      </c>
      <c r="AC9" s="134">
        <f>'C'!Y9</f>
        <v>4.7</v>
      </c>
      <c r="AD9" s="134">
        <f>'C'!Z9</f>
        <v>6</v>
      </c>
      <c r="AE9" s="129">
        <f>'C'!AA9</f>
        <v>5.5</v>
      </c>
      <c r="AF9" s="130">
        <f t="shared" si="1"/>
        <v>4.2</v>
      </c>
      <c r="AG9" s="135">
        <f t="shared" si="2"/>
        <v>5.7</v>
      </c>
      <c r="AH9" s="347">
        <f t="shared" si="3"/>
        <v>6.6</v>
      </c>
      <c r="AI9" s="347">
        <f t="shared" si="4"/>
        <v>6.7</v>
      </c>
      <c r="AJ9" s="347">
        <f t="shared" si="5"/>
        <v>6.6</v>
      </c>
      <c r="AK9" s="347">
        <f t="shared" si="6"/>
        <v>6.5</v>
      </c>
      <c r="AL9" s="136">
        <f t="shared" si="7"/>
        <v>175</v>
      </c>
      <c r="AN9" s="1"/>
      <c r="AO9" s="1"/>
      <c r="AP9" s="1"/>
      <c r="AQ9" s="1"/>
      <c r="AR9" s="1"/>
    </row>
    <row r="10" spans="1:44" s="2" customFormat="1" ht="15" customHeight="1" thickTop="1" thickBot="1">
      <c r="A10" s="83" t="s">
        <v>183</v>
      </c>
      <c r="B10" s="46" t="s">
        <v>131</v>
      </c>
      <c r="C10" s="137">
        <v>108</v>
      </c>
      <c r="D10" s="128">
        <f>H!G10</f>
        <v>10</v>
      </c>
      <c r="E10" s="128">
        <f>H!P10</f>
        <v>0</v>
      </c>
      <c r="F10" s="128">
        <f>'H 50'!AD10</f>
        <v>4.6808510384661058E-2</v>
      </c>
      <c r="G10" s="128">
        <f>'H 50'!AG10</f>
        <v>4.4855609353552977</v>
      </c>
      <c r="H10" s="128">
        <f>H!W10</f>
        <v>10</v>
      </c>
      <c r="I10" s="128">
        <f>H!AA10</f>
        <v>10</v>
      </c>
      <c r="J10" s="130" cm="1">
        <f t="array" ref="J10">H!AH10:AH10</f>
        <v>5.7814979292256403</v>
      </c>
      <c r="K10" s="346">
        <f>'H 50'!BB10</f>
        <v>4.1795907103492977</v>
      </c>
      <c r="L10" s="346">
        <f>'H 50'!BC10</f>
        <v>4.8015973231986218</v>
      </c>
      <c r="M10" s="346">
        <f>'H 50'!BD10</f>
        <v>4.294420522161694</v>
      </c>
      <c r="N10" s="346">
        <f>'H 50'!BE10</f>
        <v>4.9001247228222757</v>
      </c>
      <c r="O10" s="131">
        <f>V!F10</f>
        <v>6.1</v>
      </c>
      <c r="P10" s="132">
        <f>V!J10</f>
        <v>7.2</v>
      </c>
      <c r="Q10" s="132">
        <f>V!M10</f>
        <v>6.6</v>
      </c>
      <c r="R10" s="132">
        <f>V!N10</f>
        <v>10</v>
      </c>
      <c r="S10" s="129">
        <f>V!O10</f>
        <v>7.5</v>
      </c>
      <c r="T10" s="132">
        <f>V!S10</f>
        <v>4</v>
      </c>
      <c r="U10" s="132">
        <f>V!Y10</f>
        <v>5.3</v>
      </c>
      <c r="V10" s="129">
        <f>V!Z10</f>
        <v>4.7</v>
      </c>
      <c r="W10" s="130">
        <f t="shared" si="0"/>
        <v>6.3</v>
      </c>
      <c r="X10" s="133">
        <f>'C'!F10</f>
        <v>3.3</v>
      </c>
      <c r="Y10" s="134">
        <f>'C'!H10</f>
        <v>3.5</v>
      </c>
      <c r="Z10" s="129">
        <f>'C'!I10</f>
        <v>3.4</v>
      </c>
      <c r="AA10" s="134">
        <f>'C'!M10</f>
        <v>5.0999999999999996</v>
      </c>
      <c r="AB10" s="134">
        <f>'C'!R10</f>
        <v>4.5999999999999996</v>
      </c>
      <c r="AC10" s="134">
        <f>'C'!Y10</f>
        <v>4</v>
      </c>
      <c r="AD10" s="134">
        <f>'C'!Z10</f>
        <v>10</v>
      </c>
      <c r="AE10" s="129">
        <f>'C'!AA10</f>
        <v>5.9</v>
      </c>
      <c r="AF10" s="130">
        <f t="shared" si="1"/>
        <v>4.8</v>
      </c>
      <c r="AG10" s="135">
        <f t="shared" si="2"/>
        <v>5.6</v>
      </c>
      <c r="AH10" s="347">
        <f t="shared" si="3"/>
        <v>5</v>
      </c>
      <c r="AI10" s="347">
        <f t="shared" si="4"/>
        <v>5.3</v>
      </c>
      <c r="AJ10" s="347">
        <f t="shared" si="5"/>
        <v>5.0999999999999996</v>
      </c>
      <c r="AK10" s="347">
        <f t="shared" si="6"/>
        <v>5.3</v>
      </c>
      <c r="AL10" s="136">
        <f t="shared" si="7"/>
        <v>195</v>
      </c>
      <c r="AN10" s="1"/>
      <c r="AO10" s="1"/>
      <c r="AP10" s="1"/>
      <c r="AQ10" s="1"/>
      <c r="AR10" s="1"/>
    </row>
    <row r="11" spans="1:44" s="2" customFormat="1" ht="15" customHeight="1" thickTop="1" thickBot="1">
      <c r="A11" s="83" t="s">
        <v>184</v>
      </c>
      <c r="B11" s="46" t="s">
        <v>132</v>
      </c>
      <c r="C11" s="137">
        <v>201</v>
      </c>
      <c r="D11" s="128">
        <f>H!G11</f>
        <v>10</v>
      </c>
      <c r="E11" s="128">
        <f>H!P11</f>
        <v>0</v>
      </c>
      <c r="F11" s="128">
        <f>'H 50'!AD11</f>
        <v>0</v>
      </c>
      <c r="G11" s="128">
        <f>'H 50'!AG11</f>
        <v>4.5961825457149477</v>
      </c>
      <c r="H11" s="128">
        <f>H!W11</f>
        <v>10</v>
      </c>
      <c r="I11" s="128">
        <f>H!AA11</f>
        <v>0</v>
      </c>
      <c r="J11" s="130" cm="1">
        <f t="array" ref="J11">H!AH11:AH11</f>
        <v>4.5171713805803932</v>
      </c>
      <c r="K11" s="346">
        <f>'H 50'!BB11</f>
        <v>3.8662198360777702</v>
      </c>
      <c r="L11" s="346">
        <f>'H 50'!BC11</f>
        <v>4.4521670527559456</v>
      </c>
      <c r="M11" s="346">
        <f>'H 50'!BD11</f>
        <v>4.3117019546697888</v>
      </c>
      <c r="N11" s="346">
        <f>'H 50'!BE11</f>
        <v>4.6582192945560026</v>
      </c>
      <c r="O11" s="131">
        <f>V!F11</f>
        <v>6.2</v>
      </c>
      <c r="P11" s="132">
        <f>V!J11</f>
        <v>7.4</v>
      </c>
      <c r="Q11" s="132">
        <f>V!M11</f>
        <v>6.9</v>
      </c>
      <c r="R11" s="132">
        <f>V!N11</f>
        <v>6</v>
      </c>
      <c r="S11" s="129">
        <f>V!O11</f>
        <v>6.6</v>
      </c>
      <c r="T11" s="132">
        <f>V!S11</f>
        <v>9.9</v>
      </c>
      <c r="U11" s="132">
        <f>V!Y11</f>
        <v>4.8</v>
      </c>
      <c r="V11" s="129">
        <f>V!Z11</f>
        <v>8.3000000000000007</v>
      </c>
      <c r="W11" s="130">
        <f t="shared" si="0"/>
        <v>7.6</v>
      </c>
      <c r="X11" s="133">
        <f>'C'!F11</f>
        <v>3.3</v>
      </c>
      <c r="Y11" s="134">
        <f>'C'!H11</f>
        <v>2.6</v>
      </c>
      <c r="Z11" s="129">
        <f>'C'!I11</f>
        <v>3</v>
      </c>
      <c r="AA11" s="134">
        <f>'C'!M11</f>
        <v>5.4</v>
      </c>
      <c r="AB11" s="134">
        <f>'C'!R11</f>
        <v>9.1</v>
      </c>
      <c r="AC11" s="134">
        <f>'C'!Y11</f>
        <v>4.5</v>
      </c>
      <c r="AD11" s="134">
        <f>'C'!Z11</f>
        <v>6</v>
      </c>
      <c r="AE11" s="129">
        <f>'C'!AA11</f>
        <v>6.3</v>
      </c>
      <c r="AF11" s="130">
        <f t="shared" si="1"/>
        <v>4.9000000000000004</v>
      </c>
      <c r="AG11" s="135">
        <f t="shared" si="2"/>
        <v>5.5</v>
      </c>
      <c r="AH11" s="347">
        <f t="shared" si="3"/>
        <v>5.2</v>
      </c>
      <c r="AI11" s="347">
        <f t="shared" si="4"/>
        <v>5.5</v>
      </c>
      <c r="AJ11" s="347">
        <f t="shared" si="5"/>
        <v>5.4</v>
      </c>
      <c r="AK11" s="347">
        <f t="shared" si="6"/>
        <v>5.6</v>
      </c>
      <c r="AL11" s="136">
        <f t="shared" si="7"/>
        <v>215</v>
      </c>
      <c r="AN11" s="1"/>
      <c r="AO11" s="1"/>
      <c r="AP11" s="1"/>
      <c r="AQ11" s="1"/>
      <c r="AR11" s="1"/>
    </row>
    <row r="12" spans="1:44" s="2" customFormat="1" ht="15" customHeight="1" thickTop="1" thickBot="1">
      <c r="A12" s="83" t="s">
        <v>184</v>
      </c>
      <c r="B12" s="46" t="s">
        <v>133</v>
      </c>
      <c r="C12" s="137">
        <v>202</v>
      </c>
      <c r="D12" s="128">
        <f>H!G12</f>
        <v>10</v>
      </c>
      <c r="E12" s="128">
        <f>H!P12</f>
        <v>0</v>
      </c>
      <c r="F12" s="128">
        <f>'H 50'!AD12</f>
        <v>0.66255315821221483</v>
      </c>
      <c r="G12" s="128">
        <f>'H 50'!AG12</f>
        <v>4.8507101318632548</v>
      </c>
      <c r="H12" s="128">
        <f>H!W12</f>
        <v>10</v>
      </c>
      <c r="I12" s="128">
        <f>H!AA12</f>
        <v>0</v>
      </c>
      <c r="J12" s="130" cm="1">
        <f t="array" ref="J12">H!AH12:AH12</f>
        <v>4.0948140135632523</v>
      </c>
      <c r="K12" s="346">
        <f>'H 50'!BB12</f>
        <v>6.159340677574602</v>
      </c>
      <c r="L12" s="346">
        <f>'H 50'!BC12</f>
        <v>7.1273526969305578</v>
      </c>
      <c r="M12" s="346">
        <f>'H 50'!BD12</f>
        <v>6.4450218523154206</v>
      </c>
      <c r="N12" s="346">
        <f>'H 50'!BE12</f>
        <v>6.9198773721599594</v>
      </c>
      <c r="O12" s="131">
        <f>V!F12</f>
        <v>7.8</v>
      </c>
      <c r="P12" s="132">
        <f>V!J12</f>
        <v>8.4</v>
      </c>
      <c r="Q12" s="132">
        <f>V!M12</f>
        <v>8</v>
      </c>
      <c r="R12" s="132">
        <f>V!N12</f>
        <v>6</v>
      </c>
      <c r="S12" s="129">
        <f>V!O12</f>
        <v>7.6</v>
      </c>
      <c r="T12" s="132">
        <f>V!S12</f>
        <v>4.9000000000000004</v>
      </c>
      <c r="U12" s="132">
        <f>V!Y12</f>
        <v>4.8</v>
      </c>
      <c r="V12" s="129">
        <f>V!Z12</f>
        <v>4.9000000000000004</v>
      </c>
      <c r="W12" s="130">
        <f t="shared" si="0"/>
        <v>6.4</v>
      </c>
      <c r="X12" s="133">
        <f>'C'!F12</f>
        <v>6.7</v>
      </c>
      <c r="Y12" s="134">
        <f>'C'!H12</f>
        <v>4.9000000000000004</v>
      </c>
      <c r="Z12" s="129">
        <f>'C'!I12</f>
        <v>5.9</v>
      </c>
      <c r="AA12" s="134">
        <f>'C'!M12</f>
        <v>8.3000000000000007</v>
      </c>
      <c r="AB12" s="134">
        <f>'C'!R12</f>
        <v>9.3000000000000007</v>
      </c>
      <c r="AC12" s="134">
        <f>'C'!Y12</f>
        <v>6.4</v>
      </c>
      <c r="AD12" s="134">
        <f>'C'!Z12</f>
        <v>10</v>
      </c>
      <c r="AE12" s="129">
        <f>'C'!AA12</f>
        <v>8.5</v>
      </c>
      <c r="AF12" s="130">
        <f t="shared" si="1"/>
        <v>7.4</v>
      </c>
      <c r="AG12" s="135">
        <f t="shared" si="2"/>
        <v>5.8</v>
      </c>
      <c r="AH12" s="347">
        <f t="shared" si="3"/>
        <v>6.6</v>
      </c>
      <c r="AI12" s="347">
        <f t="shared" si="4"/>
        <v>7</v>
      </c>
      <c r="AJ12" s="347">
        <f t="shared" si="5"/>
        <v>6.7</v>
      </c>
      <c r="AK12" s="347">
        <f t="shared" si="6"/>
        <v>6.9</v>
      </c>
      <c r="AL12" s="136">
        <f t="shared" si="7"/>
        <v>159</v>
      </c>
      <c r="AN12" s="1"/>
      <c r="AO12" s="1"/>
      <c r="AP12" s="1"/>
      <c r="AQ12" s="1"/>
      <c r="AR12" s="1"/>
    </row>
    <row r="13" spans="1:44" s="2" customFormat="1" ht="15" customHeight="1" thickTop="1" thickBot="1">
      <c r="A13" s="84" t="s">
        <v>184</v>
      </c>
      <c r="B13" s="46" t="s">
        <v>134</v>
      </c>
      <c r="C13" s="137">
        <v>203</v>
      </c>
      <c r="D13" s="128">
        <f>H!G13</f>
        <v>10</v>
      </c>
      <c r="E13" s="128">
        <f>H!P13</f>
        <v>10</v>
      </c>
      <c r="F13" s="128">
        <f>'H 50'!AD13</f>
        <v>0</v>
      </c>
      <c r="G13" s="128">
        <f>'H 50'!AG13</f>
        <v>5.7963780769566782</v>
      </c>
      <c r="H13" s="128">
        <f>H!W13</f>
        <v>10</v>
      </c>
      <c r="I13" s="128">
        <f>H!AA13</f>
        <v>0</v>
      </c>
      <c r="J13" s="130" cm="1">
        <f t="array" ref="J13">H!AH13:AH13</f>
        <v>5.7537218130353027</v>
      </c>
      <c r="K13" s="346">
        <f>'H 50'!BB13</f>
        <v>5.7006055798041366</v>
      </c>
      <c r="L13" s="346">
        <f>'H 50'!BC13</f>
        <v>5.6462847001882812</v>
      </c>
      <c r="M13" s="346">
        <f>'H 50'!BD13</f>
        <v>5.6537578469919616</v>
      </c>
      <c r="N13" s="346">
        <f>'H 50'!BE13</f>
        <v>5.8391803144049179</v>
      </c>
      <c r="O13" s="131">
        <f>V!F13</f>
        <v>6.7</v>
      </c>
      <c r="P13" s="132">
        <f>V!J13</f>
        <v>6.5</v>
      </c>
      <c r="Q13" s="132">
        <f>V!M13</f>
        <v>7.2</v>
      </c>
      <c r="R13" s="132">
        <f>V!N13</f>
        <v>4</v>
      </c>
      <c r="S13" s="129">
        <f>V!O13</f>
        <v>6.1</v>
      </c>
      <c r="T13" s="132">
        <f>V!S13</f>
        <v>3.1</v>
      </c>
      <c r="U13" s="132">
        <f>V!Y13</f>
        <v>3.6</v>
      </c>
      <c r="V13" s="129">
        <f>V!Z13</f>
        <v>3.4</v>
      </c>
      <c r="W13" s="130">
        <f t="shared" si="0"/>
        <v>4.9000000000000004</v>
      </c>
      <c r="X13" s="133">
        <f>'C'!F13</f>
        <v>3.3</v>
      </c>
      <c r="Y13" s="134">
        <f>'C'!H13</f>
        <v>5.4</v>
      </c>
      <c r="Z13" s="129">
        <f>'C'!I13</f>
        <v>4.4000000000000004</v>
      </c>
      <c r="AA13" s="134">
        <f>'C'!M13</f>
        <v>7.9</v>
      </c>
      <c r="AB13" s="134">
        <f>'C'!R13</f>
        <v>9.5</v>
      </c>
      <c r="AC13" s="134">
        <f>'C'!Y13</f>
        <v>5.5</v>
      </c>
      <c r="AD13" s="134">
        <f>'C'!Z13</f>
        <v>10</v>
      </c>
      <c r="AE13" s="129">
        <f>'C'!AA13</f>
        <v>8.1999999999999993</v>
      </c>
      <c r="AF13" s="130">
        <f t="shared" si="1"/>
        <v>6.7</v>
      </c>
      <c r="AG13" s="135">
        <f t="shared" si="2"/>
        <v>5.7</v>
      </c>
      <c r="AH13" s="347">
        <f t="shared" si="3"/>
        <v>5.7</v>
      </c>
      <c r="AI13" s="347">
        <f t="shared" si="4"/>
        <v>5.7</v>
      </c>
      <c r="AJ13" s="347">
        <f t="shared" si="5"/>
        <v>5.7</v>
      </c>
      <c r="AK13" s="347">
        <f t="shared" si="6"/>
        <v>5.8</v>
      </c>
      <c r="AL13" s="136">
        <f t="shared" si="7"/>
        <v>175</v>
      </c>
      <c r="AN13" s="1"/>
      <c r="AO13" s="1"/>
      <c r="AP13" s="1"/>
      <c r="AQ13" s="1"/>
      <c r="AR13" s="1"/>
    </row>
    <row r="14" spans="1:44" s="2" customFormat="1" ht="15" customHeight="1" thickTop="1" thickBot="1">
      <c r="A14" s="84" t="s">
        <v>184</v>
      </c>
      <c r="B14" s="46" t="s">
        <v>135</v>
      </c>
      <c r="C14" s="137">
        <v>204</v>
      </c>
      <c r="D14" s="128">
        <f>H!G14</f>
        <v>10</v>
      </c>
      <c r="E14" s="128">
        <f>H!P14</f>
        <v>7.6</v>
      </c>
      <c r="F14" s="128">
        <f>'H 50'!AD14</f>
        <v>0.10553191950980659</v>
      </c>
      <c r="G14" s="128">
        <f>'H 50'!AG14</f>
        <v>4.5834556558440323</v>
      </c>
      <c r="H14" s="128">
        <f>H!W14</f>
        <v>10</v>
      </c>
      <c r="I14" s="128">
        <f>H!AA14</f>
        <v>0</v>
      </c>
      <c r="J14" s="130" cm="1">
        <f t="array" ref="J14">H!AH14:AH14</f>
        <v>5.6620707901636331</v>
      </c>
      <c r="K14" s="346">
        <f>'H 50'!BB14</f>
        <v>6.4214699264286494</v>
      </c>
      <c r="L14" s="346">
        <f>'H 50'!BC14</f>
        <v>6.6936414009084819</v>
      </c>
      <c r="M14" s="346">
        <f>'H 50'!BD14</f>
        <v>6.5613075318207192</v>
      </c>
      <c r="N14" s="346">
        <f>'H 50'!BE14</f>
        <v>6.9999164617958654</v>
      </c>
      <c r="O14" s="131">
        <f>V!F14</f>
        <v>8.1999999999999993</v>
      </c>
      <c r="P14" s="132">
        <f>V!J14</f>
        <v>8.3000000000000007</v>
      </c>
      <c r="Q14" s="132">
        <f>V!M14</f>
        <v>8.5</v>
      </c>
      <c r="R14" s="132">
        <f>V!N14</f>
        <v>6</v>
      </c>
      <c r="S14" s="129">
        <f>V!O14</f>
        <v>7.8</v>
      </c>
      <c r="T14" s="132">
        <f>V!S14</f>
        <v>3</v>
      </c>
      <c r="U14" s="132">
        <f>V!Y14</f>
        <v>4.3</v>
      </c>
      <c r="V14" s="129">
        <f>V!Z14</f>
        <v>3.7</v>
      </c>
      <c r="W14" s="130">
        <f t="shared" si="0"/>
        <v>6.2</v>
      </c>
      <c r="X14" s="133">
        <f>'C'!F14</f>
        <v>6.7</v>
      </c>
      <c r="Y14" s="134">
        <f>'C'!H14</f>
        <v>5.7</v>
      </c>
      <c r="Z14" s="129">
        <f>'C'!I14</f>
        <v>6.2</v>
      </c>
      <c r="AA14" s="134">
        <f>'C'!M14</f>
        <v>7.6</v>
      </c>
      <c r="AB14" s="134">
        <f>'C'!R14</f>
        <v>9.1999999999999993</v>
      </c>
      <c r="AC14" s="134">
        <f>'C'!Y14</f>
        <v>7.1</v>
      </c>
      <c r="AD14" s="134">
        <f>'C'!Z14</f>
        <v>10</v>
      </c>
      <c r="AE14" s="129">
        <f>'C'!AA14</f>
        <v>8.5</v>
      </c>
      <c r="AF14" s="130">
        <f t="shared" si="1"/>
        <v>7.5</v>
      </c>
      <c r="AG14" s="135">
        <f t="shared" si="2"/>
        <v>6.4</v>
      </c>
      <c r="AH14" s="347">
        <f t="shared" si="3"/>
        <v>6.7</v>
      </c>
      <c r="AI14" s="347">
        <f t="shared" si="4"/>
        <v>6.8</v>
      </c>
      <c r="AJ14" s="347">
        <f t="shared" si="5"/>
        <v>6.7</v>
      </c>
      <c r="AK14" s="347">
        <f t="shared" si="6"/>
        <v>6.9</v>
      </c>
      <c r="AL14" s="136">
        <f t="shared" si="7"/>
        <v>65</v>
      </c>
      <c r="AN14" s="1"/>
      <c r="AO14" s="1"/>
      <c r="AP14" s="1"/>
      <c r="AQ14" s="1"/>
      <c r="AR14" s="1"/>
    </row>
    <row r="15" spans="1:44" s="2" customFormat="1" ht="15" customHeight="1" thickTop="1" thickBot="1">
      <c r="A15" s="84" t="s">
        <v>184</v>
      </c>
      <c r="B15" s="46" t="s">
        <v>136</v>
      </c>
      <c r="C15" s="137">
        <v>205</v>
      </c>
      <c r="D15" s="128">
        <f>H!G15</f>
        <v>10</v>
      </c>
      <c r="E15" s="128">
        <f>H!P15</f>
        <v>0</v>
      </c>
      <c r="F15" s="128">
        <f>'H 50'!AD15</f>
        <v>0</v>
      </c>
      <c r="G15" s="128">
        <f>'H 50'!AG15</f>
        <v>5.301027888365434</v>
      </c>
      <c r="H15" s="128">
        <f>H!W15</f>
        <v>10</v>
      </c>
      <c r="I15" s="128">
        <f>H!AA15</f>
        <v>0</v>
      </c>
      <c r="J15" s="130" cm="1">
        <f t="array" ref="J15">H!AH15:AH15</f>
        <v>4.5036709881978902</v>
      </c>
      <c r="K15" s="346">
        <f>'H 50'!BB15</f>
        <v>3.8571798352345597</v>
      </c>
      <c r="L15" s="346">
        <f>'H 50'!BC15</f>
        <v>4.5202847329732059</v>
      </c>
      <c r="M15" s="346">
        <f>'H 50'!BD15</f>
        <v>4.2761929300963857</v>
      </c>
      <c r="N15" s="346">
        <f>'H 50'!BE15</f>
        <v>4.5773056443863647</v>
      </c>
      <c r="O15" s="131">
        <f>V!F15</f>
        <v>6</v>
      </c>
      <c r="P15" s="132">
        <f>V!J15</f>
        <v>7.1</v>
      </c>
      <c r="Q15" s="132">
        <f>V!M15</f>
        <v>6.6</v>
      </c>
      <c r="R15" s="132">
        <f>V!N15</f>
        <v>10</v>
      </c>
      <c r="S15" s="129">
        <f>V!O15</f>
        <v>7.4</v>
      </c>
      <c r="T15" s="132">
        <f>V!S15</f>
        <v>10</v>
      </c>
      <c r="U15" s="132">
        <f>V!Y15</f>
        <v>4.4000000000000004</v>
      </c>
      <c r="V15" s="129">
        <f>V!Z15</f>
        <v>8.4</v>
      </c>
      <c r="W15" s="130">
        <f t="shared" si="0"/>
        <v>7.9</v>
      </c>
      <c r="X15" s="133">
        <f>'C'!F15</f>
        <v>6.7</v>
      </c>
      <c r="Y15" s="134">
        <f>'C'!H15</f>
        <v>2.6</v>
      </c>
      <c r="Z15" s="129">
        <f>'C'!I15</f>
        <v>5</v>
      </c>
      <c r="AA15" s="134">
        <f>'C'!M15</f>
        <v>3.8</v>
      </c>
      <c r="AB15" s="134">
        <f>'C'!R15</f>
        <v>7.1</v>
      </c>
      <c r="AC15" s="134">
        <f>'C'!Y15</f>
        <v>2.8</v>
      </c>
      <c r="AD15" s="134">
        <f>'C'!Z15</f>
        <v>10</v>
      </c>
      <c r="AE15" s="129">
        <f>'C'!AA15</f>
        <v>5.9</v>
      </c>
      <c r="AF15" s="130">
        <f t="shared" si="1"/>
        <v>5.5</v>
      </c>
      <c r="AG15" s="135">
        <f t="shared" si="2"/>
        <v>5.8</v>
      </c>
      <c r="AH15" s="347">
        <f t="shared" si="3"/>
        <v>5.5</v>
      </c>
      <c r="AI15" s="347">
        <f t="shared" si="4"/>
        <v>5.8</v>
      </c>
      <c r="AJ15" s="347">
        <f t="shared" si="5"/>
        <v>5.7</v>
      </c>
      <c r="AK15" s="347">
        <f t="shared" si="6"/>
        <v>5.8</v>
      </c>
      <c r="AL15" s="136">
        <f t="shared" si="7"/>
        <v>159</v>
      </c>
      <c r="AN15" s="1"/>
      <c r="AO15" s="1"/>
      <c r="AP15" s="1"/>
      <c r="AQ15" s="1"/>
      <c r="AR15" s="1"/>
    </row>
    <row r="16" spans="1:44" s="2" customFormat="1" ht="15" customHeight="1" thickTop="1" thickBot="1">
      <c r="A16" s="84" t="s">
        <v>184</v>
      </c>
      <c r="B16" s="46" t="s">
        <v>137</v>
      </c>
      <c r="C16" s="137">
        <v>206</v>
      </c>
      <c r="D16" s="128">
        <f>H!G16</f>
        <v>10</v>
      </c>
      <c r="E16" s="128">
        <f>H!P16</f>
        <v>0</v>
      </c>
      <c r="F16" s="128">
        <f>'H 50'!AD16</f>
        <v>0.17531914913907956</v>
      </c>
      <c r="G16" s="128">
        <f>'H 50'!AG16</f>
        <v>5.9158105549672415</v>
      </c>
      <c r="H16" s="128">
        <f>H!W16</f>
        <v>10</v>
      </c>
      <c r="I16" s="128">
        <f>H!AA16</f>
        <v>0</v>
      </c>
      <c r="J16" s="130" cm="1">
        <f t="array" ref="J16">H!AH16:AH16</f>
        <v>4.3585151797824038</v>
      </c>
      <c r="K16" s="346">
        <f>'H 50'!BB16</f>
        <v>2.8821241371414188</v>
      </c>
      <c r="L16" s="346">
        <f>'H 50'!BC16</f>
        <v>3.5352632625666658</v>
      </c>
      <c r="M16" s="346">
        <f>'H 50'!BD16</f>
        <v>3.0868612148173979</v>
      </c>
      <c r="N16" s="346">
        <f>'H 50'!BE16</f>
        <v>3.356838839830703</v>
      </c>
      <c r="O16" s="131">
        <f>V!F16</f>
        <v>6.6</v>
      </c>
      <c r="P16" s="132">
        <f>V!J16</f>
        <v>6.7</v>
      </c>
      <c r="Q16" s="132">
        <f>V!M16</f>
        <v>8.5</v>
      </c>
      <c r="R16" s="132">
        <f>V!N16</f>
        <v>6</v>
      </c>
      <c r="S16" s="129">
        <f>V!O16</f>
        <v>7</v>
      </c>
      <c r="T16" s="132">
        <f>V!S16</f>
        <v>6.9</v>
      </c>
      <c r="U16" s="132">
        <f>V!Y16</f>
        <v>7.3</v>
      </c>
      <c r="V16" s="129">
        <f>V!Z16</f>
        <v>7.1</v>
      </c>
      <c r="W16" s="130">
        <f t="shared" si="0"/>
        <v>7.1</v>
      </c>
      <c r="X16" s="133">
        <f>'C'!F16</f>
        <v>6.7</v>
      </c>
      <c r="Y16" s="134">
        <f>'C'!H16</f>
        <v>5.8</v>
      </c>
      <c r="Z16" s="129">
        <f>'C'!I16</f>
        <v>6.3</v>
      </c>
      <c r="AA16" s="134">
        <f>'C'!M16</f>
        <v>6.7</v>
      </c>
      <c r="AB16" s="134">
        <f>'C'!R16</f>
        <v>5.5</v>
      </c>
      <c r="AC16" s="134">
        <f>'C'!Y16</f>
        <v>5.2</v>
      </c>
      <c r="AD16" s="134">
        <f>'C'!Z16</f>
        <v>10</v>
      </c>
      <c r="AE16" s="129">
        <f>'C'!AA16</f>
        <v>6.9</v>
      </c>
      <c r="AF16" s="130">
        <f t="shared" si="1"/>
        <v>6.6</v>
      </c>
      <c r="AG16" s="135">
        <f t="shared" si="2"/>
        <v>5.9</v>
      </c>
      <c r="AH16" s="347">
        <f t="shared" si="3"/>
        <v>5.0999999999999996</v>
      </c>
      <c r="AI16" s="347">
        <f t="shared" si="4"/>
        <v>5.5</v>
      </c>
      <c r="AJ16" s="347">
        <f t="shared" si="5"/>
        <v>5.2</v>
      </c>
      <c r="AK16" s="347">
        <f t="shared" si="6"/>
        <v>5.4</v>
      </c>
      <c r="AL16" s="136">
        <f t="shared" si="7"/>
        <v>137</v>
      </c>
      <c r="AN16" s="1"/>
      <c r="AO16" s="1"/>
      <c r="AP16" s="1"/>
      <c r="AQ16" s="1"/>
      <c r="AR16" s="1"/>
    </row>
    <row r="17" spans="1:44" s="2" customFormat="1" ht="15" customHeight="1" thickTop="1" thickBot="1">
      <c r="A17" s="84" t="s">
        <v>184</v>
      </c>
      <c r="B17" s="46" t="s">
        <v>138</v>
      </c>
      <c r="C17" s="137">
        <v>207</v>
      </c>
      <c r="D17" s="128">
        <f>H!G17</f>
        <v>10</v>
      </c>
      <c r="E17" s="128">
        <f>H!P17</f>
        <v>7.6</v>
      </c>
      <c r="F17" s="128">
        <f>'H 50'!AD17</f>
        <v>0.24680850353646594</v>
      </c>
      <c r="G17" s="128">
        <f>'H 50'!AG17</f>
        <v>4.3220755778430506</v>
      </c>
      <c r="H17" s="128">
        <f>H!W17</f>
        <v>10</v>
      </c>
      <c r="I17" s="128">
        <f>H!AA17</f>
        <v>0</v>
      </c>
      <c r="J17" s="130" cm="1">
        <f t="array" ref="J17">H!AH17:AH17</f>
        <v>5.4806342942517174</v>
      </c>
      <c r="K17" s="346">
        <f>'H 50'!BB17</f>
        <v>4.7859752295873887</v>
      </c>
      <c r="L17" s="346">
        <f>'H 50'!BC17</f>
        <v>4.9794465716418097</v>
      </c>
      <c r="M17" s="346">
        <f>'H 50'!BD17</f>
        <v>4.9772111302011064</v>
      </c>
      <c r="N17" s="346">
        <f>'H 50'!BE17</f>
        <v>5.4127956719427592</v>
      </c>
      <c r="O17" s="131">
        <f>V!F17</f>
        <v>7.9</v>
      </c>
      <c r="P17" s="132">
        <f>V!J17</f>
        <v>7.2</v>
      </c>
      <c r="Q17" s="132">
        <f>V!M17</f>
        <v>7.1</v>
      </c>
      <c r="R17" s="132">
        <f>V!N17</f>
        <v>6</v>
      </c>
      <c r="S17" s="129">
        <f>V!O17</f>
        <v>7.1</v>
      </c>
      <c r="T17" s="132">
        <f>V!S17</f>
        <v>3.8</v>
      </c>
      <c r="U17" s="132">
        <f>V!Y17</f>
        <v>2.5</v>
      </c>
      <c r="V17" s="129">
        <f>V!Z17</f>
        <v>3.2</v>
      </c>
      <c r="W17" s="130">
        <f t="shared" si="0"/>
        <v>5.5</v>
      </c>
      <c r="X17" s="133">
        <f>'C'!F17</f>
        <v>7.1</v>
      </c>
      <c r="Y17" s="134">
        <f>'C'!H17</f>
        <v>4.3</v>
      </c>
      <c r="Z17" s="129">
        <f>'C'!I17</f>
        <v>5.9</v>
      </c>
      <c r="AA17" s="134">
        <f>'C'!M17</f>
        <v>5.9</v>
      </c>
      <c r="AB17" s="134">
        <f>'C'!R17</f>
        <v>9.1999999999999993</v>
      </c>
      <c r="AC17" s="134">
        <f>'C'!Y17</f>
        <v>5.5</v>
      </c>
      <c r="AD17" s="134">
        <f>'C'!Z17</f>
        <v>10</v>
      </c>
      <c r="AE17" s="129">
        <f>'C'!AA17</f>
        <v>7.7</v>
      </c>
      <c r="AF17" s="130">
        <f t="shared" si="1"/>
        <v>6.9</v>
      </c>
      <c r="AG17" s="135">
        <f t="shared" si="2"/>
        <v>5.9</v>
      </c>
      <c r="AH17" s="347">
        <f t="shared" si="3"/>
        <v>5.7</v>
      </c>
      <c r="AI17" s="347">
        <f t="shared" si="4"/>
        <v>5.7</v>
      </c>
      <c r="AJ17" s="347">
        <f t="shared" si="5"/>
        <v>5.7</v>
      </c>
      <c r="AK17" s="347">
        <f t="shared" si="6"/>
        <v>5.9</v>
      </c>
      <c r="AL17" s="136">
        <f t="shared" si="7"/>
        <v>137</v>
      </c>
      <c r="AN17" s="1"/>
      <c r="AO17" s="1"/>
      <c r="AP17" s="1"/>
      <c r="AQ17" s="1"/>
      <c r="AR17" s="1"/>
    </row>
    <row r="18" spans="1:44" s="2" customFormat="1" ht="15" customHeight="1" thickTop="1" thickBot="1">
      <c r="A18" s="84" t="s">
        <v>184</v>
      </c>
      <c r="B18" s="46" t="s">
        <v>139</v>
      </c>
      <c r="C18" s="137">
        <v>208</v>
      </c>
      <c r="D18" s="128">
        <f>H!G18</f>
        <v>10</v>
      </c>
      <c r="E18" s="128">
        <f>H!P18</f>
        <v>0</v>
      </c>
      <c r="F18" s="128">
        <f>'H 50'!AD18</f>
        <v>0</v>
      </c>
      <c r="G18" s="128">
        <f>'H 50'!AG18</f>
        <v>4.4268235195609105</v>
      </c>
      <c r="H18" s="128">
        <f>H!W18</f>
        <v>10</v>
      </c>
      <c r="I18" s="128">
        <f>H!AA18</f>
        <v>0</v>
      </c>
      <c r="J18" s="130" cm="1">
        <f t="array" ref="J18">H!AH18:AH18</f>
        <v>4.1207450153754088</v>
      </c>
      <c r="K18" s="346">
        <f>'H 50'!BB18</f>
        <v>3.9118313975688452</v>
      </c>
      <c r="L18" s="346">
        <f>'H 50'!BC18</f>
        <v>4.3619230158295679</v>
      </c>
      <c r="M18" s="346">
        <f>'H 50'!BD18</f>
        <v>4.2626468848033436</v>
      </c>
      <c r="N18" s="346">
        <f>'H 50'!BE18</f>
        <v>3.8443694566541962</v>
      </c>
      <c r="O18" s="131">
        <f>V!F18</f>
        <v>6.3</v>
      </c>
      <c r="P18" s="132">
        <f>V!J18</f>
        <v>7.5</v>
      </c>
      <c r="Q18" s="132">
        <f>V!M18</f>
        <v>6.8</v>
      </c>
      <c r="R18" s="132">
        <f>V!N18</f>
        <v>10</v>
      </c>
      <c r="S18" s="129">
        <f>V!O18</f>
        <v>7.7</v>
      </c>
      <c r="T18" s="132">
        <f>V!S18</f>
        <v>10</v>
      </c>
      <c r="U18" s="132">
        <f>V!Y18</f>
        <v>5</v>
      </c>
      <c r="V18" s="129">
        <f>V!Z18</f>
        <v>8.5</v>
      </c>
      <c r="W18" s="130">
        <f t="shared" si="0"/>
        <v>8.1</v>
      </c>
      <c r="X18" s="133">
        <f>'C'!F18</f>
        <v>6.7</v>
      </c>
      <c r="Y18" s="134">
        <f>'C'!H18</f>
        <v>3.2</v>
      </c>
      <c r="Z18" s="129">
        <f>'C'!I18</f>
        <v>5.2</v>
      </c>
      <c r="AA18" s="134">
        <f>'C'!M18</f>
        <v>5</v>
      </c>
      <c r="AB18" s="134">
        <f>'C'!R18</f>
        <v>6.8</v>
      </c>
      <c r="AC18" s="134">
        <f>'C'!Y18</f>
        <v>4.5999999999999996</v>
      </c>
      <c r="AD18" s="134">
        <f>'C'!Z18</f>
        <v>10</v>
      </c>
      <c r="AE18" s="129">
        <f>'C'!AA18</f>
        <v>6.6</v>
      </c>
      <c r="AF18" s="130">
        <f t="shared" si="1"/>
        <v>5.9</v>
      </c>
      <c r="AG18" s="135">
        <f t="shared" si="2"/>
        <v>5.8</v>
      </c>
      <c r="AH18" s="347">
        <f t="shared" si="3"/>
        <v>5.7</v>
      </c>
      <c r="AI18" s="347">
        <f t="shared" si="4"/>
        <v>5.9</v>
      </c>
      <c r="AJ18" s="347">
        <f t="shared" si="5"/>
        <v>5.9</v>
      </c>
      <c r="AK18" s="347">
        <f t="shared" si="6"/>
        <v>5.7</v>
      </c>
      <c r="AL18" s="136">
        <f t="shared" si="7"/>
        <v>159</v>
      </c>
      <c r="AN18" s="1"/>
      <c r="AO18" s="1"/>
      <c r="AP18" s="1"/>
      <c r="AQ18" s="1"/>
      <c r="AR18" s="1"/>
    </row>
    <row r="19" spans="1:44" s="2" customFormat="1" ht="15" customHeight="1" thickTop="1" thickBot="1">
      <c r="A19" s="84" t="s">
        <v>184</v>
      </c>
      <c r="B19" s="46" t="s">
        <v>140</v>
      </c>
      <c r="C19" s="137">
        <v>209</v>
      </c>
      <c r="D19" s="128">
        <f>H!G19</f>
        <v>10</v>
      </c>
      <c r="E19" s="128">
        <f>H!P19</f>
        <v>0</v>
      </c>
      <c r="F19" s="128">
        <f>'H 50'!AD19</f>
        <v>0</v>
      </c>
      <c r="G19" s="128">
        <f>'H 50'!AG19</f>
        <v>5.4537447318050045</v>
      </c>
      <c r="H19" s="128">
        <f>H!W19</f>
        <v>10</v>
      </c>
      <c r="I19" s="128">
        <f>H!AA19</f>
        <v>0</v>
      </c>
      <c r="J19" s="130" cm="1">
        <f t="array" ref="J19">H!AH19:AH19</f>
        <v>4.5293206727330224</v>
      </c>
      <c r="K19" s="346">
        <f>'H 50'!BB19</f>
        <v>5.7578479933224243</v>
      </c>
      <c r="L19" s="346">
        <f>'H 50'!BC19</f>
        <v>6.1004248808217385</v>
      </c>
      <c r="M19" s="346">
        <f>'H 50'!BD19</f>
        <v>5.9550376283041677</v>
      </c>
      <c r="N19" s="346">
        <f>'H 50'!BE19</f>
        <v>5.6328717166020228</v>
      </c>
      <c r="O19" s="131">
        <f>V!F19</f>
        <v>5.8</v>
      </c>
      <c r="P19" s="132">
        <f>V!J19</f>
        <v>6.8</v>
      </c>
      <c r="Q19" s="132">
        <f>V!M19</f>
        <v>6.9</v>
      </c>
      <c r="R19" s="132">
        <f>V!N19</f>
        <v>10</v>
      </c>
      <c r="S19" s="129">
        <f>V!O19</f>
        <v>7.4</v>
      </c>
      <c r="T19" s="132">
        <f>V!S19</f>
        <v>10</v>
      </c>
      <c r="U19" s="132">
        <f>V!Y19</f>
        <v>6.3</v>
      </c>
      <c r="V19" s="129">
        <f>V!Z19</f>
        <v>8.8000000000000007</v>
      </c>
      <c r="W19" s="130">
        <f t="shared" si="0"/>
        <v>8.1999999999999993</v>
      </c>
      <c r="X19" s="133">
        <f>'C'!F19</f>
        <v>6.7</v>
      </c>
      <c r="Y19" s="134">
        <f>'C'!H19</f>
        <v>1.9</v>
      </c>
      <c r="Z19" s="129">
        <f>'C'!I19</f>
        <v>4.7</v>
      </c>
      <c r="AA19" s="134">
        <f>'C'!M19</f>
        <v>4.5999999999999996</v>
      </c>
      <c r="AB19" s="134">
        <f>'C'!R19</f>
        <v>7.7</v>
      </c>
      <c r="AC19" s="134">
        <f>'C'!Y19</f>
        <v>4.9000000000000004</v>
      </c>
      <c r="AD19" s="134">
        <f>'C'!Z19</f>
        <v>6</v>
      </c>
      <c r="AE19" s="129">
        <f>'C'!AA19</f>
        <v>5.8</v>
      </c>
      <c r="AF19" s="130">
        <f t="shared" si="1"/>
        <v>5.3</v>
      </c>
      <c r="AG19" s="135">
        <f t="shared" si="2"/>
        <v>5.8</v>
      </c>
      <c r="AH19" s="347">
        <f t="shared" si="3"/>
        <v>6.3</v>
      </c>
      <c r="AI19" s="347">
        <f t="shared" si="4"/>
        <v>6.4</v>
      </c>
      <c r="AJ19" s="347">
        <f t="shared" si="5"/>
        <v>6.4</v>
      </c>
      <c r="AK19" s="347">
        <f t="shared" si="6"/>
        <v>6.3</v>
      </c>
      <c r="AL19" s="136">
        <f t="shared" si="7"/>
        <v>159</v>
      </c>
      <c r="AN19" s="1"/>
      <c r="AO19" s="1"/>
      <c r="AP19" s="1"/>
      <c r="AQ19" s="1"/>
      <c r="AR19" s="1"/>
    </row>
    <row r="20" spans="1:44" s="2" customFormat="1" ht="15" customHeight="1" thickTop="1" thickBot="1">
      <c r="A20" s="84" t="s">
        <v>184</v>
      </c>
      <c r="B20" s="46" t="s">
        <v>141</v>
      </c>
      <c r="C20" s="137">
        <v>210</v>
      </c>
      <c r="D20" s="128">
        <f>H!G20</f>
        <v>10</v>
      </c>
      <c r="E20" s="128">
        <f>H!P20</f>
        <v>7.6</v>
      </c>
      <c r="F20" s="128">
        <f>'H 50'!AD20</f>
        <v>6.8085104861158083E-2</v>
      </c>
      <c r="G20" s="128">
        <f>'H 50'!AG20</f>
        <v>5.227606665654795</v>
      </c>
      <c r="H20" s="128">
        <f>H!W20</f>
        <v>10</v>
      </c>
      <c r="I20" s="128">
        <f>H!AA20</f>
        <v>0</v>
      </c>
      <c r="J20" s="130" cm="1">
        <f t="array" ref="J20">H!AH20:AH20</f>
        <v>5.4826152950859921</v>
      </c>
      <c r="K20" s="346">
        <f>'H 50'!BB20</f>
        <v>5.4150241713292289</v>
      </c>
      <c r="L20" s="346">
        <f>'H 50'!BC20</f>
        <v>5.5944231986856012</v>
      </c>
      <c r="M20" s="346">
        <f>'H 50'!BD20</f>
        <v>5.7456989917439607</v>
      </c>
      <c r="N20" s="346">
        <f>'H 50'!BE20</f>
        <v>6.1801600569309754</v>
      </c>
      <c r="O20" s="131">
        <f>V!F20</f>
        <v>7.3</v>
      </c>
      <c r="P20" s="132">
        <f>V!J20</f>
        <v>8.4</v>
      </c>
      <c r="Q20" s="132">
        <f>V!M20</f>
        <v>7</v>
      </c>
      <c r="R20" s="132">
        <f>V!N20</f>
        <v>10</v>
      </c>
      <c r="S20" s="129">
        <f>V!O20</f>
        <v>8.1999999999999993</v>
      </c>
      <c r="T20" s="132">
        <f>V!S20</f>
        <v>8.5</v>
      </c>
      <c r="U20" s="132">
        <f>V!Y20</f>
        <v>5</v>
      </c>
      <c r="V20" s="129">
        <f>V!Z20</f>
        <v>7.1</v>
      </c>
      <c r="W20" s="130">
        <f t="shared" si="0"/>
        <v>7.7</v>
      </c>
      <c r="X20" s="133">
        <f>'C'!F20</f>
        <v>6.7</v>
      </c>
      <c r="Y20" s="134">
        <f>'C'!H20</f>
        <v>3.4</v>
      </c>
      <c r="Z20" s="129">
        <f>'C'!I20</f>
        <v>5.3</v>
      </c>
      <c r="AA20" s="134">
        <f>'C'!M20</f>
        <v>6.1</v>
      </c>
      <c r="AB20" s="134">
        <f>'C'!R20</f>
        <v>3.7</v>
      </c>
      <c r="AC20" s="134">
        <f>'C'!Y20</f>
        <v>5.6</v>
      </c>
      <c r="AD20" s="134">
        <f>'C'!Z20</f>
        <v>10</v>
      </c>
      <c r="AE20" s="129">
        <f>'C'!AA20</f>
        <v>6.4</v>
      </c>
      <c r="AF20" s="130">
        <f t="shared" si="1"/>
        <v>5.9</v>
      </c>
      <c r="AG20" s="135">
        <f t="shared" si="2"/>
        <v>6.3</v>
      </c>
      <c r="AH20" s="347">
        <f t="shared" si="3"/>
        <v>6.3</v>
      </c>
      <c r="AI20" s="347">
        <f t="shared" si="4"/>
        <v>6.3</v>
      </c>
      <c r="AJ20" s="347">
        <f t="shared" si="5"/>
        <v>6.4</v>
      </c>
      <c r="AK20" s="347">
        <f t="shared" si="6"/>
        <v>6.5</v>
      </c>
      <c r="AL20" s="136">
        <f t="shared" si="7"/>
        <v>76</v>
      </c>
      <c r="AN20" s="1"/>
      <c r="AO20" s="1"/>
      <c r="AP20" s="1"/>
      <c r="AQ20" s="1"/>
      <c r="AR20" s="1"/>
    </row>
    <row r="21" spans="1:44" s="2" customFormat="1" ht="15" customHeight="1" thickTop="1" thickBot="1">
      <c r="A21" s="83" t="s">
        <v>142</v>
      </c>
      <c r="B21" s="46" t="s">
        <v>142</v>
      </c>
      <c r="C21" s="137">
        <v>301</v>
      </c>
      <c r="D21" s="128">
        <f>H!G21</f>
        <v>10</v>
      </c>
      <c r="E21" s="128">
        <f>H!P21</f>
        <v>0</v>
      </c>
      <c r="F21" s="128">
        <f>'H 50'!AD21</f>
        <v>8.2978726701533612E-2</v>
      </c>
      <c r="G21" s="128">
        <f>'H 50'!AG21</f>
        <v>6.2006853075353856</v>
      </c>
      <c r="H21" s="128">
        <f>H!W21</f>
        <v>10</v>
      </c>
      <c r="I21" s="128">
        <f>H!AA21</f>
        <v>10</v>
      </c>
      <c r="J21" s="130" cm="1">
        <f t="array" ref="J21">H!AH21:AH21</f>
        <v>5.8330886883119861</v>
      </c>
      <c r="K21" s="346">
        <f>'H 50'!BB21</f>
        <v>7.734144038588159</v>
      </c>
      <c r="L21" s="346">
        <f>'H 50'!BC21</f>
        <v>7.9969047801448268</v>
      </c>
      <c r="M21" s="346">
        <f>'H 50'!BD21</f>
        <v>7.7806142279305179</v>
      </c>
      <c r="N21" s="346">
        <f>'H 50'!BE21</f>
        <v>8.2723102688348789</v>
      </c>
      <c r="O21" s="131">
        <f>V!F21</f>
        <v>6.1</v>
      </c>
      <c r="P21" s="132">
        <f>V!J21</f>
        <v>6.2</v>
      </c>
      <c r="Q21" s="132">
        <f>V!M21</f>
        <v>6.2</v>
      </c>
      <c r="R21" s="132">
        <f>V!N21</f>
        <v>10</v>
      </c>
      <c r="S21" s="129">
        <f>V!O21</f>
        <v>7.1</v>
      </c>
      <c r="T21" s="132">
        <f>V!S21</f>
        <v>8.3000000000000007</v>
      </c>
      <c r="U21" s="132">
        <f>V!Y21</f>
        <v>6.3</v>
      </c>
      <c r="V21" s="129">
        <f>V!Z21</f>
        <v>7.4</v>
      </c>
      <c r="W21" s="130">
        <f t="shared" si="0"/>
        <v>7.3</v>
      </c>
      <c r="X21" s="133">
        <f>'C'!F21</f>
        <v>1</v>
      </c>
      <c r="Y21" s="134">
        <f>'C'!H21</f>
        <v>1.8</v>
      </c>
      <c r="Z21" s="129">
        <f>'C'!I21</f>
        <v>1.4</v>
      </c>
      <c r="AA21" s="134">
        <f>'C'!M21</f>
        <v>3.7</v>
      </c>
      <c r="AB21" s="134">
        <f>'C'!R21</f>
        <v>8.1</v>
      </c>
      <c r="AC21" s="134">
        <f>'C'!Y21</f>
        <v>4.3</v>
      </c>
      <c r="AD21" s="134">
        <f>'C'!Z21</f>
        <v>6</v>
      </c>
      <c r="AE21" s="129">
        <f>'C'!AA21</f>
        <v>5.5</v>
      </c>
      <c r="AF21" s="130">
        <f t="shared" si="1"/>
        <v>3.7</v>
      </c>
      <c r="AG21" s="135">
        <f t="shared" si="2"/>
        <v>5.4</v>
      </c>
      <c r="AH21" s="347">
        <f t="shared" si="3"/>
        <v>5.9</v>
      </c>
      <c r="AI21" s="347">
        <f t="shared" si="4"/>
        <v>6</v>
      </c>
      <c r="AJ21" s="347">
        <f t="shared" si="5"/>
        <v>5.9</v>
      </c>
      <c r="AK21" s="347">
        <f t="shared" si="6"/>
        <v>6.1</v>
      </c>
      <c r="AL21" s="136">
        <f t="shared" si="7"/>
        <v>229</v>
      </c>
      <c r="AN21" s="1"/>
      <c r="AO21" s="1"/>
      <c r="AP21" s="1"/>
      <c r="AQ21" s="1"/>
      <c r="AR21" s="1"/>
    </row>
    <row r="22" spans="1:44" s="2" customFormat="1" ht="15" customHeight="1" thickTop="1" thickBot="1">
      <c r="A22" s="83" t="s">
        <v>142</v>
      </c>
      <c r="B22" s="46" t="s">
        <v>143</v>
      </c>
      <c r="C22" s="137">
        <v>302</v>
      </c>
      <c r="D22" s="128">
        <f>H!G22</f>
        <v>10</v>
      </c>
      <c r="E22" s="128">
        <f>H!P22</f>
        <v>0</v>
      </c>
      <c r="F22" s="128">
        <f>'H 50'!AD22</f>
        <v>0</v>
      </c>
      <c r="G22" s="128">
        <f>'H 50'!AG22</f>
        <v>6.6196770744068454</v>
      </c>
      <c r="H22" s="128">
        <f>H!W22</f>
        <v>10</v>
      </c>
      <c r="I22" s="128">
        <f>H!AA22</f>
        <v>10</v>
      </c>
      <c r="J22" s="130" cm="1">
        <f t="array" ref="J22">H!AH22:AH22</f>
        <v>5.5751346131118629</v>
      </c>
      <c r="K22" s="346">
        <f>'H 50'!BB22</f>
        <v>5.6109557987029222</v>
      </c>
      <c r="L22" s="346">
        <f>'H 50'!BC22</f>
        <v>6.2218888353386399</v>
      </c>
      <c r="M22" s="346">
        <f>'H 50'!BD22</f>
        <v>5.849715926277625</v>
      </c>
      <c r="N22" s="346">
        <f>'H 50'!BE22</f>
        <v>6.1305571805672434</v>
      </c>
      <c r="O22" s="131">
        <f>V!F22</f>
        <v>5.9</v>
      </c>
      <c r="P22" s="132">
        <f>V!J22</f>
        <v>6.7</v>
      </c>
      <c r="Q22" s="132">
        <f>V!M22</f>
        <v>6.1</v>
      </c>
      <c r="R22" s="132">
        <f>V!N22</f>
        <v>10</v>
      </c>
      <c r="S22" s="129">
        <f>V!O22</f>
        <v>7.2</v>
      </c>
      <c r="T22" s="132">
        <f>V!S22</f>
        <v>2.1</v>
      </c>
      <c r="U22" s="132">
        <f>V!Y22</f>
        <v>4.0999999999999996</v>
      </c>
      <c r="V22" s="129">
        <f>V!Z22</f>
        <v>3.2</v>
      </c>
      <c r="W22" s="130">
        <f t="shared" si="0"/>
        <v>5.5</v>
      </c>
      <c r="X22" s="133">
        <f>'C'!F22</f>
        <v>6.7</v>
      </c>
      <c r="Y22" s="134">
        <f>'C'!H22</f>
        <v>5.8</v>
      </c>
      <c r="Z22" s="129">
        <f>'C'!I22</f>
        <v>6.3</v>
      </c>
      <c r="AA22" s="134">
        <f>'C'!M22</f>
        <v>4.5999999999999996</v>
      </c>
      <c r="AB22" s="134">
        <f>'C'!R22</f>
        <v>4.5</v>
      </c>
      <c r="AC22" s="134">
        <f>'C'!Y22</f>
        <v>4.4000000000000004</v>
      </c>
      <c r="AD22" s="134">
        <f>'C'!Z22</f>
        <v>10</v>
      </c>
      <c r="AE22" s="129">
        <f>'C'!AA22</f>
        <v>5.9</v>
      </c>
      <c r="AF22" s="130">
        <f t="shared" si="1"/>
        <v>6.1</v>
      </c>
      <c r="AG22" s="135">
        <f t="shared" si="2"/>
        <v>5.7</v>
      </c>
      <c r="AH22" s="347">
        <f t="shared" si="3"/>
        <v>5.7</v>
      </c>
      <c r="AI22" s="347">
        <f t="shared" si="4"/>
        <v>5.9</v>
      </c>
      <c r="AJ22" s="347">
        <f t="shared" si="5"/>
        <v>5.8</v>
      </c>
      <c r="AK22" s="347">
        <f t="shared" si="6"/>
        <v>5.9</v>
      </c>
      <c r="AL22" s="136">
        <f t="shared" si="7"/>
        <v>175</v>
      </c>
      <c r="AN22" s="1"/>
      <c r="AO22" s="1"/>
      <c r="AP22" s="1"/>
      <c r="AQ22" s="1"/>
      <c r="AR22" s="1"/>
    </row>
    <row r="23" spans="1:44" s="2" customFormat="1" ht="15" customHeight="1" thickTop="1" thickBot="1">
      <c r="A23" s="83" t="s">
        <v>142</v>
      </c>
      <c r="B23" s="46" t="s">
        <v>144</v>
      </c>
      <c r="C23" s="137">
        <v>303</v>
      </c>
      <c r="D23" s="128">
        <f>H!G23</f>
        <v>10</v>
      </c>
      <c r="E23" s="128">
        <f>H!P23</f>
        <v>0</v>
      </c>
      <c r="F23" s="128">
        <f>'H 50'!AD23</f>
        <v>2.1276595744680853E-16</v>
      </c>
      <c r="G23" s="128">
        <f>'H 50'!AG23</f>
        <v>5.863925631025527</v>
      </c>
      <c r="H23" s="128">
        <f>H!W23</f>
        <v>10</v>
      </c>
      <c r="I23" s="128">
        <f>H!AA23</f>
        <v>10</v>
      </c>
      <c r="J23" s="130" cm="1">
        <f t="array" ref="J23">H!AH23:AH23</f>
        <v>6.054658304997667</v>
      </c>
      <c r="K23" s="346">
        <f>'H 50'!BB23</f>
        <v>4.4378140171467795</v>
      </c>
      <c r="L23" s="346">
        <f>'H 50'!BC23</f>
        <v>4.5709786607892999</v>
      </c>
      <c r="M23" s="346">
        <f>'H 50'!BD23</f>
        <v>4.3342428010098253</v>
      </c>
      <c r="N23" s="346">
        <f>'H 50'!BE23</f>
        <v>4.3598842346740492</v>
      </c>
      <c r="O23" s="131">
        <f>V!F23</f>
        <v>8</v>
      </c>
      <c r="P23" s="132">
        <f>V!J23</f>
        <v>8.1</v>
      </c>
      <c r="Q23" s="132">
        <f>V!M23</f>
        <v>7.5</v>
      </c>
      <c r="R23" s="132">
        <f>V!N23</f>
        <v>10</v>
      </c>
      <c r="S23" s="129">
        <f>V!O23</f>
        <v>8.4</v>
      </c>
      <c r="T23" s="132">
        <f>V!S23</f>
        <v>4.2</v>
      </c>
      <c r="U23" s="132">
        <f>V!Y23</f>
        <v>5.2</v>
      </c>
      <c r="V23" s="129">
        <f>V!Z23</f>
        <v>4.7</v>
      </c>
      <c r="W23" s="130">
        <f t="shared" si="0"/>
        <v>6.9</v>
      </c>
      <c r="X23" s="133">
        <f>'C'!F23</f>
        <v>6.7</v>
      </c>
      <c r="Y23" s="134">
        <f>'C'!H23</f>
        <v>5.6</v>
      </c>
      <c r="Z23" s="129">
        <f>'C'!I23</f>
        <v>6.2</v>
      </c>
      <c r="AA23" s="134">
        <f>'C'!M23</f>
        <v>7.1</v>
      </c>
      <c r="AB23" s="134">
        <f>'C'!R23</f>
        <v>7.4</v>
      </c>
      <c r="AC23" s="134">
        <f>'C'!Y23</f>
        <v>6.9</v>
      </c>
      <c r="AD23" s="134">
        <f>'C'!Z23</f>
        <v>10</v>
      </c>
      <c r="AE23" s="129">
        <f>'C'!AA23</f>
        <v>7.9</v>
      </c>
      <c r="AF23" s="130">
        <f t="shared" si="1"/>
        <v>7.1</v>
      </c>
      <c r="AG23" s="135">
        <f t="shared" si="2"/>
        <v>6.7</v>
      </c>
      <c r="AH23" s="347">
        <f t="shared" si="3"/>
        <v>6</v>
      </c>
      <c r="AI23" s="347">
        <f t="shared" si="4"/>
        <v>6.1</v>
      </c>
      <c r="AJ23" s="347">
        <f t="shared" si="5"/>
        <v>6</v>
      </c>
      <c r="AK23" s="347">
        <f t="shared" si="6"/>
        <v>6</v>
      </c>
      <c r="AL23" s="136">
        <f t="shared" si="7"/>
        <v>24</v>
      </c>
      <c r="AN23" s="1"/>
      <c r="AO23" s="1"/>
      <c r="AP23" s="1"/>
      <c r="AQ23" s="1"/>
      <c r="AR23" s="1"/>
    </row>
    <row r="24" spans="1:44" s="2" customFormat="1" ht="15" customHeight="1" thickTop="1" thickBot="1">
      <c r="A24" s="83" t="s">
        <v>142</v>
      </c>
      <c r="B24" s="46" t="s">
        <v>145</v>
      </c>
      <c r="C24" s="137">
        <v>304</v>
      </c>
      <c r="D24" s="128">
        <f>H!G24</f>
        <v>10</v>
      </c>
      <c r="E24" s="128">
        <f>H!P24</f>
        <v>0</v>
      </c>
      <c r="F24" s="128">
        <f>'H 50'!AD24</f>
        <v>2.978723404255319E-15</v>
      </c>
      <c r="G24" s="128">
        <f>'H 50'!AG24</f>
        <v>7.4811552827169061</v>
      </c>
      <c r="H24" s="128">
        <f>H!W24</f>
        <v>10</v>
      </c>
      <c r="I24" s="128">
        <f>H!AA24</f>
        <v>10</v>
      </c>
      <c r="J24" s="130" cm="1">
        <f t="array" ref="J24">H!AH24:AH24</f>
        <v>6.2961332131223706</v>
      </c>
      <c r="K24" s="346">
        <f>'H 50'!BB24</f>
        <v>2.5443865071698344</v>
      </c>
      <c r="L24" s="346">
        <f>'H 50'!BC24</f>
        <v>2.9253541093542972</v>
      </c>
      <c r="M24" s="346">
        <f>'H 50'!BD24</f>
        <v>2.6483148491607618</v>
      </c>
      <c r="N24" s="346">
        <f>'H 50'!BE24</f>
        <v>3.0881371297955833</v>
      </c>
      <c r="O24" s="131">
        <f>V!F24</f>
        <v>7.8</v>
      </c>
      <c r="P24" s="132">
        <f>V!J24</f>
        <v>8.5</v>
      </c>
      <c r="Q24" s="132">
        <f>V!M24</f>
        <v>6.9</v>
      </c>
      <c r="R24" s="132">
        <f>V!N24</f>
        <v>4</v>
      </c>
      <c r="S24" s="129">
        <f>V!O24</f>
        <v>6.8</v>
      </c>
      <c r="T24" s="132">
        <f>V!S24</f>
        <v>4.9000000000000004</v>
      </c>
      <c r="U24" s="132">
        <f>V!Y24</f>
        <v>6.4</v>
      </c>
      <c r="V24" s="129">
        <f>V!Z24</f>
        <v>5.7</v>
      </c>
      <c r="W24" s="130">
        <f t="shared" si="0"/>
        <v>6.3</v>
      </c>
      <c r="X24" s="133">
        <f>'C'!F24</f>
        <v>6.7</v>
      </c>
      <c r="Y24" s="134">
        <f>'C'!H24</f>
        <v>6.1</v>
      </c>
      <c r="Z24" s="129">
        <f>'C'!I24</f>
        <v>6.4</v>
      </c>
      <c r="AA24" s="134">
        <f>'C'!M24</f>
        <v>8</v>
      </c>
      <c r="AB24" s="134">
        <f>'C'!R24</f>
        <v>7.5</v>
      </c>
      <c r="AC24" s="134">
        <f>'C'!Y24</f>
        <v>5.7</v>
      </c>
      <c r="AD24" s="134">
        <f>'C'!Z24</f>
        <v>10</v>
      </c>
      <c r="AE24" s="129">
        <f>'C'!AA24</f>
        <v>7.8</v>
      </c>
      <c r="AF24" s="130">
        <f t="shared" si="1"/>
        <v>7.2</v>
      </c>
      <c r="AG24" s="135">
        <f t="shared" si="2"/>
        <v>6.6</v>
      </c>
      <c r="AH24" s="347">
        <f t="shared" si="3"/>
        <v>4.9000000000000004</v>
      </c>
      <c r="AI24" s="347">
        <f t="shared" si="4"/>
        <v>5.0999999999999996</v>
      </c>
      <c r="AJ24" s="347">
        <f t="shared" si="5"/>
        <v>4.9000000000000004</v>
      </c>
      <c r="AK24" s="347">
        <f t="shared" si="6"/>
        <v>5.2</v>
      </c>
      <c r="AL24" s="136">
        <f t="shared" si="7"/>
        <v>38</v>
      </c>
      <c r="AN24" s="1"/>
      <c r="AO24" s="1"/>
      <c r="AP24" s="1"/>
      <c r="AQ24" s="1"/>
      <c r="AR24" s="1"/>
    </row>
    <row r="25" spans="1:44" s="2" customFormat="1" ht="15" customHeight="1" thickTop="1" thickBot="1">
      <c r="A25" s="83" t="s">
        <v>142</v>
      </c>
      <c r="B25" s="46" t="s">
        <v>146</v>
      </c>
      <c r="C25" s="137">
        <v>305</v>
      </c>
      <c r="D25" s="128">
        <f>H!G25</f>
        <v>0</v>
      </c>
      <c r="E25" s="128">
        <f>H!P25</f>
        <v>0</v>
      </c>
      <c r="F25" s="128">
        <f>'H 50'!AD25</f>
        <v>0</v>
      </c>
      <c r="G25" s="128">
        <f>'H 50'!AG25</f>
        <v>4.9955949308627705</v>
      </c>
      <c r="H25" s="128">
        <f>H!W25</f>
        <v>10</v>
      </c>
      <c r="I25" s="128">
        <f>H!AA25</f>
        <v>10</v>
      </c>
      <c r="J25" s="130" cm="1">
        <f t="array" ref="J25">H!AH25:AH25</f>
        <v>4.0642846398447245</v>
      </c>
      <c r="K25" s="346">
        <f>'H 50'!BB25</f>
        <v>5.2780736197899136</v>
      </c>
      <c r="L25" s="346">
        <f>'H 50'!BC25</f>
        <v>5.2922576663080818</v>
      </c>
      <c r="M25" s="346">
        <f>'H 50'!BD25</f>
        <v>5.234758414379713</v>
      </c>
      <c r="N25" s="346">
        <f>'H 50'!BE25</f>
        <v>5.8654402324869972</v>
      </c>
      <c r="O25" s="131">
        <f>V!F25</f>
        <v>6.3</v>
      </c>
      <c r="P25" s="132">
        <f>V!J25</f>
        <v>7</v>
      </c>
      <c r="Q25" s="132">
        <f>V!M25</f>
        <v>6.1</v>
      </c>
      <c r="R25" s="132">
        <f>V!N25</f>
        <v>10</v>
      </c>
      <c r="S25" s="129">
        <f>V!O25</f>
        <v>7.4</v>
      </c>
      <c r="T25" s="132">
        <f>V!S25</f>
        <v>0.8</v>
      </c>
      <c r="U25" s="132">
        <f>V!Y25</f>
        <v>5.6</v>
      </c>
      <c r="V25" s="129">
        <f>V!Z25</f>
        <v>3.6</v>
      </c>
      <c r="W25" s="130">
        <f t="shared" si="0"/>
        <v>5.8</v>
      </c>
      <c r="X25" s="133">
        <f>'C'!F25</f>
        <v>6.7</v>
      </c>
      <c r="Y25" s="134">
        <f>'C'!H25</f>
        <v>8.6</v>
      </c>
      <c r="Z25" s="129">
        <f>'C'!I25</f>
        <v>7.8</v>
      </c>
      <c r="AA25" s="134">
        <f>'C'!M25</f>
        <v>6.1</v>
      </c>
      <c r="AB25" s="134">
        <f>'C'!R25</f>
        <v>8.6999999999999993</v>
      </c>
      <c r="AC25" s="134">
        <f>'C'!Y25</f>
        <v>5.4</v>
      </c>
      <c r="AD25" s="134">
        <f>'C'!Z25</f>
        <v>10</v>
      </c>
      <c r="AE25" s="129">
        <f>'C'!AA25</f>
        <v>7.6</v>
      </c>
      <c r="AF25" s="130">
        <f t="shared" si="1"/>
        <v>7.7</v>
      </c>
      <c r="AG25" s="135">
        <f t="shared" si="2"/>
        <v>5.7</v>
      </c>
      <c r="AH25" s="347">
        <f t="shared" si="3"/>
        <v>6.2</v>
      </c>
      <c r="AI25" s="347">
        <f t="shared" si="4"/>
        <v>6.2</v>
      </c>
      <c r="AJ25" s="347">
        <f t="shared" si="5"/>
        <v>6.2</v>
      </c>
      <c r="AK25" s="347">
        <f t="shared" si="6"/>
        <v>6.4</v>
      </c>
      <c r="AL25" s="136">
        <f t="shared" si="7"/>
        <v>175</v>
      </c>
      <c r="AN25" s="1"/>
      <c r="AO25" s="1"/>
      <c r="AP25" s="1"/>
      <c r="AQ25" s="1"/>
      <c r="AR25" s="1"/>
    </row>
    <row r="26" spans="1:44" s="2" customFormat="1" ht="15" customHeight="1" thickTop="1" thickBot="1">
      <c r="A26" s="83" t="s">
        <v>142</v>
      </c>
      <c r="B26" s="46" t="s">
        <v>147</v>
      </c>
      <c r="C26" s="137">
        <v>306</v>
      </c>
      <c r="D26" s="128">
        <f>H!G26</f>
        <v>10</v>
      </c>
      <c r="E26" s="128">
        <f>H!P26</f>
        <v>0</v>
      </c>
      <c r="F26" s="128">
        <f>'H 50'!AD26</f>
        <v>0</v>
      </c>
      <c r="G26" s="128">
        <f>'H 50'!AG26</f>
        <v>5.1972594992349332</v>
      </c>
      <c r="H26" s="128">
        <f>H!W26</f>
        <v>10</v>
      </c>
      <c r="I26" s="128">
        <f>H!AA26</f>
        <v>10</v>
      </c>
      <c r="J26" s="130" cm="1">
        <f t="array" ref="J26">H!AH26:AH26</f>
        <v>5.7810476246345175</v>
      </c>
      <c r="K26" s="346">
        <f>'H 50'!BB26</f>
        <v>4.0549477486534045</v>
      </c>
      <c r="L26" s="346">
        <f>'H 50'!BC26</f>
        <v>4.6223453931827194</v>
      </c>
      <c r="M26" s="346">
        <f>'H 50'!BD26</f>
        <v>4.2112635296819354</v>
      </c>
      <c r="N26" s="346">
        <f>'H 50'!BE26</f>
        <v>4.6786879771868142</v>
      </c>
      <c r="O26" s="131">
        <f>V!F26</f>
        <v>6.9</v>
      </c>
      <c r="P26" s="132">
        <f>V!J26</f>
        <v>7.3</v>
      </c>
      <c r="Q26" s="132">
        <f>V!M26</f>
        <v>7.3</v>
      </c>
      <c r="R26" s="132">
        <f>V!N26</f>
        <v>6</v>
      </c>
      <c r="S26" s="129">
        <f>V!O26</f>
        <v>6.9</v>
      </c>
      <c r="T26" s="132">
        <f>V!S26</f>
        <v>8.4</v>
      </c>
      <c r="U26" s="132">
        <f>V!Y26</f>
        <v>6.4</v>
      </c>
      <c r="V26" s="129">
        <f>V!Z26</f>
        <v>7.5</v>
      </c>
      <c r="W26" s="130">
        <f t="shared" si="0"/>
        <v>7.2</v>
      </c>
      <c r="X26" s="133">
        <f>'C'!F26</f>
        <v>3.3</v>
      </c>
      <c r="Y26" s="134">
        <f>'C'!H26</f>
        <v>4</v>
      </c>
      <c r="Z26" s="129">
        <f>'C'!I26</f>
        <v>3.7</v>
      </c>
      <c r="AA26" s="134">
        <f>'C'!M26</f>
        <v>7.4</v>
      </c>
      <c r="AB26" s="134">
        <f>'C'!R26</f>
        <v>8.1</v>
      </c>
      <c r="AC26" s="134">
        <f>'C'!Y26</f>
        <v>5.8</v>
      </c>
      <c r="AD26" s="134">
        <f>'C'!Z26</f>
        <v>10</v>
      </c>
      <c r="AE26" s="129">
        <f>'C'!AA26</f>
        <v>7.8</v>
      </c>
      <c r="AF26" s="130">
        <f t="shared" si="1"/>
        <v>6.2</v>
      </c>
      <c r="AG26" s="135">
        <f t="shared" si="2"/>
        <v>6.4</v>
      </c>
      <c r="AH26" s="347">
        <f t="shared" si="3"/>
        <v>5.7</v>
      </c>
      <c r="AI26" s="347">
        <f t="shared" si="4"/>
        <v>5.9</v>
      </c>
      <c r="AJ26" s="347">
        <f t="shared" si="5"/>
        <v>5.7</v>
      </c>
      <c r="AK26" s="347">
        <f t="shared" si="6"/>
        <v>5.9</v>
      </c>
      <c r="AL26" s="136">
        <f t="shared" si="7"/>
        <v>65</v>
      </c>
      <c r="AN26" s="1"/>
      <c r="AO26" s="1"/>
      <c r="AP26" s="1"/>
      <c r="AQ26" s="1"/>
      <c r="AR26" s="1"/>
    </row>
    <row r="27" spans="1:44" s="2" customFormat="1" ht="15" customHeight="1" thickTop="1" thickBot="1">
      <c r="A27" s="83" t="s">
        <v>142</v>
      </c>
      <c r="B27" s="46" t="s">
        <v>148</v>
      </c>
      <c r="C27" s="137">
        <v>307</v>
      </c>
      <c r="D27" s="128">
        <f>H!G27</f>
        <v>10</v>
      </c>
      <c r="E27" s="128">
        <f>H!P27</f>
        <v>0</v>
      </c>
      <c r="F27" s="128">
        <f>'H 50'!AD27</f>
        <v>0</v>
      </c>
      <c r="G27" s="128">
        <f>'H 50'!AG27</f>
        <v>0.82232017423928538</v>
      </c>
      <c r="H27" s="128">
        <f>H!W27</f>
        <v>10</v>
      </c>
      <c r="I27" s="128">
        <f>H!AA27</f>
        <v>10</v>
      </c>
      <c r="J27" s="130" cm="1">
        <f t="array" ref="J27">H!AH27:AH27</f>
        <v>6.313427944644121</v>
      </c>
      <c r="K27" s="346">
        <f>'H 50'!BB27</f>
        <v>4.051233326693553</v>
      </c>
      <c r="L27" s="346">
        <f>'H 50'!BC27</f>
        <v>4.423843525460347</v>
      </c>
      <c r="M27" s="346">
        <f>'H 50'!BD27</f>
        <v>4.0861842998717997</v>
      </c>
      <c r="N27" s="346">
        <f>'H 50'!BE27</f>
        <v>3.7884949912859756</v>
      </c>
      <c r="O27" s="131">
        <f>V!F27</f>
        <v>7.4</v>
      </c>
      <c r="P27" s="132">
        <f>V!J27</f>
        <v>8.1999999999999993</v>
      </c>
      <c r="Q27" s="132">
        <f>V!M27</f>
        <v>7.4</v>
      </c>
      <c r="R27" s="132">
        <f>V!N27</f>
        <v>6</v>
      </c>
      <c r="S27" s="129">
        <f>V!O27</f>
        <v>7.3</v>
      </c>
      <c r="T27" s="132">
        <f>V!S27</f>
        <v>2.5</v>
      </c>
      <c r="U27" s="132">
        <f>V!Y27</f>
        <v>4.5999999999999996</v>
      </c>
      <c r="V27" s="129">
        <f>V!Z27</f>
        <v>3.6</v>
      </c>
      <c r="W27" s="130">
        <f t="shared" si="0"/>
        <v>5.8</v>
      </c>
      <c r="X27" s="133">
        <f>'C'!F27</f>
        <v>6.7</v>
      </c>
      <c r="Y27" s="134">
        <f>'C'!H27</f>
        <v>5</v>
      </c>
      <c r="Z27" s="129">
        <f>'C'!I27</f>
        <v>5.9</v>
      </c>
      <c r="AA27" s="134">
        <f>'C'!M27</f>
        <v>6.9</v>
      </c>
      <c r="AB27" s="134">
        <f>'C'!R27</f>
        <v>8.6999999999999993</v>
      </c>
      <c r="AC27" s="134">
        <f>'C'!Y27</f>
        <v>4.9000000000000004</v>
      </c>
      <c r="AD27" s="134">
        <f>'C'!Z27</f>
        <v>10</v>
      </c>
      <c r="AE27" s="129">
        <f>'C'!AA27</f>
        <v>7.6</v>
      </c>
      <c r="AF27" s="130">
        <f t="shared" si="1"/>
        <v>6.8</v>
      </c>
      <c r="AG27" s="135">
        <f t="shared" si="2"/>
        <v>6.3</v>
      </c>
      <c r="AH27" s="347">
        <f t="shared" si="3"/>
        <v>5.4</v>
      </c>
      <c r="AI27" s="347">
        <f t="shared" si="4"/>
        <v>5.6</v>
      </c>
      <c r="AJ27" s="347">
        <f t="shared" si="5"/>
        <v>5.4</v>
      </c>
      <c r="AK27" s="347">
        <f t="shared" si="6"/>
        <v>5.3</v>
      </c>
      <c r="AL27" s="136">
        <f t="shared" si="7"/>
        <v>76</v>
      </c>
      <c r="AN27" s="1"/>
      <c r="AO27" s="1"/>
      <c r="AP27" s="1"/>
      <c r="AQ27" s="1"/>
      <c r="AR27" s="1"/>
    </row>
    <row r="28" spans="1:44" s="2" customFormat="1" ht="15" customHeight="1" thickTop="1" thickBot="1">
      <c r="A28" s="83" t="s">
        <v>142</v>
      </c>
      <c r="B28" s="46" t="s">
        <v>149</v>
      </c>
      <c r="C28" s="137">
        <v>308</v>
      </c>
      <c r="D28" s="128">
        <f>H!G28</f>
        <v>10</v>
      </c>
      <c r="E28" s="128">
        <f>H!P28</f>
        <v>0</v>
      </c>
      <c r="F28" s="128">
        <f>'H 50'!AD28</f>
        <v>6.9787235970192762E-2</v>
      </c>
      <c r="G28" s="128">
        <f>'H 50'!AG28</f>
        <v>1.6299565415623194</v>
      </c>
      <c r="H28" s="128">
        <f>H!W28</f>
        <v>10</v>
      </c>
      <c r="I28" s="128">
        <f>H!AA28</f>
        <v>10</v>
      </c>
      <c r="J28" s="130" cm="1">
        <f t="array" ref="J28">H!AH28:AH28</f>
        <v>6.2914015048932797</v>
      </c>
      <c r="K28" s="346">
        <f>'H 50'!BB28</f>
        <v>4.2479828970862057</v>
      </c>
      <c r="L28" s="346">
        <f>'H 50'!BC28</f>
        <v>5.1100341956462794</v>
      </c>
      <c r="M28" s="346">
        <f>'H 50'!BD28</f>
        <v>4.4554439811940965</v>
      </c>
      <c r="N28" s="346">
        <f>'H 50'!BE28</f>
        <v>5.007278008609978</v>
      </c>
      <c r="O28" s="131">
        <f>V!F28</f>
        <v>8.1</v>
      </c>
      <c r="P28" s="132">
        <f>V!J28</f>
        <v>7.4</v>
      </c>
      <c r="Q28" s="132">
        <f>V!M28</f>
        <v>8.1999999999999993</v>
      </c>
      <c r="R28" s="132">
        <f>V!N28</f>
        <v>4</v>
      </c>
      <c r="S28" s="129">
        <f>V!O28</f>
        <v>6.9</v>
      </c>
      <c r="T28" s="132">
        <f>V!S28</f>
        <v>2.7</v>
      </c>
      <c r="U28" s="132">
        <f>V!Y28</f>
        <v>4.3</v>
      </c>
      <c r="V28" s="129">
        <f>V!Z28</f>
        <v>3.5</v>
      </c>
      <c r="W28" s="130">
        <f t="shared" si="0"/>
        <v>5.4</v>
      </c>
      <c r="X28" s="133">
        <f>'C'!F28</f>
        <v>6.7</v>
      </c>
      <c r="Y28" s="134">
        <f>'C'!H28</f>
        <v>7.6</v>
      </c>
      <c r="Z28" s="129">
        <f>'C'!I28</f>
        <v>7.2</v>
      </c>
      <c r="AA28" s="134">
        <f>'C'!M28</f>
        <v>6.8</v>
      </c>
      <c r="AB28" s="134">
        <f>'C'!R28</f>
        <v>8.3000000000000007</v>
      </c>
      <c r="AC28" s="134">
        <f>'C'!Y28</f>
        <v>6.6</v>
      </c>
      <c r="AD28" s="134">
        <f>'C'!Z28</f>
        <v>10</v>
      </c>
      <c r="AE28" s="129">
        <f>'C'!AA28</f>
        <v>7.9</v>
      </c>
      <c r="AF28" s="130">
        <f t="shared" si="1"/>
        <v>7.6</v>
      </c>
      <c r="AG28" s="135">
        <f t="shared" si="2"/>
        <v>6.4</v>
      </c>
      <c r="AH28" s="347">
        <f t="shared" si="3"/>
        <v>5.6</v>
      </c>
      <c r="AI28" s="347">
        <f t="shared" si="4"/>
        <v>5.9</v>
      </c>
      <c r="AJ28" s="347">
        <f t="shared" si="5"/>
        <v>5.7</v>
      </c>
      <c r="AK28" s="347">
        <f t="shared" si="6"/>
        <v>5.9</v>
      </c>
      <c r="AL28" s="136">
        <f t="shared" si="7"/>
        <v>65</v>
      </c>
      <c r="AN28" s="1"/>
      <c r="AO28" s="1"/>
      <c r="AP28" s="1"/>
      <c r="AQ28" s="1"/>
      <c r="AR28" s="1"/>
    </row>
    <row r="29" spans="1:44" s="2" customFormat="1" ht="15" customHeight="1" thickTop="1" thickBot="1">
      <c r="A29" s="83" t="s">
        <v>142</v>
      </c>
      <c r="B29" s="46" t="s">
        <v>150</v>
      </c>
      <c r="C29" s="137">
        <v>309</v>
      </c>
      <c r="D29" s="128">
        <f>H!G29</f>
        <v>10</v>
      </c>
      <c r="E29" s="128">
        <f>H!P29</f>
        <v>0</v>
      </c>
      <c r="F29" s="128">
        <f>'H 50'!AD29</f>
        <v>2.1276596061726806E-2</v>
      </c>
      <c r="G29" s="128">
        <f>'H 50'!AG29</f>
        <v>3.9060210099807371</v>
      </c>
      <c r="H29" s="128">
        <f>H!W29</f>
        <v>10</v>
      </c>
      <c r="I29" s="128">
        <f>H!AA29</f>
        <v>10</v>
      </c>
      <c r="J29" s="130" cm="1">
        <f t="array" ref="J29">H!AH29:AH29</f>
        <v>6.0197422028623011</v>
      </c>
      <c r="K29" s="346">
        <f>'H 50'!BB29</f>
        <v>5.2125464370212944</v>
      </c>
      <c r="L29" s="346">
        <f>'H 50'!BC29</f>
        <v>5.4033825347002598</v>
      </c>
      <c r="M29" s="346">
        <f>'H 50'!BD29</f>
        <v>5.3537821744100169</v>
      </c>
      <c r="N29" s="346">
        <f>'H 50'!BE29</f>
        <v>6.1332060049465431</v>
      </c>
      <c r="O29" s="131">
        <f>V!F29</f>
        <v>5.9</v>
      </c>
      <c r="P29" s="132">
        <f>V!J29</f>
        <v>5.6</v>
      </c>
      <c r="Q29" s="132">
        <f>V!M29</f>
        <v>5.3</v>
      </c>
      <c r="R29" s="132">
        <f>V!N29</f>
        <v>10</v>
      </c>
      <c r="S29" s="129">
        <f>V!O29</f>
        <v>6.7</v>
      </c>
      <c r="T29" s="132">
        <f>V!S29</f>
        <v>0.7</v>
      </c>
      <c r="U29" s="132">
        <f>V!Y29</f>
        <v>4</v>
      </c>
      <c r="V29" s="129">
        <f>V!Z29</f>
        <v>2.5</v>
      </c>
      <c r="W29" s="130">
        <f t="shared" si="0"/>
        <v>4.9000000000000004</v>
      </c>
      <c r="X29" s="133">
        <f>'C'!F29</f>
        <v>3.3</v>
      </c>
      <c r="Y29" s="134">
        <f>'C'!H29</f>
        <v>4.8</v>
      </c>
      <c r="Z29" s="129">
        <f>'C'!I29</f>
        <v>4.0999999999999996</v>
      </c>
      <c r="AA29" s="134">
        <f>'C'!M29</f>
        <v>4.2</v>
      </c>
      <c r="AB29" s="134">
        <f>'C'!R29</f>
        <v>5.3</v>
      </c>
      <c r="AC29" s="134">
        <f>'C'!Y29</f>
        <v>4.7</v>
      </c>
      <c r="AD29" s="134">
        <f>'C'!Z29</f>
        <v>10</v>
      </c>
      <c r="AE29" s="129">
        <f>'C'!AA29</f>
        <v>6.1</v>
      </c>
      <c r="AF29" s="130">
        <f t="shared" si="1"/>
        <v>5.2</v>
      </c>
      <c r="AG29" s="135">
        <f t="shared" si="2"/>
        <v>5.4</v>
      </c>
      <c r="AH29" s="347">
        <f t="shared" si="3"/>
        <v>5.0999999999999996</v>
      </c>
      <c r="AI29" s="347">
        <f t="shared" si="4"/>
        <v>5.2</v>
      </c>
      <c r="AJ29" s="347">
        <f t="shared" si="5"/>
        <v>5.0999999999999996</v>
      </c>
      <c r="AK29" s="347">
        <f t="shared" si="6"/>
        <v>5.4</v>
      </c>
      <c r="AL29" s="136">
        <f t="shared" si="7"/>
        <v>229</v>
      </c>
      <c r="AN29" s="1"/>
      <c r="AO29" s="1"/>
      <c r="AP29" s="1"/>
      <c r="AQ29" s="1"/>
      <c r="AR29" s="1"/>
    </row>
    <row r="30" spans="1:44" s="2" customFormat="1" ht="15" customHeight="1" thickTop="1" thickBot="1">
      <c r="A30" s="83" t="s">
        <v>142</v>
      </c>
      <c r="B30" s="46" t="s">
        <v>151</v>
      </c>
      <c r="C30" s="137">
        <v>310</v>
      </c>
      <c r="D30" s="128">
        <f>H!G30</f>
        <v>10</v>
      </c>
      <c r="E30" s="128">
        <f>H!P30</f>
        <v>0</v>
      </c>
      <c r="F30" s="128">
        <f>'H 50'!AD30</f>
        <v>0</v>
      </c>
      <c r="G30" s="128">
        <f>'H 50'!AG30</f>
        <v>1.5124817099735208</v>
      </c>
      <c r="H30" s="128">
        <f>H!W30</f>
        <v>10</v>
      </c>
      <c r="I30" s="128">
        <f>H!AA30</f>
        <v>10</v>
      </c>
      <c r="J30" s="130" cm="1">
        <f t="array" ref="J30">H!AH30:AH30</f>
        <v>5.6684606730163516</v>
      </c>
      <c r="K30" s="346">
        <f>'H 50'!BB30</f>
        <v>5.3982876523740018</v>
      </c>
      <c r="L30" s="346">
        <f>'H 50'!BC30</f>
        <v>5.5684603910463082</v>
      </c>
      <c r="M30" s="346">
        <f>'H 50'!BD30</f>
        <v>5.5768621044981872</v>
      </c>
      <c r="N30" s="346">
        <f>'H 50'!BE30</f>
        <v>5.8546356143325617</v>
      </c>
      <c r="O30" s="131">
        <f>V!F30</f>
        <v>8.1</v>
      </c>
      <c r="P30" s="132">
        <f>V!J30</f>
        <v>7.5</v>
      </c>
      <c r="Q30" s="132">
        <f>V!M30</f>
        <v>7.7</v>
      </c>
      <c r="R30" s="132">
        <f>V!N30</f>
        <v>6</v>
      </c>
      <c r="S30" s="129">
        <f>V!O30</f>
        <v>7.3</v>
      </c>
      <c r="T30" s="132">
        <f>V!S30</f>
        <v>2.2000000000000002</v>
      </c>
      <c r="U30" s="132">
        <f>V!Y30</f>
        <v>4.7</v>
      </c>
      <c r="V30" s="129">
        <f>V!Z30</f>
        <v>3.6</v>
      </c>
      <c r="W30" s="130">
        <f t="shared" si="0"/>
        <v>5.8</v>
      </c>
      <c r="X30" s="133">
        <f>'C'!F30</f>
        <v>5.0999999999999996</v>
      </c>
      <c r="Y30" s="134">
        <f>'C'!H30</f>
        <v>7.1</v>
      </c>
      <c r="Z30" s="129">
        <f>'C'!I30</f>
        <v>6.2</v>
      </c>
      <c r="AA30" s="134">
        <f>'C'!M30</f>
        <v>8.8000000000000007</v>
      </c>
      <c r="AB30" s="134">
        <f>'C'!R30</f>
        <v>8.1999999999999993</v>
      </c>
      <c r="AC30" s="134">
        <f>'C'!Y30</f>
        <v>6</v>
      </c>
      <c r="AD30" s="134">
        <f>'C'!Z30</f>
        <v>10</v>
      </c>
      <c r="AE30" s="129">
        <f>'C'!AA30</f>
        <v>8.3000000000000007</v>
      </c>
      <c r="AF30" s="130">
        <f t="shared" si="1"/>
        <v>7.4</v>
      </c>
      <c r="AG30" s="135">
        <f t="shared" si="2"/>
        <v>6.2</v>
      </c>
      <c r="AH30" s="347">
        <f t="shared" si="3"/>
        <v>6.1</v>
      </c>
      <c r="AI30" s="347">
        <f t="shared" si="4"/>
        <v>6.2</v>
      </c>
      <c r="AJ30" s="347">
        <f t="shared" si="5"/>
        <v>6.2</v>
      </c>
      <c r="AK30" s="347">
        <f t="shared" si="6"/>
        <v>6.3</v>
      </c>
      <c r="AL30" s="136">
        <f t="shared" si="7"/>
        <v>90</v>
      </c>
      <c r="AN30" s="1"/>
      <c r="AO30" s="1"/>
      <c r="AP30" s="1"/>
      <c r="AQ30" s="1"/>
      <c r="AR30" s="1"/>
    </row>
    <row r="31" spans="1:44" s="2" customFormat="1" ht="15" customHeight="1" thickTop="1" thickBot="1">
      <c r="A31" s="83" t="s">
        <v>142</v>
      </c>
      <c r="B31" s="46" t="s">
        <v>152</v>
      </c>
      <c r="C31" s="137">
        <v>311</v>
      </c>
      <c r="D31" s="128">
        <f>H!G31</f>
        <v>0</v>
      </c>
      <c r="E31" s="128">
        <f>H!P31</f>
        <v>0</v>
      </c>
      <c r="F31" s="128">
        <f>'H 50'!AD31</f>
        <v>1.2765957557774469E-3</v>
      </c>
      <c r="G31" s="128">
        <f>'H 50'!AG31</f>
        <v>3.8472835941863255</v>
      </c>
      <c r="H31" s="128">
        <f>H!W31</f>
        <v>10</v>
      </c>
      <c r="I31" s="128">
        <f>H!AA31</f>
        <v>10</v>
      </c>
      <c r="J31" s="130" cm="1">
        <f t="array" ref="J31">H!AH31:AH31</f>
        <v>4.3276228505184529</v>
      </c>
      <c r="K31" s="346">
        <f>'H 50'!BB31</f>
        <v>3.901473884836093</v>
      </c>
      <c r="L31" s="346">
        <f>'H 50'!BC31</f>
        <v>4.4159251019192274</v>
      </c>
      <c r="M31" s="346">
        <f>'H 50'!BD31</f>
        <v>4.3904979883733395</v>
      </c>
      <c r="N31" s="346">
        <f>'H 50'!BE31</f>
        <v>4.7404702476519089</v>
      </c>
      <c r="O31" s="131">
        <f>V!F31</f>
        <v>7.3</v>
      </c>
      <c r="P31" s="132">
        <f>V!J31</f>
        <v>8.1999999999999993</v>
      </c>
      <c r="Q31" s="132">
        <f>V!M31</f>
        <v>7.2</v>
      </c>
      <c r="R31" s="132">
        <f>V!N31</f>
        <v>4</v>
      </c>
      <c r="S31" s="129">
        <f>V!O31</f>
        <v>6.7</v>
      </c>
      <c r="T31" s="132">
        <f>V!S31</f>
        <v>2.5</v>
      </c>
      <c r="U31" s="132">
        <f>V!Y31</f>
        <v>6.1</v>
      </c>
      <c r="V31" s="129">
        <f>V!Z31</f>
        <v>4.5</v>
      </c>
      <c r="W31" s="130">
        <f t="shared" si="0"/>
        <v>5.7</v>
      </c>
      <c r="X31" s="133">
        <f>'C'!F31</f>
        <v>0.7</v>
      </c>
      <c r="Y31" s="134">
        <f>'C'!H31</f>
        <v>5.3</v>
      </c>
      <c r="Z31" s="129">
        <f>'C'!I31</f>
        <v>3.3</v>
      </c>
      <c r="AA31" s="134">
        <f>'C'!M31</f>
        <v>7.5</v>
      </c>
      <c r="AB31" s="134">
        <f>'C'!R31</f>
        <v>8.6</v>
      </c>
      <c r="AC31" s="134">
        <f>'C'!Y31</f>
        <v>5.3</v>
      </c>
      <c r="AD31" s="134">
        <f>'C'!Z31</f>
        <v>10</v>
      </c>
      <c r="AE31" s="129">
        <f>'C'!AA31</f>
        <v>7.9</v>
      </c>
      <c r="AF31" s="130">
        <f t="shared" si="1"/>
        <v>6.1</v>
      </c>
      <c r="AG31" s="135">
        <f t="shared" si="2"/>
        <v>5.3</v>
      </c>
      <c r="AH31" s="347">
        <f t="shared" si="3"/>
        <v>5.0999999999999996</v>
      </c>
      <c r="AI31" s="347">
        <f t="shared" si="4"/>
        <v>5.4</v>
      </c>
      <c r="AJ31" s="347">
        <f t="shared" si="5"/>
        <v>5.3</v>
      </c>
      <c r="AK31" s="347">
        <f t="shared" si="6"/>
        <v>5.5</v>
      </c>
      <c r="AL31" s="136">
        <f t="shared" si="7"/>
        <v>241</v>
      </c>
      <c r="AN31" s="1"/>
      <c r="AO31" s="1"/>
      <c r="AP31" s="1"/>
      <c r="AQ31" s="1"/>
      <c r="AR31" s="1"/>
    </row>
    <row r="32" spans="1:44" s="2" customFormat="1" ht="15" customHeight="1" thickTop="1" thickBot="1">
      <c r="A32" s="83" t="s">
        <v>142</v>
      </c>
      <c r="B32" s="46" t="s">
        <v>153</v>
      </c>
      <c r="C32" s="137">
        <v>312</v>
      </c>
      <c r="D32" s="128">
        <f>H!G32</f>
        <v>10</v>
      </c>
      <c r="E32" s="128">
        <f>H!P32</f>
        <v>0</v>
      </c>
      <c r="F32" s="128">
        <f>'H 50'!AD32</f>
        <v>0</v>
      </c>
      <c r="G32" s="128">
        <f>'H 50'!AG32</f>
        <v>0.9231520937371408</v>
      </c>
      <c r="H32" s="128">
        <f>H!W32</f>
        <v>10</v>
      </c>
      <c r="I32" s="128">
        <f>H!AA32</f>
        <v>10</v>
      </c>
      <c r="J32" s="130" cm="1">
        <f t="array" ref="J32">H!AH32:AH32</f>
        <v>6.4318600630948772</v>
      </c>
      <c r="K32" s="346">
        <f>'H 50'!BB32</f>
        <v>4.2000657087450612</v>
      </c>
      <c r="L32" s="346">
        <f>'H 50'!BC32</f>
        <v>4.462387406466199</v>
      </c>
      <c r="M32" s="346">
        <f>'H 50'!BD32</f>
        <v>4.1731772517891335</v>
      </c>
      <c r="N32" s="346">
        <f>'H 50'!BE32</f>
        <v>4.0022404770006901</v>
      </c>
      <c r="O32" s="131">
        <f>V!F32</f>
        <v>7</v>
      </c>
      <c r="P32" s="132">
        <f>V!J32</f>
        <v>7.3</v>
      </c>
      <c r="Q32" s="132">
        <f>V!M32</f>
        <v>7.1</v>
      </c>
      <c r="R32" s="132">
        <f>V!N32</f>
        <v>4</v>
      </c>
      <c r="S32" s="129">
        <f>V!O32</f>
        <v>6.4</v>
      </c>
      <c r="T32" s="132">
        <f>V!S32</f>
        <v>1.7</v>
      </c>
      <c r="U32" s="132">
        <f>V!Y32</f>
        <v>4.3</v>
      </c>
      <c r="V32" s="129">
        <f>V!Z32</f>
        <v>3.1</v>
      </c>
      <c r="W32" s="130">
        <f t="shared" si="0"/>
        <v>5</v>
      </c>
      <c r="X32" s="133">
        <f>'C'!F32</f>
        <v>0.7</v>
      </c>
      <c r="Y32" s="134">
        <f>'C'!H32</f>
        <v>6.1</v>
      </c>
      <c r="Z32" s="129">
        <f>'C'!I32</f>
        <v>3.9</v>
      </c>
      <c r="AA32" s="134">
        <f>'C'!M32</f>
        <v>6.7</v>
      </c>
      <c r="AB32" s="134">
        <f>'C'!R32</f>
        <v>8.3000000000000007</v>
      </c>
      <c r="AC32" s="134">
        <f>'C'!Y32</f>
        <v>5.0999999999999996</v>
      </c>
      <c r="AD32" s="134">
        <f>'C'!Z32</f>
        <v>10</v>
      </c>
      <c r="AE32" s="129">
        <f>'C'!AA32</f>
        <v>7.5</v>
      </c>
      <c r="AF32" s="130">
        <f t="shared" si="1"/>
        <v>6</v>
      </c>
      <c r="AG32" s="135">
        <f t="shared" si="2"/>
        <v>5.8</v>
      </c>
      <c r="AH32" s="347">
        <f t="shared" si="3"/>
        <v>5</v>
      </c>
      <c r="AI32" s="347">
        <f t="shared" si="4"/>
        <v>5.0999999999999996</v>
      </c>
      <c r="AJ32" s="347">
        <f t="shared" si="5"/>
        <v>5</v>
      </c>
      <c r="AK32" s="347">
        <f t="shared" si="6"/>
        <v>4.9000000000000004</v>
      </c>
      <c r="AL32" s="136">
        <f t="shared" si="7"/>
        <v>159</v>
      </c>
      <c r="AN32" s="1"/>
      <c r="AO32" s="1"/>
      <c r="AP32" s="1"/>
      <c r="AQ32" s="1"/>
      <c r="AR32" s="1"/>
    </row>
    <row r="33" spans="1:44" s="2" customFormat="1" ht="15" customHeight="1" thickTop="1" thickBot="1">
      <c r="A33" s="83" t="s">
        <v>142</v>
      </c>
      <c r="B33" s="46" t="s">
        <v>154</v>
      </c>
      <c r="C33" s="137">
        <v>313</v>
      </c>
      <c r="D33" s="128">
        <f>H!G33</f>
        <v>10</v>
      </c>
      <c r="E33" s="128">
        <f>H!P33</f>
        <v>0</v>
      </c>
      <c r="F33" s="128">
        <f>'H 50'!AD33</f>
        <v>5.7021278016110635E-2</v>
      </c>
      <c r="G33" s="128">
        <f>'H 50'!AG33</f>
        <v>1.1404800216128899</v>
      </c>
      <c r="H33" s="128">
        <f>H!W33</f>
        <v>10</v>
      </c>
      <c r="I33" s="128">
        <f>H!AA33</f>
        <v>10</v>
      </c>
      <c r="J33" s="130" cm="1">
        <f t="array" ref="J33">H!AH33:AH33</f>
        <v>6.5008973883290011</v>
      </c>
      <c r="K33" s="346">
        <f>'H 50'!BB33</f>
        <v>3.7041249366511408</v>
      </c>
      <c r="L33" s="346">
        <f>'H 50'!BC33</f>
        <v>4.7021197196359905</v>
      </c>
      <c r="M33" s="346">
        <f>'H 50'!BD33</f>
        <v>4.356708504207071</v>
      </c>
      <c r="N33" s="346">
        <f>'H 50'!BE33</f>
        <v>4.855102092312495</v>
      </c>
      <c r="O33" s="131">
        <f>V!F33</f>
        <v>7.6</v>
      </c>
      <c r="P33" s="132">
        <f>V!J33</f>
        <v>7.3</v>
      </c>
      <c r="Q33" s="132">
        <f>V!M33</f>
        <v>6.7</v>
      </c>
      <c r="R33" s="132">
        <f>V!N33</f>
        <v>6</v>
      </c>
      <c r="S33" s="129">
        <f>V!O33</f>
        <v>6.9</v>
      </c>
      <c r="T33" s="132">
        <f>V!S33</f>
        <v>6.9</v>
      </c>
      <c r="U33" s="132">
        <f>V!Y33</f>
        <v>6.3</v>
      </c>
      <c r="V33" s="129">
        <f>V!Z33</f>
        <v>6.6</v>
      </c>
      <c r="W33" s="130">
        <f t="shared" si="0"/>
        <v>6.8</v>
      </c>
      <c r="X33" s="133">
        <f>'C'!F33</f>
        <v>3.3</v>
      </c>
      <c r="Y33" s="134">
        <f>'C'!H33</f>
        <v>5.0999999999999996</v>
      </c>
      <c r="Z33" s="129">
        <f>'C'!I33</f>
        <v>4.3</v>
      </c>
      <c r="AA33" s="134">
        <f>'C'!M33</f>
        <v>7.3</v>
      </c>
      <c r="AB33" s="134">
        <f>'C'!R33</f>
        <v>6.8</v>
      </c>
      <c r="AC33" s="134">
        <f>'C'!Y33</f>
        <v>5.3</v>
      </c>
      <c r="AD33" s="134">
        <f>'C'!Z33</f>
        <v>10</v>
      </c>
      <c r="AE33" s="129">
        <f>'C'!AA33</f>
        <v>7.4</v>
      </c>
      <c r="AF33" s="130">
        <f t="shared" si="1"/>
        <v>6.1</v>
      </c>
      <c r="AG33" s="135">
        <f t="shared" si="2"/>
        <v>6.5</v>
      </c>
      <c r="AH33" s="347">
        <f t="shared" si="3"/>
        <v>5.4</v>
      </c>
      <c r="AI33" s="347">
        <f t="shared" si="4"/>
        <v>5.8</v>
      </c>
      <c r="AJ33" s="347">
        <f t="shared" si="5"/>
        <v>5.7</v>
      </c>
      <c r="AK33" s="347">
        <f t="shared" si="6"/>
        <v>5.9</v>
      </c>
      <c r="AL33" s="136">
        <f t="shared" si="7"/>
        <v>54</v>
      </c>
      <c r="AN33" s="1"/>
      <c r="AO33" s="1"/>
      <c r="AP33" s="1"/>
      <c r="AQ33" s="1"/>
      <c r="AR33" s="1"/>
    </row>
    <row r="34" spans="1:44" s="2" customFormat="1" ht="15" customHeight="1" thickTop="1" thickBot="1">
      <c r="A34" s="83" t="s">
        <v>142</v>
      </c>
      <c r="B34" s="46" t="s">
        <v>155</v>
      </c>
      <c r="C34" s="137">
        <v>314</v>
      </c>
      <c r="D34" s="128">
        <f>H!G34</f>
        <v>10</v>
      </c>
      <c r="E34" s="128">
        <f>H!P34</f>
        <v>0</v>
      </c>
      <c r="F34" s="128">
        <f>'H 50'!AD34</f>
        <v>0.51191487210862119</v>
      </c>
      <c r="G34" s="128">
        <f>'H 50'!AG34</f>
        <v>2.1145374867043882</v>
      </c>
      <c r="H34" s="128">
        <f>H!W34</f>
        <v>10</v>
      </c>
      <c r="I34" s="128">
        <f>H!AA34</f>
        <v>10</v>
      </c>
      <c r="J34" s="130" cm="1">
        <f t="array" ref="J34">H!AH34:AH34</f>
        <v>6.2897698897496435</v>
      </c>
      <c r="K34" s="346">
        <f>'H 50'!BB34</f>
        <v>4.9619911995976889</v>
      </c>
      <c r="L34" s="346">
        <f>'H 50'!BC34</f>
        <v>5.57402045647832</v>
      </c>
      <c r="M34" s="346">
        <f>'H 50'!BD34</f>
        <v>5.3487924501398147</v>
      </c>
      <c r="N34" s="346">
        <f>'H 50'!BE34</f>
        <v>5.4618829113663212</v>
      </c>
      <c r="O34" s="131">
        <f>V!F34</f>
        <v>7.7</v>
      </c>
      <c r="P34" s="132">
        <f>V!J34</f>
        <v>8.4</v>
      </c>
      <c r="Q34" s="132">
        <f>V!M34</f>
        <v>7.4</v>
      </c>
      <c r="R34" s="132">
        <f>V!N34</f>
        <v>10</v>
      </c>
      <c r="S34" s="129">
        <f>V!O34</f>
        <v>8.4</v>
      </c>
      <c r="T34" s="132">
        <f>V!S34</f>
        <v>2.4</v>
      </c>
      <c r="U34" s="132">
        <f>V!Y34</f>
        <v>5.2</v>
      </c>
      <c r="V34" s="129">
        <f>V!Z34</f>
        <v>3.9</v>
      </c>
      <c r="W34" s="130">
        <f t="shared" si="0"/>
        <v>6.7</v>
      </c>
      <c r="X34" s="133">
        <f>'C'!F34</f>
        <v>6.7</v>
      </c>
      <c r="Y34" s="134">
        <f>'C'!H34</f>
        <v>5.4</v>
      </c>
      <c r="Z34" s="129">
        <f>'C'!I34</f>
        <v>6.1</v>
      </c>
      <c r="AA34" s="134">
        <f>'C'!M34</f>
        <v>6.9</v>
      </c>
      <c r="AB34" s="134">
        <f>'C'!R34</f>
        <v>4.3</v>
      </c>
      <c r="AC34" s="134">
        <f>'C'!Y34</f>
        <v>5.5</v>
      </c>
      <c r="AD34" s="134">
        <f>'C'!Z34</f>
        <v>10</v>
      </c>
      <c r="AE34" s="129">
        <f>'C'!AA34</f>
        <v>6.7</v>
      </c>
      <c r="AF34" s="130">
        <f t="shared" si="1"/>
        <v>6.4</v>
      </c>
      <c r="AG34" s="135">
        <f t="shared" si="2"/>
        <v>6.5</v>
      </c>
      <c r="AH34" s="347">
        <f t="shared" si="3"/>
        <v>6</v>
      </c>
      <c r="AI34" s="347">
        <f t="shared" si="4"/>
        <v>6.2</v>
      </c>
      <c r="AJ34" s="347">
        <f t="shared" si="5"/>
        <v>6.1</v>
      </c>
      <c r="AK34" s="347">
        <f t="shared" si="6"/>
        <v>6.2</v>
      </c>
      <c r="AL34" s="136">
        <f t="shared" si="7"/>
        <v>54</v>
      </c>
      <c r="AN34" s="1"/>
      <c r="AO34" s="1"/>
      <c r="AP34" s="1"/>
      <c r="AQ34" s="1"/>
      <c r="AR34" s="1"/>
    </row>
    <row r="35" spans="1:44" s="2" customFormat="1" ht="15" customHeight="1" thickTop="1" thickBot="1">
      <c r="A35" s="83" t="s">
        <v>142</v>
      </c>
      <c r="B35" s="46" t="s">
        <v>156</v>
      </c>
      <c r="C35" s="137">
        <v>315</v>
      </c>
      <c r="D35" s="128">
        <f>H!G35</f>
        <v>10</v>
      </c>
      <c r="E35" s="128">
        <f>H!P35</f>
        <v>0</v>
      </c>
      <c r="F35" s="128">
        <f>'H 50'!AD35</f>
        <v>6.9787232419277654</v>
      </c>
      <c r="G35" s="128">
        <f>'H 50'!AG35</f>
        <v>2.4992660649359579</v>
      </c>
      <c r="H35" s="128">
        <f>H!W35</f>
        <v>10</v>
      </c>
      <c r="I35" s="128">
        <f>H!AA35</f>
        <v>10</v>
      </c>
      <c r="J35" s="130" cm="1">
        <f t="array" ref="J35">H!AH35:AH35</f>
        <v>6.0331212768522704</v>
      </c>
      <c r="K35" s="346">
        <f>'H 50'!BB35</f>
        <v>7.2883572188047721</v>
      </c>
      <c r="L35" s="346">
        <f>'H 50'!BC35</f>
        <v>7.7179703508213722</v>
      </c>
      <c r="M35" s="346">
        <f>'H 50'!BD35</f>
        <v>7.2084706331371118</v>
      </c>
      <c r="N35" s="346">
        <f>'H 50'!BE35</f>
        <v>6.9716302052922616</v>
      </c>
      <c r="O35" s="131">
        <f>V!F35</f>
        <v>7.3</v>
      </c>
      <c r="P35" s="132">
        <f>V!J35</f>
        <v>7.6</v>
      </c>
      <c r="Q35" s="132">
        <f>V!M35</f>
        <v>7.6</v>
      </c>
      <c r="R35" s="132">
        <f>V!N35</f>
        <v>4</v>
      </c>
      <c r="S35" s="129">
        <f>V!O35</f>
        <v>6.6</v>
      </c>
      <c r="T35" s="132">
        <f>V!S35</f>
        <v>1.8</v>
      </c>
      <c r="U35" s="132">
        <f>V!Y35</f>
        <v>4.9000000000000004</v>
      </c>
      <c r="V35" s="129">
        <f>V!Z35</f>
        <v>3.5</v>
      </c>
      <c r="W35" s="130">
        <f t="shared" si="0"/>
        <v>5.3</v>
      </c>
      <c r="X35" s="133">
        <f>'C'!F35</f>
        <v>6.7</v>
      </c>
      <c r="Y35" s="134">
        <f>'C'!H35</f>
        <v>6.4</v>
      </c>
      <c r="Z35" s="129">
        <f>'C'!I35</f>
        <v>6.6</v>
      </c>
      <c r="AA35" s="134">
        <f>'C'!M35</f>
        <v>7.3</v>
      </c>
      <c r="AB35" s="134">
        <f>'C'!R35</f>
        <v>9.6999999999999993</v>
      </c>
      <c r="AC35" s="134">
        <f>'C'!Y35</f>
        <v>5.3</v>
      </c>
      <c r="AD35" s="134">
        <f>'C'!Z35</f>
        <v>10</v>
      </c>
      <c r="AE35" s="129">
        <f>'C'!AA35</f>
        <v>8.1</v>
      </c>
      <c r="AF35" s="130">
        <f t="shared" si="1"/>
        <v>7.4</v>
      </c>
      <c r="AG35" s="135">
        <f t="shared" si="2"/>
        <v>6.2</v>
      </c>
      <c r="AH35" s="347">
        <f t="shared" si="3"/>
        <v>6.6</v>
      </c>
      <c r="AI35" s="347">
        <f t="shared" si="4"/>
        <v>6.7</v>
      </c>
      <c r="AJ35" s="347">
        <f t="shared" si="5"/>
        <v>6.6</v>
      </c>
      <c r="AK35" s="347">
        <f t="shared" si="6"/>
        <v>6.5</v>
      </c>
      <c r="AL35" s="136">
        <f t="shared" si="7"/>
        <v>90</v>
      </c>
      <c r="AN35" s="1"/>
      <c r="AO35" s="1"/>
      <c r="AP35" s="1"/>
      <c r="AQ35" s="1"/>
      <c r="AR35" s="1"/>
    </row>
    <row r="36" spans="1:44" s="2" customFormat="1" ht="15" customHeight="1" thickTop="1" thickBot="1">
      <c r="A36" s="83" t="s">
        <v>142</v>
      </c>
      <c r="B36" s="46" t="s">
        <v>157</v>
      </c>
      <c r="C36" s="137">
        <v>316</v>
      </c>
      <c r="D36" s="128">
        <f>H!G36</f>
        <v>0</v>
      </c>
      <c r="E36" s="128">
        <f>H!P36</f>
        <v>0</v>
      </c>
      <c r="F36" s="128">
        <f>'H 50'!AD36</f>
        <v>0</v>
      </c>
      <c r="G36" s="128">
        <f>'H 50'!AG36</f>
        <v>0.96231085718439202</v>
      </c>
      <c r="H36" s="128">
        <f>H!W36</f>
        <v>10</v>
      </c>
      <c r="I36" s="128">
        <f>H!AA36</f>
        <v>10</v>
      </c>
      <c r="J36" s="130" cm="1">
        <f t="array" ref="J36">H!AH36:AH36</f>
        <v>4.8817099686531051</v>
      </c>
      <c r="K36" s="346">
        <f>'H 50'!BB36</f>
        <v>4.0924296628998507</v>
      </c>
      <c r="L36" s="346">
        <f>'H 50'!BC36</f>
        <v>4.5501909317990652</v>
      </c>
      <c r="M36" s="346">
        <f>'H 50'!BD36</f>
        <v>4.3498070024639146</v>
      </c>
      <c r="N36" s="346">
        <f>'H 50'!BE36</f>
        <v>4.280102788412286</v>
      </c>
      <c r="O36" s="131">
        <f>V!F36</f>
        <v>7</v>
      </c>
      <c r="P36" s="132">
        <f>V!J36</f>
        <v>7.8</v>
      </c>
      <c r="Q36" s="132">
        <f>V!M36</f>
        <v>7.4</v>
      </c>
      <c r="R36" s="132">
        <f>V!N36</f>
        <v>4</v>
      </c>
      <c r="S36" s="129">
        <f>V!O36</f>
        <v>6.6</v>
      </c>
      <c r="T36" s="132">
        <f>V!S36</f>
        <v>2.6</v>
      </c>
      <c r="U36" s="132">
        <f>V!Y36</f>
        <v>5.7</v>
      </c>
      <c r="V36" s="129">
        <f>V!Z36</f>
        <v>4.3</v>
      </c>
      <c r="W36" s="130">
        <f t="shared" si="0"/>
        <v>5.6</v>
      </c>
      <c r="X36" s="133">
        <f>'C'!F36</f>
        <v>6.7</v>
      </c>
      <c r="Y36" s="134">
        <f>'C'!H36</f>
        <v>5.3</v>
      </c>
      <c r="Z36" s="129">
        <f>'C'!I36</f>
        <v>6</v>
      </c>
      <c r="AA36" s="134">
        <f>'C'!M36</f>
        <v>6.7</v>
      </c>
      <c r="AB36" s="134">
        <f>'C'!R36</f>
        <v>8</v>
      </c>
      <c r="AC36" s="134">
        <f>'C'!Y36</f>
        <v>6.2</v>
      </c>
      <c r="AD36" s="134">
        <f>'C'!Z36</f>
        <v>10</v>
      </c>
      <c r="AE36" s="129">
        <f>'C'!AA36</f>
        <v>7.7</v>
      </c>
      <c r="AF36" s="130">
        <f t="shared" si="1"/>
        <v>6.9</v>
      </c>
      <c r="AG36" s="135">
        <f t="shared" si="2"/>
        <v>5.7</v>
      </c>
      <c r="AH36" s="347">
        <f t="shared" si="3"/>
        <v>5.4</v>
      </c>
      <c r="AI36" s="347">
        <f t="shared" si="4"/>
        <v>5.6</v>
      </c>
      <c r="AJ36" s="347">
        <f t="shared" si="5"/>
        <v>5.5</v>
      </c>
      <c r="AK36" s="347">
        <f t="shared" si="6"/>
        <v>5.5</v>
      </c>
      <c r="AL36" s="136">
        <f t="shared" si="7"/>
        <v>175</v>
      </c>
      <c r="AN36" s="1"/>
      <c r="AO36" s="1"/>
      <c r="AP36" s="1"/>
      <c r="AQ36" s="1"/>
      <c r="AR36" s="1"/>
    </row>
    <row r="37" spans="1:44" s="2" customFormat="1" ht="15" customHeight="1" thickTop="1" thickBot="1">
      <c r="A37" s="83" t="s">
        <v>142</v>
      </c>
      <c r="B37" s="46" t="s">
        <v>52</v>
      </c>
      <c r="C37" s="137">
        <v>317</v>
      </c>
      <c r="D37" s="128">
        <f>H!G37</f>
        <v>0</v>
      </c>
      <c r="E37" s="128">
        <f>H!P37</f>
        <v>0</v>
      </c>
      <c r="F37" s="128">
        <f>'H 50'!AD37</f>
        <v>2.1276595269112764E-3</v>
      </c>
      <c r="G37" s="128">
        <f>'H 50'!AG37</f>
        <v>5.2873229046600887</v>
      </c>
      <c r="H37" s="128">
        <f>H!W37</f>
        <v>10</v>
      </c>
      <c r="I37" s="128">
        <f>H!AA37</f>
        <v>10</v>
      </c>
      <c r="J37" s="130" cm="1">
        <f t="array" ref="J37">H!AH37:AH37</f>
        <v>3.993310475161294</v>
      </c>
      <c r="K37" s="346">
        <f>'H 50'!BB37</f>
        <v>4.4387467828716298</v>
      </c>
      <c r="L37" s="346">
        <f>'H 50'!BC37</f>
        <v>4.7638203830662524</v>
      </c>
      <c r="M37" s="346">
        <f>'H 50'!BD37</f>
        <v>4.5252153669808655</v>
      </c>
      <c r="N37" s="346">
        <f>'H 50'!BE37</f>
        <v>4.7634007260417794</v>
      </c>
      <c r="O37" s="131">
        <f>V!F37</f>
        <v>7.6</v>
      </c>
      <c r="P37" s="132">
        <f>V!J37</f>
        <v>7.1</v>
      </c>
      <c r="Q37" s="132">
        <f>V!M37</f>
        <v>6.4</v>
      </c>
      <c r="R37" s="132">
        <f>V!N37</f>
        <v>10</v>
      </c>
      <c r="S37" s="129">
        <f>V!O37</f>
        <v>7.8</v>
      </c>
      <c r="T37" s="132">
        <f>V!S37</f>
        <v>3.2</v>
      </c>
      <c r="U37" s="132">
        <f>V!Y37</f>
        <v>5.5</v>
      </c>
      <c r="V37" s="129">
        <f>V!Z37</f>
        <v>4.4000000000000004</v>
      </c>
      <c r="W37" s="130">
        <f t="shared" si="0"/>
        <v>6.4</v>
      </c>
      <c r="X37" s="133">
        <f>'C'!F37</f>
        <v>10</v>
      </c>
      <c r="Y37" s="134">
        <f>'C'!H37</f>
        <v>4.8</v>
      </c>
      <c r="Z37" s="129">
        <f>'C'!I37</f>
        <v>8.5</v>
      </c>
      <c r="AA37" s="134">
        <f>'C'!M37</f>
        <v>5.9</v>
      </c>
      <c r="AB37" s="134">
        <f>'C'!R37</f>
        <v>9.5</v>
      </c>
      <c r="AC37" s="134">
        <f>'C'!Y37</f>
        <v>5.4</v>
      </c>
      <c r="AD37" s="134">
        <f>'C'!Z37</f>
        <v>10</v>
      </c>
      <c r="AE37" s="129">
        <f>'C'!AA37</f>
        <v>7.7</v>
      </c>
      <c r="AF37" s="130">
        <f t="shared" si="1"/>
        <v>8.1</v>
      </c>
      <c r="AG37" s="135">
        <f t="shared" si="2"/>
        <v>5.9</v>
      </c>
      <c r="AH37" s="347">
        <f t="shared" si="3"/>
        <v>6.1</v>
      </c>
      <c r="AI37" s="347">
        <f t="shared" si="4"/>
        <v>6.3</v>
      </c>
      <c r="AJ37" s="347">
        <f t="shared" si="5"/>
        <v>6.2</v>
      </c>
      <c r="AK37" s="347">
        <f t="shared" si="6"/>
        <v>6.3</v>
      </c>
      <c r="AL37" s="136">
        <f t="shared" si="7"/>
        <v>137</v>
      </c>
      <c r="AN37" s="1"/>
      <c r="AO37" s="1"/>
      <c r="AP37" s="1"/>
      <c r="AQ37" s="1"/>
      <c r="AR37" s="1"/>
    </row>
    <row r="38" spans="1:44" s="2" customFormat="1" ht="15" customHeight="1" thickTop="1" thickBot="1">
      <c r="A38" s="83" t="s">
        <v>142</v>
      </c>
      <c r="B38" s="46" t="s">
        <v>158</v>
      </c>
      <c r="C38" s="137">
        <v>318</v>
      </c>
      <c r="D38" s="128">
        <f>H!G38</f>
        <v>10</v>
      </c>
      <c r="E38" s="128">
        <f>H!P38</f>
        <v>0</v>
      </c>
      <c r="F38" s="128">
        <f>'H 50'!AD38</f>
        <v>0</v>
      </c>
      <c r="G38" s="128">
        <f>'H 50'!AG38</f>
        <v>4.9985321298719159</v>
      </c>
      <c r="H38" s="128">
        <f>H!W38</f>
        <v>10</v>
      </c>
      <c r="I38" s="128">
        <f>H!AA38</f>
        <v>10</v>
      </c>
      <c r="J38" s="130" cm="1">
        <f t="array" ref="J38">H!AH38:AH38</f>
        <v>5.7227933523559598</v>
      </c>
      <c r="K38" s="346">
        <f>'H 50'!BB38</f>
        <v>5.5864042764581789</v>
      </c>
      <c r="L38" s="346">
        <f>'H 50'!BC38</f>
        <v>5.9636613828051965</v>
      </c>
      <c r="M38" s="346">
        <f>'H 50'!BD38</f>
        <v>5.8734690229987612</v>
      </c>
      <c r="N38" s="346">
        <f>'H 50'!BE38</f>
        <v>5.8308187984942927</v>
      </c>
      <c r="O38" s="131">
        <f>V!F38</f>
        <v>5.8</v>
      </c>
      <c r="P38" s="132">
        <f>V!J38</f>
        <v>6.2</v>
      </c>
      <c r="Q38" s="132">
        <f>V!M38</f>
        <v>6.2</v>
      </c>
      <c r="R38" s="132">
        <f>V!N38</f>
        <v>10</v>
      </c>
      <c r="S38" s="129">
        <f>V!O38</f>
        <v>7.1</v>
      </c>
      <c r="T38" s="132">
        <f>V!S38</f>
        <v>8.5</v>
      </c>
      <c r="U38" s="132">
        <f>V!Y38</f>
        <v>5</v>
      </c>
      <c r="V38" s="129">
        <f>V!Z38</f>
        <v>7.1</v>
      </c>
      <c r="W38" s="130">
        <f t="shared" si="0"/>
        <v>7.1</v>
      </c>
      <c r="X38" s="133">
        <f>'C'!F38</f>
        <v>3.3</v>
      </c>
      <c r="Y38" s="134">
        <f>'C'!H38</f>
        <v>1.4</v>
      </c>
      <c r="Z38" s="129">
        <f>'C'!I38</f>
        <v>2.4</v>
      </c>
      <c r="AA38" s="134">
        <f>'C'!M38</f>
        <v>4</v>
      </c>
      <c r="AB38" s="134">
        <f>'C'!R38</f>
        <v>7.4</v>
      </c>
      <c r="AC38" s="134">
        <f>'C'!Y38</f>
        <v>4</v>
      </c>
      <c r="AD38" s="134">
        <f>'C'!Z38</f>
        <v>6</v>
      </c>
      <c r="AE38" s="129">
        <f>'C'!AA38</f>
        <v>5.4</v>
      </c>
      <c r="AF38" s="130">
        <f t="shared" si="1"/>
        <v>4.0999999999999996</v>
      </c>
      <c r="AG38" s="135">
        <f t="shared" si="2"/>
        <v>5.5</v>
      </c>
      <c r="AH38" s="347">
        <f t="shared" si="3"/>
        <v>5.5</v>
      </c>
      <c r="AI38" s="347">
        <f t="shared" si="4"/>
        <v>5.6</v>
      </c>
      <c r="AJ38" s="347">
        <f t="shared" si="5"/>
        <v>5.6</v>
      </c>
      <c r="AK38" s="347">
        <f t="shared" si="6"/>
        <v>5.5</v>
      </c>
      <c r="AL38" s="136">
        <f t="shared" si="7"/>
        <v>215</v>
      </c>
      <c r="AN38" s="1"/>
      <c r="AO38" s="1"/>
      <c r="AP38" s="1"/>
      <c r="AQ38" s="1"/>
      <c r="AR38" s="1"/>
    </row>
    <row r="39" spans="1:44" s="2" customFormat="1" ht="15" customHeight="1" thickTop="1" thickBot="1">
      <c r="A39" s="83" t="s">
        <v>142</v>
      </c>
      <c r="B39" s="46" t="s">
        <v>159</v>
      </c>
      <c r="C39" s="137">
        <v>319</v>
      </c>
      <c r="D39" s="128">
        <f>H!G39</f>
        <v>10</v>
      </c>
      <c r="E39" s="128">
        <f>H!P39</f>
        <v>0</v>
      </c>
      <c r="F39" s="128">
        <f>'H 50'!AD39</f>
        <v>0</v>
      </c>
      <c r="G39" s="128">
        <f>'H 50'!AG39</f>
        <v>4.5570237822677218</v>
      </c>
      <c r="H39" s="128">
        <f>H!W39</f>
        <v>10</v>
      </c>
      <c r="I39" s="128">
        <f>H!AA39</f>
        <v>10</v>
      </c>
      <c r="J39" s="130" cm="1">
        <f t="array" ref="J39">H!AH39:AH39</f>
        <v>6.0434003793195261</v>
      </c>
      <c r="K39" s="346">
        <f>'H 50'!BB39</f>
        <v>5.6840494737627241</v>
      </c>
      <c r="L39" s="346">
        <f>'H 50'!BC39</f>
        <v>6.311461135492114</v>
      </c>
      <c r="M39" s="346">
        <f>'H 50'!BD39</f>
        <v>5.9387369310987097</v>
      </c>
      <c r="N39" s="346">
        <f>'H 50'!BE39</f>
        <v>6.2537917653750439</v>
      </c>
      <c r="O39" s="131">
        <f>V!F39</f>
        <v>6.1</v>
      </c>
      <c r="P39" s="132">
        <f>V!J39</f>
        <v>6.8</v>
      </c>
      <c r="Q39" s="132">
        <f>V!M39</f>
        <v>6.3</v>
      </c>
      <c r="R39" s="132">
        <f>V!N39</f>
        <v>10</v>
      </c>
      <c r="S39" s="129">
        <f>V!O39</f>
        <v>7.3</v>
      </c>
      <c r="T39" s="132">
        <f>V!S39</f>
        <v>2.1</v>
      </c>
      <c r="U39" s="132">
        <f>V!Y39</f>
        <v>4</v>
      </c>
      <c r="V39" s="129">
        <f>V!Z39</f>
        <v>3.1</v>
      </c>
      <c r="W39" s="130">
        <f t="shared" si="0"/>
        <v>5.6</v>
      </c>
      <c r="X39" s="133">
        <f>'C'!F39</f>
        <v>6.7</v>
      </c>
      <c r="Y39" s="134">
        <f>'C'!H39</f>
        <v>3.7</v>
      </c>
      <c r="Z39" s="129">
        <f>'C'!I39</f>
        <v>5.4</v>
      </c>
      <c r="AA39" s="134">
        <f>'C'!M39</f>
        <v>5.5</v>
      </c>
      <c r="AB39" s="134">
        <f>'C'!R39</f>
        <v>7</v>
      </c>
      <c r="AC39" s="134">
        <f>'C'!Y39</f>
        <v>4.7</v>
      </c>
      <c r="AD39" s="134">
        <f>'C'!Z39</f>
        <v>10</v>
      </c>
      <c r="AE39" s="129">
        <f>'C'!AA39</f>
        <v>6.8</v>
      </c>
      <c r="AF39" s="130">
        <f t="shared" si="1"/>
        <v>6.1</v>
      </c>
      <c r="AG39" s="135">
        <f t="shared" si="2"/>
        <v>5.9</v>
      </c>
      <c r="AH39" s="347">
        <f t="shared" si="3"/>
        <v>5.8</v>
      </c>
      <c r="AI39" s="347">
        <f t="shared" si="4"/>
        <v>6</v>
      </c>
      <c r="AJ39" s="347">
        <f t="shared" si="5"/>
        <v>5.9</v>
      </c>
      <c r="AK39" s="347">
        <f t="shared" si="6"/>
        <v>6</v>
      </c>
      <c r="AL39" s="136">
        <f t="shared" si="7"/>
        <v>137</v>
      </c>
      <c r="AN39" s="1"/>
      <c r="AO39" s="1"/>
      <c r="AP39" s="1"/>
      <c r="AQ39" s="1"/>
      <c r="AR39" s="1"/>
    </row>
    <row r="40" spans="1:44" s="2" customFormat="1" ht="15" customHeight="1" thickTop="1" thickBot="1">
      <c r="A40" s="83" t="s">
        <v>142</v>
      </c>
      <c r="B40" s="46" t="s">
        <v>160</v>
      </c>
      <c r="C40" s="137">
        <v>320</v>
      </c>
      <c r="D40" s="128">
        <f>H!G40</f>
        <v>0</v>
      </c>
      <c r="E40" s="128">
        <f>H!P40</f>
        <v>0</v>
      </c>
      <c r="F40" s="128">
        <f>'H 50'!AD40</f>
        <v>0</v>
      </c>
      <c r="G40" s="128">
        <f>'H 50'!AG40</f>
        <v>4.5462559975714729</v>
      </c>
      <c r="H40" s="128">
        <f>H!W40</f>
        <v>10</v>
      </c>
      <c r="I40" s="128">
        <f>H!AA40</f>
        <v>10</v>
      </c>
      <c r="J40" s="130" cm="1">
        <f t="array" ref="J40">H!AH40:AH40</f>
        <v>4.1045913886687826</v>
      </c>
      <c r="K40" s="346">
        <f>'H 50'!BB40</f>
        <v>2.629422355069611</v>
      </c>
      <c r="L40" s="346">
        <f>'H 50'!BC40</f>
        <v>2.9443048071464375</v>
      </c>
      <c r="M40" s="346">
        <f>'H 50'!BD40</f>
        <v>2.740566934983697</v>
      </c>
      <c r="N40" s="346">
        <f>'H 50'!BE40</f>
        <v>2.8349565831736032</v>
      </c>
      <c r="O40" s="131">
        <f>V!F40</f>
        <v>7.6</v>
      </c>
      <c r="P40" s="132">
        <f>V!J40</f>
        <v>7.9</v>
      </c>
      <c r="Q40" s="132">
        <f>V!M40</f>
        <v>7.7</v>
      </c>
      <c r="R40" s="132">
        <f>V!N40</f>
        <v>4</v>
      </c>
      <c r="S40" s="129">
        <f>V!O40</f>
        <v>6.8</v>
      </c>
      <c r="T40" s="132">
        <f>V!S40</f>
        <v>6.5</v>
      </c>
      <c r="U40" s="132">
        <f>V!Y40</f>
        <v>3.8</v>
      </c>
      <c r="V40" s="129">
        <f>V!Z40</f>
        <v>5.3</v>
      </c>
      <c r="W40" s="130">
        <f t="shared" si="0"/>
        <v>6.1</v>
      </c>
      <c r="X40" s="133">
        <f>'C'!F40</f>
        <v>6.7</v>
      </c>
      <c r="Y40" s="134">
        <f>'C'!H40</f>
        <v>5.3</v>
      </c>
      <c r="Z40" s="129">
        <f>'C'!I40</f>
        <v>6</v>
      </c>
      <c r="AA40" s="134">
        <f>'C'!M40</f>
        <v>7</v>
      </c>
      <c r="AB40" s="134">
        <f>'C'!R40</f>
        <v>8.9</v>
      </c>
      <c r="AC40" s="134">
        <f>'C'!Y40</f>
        <v>5.8</v>
      </c>
      <c r="AD40" s="134">
        <f>'C'!Z40</f>
        <v>10</v>
      </c>
      <c r="AE40" s="129">
        <f>'C'!AA40</f>
        <v>7.9</v>
      </c>
      <c r="AF40" s="130">
        <f t="shared" si="1"/>
        <v>7.1</v>
      </c>
      <c r="AG40" s="135">
        <f t="shared" si="2"/>
        <v>5.6</v>
      </c>
      <c r="AH40" s="347">
        <f t="shared" si="3"/>
        <v>4.8</v>
      </c>
      <c r="AI40" s="347">
        <f t="shared" si="4"/>
        <v>5</v>
      </c>
      <c r="AJ40" s="347">
        <f t="shared" si="5"/>
        <v>4.9000000000000004</v>
      </c>
      <c r="AK40" s="347">
        <f t="shared" si="6"/>
        <v>5</v>
      </c>
      <c r="AL40" s="136">
        <f t="shared" si="7"/>
        <v>195</v>
      </c>
      <c r="AN40" s="1"/>
      <c r="AO40" s="1"/>
      <c r="AP40" s="1"/>
      <c r="AQ40" s="1"/>
      <c r="AR40" s="1"/>
    </row>
    <row r="41" spans="1:44" s="2" customFormat="1" ht="15" customHeight="1" thickTop="1" thickBot="1">
      <c r="A41" s="83" t="s">
        <v>142</v>
      </c>
      <c r="B41" s="46" t="s">
        <v>161</v>
      </c>
      <c r="C41" s="137">
        <v>321</v>
      </c>
      <c r="D41" s="128">
        <f>H!G41</f>
        <v>10</v>
      </c>
      <c r="E41" s="128">
        <f>H!P41</f>
        <v>0</v>
      </c>
      <c r="F41" s="128">
        <f>'H 50'!AD41</f>
        <v>0</v>
      </c>
      <c r="G41" s="128">
        <f>'H 50'!AG41</f>
        <v>6.2251602640663863</v>
      </c>
      <c r="H41" s="128">
        <f>H!W41</f>
        <v>10</v>
      </c>
      <c r="I41" s="128">
        <f>H!AA41</f>
        <v>10</v>
      </c>
      <c r="J41" s="130" cm="1">
        <f t="array" ref="J41">H!AH41:AH41</f>
        <v>5.7472670932595094</v>
      </c>
      <c r="K41" s="346">
        <f>'H 50'!BB41</f>
        <v>4.0474883179612915</v>
      </c>
      <c r="L41" s="346">
        <f>'H 50'!BC41</f>
        <v>4.4813412796355747</v>
      </c>
      <c r="M41" s="346">
        <f>'H 50'!BD41</f>
        <v>4.4681690078618717</v>
      </c>
      <c r="N41" s="346">
        <f>'H 50'!BE41</f>
        <v>3.9518294562935918</v>
      </c>
      <c r="O41" s="131">
        <f>V!F41</f>
        <v>6.2</v>
      </c>
      <c r="P41" s="132">
        <f>V!J41</f>
        <v>6.6</v>
      </c>
      <c r="Q41" s="132">
        <f>V!M41</f>
        <v>6.3</v>
      </c>
      <c r="R41" s="132">
        <f>V!N41</f>
        <v>10</v>
      </c>
      <c r="S41" s="129">
        <f>V!O41</f>
        <v>7.3</v>
      </c>
      <c r="T41" s="132">
        <f>V!S41</f>
        <v>5.3</v>
      </c>
      <c r="U41" s="132">
        <f>V!Y41</f>
        <v>7.3</v>
      </c>
      <c r="V41" s="129">
        <f>V!Z41</f>
        <v>6.4</v>
      </c>
      <c r="W41" s="130">
        <f t="shared" si="0"/>
        <v>6.9</v>
      </c>
      <c r="X41" s="133">
        <f>'C'!F41</f>
        <v>6.7</v>
      </c>
      <c r="Y41" s="134">
        <f>'C'!H41</f>
        <v>3.5</v>
      </c>
      <c r="Z41" s="129">
        <f>'C'!I41</f>
        <v>5.3</v>
      </c>
      <c r="AA41" s="134">
        <f>'C'!M41</f>
        <v>5.3</v>
      </c>
      <c r="AB41" s="134">
        <f>'C'!R41</f>
        <v>6.1</v>
      </c>
      <c r="AC41" s="134">
        <f>'C'!Y41</f>
        <v>4.8</v>
      </c>
      <c r="AD41" s="134">
        <f>'C'!Z41</f>
        <v>10</v>
      </c>
      <c r="AE41" s="129">
        <f>'C'!AA41</f>
        <v>6.6</v>
      </c>
      <c r="AF41" s="130">
        <f t="shared" si="1"/>
        <v>6</v>
      </c>
      <c r="AG41" s="135">
        <f t="shared" si="2"/>
        <v>6.2</v>
      </c>
      <c r="AH41" s="347">
        <f t="shared" si="3"/>
        <v>5.5</v>
      </c>
      <c r="AI41" s="347">
        <f t="shared" si="4"/>
        <v>5.7</v>
      </c>
      <c r="AJ41" s="347">
        <f t="shared" si="5"/>
        <v>5.7</v>
      </c>
      <c r="AK41" s="347">
        <f t="shared" si="6"/>
        <v>5.5</v>
      </c>
      <c r="AL41" s="136">
        <f t="shared" si="7"/>
        <v>90</v>
      </c>
      <c r="AN41" s="1"/>
      <c r="AO41" s="1"/>
      <c r="AP41" s="1"/>
      <c r="AQ41" s="1"/>
      <c r="AR41" s="1"/>
    </row>
    <row r="42" spans="1:44" s="2" customFormat="1" ht="15" customHeight="1" thickTop="1" thickBot="1">
      <c r="A42" s="83" t="s">
        <v>185</v>
      </c>
      <c r="B42" s="46" t="s">
        <v>162</v>
      </c>
      <c r="C42" s="137">
        <v>401</v>
      </c>
      <c r="D42" s="128">
        <f>H!G42</f>
        <v>10</v>
      </c>
      <c r="E42" s="128">
        <f>H!P42</f>
        <v>0</v>
      </c>
      <c r="F42" s="128">
        <f>'H 50'!AD42</f>
        <v>1.3800001144409171</v>
      </c>
      <c r="G42" s="128">
        <f>'H 50'!AG42</f>
        <v>4.4806660899243882</v>
      </c>
      <c r="H42" s="128">
        <f>H!W42</f>
        <v>10</v>
      </c>
      <c r="I42" s="128">
        <f>H!AA42</f>
        <v>10</v>
      </c>
      <c r="J42" s="130" cm="1">
        <f t="array" ref="J42">H!AH42:AH42</f>
        <v>6.1621798222718667</v>
      </c>
      <c r="K42" s="346">
        <f>'H 50'!BB42</f>
        <v>4.7603697486647532</v>
      </c>
      <c r="L42" s="346">
        <f>'H 50'!BC42</f>
        <v>5.3678104617681877</v>
      </c>
      <c r="M42" s="346">
        <f>'H 50'!BD42</f>
        <v>4.7965895393913831</v>
      </c>
      <c r="N42" s="346">
        <f>'H 50'!BE42</f>
        <v>5.3676530913766811</v>
      </c>
      <c r="O42" s="131">
        <f>V!F42</f>
        <v>5.2</v>
      </c>
      <c r="P42" s="132">
        <f>V!J42</f>
        <v>5</v>
      </c>
      <c r="Q42" s="132">
        <f>V!M42</f>
        <v>4.8</v>
      </c>
      <c r="R42" s="132">
        <f>V!N42</f>
        <v>10</v>
      </c>
      <c r="S42" s="129">
        <f>V!O42</f>
        <v>6.3</v>
      </c>
      <c r="T42" s="132">
        <f>V!S42</f>
        <v>9.8000000000000007</v>
      </c>
      <c r="U42" s="132">
        <f>V!Y42</f>
        <v>6.7</v>
      </c>
      <c r="V42" s="129">
        <f>V!Z42</f>
        <v>8.6999999999999993</v>
      </c>
      <c r="W42" s="130">
        <f t="shared" si="0"/>
        <v>7.7</v>
      </c>
      <c r="X42" s="133">
        <f>'C'!F42</f>
        <v>6.7</v>
      </c>
      <c r="Y42" s="134">
        <f>'C'!H42</f>
        <v>1.2</v>
      </c>
      <c r="Z42" s="129">
        <f>'C'!I42</f>
        <v>4.5</v>
      </c>
      <c r="AA42" s="134">
        <f>'C'!M42</f>
        <v>3.6</v>
      </c>
      <c r="AB42" s="134">
        <f>'C'!R42</f>
        <v>6.3</v>
      </c>
      <c r="AC42" s="134">
        <f>'C'!Y42</f>
        <v>3</v>
      </c>
      <c r="AD42" s="134">
        <f>'C'!Z42</f>
        <v>6</v>
      </c>
      <c r="AE42" s="129">
        <f>'C'!AA42</f>
        <v>4.7</v>
      </c>
      <c r="AF42" s="130">
        <f t="shared" si="1"/>
        <v>4.5999999999999996</v>
      </c>
      <c r="AG42" s="135">
        <f t="shared" si="2"/>
        <v>6</v>
      </c>
      <c r="AH42" s="347">
        <f t="shared" si="3"/>
        <v>5.5</v>
      </c>
      <c r="AI42" s="347">
        <f t="shared" si="4"/>
        <v>5.8</v>
      </c>
      <c r="AJ42" s="347">
        <f t="shared" si="5"/>
        <v>5.5</v>
      </c>
      <c r="AK42" s="347">
        <f t="shared" si="6"/>
        <v>5.8</v>
      </c>
      <c r="AL42" s="136">
        <f t="shared" si="7"/>
        <v>125</v>
      </c>
      <c r="AN42" s="1"/>
      <c r="AO42" s="1"/>
      <c r="AP42" s="1"/>
      <c r="AQ42" s="1"/>
      <c r="AR42" s="1"/>
    </row>
    <row r="43" spans="1:44" s="2" customFormat="1" ht="15" customHeight="1" thickTop="1" thickBot="1">
      <c r="A43" s="83" t="s">
        <v>185</v>
      </c>
      <c r="B43" s="46" t="s">
        <v>163</v>
      </c>
      <c r="C43" s="137">
        <v>402</v>
      </c>
      <c r="D43" s="128">
        <f>H!G43</f>
        <v>10</v>
      </c>
      <c r="E43" s="128">
        <f>H!P43</f>
        <v>0</v>
      </c>
      <c r="F43" s="128">
        <f>'H 50'!AD43</f>
        <v>0.10127659807813937</v>
      </c>
      <c r="G43" s="128">
        <f>'H 50'!AG43</f>
        <v>4.4708763990625942</v>
      </c>
      <c r="H43" s="128">
        <f>H!W43</f>
        <v>10</v>
      </c>
      <c r="I43" s="128">
        <f>H!AA43</f>
        <v>10</v>
      </c>
      <c r="J43" s="130" cm="1">
        <f t="array" ref="J43">H!AH43:AH43</f>
        <v>6.1032795124011407</v>
      </c>
      <c r="K43" s="346">
        <f>'H 50'!BB43</f>
        <v>3.682929699435832</v>
      </c>
      <c r="L43" s="346">
        <f>'H 50'!BC43</f>
        <v>4.8432815004351948</v>
      </c>
      <c r="M43" s="346">
        <f>'H 50'!BD43</f>
        <v>4.4382838078115929</v>
      </c>
      <c r="N43" s="346">
        <f>'H 50'!BE43</f>
        <v>4.8620668910742078</v>
      </c>
      <c r="O43" s="131">
        <f>V!F43</f>
        <v>8.8000000000000007</v>
      </c>
      <c r="P43" s="132">
        <f>V!J43</f>
        <v>8.1999999999999993</v>
      </c>
      <c r="Q43" s="132">
        <f>V!M43</f>
        <v>7.2</v>
      </c>
      <c r="R43" s="132">
        <f>V!N43</f>
        <v>6</v>
      </c>
      <c r="S43" s="129">
        <f>V!O43</f>
        <v>7.6</v>
      </c>
      <c r="T43" s="132">
        <f>V!S43</f>
        <v>3.2</v>
      </c>
      <c r="U43" s="132">
        <f>V!Y43</f>
        <v>5.4</v>
      </c>
      <c r="V43" s="129">
        <f>V!Z43</f>
        <v>4.4000000000000004</v>
      </c>
      <c r="W43" s="130">
        <f t="shared" si="0"/>
        <v>6.3</v>
      </c>
      <c r="X43" s="133">
        <f>'C'!F43</f>
        <v>6.7</v>
      </c>
      <c r="Y43" s="134">
        <f>'C'!H43</f>
        <v>7.8</v>
      </c>
      <c r="Z43" s="129">
        <f>'C'!I43</f>
        <v>7.3</v>
      </c>
      <c r="AA43" s="134">
        <f>'C'!M43</f>
        <v>8.6</v>
      </c>
      <c r="AB43" s="134">
        <f>'C'!R43</f>
        <v>2.4</v>
      </c>
      <c r="AC43" s="134">
        <f>'C'!Y43</f>
        <v>7.6</v>
      </c>
      <c r="AD43" s="134">
        <f>'C'!Z43</f>
        <v>10</v>
      </c>
      <c r="AE43" s="129">
        <f>'C'!AA43</f>
        <v>7.2</v>
      </c>
      <c r="AF43" s="130">
        <f t="shared" si="1"/>
        <v>7.3</v>
      </c>
      <c r="AG43" s="135">
        <f t="shared" si="2"/>
        <v>6.5</v>
      </c>
      <c r="AH43" s="347">
        <f t="shared" si="3"/>
        <v>5.5</v>
      </c>
      <c r="AI43" s="347">
        <f t="shared" si="4"/>
        <v>6.1</v>
      </c>
      <c r="AJ43" s="347">
        <f t="shared" si="5"/>
        <v>5.9</v>
      </c>
      <c r="AK43" s="347">
        <f t="shared" si="6"/>
        <v>6.1</v>
      </c>
      <c r="AL43" s="136">
        <f t="shared" si="7"/>
        <v>54</v>
      </c>
      <c r="AN43" s="1"/>
      <c r="AO43" s="1"/>
      <c r="AP43" s="1"/>
      <c r="AQ43" s="1"/>
      <c r="AR43" s="1"/>
    </row>
    <row r="44" spans="1:44" s="2" customFormat="1" ht="15" customHeight="1" thickTop="1" thickBot="1">
      <c r="A44" s="83" t="s">
        <v>185</v>
      </c>
      <c r="B44" s="46" t="s">
        <v>164</v>
      </c>
      <c r="C44" s="137">
        <v>403</v>
      </c>
      <c r="D44" s="128">
        <f>H!G44</f>
        <v>10</v>
      </c>
      <c r="E44" s="128">
        <f>H!P44</f>
        <v>0</v>
      </c>
      <c r="F44" s="128">
        <f>'H 50'!AD44</f>
        <v>2.5531915115548937E-3</v>
      </c>
      <c r="G44" s="128">
        <f>'H 50'!AG44</f>
        <v>6.2320120265426073</v>
      </c>
      <c r="H44" s="128">
        <f>H!W44</f>
        <v>10</v>
      </c>
      <c r="I44" s="128">
        <f>H!AA44</f>
        <v>10</v>
      </c>
      <c r="J44" s="130" cm="1">
        <f t="array" ref="J44">H!AH44:AH44</f>
        <v>5.7595039637112864</v>
      </c>
      <c r="K44" s="346">
        <f>'H 50'!BB44</f>
        <v>3.8821191165133953</v>
      </c>
      <c r="L44" s="346">
        <f>'H 50'!BC44</f>
        <v>4.4227841426373038</v>
      </c>
      <c r="M44" s="346">
        <f>'H 50'!BD44</f>
        <v>4.3898157514447265</v>
      </c>
      <c r="N44" s="346">
        <f>'H 50'!BE44</f>
        <v>4.7516938186392856</v>
      </c>
      <c r="O44" s="131">
        <f>V!F44</f>
        <v>9.3000000000000007</v>
      </c>
      <c r="P44" s="132">
        <f>V!J44</f>
        <v>7.5</v>
      </c>
      <c r="Q44" s="132">
        <f>V!M44</f>
        <v>7.6</v>
      </c>
      <c r="R44" s="132">
        <f>V!N44</f>
        <v>10</v>
      </c>
      <c r="S44" s="129">
        <f>V!O44</f>
        <v>8.6</v>
      </c>
      <c r="T44" s="132">
        <f>V!S44</f>
        <v>2.4</v>
      </c>
      <c r="U44" s="132">
        <f>V!Y44</f>
        <v>5.9</v>
      </c>
      <c r="V44" s="129">
        <f>V!Z44</f>
        <v>4.4000000000000004</v>
      </c>
      <c r="W44" s="130">
        <f t="shared" si="0"/>
        <v>7</v>
      </c>
      <c r="X44" s="133">
        <f>'C'!F44</f>
        <v>6.7</v>
      </c>
      <c r="Y44" s="134">
        <f>'C'!H44</f>
        <v>7.6</v>
      </c>
      <c r="Z44" s="129">
        <f>'C'!I44</f>
        <v>7.2</v>
      </c>
      <c r="AA44" s="134">
        <f>'C'!M44</f>
        <v>7.5</v>
      </c>
      <c r="AB44" s="134">
        <f>'C'!R44</f>
        <v>9</v>
      </c>
      <c r="AC44" s="134">
        <f>'C'!Y44</f>
        <v>7.9</v>
      </c>
      <c r="AD44" s="134">
        <f>'C'!Z44</f>
        <v>10</v>
      </c>
      <c r="AE44" s="129">
        <f>'C'!AA44</f>
        <v>8.6</v>
      </c>
      <c r="AF44" s="130">
        <f t="shared" si="1"/>
        <v>8</v>
      </c>
      <c r="AG44" s="135">
        <f t="shared" si="2"/>
        <v>6.9</v>
      </c>
      <c r="AH44" s="347">
        <f t="shared" si="3"/>
        <v>6</v>
      </c>
      <c r="AI44" s="347">
        <f t="shared" si="4"/>
        <v>6.3</v>
      </c>
      <c r="AJ44" s="347">
        <f t="shared" si="5"/>
        <v>6.3</v>
      </c>
      <c r="AK44" s="347">
        <f t="shared" si="6"/>
        <v>6.4</v>
      </c>
      <c r="AL44" s="136">
        <f t="shared" si="7"/>
        <v>9</v>
      </c>
      <c r="AN44" s="1"/>
      <c r="AO44" s="1"/>
      <c r="AP44" s="1"/>
      <c r="AQ44" s="1"/>
      <c r="AR44" s="1"/>
    </row>
    <row r="45" spans="1:44" s="2" customFormat="1" ht="15" customHeight="1" thickTop="1" thickBot="1">
      <c r="A45" s="83" t="s">
        <v>185</v>
      </c>
      <c r="B45" s="46" t="s">
        <v>165</v>
      </c>
      <c r="C45" s="137">
        <v>404</v>
      </c>
      <c r="D45" s="128">
        <f>H!G45</f>
        <v>10</v>
      </c>
      <c r="E45" s="128">
        <f>H!P45</f>
        <v>0</v>
      </c>
      <c r="F45" s="128">
        <f>'H 50'!AD45</f>
        <v>0</v>
      </c>
      <c r="G45" s="128">
        <f>'H 50'!AG45</f>
        <v>4.4806660899243882</v>
      </c>
      <c r="H45" s="128">
        <f>H!W45</f>
        <v>10</v>
      </c>
      <c r="I45" s="128">
        <f>H!AA45</f>
        <v>10</v>
      </c>
      <c r="J45" s="130" cm="1">
        <f t="array" ref="J45">H!AH45:AH45</f>
        <v>5.9306576206480486</v>
      </c>
      <c r="K45" s="346">
        <f>'H 50'!BB45</f>
        <v>5.4347773885026385</v>
      </c>
      <c r="L45" s="346">
        <f>'H 50'!BC45</f>
        <v>5.4098356340580986</v>
      </c>
      <c r="M45" s="346">
        <f>'H 50'!BD45</f>
        <v>5.3417476044278454</v>
      </c>
      <c r="N45" s="346">
        <f>'H 50'!BE45</f>
        <v>5.6753127570757469</v>
      </c>
      <c r="O45" s="131">
        <f>V!F45</f>
        <v>8.1999999999999993</v>
      </c>
      <c r="P45" s="132">
        <f>V!J45</f>
        <v>7.8</v>
      </c>
      <c r="Q45" s="132">
        <f>V!M45</f>
        <v>7.2</v>
      </c>
      <c r="R45" s="132">
        <f>V!N45</f>
        <v>10</v>
      </c>
      <c r="S45" s="129">
        <f>V!O45</f>
        <v>8.3000000000000007</v>
      </c>
      <c r="T45" s="132">
        <f>V!S45</f>
        <v>6.8</v>
      </c>
      <c r="U45" s="132">
        <f>V!Y45</f>
        <v>5.9</v>
      </c>
      <c r="V45" s="129">
        <f>V!Z45</f>
        <v>6.4</v>
      </c>
      <c r="W45" s="130">
        <f t="shared" si="0"/>
        <v>7.5</v>
      </c>
      <c r="X45" s="133">
        <f>'C'!F45</f>
        <v>6.7</v>
      </c>
      <c r="Y45" s="134">
        <f>'C'!H45</f>
        <v>4.2</v>
      </c>
      <c r="Z45" s="129">
        <f>'C'!I45</f>
        <v>5.6</v>
      </c>
      <c r="AA45" s="134">
        <f>'C'!M45</f>
        <v>8.9</v>
      </c>
      <c r="AB45" s="134">
        <f>'C'!R45</f>
        <v>7.9</v>
      </c>
      <c r="AC45" s="134">
        <f>'C'!Y45</f>
        <v>6.8</v>
      </c>
      <c r="AD45" s="134">
        <f>'C'!Z45</f>
        <v>10</v>
      </c>
      <c r="AE45" s="129">
        <f>'C'!AA45</f>
        <v>8.4</v>
      </c>
      <c r="AF45" s="130">
        <f t="shared" si="1"/>
        <v>7.2</v>
      </c>
      <c r="AG45" s="135">
        <f t="shared" si="2"/>
        <v>6.8</v>
      </c>
      <c r="AH45" s="347">
        <f t="shared" si="3"/>
        <v>6.6</v>
      </c>
      <c r="AI45" s="347">
        <f t="shared" si="4"/>
        <v>6.6</v>
      </c>
      <c r="AJ45" s="347">
        <f t="shared" si="5"/>
        <v>6.6</v>
      </c>
      <c r="AK45" s="347">
        <f t="shared" si="6"/>
        <v>6.7</v>
      </c>
      <c r="AL45" s="136">
        <f t="shared" si="7"/>
        <v>12</v>
      </c>
      <c r="AN45" s="1"/>
      <c r="AO45" s="1"/>
      <c r="AP45" s="1"/>
      <c r="AQ45" s="1"/>
      <c r="AR45" s="1"/>
    </row>
    <row r="46" spans="1:44" s="2" customFormat="1" ht="15" customHeight="1" thickTop="1" thickBot="1">
      <c r="A46" s="83" t="s">
        <v>185</v>
      </c>
      <c r="B46" s="46" t="s">
        <v>166</v>
      </c>
      <c r="C46" s="137">
        <v>405</v>
      </c>
      <c r="D46" s="128">
        <f>H!G46</f>
        <v>10</v>
      </c>
      <c r="E46" s="128">
        <f>H!P46</f>
        <v>0</v>
      </c>
      <c r="F46" s="128">
        <f>'H 50'!AD46</f>
        <v>0</v>
      </c>
      <c r="G46" s="128">
        <f>'H 50'!AG46</f>
        <v>5.5839457238882915</v>
      </c>
      <c r="H46" s="128">
        <f>H!W46</f>
        <v>10</v>
      </c>
      <c r="I46" s="128">
        <f>H!AA46</f>
        <v>10</v>
      </c>
      <c r="J46" s="130" cm="1">
        <f t="array" ref="J46">H!AH46:AH46</f>
        <v>5.7823462110339463</v>
      </c>
      <c r="K46" s="346">
        <f>'H 50'!BB46</f>
        <v>5.5823092109808918</v>
      </c>
      <c r="L46" s="346">
        <f>'H 50'!BC46</f>
        <v>6.3560592321393052</v>
      </c>
      <c r="M46" s="346">
        <f>'H 50'!BD46</f>
        <v>5.9193275809251871</v>
      </c>
      <c r="N46" s="346">
        <f>'H 50'!BE46</f>
        <v>6.4741091900501937</v>
      </c>
      <c r="O46" s="131">
        <f>V!F46</f>
        <v>6.5</v>
      </c>
      <c r="P46" s="132">
        <f>V!J46</f>
        <v>7.2</v>
      </c>
      <c r="Q46" s="132">
        <f>V!M46</f>
        <v>6.1</v>
      </c>
      <c r="R46" s="132">
        <f>V!N46</f>
        <v>10</v>
      </c>
      <c r="S46" s="129">
        <f>V!O46</f>
        <v>7.5</v>
      </c>
      <c r="T46" s="132">
        <f>V!S46</f>
        <v>6</v>
      </c>
      <c r="U46" s="132">
        <f>V!Y46</f>
        <v>5.6</v>
      </c>
      <c r="V46" s="129">
        <f>V!Z46</f>
        <v>5.8</v>
      </c>
      <c r="W46" s="130">
        <f t="shared" si="0"/>
        <v>6.7</v>
      </c>
      <c r="X46" s="133">
        <f>'C'!F46</f>
        <v>6.7</v>
      </c>
      <c r="Y46" s="134">
        <f>'C'!H46</f>
        <v>3.5</v>
      </c>
      <c r="Z46" s="129">
        <f>'C'!I46</f>
        <v>5.3</v>
      </c>
      <c r="AA46" s="134">
        <f>'C'!M46</f>
        <v>5.6</v>
      </c>
      <c r="AB46" s="134">
        <f>'C'!R46</f>
        <v>7.2</v>
      </c>
      <c r="AC46" s="134">
        <f>'C'!Y46</f>
        <v>6.6</v>
      </c>
      <c r="AD46" s="134">
        <f>'C'!Z46</f>
        <v>10</v>
      </c>
      <c r="AE46" s="129">
        <f>'C'!AA46</f>
        <v>7.4</v>
      </c>
      <c r="AF46" s="130">
        <f t="shared" si="1"/>
        <v>6.5</v>
      </c>
      <c r="AG46" s="135">
        <f t="shared" si="2"/>
        <v>6.3</v>
      </c>
      <c r="AH46" s="347">
        <f t="shared" si="3"/>
        <v>6.2</v>
      </c>
      <c r="AI46" s="347">
        <f t="shared" si="4"/>
        <v>6.5</v>
      </c>
      <c r="AJ46" s="347">
        <f t="shared" si="5"/>
        <v>6.4</v>
      </c>
      <c r="AK46" s="347">
        <f t="shared" si="6"/>
        <v>6.6</v>
      </c>
      <c r="AL46" s="136">
        <f t="shared" si="7"/>
        <v>76</v>
      </c>
      <c r="AN46" s="1"/>
      <c r="AO46" s="1"/>
      <c r="AP46" s="1"/>
      <c r="AQ46" s="1"/>
      <c r="AR46" s="1"/>
    </row>
    <row r="47" spans="1:44" s="2" customFormat="1" ht="15" customHeight="1" thickTop="1" thickBot="1">
      <c r="A47" s="83" t="s">
        <v>185</v>
      </c>
      <c r="B47" s="46" t="s">
        <v>167</v>
      </c>
      <c r="C47" s="137">
        <v>406</v>
      </c>
      <c r="D47" s="128">
        <f>H!G47</f>
        <v>10</v>
      </c>
      <c r="E47" s="128">
        <f>H!P47</f>
        <v>0</v>
      </c>
      <c r="F47" s="128">
        <f>'H 50'!AD47</f>
        <v>0</v>
      </c>
      <c r="G47" s="128">
        <f>'H 50'!AG47</f>
        <v>4.6940772662036814</v>
      </c>
      <c r="H47" s="128">
        <f>H!W47</f>
        <v>10</v>
      </c>
      <c r="I47" s="128">
        <f>H!AA47</f>
        <v>10</v>
      </c>
      <c r="J47" s="130" cm="1">
        <f t="array" ref="J47">H!AH47:AH47</f>
        <v>5.7306249105450178</v>
      </c>
      <c r="K47" s="346">
        <f>'H 50'!BB47</f>
        <v>5.7546022694817367</v>
      </c>
      <c r="L47" s="346">
        <f>'H 50'!BC47</f>
        <v>6.094394492987683</v>
      </c>
      <c r="M47" s="346">
        <f>'H 50'!BD47</f>
        <v>5.967133148527882</v>
      </c>
      <c r="N47" s="346">
        <f>'H 50'!BE47</f>
        <v>5.661918682030902</v>
      </c>
      <c r="O47" s="131">
        <f>V!F47</f>
        <v>7.4</v>
      </c>
      <c r="P47" s="132">
        <f>V!J47</f>
        <v>7.8</v>
      </c>
      <c r="Q47" s="132">
        <f>V!M47</f>
        <v>6.1</v>
      </c>
      <c r="R47" s="132">
        <f>V!N47</f>
        <v>10</v>
      </c>
      <c r="S47" s="129">
        <f>V!O47</f>
        <v>7.8</v>
      </c>
      <c r="T47" s="132">
        <f>V!S47</f>
        <v>6.3</v>
      </c>
      <c r="U47" s="132">
        <f>V!Y47</f>
        <v>5.5</v>
      </c>
      <c r="V47" s="129">
        <f>V!Z47</f>
        <v>5.9</v>
      </c>
      <c r="W47" s="130">
        <f t="shared" si="0"/>
        <v>7</v>
      </c>
      <c r="X47" s="133">
        <f>'C'!F47</f>
        <v>3.3</v>
      </c>
      <c r="Y47" s="134">
        <f>'C'!H47</f>
        <v>4</v>
      </c>
      <c r="Z47" s="129">
        <f>'C'!I47</f>
        <v>3.7</v>
      </c>
      <c r="AA47" s="134">
        <f>'C'!M47</f>
        <v>5.4</v>
      </c>
      <c r="AB47" s="134">
        <f>'C'!R47</f>
        <v>8.3000000000000007</v>
      </c>
      <c r="AC47" s="134">
        <f>'C'!Y47</f>
        <v>5.9</v>
      </c>
      <c r="AD47" s="134">
        <f>'C'!Z47</f>
        <v>10</v>
      </c>
      <c r="AE47" s="129">
        <f>'C'!AA47</f>
        <v>7.4</v>
      </c>
      <c r="AF47" s="130">
        <f t="shared" si="1"/>
        <v>5.9</v>
      </c>
      <c r="AG47" s="135">
        <f t="shared" si="2"/>
        <v>6.2</v>
      </c>
      <c r="AH47" s="347">
        <f t="shared" si="3"/>
        <v>6.2</v>
      </c>
      <c r="AI47" s="347">
        <f t="shared" si="4"/>
        <v>6.3</v>
      </c>
      <c r="AJ47" s="347">
        <f t="shared" si="5"/>
        <v>6.3</v>
      </c>
      <c r="AK47" s="347">
        <f t="shared" si="6"/>
        <v>6.2</v>
      </c>
      <c r="AL47" s="136">
        <f t="shared" si="7"/>
        <v>90</v>
      </c>
      <c r="AN47" s="1"/>
      <c r="AO47" s="1"/>
      <c r="AP47" s="1"/>
      <c r="AQ47" s="1"/>
      <c r="AR47" s="1"/>
    </row>
    <row r="48" spans="1:44" s="2" customFormat="1" ht="15" customHeight="1" thickTop="1" thickBot="1">
      <c r="A48" s="83" t="s">
        <v>185</v>
      </c>
      <c r="B48" s="46" t="s">
        <v>168</v>
      </c>
      <c r="C48" s="137">
        <v>407</v>
      </c>
      <c r="D48" s="128">
        <f>H!G48</f>
        <v>10</v>
      </c>
      <c r="E48" s="128">
        <f>H!P48</f>
        <v>0</v>
      </c>
      <c r="F48" s="128">
        <f>'H 50'!AD48</f>
        <v>0</v>
      </c>
      <c r="G48" s="128">
        <f>'H 50'!AG48</f>
        <v>4.3837494632701084</v>
      </c>
      <c r="H48" s="128">
        <f>H!W48</f>
        <v>10</v>
      </c>
      <c r="I48" s="128">
        <f>H!AA48</f>
        <v>10</v>
      </c>
      <c r="J48" s="130" cm="1">
        <f t="array" ref="J48">H!AH48:AH48</f>
        <v>5.7126775086532637</v>
      </c>
      <c r="K48" s="346">
        <f>'H 50'!BB48</f>
        <v>5.704001370317525</v>
      </c>
      <c r="L48" s="346">
        <f>'H 50'!BC48</f>
        <v>6.1174960752156275</v>
      </c>
      <c r="M48" s="346">
        <f>'H 50'!BD48</f>
        <v>5.8936844084405919</v>
      </c>
      <c r="N48" s="346">
        <f>'H 50'!BE48</f>
        <v>5.8515721677846786</v>
      </c>
      <c r="O48" s="131">
        <f>V!F48</f>
        <v>7.7</v>
      </c>
      <c r="P48" s="132">
        <f>V!J48</f>
        <v>7.1</v>
      </c>
      <c r="Q48" s="132">
        <f>V!M48</f>
        <v>6.9</v>
      </c>
      <c r="R48" s="132">
        <f>V!N48</f>
        <v>10</v>
      </c>
      <c r="S48" s="129">
        <f>V!O48</f>
        <v>7.9</v>
      </c>
      <c r="T48" s="132">
        <f>V!S48</f>
        <v>1.2</v>
      </c>
      <c r="U48" s="132">
        <f>V!Y48</f>
        <v>6.4</v>
      </c>
      <c r="V48" s="129">
        <f>V!Z48</f>
        <v>4.3</v>
      </c>
      <c r="W48" s="130">
        <f t="shared" si="0"/>
        <v>6.4</v>
      </c>
      <c r="X48" s="133">
        <f>'C'!F48</f>
        <v>6.7</v>
      </c>
      <c r="Y48" s="134">
        <f>'C'!H48</f>
        <v>7.4</v>
      </c>
      <c r="Z48" s="129">
        <f>'C'!I48</f>
        <v>7.1</v>
      </c>
      <c r="AA48" s="134">
        <f>'C'!M48</f>
        <v>6.4</v>
      </c>
      <c r="AB48" s="134">
        <f>'C'!R48</f>
        <v>7.4</v>
      </c>
      <c r="AC48" s="134">
        <f>'C'!Y48</f>
        <v>6.8</v>
      </c>
      <c r="AD48" s="134">
        <f>'C'!Z48</f>
        <v>10</v>
      </c>
      <c r="AE48" s="129">
        <f>'C'!AA48</f>
        <v>7.7</v>
      </c>
      <c r="AF48" s="130">
        <f t="shared" si="1"/>
        <v>7.4</v>
      </c>
      <c r="AG48" s="135">
        <f t="shared" si="2"/>
        <v>6.5</v>
      </c>
      <c r="AH48" s="347">
        <f t="shared" si="3"/>
        <v>6.5</v>
      </c>
      <c r="AI48" s="347">
        <f t="shared" si="4"/>
        <v>6.6</v>
      </c>
      <c r="AJ48" s="347">
        <f t="shared" si="5"/>
        <v>6.5</v>
      </c>
      <c r="AK48" s="347">
        <f t="shared" si="6"/>
        <v>6.5</v>
      </c>
      <c r="AL48" s="136">
        <f t="shared" si="7"/>
        <v>54</v>
      </c>
      <c r="AN48" s="1"/>
      <c r="AO48" s="1"/>
      <c r="AP48" s="1"/>
      <c r="AQ48" s="1"/>
      <c r="AR48" s="1"/>
    </row>
    <row r="49" spans="1:44" s="2" customFormat="1" ht="15" customHeight="1" thickTop="1" thickBot="1">
      <c r="A49" s="83" t="s">
        <v>185</v>
      </c>
      <c r="B49" s="46" t="s">
        <v>169</v>
      </c>
      <c r="C49" s="137">
        <v>408</v>
      </c>
      <c r="D49" s="128">
        <f>H!G49</f>
        <v>10</v>
      </c>
      <c r="E49" s="128">
        <f>H!P49</f>
        <v>0</v>
      </c>
      <c r="F49" s="128">
        <f>'H 50'!AD49</f>
        <v>1.7872340184577021E-2</v>
      </c>
      <c r="G49" s="128">
        <f>'H 50'!AG49</f>
        <v>4.4199710277082129</v>
      </c>
      <c r="H49" s="128">
        <f>H!W49</f>
        <v>10</v>
      </c>
      <c r="I49" s="128">
        <f>H!AA49</f>
        <v>10</v>
      </c>
      <c r="J49" s="130" cm="1">
        <f t="array" ref="J49">H!AH49:AH49</f>
        <v>5.8681678060864195</v>
      </c>
      <c r="K49" s="346">
        <f>'H 50'!BB49</f>
        <v>4.2742819611625888</v>
      </c>
      <c r="L49" s="346">
        <f>'H 50'!BC49</f>
        <v>4.8651092873628308</v>
      </c>
      <c r="M49" s="346">
        <f>'H 50'!BD49</f>
        <v>4.3474771794591751</v>
      </c>
      <c r="N49" s="346">
        <f>'H 50'!BE49</f>
        <v>4.7206075464742794</v>
      </c>
      <c r="O49" s="131">
        <f>V!F49</f>
        <v>6.1</v>
      </c>
      <c r="P49" s="132">
        <f>V!J49</f>
        <v>7.1</v>
      </c>
      <c r="Q49" s="132">
        <f>V!M49</f>
        <v>6</v>
      </c>
      <c r="R49" s="132">
        <f>V!N49</f>
        <v>10</v>
      </c>
      <c r="S49" s="129">
        <f>V!O49</f>
        <v>7.3</v>
      </c>
      <c r="T49" s="132">
        <f>V!S49</f>
        <v>4.2</v>
      </c>
      <c r="U49" s="132">
        <f>V!Y49</f>
        <v>5.4</v>
      </c>
      <c r="V49" s="129">
        <f>V!Z49</f>
        <v>4.8</v>
      </c>
      <c r="W49" s="130">
        <f t="shared" si="0"/>
        <v>6.2</v>
      </c>
      <c r="X49" s="133">
        <f>'C'!F49</f>
        <v>3.3</v>
      </c>
      <c r="Y49" s="134">
        <f>'C'!H49</f>
        <v>5</v>
      </c>
      <c r="Z49" s="129">
        <f>'C'!I49</f>
        <v>4.2</v>
      </c>
      <c r="AA49" s="134">
        <f>'C'!M49</f>
        <v>5</v>
      </c>
      <c r="AB49" s="134">
        <f>'C'!R49</f>
        <v>5.2</v>
      </c>
      <c r="AC49" s="134">
        <f>'C'!Y49</f>
        <v>5.6</v>
      </c>
      <c r="AD49" s="134">
        <f>'C'!Z49</f>
        <v>10</v>
      </c>
      <c r="AE49" s="129">
        <f>'C'!AA49</f>
        <v>6.5</v>
      </c>
      <c r="AF49" s="130">
        <f t="shared" si="1"/>
        <v>5.5</v>
      </c>
      <c r="AG49" s="135">
        <f t="shared" si="2"/>
        <v>5.8</v>
      </c>
      <c r="AH49" s="347">
        <f t="shared" si="3"/>
        <v>5.3</v>
      </c>
      <c r="AI49" s="347">
        <f t="shared" si="4"/>
        <v>5.5</v>
      </c>
      <c r="AJ49" s="347">
        <f t="shared" si="5"/>
        <v>5.3</v>
      </c>
      <c r="AK49" s="347">
        <f t="shared" si="6"/>
        <v>5.4</v>
      </c>
      <c r="AL49" s="136">
        <f t="shared" si="7"/>
        <v>159</v>
      </c>
      <c r="AN49" s="1"/>
      <c r="AO49" s="1"/>
      <c r="AP49" s="1"/>
      <c r="AQ49" s="1"/>
      <c r="AR49" s="1"/>
    </row>
    <row r="50" spans="1:44" s="2" customFormat="1" ht="15" customHeight="1" thickTop="1" thickBot="1">
      <c r="A50" s="83" t="s">
        <v>185</v>
      </c>
      <c r="B50" s="46" t="s">
        <v>170</v>
      </c>
      <c r="C50" s="137">
        <v>409</v>
      </c>
      <c r="D50" s="128">
        <f>H!G50</f>
        <v>10</v>
      </c>
      <c r="E50" s="128">
        <f>H!P50</f>
        <v>0</v>
      </c>
      <c r="F50" s="128">
        <f>'H 50'!AD50</f>
        <v>0</v>
      </c>
      <c r="G50" s="128">
        <f>'H 50'!AG50</f>
        <v>4.5824768326331258</v>
      </c>
      <c r="H50" s="128">
        <f>H!W50</f>
        <v>10</v>
      </c>
      <c r="I50" s="128">
        <f>H!AA50</f>
        <v>10</v>
      </c>
      <c r="J50" s="130" cm="1">
        <f t="array" ref="J50">H!AH50:AH50</f>
        <v>6.5742471131021878</v>
      </c>
      <c r="K50" s="346">
        <f>'H 50'!BB50</f>
        <v>5.4849935523683833</v>
      </c>
      <c r="L50" s="346">
        <f>'H 50'!BC50</f>
        <v>5.6235692088206255</v>
      </c>
      <c r="M50" s="346">
        <f>'H 50'!BD50</f>
        <v>5.4021446618072479</v>
      </c>
      <c r="N50" s="346">
        <f>'H 50'!BE50</f>
        <v>5.879795543664712</v>
      </c>
      <c r="O50" s="131">
        <f>V!F50</f>
        <v>8.1999999999999993</v>
      </c>
      <c r="P50" s="132">
        <f>V!J50</f>
        <v>7.5</v>
      </c>
      <c r="Q50" s="132">
        <f>V!M50</f>
        <v>7.6</v>
      </c>
      <c r="R50" s="132">
        <f>V!N50</f>
        <v>6</v>
      </c>
      <c r="S50" s="129">
        <f>V!O50</f>
        <v>7.3</v>
      </c>
      <c r="T50" s="132">
        <f>V!S50</f>
        <v>5.6</v>
      </c>
      <c r="U50" s="132">
        <f>V!Y50</f>
        <v>6.3</v>
      </c>
      <c r="V50" s="129">
        <f>V!Z50</f>
        <v>6</v>
      </c>
      <c r="W50" s="130">
        <f t="shared" si="0"/>
        <v>6.7</v>
      </c>
      <c r="X50" s="133">
        <f>'C'!F50</f>
        <v>6.7</v>
      </c>
      <c r="Y50" s="134">
        <f>'C'!H50</f>
        <v>4.3</v>
      </c>
      <c r="Z50" s="129">
        <f>'C'!I50</f>
        <v>5.6</v>
      </c>
      <c r="AA50" s="134">
        <f>'C'!M50</f>
        <v>7.5</v>
      </c>
      <c r="AB50" s="134">
        <f>'C'!R50</f>
        <v>9.3000000000000007</v>
      </c>
      <c r="AC50" s="134">
        <f>'C'!Y50</f>
        <v>6.7</v>
      </c>
      <c r="AD50" s="134">
        <f>'C'!Z50</f>
        <v>10</v>
      </c>
      <c r="AE50" s="129">
        <f>'C'!AA50</f>
        <v>8.4</v>
      </c>
      <c r="AF50" s="130">
        <f t="shared" si="1"/>
        <v>7.2</v>
      </c>
      <c r="AG50" s="135">
        <f t="shared" si="2"/>
        <v>6.8</v>
      </c>
      <c r="AH50" s="347">
        <f t="shared" si="3"/>
        <v>6.4</v>
      </c>
      <c r="AI50" s="347">
        <f t="shared" si="4"/>
        <v>6.5</v>
      </c>
      <c r="AJ50" s="347">
        <f t="shared" si="5"/>
        <v>6.4</v>
      </c>
      <c r="AK50" s="347">
        <f t="shared" si="6"/>
        <v>6.6</v>
      </c>
      <c r="AL50" s="136">
        <f t="shared" si="7"/>
        <v>12</v>
      </c>
      <c r="AN50" s="1"/>
      <c r="AO50" s="1"/>
      <c r="AP50" s="1"/>
      <c r="AQ50" s="1"/>
      <c r="AR50" s="1"/>
    </row>
    <row r="51" spans="1:44" s="2" customFormat="1" ht="15" customHeight="1" thickTop="1" thickBot="1">
      <c r="A51" s="83" t="s">
        <v>185</v>
      </c>
      <c r="B51" s="46" t="s">
        <v>171</v>
      </c>
      <c r="C51" s="137">
        <v>410</v>
      </c>
      <c r="D51" s="128">
        <f>H!G51</f>
        <v>10</v>
      </c>
      <c r="E51" s="128">
        <f>H!P51</f>
        <v>0</v>
      </c>
      <c r="F51" s="128">
        <f>'H 50'!AD51</f>
        <v>0</v>
      </c>
      <c r="G51" s="128">
        <f>'H 50'!AG51</f>
        <v>6.6627511306976475</v>
      </c>
      <c r="H51" s="128">
        <f>H!W51</f>
        <v>10</v>
      </c>
      <c r="I51" s="128">
        <f>H!AA51</f>
        <v>10</v>
      </c>
      <c r="J51" s="130" cm="1">
        <f t="array" ref="J51">H!AH51:AH51</f>
        <v>6.4396478066185656</v>
      </c>
      <c r="K51" s="346">
        <f>'H 50'!BB51</f>
        <v>5.8186025067970872</v>
      </c>
      <c r="L51" s="346">
        <f>'H 50'!BC51</f>
        <v>6.0748826541833312</v>
      </c>
      <c r="M51" s="346">
        <f>'H 50'!BD51</f>
        <v>5.7684336647129202</v>
      </c>
      <c r="N51" s="346">
        <f>'H 50'!BE51</f>
        <v>5.3791548530270612</v>
      </c>
      <c r="O51" s="131">
        <f>V!F51</f>
        <v>8.1</v>
      </c>
      <c r="P51" s="132">
        <f>V!J51</f>
        <v>8.3000000000000007</v>
      </c>
      <c r="Q51" s="132">
        <f>V!M51</f>
        <v>7.5</v>
      </c>
      <c r="R51" s="132">
        <f>V!N51</f>
        <v>10</v>
      </c>
      <c r="S51" s="129">
        <f>V!O51</f>
        <v>8.5</v>
      </c>
      <c r="T51" s="132">
        <f>V!S51</f>
        <v>6.8</v>
      </c>
      <c r="U51" s="132">
        <f>V!Y51</f>
        <v>5.8</v>
      </c>
      <c r="V51" s="129">
        <f>V!Z51</f>
        <v>6.3</v>
      </c>
      <c r="W51" s="130">
        <f t="shared" si="0"/>
        <v>7.6</v>
      </c>
      <c r="X51" s="133">
        <f>'C'!F51</f>
        <v>6.7</v>
      </c>
      <c r="Y51" s="134">
        <f>'C'!H51</f>
        <v>5.4</v>
      </c>
      <c r="Z51" s="129">
        <f>'C'!I51</f>
        <v>6.1</v>
      </c>
      <c r="AA51" s="134">
        <f>'C'!M51</f>
        <v>8.1</v>
      </c>
      <c r="AB51" s="134">
        <f>'C'!R51</f>
        <v>9.1</v>
      </c>
      <c r="AC51" s="134">
        <f>'C'!Y51</f>
        <v>6.7</v>
      </c>
      <c r="AD51" s="134">
        <f>'C'!Z51</f>
        <v>10</v>
      </c>
      <c r="AE51" s="129">
        <f>'C'!AA51</f>
        <v>8.5</v>
      </c>
      <c r="AF51" s="130">
        <f t="shared" si="1"/>
        <v>7.5</v>
      </c>
      <c r="AG51" s="135">
        <f t="shared" si="2"/>
        <v>7.2</v>
      </c>
      <c r="AH51" s="347">
        <f t="shared" si="3"/>
        <v>6.9</v>
      </c>
      <c r="AI51" s="347">
        <f t="shared" si="4"/>
        <v>7</v>
      </c>
      <c r="AJ51" s="347">
        <f t="shared" si="5"/>
        <v>6.9</v>
      </c>
      <c r="AK51" s="347">
        <f t="shared" si="6"/>
        <v>6.7</v>
      </c>
      <c r="AL51" s="136">
        <f t="shared" si="7"/>
        <v>3</v>
      </c>
      <c r="AN51" s="1"/>
      <c r="AO51" s="1"/>
      <c r="AP51" s="1"/>
      <c r="AQ51" s="1"/>
      <c r="AR51" s="1"/>
    </row>
    <row r="52" spans="1:44" s="2" customFormat="1" ht="15" customHeight="1" thickTop="1" thickBot="1">
      <c r="A52" s="83" t="s">
        <v>185</v>
      </c>
      <c r="B52" s="46" t="s">
        <v>172</v>
      </c>
      <c r="C52" s="137">
        <v>411</v>
      </c>
      <c r="D52" s="128">
        <f>H!G52</f>
        <v>10</v>
      </c>
      <c r="E52" s="128">
        <f>H!P52</f>
        <v>0</v>
      </c>
      <c r="F52" s="128">
        <f>'H 50'!AD52</f>
        <v>0</v>
      </c>
      <c r="G52" s="128">
        <f>'H 50'!AG52</f>
        <v>4.2760650519195798</v>
      </c>
      <c r="H52" s="128">
        <f>H!W52</f>
        <v>10</v>
      </c>
      <c r="I52" s="128">
        <f>H!AA52</f>
        <v>10</v>
      </c>
      <c r="J52" s="130" cm="1">
        <f t="array" ref="J52">H!AH52:AH52</f>
        <v>5.8786731064428794</v>
      </c>
      <c r="K52" s="346">
        <f>'H 50'!BB52</f>
        <v>5.6909017725365452</v>
      </c>
      <c r="L52" s="346">
        <f>'H 50'!BC52</f>
        <v>6.362250688084238</v>
      </c>
      <c r="M52" s="346">
        <f>'H 50'!BD52</f>
        <v>5.9889364827515861</v>
      </c>
      <c r="N52" s="346">
        <f>'H 50'!BE52</f>
        <v>6.3098107939279373</v>
      </c>
      <c r="O52" s="131">
        <f>V!F52</f>
        <v>8</v>
      </c>
      <c r="P52" s="132">
        <f>V!J52</f>
        <v>7.8</v>
      </c>
      <c r="Q52" s="132">
        <f>V!M52</f>
        <v>7.9</v>
      </c>
      <c r="R52" s="132">
        <f>V!N52</f>
        <v>10</v>
      </c>
      <c r="S52" s="129">
        <f>V!O52</f>
        <v>8.4</v>
      </c>
      <c r="T52" s="132">
        <f>V!S52</f>
        <v>4.2</v>
      </c>
      <c r="U52" s="132">
        <f>V!Y52</f>
        <v>5.6</v>
      </c>
      <c r="V52" s="129">
        <f>V!Z52</f>
        <v>4.9000000000000004</v>
      </c>
      <c r="W52" s="130">
        <f t="shared" si="0"/>
        <v>7</v>
      </c>
      <c r="X52" s="133">
        <f>'C'!F52</f>
        <v>6.7</v>
      </c>
      <c r="Y52" s="134">
        <f>'C'!H52</f>
        <v>7.1</v>
      </c>
      <c r="Z52" s="129">
        <f>'C'!I52</f>
        <v>6.9</v>
      </c>
      <c r="AA52" s="134">
        <f>'C'!M52</f>
        <v>6.8</v>
      </c>
      <c r="AB52" s="134">
        <f>'C'!R52</f>
        <v>8.1</v>
      </c>
      <c r="AC52" s="134">
        <f>'C'!Y52</f>
        <v>6.1</v>
      </c>
      <c r="AD52" s="134">
        <f>'C'!Z52</f>
        <v>10</v>
      </c>
      <c r="AE52" s="129">
        <f>'C'!AA52</f>
        <v>7.8</v>
      </c>
      <c r="AF52" s="130">
        <f t="shared" si="1"/>
        <v>7.4</v>
      </c>
      <c r="AG52" s="135">
        <f t="shared" si="2"/>
        <v>6.7</v>
      </c>
      <c r="AH52" s="347">
        <f t="shared" si="3"/>
        <v>6.7</v>
      </c>
      <c r="AI52" s="347">
        <f t="shared" si="4"/>
        <v>6.9</v>
      </c>
      <c r="AJ52" s="347">
        <f t="shared" si="5"/>
        <v>6.8</v>
      </c>
      <c r="AK52" s="347">
        <f t="shared" si="6"/>
        <v>6.9</v>
      </c>
      <c r="AL52" s="136">
        <f t="shared" si="7"/>
        <v>24</v>
      </c>
      <c r="AN52" s="1"/>
      <c r="AO52" s="1"/>
      <c r="AP52" s="1"/>
      <c r="AQ52" s="1"/>
      <c r="AR52" s="1"/>
    </row>
    <row r="53" spans="1:44" s="2" customFormat="1" ht="15" customHeight="1" thickTop="1" thickBot="1">
      <c r="A53" s="83" t="s">
        <v>185</v>
      </c>
      <c r="B53" s="46" t="s">
        <v>42</v>
      </c>
      <c r="C53" s="137">
        <v>412</v>
      </c>
      <c r="D53" s="128">
        <f>H!G53</f>
        <v>10</v>
      </c>
      <c r="E53" s="128">
        <f>H!P53</f>
        <v>0</v>
      </c>
      <c r="F53" s="128">
        <f>'H 50'!AD53</f>
        <v>0</v>
      </c>
      <c r="G53" s="128">
        <f>'H 50'!AG53</f>
        <v>4.3954968005536905</v>
      </c>
      <c r="H53" s="128">
        <f>H!W53</f>
        <v>10</v>
      </c>
      <c r="I53" s="128">
        <f>H!AA53</f>
        <v>10</v>
      </c>
      <c r="J53" s="130" cm="1">
        <f t="array" ref="J53">H!AH53:AH53</f>
        <v>5.779898909881239</v>
      </c>
      <c r="K53" s="346">
        <f>'H 50'!BB53</f>
        <v>2.435750182246418</v>
      </c>
      <c r="L53" s="346">
        <f>'H 50'!BC53</f>
        <v>2.8966455917492051</v>
      </c>
      <c r="M53" s="346">
        <f>'H 50'!BD53</f>
        <v>2.6035609562990927</v>
      </c>
      <c r="N53" s="346">
        <f>'H 50'!BE53</f>
        <v>2.1531918371936518</v>
      </c>
      <c r="O53" s="131">
        <f>V!F53</f>
        <v>7.7</v>
      </c>
      <c r="P53" s="132">
        <f>V!J53</f>
        <v>8.3000000000000007</v>
      </c>
      <c r="Q53" s="132">
        <f>V!M53</f>
        <v>6.4</v>
      </c>
      <c r="R53" s="132">
        <f>V!N53</f>
        <v>10</v>
      </c>
      <c r="S53" s="129">
        <f>V!O53</f>
        <v>8.1</v>
      </c>
      <c r="T53" s="132">
        <f>V!S53</f>
        <v>3.3</v>
      </c>
      <c r="U53" s="132">
        <f>V!Y53</f>
        <v>6.3</v>
      </c>
      <c r="V53" s="129">
        <f>V!Z53</f>
        <v>5</v>
      </c>
      <c r="W53" s="130">
        <f t="shared" si="0"/>
        <v>6.8</v>
      </c>
      <c r="X53" s="133">
        <f>'C'!F53</f>
        <v>3.3</v>
      </c>
      <c r="Y53" s="134">
        <f>'C'!H53</f>
        <v>2.9</v>
      </c>
      <c r="Z53" s="129">
        <f>'C'!I53</f>
        <v>3.1</v>
      </c>
      <c r="AA53" s="134">
        <f>'C'!M53</f>
        <v>6.1</v>
      </c>
      <c r="AB53" s="134">
        <f>'C'!R53</f>
        <v>7.6</v>
      </c>
      <c r="AC53" s="134">
        <f>'C'!Y53</f>
        <v>6.6</v>
      </c>
      <c r="AD53" s="134">
        <f>'C'!Z53</f>
        <v>10</v>
      </c>
      <c r="AE53" s="129">
        <f>'C'!AA53</f>
        <v>7.6</v>
      </c>
      <c r="AF53" s="130">
        <f t="shared" si="1"/>
        <v>5.8</v>
      </c>
      <c r="AG53" s="135">
        <f t="shared" si="2"/>
        <v>6.1</v>
      </c>
      <c r="AH53" s="347">
        <f t="shared" si="3"/>
        <v>4.5999999999999996</v>
      </c>
      <c r="AI53" s="347">
        <f t="shared" si="4"/>
        <v>4.9000000000000004</v>
      </c>
      <c r="AJ53" s="347">
        <f t="shared" si="5"/>
        <v>4.7</v>
      </c>
      <c r="AK53" s="347">
        <f t="shared" si="6"/>
        <v>4.4000000000000004</v>
      </c>
      <c r="AL53" s="136">
        <f t="shared" si="7"/>
        <v>108</v>
      </c>
      <c r="AN53" s="1"/>
      <c r="AO53" s="1"/>
      <c r="AP53" s="1"/>
      <c r="AQ53" s="1"/>
      <c r="AR53" s="1"/>
    </row>
    <row r="54" spans="1:44" s="2" customFormat="1" ht="15" customHeight="1" thickTop="1" thickBot="1">
      <c r="A54" s="83" t="s">
        <v>185</v>
      </c>
      <c r="B54" s="46" t="s">
        <v>173</v>
      </c>
      <c r="C54" s="137">
        <v>413</v>
      </c>
      <c r="D54" s="128">
        <f>H!G54</f>
        <v>10</v>
      </c>
      <c r="E54" s="128">
        <f>H!P54</f>
        <v>0</v>
      </c>
      <c r="F54" s="128">
        <f>'H 50'!AD54</f>
        <v>0</v>
      </c>
      <c r="G54" s="128">
        <f>'H 50'!AG54</f>
        <v>6.0597165307558747</v>
      </c>
      <c r="H54" s="128">
        <f>H!W54</f>
        <v>10</v>
      </c>
      <c r="I54" s="128">
        <f>H!AA54</f>
        <v>10</v>
      </c>
      <c r="J54" s="130" cm="1">
        <f t="array" ref="J54">H!AH54:AH54</f>
        <v>6.007980083718973</v>
      </c>
      <c r="K54" s="346">
        <f>'H 50'!BB54</f>
        <v>4.0365025621648654</v>
      </c>
      <c r="L54" s="346">
        <f>'H 50'!BC54</f>
        <v>4.4899483423515454</v>
      </c>
      <c r="M54" s="346">
        <f>'H 50'!BD54</f>
        <v>4.4055859339013006</v>
      </c>
      <c r="N54" s="346">
        <f>'H 50'!BE54</f>
        <v>4.0684996574366386</v>
      </c>
      <c r="O54" s="131">
        <f>V!F54</f>
        <v>6.2</v>
      </c>
      <c r="P54" s="132">
        <f>V!J54</f>
        <v>6.1</v>
      </c>
      <c r="Q54" s="132">
        <f>V!M54</f>
        <v>5.8</v>
      </c>
      <c r="R54" s="132">
        <f>V!N54</f>
        <v>10</v>
      </c>
      <c r="S54" s="129">
        <f>V!O54</f>
        <v>7</v>
      </c>
      <c r="T54" s="132">
        <f>V!S54</f>
        <v>5.6</v>
      </c>
      <c r="U54" s="132">
        <f>V!Y54</f>
        <v>5.5</v>
      </c>
      <c r="V54" s="129">
        <f>V!Z54</f>
        <v>5.6</v>
      </c>
      <c r="W54" s="130">
        <f t="shared" si="0"/>
        <v>6.4</v>
      </c>
      <c r="X54" s="133">
        <f>'C'!F54</f>
        <v>3.3</v>
      </c>
      <c r="Y54" s="134">
        <f>'C'!H54</f>
        <v>2.6</v>
      </c>
      <c r="Z54" s="129">
        <f>'C'!I54</f>
        <v>3</v>
      </c>
      <c r="AA54" s="134">
        <f>'C'!M54</f>
        <v>4.7</v>
      </c>
      <c r="AB54" s="134">
        <f>'C'!R54</f>
        <v>4.8</v>
      </c>
      <c r="AC54" s="134">
        <f>'C'!Y54</f>
        <v>4.0999999999999996</v>
      </c>
      <c r="AD54" s="134">
        <f>'C'!Z54</f>
        <v>10</v>
      </c>
      <c r="AE54" s="129">
        <f>'C'!AA54</f>
        <v>5.9</v>
      </c>
      <c r="AF54" s="130">
        <f t="shared" si="1"/>
        <v>4.5999999999999996</v>
      </c>
      <c r="AG54" s="135">
        <f t="shared" si="2"/>
        <v>5.6</v>
      </c>
      <c r="AH54" s="347">
        <f t="shared" si="3"/>
        <v>4.9000000000000004</v>
      </c>
      <c r="AI54" s="347">
        <f t="shared" si="4"/>
        <v>5.0999999999999996</v>
      </c>
      <c r="AJ54" s="347">
        <f t="shared" si="5"/>
        <v>5.0999999999999996</v>
      </c>
      <c r="AK54" s="347">
        <f t="shared" si="6"/>
        <v>4.9000000000000004</v>
      </c>
      <c r="AL54" s="136">
        <f t="shared" si="7"/>
        <v>195</v>
      </c>
      <c r="AN54" s="1"/>
      <c r="AO54" s="1"/>
      <c r="AP54" s="1"/>
      <c r="AQ54" s="1"/>
      <c r="AR54" s="1"/>
    </row>
    <row r="55" spans="1:44" s="2" customFormat="1" ht="15" customHeight="1" thickTop="1" thickBot="1">
      <c r="A55" s="83" t="s">
        <v>185</v>
      </c>
      <c r="B55" s="46" t="s">
        <v>174</v>
      </c>
      <c r="C55" s="137">
        <v>414</v>
      </c>
      <c r="D55" s="128">
        <f>H!G55</f>
        <v>10</v>
      </c>
      <c r="E55" s="128">
        <f>H!P55</f>
        <v>0</v>
      </c>
      <c r="F55" s="128">
        <f>'H 50'!AD55</f>
        <v>0</v>
      </c>
      <c r="G55" s="128">
        <f>'H 50'!AG55</f>
        <v>5.2090068365185163</v>
      </c>
      <c r="H55" s="128">
        <f>H!W55</f>
        <v>10</v>
      </c>
      <c r="I55" s="128">
        <f>H!AA55</f>
        <v>10</v>
      </c>
      <c r="J55" s="130" cm="1">
        <f t="array" ref="J55">H!AH55:AH55</f>
        <v>5.8941100249317921</v>
      </c>
      <c r="K55" s="346">
        <f>'H 50'!BB55</f>
        <v>5.6784012560814583</v>
      </c>
      <c r="L55" s="346">
        <f>'H 50'!BC55</f>
        <v>6.2883662274881047</v>
      </c>
      <c r="M55" s="346">
        <f>'H 50'!BD55</f>
        <v>5.9327027107681012</v>
      </c>
      <c r="N55" s="346">
        <f>'H 50'!BE55</f>
        <v>6.2187262357713662</v>
      </c>
      <c r="O55" s="131">
        <f>V!F55</f>
        <v>8.9</v>
      </c>
      <c r="P55" s="132">
        <f>V!J55</f>
        <v>8.9</v>
      </c>
      <c r="Q55" s="132">
        <f>V!M55</f>
        <v>6.7</v>
      </c>
      <c r="R55" s="132">
        <f>V!N55</f>
        <v>6</v>
      </c>
      <c r="S55" s="129">
        <f>V!O55</f>
        <v>7.6</v>
      </c>
      <c r="T55" s="132">
        <f>V!S55</f>
        <v>3.4</v>
      </c>
      <c r="U55" s="132">
        <f>V!Y55</f>
        <v>5.6</v>
      </c>
      <c r="V55" s="129">
        <f>V!Z55</f>
        <v>4.5999999999999996</v>
      </c>
      <c r="W55" s="130">
        <f t="shared" si="0"/>
        <v>6.3</v>
      </c>
      <c r="X55" s="133">
        <f>'C'!F55</f>
        <v>6.7</v>
      </c>
      <c r="Y55" s="134">
        <f>'C'!H55</f>
        <v>6.9</v>
      </c>
      <c r="Z55" s="129">
        <f>'C'!I55</f>
        <v>6.8</v>
      </c>
      <c r="AA55" s="134">
        <f>'C'!M55</f>
        <v>7.4</v>
      </c>
      <c r="AB55" s="134">
        <f>'C'!R55</f>
        <v>8.4</v>
      </c>
      <c r="AC55" s="134">
        <f>'C'!Y55</f>
        <v>9.4</v>
      </c>
      <c r="AD55" s="134">
        <f>'C'!Z55</f>
        <v>10</v>
      </c>
      <c r="AE55" s="129">
        <f>'C'!AA55</f>
        <v>8.8000000000000007</v>
      </c>
      <c r="AF55" s="130">
        <f t="shared" si="1"/>
        <v>8</v>
      </c>
      <c r="AG55" s="135">
        <f t="shared" si="2"/>
        <v>6.7</v>
      </c>
      <c r="AH55" s="347">
        <f t="shared" si="3"/>
        <v>6.6</v>
      </c>
      <c r="AI55" s="347">
        <f t="shared" si="4"/>
        <v>6.8</v>
      </c>
      <c r="AJ55" s="347">
        <f t="shared" si="5"/>
        <v>6.7</v>
      </c>
      <c r="AK55" s="347">
        <f t="shared" si="6"/>
        <v>6.8</v>
      </c>
      <c r="AL55" s="136">
        <f t="shared" si="7"/>
        <v>24</v>
      </c>
      <c r="AN55" s="1"/>
      <c r="AO55" s="1"/>
      <c r="AP55" s="1"/>
      <c r="AQ55" s="1"/>
      <c r="AR55" s="1"/>
    </row>
    <row r="56" spans="1:44" s="2" customFormat="1" ht="15" customHeight="1" thickTop="1" thickBot="1">
      <c r="A56" s="83" t="s">
        <v>185</v>
      </c>
      <c r="B56" s="46" t="s">
        <v>175</v>
      </c>
      <c r="C56" s="137">
        <v>415</v>
      </c>
      <c r="D56" s="128">
        <f>H!G56</f>
        <v>10</v>
      </c>
      <c r="E56" s="128">
        <f>H!P56</f>
        <v>0</v>
      </c>
      <c r="F56" s="128">
        <f>'H 50'!AD56</f>
        <v>6.8085109616846801E-3</v>
      </c>
      <c r="G56" s="128">
        <f>'H 50'!AG56</f>
        <v>5.741556683382294</v>
      </c>
      <c r="H56" s="128">
        <f>H!W56</f>
        <v>10</v>
      </c>
      <c r="I56" s="128">
        <f>H!AA56</f>
        <v>10</v>
      </c>
      <c r="J56" s="130" cm="1">
        <f t="array" ref="J56">H!AH56:AH56</f>
        <v>5.6148171487122331</v>
      </c>
      <c r="K56" s="346">
        <f>'H 50'!BB56</f>
        <v>5.3731171577627386</v>
      </c>
      <c r="L56" s="346">
        <f>'H 50'!BC56</f>
        <v>5.4048787963844518</v>
      </c>
      <c r="M56" s="346">
        <f>'H 50'!BD56</f>
        <v>5.2663998840775799</v>
      </c>
      <c r="N56" s="346">
        <f>'H 50'!BE56</f>
        <v>6.0859139972614846</v>
      </c>
      <c r="O56" s="131">
        <f>V!F56</f>
        <v>8.3000000000000007</v>
      </c>
      <c r="P56" s="132">
        <f>V!J56</f>
        <v>8.1</v>
      </c>
      <c r="Q56" s="132">
        <f>V!M56</f>
        <v>6.9</v>
      </c>
      <c r="R56" s="132">
        <f>V!N56</f>
        <v>10</v>
      </c>
      <c r="S56" s="129">
        <f>V!O56</f>
        <v>8.3000000000000007</v>
      </c>
      <c r="T56" s="132">
        <f>V!S56</f>
        <v>3.1</v>
      </c>
      <c r="U56" s="132">
        <f>V!Y56</f>
        <v>5.6</v>
      </c>
      <c r="V56" s="129">
        <f>V!Z56</f>
        <v>4.5</v>
      </c>
      <c r="W56" s="130">
        <f t="shared" si="0"/>
        <v>6.8</v>
      </c>
      <c r="X56" s="133">
        <f>'C'!F56</f>
        <v>6.7</v>
      </c>
      <c r="Y56" s="134">
        <f>'C'!H56</f>
        <v>6</v>
      </c>
      <c r="Z56" s="129">
        <f>'C'!I56</f>
        <v>6.4</v>
      </c>
      <c r="AA56" s="134">
        <f>'C'!M56</f>
        <v>6.4</v>
      </c>
      <c r="AB56" s="134">
        <f>'C'!R56</f>
        <v>7.5</v>
      </c>
      <c r="AC56" s="134">
        <f>'C'!Y56</f>
        <v>6.7</v>
      </c>
      <c r="AD56" s="134">
        <f>'C'!Z56</f>
        <v>10</v>
      </c>
      <c r="AE56" s="129">
        <f>'C'!AA56</f>
        <v>7.7</v>
      </c>
      <c r="AF56" s="130">
        <f t="shared" si="1"/>
        <v>7.1</v>
      </c>
      <c r="AG56" s="135">
        <f t="shared" si="2"/>
        <v>6.5</v>
      </c>
      <c r="AH56" s="347">
        <f t="shared" si="3"/>
        <v>6.4</v>
      </c>
      <c r="AI56" s="347">
        <f t="shared" si="4"/>
        <v>6.4</v>
      </c>
      <c r="AJ56" s="347">
        <f t="shared" si="5"/>
        <v>6.3</v>
      </c>
      <c r="AK56" s="347">
        <f t="shared" si="6"/>
        <v>6.6</v>
      </c>
      <c r="AL56" s="136">
        <f t="shared" si="7"/>
        <v>54</v>
      </c>
      <c r="AN56" s="1"/>
      <c r="AO56" s="1"/>
      <c r="AP56" s="1"/>
      <c r="AQ56" s="1"/>
      <c r="AR56" s="1"/>
    </row>
    <row r="57" spans="1:44" s="2" customFormat="1" ht="15" customHeight="1" thickTop="1" thickBot="1">
      <c r="A57" s="83" t="s">
        <v>185</v>
      </c>
      <c r="B57" s="46" t="s">
        <v>154</v>
      </c>
      <c r="C57" s="137">
        <v>416</v>
      </c>
      <c r="D57" s="128">
        <f>H!G57</f>
        <v>10</v>
      </c>
      <c r="E57" s="128">
        <f>H!P57</f>
        <v>0</v>
      </c>
      <c r="F57" s="128">
        <f>'H 50'!AD57</f>
        <v>0</v>
      </c>
      <c r="G57" s="128">
        <f>'H 50'!AG57</f>
        <v>5.6221249347481592</v>
      </c>
      <c r="H57" s="128">
        <f>H!W57</f>
        <v>10</v>
      </c>
      <c r="I57" s="128">
        <f>H!AA57</f>
        <v>10</v>
      </c>
      <c r="J57" s="130" cm="1">
        <f t="array" ref="J57">H!AH57:AH57</f>
        <v>6.3147332853841265</v>
      </c>
      <c r="K57" s="346">
        <f>'H 50'!BB57</f>
        <v>3.9862083836107018</v>
      </c>
      <c r="L57" s="346">
        <f>'H 50'!BC57</f>
        <v>4.366192888606375</v>
      </c>
      <c r="M57" s="346">
        <f>'H 50'!BD57</f>
        <v>3.8433185620679367</v>
      </c>
      <c r="N57" s="346">
        <f>'H 50'!BE57</f>
        <v>4.3236538030886464</v>
      </c>
      <c r="O57" s="131">
        <f>V!F57</f>
        <v>7.6</v>
      </c>
      <c r="P57" s="132">
        <f>V!J57</f>
        <v>7</v>
      </c>
      <c r="Q57" s="132">
        <f>V!M57</f>
        <v>6.6</v>
      </c>
      <c r="R57" s="132">
        <f>V!N57</f>
        <v>10</v>
      </c>
      <c r="S57" s="129">
        <f>V!O57</f>
        <v>7.8</v>
      </c>
      <c r="T57" s="132">
        <f>V!S57</f>
        <v>2.7</v>
      </c>
      <c r="U57" s="132">
        <f>V!Y57</f>
        <v>6.4</v>
      </c>
      <c r="V57" s="129">
        <f>V!Z57</f>
        <v>4.8</v>
      </c>
      <c r="W57" s="130">
        <f t="shared" si="0"/>
        <v>6.5</v>
      </c>
      <c r="X57" s="133">
        <f>'C'!F57</f>
        <v>7</v>
      </c>
      <c r="Y57" s="134">
        <f>'C'!H57</f>
        <v>6.9</v>
      </c>
      <c r="Z57" s="129">
        <f>'C'!I57</f>
        <v>7</v>
      </c>
      <c r="AA57" s="134">
        <f>'C'!M57</f>
        <v>6</v>
      </c>
      <c r="AB57" s="134">
        <f>'C'!R57</f>
        <v>9</v>
      </c>
      <c r="AC57" s="134">
        <f>'C'!Y57</f>
        <v>6.1</v>
      </c>
      <c r="AD57" s="134">
        <f>'C'!Z57</f>
        <v>10</v>
      </c>
      <c r="AE57" s="129">
        <f>'C'!AA57</f>
        <v>7.8</v>
      </c>
      <c r="AF57" s="130">
        <f t="shared" si="1"/>
        <v>7.4</v>
      </c>
      <c r="AG57" s="135">
        <f t="shared" si="2"/>
        <v>6.7</v>
      </c>
      <c r="AH57" s="347">
        <f t="shared" si="3"/>
        <v>5.8</v>
      </c>
      <c r="AI57" s="347">
        <f t="shared" si="4"/>
        <v>5.9</v>
      </c>
      <c r="AJ57" s="347">
        <f t="shared" si="5"/>
        <v>5.7</v>
      </c>
      <c r="AK57" s="347">
        <f t="shared" si="6"/>
        <v>5.9</v>
      </c>
      <c r="AL57" s="136">
        <f t="shared" si="7"/>
        <v>24</v>
      </c>
      <c r="AN57" s="1"/>
      <c r="AO57" s="1"/>
      <c r="AP57" s="1"/>
      <c r="AQ57" s="1"/>
      <c r="AR57" s="1"/>
    </row>
    <row r="58" spans="1:44" s="2" customFormat="1" ht="15" customHeight="1" thickTop="1" thickBot="1">
      <c r="A58" s="83" t="s">
        <v>185</v>
      </c>
      <c r="B58" s="46" t="s">
        <v>176</v>
      </c>
      <c r="C58" s="137">
        <v>417</v>
      </c>
      <c r="D58" s="128">
        <f>H!G58</f>
        <v>10</v>
      </c>
      <c r="E58" s="128">
        <f>H!P58</f>
        <v>0</v>
      </c>
      <c r="F58" s="128">
        <f>'H 50'!AD58</f>
        <v>0.18723404153864423</v>
      </c>
      <c r="G58" s="128">
        <f>'H 50'!AG58</f>
        <v>9.7944194094078334</v>
      </c>
      <c r="H58" s="128">
        <f>H!W58</f>
        <v>10</v>
      </c>
      <c r="I58" s="128">
        <f>H!AA58</f>
        <v>10</v>
      </c>
      <c r="J58" s="130" cm="1">
        <f t="array" ref="J58">H!AH58:AH58</f>
        <v>6.285527836251485</v>
      </c>
      <c r="K58" s="346">
        <f>'H 50'!BB58</f>
        <v>4.5145921395725814</v>
      </c>
      <c r="L58" s="346">
        <f>'H 50'!BC58</f>
        <v>5.1695812489098882</v>
      </c>
      <c r="M58" s="346">
        <f>'H 50'!BD58</f>
        <v>4.5784212523476642</v>
      </c>
      <c r="N58" s="346">
        <f>'H 50'!BE58</f>
        <v>5.2721661480633717</v>
      </c>
      <c r="O58" s="131">
        <f>V!F58</f>
        <v>6.7</v>
      </c>
      <c r="P58" s="132">
        <f>V!J58</f>
        <v>7.3</v>
      </c>
      <c r="Q58" s="132">
        <f>V!M58</f>
        <v>6.5</v>
      </c>
      <c r="R58" s="132">
        <f>V!N58</f>
        <v>10</v>
      </c>
      <c r="S58" s="129">
        <f>V!O58</f>
        <v>7.6</v>
      </c>
      <c r="T58" s="132">
        <f>V!S58</f>
        <v>1.4</v>
      </c>
      <c r="U58" s="132">
        <f>V!Y58</f>
        <v>7.8</v>
      </c>
      <c r="V58" s="129">
        <f>V!Z58</f>
        <v>5.4</v>
      </c>
      <c r="W58" s="130">
        <f t="shared" si="0"/>
        <v>6.6</v>
      </c>
      <c r="X58" s="133">
        <f>'C'!F58</f>
        <v>6.7</v>
      </c>
      <c r="Y58" s="134">
        <f>'C'!H58</f>
        <v>6.2</v>
      </c>
      <c r="Z58" s="129">
        <f>'C'!I58</f>
        <v>6.5</v>
      </c>
      <c r="AA58" s="134">
        <f>'C'!M58</f>
        <v>5.5</v>
      </c>
      <c r="AB58" s="134">
        <f>'C'!R58</f>
        <v>7.2</v>
      </c>
      <c r="AC58" s="134">
        <f>'C'!Y58</f>
        <v>5.3</v>
      </c>
      <c r="AD58" s="134">
        <f>'C'!Z58</f>
        <v>10</v>
      </c>
      <c r="AE58" s="129">
        <f>'C'!AA58</f>
        <v>7</v>
      </c>
      <c r="AF58" s="130">
        <f t="shared" si="1"/>
        <v>6.8</v>
      </c>
      <c r="AG58" s="135">
        <f t="shared" si="2"/>
        <v>6.6</v>
      </c>
      <c r="AH58" s="347">
        <f t="shared" si="3"/>
        <v>5.9</v>
      </c>
      <c r="AI58" s="347">
        <f t="shared" si="4"/>
        <v>6.1</v>
      </c>
      <c r="AJ58" s="347">
        <f t="shared" si="5"/>
        <v>5.9</v>
      </c>
      <c r="AK58" s="347">
        <f t="shared" si="6"/>
        <v>6.2</v>
      </c>
      <c r="AL58" s="136">
        <f t="shared" si="7"/>
        <v>38</v>
      </c>
      <c r="AN58" s="1"/>
      <c r="AO58" s="1"/>
      <c r="AP58" s="1"/>
      <c r="AQ58" s="1"/>
      <c r="AR58" s="1"/>
    </row>
    <row r="59" spans="1:44" s="2" customFormat="1" ht="15" customHeight="1" thickTop="1" thickBot="1">
      <c r="A59" s="83" t="s">
        <v>185</v>
      </c>
      <c r="B59" s="46" t="s">
        <v>177</v>
      </c>
      <c r="C59" s="137">
        <v>418</v>
      </c>
      <c r="D59" s="128">
        <f>H!G59</f>
        <v>10</v>
      </c>
      <c r="E59" s="128">
        <f>H!P59</f>
        <v>0</v>
      </c>
      <c r="F59" s="128">
        <f>'H 50'!AD59</f>
        <v>0.17744680668445342</v>
      </c>
      <c r="G59" s="128">
        <f>'H 50'!AG59</f>
        <v>9.3166909561184621</v>
      </c>
      <c r="H59" s="128">
        <f>H!W59</f>
        <v>10</v>
      </c>
      <c r="I59" s="128">
        <f>H!AA59</f>
        <v>10</v>
      </c>
      <c r="J59" s="130" cm="1">
        <f t="array" ref="J59">H!AH59:AH59</f>
        <v>6.5318975898070937</v>
      </c>
      <c r="K59" s="346">
        <f>'H 50'!BB59</f>
        <v>5.8638483160106789</v>
      </c>
      <c r="L59" s="346">
        <f>'H 50'!BC59</f>
        <v>6.6767459133324563</v>
      </c>
      <c r="M59" s="346">
        <f>'H 50'!BD59</f>
        <v>6.3840660033967715</v>
      </c>
      <c r="N59" s="346">
        <f>'H 50'!BE59</f>
        <v>6.6997592826692376</v>
      </c>
      <c r="O59" s="131">
        <f>V!F59</f>
        <v>7.9</v>
      </c>
      <c r="P59" s="132">
        <f>V!J59</f>
        <v>8.1999999999999993</v>
      </c>
      <c r="Q59" s="132">
        <f>V!M59</f>
        <v>6.5</v>
      </c>
      <c r="R59" s="132">
        <f>V!N59</f>
        <v>10</v>
      </c>
      <c r="S59" s="129">
        <f>V!O59</f>
        <v>8.1999999999999993</v>
      </c>
      <c r="T59" s="132">
        <f>V!S59</f>
        <v>0.8</v>
      </c>
      <c r="U59" s="132">
        <f>V!Y59</f>
        <v>6</v>
      </c>
      <c r="V59" s="129">
        <f>V!Z59</f>
        <v>3.9</v>
      </c>
      <c r="W59" s="130">
        <f t="shared" si="0"/>
        <v>6.5</v>
      </c>
      <c r="X59" s="133">
        <f>'C'!F59</f>
        <v>6.7</v>
      </c>
      <c r="Y59" s="134">
        <f>'C'!H59</f>
        <v>6.9</v>
      </c>
      <c r="Z59" s="129">
        <f>'C'!I59</f>
        <v>6.8</v>
      </c>
      <c r="AA59" s="134">
        <f>'C'!M59</f>
        <v>6.9</v>
      </c>
      <c r="AB59" s="134">
        <f>'C'!R59</f>
        <v>5.8</v>
      </c>
      <c r="AC59" s="134">
        <f>'C'!Y59</f>
        <v>6.4</v>
      </c>
      <c r="AD59" s="134">
        <f>'C'!Z59</f>
        <v>10</v>
      </c>
      <c r="AE59" s="129">
        <f>'C'!AA59</f>
        <v>7.3</v>
      </c>
      <c r="AF59" s="130">
        <f t="shared" si="1"/>
        <v>7.1</v>
      </c>
      <c r="AG59" s="135">
        <f t="shared" si="2"/>
        <v>6.7</v>
      </c>
      <c r="AH59" s="347">
        <f t="shared" si="3"/>
        <v>6.5</v>
      </c>
      <c r="AI59" s="347">
        <f t="shared" si="4"/>
        <v>6.8</v>
      </c>
      <c r="AJ59" s="347">
        <f t="shared" si="5"/>
        <v>6.7</v>
      </c>
      <c r="AK59" s="347">
        <f t="shared" si="6"/>
        <v>6.8</v>
      </c>
      <c r="AL59" s="136">
        <f t="shared" si="7"/>
        <v>24</v>
      </c>
      <c r="AN59" s="1"/>
      <c r="AO59" s="1"/>
      <c r="AP59" s="1"/>
      <c r="AQ59" s="1"/>
      <c r="AR59" s="1"/>
    </row>
    <row r="60" spans="1:44" s="2" customFormat="1" ht="15" customHeight="1" thickTop="1" thickBot="1">
      <c r="A60" s="83" t="s">
        <v>185</v>
      </c>
      <c r="B60" s="46" t="s">
        <v>178</v>
      </c>
      <c r="C60" s="137">
        <v>419</v>
      </c>
      <c r="D60" s="128">
        <f>H!G60</f>
        <v>10</v>
      </c>
      <c r="E60" s="128">
        <f>H!P60</f>
        <v>0</v>
      </c>
      <c r="F60" s="128">
        <f>'H 50'!AD60</f>
        <v>0</v>
      </c>
      <c r="G60" s="128">
        <f>'H 50'!AG60</f>
        <v>9.252081330435189</v>
      </c>
      <c r="H60" s="128">
        <f>H!W60</f>
        <v>10</v>
      </c>
      <c r="I60" s="128">
        <f>H!AA60</f>
        <v>10</v>
      </c>
      <c r="J60" s="130" cm="1">
        <f t="array" ref="J60">H!AH60:AH60</f>
        <v>5.7366617163886273</v>
      </c>
      <c r="K60" s="346">
        <f>'H 50'!BB60</f>
        <v>3.9401279285458504</v>
      </c>
      <c r="L60" s="346">
        <f>'H 50'!BC60</f>
        <v>4.3916893600035172</v>
      </c>
      <c r="M60" s="346">
        <f>'H 50'!BD60</f>
        <v>4.3759367353900913</v>
      </c>
      <c r="N60" s="346">
        <f>'H 50'!BE60</f>
        <v>4.557201142588772</v>
      </c>
      <c r="O60" s="131">
        <f>V!F60</f>
        <v>7.1</v>
      </c>
      <c r="P60" s="132">
        <f>V!J60</f>
        <v>6.9</v>
      </c>
      <c r="Q60" s="132">
        <f>V!M60</f>
        <v>6.1</v>
      </c>
      <c r="R60" s="132">
        <f>V!N60</f>
        <v>10</v>
      </c>
      <c r="S60" s="129">
        <f>V!O60</f>
        <v>7.5</v>
      </c>
      <c r="T60" s="132">
        <f>V!S60</f>
        <v>2.2999999999999998</v>
      </c>
      <c r="U60" s="132">
        <f>V!Y60</f>
        <v>5.0999999999999996</v>
      </c>
      <c r="V60" s="129">
        <f>V!Z60</f>
        <v>3.8</v>
      </c>
      <c r="W60" s="130">
        <f t="shared" si="0"/>
        <v>6</v>
      </c>
      <c r="X60" s="133">
        <f>'C'!F60</f>
        <v>3.3</v>
      </c>
      <c r="Y60" s="134">
        <f>'C'!H60</f>
        <v>5.0999999999999996</v>
      </c>
      <c r="Z60" s="129">
        <f>'C'!I60</f>
        <v>4.3</v>
      </c>
      <c r="AA60" s="134">
        <f>'C'!M60</f>
        <v>6.6</v>
      </c>
      <c r="AB60" s="134">
        <f>'C'!R60</f>
        <v>3.8</v>
      </c>
      <c r="AC60" s="134">
        <f>'C'!Y60</f>
        <v>5.9</v>
      </c>
      <c r="AD60" s="134">
        <f>'C'!Z60</f>
        <v>10</v>
      </c>
      <c r="AE60" s="129">
        <f>'C'!AA60</f>
        <v>6.6</v>
      </c>
      <c r="AF60" s="130">
        <f t="shared" si="1"/>
        <v>5.6</v>
      </c>
      <c r="AG60" s="135">
        <f t="shared" si="2"/>
        <v>5.8</v>
      </c>
      <c r="AH60" s="347">
        <f t="shared" si="3"/>
        <v>5.0999999999999996</v>
      </c>
      <c r="AI60" s="347">
        <f t="shared" si="4"/>
        <v>5.3</v>
      </c>
      <c r="AJ60" s="347">
        <f t="shared" si="5"/>
        <v>5.3</v>
      </c>
      <c r="AK60" s="347">
        <f t="shared" si="6"/>
        <v>5.3</v>
      </c>
      <c r="AL60" s="136">
        <f t="shared" si="7"/>
        <v>159</v>
      </c>
      <c r="AN60" s="1"/>
      <c r="AO60" s="1"/>
      <c r="AP60" s="1"/>
      <c r="AQ60" s="1"/>
      <c r="AR60" s="1"/>
    </row>
    <row r="61" spans="1:44" s="2" customFormat="1" ht="15" customHeight="1" thickTop="1" thickBot="1">
      <c r="A61" s="83" t="s">
        <v>185</v>
      </c>
      <c r="B61" s="46" t="s">
        <v>179</v>
      </c>
      <c r="C61" s="137">
        <v>420</v>
      </c>
      <c r="D61" s="128">
        <f>H!G61</f>
        <v>10</v>
      </c>
      <c r="E61" s="128">
        <f>H!P61</f>
        <v>0</v>
      </c>
      <c r="F61" s="128">
        <f>'H 50'!AD61</f>
        <v>1.9148935345893191E-2</v>
      </c>
      <c r="G61" s="128">
        <f>'H 50'!AG61</f>
        <v>9.4263337432672305</v>
      </c>
      <c r="H61" s="128">
        <f>H!W61</f>
        <v>10</v>
      </c>
      <c r="I61" s="128">
        <f>H!AA61</f>
        <v>10</v>
      </c>
      <c r="J61" s="130" cm="1">
        <f t="array" ref="J61">H!AH61:AH61</f>
        <v>5.6831457851169942</v>
      </c>
      <c r="K61" s="346">
        <f>'H 50'!BB61</f>
        <v>5.792531021404991</v>
      </c>
      <c r="L61" s="346">
        <f>'H 50'!BC61</f>
        <v>6.6742293927397114</v>
      </c>
      <c r="M61" s="346">
        <f>'H 50'!BD61</f>
        <v>6.1571500980679934</v>
      </c>
      <c r="N61" s="346">
        <f>'H 50'!BE61</f>
        <v>6.6993376348544942</v>
      </c>
      <c r="O61" s="131">
        <f>V!F61</f>
        <v>6.2</v>
      </c>
      <c r="P61" s="132">
        <f>V!J61</f>
        <v>6.6</v>
      </c>
      <c r="Q61" s="132">
        <f>V!M61</f>
        <v>5.7</v>
      </c>
      <c r="R61" s="132">
        <f>V!N61</f>
        <v>10</v>
      </c>
      <c r="S61" s="129">
        <f>V!O61</f>
        <v>7.1</v>
      </c>
      <c r="T61" s="132">
        <f>V!S61</f>
        <v>2.2999999999999998</v>
      </c>
      <c r="U61" s="132">
        <f>V!Y61</f>
        <v>5.7</v>
      </c>
      <c r="V61" s="129">
        <f>V!Z61</f>
        <v>4.2</v>
      </c>
      <c r="W61" s="130">
        <f t="shared" si="0"/>
        <v>5.8</v>
      </c>
      <c r="X61" s="133">
        <f>'C'!F61</f>
        <v>10</v>
      </c>
      <c r="Y61" s="134">
        <f>'C'!H61</f>
        <v>4.3</v>
      </c>
      <c r="Z61" s="129">
        <f>'C'!I61</f>
        <v>8.4</v>
      </c>
      <c r="AA61" s="134">
        <f>'C'!M61</f>
        <v>5</v>
      </c>
      <c r="AB61" s="134">
        <f>'C'!R61</f>
        <v>5.2</v>
      </c>
      <c r="AC61" s="134">
        <f>'C'!Y61</f>
        <v>4.8</v>
      </c>
      <c r="AD61" s="134">
        <f>'C'!Z61</f>
        <v>10</v>
      </c>
      <c r="AE61" s="129">
        <f>'C'!AA61</f>
        <v>6.3</v>
      </c>
      <c r="AF61" s="130">
        <f t="shared" si="1"/>
        <v>7.5</v>
      </c>
      <c r="AG61" s="135">
        <f t="shared" si="2"/>
        <v>6.3</v>
      </c>
      <c r="AH61" s="347">
        <f t="shared" si="3"/>
        <v>6.3</v>
      </c>
      <c r="AI61" s="347">
        <f t="shared" si="4"/>
        <v>6.6</v>
      </c>
      <c r="AJ61" s="347">
        <f t="shared" si="5"/>
        <v>6.4</v>
      </c>
      <c r="AK61" s="347">
        <f t="shared" si="6"/>
        <v>6.6</v>
      </c>
      <c r="AL61" s="136">
        <f t="shared" si="7"/>
        <v>76</v>
      </c>
      <c r="AN61" s="1"/>
      <c r="AO61" s="1"/>
      <c r="AP61" s="1"/>
      <c r="AQ61" s="1"/>
      <c r="AR61" s="1"/>
    </row>
    <row r="62" spans="1:44" s="2" customFormat="1" ht="15" customHeight="1" thickTop="1" thickBot="1">
      <c r="A62" s="83" t="s">
        <v>185</v>
      </c>
      <c r="B62" s="46" t="s">
        <v>180</v>
      </c>
      <c r="C62" s="137">
        <v>421</v>
      </c>
      <c r="D62" s="128">
        <f>H!G62</f>
        <v>10</v>
      </c>
      <c r="E62" s="128">
        <f>H!P62</f>
        <v>0</v>
      </c>
      <c r="F62" s="128">
        <f>'H 50'!AD62</f>
        <v>0</v>
      </c>
      <c r="G62" s="128">
        <f>'H 50'!AG62</f>
        <v>9.7767991328589137</v>
      </c>
      <c r="H62" s="128">
        <f>H!W62</f>
        <v>10</v>
      </c>
      <c r="I62" s="128">
        <f>H!AA62</f>
        <v>10</v>
      </c>
      <c r="J62" s="130" cm="1">
        <f t="array" ref="J62">H!AH62:AH62</f>
        <v>5.7198565180350629</v>
      </c>
      <c r="K62" s="346">
        <f>'H 50'!BB62</f>
        <v>5.5513294541407774</v>
      </c>
      <c r="L62" s="346">
        <f>'H 50'!BC62</f>
        <v>5.8559772249649855</v>
      </c>
      <c r="M62" s="346">
        <f>'H 50'!BD62</f>
        <v>5.3656347502578932</v>
      </c>
      <c r="N62" s="346">
        <f>'H 50'!BE62</f>
        <v>5.8500440352234344</v>
      </c>
      <c r="O62" s="131">
        <f>V!F62</f>
        <v>8.8000000000000007</v>
      </c>
      <c r="P62" s="132">
        <f>V!J62</f>
        <v>7.5</v>
      </c>
      <c r="Q62" s="132">
        <f>V!M62</f>
        <v>7.3</v>
      </c>
      <c r="R62" s="132">
        <f>V!N62</f>
        <v>10</v>
      </c>
      <c r="S62" s="129">
        <f>V!O62</f>
        <v>8.4</v>
      </c>
      <c r="T62" s="132">
        <f>V!S62</f>
        <v>4.9000000000000004</v>
      </c>
      <c r="U62" s="132">
        <f>V!Y62</f>
        <v>7.1</v>
      </c>
      <c r="V62" s="129">
        <f>V!Z62</f>
        <v>6.1</v>
      </c>
      <c r="W62" s="130">
        <f t="shared" si="0"/>
        <v>7.4</v>
      </c>
      <c r="X62" s="133">
        <f>'C'!F62</f>
        <v>6.7</v>
      </c>
      <c r="Y62" s="134">
        <f>'C'!H62</f>
        <v>5.3</v>
      </c>
      <c r="Z62" s="129">
        <f>'C'!I62</f>
        <v>6</v>
      </c>
      <c r="AA62" s="134">
        <f>'C'!M62</f>
        <v>8</v>
      </c>
      <c r="AB62" s="134">
        <f>'C'!R62</f>
        <v>4.5999999999999996</v>
      </c>
      <c r="AC62" s="134">
        <f>'C'!Y62</f>
        <v>7.4</v>
      </c>
      <c r="AD62" s="134">
        <f>'C'!Z62</f>
        <v>10</v>
      </c>
      <c r="AE62" s="129">
        <f>'C'!AA62</f>
        <v>7.5</v>
      </c>
      <c r="AF62" s="130">
        <f t="shared" si="1"/>
        <v>6.8</v>
      </c>
      <c r="AG62" s="135">
        <f t="shared" si="2"/>
        <v>6.6</v>
      </c>
      <c r="AH62" s="347">
        <f t="shared" si="3"/>
        <v>6.5</v>
      </c>
      <c r="AI62" s="347">
        <f t="shared" si="4"/>
        <v>6.7</v>
      </c>
      <c r="AJ62" s="347">
        <f t="shared" si="5"/>
        <v>6.5</v>
      </c>
      <c r="AK62" s="347">
        <f t="shared" si="6"/>
        <v>6.7</v>
      </c>
      <c r="AL62" s="136">
        <f t="shared" si="7"/>
        <v>38</v>
      </c>
      <c r="AN62" s="1"/>
      <c r="AO62" s="1"/>
      <c r="AP62" s="1"/>
      <c r="AQ62" s="1"/>
      <c r="AR62" s="1"/>
    </row>
    <row r="63" spans="1:44" s="2" customFormat="1" ht="15" customHeight="1" thickTop="1" thickBot="1">
      <c r="A63" s="83" t="s">
        <v>185</v>
      </c>
      <c r="B63" s="46" t="s">
        <v>181</v>
      </c>
      <c r="C63" s="137">
        <v>422</v>
      </c>
      <c r="D63" s="128">
        <f>H!G63</f>
        <v>10</v>
      </c>
      <c r="E63" s="128">
        <f>H!P63</f>
        <v>0</v>
      </c>
      <c r="F63" s="128">
        <f>'H 50'!AD63</f>
        <v>0</v>
      </c>
      <c r="G63" s="128">
        <f>'H 50'!AG63</f>
        <v>8.9495841131887435</v>
      </c>
      <c r="H63" s="128">
        <f>H!W63</f>
        <v>10</v>
      </c>
      <c r="I63" s="128">
        <f>H!AA63</f>
        <v>10</v>
      </c>
      <c r="J63" s="130" cm="1">
        <f t="array" ref="J63">H!AH63:AH63</f>
        <v>6.4593117087098273</v>
      </c>
      <c r="K63" s="346">
        <f>'H 50'!BB63</f>
        <v>6.338903865027735</v>
      </c>
      <c r="L63" s="346">
        <f>'H 50'!BC63</f>
        <v>6.3078067312240593</v>
      </c>
      <c r="M63" s="346">
        <f>'H 50'!BD63</f>
        <v>6.2994888830683022</v>
      </c>
      <c r="N63" s="346">
        <f>'H 50'!BE63</f>
        <v>6.8040846913572288</v>
      </c>
      <c r="O63" s="131">
        <f>V!F63</f>
        <v>7.7</v>
      </c>
      <c r="P63" s="132">
        <f>V!J63</f>
        <v>8.1</v>
      </c>
      <c r="Q63" s="132">
        <f>V!M63</f>
        <v>6.3</v>
      </c>
      <c r="R63" s="132">
        <f>V!N63</f>
        <v>10</v>
      </c>
      <c r="S63" s="129">
        <f>V!O63</f>
        <v>8</v>
      </c>
      <c r="T63" s="132">
        <f>V!S63</f>
        <v>1.5</v>
      </c>
      <c r="U63" s="132">
        <f>V!Y63</f>
        <v>6.3</v>
      </c>
      <c r="V63" s="129">
        <f>V!Z63</f>
        <v>4.3</v>
      </c>
      <c r="W63" s="130">
        <f t="shared" si="0"/>
        <v>6.5</v>
      </c>
      <c r="X63" s="133">
        <f>'C'!F63</f>
        <v>3.3</v>
      </c>
      <c r="Y63" s="134">
        <f>'C'!H63</f>
        <v>6.8</v>
      </c>
      <c r="Z63" s="129">
        <f>'C'!I63</f>
        <v>5.3</v>
      </c>
      <c r="AA63" s="134">
        <f>'C'!M63</f>
        <v>6.3</v>
      </c>
      <c r="AB63" s="134">
        <f>'C'!R63</f>
        <v>8.6</v>
      </c>
      <c r="AC63" s="134">
        <f>'C'!Y63</f>
        <v>6.6</v>
      </c>
      <c r="AD63" s="134">
        <f>'C'!Z63</f>
        <v>10</v>
      </c>
      <c r="AE63" s="129">
        <f>'C'!AA63</f>
        <v>7.9</v>
      </c>
      <c r="AF63" s="130">
        <f t="shared" si="1"/>
        <v>6.8</v>
      </c>
      <c r="AG63" s="135">
        <f t="shared" si="2"/>
        <v>6.6</v>
      </c>
      <c r="AH63" s="347">
        <f t="shared" si="3"/>
        <v>6.5</v>
      </c>
      <c r="AI63" s="347">
        <f t="shared" si="4"/>
        <v>6.5</v>
      </c>
      <c r="AJ63" s="347">
        <f t="shared" si="5"/>
        <v>6.5</v>
      </c>
      <c r="AK63" s="347">
        <f t="shared" si="6"/>
        <v>6.7</v>
      </c>
      <c r="AL63" s="136">
        <f t="shared" si="7"/>
        <v>38</v>
      </c>
      <c r="AN63" s="1"/>
      <c r="AO63" s="1"/>
      <c r="AP63" s="1"/>
      <c r="AQ63" s="1"/>
      <c r="AR63" s="1"/>
    </row>
    <row r="64" spans="1:44" s="2" customFormat="1" ht="15" customHeight="1" thickTop="1" thickBot="1">
      <c r="A64" s="83" t="s">
        <v>185</v>
      </c>
      <c r="B64" s="46" t="s">
        <v>182</v>
      </c>
      <c r="C64" s="137">
        <v>423</v>
      </c>
      <c r="D64" s="128">
        <f>H!G64</f>
        <v>10</v>
      </c>
      <c r="E64" s="128">
        <f>H!P64</f>
        <v>0</v>
      </c>
      <c r="F64" s="128">
        <f>'H 50'!AD64</f>
        <v>0</v>
      </c>
      <c r="G64" s="128">
        <f>'H 50'!AG64</f>
        <v>9.3421447358603427</v>
      </c>
      <c r="H64" s="128">
        <f>H!W64</f>
        <v>10</v>
      </c>
      <c r="I64" s="128">
        <f>H!AA64</f>
        <v>10</v>
      </c>
      <c r="J64" s="130" cm="1">
        <f t="array" ref="J64">H!AH64:AH64</f>
        <v>6.2334802613589284</v>
      </c>
      <c r="K64" s="346">
        <f>'H 50'!BB64</f>
        <v>5.0963747828889367</v>
      </c>
      <c r="L64" s="346">
        <f>'H 50'!BC64</f>
        <v>5.3956927106260153</v>
      </c>
      <c r="M64" s="346">
        <f>'H 50'!BD64</f>
        <v>5.570877203038024</v>
      </c>
      <c r="N64" s="346">
        <f>'H 50'!BE64</f>
        <v>5.8013766988865134</v>
      </c>
      <c r="O64" s="131">
        <f>V!F64</f>
        <v>8.3000000000000007</v>
      </c>
      <c r="P64" s="132">
        <f>V!J64</f>
        <v>7.8</v>
      </c>
      <c r="Q64" s="132">
        <f>V!M64</f>
        <v>6.7</v>
      </c>
      <c r="R64" s="132">
        <f>V!N64</f>
        <v>10</v>
      </c>
      <c r="S64" s="129">
        <f>V!O64</f>
        <v>8.1999999999999993</v>
      </c>
      <c r="T64" s="132">
        <f>V!S64</f>
        <v>1.1000000000000001</v>
      </c>
      <c r="U64" s="132">
        <f>V!Y64</f>
        <v>6.4</v>
      </c>
      <c r="V64" s="129">
        <f>V!Z64</f>
        <v>4.2</v>
      </c>
      <c r="W64" s="130">
        <f t="shared" si="0"/>
        <v>6.6</v>
      </c>
      <c r="X64" s="133">
        <f>'C'!F64</f>
        <v>6.7</v>
      </c>
      <c r="Y64" s="134">
        <f>'C'!H64</f>
        <v>7.4</v>
      </c>
      <c r="Z64" s="129">
        <f>'C'!I64</f>
        <v>7.1</v>
      </c>
      <c r="AA64" s="134">
        <f>'C'!M64</f>
        <v>5.9</v>
      </c>
      <c r="AB64" s="134">
        <f>'C'!R64</f>
        <v>6.2</v>
      </c>
      <c r="AC64" s="134">
        <f>'C'!Y64</f>
        <v>5.3</v>
      </c>
      <c r="AD64" s="134">
        <f>'C'!Z64</f>
        <v>10</v>
      </c>
      <c r="AE64" s="129">
        <f>'C'!AA64</f>
        <v>6.9</v>
      </c>
      <c r="AF64" s="130">
        <f t="shared" si="1"/>
        <v>7</v>
      </c>
      <c r="AG64" s="135">
        <f t="shared" si="2"/>
        <v>6.6</v>
      </c>
      <c r="AH64" s="347">
        <f t="shared" si="3"/>
        <v>6.2</v>
      </c>
      <c r="AI64" s="347">
        <f t="shared" si="4"/>
        <v>6.3</v>
      </c>
      <c r="AJ64" s="347">
        <f t="shared" si="5"/>
        <v>6.4</v>
      </c>
      <c r="AK64" s="347">
        <f t="shared" si="6"/>
        <v>6.4</v>
      </c>
      <c r="AL64" s="136">
        <f t="shared" si="7"/>
        <v>38</v>
      </c>
      <c r="AN64" s="1"/>
      <c r="AO64" s="1"/>
      <c r="AP64" s="1"/>
      <c r="AQ64" s="1"/>
      <c r="AR64" s="1"/>
    </row>
    <row r="65" spans="1:38" ht="15.6" thickTop="1" thickBot="1">
      <c r="A65" s="85" t="s">
        <v>18</v>
      </c>
      <c r="B65" s="46" t="s">
        <v>19</v>
      </c>
      <c r="C65" s="137">
        <v>501</v>
      </c>
      <c r="D65" s="128">
        <f>H!G65</f>
        <v>10</v>
      </c>
      <c r="E65" s="128">
        <f>H!P65</f>
        <v>0</v>
      </c>
      <c r="F65" s="128">
        <f>'H 50'!AD65</f>
        <v>0.2072340376833651</v>
      </c>
      <c r="G65" s="128">
        <f>'H 50'!AG65</f>
        <v>8.0861482584568947</v>
      </c>
      <c r="H65" s="128">
        <f>H!W65</f>
        <v>10</v>
      </c>
      <c r="I65" s="128">
        <f>H!AA65</f>
        <v>0</v>
      </c>
      <c r="J65" s="130" cm="1">
        <f t="array" ref="J65">H!AH65:AH65</f>
        <v>4.079546011305843</v>
      </c>
      <c r="K65" s="346">
        <f>'H 50'!BB65</f>
        <v>5.8380205813581156</v>
      </c>
      <c r="L65" s="346">
        <f>'H 50'!BC65</f>
        <v>6.7813314016303954</v>
      </c>
      <c r="M65" s="346">
        <f>'H 50'!BD65</f>
        <v>6.4520710111044357</v>
      </c>
      <c r="N65" s="346">
        <f>'H 50'!BE65</f>
        <v>6.7113892351005555</v>
      </c>
      <c r="O65" s="131">
        <f>V!F65</f>
        <v>4.5</v>
      </c>
      <c r="P65" s="132">
        <f>V!J65</f>
        <v>4.7</v>
      </c>
      <c r="Q65" s="132">
        <f>V!M65</f>
        <v>4.8</v>
      </c>
      <c r="R65" s="132">
        <f>V!N65</f>
        <v>10</v>
      </c>
      <c r="S65" s="129">
        <f>V!O65</f>
        <v>6</v>
      </c>
      <c r="T65" s="132">
        <f>V!S65</f>
        <v>8.4</v>
      </c>
      <c r="U65" s="132">
        <f>V!Y65</f>
        <v>4.8</v>
      </c>
      <c r="V65" s="129">
        <f>V!Z65</f>
        <v>7</v>
      </c>
      <c r="W65" s="130">
        <f t="shared" si="0"/>
        <v>6.5</v>
      </c>
      <c r="X65" s="133">
        <f>'C'!F65</f>
        <v>0.7</v>
      </c>
      <c r="Y65" s="134">
        <f>'C'!H65</f>
        <v>0</v>
      </c>
      <c r="Z65" s="129">
        <f>'C'!I65</f>
        <v>0.4</v>
      </c>
      <c r="AA65" s="134">
        <f>'C'!M65</f>
        <v>1.9</v>
      </c>
      <c r="AB65" s="134">
        <f>'C'!R65</f>
        <v>5.6</v>
      </c>
      <c r="AC65" s="134">
        <f>'C'!Y65</f>
        <v>3.1</v>
      </c>
      <c r="AD65" s="134">
        <f>'C'!Z65</f>
        <v>4</v>
      </c>
      <c r="AE65" s="129">
        <f>'C'!AA65</f>
        <v>3.7</v>
      </c>
      <c r="AF65" s="130">
        <f t="shared" si="1"/>
        <v>2.2000000000000002</v>
      </c>
      <c r="AG65" s="135">
        <f t="shared" si="2"/>
        <v>3.9</v>
      </c>
      <c r="AH65" s="347">
        <f t="shared" si="3"/>
        <v>4.4000000000000004</v>
      </c>
      <c r="AI65" s="347">
        <f t="shared" si="4"/>
        <v>4.5999999999999996</v>
      </c>
      <c r="AJ65" s="347">
        <f t="shared" si="5"/>
        <v>4.5</v>
      </c>
      <c r="AK65" s="347">
        <f t="shared" si="6"/>
        <v>4.5999999999999996</v>
      </c>
      <c r="AL65" s="136">
        <f t="shared" si="7"/>
        <v>297</v>
      </c>
    </row>
    <row r="66" spans="1:38" ht="15.6" thickTop="1" thickBot="1">
      <c r="A66" s="85" t="s">
        <v>18</v>
      </c>
      <c r="B66" s="46" t="s">
        <v>20</v>
      </c>
      <c r="C66" s="137">
        <v>502</v>
      </c>
      <c r="D66" s="128">
        <f>H!G66</f>
        <v>10</v>
      </c>
      <c r="E66" s="128">
        <f>H!P66</f>
        <v>0</v>
      </c>
      <c r="F66" s="128">
        <f>'H 50'!AD66</f>
        <v>0</v>
      </c>
      <c r="G66" s="128">
        <f>'H 50'!AG66</f>
        <v>6.3279498299860046</v>
      </c>
      <c r="H66" s="128">
        <f>H!W66</f>
        <v>10</v>
      </c>
      <c r="I66" s="128">
        <f>H!AA66</f>
        <v>0</v>
      </c>
      <c r="J66" s="130" cm="1">
        <f t="array" ref="J66">H!AH66:AH66</f>
        <v>3.7710753931355012</v>
      </c>
      <c r="K66" s="346">
        <f>'H 50'!BB66</f>
        <v>5.5088938161397438</v>
      </c>
      <c r="L66" s="346">
        <f>'H 50'!BC66</f>
        <v>5.9368711199302808</v>
      </c>
      <c r="M66" s="346">
        <f>'H 50'!BD66</f>
        <v>5.9462256876698518</v>
      </c>
      <c r="N66" s="346">
        <f>'H 50'!BE66</f>
        <v>6.1878661862969215</v>
      </c>
      <c r="O66" s="131">
        <f>V!F66</f>
        <v>5.2</v>
      </c>
      <c r="P66" s="132">
        <f>V!J66</f>
        <v>4.8</v>
      </c>
      <c r="Q66" s="132">
        <f>V!M66</f>
        <v>5.3</v>
      </c>
      <c r="R66" s="132">
        <f>V!N66</f>
        <v>10</v>
      </c>
      <c r="S66" s="129">
        <f>V!O66</f>
        <v>6.3</v>
      </c>
      <c r="T66" s="132">
        <f>V!S66</f>
        <v>8.5</v>
      </c>
      <c r="U66" s="132">
        <f>V!Y66</f>
        <v>4</v>
      </c>
      <c r="V66" s="129">
        <f>V!Z66</f>
        <v>6.8</v>
      </c>
      <c r="W66" s="130">
        <f t="shared" si="0"/>
        <v>6.6</v>
      </c>
      <c r="X66" s="133">
        <f>'C'!F66</f>
        <v>4.8</v>
      </c>
      <c r="Y66" s="134">
        <f>'C'!H66</f>
        <v>0.6</v>
      </c>
      <c r="Z66" s="129">
        <f>'C'!I66</f>
        <v>3</v>
      </c>
      <c r="AA66" s="134">
        <f>'C'!M66</f>
        <v>3</v>
      </c>
      <c r="AB66" s="134">
        <f>'C'!R66</f>
        <v>5.9</v>
      </c>
      <c r="AC66" s="134">
        <f>'C'!Y66</f>
        <v>3.6</v>
      </c>
      <c r="AD66" s="134">
        <f>'C'!Z66</f>
        <v>6</v>
      </c>
      <c r="AE66" s="129">
        <f>'C'!AA66</f>
        <v>4.5999999999999996</v>
      </c>
      <c r="AF66" s="130">
        <f t="shared" si="1"/>
        <v>3.8</v>
      </c>
      <c r="AG66" s="135">
        <f t="shared" si="2"/>
        <v>4.5999999999999996</v>
      </c>
      <c r="AH66" s="347">
        <f t="shared" si="3"/>
        <v>5.2</v>
      </c>
      <c r="AI66" s="347">
        <f t="shared" si="4"/>
        <v>5.3</v>
      </c>
      <c r="AJ66" s="347">
        <f t="shared" si="5"/>
        <v>5.3</v>
      </c>
      <c r="AK66" s="347">
        <f t="shared" si="6"/>
        <v>5.4</v>
      </c>
      <c r="AL66" s="136">
        <f t="shared" si="7"/>
        <v>292</v>
      </c>
    </row>
    <row r="67" spans="1:38" ht="15.6" thickTop="1" thickBot="1">
      <c r="A67" s="85" t="s">
        <v>18</v>
      </c>
      <c r="B67" s="46" t="s">
        <v>21</v>
      </c>
      <c r="C67" s="137">
        <v>503</v>
      </c>
      <c r="D67" s="128">
        <f>H!G67</f>
        <v>10</v>
      </c>
      <c r="E67" s="128">
        <f>H!P67</f>
        <v>0</v>
      </c>
      <c r="F67" s="128">
        <f>'H 50'!AD67</f>
        <v>0</v>
      </c>
      <c r="G67" s="128">
        <f>'H 50'!AG67</f>
        <v>6.7156148778502445</v>
      </c>
      <c r="H67" s="128">
        <f>H!W67</f>
        <v>10</v>
      </c>
      <c r="I67" s="128">
        <f>H!AA67</f>
        <v>0</v>
      </c>
      <c r="J67" s="130" cm="1">
        <f t="array" ref="J67">H!AH67:AH67</f>
        <v>4.6203414301398285</v>
      </c>
      <c r="K67" s="346">
        <f>'H 50'!BB67</f>
        <v>5.4583466016628917</v>
      </c>
      <c r="L67" s="346">
        <f>'H 50'!BC67</f>
        <v>5.4199134857847113</v>
      </c>
      <c r="M67" s="346">
        <f>'H 50'!BD67</f>
        <v>5.3714163213882244</v>
      </c>
      <c r="N67" s="346">
        <f>'H 50'!BE67</f>
        <v>5.4475109629599956</v>
      </c>
      <c r="O67" s="131">
        <f>V!F67</f>
        <v>6.4</v>
      </c>
      <c r="P67" s="132">
        <f>V!J67</f>
        <v>7.1</v>
      </c>
      <c r="Q67" s="132">
        <f>V!M67</f>
        <v>6.8</v>
      </c>
      <c r="R67" s="132">
        <f>V!N67</f>
        <v>10</v>
      </c>
      <c r="S67" s="129">
        <f>V!O67</f>
        <v>7.6</v>
      </c>
      <c r="T67" s="132">
        <f>V!S67</f>
        <v>9.9</v>
      </c>
      <c r="U67" s="132">
        <f>V!Y67</f>
        <v>5</v>
      </c>
      <c r="V67" s="129">
        <f>V!Z67</f>
        <v>8.4</v>
      </c>
      <c r="W67" s="130">
        <f t="shared" ref="W67:W130" si="8">ROUND((10-GEOMEAN(((10-S67)/10*9+1),((10-V67)/10*9+1)))/9*10,1)</f>
        <v>8</v>
      </c>
      <c r="X67" s="133">
        <f>'C'!F67</f>
        <v>6.7</v>
      </c>
      <c r="Y67" s="134">
        <f>'C'!H67</f>
        <v>2.6</v>
      </c>
      <c r="Z67" s="129">
        <f>'C'!I67</f>
        <v>5</v>
      </c>
      <c r="AA67" s="134">
        <f>'C'!M67</f>
        <v>5</v>
      </c>
      <c r="AB67" s="134">
        <f>'C'!R67</f>
        <v>4.8</v>
      </c>
      <c r="AC67" s="134">
        <f>'C'!Y67</f>
        <v>4.8</v>
      </c>
      <c r="AD67" s="134">
        <f>'C'!Z67</f>
        <v>10</v>
      </c>
      <c r="AE67" s="129">
        <f>'C'!AA67</f>
        <v>6.2</v>
      </c>
      <c r="AF67" s="130">
        <f t="shared" ref="AF67:AF130" si="9">ROUND((10-GEOMEAN(((10-Z67)/10*9+1),((10-AE67)/10*9+1)))/9*10,1)</f>
        <v>5.6</v>
      </c>
      <c r="AG67" s="135">
        <f t="shared" ref="AG67:AG130" si="10">ROUND(J67^(1/3)*W67^(1/3)*AF67^(1/3),1)</f>
        <v>5.9</v>
      </c>
      <c r="AH67" s="347">
        <f t="shared" ref="AH67:AH130" si="11">ROUND(K67^(1/3)*W67^(1/3)*AF67^(1/3),1)</f>
        <v>6.3</v>
      </c>
      <c r="AI67" s="347">
        <f t="shared" ref="AI67:AI130" si="12">ROUND(L67^(1/3)*W67^(1/3)*AF67^(1/3),1)</f>
        <v>6.2</v>
      </c>
      <c r="AJ67" s="347">
        <f t="shared" ref="AJ67:AJ130" si="13">ROUND(M67^(1/3)*W67^(1/3)*AF67^(1/3),1)</f>
        <v>6.2</v>
      </c>
      <c r="AK67" s="347">
        <f t="shared" ref="AK67:AK130" si="14">ROUND(N67^(1/3)*W67^(1/3)*AF67^(1/3),1)</f>
        <v>6.2</v>
      </c>
      <c r="AL67" s="136">
        <f t="shared" ref="AL67:AL130" si="15">_xlfn.RANK.EQ(AG67,AG$3:AG$300)</f>
        <v>137</v>
      </c>
    </row>
    <row r="68" spans="1:38" ht="15.6" thickTop="1" thickBot="1">
      <c r="A68" s="85" t="s">
        <v>18</v>
      </c>
      <c r="B68" s="46" t="s">
        <v>22</v>
      </c>
      <c r="C68" s="137">
        <v>504</v>
      </c>
      <c r="D68" s="128">
        <f>H!G68</f>
        <v>10</v>
      </c>
      <c r="E68" s="128">
        <f>H!P68</f>
        <v>0</v>
      </c>
      <c r="F68" s="128">
        <f>'H 50'!AD68</f>
        <v>6.0204262429095321</v>
      </c>
      <c r="G68" s="128">
        <f>'H 50'!AG68</f>
        <v>9.7131668716336179</v>
      </c>
      <c r="H68" s="128">
        <f>H!W68</f>
        <v>10</v>
      </c>
      <c r="I68" s="128">
        <f>H!AA68</f>
        <v>0</v>
      </c>
      <c r="J68" s="130" cm="1">
        <f t="array" ref="J68">H!AH68:AH68</f>
        <v>3.36595744740033</v>
      </c>
      <c r="K68" s="346">
        <f>'H 50'!BB68</f>
        <v>6.8184365277147228</v>
      </c>
      <c r="L68" s="346">
        <f>'H 50'!BC68</f>
        <v>7.2798128684435417</v>
      </c>
      <c r="M68" s="346">
        <f>'H 50'!BD68</f>
        <v>6.7485613918357688</v>
      </c>
      <c r="N68" s="346">
        <f>'H 50'!BE68</f>
        <v>6.8690626880460357</v>
      </c>
      <c r="O68" s="131">
        <f>V!F68</f>
        <v>5.9</v>
      </c>
      <c r="P68" s="132">
        <f>V!J68</f>
        <v>5.6</v>
      </c>
      <c r="Q68" s="132">
        <f>V!M68</f>
        <v>6.4</v>
      </c>
      <c r="R68" s="132">
        <f>V!N68</f>
        <v>10</v>
      </c>
      <c r="S68" s="129">
        <f>V!O68</f>
        <v>7</v>
      </c>
      <c r="T68" s="132">
        <f>V!S68</f>
        <v>3.1</v>
      </c>
      <c r="U68" s="132">
        <f>V!Y68</f>
        <v>4.2</v>
      </c>
      <c r="V68" s="129">
        <f>V!Z68</f>
        <v>3.7</v>
      </c>
      <c r="W68" s="130">
        <f t="shared" si="8"/>
        <v>5.6</v>
      </c>
      <c r="X68" s="133">
        <f>'C'!F68</f>
        <v>5.4</v>
      </c>
      <c r="Y68" s="134">
        <f>'C'!H68</f>
        <v>2.6</v>
      </c>
      <c r="Z68" s="129">
        <f>'C'!I68</f>
        <v>4.0999999999999996</v>
      </c>
      <c r="AA68" s="134">
        <f>'C'!M68</f>
        <v>3.9</v>
      </c>
      <c r="AB68" s="134">
        <f>'C'!R68</f>
        <v>6.3</v>
      </c>
      <c r="AC68" s="134">
        <f>'C'!Y68</f>
        <v>3.7</v>
      </c>
      <c r="AD68" s="134">
        <f>'C'!Z68</f>
        <v>10</v>
      </c>
      <c r="AE68" s="129">
        <f>'C'!AA68</f>
        <v>6</v>
      </c>
      <c r="AF68" s="130">
        <f t="shared" si="9"/>
        <v>5.0999999999999996</v>
      </c>
      <c r="AG68" s="135">
        <f t="shared" si="10"/>
        <v>4.5999999999999996</v>
      </c>
      <c r="AH68" s="347">
        <f t="shared" si="11"/>
        <v>5.8</v>
      </c>
      <c r="AI68" s="347">
        <f t="shared" si="12"/>
        <v>5.9</v>
      </c>
      <c r="AJ68" s="347">
        <f t="shared" si="13"/>
        <v>5.8</v>
      </c>
      <c r="AK68" s="347">
        <f t="shared" si="14"/>
        <v>5.8</v>
      </c>
      <c r="AL68" s="136">
        <f t="shared" si="15"/>
        <v>292</v>
      </c>
    </row>
    <row r="69" spans="1:38" ht="15.6" thickTop="1" thickBot="1">
      <c r="A69" s="85" t="s">
        <v>18</v>
      </c>
      <c r="B69" s="46" t="s">
        <v>23</v>
      </c>
      <c r="C69" s="137">
        <v>505</v>
      </c>
      <c r="D69" s="128">
        <f>H!G69</f>
        <v>10</v>
      </c>
      <c r="E69" s="128">
        <f>H!P69</f>
        <v>0</v>
      </c>
      <c r="F69" s="128">
        <f>'H 50'!AD69</f>
        <v>0</v>
      </c>
      <c r="G69" s="128">
        <f>'H 50'!AG69</f>
        <v>6.4385714403456538</v>
      </c>
      <c r="H69" s="128">
        <f>H!W69</f>
        <v>10</v>
      </c>
      <c r="I69" s="128">
        <f>H!AA69</f>
        <v>0</v>
      </c>
      <c r="J69" s="130" cm="1">
        <f t="array" ref="J69">H!AH69:AH69</f>
        <v>3.9080359391170147</v>
      </c>
      <c r="K69" s="346">
        <f>'H 50'!BB69</f>
        <v>4.0999199283946668</v>
      </c>
      <c r="L69" s="346">
        <f>'H 50'!BC69</f>
        <v>4.5733375808657719</v>
      </c>
      <c r="M69" s="346">
        <f>'H 50'!BD69</f>
        <v>4.1725204705534864</v>
      </c>
      <c r="N69" s="346">
        <f>'H 50'!BE69</f>
        <v>3.8711988571009059</v>
      </c>
      <c r="O69" s="131">
        <f>V!F69</f>
        <v>6.4</v>
      </c>
      <c r="P69" s="132">
        <f>V!J69</f>
        <v>6.3</v>
      </c>
      <c r="Q69" s="132">
        <f>V!M69</f>
        <v>6.5</v>
      </c>
      <c r="R69" s="132">
        <f>V!N69</f>
        <v>10</v>
      </c>
      <c r="S69" s="129">
        <f>V!O69</f>
        <v>7.3</v>
      </c>
      <c r="T69" s="132">
        <f>V!S69</f>
        <v>6.2</v>
      </c>
      <c r="U69" s="132">
        <f>V!Y69</f>
        <v>4.4000000000000004</v>
      </c>
      <c r="V69" s="129">
        <f>V!Z69</f>
        <v>5.4</v>
      </c>
      <c r="W69" s="130">
        <f t="shared" si="8"/>
        <v>6.4</v>
      </c>
      <c r="X69" s="133">
        <f>'C'!F69</f>
        <v>8.9</v>
      </c>
      <c r="Y69" s="134">
        <f>'C'!H69</f>
        <v>2.6</v>
      </c>
      <c r="Z69" s="129">
        <f>'C'!I69</f>
        <v>6.8</v>
      </c>
      <c r="AA69" s="134">
        <f>'C'!M69</f>
        <v>4.0999999999999996</v>
      </c>
      <c r="AB69" s="134">
        <f>'C'!R69</f>
        <v>8</v>
      </c>
      <c r="AC69" s="134">
        <f>'C'!Y69</f>
        <v>4</v>
      </c>
      <c r="AD69" s="134">
        <f>'C'!Z69</f>
        <v>10</v>
      </c>
      <c r="AE69" s="129">
        <f>'C'!AA69</f>
        <v>6.5</v>
      </c>
      <c r="AF69" s="130">
        <f t="shared" si="9"/>
        <v>6.7</v>
      </c>
      <c r="AG69" s="135">
        <f t="shared" si="10"/>
        <v>5.5</v>
      </c>
      <c r="AH69" s="347">
        <f t="shared" si="11"/>
        <v>5.6</v>
      </c>
      <c r="AI69" s="347">
        <f t="shared" si="12"/>
        <v>5.8</v>
      </c>
      <c r="AJ69" s="347">
        <f t="shared" si="13"/>
        <v>5.6</v>
      </c>
      <c r="AK69" s="347">
        <f t="shared" si="14"/>
        <v>5.5</v>
      </c>
      <c r="AL69" s="136">
        <f t="shared" si="15"/>
        <v>215</v>
      </c>
    </row>
    <row r="70" spans="1:38" ht="15.6" thickTop="1" thickBot="1">
      <c r="A70" s="85" t="s">
        <v>18</v>
      </c>
      <c r="B70" s="46" t="s">
        <v>24</v>
      </c>
      <c r="C70" s="137">
        <v>506</v>
      </c>
      <c r="D70" s="128">
        <f>H!G70</f>
        <v>10</v>
      </c>
      <c r="E70" s="128">
        <f>H!P70</f>
        <v>0</v>
      </c>
      <c r="F70" s="128">
        <f>'H 50'!AD70</f>
        <v>0.10851063626877808</v>
      </c>
      <c r="G70" s="128">
        <f>'H 50'!AG70</f>
        <v>9.5819870563394467</v>
      </c>
      <c r="H70" s="128">
        <f>H!W70</f>
        <v>10</v>
      </c>
      <c r="I70" s="128">
        <f>H!AA70</f>
        <v>0</v>
      </c>
      <c r="J70" s="130" cm="1">
        <f t="array" ref="J70">H!AH70:AH70</f>
        <v>4.6066428497625926</v>
      </c>
      <c r="K70" s="346">
        <f>'H 50'!BB70</f>
        <v>6.6135359552814315</v>
      </c>
      <c r="L70" s="346">
        <f>'H 50'!BC70</f>
        <v>6.8263212787265273</v>
      </c>
      <c r="M70" s="346">
        <f>'H 50'!BD70</f>
        <v>6.6894059932377585</v>
      </c>
      <c r="N70" s="346">
        <f>'H 50'!BE70</f>
        <v>7.1680233033610534</v>
      </c>
      <c r="O70" s="131">
        <f>V!F70</f>
        <v>5.2</v>
      </c>
      <c r="P70" s="132">
        <f>V!J70</f>
        <v>5.5</v>
      </c>
      <c r="Q70" s="132">
        <f>V!M70</f>
        <v>6.1</v>
      </c>
      <c r="R70" s="132">
        <f>V!N70</f>
        <v>10</v>
      </c>
      <c r="S70" s="129">
        <f>V!O70</f>
        <v>6.7</v>
      </c>
      <c r="T70" s="132">
        <f>V!S70</f>
        <v>8.8000000000000007</v>
      </c>
      <c r="U70" s="132">
        <f>V!Y70</f>
        <v>4.5999999999999996</v>
      </c>
      <c r="V70" s="129">
        <f>V!Z70</f>
        <v>7.2</v>
      </c>
      <c r="W70" s="130">
        <f t="shared" si="8"/>
        <v>7</v>
      </c>
      <c r="X70" s="133">
        <f>'C'!F70</f>
        <v>3.3</v>
      </c>
      <c r="Y70" s="134">
        <f>'C'!H70</f>
        <v>2.2999999999999998</v>
      </c>
      <c r="Z70" s="129">
        <f>'C'!I70</f>
        <v>2.8</v>
      </c>
      <c r="AA70" s="134">
        <f>'C'!M70</f>
        <v>3.4</v>
      </c>
      <c r="AB70" s="134">
        <f>'C'!R70</f>
        <v>4.3</v>
      </c>
      <c r="AC70" s="134">
        <f>'C'!Y70</f>
        <v>3.8</v>
      </c>
      <c r="AD70" s="134">
        <f>'C'!Z70</f>
        <v>6</v>
      </c>
      <c r="AE70" s="129">
        <f>'C'!AA70</f>
        <v>4.4000000000000004</v>
      </c>
      <c r="AF70" s="130">
        <f t="shared" si="9"/>
        <v>3.6</v>
      </c>
      <c r="AG70" s="135">
        <f t="shared" si="10"/>
        <v>4.9000000000000004</v>
      </c>
      <c r="AH70" s="347">
        <f t="shared" si="11"/>
        <v>5.5</v>
      </c>
      <c r="AI70" s="347">
        <f t="shared" si="12"/>
        <v>5.6</v>
      </c>
      <c r="AJ70" s="347">
        <f t="shared" si="13"/>
        <v>5.5</v>
      </c>
      <c r="AK70" s="347">
        <f t="shared" si="14"/>
        <v>5.7</v>
      </c>
      <c r="AL70" s="136">
        <f t="shared" si="15"/>
        <v>272</v>
      </c>
    </row>
    <row r="71" spans="1:38" ht="15.6" thickTop="1" thickBot="1">
      <c r="A71" s="85" t="s">
        <v>18</v>
      </c>
      <c r="B71" s="46" t="s">
        <v>25</v>
      </c>
      <c r="C71" s="137">
        <v>507</v>
      </c>
      <c r="D71" s="128">
        <f>H!G71</f>
        <v>10</v>
      </c>
      <c r="E71" s="128">
        <f>H!P71</f>
        <v>0</v>
      </c>
      <c r="F71" s="128">
        <f>'H 50'!AD71</f>
        <v>0</v>
      </c>
      <c r="G71" s="128">
        <f>'H 50'!AG71</f>
        <v>7.7767992787342264</v>
      </c>
      <c r="H71" s="128">
        <f>H!W71</f>
        <v>10</v>
      </c>
      <c r="I71" s="128">
        <f>H!AA71</f>
        <v>0</v>
      </c>
      <c r="J71" s="130" cm="1">
        <f t="array" ref="J71">H!AH71:AH71</f>
        <v>4.2477560794490268</v>
      </c>
      <c r="K71" s="346">
        <f>'H 50'!BB71</f>
        <v>5.3267326726644031</v>
      </c>
      <c r="L71" s="346">
        <f>'H 50'!BC71</f>
        <v>5.6488432055289195</v>
      </c>
      <c r="M71" s="346">
        <f>'H 50'!BD71</f>
        <v>5.7223142501234436</v>
      </c>
      <c r="N71" s="346">
        <f>'H 50'!BE71</f>
        <v>5.8803344465539515</v>
      </c>
      <c r="O71" s="131">
        <f>V!F71</f>
        <v>7.2</v>
      </c>
      <c r="P71" s="132">
        <f>V!J71</f>
        <v>7.9</v>
      </c>
      <c r="Q71" s="132">
        <f>V!M71</f>
        <v>7.2</v>
      </c>
      <c r="R71" s="132">
        <f>V!N71</f>
        <v>10</v>
      </c>
      <c r="S71" s="129">
        <f>V!O71</f>
        <v>8.1</v>
      </c>
      <c r="T71" s="132">
        <f>V!S71</f>
        <v>4.5</v>
      </c>
      <c r="U71" s="132">
        <f>V!Y71</f>
        <v>6.4</v>
      </c>
      <c r="V71" s="129">
        <f>V!Z71</f>
        <v>5.5</v>
      </c>
      <c r="W71" s="130">
        <f t="shared" si="8"/>
        <v>7</v>
      </c>
      <c r="X71" s="133">
        <f>'C'!F71</f>
        <v>6.7</v>
      </c>
      <c r="Y71" s="134">
        <f>'C'!H71</f>
        <v>4.5</v>
      </c>
      <c r="Z71" s="129">
        <f>'C'!I71</f>
        <v>5.7</v>
      </c>
      <c r="AA71" s="134">
        <f>'C'!M71</f>
        <v>7.2</v>
      </c>
      <c r="AB71" s="134">
        <f>'C'!R71</f>
        <v>8.6999999999999993</v>
      </c>
      <c r="AC71" s="134">
        <f>'C'!Y71</f>
        <v>4.8</v>
      </c>
      <c r="AD71" s="134">
        <f>'C'!Z71</f>
        <v>10</v>
      </c>
      <c r="AE71" s="129">
        <f>'C'!AA71</f>
        <v>7.7</v>
      </c>
      <c r="AF71" s="130">
        <f t="shared" si="9"/>
        <v>6.8</v>
      </c>
      <c r="AG71" s="135">
        <f t="shared" si="10"/>
        <v>5.9</v>
      </c>
      <c r="AH71" s="347">
        <f t="shared" si="11"/>
        <v>6.3</v>
      </c>
      <c r="AI71" s="347">
        <f t="shared" si="12"/>
        <v>6.5</v>
      </c>
      <c r="AJ71" s="347">
        <f t="shared" si="13"/>
        <v>6.5</v>
      </c>
      <c r="AK71" s="347">
        <f t="shared" si="14"/>
        <v>6.5</v>
      </c>
      <c r="AL71" s="136">
        <f t="shared" si="15"/>
        <v>137</v>
      </c>
    </row>
    <row r="72" spans="1:38" ht="15.6" thickTop="1" thickBot="1">
      <c r="A72" s="85" t="s">
        <v>18</v>
      </c>
      <c r="B72" s="46" t="s">
        <v>26</v>
      </c>
      <c r="C72" s="137">
        <v>508</v>
      </c>
      <c r="D72" s="128">
        <f>H!G72</f>
        <v>10</v>
      </c>
      <c r="E72" s="128">
        <f>H!P72</f>
        <v>0</v>
      </c>
      <c r="F72" s="128">
        <f>'H 50'!AD72</f>
        <v>0</v>
      </c>
      <c r="G72" s="128">
        <f>'H 50'!AG72</f>
        <v>8.6333833709898293</v>
      </c>
      <c r="H72" s="128">
        <f>H!W72</f>
        <v>10</v>
      </c>
      <c r="I72" s="128">
        <f>H!AA72</f>
        <v>0</v>
      </c>
      <c r="J72" s="130" cm="1">
        <f t="array" ref="J72">H!AH72:AH72</f>
        <v>4.1825096848655496</v>
      </c>
      <c r="K72" s="346">
        <f>'H 50'!BB72</f>
        <v>5.4340190064198177</v>
      </c>
      <c r="L72" s="346">
        <f>'H 50'!BC72</f>
        <v>5.4049256114613726</v>
      </c>
      <c r="M72" s="346">
        <f>'H 50'!BD72</f>
        <v>5.4071905660976496</v>
      </c>
      <c r="N72" s="346">
        <f>'H 50'!BE72</f>
        <v>5.5586703936925019</v>
      </c>
      <c r="O72" s="131">
        <f>V!F72</f>
        <v>5.7</v>
      </c>
      <c r="P72" s="132">
        <f>V!J72</f>
        <v>6.5</v>
      </c>
      <c r="Q72" s="132">
        <f>V!M72</f>
        <v>6.6</v>
      </c>
      <c r="R72" s="132">
        <f>V!N72</f>
        <v>10</v>
      </c>
      <c r="S72" s="129">
        <f>V!O72</f>
        <v>7.2</v>
      </c>
      <c r="T72" s="132">
        <f>V!S72</f>
        <v>3.4</v>
      </c>
      <c r="U72" s="132">
        <f>V!Y72</f>
        <v>4.4000000000000004</v>
      </c>
      <c r="V72" s="129">
        <f>V!Z72</f>
        <v>3.9</v>
      </c>
      <c r="W72" s="130">
        <f t="shared" si="8"/>
        <v>5.8</v>
      </c>
      <c r="X72" s="133">
        <f>'C'!F72</f>
        <v>6.3</v>
      </c>
      <c r="Y72" s="134">
        <f>'C'!H72</f>
        <v>2.4</v>
      </c>
      <c r="Z72" s="129">
        <f>'C'!I72</f>
        <v>4.5999999999999996</v>
      </c>
      <c r="AA72" s="134">
        <f>'C'!M72</f>
        <v>4.3</v>
      </c>
      <c r="AB72" s="134">
        <f>'C'!R72</f>
        <v>4.0999999999999996</v>
      </c>
      <c r="AC72" s="134">
        <f>'C'!Y72</f>
        <v>2.2999999999999998</v>
      </c>
      <c r="AD72" s="134">
        <f>'C'!Z72</f>
        <v>10</v>
      </c>
      <c r="AE72" s="129">
        <f>'C'!AA72</f>
        <v>5.2</v>
      </c>
      <c r="AF72" s="130">
        <f t="shared" si="9"/>
        <v>4.9000000000000004</v>
      </c>
      <c r="AG72" s="135">
        <f t="shared" si="10"/>
        <v>4.9000000000000004</v>
      </c>
      <c r="AH72" s="347">
        <f t="shared" si="11"/>
        <v>5.4</v>
      </c>
      <c r="AI72" s="347">
        <f t="shared" si="12"/>
        <v>5.4</v>
      </c>
      <c r="AJ72" s="347">
        <f t="shared" si="13"/>
        <v>5.4</v>
      </c>
      <c r="AK72" s="347">
        <f t="shared" si="14"/>
        <v>5.4</v>
      </c>
      <c r="AL72" s="136">
        <f t="shared" si="15"/>
        <v>272</v>
      </c>
    </row>
    <row r="73" spans="1:38" ht="15.6" thickTop="1" thickBot="1">
      <c r="A73" s="85" t="s">
        <v>18</v>
      </c>
      <c r="B73" s="46" t="s">
        <v>27</v>
      </c>
      <c r="C73" s="137">
        <v>509</v>
      </c>
      <c r="D73" s="128">
        <f>H!G73</f>
        <v>10</v>
      </c>
      <c r="E73" s="128">
        <f>H!P73</f>
        <v>0</v>
      </c>
      <c r="F73" s="128">
        <f>'H 50'!AD73</f>
        <v>3.1914894885205103E-2</v>
      </c>
      <c r="G73" s="128">
        <f>'H 50'!AG73</f>
        <v>8.6059719448261855</v>
      </c>
      <c r="H73" s="128">
        <f>H!W73</f>
        <v>10</v>
      </c>
      <c r="I73" s="128">
        <f>H!AA73</f>
        <v>0</v>
      </c>
      <c r="J73" s="130" cm="1">
        <f t="array" ref="J73">H!AH73:AH73</f>
        <v>4.6886362093799381</v>
      </c>
      <c r="K73" s="346">
        <f>'H 50'!BB73</f>
        <v>5.8738649389759594</v>
      </c>
      <c r="L73" s="346">
        <f>'H 50'!BC73</f>
        <v>6.7195914574418429</v>
      </c>
      <c r="M73" s="346">
        <f>'H 50'!BD73</f>
        <v>6.2401509233394856</v>
      </c>
      <c r="N73" s="346">
        <f>'H 50'!BE73</f>
        <v>6.6176746551254455</v>
      </c>
      <c r="O73" s="131">
        <f>V!F73</f>
        <v>5.5</v>
      </c>
      <c r="P73" s="132">
        <f>V!J73</f>
        <v>6</v>
      </c>
      <c r="Q73" s="132">
        <f>V!M73</f>
        <v>6.1</v>
      </c>
      <c r="R73" s="132">
        <f>V!N73</f>
        <v>10</v>
      </c>
      <c r="S73" s="129">
        <f>V!O73</f>
        <v>6.9</v>
      </c>
      <c r="T73" s="132">
        <f>V!S73</f>
        <v>3.5</v>
      </c>
      <c r="U73" s="132">
        <f>V!Y73</f>
        <v>3.9</v>
      </c>
      <c r="V73" s="129">
        <f>V!Z73</f>
        <v>3.7</v>
      </c>
      <c r="W73" s="130">
        <f t="shared" si="8"/>
        <v>5.5</v>
      </c>
      <c r="X73" s="133">
        <f>'C'!F73</f>
        <v>3.3</v>
      </c>
      <c r="Y73" s="134">
        <f>'C'!H73</f>
        <v>2.2000000000000002</v>
      </c>
      <c r="Z73" s="129">
        <f>'C'!I73</f>
        <v>2.8</v>
      </c>
      <c r="AA73" s="134">
        <f>'C'!M73</f>
        <v>2.9</v>
      </c>
      <c r="AB73" s="134">
        <f>'C'!R73</f>
        <v>4.5</v>
      </c>
      <c r="AC73" s="134">
        <f>'C'!Y73</f>
        <v>4.5999999999999996</v>
      </c>
      <c r="AD73" s="134">
        <f>'C'!Z73</f>
        <v>10</v>
      </c>
      <c r="AE73" s="129">
        <f>'C'!AA73</f>
        <v>5.5</v>
      </c>
      <c r="AF73" s="130">
        <f t="shared" si="9"/>
        <v>4.3</v>
      </c>
      <c r="AG73" s="135">
        <f t="shared" si="10"/>
        <v>4.8</v>
      </c>
      <c r="AH73" s="347">
        <f t="shared" si="11"/>
        <v>5.2</v>
      </c>
      <c r="AI73" s="347">
        <f t="shared" si="12"/>
        <v>5.4</v>
      </c>
      <c r="AJ73" s="347">
        <f t="shared" si="13"/>
        <v>5.3</v>
      </c>
      <c r="AK73" s="347">
        <f t="shared" si="14"/>
        <v>5.4</v>
      </c>
      <c r="AL73" s="136">
        <f t="shared" si="15"/>
        <v>282</v>
      </c>
    </row>
    <row r="74" spans="1:38" ht="15.6" thickTop="1" thickBot="1">
      <c r="A74" s="85" t="s">
        <v>18</v>
      </c>
      <c r="B74" s="46" t="s">
        <v>28</v>
      </c>
      <c r="C74" s="137">
        <v>510</v>
      </c>
      <c r="D74" s="128">
        <f>H!G74</f>
        <v>10</v>
      </c>
      <c r="E74" s="128">
        <f>H!P74</f>
        <v>0</v>
      </c>
      <c r="F74" s="128">
        <f>'H 50'!AD74</f>
        <v>0</v>
      </c>
      <c r="G74" s="128">
        <f>'H 50'!AG74</f>
        <v>9.6397463782994279</v>
      </c>
      <c r="H74" s="128">
        <f>H!W74</f>
        <v>10</v>
      </c>
      <c r="I74" s="128">
        <f>H!AA74</f>
        <v>0</v>
      </c>
      <c r="J74" s="130" cm="1">
        <f t="array" ref="J74">H!AH74:AH74</f>
        <v>4.1274751155679361</v>
      </c>
      <c r="K74" s="346">
        <f>'H 50'!BB74</f>
        <v>5.7704151899875695</v>
      </c>
      <c r="L74" s="346">
        <f>'H 50'!BC74</f>
        <v>6.152876800380902</v>
      </c>
      <c r="M74" s="346">
        <f>'H 50'!BD74</f>
        <v>6.0909517881720818</v>
      </c>
      <c r="N74" s="346">
        <f>'H 50'!BE74</f>
        <v>5.725139029047412</v>
      </c>
      <c r="O74" s="131">
        <f>V!F74</f>
        <v>5.9</v>
      </c>
      <c r="P74" s="132">
        <f>V!J74</f>
        <v>6.3</v>
      </c>
      <c r="Q74" s="132">
        <f>V!M74</f>
        <v>6.6</v>
      </c>
      <c r="R74" s="132">
        <f>V!N74</f>
        <v>10</v>
      </c>
      <c r="S74" s="129">
        <f>V!O74</f>
        <v>7.2</v>
      </c>
      <c r="T74" s="132">
        <f>V!S74</f>
        <v>8.4</v>
      </c>
      <c r="U74" s="132">
        <f>V!Y74</f>
        <v>4.8</v>
      </c>
      <c r="V74" s="129">
        <f>V!Z74</f>
        <v>7</v>
      </c>
      <c r="W74" s="130">
        <f t="shared" si="8"/>
        <v>7.1</v>
      </c>
      <c r="X74" s="133">
        <f>'C'!F74</f>
        <v>5</v>
      </c>
      <c r="Y74" s="134">
        <f>'C'!H74</f>
        <v>2.2999999999999998</v>
      </c>
      <c r="Z74" s="129">
        <f>'C'!I74</f>
        <v>3.8</v>
      </c>
      <c r="AA74" s="134">
        <f>'C'!M74</f>
        <v>4.4000000000000004</v>
      </c>
      <c r="AB74" s="134">
        <f>'C'!R74</f>
        <v>6.8</v>
      </c>
      <c r="AC74" s="134">
        <f>'C'!Y74</f>
        <v>4.0999999999999996</v>
      </c>
      <c r="AD74" s="134">
        <f>'C'!Z74</f>
        <v>6</v>
      </c>
      <c r="AE74" s="129">
        <f>'C'!AA74</f>
        <v>5.3</v>
      </c>
      <c r="AF74" s="130">
        <f t="shared" si="9"/>
        <v>4.5999999999999996</v>
      </c>
      <c r="AG74" s="135">
        <f t="shared" si="10"/>
        <v>5.0999999999999996</v>
      </c>
      <c r="AH74" s="347">
        <f t="shared" si="11"/>
        <v>5.7</v>
      </c>
      <c r="AI74" s="347">
        <f t="shared" si="12"/>
        <v>5.9</v>
      </c>
      <c r="AJ74" s="347">
        <f t="shared" si="13"/>
        <v>5.8</v>
      </c>
      <c r="AK74" s="347">
        <f t="shared" si="14"/>
        <v>5.7</v>
      </c>
      <c r="AL74" s="136">
        <f t="shared" si="15"/>
        <v>260</v>
      </c>
    </row>
    <row r="75" spans="1:38" ht="15.6" thickTop="1" thickBot="1">
      <c r="A75" s="85" t="s">
        <v>18</v>
      </c>
      <c r="B75" s="46" t="s">
        <v>29</v>
      </c>
      <c r="C75" s="137">
        <v>511</v>
      </c>
      <c r="D75" s="128">
        <f>H!G75</f>
        <v>10</v>
      </c>
      <c r="E75" s="128">
        <f>H!P75</f>
        <v>0</v>
      </c>
      <c r="F75" s="128">
        <f>'H 50'!AD75</f>
        <v>1.8131913530065638</v>
      </c>
      <c r="G75" s="128">
        <f>'H 50'!AG75</f>
        <v>7.9099367404501599</v>
      </c>
      <c r="H75" s="128">
        <f>H!W75</f>
        <v>10</v>
      </c>
      <c r="I75" s="128">
        <f>H!AA75</f>
        <v>0</v>
      </c>
      <c r="J75" s="130" cm="1">
        <f t="array" ref="J75">H!AH75:AH75</f>
        <v>4.1653795226116319</v>
      </c>
      <c r="K75" s="346">
        <f>'H 50'!BB75</f>
        <v>6.6474342032488627</v>
      </c>
      <c r="L75" s="346">
        <f>'H 50'!BC75</f>
        <v>7.5220303488111826</v>
      </c>
      <c r="M75" s="346">
        <f>'H 50'!BD75</f>
        <v>6.9282397985913597</v>
      </c>
      <c r="N75" s="346">
        <f>'H 50'!BE75</f>
        <v>7.0544445423049886</v>
      </c>
      <c r="O75" s="131">
        <f>V!F75</f>
        <v>5.3</v>
      </c>
      <c r="P75" s="132">
        <f>V!J75</f>
        <v>5.4</v>
      </c>
      <c r="Q75" s="132">
        <f>V!M75</f>
        <v>5.7</v>
      </c>
      <c r="R75" s="132">
        <f>V!N75</f>
        <v>10</v>
      </c>
      <c r="S75" s="129">
        <f>V!O75</f>
        <v>6.6</v>
      </c>
      <c r="T75" s="132">
        <f>V!S75</f>
        <v>8.4</v>
      </c>
      <c r="U75" s="132">
        <f>V!Y75</f>
        <v>4.5999999999999996</v>
      </c>
      <c r="V75" s="129">
        <f>V!Z75</f>
        <v>6.9</v>
      </c>
      <c r="W75" s="130">
        <f t="shared" si="8"/>
        <v>6.8</v>
      </c>
      <c r="X75" s="133">
        <f>'C'!F75</f>
        <v>3.3</v>
      </c>
      <c r="Y75" s="134">
        <f>'C'!H75</f>
        <v>0.9</v>
      </c>
      <c r="Z75" s="129">
        <f>'C'!I75</f>
        <v>2.2000000000000002</v>
      </c>
      <c r="AA75" s="134">
        <f>'C'!M75</f>
        <v>2.7</v>
      </c>
      <c r="AB75" s="134">
        <f>'C'!R75</f>
        <v>5.8</v>
      </c>
      <c r="AC75" s="134">
        <f>'C'!Y75</f>
        <v>3.5</v>
      </c>
      <c r="AD75" s="134">
        <f>'C'!Z75</f>
        <v>10</v>
      </c>
      <c r="AE75" s="129">
        <f>'C'!AA75</f>
        <v>5.5</v>
      </c>
      <c r="AF75" s="130">
        <f t="shared" si="9"/>
        <v>4</v>
      </c>
      <c r="AG75" s="135">
        <f t="shared" si="10"/>
        <v>4.8</v>
      </c>
      <c r="AH75" s="347">
        <f t="shared" si="11"/>
        <v>5.7</v>
      </c>
      <c r="AI75" s="347">
        <f t="shared" si="12"/>
        <v>5.9</v>
      </c>
      <c r="AJ75" s="347">
        <f t="shared" si="13"/>
        <v>5.7</v>
      </c>
      <c r="AK75" s="347">
        <f t="shared" si="14"/>
        <v>5.8</v>
      </c>
      <c r="AL75" s="136">
        <f t="shared" si="15"/>
        <v>282</v>
      </c>
    </row>
    <row r="76" spans="1:38" ht="15.6" thickTop="1" thickBot="1">
      <c r="A76" s="85" t="s">
        <v>18</v>
      </c>
      <c r="B76" s="46" t="s">
        <v>30</v>
      </c>
      <c r="C76" s="137">
        <v>512</v>
      </c>
      <c r="D76" s="128">
        <f>H!G76</f>
        <v>10</v>
      </c>
      <c r="E76" s="128">
        <f>H!P76</f>
        <v>0</v>
      </c>
      <c r="F76" s="128">
        <f>'H 50'!AD76</f>
        <v>0</v>
      </c>
      <c r="G76" s="128">
        <f>'H 50'!AG76</f>
        <v>9.7053348271935853</v>
      </c>
      <c r="H76" s="128">
        <f>H!W76</f>
        <v>10</v>
      </c>
      <c r="I76" s="128">
        <f>H!AA76</f>
        <v>0</v>
      </c>
      <c r="J76" s="130" cm="1">
        <f t="array" ref="J76">H!AH76:AH76</f>
        <v>4.1081798217333487</v>
      </c>
      <c r="K76" s="346">
        <f>'H 50'!BB76</f>
        <v>3.9561901194521063</v>
      </c>
      <c r="L76" s="346">
        <f>'H 50'!BC76</f>
        <v>4.3856140644417065</v>
      </c>
      <c r="M76" s="346">
        <f>'H 50'!BD76</f>
        <v>4.2181733380626607</v>
      </c>
      <c r="N76" s="346">
        <f>'H 50'!BE76</f>
        <v>4.0361924962117381</v>
      </c>
      <c r="O76" s="131">
        <f>V!F76</f>
        <v>4.9000000000000004</v>
      </c>
      <c r="P76" s="132">
        <f>V!J76</f>
        <v>4.8</v>
      </c>
      <c r="Q76" s="132">
        <f>V!M76</f>
        <v>5.8</v>
      </c>
      <c r="R76" s="132">
        <f>V!N76</f>
        <v>10</v>
      </c>
      <c r="S76" s="129">
        <f>V!O76</f>
        <v>6.4</v>
      </c>
      <c r="T76" s="132">
        <f>V!S76</f>
        <v>8.5</v>
      </c>
      <c r="U76" s="132">
        <f>V!Y76</f>
        <v>3.6</v>
      </c>
      <c r="V76" s="129">
        <f>V!Z76</f>
        <v>6.7</v>
      </c>
      <c r="W76" s="130">
        <f t="shared" si="8"/>
        <v>6.6</v>
      </c>
      <c r="X76" s="133">
        <f>'C'!F76</f>
        <v>3.3</v>
      </c>
      <c r="Y76" s="134">
        <f>'C'!H76</f>
        <v>1.2</v>
      </c>
      <c r="Z76" s="129">
        <f>'C'!I76</f>
        <v>2.2999999999999998</v>
      </c>
      <c r="AA76" s="134">
        <f>'C'!M76</f>
        <v>0.9</v>
      </c>
      <c r="AB76" s="134">
        <f>'C'!R76</f>
        <v>7.3</v>
      </c>
      <c r="AC76" s="134">
        <f>'C'!Y76</f>
        <v>3</v>
      </c>
      <c r="AD76" s="134">
        <f>'C'!Z76</f>
        <v>10</v>
      </c>
      <c r="AE76" s="129">
        <f>'C'!AA76</f>
        <v>5.3</v>
      </c>
      <c r="AF76" s="130">
        <f t="shared" si="9"/>
        <v>4</v>
      </c>
      <c r="AG76" s="135">
        <f t="shared" si="10"/>
        <v>4.8</v>
      </c>
      <c r="AH76" s="347">
        <f t="shared" si="11"/>
        <v>4.7</v>
      </c>
      <c r="AI76" s="347">
        <f t="shared" si="12"/>
        <v>4.9000000000000004</v>
      </c>
      <c r="AJ76" s="347">
        <f t="shared" si="13"/>
        <v>4.8</v>
      </c>
      <c r="AK76" s="347">
        <f t="shared" si="14"/>
        <v>4.7</v>
      </c>
      <c r="AL76" s="136">
        <f t="shared" si="15"/>
        <v>282</v>
      </c>
    </row>
    <row r="77" spans="1:38" ht="15.6" thickTop="1" thickBot="1">
      <c r="A77" s="83" t="s">
        <v>186</v>
      </c>
      <c r="B77" s="46" t="s">
        <v>186</v>
      </c>
      <c r="C77" s="137">
        <v>601</v>
      </c>
      <c r="D77" s="128">
        <f>H!G77</f>
        <v>10</v>
      </c>
      <c r="E77" s="128">
        <f>H!P77</f>
        <v>7.6</v>
      </c>
      <c r="F77" s="128">
        <f>'H 50'!AD77</f>
        <v>0</v>
      </c>
      <c r="G77" s="128">
        <f>'H 50'!AG77</f>
        <v>9.1013221334174084</v>
      </c>
      <c r="H77" s="128">
        <f>H!W77</f>
        <v>10</v>
      </c>
      <c r="I77" s="128">
        <f>H!AA77</f>
        <v>0</v>
      </c>
      <c r="J77" s="130" cm="1">
        <f t="array" ref="J77">H!AH77:AH77</f>
        <v>6.1796648844772877</v>
      </c>
      <c r="K77" s="346">
        <f>'H 50'!BB77</f>
        <v>5.3852305520571955</v>
      </c>
      <c r="L77" s="346">
        <f>'H 50'!BC77</f>
        <v>5.3950986001610453</v>
      </c>
      <c r="M77" s="346">
        <f>'H 50'!BD77</f>
        <v>5.3008036299365662</v>
      </c>
      <c r="N77" s="346">
        <f>'H 50'!BE77</f>
        <v>5.8660831336328423</v>
      </c>
      <c r="O77" s="131">
        <f>V!F77</f>
        <v>6.2</v>
      </c>
      <c r="P77" s="132">
        <f>V!J77</f>
        <v>7.2</v>
      </c>
      <c r="Q77" s="132">
        <f>V!M77</f>
        <v>5.9</v>
      </c>
      <c r="R77" s="132">
        <f>V!N77</f>
        <v>10</v>
      </c>
      <c r="S77" s="129">
        <f>V!O77</f>
        <v>7.3</v>
      </c>
      <c r="T77" s="132">
        <f>V!S77</f>
        <v>8.5</v>
      </c>
      <c r="U77" s="132">
        <f>V!Y77</f>
        <v>5.5</v>
      </c>
      <c r="V77" s="129">
        <f>V!Z77</f>
        <v>7.3</v>
      </c>
      <c r="W77" s="130">
        <f t="shared" si="8"/>
        <v>7.3</v>
      </c>
      <c r="X77" s="133">
        <f>'C'!F77</f>
        <v>3.3</v>
      </c>
      <c r="Y77" s="134">
        <f>'C'!H77</f>
        <v>1.9</v>
      </c>
      <c r="Z77" s="129">
        <f>'C'!I77</f>
        <v>2.6</v>
      </c>
      <c r="AA77" s="134">
        <f>'C'!M77</f>
        <v>4.7</v>
      </c>
      <c r="AB77" s="134">
        <f>'C'!R77</f>
        <v>8.6999999999999993</v>
      </c>
      <c r="AC77" s="134">
        <f>'C'!Y77</f>
        <v>2.1</v>
      </c>
      <c r="AD77" s="134">
        <f>'C'!Z77</f>
        <v>6</v>
      </c>
      <c r="AE77" s="129">
        <f>'C'!AA77</f>
        <v>5.4</v>
      </c>
      <c r="AF77" s="130">
        <f t="shared" si="9"/>
        <v>4.0999999999999996</v>
      </c>
      <c r="AG77" s="135">
        <f t="shared" si="10"/>
        <v>5.7</v>
      </c>
      <c r="AH77" s="347">
        <f t="shared" si="11"/>
        <v>5.4</v>
      </c>
      <c r="AI77" s="347">
        <f t="shared" si="12"/>
        <v>5.4</v>
      </c>
      <c r="AJ77" s="347">
        <f t="shared" si="13"/>
        <v>5.4</v>
      </c>
      <c r="AK77" s="347">
        <f t="shared" si="14"/>
        <v>5.6</v>
      </c>
      <c r="AL77" s="136">
        <f t="shared" si="15"/>
        <v>175</v>
      </c>
    </row>
    <row r="78" spans="1:38" ht="15.6" thickTop="1" thickBot="1">
      <c r="A78" s="83" t="s">
        <v>186</v>
      </c>
      <c r="B78" s="46" t="s">
        <v>187</v>
      </c>
      <c r="C78" s="137">
        <v>602</v>
      </c>
      <c r="D78" s="128">
        <f>H!G78</f>
        <v>10</v>
      </c>
      <c r="E78" s="128">
        <f>H!P78</f>
        <v>0</v>
      </c>
      <c r="F78" s="128">
        <f>'H 50'!AD78</f>
        <v>0</v>
      </c>
      <c r="G78" s="128">
        <f>'H 50'!AG78</f>
        <v>9.8874207432185877</v>
      </c>
      <c r="H78" s="128">
        <f>H!W78</f>
        <v>10</v>
      </c>
      <c r="I78" s="128">
        <f>H!AA78</f>
        <v>0</v>
      </c>
      <c r="J78" s="130" cm="1">
        <f t="array" ref="J78">H!AH78:AH78</f>
        <v>4.0887282409566597</v>
      </c>
      <c r="K78" s="346">
        <f>'H 50'!BB78</f>
        <v>4.2248815509053488</v>
      </c>
      <c r="L78" s="346">
        <f>'H 50'!BC78</f>
        <v>4.4747819457309639</v>
      </c>
      <c r="M78" s="346">
        <f>'H 50'!BD78</f>
        <v>4.1377649203783875</v>
      </c>
      <c r="N78" s="346">
        <f>'H 50'!BE78</f>
        <v>4.2271800602603546</v>
      </c>
      <c r="O78" s="131">
        <f>V!F78</f>
        <v>8.3000000000000007</v>
      </c>
      <c r="P78" s="132">
        <f>V!J78</f>
        <v>9</v>
      </c>
      <c r="Q78" s="132">
        <f>V!M78</f>
        <v>6.5</v>
      </c>
      <c r="R78" s="132">
        <f>V!N78</f>
        <v>10</v>
      </c>
      <c r="S78" s="129">
        <f>V!O78</f>
        <v>8.5</v>
      </c>
      <c r="T78" s="132">
        <f>V!S78</f>
        <v>2.1</v>
      </c>
      <c r="U78" s="132">
        <f>V!Y78</f>
        <v>5.4</v>
      </c>
      <c r="V78" s="129">
        <f>V!Z78</f>
        <v>3.9</v>
      </c>
      <c r="W78" s="130">
        <f t="shared" si="8"/>
        <v>6.8</v>
      </c>
      <c r="X78" s="133">
        <f>'C'!F78</f>
        <v>0.7</v>
      </c>
      <c r="Y78" s="134">
        <f>'C'!H78</f>
        <v>8.9</v>
      </c>
      <c r="Z78" s="129">
        <f>'C'!I78</f>
        <v>6.3</v>
      </c>
      <c r="AA78" s="134">
        <f>'C'!M78</f>
        <v>9.3000000000000007</v>
      </c>
      <c r="AB78" s="134">
        <f>'C'!R78</f>
        <v>7.5</v>
      </c>
      <c r="AC78" s="134">
        <f>'C'!Y78</f>
        <v>6.7</v>
      </c>
      <c r="AD78" s="134">
        <f>'C'!Z78</f>
        <v>10</v>
      </c>
      <c r="AE78" s="129">
        <f>'C'!AA78</f>
        <v>8.4</v>
      </c>
      <c r="AF78" s="130">
        <f t="shared" si="9"/>
        <v>7.5</v>
      </c>
      <c r="AG78" s="135">
        <f t="shared" si="10"/>
        <v>5.9</v>
      </c>
      <c r="AH78" s="347">
        <f t="shared" si="11"/>
        <v>6</v>
      </c>
      <c r="AI78" s="347">
        <f t="shared" si="12"/>
        <v>6.1</v>
      </c>
      <c r="AJ78" s="347">
        <f t="shared" si="13"/>
        <v>6</v>
      </c>
      <c r="AK78" s="347">
        <f t="shared" si="14"/>
        <v>6</v>
      </c>
      <c r="AL78" s="136">
        <f t="shared" si="15"/>
        <v>137</v>
      </c>
    </row>
    <row r="79" spans="1:38" ht="15.6" thickTop="1" thickBot="1">
      <c r="A79" s="83" t="s">
        <v>186</v>
      </c>
      <c r="B79" s="46" t="s">
        <v>188</v>
      </c>
      <c r="C79" s="137">
        <v>603</v>
      </c>
      <c r="D79" s="128">
        <f>H!G79</f>
        <v>10</v>
      </c>
      <c r="E79" s="128">
        <f>H!P79</f>
        <v>0</v>
      </c>
      <c r="F79" s="128">
        <f>'H 50'!AD79</f>
        <v>0</v>
      </c>
      <c r="G79" s="128">
        <f>'H 50'!AG79</f>
        <v>8.4043081058304985</v>
      </c>
      <c r="H79" s="128">
        <f>H!W79</f>
        <v>10</v>
      </c>
      <c r="I79" s="128">
        <f>H!AA79</f>
        <v>0</v>
      </c>
      <c r="J79" s="130" cm="1">
        <f t="array" ref="J79">H!AH79:AH79</f>
        <v>4.3101110340608839</v>
      </c>
      <c r="K79" s="346">
        <f>'H 50'!BB79</f>
        <v>5.4684205908044481</v>
      </c>
      <c r="L79" s="346">
        <f>'H 50'!BC79</f>
        <v>5.3841476929977974</v>
      </c>
      <c r="M79" s="346">
        <f>'H 50'!BD79</f>
        <v>5.4527381804973247</v>
      </c>
      <c r="N79" s="346">
        <f>'H 50'!BE79</f>
        <v>5.4304597664782763</v>
      </c>
      <c r="O79" s="131">
        <f>V!F79</f>
        <v>7.8</v>
      </c>
      <c r="P79" s="132">
        <f>V!J79</f>
        <v>9.1</v>
      </c>
      <c r="Q79" s="132">
        <f>V!M79</f>
        <v>7.3</v>
      </c>
      <c r="R79" s="132">
        <f>V!N79</f>
        <v>6</v>
      </c>
      <c r="S79" s="129">
        <f>V!O79</f>
        <v>7.6</v>
      </c>
      <c r="T79" s="132">
        <f>V!S79</f>
        <v>2.4</v>
      </c>
      <c r="U79" s="132">
        <f>V!Y79</f>
        <v>5.3</v>
      </c>
      <c r="V79" s="129">
        <f>V!Z79</f>
        <v>4</v>
      </c>
      <c r="W79" s="130">
        <f t="shared" si="8"/>
        <v>6.1</v>
      </c>
      <c r="X79" s="133">
        <f>'C'!F79</f>
        <v>6.7</v>
      </c>
      <c r="Y79" s="134">
        <f>'C'!H79</f>
        <v>6.9</v>
      </c>
      <c r="Z79" s="129">
        <f>'C'!I79</f>
        <v>6.8</v>
      </c>
      <c r="AA79" s="134">
        <f>'C'!M79</f>
        <v>9.1999999999999993</v>
      </c>
      <c r="AB79" s="134">
        <f>'C'!R79</f>
        <v>8.5</v>
      </c>
      <c r="AC79" s="134">
        <f>'C'!Y79</f>
        <v>5.9</v>
      </c>
      <c r="AD79" s="134">
        <f>'C'!Z79</f>
        <v>10</v>
      </c>
      <c r="AE79" s="129">
        <f>'C'!AA79</f>
        <v>8.4</v>
      </c>
      <c r="AF79" s="130">
        <f t="shared" si="9"/>
        <v>7.7</v>
      </c>
      <c r="AG79" s="135">
        <f t="shared" si="10"/>
        <v>5.9</v>
      </c>
      <c r="AH79" s="347">
        <f t="shared" si="11"/>
        <v>6.4</v>
      </c>
      <c r="AI79" s="347">
        <f t="shared" si="12"/>
        <v>6.3</v>
      </c>
      <c r="AJ79" s="347">
        <f t="shared" si="13"/>
        <v>6.4</v>
      </c>
      <c r="AK79" s="347">
        <f t="shared" si="14"/>
        <v>6.3</v>
      </c>
      <c r="AL79" s="136">
        <f t="shared" si="15"/>
        <v>137</v>
      </c>
    </row>
    <row r="80" spans="1:38" ht="15.6" thickTop="1" thickBot="1">
      <c r="A80" s="83" t="s">
        <v>186</v>
      </c>
      <c r="B80" s="46" t="s">
        <v>189</v>
      </c>
      <c r="C80" s="137">
        <v>604</v>
      </c>
      <c r="D80" s="128">
        <f>H!G80</f>
        <v>10</v>
      </c>
      <c r="E80" s="128">
        <f>H!P80</f>
        <v>0</v>
      </c>
      <c r="F80" s="128">
        <f>'H 50'!AD80</f>
        <v>6.3829789770410636E-3</v>
      </c>
      <c r="G80" s="128">
        <f>'H 50'!AG80</f>
        <v>9.367597056849295</v>
      </c>
      <c r="H80" s="128">
        <f>H!W80</f>
        <v>10</v>
      </c>
      <c r="I80" s="128">
        <f>H!AA80</f>
        <v>0</v>
      </c>
      <c r="J80" s="130" cm="1">
        <f t="array" ref="J80">H!AH80:AH80</f>
        <v>4.2703541557913596</v>
      </c>
      <c r="K80" s="346">
        <f>'H 50'!BB80</f>
        <v>3.7129022690232389</v>
      </c>
      <c r="L80" s="346">
        <f>'H 50'!BC80</f>
        <v>4.5330994802712858</v>
      </c>
      <c r="M80" s="346">
        <f>'H 50'!BD80</f>
        <v>4.223821640494684</v>
      </c>
      <c r="N80" s="346">
        <f>'H 50'!BE80</f>
        <v>4.8581240236785757</v>
      </c>
      <c r="O80" s="131">
        <f>V!F80</f>
        <v>7.4</v>
      </c>
      <c r="P80" s="132">
        <f>V!J80</f>
        <v>9.4</v>
      </c>
      <c r="Q80" s="132">
        <f>V!M80</f>
        <v>5.6</v>
      </c>
      <c r="R80" s="132">
        <f>V!N80</f>
        <v>4</v>
      </c>
      <c r="S80" s="129">
        <f>V!O80</f>
        <v>6.6</v>
      </c>
      <c r="T80" s="132">
        <f>V!S80</f>
        <v>0.5</v>
      </c>
      <c r="U80" s="132">
        <f>V!Y80</f>
        <v>3.7</v>
      </c>
      <c r="V80" s="129">
        <f>V!Z80</f>
        <v>2.2000000000000002</v>
      </c>
      <c r="W80" s="130">
        <f t="shared" si="8"/>
        <v>4.8</v>
      </c>
      <c r="X80" s="133">
        <f>'C'!F80</f>
        <v>6.7</v>
      </c>
      <c r="Y80" s="134">
        <f>'C'!H80</f>
        <v>7.1</v>
      </c>
      <c r="Z80" s="129">
        <f>'C'!I80</f>
        <v>6.9</v>
      </c>
      <c r="AA80" s="134">
        <f>'C'!M80</f>
        <v>7.4</v>
      </c>
      <c r="AB80" s="134">
        <f>'C'!R80</f>
        <v>7.5</v>
      </c>
      <c r="AC80" s="134">
        <f>'C'!Y80</f>
        <v>4.5999999999999996</v>
      </c>
      <c r="AD80" s="134">
        <f>'C'!Z80</f>
        <v>10</v>
      </c>
      <c r="AE80" s="129">
        <f>'C'!AA80</f>
        <v>7.4</v>
      </c>
      <c r="AF80" s="130">
        <f t="shared" si="9"/>
        <v>7.2</v>
      </c>
      <c r="AG80" s="135">
        <f t="shared" si="10"/>
        <v>5.3</v>
      </c>
      <c r="AH80" s="347">
        <f t="shared" si="11"/>
        <v>5</v>
      </c>
      <c r="AI80" s="347">
        <f t="shared" si="12"/>
        <v>5.4</v>
      </c>
      <c r="AJ80" s="347">
        <f t="shared" si="13"/>
        <v>5.3</v>
      </c>
      <c r="AK80" s="347">
        <f t="shared" si="14"/>
        <v>5.5</v>
      </c>
      <c r="AL80" s="136">
        <f t="shared" si="15"/>
        <v>241</v>
      </c>
    </row>
    <row r="81" spans="1:38" ht="15.6" thickTop="1" thickBot="1">
      <c r="A81" s="83" t="s">
        <v>186</v>
      </c>
      <c r="B81" s="46" t="s">
        <v>190</v>
      </c>
      <c r="C81" s="137">
        <v>605</v>
      </c>
      <c r="D81" s="128">
        <f>H!G81</f>
        <v>10</v>
      </c>
      <c r="E81" s="128">
        <f>H!P81</f>
        <v>0</v>
      </c>
      <c r="F81" s="128">
        <f>'H 50'!AD81</f>
        <v>0</v>
      </c>
      <c r="G81" s="128">
        <f>'H 50'!AG81</f>
        <v>4.8732259832195375</v>
      </c>
      <c r="H81" s="128">
        <f>H!W81</f>
        <v>10</v>
      </c>
      <c r="I81" s="128">
        <f>H!AA81</f>
        <v>0</v>
      </c>
      <c r="J81" s="130" cm="1">
        <f t="array" ref="J81">H!AH81:AH81</f>
        <v>4.9969422418244127</v>
      </c>
      <c r="K81" s="346">
        <f>'H 50'!BB81</f>
        <v>2.398691985436086</v>
      </c>
      <c r="L81" s="346">
        <f>'H 50'!BC81</f>
        <v>2.9439427786599679</v>
      </c>
      <c r="M81" s="346">
        <f>'H 50'!BD81</f>
        <v>2.5302785338114853</v>
      </c>
      <c r="N81" s="346">
        <f>'H 50'!BE81</f>
        <v>2.8318214625725742</v>
      </c>
      <c r="O81" s="131">
        <f>V!F81</f>
        <v>7.6</v>
      </c>
      <c r="P81" s="132">
        <f>V!J81</f>
        <v>9.1999999999999993</v>
      </c>
      <c r="Q81" s="132">
        <f>V!M81</f>
        <v>6.9</v>
      </c>
      <c r="R81" s="132">
        <f>V!N81</f>
        <v>10</v>
      </c>
      <c r="S81" s="129">
        <f>V!O81</f>
        <v>8.4</v>
      </c>
      <c r="T81" s="132">
        <f>V!S81</f>
        <v>1.4</v>
      </c>
      <c r="U81" s="132">
        <f>V!Y81</f>
        <v>5.3</v>
      </c>
      <c r="V81" s="129">
        <f>V!Z81</f>
        <v>3.6</v>
      </c>
      <c r="W81" s="130">
        <f t="shared" si="8"/>
        <v>6.6</v>
      </c>
      <c r="X81" s="133">
        <f>'C'!F81</f>
        <v>5</v>
      </c>
      <c r="Y81" s="134">
        <f>'C'!H81</f>
        <v>5.7</v>
      </c>
      <c r="Z81" s="129">
        <f>'C'!I81</f>
        <v>5.4</v>
      </c>
      <c r="AA81" s="134">
        <f>'C'!M81</f>
        <v>9</v>
      </c>
      <c r="AB81" s="134">
        <f>'C'!R81</f>
        <v>7.2</v>
      </c>
      <c r="AC81" s="134">
        <f>'C'!Y81</f>
        <v>5.5</v>
      </c>
      <c r="AD81" s="134">
        <f>'C'!Z81</f>
        <v>10</v>
      </c>
      <c r="AE81" s="129">
        <f>'C'!AA81</f>
        <v>7.9</v>
      </c>
      <c r="AF81" s="130">
        <f t="shared" si="9"/>
        <v>6.8</v>
      </c>
      <c r="AG81" s="135">
        <f t="shared" si="10"/>
        <v>6.1</v>
      </c>
      <c r="AH81" s="347">
        <f t="shared" si="11"/>
        <v>4.8</v>
      </c>
      <c r="AI81" s="347">
        <f t="shared" si="12"/>
        <v>5.0999999999999996</v>
      </c>
      <c r="AJ81" s="347">
        <f t="shared" si="13"/>
        <v>4.8</v>
      </c>
      <c r="AK81" s="347">
        <f t="shared" si="14"/>
        <v>5</v>
      </c>
      <c r="AL81" s="136">
        <f t="shared" si="15"/>
        <v>108</v>
      </c>
    </row>
    <row r="82" spans="1:38" ht="15.6" thickTop="1" thickBot="1">
      <c r="A82" s="83" t="s">
        <v>186</v>
      </c>
      <c r="B82" s="46" t="s">
        <v>191</v>
      </c>
      <c r="C82" s="137">
        <v>606</v>
      </c>
      <c r="D82" s="128">
        <f>H!G82</f>
        <v>10</v>
      </c>
      <c r="E82" s="128">
        <f>H!P82</f>
        <v>7.6</v>
      </c>
      <c r="F82" s="128">
        <f>'H 50'!AD82</f>
        <v>0.4187234158211553</v>
      </c>
      <c r="G82" s="128">
        <f>'H 50'!AG82</f>
        <v>4.8311307501396419</v>
      </c>
      <c r="H82" s="128">
        <f>H!W82</f>
        <v>10</v>
      </c>
      <c r="I82" s="128">
        <f>H!AA82</f>
        <v>0</v>
      </c>
      <c r="J82" s="130" cm="1">
        <f t="array" ref="J82">H!AH82:AH82</f>
        <v>7.2222655190905245</v>
      </c>
      <c r="K82" s="346">
        <f>'H 50'!BB82</f>
        <v>5.5720568711556915</v>
      </c>
      <c r="L82" s="346">
        <f>'H 50'!BC82</f>
        <v>5.8252742812722511</v>
      </c>
      <c r="M82" s="346">
        <f>'H 50'!BD82</f>
        <v>5.7217612987552187</v>
      </c>
      <c r="N82" s="346">
        <f>'H 50'!BE82</f>
        <v>6.1803207046393593</v>
      </c>
      <c r="O82" s="131">
        <f>V!F82</f>
        <v>7.4</v>
      </c>
      <c r="P82" s="132">
        <f>V!J82</f>
        <v>8.6999999999999993</v>
      </c>
      <c r="Q82" s="132">
        <f>V!M82</f>
        <v>7.1</v>
      </c>
      <c r="R82" s="132">
        <f>V!N82</f>
        <v>10</v>
      </c>
      <c r="S82" s="129">
        <f>V!O82</f>
        <v>8.3000000000000007</v>
      </c>
      <c r="T82" s="132">
        <f>V!S82</f>
        <v>5.0999999999999996</v>
      </c>
      <c r="U82" s="132">
        <f>V!Y82</f>
        <v>4.8</v>
      </c>
      <c r="V82" s="129">
        <f>V!Z82</f>
        <v>5</v>
      </c>
      <c r="W82" s="130">
        <f t="shared" si="8"/>
        <v>7</v>
      </c>
      <c r="X82" s="133">
        <f>'C'!F82</f>
        <v>6.7</v>
      </c>
      <c r="Y82" s="134">
        <f>'C'!H82</f>
        <v>4.0999999999999996</v>
      </c>
      <c r="Z82" s="129">
        <f>'C'!I82</f>
        <v>5.5</v>
      </c>
      <c r="AA82" s="134">
        <f>'C'!M82</f>
        <v>8.9</v>
      </c>
      <c r="AB82" s="134">
        <f>'C'!R82</f>
        <v>7</v>
      </c>
      <c r="AC82" s="134">
        <f>'C'!Y82</f>
        <v>5.4</v>
      </c>
      <c r="AD82" s="134">
        <f>'C'!Z82</f>
        <v>10</v>
      </c>
      <c r="AE82" s="129">
        <f>'C'!AA82</f>
        <v>7.8</v>
      </c>
      <c r="AF82" s="130">
        <f t="shared" si="9"/>
        <v>6.8</v>
      </c>
      <c r="AG82" s="135">
        <f t="shared" si="10"/>
        <v>7</v>
      </c>
      <c r="AH82" s="347">
        <f t="shared" si="11"/>
        <v>6.4</v>
      </c>
      <c r="AI82" s="347">
        <f t="shared" si="12"/>
        <v>6.5</v>
      </c>
      <c r="AJ82" s="347">
        <f t="shared" si="13"/>
        <v>6.5</v>
      </c>
      <c r="AK82" s="347">
        <f t="shared" si="14"/>
        <v>6.7</v>
      </c>
      <c r="AL82" s="136">
        <f t="shared" si="15"/>
        <v>7</v>
      </c>
    </row>
    <row r="83" spans="1:38" ht="15.6" thickTop="1" thickBot="1">
      <c r="A83" s="83" t="s">
        <v>186</v>
      </c>
      <c r="B83" s="46" t="s">
        <v>192</v>
      </c>
      <c r="C83" s="137">
        <v>607</v>
      </c>
      <c r="D83" s="128">
        <f>H!G83</f>
        <v>10</v>
      </c>
      <c r="E83" s="128">
        <f>H!P83</f>
        <v>7.6</v>
      </c>
      <c r="F83" s="128">
        <f>'H 50'!AD83</f>
        <v>0</v>
      </c>
      <c r="G83" s="128">
        <f>'H 50'!AG83</f>
        <v>4.6911407965710126</v>
      </c>
      <c r="H83" s="128">
        <f>H!W83</f>
        <v>10</v>
      </c>
      <c r="I83" s="128">
        <f>H!AA83</f>
        <v>0</v>
      </c>
      <c r="J83" s="130" cm="1">
        <f t="array" ref="J83">H!AH83:AH83</f>
        <v>7.0597985172966533</v>
      </c>
      <c r="K83" s="346">
        <f>'H 50'!BB83</f>
        <v>2.3686088494090813</v>
      </c>
      <c r="L83" s="346">
        <f>'H 50'!BC83</f>
        <v>2.966463480128775</v>
      </c>
      <c r="M83" s="346">
        <f>'H 50'!BD83</f>
        <v>2.6380353632722038</v>
      </c>
      <c r="N83" s="346">
        <f>'H 50'!BE83</f>
        <v>2.7783284575816141</v>
      </c>
      <c r="O83" s="131">
        <f>V!F83</f>
        <v>7.7</v>
      </c>
      <c r="P83" s="132">
        <f>V!J83</f>
        <v>8.4</v>
      </c>
      <c r="Q83" s="132">
        <f>V!M83</f>
        <v>7.1</v>
      </c>
      <c r="R83" s="132">
        <f>V!N83</f>
        <v>10</v>
      </c>
      <c r="S83" s="129">
        <f>V!O83</f>
        <v>8.3000000000000007</v>
      </c>
      <c r="T83" s="132">
        <f>V!S83</f>
        <v>8.3000000000000007</v>
      </c>
      <c r="U83" s="132">
        <f>V!Y83</f>
        <v>3.6</v>
      </c>
      <c r="V83" s="129">
        <f>V!Z83</f>
        <v>6.5</v>
      </c>
      <c r="W83" s="130">
        <f t="shared" si="8"/>
        <v>7.5</v>
      </c>
      <c r="X83" s="133">
        <f>'C'!F83</f>
        <v>3.3</v>
      </c>
      <c r="Y83" s="134">
        <f>'C'!H83</f>
        <v>3.3</v>
      </c>
      <c r="Z83" s="129">
        <f>'C'!I83</f>
        <v>3.3</v>
      </c>
      <c r="AA83" s="134">
        <f>'C'!M83</f>
        <v>6.2</v>
      </c>
      <c r="AB83" s="134">
        <f>'C'!R83</f>
        <v>6.3</v>
      </c>
      <c r="AC83" s="134">
        <f>'C'!Y83</f>
        <v>4.8</v>
      </c>
      <c r="AD83" s="134">
        <f>'C'!Z83</f>
        <v>10</v>
      </c>
      <c r="AE83" s="129">
        <f>'C'!AA83</f>
        <v>6.8</v>
      </c>
      <c r="AF83" s="130">
        <f t="shared" si="9"/>
        <v>5.3</v>
      </c>
      <c r="AG83" s="135">
        <f t="shared" si="10"/>
        <v>6.5</v>
      </c>
      <c r="AH83" s="347">
        <f t="shared" si="11"/>
        <v>4.5</v>
      </c>
      <c r="AI83" s="347">
        <f t="shared" si="12"/>
        <v>4.9000000000000004</v>
      </c>
      <c r="AJ83" s="347">
        <f t="shared" si="13"/>
        <v>4.7</v>
      </c>
      <c r="AK83" s="347">
        <f t="shared" si="14"/>
        <v>4.8</v>
      </c>
      <c r="AL83" s="136">
        <f t="shared" si="15"/>
        <v>54</v>
      </c>
    </row>
    <row r="84" spans="1:38" ht="15.6" thickTop="1" thickBot="1">
      <c r="A84" s="83" t="s">
        <v>186</v>
      </c>
      <c r="B84" s="46" t="s">
        <v>193</v>
      </c>
      <c r="C84" s="137">
        <v>608</v>
      </c>
      <c r="D84" s="128">
        <f>H!G84</f>
        <v>10</v>
      </c>
      <c r="E84" s="128">
        <f>H!P84</f>
        <v>0</v>
      </c>
      <c r="F84" s="128">
        <f>'H 50'!AD84</f>
        <v>0</v>
      </c>
      <c r="G84" s="128">
        <f>'H 50'!AG84</f>
        <v>4.74791983656716</v>
      </c>
      <c r="H84" s="128">
        <f>H!W84</f>
        <v>10</v>
      </c>
      <c r="I84" s="128">
        <f>H!AA84</f>
        <v>0</v>
      </c>
      <c r="J84" s="130" cm="1">
        <f t="array" ref="J84">H!AH84:AH84</f>
        <v>4.0863110795955668</v>
      </c>
      <c r="K84" s="346">
        <f>'H 50'!BB84</f>
        <v>5.2747038664040984</v>
      </c>
      <c r="L84" s="346">
        <f>'H 50'!BC84</f>
        <v>5.2585570821997338</v>
      </c>
      <c r="M84" s="346">
        <f>'H 50'!BD84</f>
        <v>5.2227813010283244</v>
      </c>
      <c r="N84" s="346">
        <f>'H 50'!BE84</f>
        <v>5.5177629224773481</v>
      </c>
      <c r="O84" s="131">
        <f>V!F84</f>
        <v>8.6999999999999993</v>
      </c>
      <c r="P84" s="132">
        <f>V!J84</f>
        <v>8.9</v>
      </c>
      <c r="Q84" s="132">
        <f>V!M84</f>
        <v>6.9</v>
      </c>
      <c r="R84" s="132">
        <f>V!N84</f>
        <v>6</v>
      </c>
      <c r="S84" s="129">
        <f>V!O84</f>
        <v>7.6</v>
      </c>
      <c r="T84" s="132">
        <f>V!S84</f>
        <v>2.1</v>
      </c>
      <c r="U84" s="132">
        <f>V!Y84</f>
        <v>7.8</v>
      </c>
      <c r="V84" s="129">
        <f>V!Z84</f>
        <v>5.6</v>
      </c>
      <c r="W84" s="130">
        <f t="shared" si="8"/>
        <v>6.7</v>
      </c>
      <c r="X84" s="133">
        <f>'C'!F84</f>
        <v>5</v>
      </c>
      <c r="Y84" s="134">
        <f>'C'!H84</f>
        <v>8</v>
      </c>
      <c r="Z84" s="129">
        <f>'C'!I84</f>
        <v>6.8</v>
      </c>
      <c r="AA84" s="134">
        <f>'C'!M84</f>
        <v>8.9</v>
      </c>
      <c r="AB84" s="134">
        <f>'C'!R84</f>
        <v>9.4</v>
      </c>
      <c r="AC84" s="134">
        <f>'C'!Y84</f>
        <v>7.5</v>
      </c>
      <c r="AD84" s="134">
        <f>'C'!Z84</f>
        <v>10</v>
      </c>
      <c r="AE84" s="129">
        <f>'C'!AA84</f>
        <v>9</v>
      </c>
      <c r="AF84" s="130">
        <f t="shared" si="9"/>
        <v>8.1</v>
      </c>
      <c r="AG84" s="135">
        <f t="shared" si="10"/>
        <v>6.1</v>
      </c>
      <c r="AH84" s="347">
        <f t="shared" si="11"/>
        <v>6.6</v>
      </c>
      <c r="AI84" s="347">
        <f t="shared" si="12"/>
        <v>6.6</v>
      </c>
      <c r="AJ84" s="347">
        <f t="shared" si="13"/>
        <v>6.6</v>
      </c>
      <c r="AK84" s="347">
        <f t="shared" si="14"/>
        <v>6.7</v>
      </c>
      <c r="AL84" s="136">
        <f t="shared" si="15"/>
        <v>108</v>
      </c>
    </row>
    <row r="85" spans="1:38" ht="15.6" thickTop="1" thickBot="1">
      <c r="A85" s="83" t="s">
        <v>186</v>
      </c>
      <c r="B85" s="46" t="s">
        <v>194</v>
      </c>
      <c r="C85" s="137">
        <v>609</v>
      </c>
      <c r="D85" s="128">
        <f>H!G85</f>
        <v>10</v>
      </c>
      <c r="E85" s="128">
        <f>H!P85</f>
        <v>0</v>
      </c>
      <c r="F85" s="128">
        <f>'H 50'!AD85</f>
        <v>0</v>
      </c>
      <c r="G85" s="128">
        <f>'H 50'!AG85</f>
        <v>4.6872247743509838</v>
      </c>
      <c r="H85" s="128">
        <f>H!W85</f>
        <v>10</v>
      </c>
      <c r="I85" s="128">
        <f>H!AA85</f>
        <v>0</v>
      </c>
      <c r="J85" s="130" cm="1">
        <f t="array" ref="J85">H!AH85:AH85</f>
        <v>5.2542170035445386</v>
      </c>
      <c r="K85" s="346">
        <f>'H 50'!BB85</f>
        <v>5.4617384333196624</v>
      </c>
      <c r="L85" s="346">
        <f>'H 50'!BC85</f>
        <v>5.415286206828263</v>
      </c>
      <c r="M85" s="346">
        <f>'H 50'!BD85</f>
        <v>5.421924339532552</v>
      </c>
      <c r="N85" s="346">
        <f>'H 50'!BE85</f>
        <v>5.4516768284148291</v>
      </c>
      <c r="O85" s="131">
        <f>V!F85</f>
        <v>7.9</v>
      </c>
      <c r="P85" s="132">
        <f>V!J85</f>
        <v>9</v>
      </c>
      <c r="Q85" s="132">
        <f>V!M85</f>
        <v>6.9</v>
      </c>
      <c r="R85" s="132">
        <f>V!N85</f>
        <v>10</v>
      </c>
      <c r="S85" s="129">
        <f>V!O85</f>
        <v>8.5</v>
      </c>
      <c r="T85" s="132">
        <f>V!S85</f>
        <v>2.2999999999999998</v>
      </c>
      <c r="U85" s="132">
        <f>V!Y85</f>
        <v>4.5</v>
      </c>
      <c r="V85" s="129">
        <f>V!Z85</f>
        <v>3.5</v>
      </c>
      <c r="W85" s="130">
        <f t="shared" si="8"/>
        <v>6.7</v>
      </c>
      <c r="X85" s="133">
        <f>'C'!F85</f>
        <v>0.7</v>
      </c>
      <c r="Y85" s="134">
        <f>'C'!H85</f>
        <v>4.9000000000000004</v>
      </c>
      <c r="Z85" s="129">
        <f>'C'!I85</f>
        <v>3.1</v>
      </c>
      <c r="AA85" s="134">
        <f>'C'!M85</f>
        <v>8.6999999999999993</v>
      </c>
      <c r="AB85" s="134">
        <f>'C'!R85</f>
        <v>4.8</v>
      </c>
      <c r="AC85" s="134">
        <f>'C'!Y85</f>
        <v>5.0999999999999996</v>
      </c>
      <c r="AD85" s="134">
        <f>'C'!Z85</f>
        <v>10</v>
      </c>
      <c r="AE85" s="129">
        <f>'C'!AA85</f>
        <v>7.2</v>
      </c>
      <c r="AF85" s="130">
        <f t="shared" si="9"/>
        <v>5.5</v>
      </c>
      <c r="AG85" s="135">
        <f t="shared" si="10"/>
        <v>5.8</v>
      </c>
      <c r="AH85" s="347">
        <f t="shared" si="11"/>
        <v>5.9</v>
      </c>
      <c r="AI85" s="347">
        <f t="shared" si="12"/>
        <v>5.8</v>
      </c>
      <c r="AJ85" s="347">
        <f t="shared" si="13"/>
        <v>5.8</v>
      </c>
      <c r="AK85" s="347">
        <f t="shared" si="14"/>
        <v>5.9</v>
      </c>
      <c r="AL85" s="136">
        <f t="shared" si="15"/>
        <v>159</v>
      </c>
    </row>
    <row r="86" spans="1:38" ht="15.6" thickTop="1" thickBot="1">
      <c r="A86" s="83" t="s">
        <v>186</v>
      </c>
      <c r="B86" s="46" t="s">
        <v>195</v>
      </c>
      <c r="C86" s="137">
        <v>610</v>
      </c>
      <c r="D86" s="128">
        <f>H!G86</f>
        <v>10</v>
      </c>
      <c r="E86" s="128">
        <f>H!P86</f>
        <v>0</v>
      </c>
      <c r="F86" s="128">
        <f>'H 50'!AD86</f>
        <v>0</v>
      </c>
      <c r="G86" s="128">
        <f>'H 50'!AG86</f>
        <v>4.794909915077989</v>
      </c>
      <c r="H86" s="128">
        <f>H!W86</f>
        <v>10</v>
      </c>
      <c r="I86" s="128">
        <f>H!AA86</f>
        <v>0</v>
      </c>
      <c r="J86" s="130" cm="1">
        <f t="array" ref="J86">H!AH86:AH86</f>
        <v>4.0623935701740477</v>
      </c>
      <c r="K86" s="346">
        <f>'H 50'!BB86</f>
        <v>5.4741336321998562</v>
      </c>
      <c r="L86" s="346">
        <f>'H 50'!BC86</f>
        <v>5.4574093671649413</v>
      </c>
      <c r="M86" s="346">
        <f>'H 50'!BD86</f>
        <v>5.3787944241894259</v>
      </c>
      <c r="N86" s="346">
        <f>'H 50'!BE86</f>
        <v>5.5337935153373037</v>
      </c>
      <c r="O86" s="131">
        <f>V!F86</f>
        <v>8</v>
      </c>
      <c r="P86" s="132">
        <f>V!J86</f>
        <v>8.4</v>
      </c>
      <c r="Q86" s="132">
        <f>V!M86</f>
        <v>7</v>
      </c>
      <c r="R86" s="132">
        <f>V!N86</f>
        <v>6</v>
      </c>
      <c r="S86" s="129">
        <f>V!O86</f>
        <v>7.4</v>
      </c>
      <c r="T86" s="132">
        <f>V!S86</f>
        <v>2.2000000000000002</v>
      </c>
      <c r="U86" s="132">
        <f>V!Y86</f>
        <v>6.7</v>
      </c>
      <c r="V86" s="129">
        <f>V!Z86</f>
        <v>4.8</v>
      </c>
      <c r="W86" s="130">
        <f t="shared" si="8"/>
        <v>6.3</v>
      </c>
      <c r="X86" s="133">
        <f>'C'!F86</f>
        <v>3.3</v>
      </c>
      <c r="Y86" s="134">
        <f>'C'!H86</f>
        <v>6</v>
      </c>
      <c r="Z86" s="129">
        <f>'C'!I86</f>
        <v>4.8</v>
      </c>
      <c r="AA86" s="134">
        <f>'C'!M86</f>
        <v>7.5</v>
      </c>
      <c r="AB86" s="134">
        <f>'C'!R86</f>
        <v>7.3</v>
      </c>
      <c r="AC86" s="134">
        <f>'C'!Y86</f>
        <v>5.3</v>
      </c>
      <c r="AD86" s="134">
        <f>'C'!Z86</f>
        <v>10</v>
      </c>
      <c r="AE86" s="129">
        <f>'C'!AA86</f>
        <v>7.5</v>
      </c>
      <c r="AF86" s="130">
        <f t="shared" si="9"/>
        <v>6.3</v>
      </c>
      <c r="AG86" s="135">
        <f t="shared" si="10"/>
        <v>5.4</v>
      </c>
      <c r="AH86" s="347">
        <f t="shared" si="11"/>
        <v>6</v>
      </c>
      <c r="AI86" s="347">
        <f t="shared" si="12"/>
        <v>6</v>
      </c>
      <c r="AJ86" s="347">
        <f t="shared" si="13"/>
        <v>6</v>
      </c>
      <c r="AK86" s="347">
        <f t="shared" si="14"/>
        <v>6</v>
      </c>
      <c r="AL86" s="136">
        <f t="shared" si="15"/>
        <v>229</v>
      </c>
    </row>
    <row r="87" spans="1:38" ht="15.6" thickTop="1" thickBot="1">
      <c r="A87" s="83" t="s">
        <v>186</v>
      </c>
      <c r="B87" s="46" t="s">
        <v>196</v>
      </c>
      <c r="C87" s="137">
        <v>611</v>
      </c>
      <c r="D87" s="128">
        <f>H!G87</f>
        <v>10</v>
      </c>
      <c r="E87" s="128">
        <f>H!P87</f>
        <v>0</v>
      </c>
      <c r="F87" s="128">
        <f>'H 50'!AD87</f>
        <v>0</v>
      </c>
      <c r="G87" s="128">
        <f>'H 50'!AG87</f>
        <v>4.5227613230043087</v>
      </c>
      <c r="H87" s="128">
        <f>H!W87</f>
        <v>10</v>
      </c>
      <c r="I87" s="128">
        <f>H!AA87</f>
        <v>0</v>
      </c>
      <c r="J87" s="130" cm="1">
        <f t="array" ref="J87">H!AH87:AH87</f>
        <v>3.4803490370764707</v>
      </c>
      <c r="K87" s="346">
        <f>'H 50'!BB87</f>
        <v>3.9773772601334798</v>
      </c>
      <c r="L87" s="346">
        <f>'H 50'!BC87</f>
        <v>4.3141731825231657</v>
      </c>
      <c r="M87" s="346">
        <f>'H 50'!BD87</f>
        <v>3.8314762863102079</v>
      </c>
      <c r="N87" s="346">
        <f>'H 50'!BE87</f>
        <v>4.1789521149997242</v>
      </c>
      <c r="O87" s="131">
        <f>V!F87</f>
        <v>6.9</v>
      </c>
      <c r="P87" s="132">
        <f>V!J87</f>
        <v>8</v>
      </c>
      <c r="Q87" s="132">
        <f>V!M87</f>
        <v>6.7</v>
      </c>
      <c r="R87" s="132">
        <f>V!N87</f>
        <v>10</v>
      </c>
      <c r="S87" s="129">
        <f>V!O87</f>
        <v>7.9</v>
      </c>
      <c r="T87" s="132">
        <f>V!S87</f>
        <v>4.3</v>
      </c>
      <c r="U87" s="132">
        <f>V!Y87</f>
        <v>5.6</v>
      </c>
      <c r="V87" s="129">
        <f>V!Z87</f>
        <v>5</v>
      </c>
      <c r="W87" s="130">
        <f t="shared" si="8"/>
        <v>6.7</v>
      </c>
      <c r="X87" s="133">
        <f>'C'!F87</f>
        <v>6.7</v>
      </c>
      <c r="Y87" s="134">
        <f>'C'!H87</f>
        <v>6.1</v>
      </c>
      <c r="Z87" s="129">
        <f>'C'!I87</f>
        <v>6.4</v>
      </c>
      <c r="AA87" s="134">
        <f>'C'!M87</f>
        <v>7.2</v>
      </c>
      <c r="AB87" s="134">
        <f>'C'!R87</f>
        <v>7.3</v>
      </c>
      <c r="AC87" s="134">
        <f>'C'!Y87</f>
        <v>3.7</v>
      </c>
      <c r="AD87" s="134">
        <f>'C'!Z87</f>
        <v>10</v>
      </c>
      <c r="AE87" s="129">
        <f>'C'!AA87</f>
        <v>7.1</v>
      </c>
      <c r="AF87" s="130">
        <f t="shared" si="9"/>
        <v>6.8</v>
      </c>
      <c r="AG87" s="135">
        <f t="shared" si="10"/>
        <v>5.4</v>
      </c>
      <c r="AH87" s="347">
        <f t="shared" si="11"/>
        <v>5.7</v>
      </c>
      <c r="AI87" s="347">
        <f t="shared" si="12"/>
        <v>5.8</v>
      </c>
      <c r="AJ87" s="347">
        <f t="shared" si="13"/>
        <v>5.6</v>
      </c>
      <c r="AK87" s="347">
        <f t="shared" si="14"/>
        <v>5.8</v>
      </c>
      <c r="AL87" s="136">
        <f t="shared" si="15"/>
        <v>229</v>
      </c>
    </row>
    <row r="88" spans="1:38" ht="15.6" thickTop="1" thickBot="1">
      <c r="A88" s="83" t="s">
        <v>186</v>
      </c>
      <c r="B88" s="46" t="s">
        <v>197</v>
      </c>
      <c r="C88" s="137">
        <v>612</v>
      </c>
      <c r="D88" s="128">
        <f>H!G88</f>
        <v>10</v>
      </c>
      <c r="E88" s="128">
        <f>H!P88</f>
        <v>0</v>
      </c>
      <c r="F88" s="128">
        <f>'H 50'!AD88</f>
        <v>0</v>
      </c>
      <c r="G88" s="128">
        <f>'H 50'!AG88</f>
        <v>4.3857078390683482</v>
      </c>
      <c r="H88" s="128">
        <f>H!W88</f>
        <v>10</v>
      </c>
      <c r="I88" s="128">
        <f>H!AA88</f>
        <v>0</v>
      </c>
      <c r="J88" s="130" cm="1">
        <f t="array" ref="J88">H!AH88:AH88</f>
        <v>4.0536664963454436</v>
      </c>
      <c r="K88" s="346">
        <f>'H 50'!BB88</f>
        <v>4.0900681085131216</v>
      </c>
      <c r="L88" s="346">
        <f>'H 50'!BC88</f>
        <v>4.4384311974777999</v>
      </c>
      <c r="M88" s="346">
        <f>'H 50'!BD88</f>
        <v>4.0949942557251111</v>
      </c>
      <c r="N88" s="346">
        <f>'H 50'!BE88</f>
        <v>3.8902658532233083</v>
      </c>
      <c r="O88" s="131">
        <f>V!F88</f>
        <v>7.7</v>
      </c>
      <c r="P88" s="132">
        <f>V!J88</f>
        <v>8.8000000000000007</v>
      </c>
      <c r="Q88" s="132">
        <f>V!M88</f>
        <v>6.9</v>
      </c>
      <c r="R88" s="132">
        <f>V!N88</f>
        <v>10</v>
      </c>
      <c r="S88" s="129">
        <f>V!O88</f>
        <v>8.4</v>
      </c>
      <c r="T88" s="132">
        <f>V!S88</f>
        <v>3.1</v>
      </c>
      <c r="U88" s="132">
        <f>V!Y88</f>
        <v>5.4</v>
      </c>
      <c r="V88" s="129">
        <f>V!Z88</f>
        <v>4.3</v>
      </c>
      <c r="W88" s="130">
        <f t="shared" si="8"/>
        <v>6.8</v>
      </c>
      <c r="X88" s="133">
        <f>'C'!F88</f>
        <v>6.7</v>
      </c>
      <c r="Y88" s="134">
        <f>'C'!H88</f>
        <v>7.1</v>
      </c>
      <c r="Z88" s="129">
        <f>'C'!I88</f>
        <v>6.9</v>
      </c>
      <c r="AA88" s="134">
        <f>'C'!M88</f>
        <v>7</v>
      </c>
      <c r="AB88" s="134">
        <f>'C'!R88</f>
        <v>8.1999999999999993</v>
      </c>
      <c r="AC88" s="134">
        <f>'C'!Y88</f>
        <v>4.3</v>
      </c>
      <c r="AD88" s="134">
        <f>'C'!Z88</f>
        <v>10</v>
      </c>
      <c r="AE88" s="129">
        <f>'C'!AA88</f>
        <v>7.4</v>
      </c>
      <c r="AF88" s="130">
        <f t="shared" si="9"/>
        <v>7.2</v>
      </c>
      <c r="AG88" s="135">
        <f t="shared" si="10"/>
        <v>5.8</v>
      </c>
      <c r="AH88" s="347">
        <f t="shared" si="11"/>
        <v>5.9</v>
      </c>
      <c r="AI88" s="347">
        <f t="shared" si="12"/>
        <v>6</v>
      </c>
      <c r="AJ88" s="347">
        <f t="shared" si="13"/>
        <v>5.9</v>
      </c>
      <c r="AK88" s="347">
        <f t="shared" si="14"/>
        <v>5.8</v>
      </c>
      <c r="AL88" s="136">
        <f t="shared" si="15"/>
        <v>159</v>
      </c>
    </row>
    <row r="89" spans="1:38" ht="15.6" thickTop="1" thickBot="1">
      <c r="A89" s="83" t="s">
        <v>186</v>
      </c>
      <c r="B89" s="46" t="s">
        <v>198</v>
      </c>
      <c r="C89" s="137">
        <v>613</v>
      </c>
      <c r="D89" s="128">
        <f>H!G89</f>
        <v>10</v>
      </c>
      <c r="E89" s="128">
        <f>H!P89</f>
        <v>0</v>
      </c>
      <c r="F89" s="128">
        <f>'H 50'!AD89</f>
        <v>4.5957448000603612E-2</v>
      </c>
      <c r="G89" s="128">
        <f>'H 50'!AG89</f>
        <v>4.789036246436198</v>
      </c>
      <c r="H89" s="128">
        <f>H!W89</f>
        <v>10</v>
      </c>
      <c r="I89" s="128">
        <f>H!AA89</f>
        <v>0</v>
      </c>
      <c r="J89" s="130" cm="1">
        <f t="array" ref="J89">H!AH89:AH89</f>
        <v>4.1004415861144485</v>
      </c>
      <c r="K89" s="346">
        <f>'H 50'!BB89</f>
        <v>3.7203583563266633</v>
      </c>
      <c r="L89" s="346">
        <f>'H 50'!BC89</f>
        <v>4.6571936470161717</v>
      </c>
      <c r="M89" s="346">
        <f>'H 50'!BD89</f>
        <v>4.3630493800363181</v>
      </c>
      <c r="N89" s="346">
        <f>'H 50'!BE89</f>
        <v>4.8467019119811381</v>
      </c>
      <c r="O89" s="131">
        <f>V!F89</f>
        <v>8.1</v>
      </c>
      <c r="P89" s="132">
        <f>V!J89</f>
        <v>9.3000000000000007</v>
      </c>
      <c r="Q89" s="132">
        <f>V!M89</f>
        <v>6.8</v>
      </c>
      <c r="R89" s="132">
        <f>V!N89</f>
        <v>10</v>
      </c>
      <c r="S89" s="129">
        <f>V!O89</f>
        <v>8.6</v>
      </c>
      <c r="T89" s="132">
        <f>V!S89</f>
        <v>0.9</v>
      </c>
      <c r="U89" s="132">
        <f>V!Y89</f>
        <v>5.0999999999999996</v>
      </c>
      <c r="V89" s="129">
        <f>V!Z89</f>
        <v>3.3</v>
      </c>
      <c r="W89" s="130">
        <f t="shared" si="8"/>
        <v>6.7</v>
      </c>
      <c r="X89" s="133">
        <f>'C'!F89</f>
        <v>10</v>
      </c>
      <c r="Y89" s="134">
        <f>'C'!H89</f>
        <v>8</v>
      </c>
      <c r="Z89" s="129">
        <f>'C'!I89</f>
        <v>9.3000000000000007</v>
      </c>
      <c r="AA89" s="134">
        <f>'C'!M89</f>
        <v>8.3000000000000007</v>
      </c>
      <c r="AB89" s="134">
        <f>'C'!R89</f>
        <v>9.6</v>
      </c>
      <c r="AC89" s="134">
        <f>'C'!Y89</f>
        <v>3.4</v>
      </c>
      <c r="AD89" s="134">
        <f>'C'!Z89</f>
        <v>10</v>
      </c>
      <c r="AE89" s="129">
        <f>'C'!AA89</f>
        <v>7.8</v>
      </c>
      <c r="AF89" s="130">
        <f t="shared" si="9"/>
        <v>8.6999999999999993</v>
      </c>
      <c r="AG89" s="135">
        <f t="shared" si="10"/>
        <v>6.2</v>
      </c>
      <c r="AH89" s="347">
        <f t="shared" si="11"/>
        <v>6</v>
      </c>
      <c r="AI89" s="347">
        <f t="shared" si="12"/>
        <v>6.5</v>
      </c>
      <c r="AJ89" s="347">
        <f t="shared" si="13"/>
        <v>6.3</v>
      </c>
      <c r="AK89" s="347">
        <f t="shared" si="14"/>
        <v>6.6</v>
      </c>
      <c r="AL89" s="136">
        <f t="shared" si="15"/>
        <v>90</v>
      </c>
    </row>
    <row r="90" spans="1:38" ht="15.6" thickTop="1" thickBot="1">
      <c r="A90" s="83" t="s">
        <v>186</v>
      </c>
      <c r="B90" s="46" t="s">
        <v>176</v>
      </c>
      <c r="C90" s="137">
        <v>614</v>
      </c>
      <c r="D90" s="128">
        <f>H!G90</f>
        <v>0</v>
      </c>
      <c r="E90" s="128">
        <f>H!P90</f>
        <v>0</v>
      </c>
      <c r="F90" s="128">
        <f>'H 50'!AD90</f>
        <v>0</v>
      </c>
      <c r="G90" s="128">
        <f>'H 50'!AG90</f>
        <v>4.6744986138565201</v>
      </c>
      <c r="H90" s="128">
        <f>H!W90</f>
        <v>10</v>
      </c>
      <c r="I90" s="128">
        <f>H!AA90</f>
        <v>0</v>
      </c>
      <c r="J90" s="130" cm="1">
        <f t="array" ref="J90">H!AH90:AH90</f>
        <v>3.168945128655952</v>
      </c>
      <c r="K90" s="346">
        <f>'H 50'!BB90</f>
        <v>3.9457869867110014</v>
      </c>
      <c r="L90" s="346">
        <f>'H 50'!BC90</f>
        <v>4.3870451104184349</v>
      </c>
      <c r="M90" s="346">
        <f>'H 50'!BD90</f>
        <v>4.3317159719643881</v>
      </c>
      <c r="N90" s="346">
        <f>'H 50'!BE90</f>
        <v>3.9226953946615311</v>
      </c>
      <c r="O90" s="131">
        <f>V!F90</f>
        <v>8.6</v>
      </c>
      <c r="P90" s="132">
        <f>V!J90</f>
        <v>9.3000000000000007</v>
      </c>
      <c r="Q90" s="132">
        <f>V!M90</f>
        <v>7.8</v>
      </c>
      <c r="R90" s="132">
        <f>V!N90</f>
        <v>10</v>
      </c>
      <c r="S90" s="129">
        <f>V!O90</f>
        <v>8.9</v>
      </c>
      <c r="T90" s="132">
        <f>V!S90</f>
        <v>2.2000000000000002</v>
      </c>
      <c r="U90" s="132">
        <f>V!Y90</f>
        <v>5.0999999999999996</v>
      </c>
      <c r="V90" s="129">
        <f>V!Z90</f>
        <v>3.8</v>
      </c>
      <c r="W90" s="130">
        <f t="shared" si="8"/>
        <v>7.1</v>
      </c>
      <c r="X90" s="133">
        <f>'C'!F90</f>
        <v>6.7</v>
      </c>
      <c r="Y90" s="134">
        <f>'C'!H90</f>
        <v>7.8</v>
      </c>
      <c r="Z90" s="129">
        <f>'C'!I90</f>
        <v>7.3</v>
      </c>
      <c r="AA90" s="134">
        <f>'C'!M90</f>
        <v>7.5</v>
      </c>
      <c r="AB90" s="134">
        <f>'C'!R90</f>
        <v>9.1999999999999993</v>
      </c>
      <c r="AC90" s="134">
        <f>'C'!Y90</f>
        <v>5.3</v>
      </c>
      <c r="AD90" s="134">
        <f>'C'!Z90</f>
        <v>10</v>
      </c>
      <c r="AE90" s="129">
        <f>'C'!AA90</f>
        <v>8</v>
      </c>
      <c r="AF90" s="130">
        <f t="shared" si="9"/>
        <v>7.7</v>
      </c>
      <c r="AG90" s="135">
        <f t="shared" si="10"/>
        <v>5.6</v>
      </c>
      <c r="AH90" s="347">
        <f t="shared" si="11"/>
        <v>6</v>
      </c>
      <c r="AI90" s="347">
        <f t="shared" si="12"/>
        <v>6.2</v>
      </c>
      <c r="AJ90" s="347">
        <f t="shared" si="13"/>
        <v>6.2</v>
      </c>
      <c r="AK90" s="347">
        <f t="shared" si="14"/>
        <v>6</v>
      </c>
      <c r="AL90" s="136">
        <f t="shared" si="15"/>
        <v>195</v>
      </c>
    </row>
    <row r="91" spans="1:38" ht="15.6" thickTop="1" thickBot="1">
      <c r="A91" s="83" t="s">
        <v>186</v>
      </c>
      <c r="B91" s="46" t="s">
        <v>199</v>
      </c>
      <c r="C91" s="137">
        <v>615</v>
      </c>
      <c r="D91" s="128">
        <f>H!G91</f>
        <v>10</v>
      </c>
      <c r="E91" s="128">
        <f>H!P91</f>
        <v>0</v>
      </c>
      <c r="F91" s="128">
        <f>'H 50'!AD91</f>
        <v>1.9148936931123191E-2</v>
      </c>
      <c r="G91" s="128">
        <f>'H 50'!AG91</f>
        <v>4.5031819412806948</v>
      </c>
      <c r="H91" s="128">
        <f>H!W91</f>
        <v>10</v>
      </c>
      <c r="I91" s="128">
        <f>H!AA91</f>
        <v>0</v>
      </c>
      <c r="J91" s="130" cm="1">
        <f t="array" ref="J91">H!AH91:AH91</f>
        <v>4.8429766476335558</v>
      </c>
      <c r="K91" s="346">
        <f>'H 50'!BB91</f>
        <v>5.7370277740173767</v>
      </c>
      <c r="L91" s="346">
        <f>'H 50'!BC91</f>
        <v>5.5089116954176705</v>
      </c>
      <c r="M91" s="346">
        <f>'H 50'!BD91</f>
        <v>5.9076042479818023</v>
      </c>
      <c r="N91" s="346">
        <f>'H 50'!BE91</f>
        <v>6.2294447079762536</v>
      </c>
      <c r="O91" s="131">
        <f>V!F91</f>
        <v>6.7</v>
      </c>
      <c r="P91" s="132">
        <f>V!J91</f>
        <v>8.1</v>
      </c>
      <c r="Q91" s="132">
        <f>V!M91</f>
        <v>6.5</v>
      </c>
      <c r="R91" s="132">
        <f>V!N91</f>
        <v>10</v>
      </c>
      <c r="S91" s="129">
        <f>V!O91</f>
        <v>7.8</v>
      </c>
      <c r="T91" s="132">
        <f>V!S91</f>
        <v>2.7</v>
      </c>
      <c r="U91" s="132">
        <f>V!Y91</f>
        <v>4.4000000000000004</v>
      </c>
      <c r="V91" s="129">
        <f>V!Z91</f>
        <v>3.6</v>
      </c>
      <c r="W91" s="130">
        <f t="shared" si="8"/>
        <v>6.1</v>
      </c>
      <c r="X91" s="133">
        <f>'C'!F91</f>
        <v>6.7</v>
      </c>
      <c r="Y91" s="134">
        <f>'C'!H91</f>
        <v>3.5</v>
      </c>
      <c r="Z91" s="129">
        <f>'C'!I91</f>
        <v>5.3</v>
      </c>
      <c r="AA91" s="134">
        <f>'C'!M91</f>
        <v>7</v>
      </c>
      <c r="AB91" s="134">
        <f>'C'!R91</f>
        <v>4.4000000000000004</v>
      </c>
      <c r="AC91" s="134">
        <f>'C'!Y91</f>
        <v>4.2</v>
      </c>
      <c r="AD91" s="134">
        <f>'C'!Z91</f>
        <v>10</v>
      </c>
      <c r="AE91" s="129">
        <f>'C'!AA91</f>
        <v>6.4</v>
      </c>
      <c r="AF91" s="130">
        <f t="shared" si="9"/>
        <v>5.9</v>
      </c>
      <c r="AG91" s="135">
        <f t="shared" si="10"/>
        <v>5.6</v>
      </c>
      <c r="AH91" s="347">
        <f t="shared" si="11"/>
        <v>5.9</v>
      </c>
      <c r="AI91" s="347">
        <f t="shared" si="12"/>
        <v>5.8</v>
      </c>
      <c r="AJ91" s="347">
        <f t="shared" si="13"/>
        <v>6</v>
      </c>
      <c r="AK91" s="347">
        <f t="shared" si="14"/>
        <v>6.1</v>
      </c>
      <c r="AL91" s="136">
        <f t="shared" si="15"/>
        <v>195</v>
      </c>
    </row>
    <row r="92" spans="1:38" ht="15.6" thickTop="1" thickBot="1">
      <c r="A92" s="83" t="s">
        <v>186</v>
      </c>
      <c r="B92" s="46" t="s">
        <v>200</v>
      </c>
      <c r="C92" s="137">
        <v>616</v>
      </c>
      <c r="D92" s="128">
        <f>H!G92</f>
        <v>10</v>
      </c>
      <c r="E92" s="128">
        <f>H!P92</f>
        <v>0</v>
      </c>
      <c r="F92" s="128">
        <f>'H 50'!AD92</f>
        <v>0</v>
      </c>
      <c r="G92" s="128">
        <f>'H 50'!AG92</f>
        <v>4.6676461220038243</v>
      </c>
      <c r="H92" s="128">
        <f>H!W92</f>
        <v>10</v>
      </c>
      <c r="I92" s="128">
        <f>H!AA92</f>
        <v>0</v>
      </c>
      <c r="J92" s="130" cm="1">
        <f t="array" ref="J92">H!AH92:AH92</f>
        <v>4.5668269406626418</v>
      </c>
      <c r="K92" s="346">
        <f>'H 50'!BB92</f>
        <v>3.872994660487024</v>
      </c>
      <c r="L92" s="346">
        <f>'H 50'!BC92</f>
        <v>4.0928294899694153</v>
      </c>
      <c r="M92" s="346">
        <f>'H 50'!BD92</f>
        <v>3.6838842200219992</v>
      </c>
      <c r="N92" s="346">
        <f>'H 50'!BE92</f>
        <v>4.1266959508683811</v>
      </c>
      <c r="O92" s="131">
        <f>V!F92</f>
        <v>7.6</v>
      </c>
      <c r="P92" s="132">
        <f>V!J92</f>
        <v>8.5</v>
      </c>
      <c r="Q92" s="132">
        <f>V!M92</f>
        <v>6.5</v>
      </c>
      <c r="R92" s="132">
        <f>V!N92</f>
        <v>10</v>
      </c>
      <c r="S92" s="129">
        <f>V!O92</f>
        <v>8.1999999999999993</v>
      </c>
      <c r="T92" s="132">
        <f>V!S92</f>
        <v>0.7</v>
      </c>
      <c r="U92" s="132">
        <f>V!Y92</f>
        <v>4.5999999999999996</v>
      </c>
      <c r="V92" s="129">
        <f>V!Z92</f>
        <v>2.9</v>
      </c>
      <c r="W92" s="130">
        <f t="shared" si="8"/>
        <v>6.2</v>
      </c>
      <c r="X92" s="133">
        <f>'C'!F92</f>
        <v>6.7</v>
      </c>
      <c r="Y92" s="134">
        <f>'C'!H92</f>
        <v>4.7</v>
      </c>
      <c r="Z92" s="129">
        <f>'C'!I92</f>
        <v>5.8</v>
      </c>
      <c r="AA92" s="134">
        <f>'C'!M92</f>
        <v>6.4</v>
      </c>
      <c r="AB92" s="134">
        <f>'C'!R92</f>
        <v>6.7</v>
      </c>
      <c r="AC92" s="134">
        <f>'C'!Y92</f>
        <v>3.4</v>
      </c>
      <c r="AD92" s="134">
        <f>'C'!Z92</f>
        <v>10</v>
      </c>
      <c r="AE92" s="129">
        <f>'C'!AA92</f>
        <v>6.6</v>
      </c>
      <c r="AF92" s="130">
        <f t="shared" si="9"/>
        <v>6.2</v>
      </c>
      <c r="AG92" s="135">
        <f t="shared" si="10"/>
        <v>5.6</v>
      </c>
      <c r="AH92" s="347">
        <f t="shared" si="11"/>
        <v>5.3</v>
      </c>
      <c r="AI92" s="347">
        <f t="shared" si="12"/>
        <v>5.4</v>
      </c>
      <c r="AJ92" s="347">
        <f t="shared" si="13"/>
        <v>5.2</v>
      </c>
      <c r="AK92" s="347">
        <f t="shared" si="14"/>
        <v>5.4</v>
      </c>
      <c r="AL92" s="136">
        <f t="shared" si="15"/>
        <v>195</v>
      </c>
    </row>
    <row r="93" spans="1:38" ht="15.6" thickTop="1" thickBot="1">
      <c r="A93" s="83" t="s">
        <v>170</v>
      </c>
      <c r="B93" s="46" t="s">
        <v>201</v>
      </c>
      <c r="C93" s="137">
        <v>701</v>
      </c>
      <c r="D93" s="128">
        <f>H!G93</f>
        <v>10</v>
      </c>
      <c r="E93" s="128">
        <f>H!P93</f>
        <v>0</v>
      </c>
      <c r="F93" s="128">
        <f>'H 50'!AD93</f>
        <v>0</v>
      </c>
      <c r="G93" s="128">
        <f>'H 50'!AG93</f>
        <v>4.7547723284198575</v>
      </c>
      <c r="H93" s="128">
        <f>H!W93</f>
        <v>10</v>
      </c>
      <c r="I93" s="128">
        <f>H!AA93</f>
        <v>10</v>
      </c>
      <c r="J93" s="130" cm="1">
        <f t="array" ref="J93">H!AH93:AH93</f>
        <v>5.7431881769631685</v>
      </c>
      <c r="K93" s="346">
        <f>'H 50'!BB93</f>
        <v>5.441742479158088</v>
      </c>
      <c r="L93" s="346">
        <f>'H 50'!BC93</f>
        <v>5.3935376772951891</v>
      </c>
      <c r="M93" s="346">
        <f>'H 50'!BD93</f>
        <v>5.3713926749710259</v>
      </c>
      <c r="N93" s="346">
        <f>'H 50'!BE93</f>
        <v>5.3769870439513987</v>
      </c>
      <c r="O93" s="131">
        <f>V!F93</f>
        <v>6.4</v>
      </c>
      <c r="P93" s="132">
        <f>V!J93</f>
        <v>7.9</v>
      </c>
      <c r="Q93" s="132">
        <f>V!M93</f>
        <v>5.8</v>
      </c>
      <c r="R93" s="132">
        <f>V!N93</f>
        <v>10</v>
      </c>
      <c r="S93" s="129">
        <f>V!O93</f>
        <v>7.5</v>
      </c>
      <c r="T93" s="132">
        <f>V!S93</f>
        <v>0.9</v>
      </c>
      <c r="U93" s="132">
        <f>V!Y93</f>
        <v>4.3</v>
      </c>
      <c r="V93" s="129">
        <f>V!Z93</f>
        <v>2.8</v>
      </c>
      <c r="W93" s="130">
        <f t="shared" si="8"/>
        <v>5.6</v>
      </c>
      <c r="X93" s="133">
        <f>'C'!F93</f>
        <v>3.3</v>
      </c>
      <c r="Y93" s="134">
        <f>'C'!H93</f>
        <v>4.2</v>
      </c>
      <c r="Z93" s="129">
        <f>'C'!I93</f>
        <v>3.8</v>
      </c>
      <c r="AA93" s="134">
        <f>'C'!M93</f>
        <v>7.5</v>
      </c>
      <c r="AB93" s="134">
        <f>'C'!R93</f>
        <v>7.4</v>
      </c>
      <c r="AC93" s="134">
        <f>'C'!Y93</f>
        <v>3.8</v>
      </c>
      <c r="AD93" s="134">
        <f>'C'!Z93</f>
        <v>10</v>
      </c>
      <c r="AE93" s="129">
        <f>'C'!AA93</f>
        <v>7.2</v>
      </c>
      <c r="AF93" s="130">
        <f t="shared" si="9"/>
        <v>5.8</v>
      </c>
      <c r="AG93" s="135">
        <f t="shared" si="10"/>
        <v>5.7</v>
      </c>
      <c r="AH93" s="347">
        <f t="shared" si="11"/>
        <v>5.6</v>
      </c>
      <c r="AI93" s="347">
        <f t="shared" si="12"/>
        <v>5.6</v>
      </c>
      <c r="AJ93" s="347">
        <f t="shared" si="13"/>
        <v>5.6</v>
      </c>
      <c r="AK93" s="347">
        <f t="shared" si="14"/>
        <v>5.6</v>
      </c>
      <c r="AL93" s="136">
        <f t="shared" si="15"/>
        <v>175</v>
      </c>
    </row>
    <row r="94" spans="1:38" ht="15.6" thickTop="1" thickBot="1">
      <c r="A94" s="83" t="s">
        <v>170</v>
      </c>
      <c r="B94" s="46" t="s">
        <v>202</v>
      </c>
      <c r="C94" s="137">
        <v>702</v>
      </c>
      <c r="D94" s="128">
        <f>H!G94</f>
        <v>10</v>
      </c>
      <c r="E94" s="128">
        <f>H!P94</f>
        <v>0</v>
      </c>
      <c r="F94" s="128">
        <f>'H 50'!AD94</f>
        <v>0</v>
      </c>
      <c r="G94" s="128">
        <f>'H 50'!AG94</f>
        <v>5.2197753505912159</v>
      </c>
      <c r="H94" s="128">
        <f>H!W94</f>
        <v>10</v>
      </c>
      <c r="I94" s="128">
        <f>H!AA94</f>
        <v>10</v>
      </c>
      <c r="J94" s="130" cm="1">
        <f t="array" ref="J94">H!AH94:AH94</f>
        <v>5.2651329630191821</v>
      </c>
      <c r="K94" s="346">
        <f>'H 50'!BB94</f>
        <v>3.7470455566831737</v>
      </c>
      <c r="L94" s="346">
        <f>'H 50'!BC94</f>
        <v>4.2569528299290278</v>
      </c>
      <c r="M94" s="346">
        <f>'H 50'!BD94</f>
        <v>4.2752815320827597</v>
      </c>
      <c r="N94" s="346">
        <f>'H 50'!BE94</f>
        <v>4.0391587053243976</v>
      </c>
      <c r="O94" s="131">
        <f>V!F94</f>
        <v>7.4</v>
      </c>
      <c r="P94" s="132">
        <f>V!J94</f>
        <v>8.3000000000000007</v>
      </c>
      <c r="Q94" s="132">
        <f>V!M94</f>
        <v>6.4</v>
      </c>
      <c r="R94" s="132">
        <f>V!N94</f>
        <v>6</v>
      </c>
      <c r="S94" s="129">
        <f>V!O94</f>
        <v>7</v>
      </c>
      <c r="T94" s="132">
        <f>V!S94</f>
        <v>0.3</v>
      </c>
      <c r="U94" s="132">
        <f>V!Y94</f>
        <v>5.8</v>
      </c>
      <c r="V94" s="129">
        <f>V!Z94</f>
        <v>3.5</v>
      </c>
      <c r="W94" s="130">
        <f t="shared" si="8"/>
        <v>5.5</v>
      </c>
      <c r="X94" s="133">
        <f>'C'!F94</f>
        <v>6.7</v>
      </c>
      <c r="Y94" s="134">
        <f>'C'!H94</f>
        <v>6.9</v>
      </c>
      <c r="Z94" s="129">
        <f>'C'!I94</f>
        <v>6.8</v>
      </c>
      <c r="AA94" s="134">
        <f>'C'!M94</f>
        <v>8.6999999999999993</v>
      </c>
      <c r="AB94" s="134">
        <f>'C'!R94</f>
        <v>9.1</v>
      </c>
      <c r="AC94" s="134">
        <f>'C'!Y94</f>
        <v>4.0999999999999996</v>
      </c>
      <c r="AD94" s="134">
        <f>'C'!Z94</f>
        <v>10</v>
      </c>
      <c r="AE94" s="129">
        <f>'C'!AA94</f>
        <v>8</v>
      </c>
      <c r="AF94" s="130">
        <f t="shared" si="9"/>
        <v>7.4</v>
      </c>
      <c r="AG94" s="135">
        <f t="shared" si="10"/>
        <v>6</v>
      </c>
      <c r="AH94" s="347">
        <f t="shared" si="11"/>
        <v>5.3</v>
      </c>
      <c r="AI94" s="347">
        <f t="shared" si="12"/>
        <v>5.6</v>
      </c>
      <c r="AJ94" s="347">
        <f t="shared" si="13"/>
        <v>5.6</v>
      </c>
      <c r="AK94" s="347">
        <f t="shared" si="14"/>
        <v>5.5</v>
      </c>
      <c r="AL94" s="136">
        <f t="shared" si="15"/>
        <v>125</v>
      </c>
    </row>
    <row r="95" spans="1:38" ht="15.6" thickTop="1" thickBot="1">
      <c r="A95" s="83" t="s">
        <v>170</v>
      </c>
      <c r="B95" s="46" t="s">
        <v>203</v>
      </c>
      <c r="C95" s="137">
        <v>703</v>
      </c>
      <c r="D95" s="128">
        <f>H!G95</f>
        <v>10</v>
      </c>
      <c r="E95" s="128">
        <f>H!P95</f>
        <v>0</v>
      </c>
      <c r="F95" s="128">
        <f>'H 50'!AD95</f>
        <v>0</v>
      </c>
      <c r="G95" s="128">
        <f>'H 50'!AG95</f>
        <v>4.8409204410014359</v>
      </c>
      <c r="H95" s="128">
        <f>H!W95</f>
        <v>10</v>
      </c>
      <c r="I95" s="128">
        <f>H!AA95</f>
        <v>10</v>
      </c>
      <c r="J95" s="130" cm="1">
        <f t="array" ref="J95">H!AH95:AH95</f>
        <v>5.7637461387721878</v>
      </c>
      <c r="K95" s="346">
        <f>'H 50'!BB95</f>
        <v>5.6490355645023032</v>
      </c>
      <c r="L95" s="346">
        <f>'H 50'!BC95</f>
        <v>5.6639518083804168</v>
      </c>
      <c r="M95" s="346">
        <f>'H 50'!BD95</f>
        <v>5.6481420517144967</v>
      </c>
      <c r="N95" s="346">
        <f>'H 50'!BE95</f>
        <v>5.7519811566624206</v>
      </c>
      <c r="O95" s="131">
        <f>V!F95</f>
        <v>6.7</v>
      </c>
      <c r="P95" s="132">
        <f>V!J95</f>
        <v>7.1</v>
      </c>
      <c r="Q95" s="132">
        <f>V!M95</f>
        <v>5.8</v>
      </c>
      <c r="R95" s="132">
        <f>V!N95</f>
        <v>10</v>
      </c>
      <c r="S95" s="129">
        <f>V!O95</f>
        <v>7.4</v>
      </c>
      <c r="T95" s="132">
        <f>V!S95</f>
        <v>8</v>
      </c>
      <c r="U95" s="132">
        <f>V!Y95</f>
        <v>5.5</v>
      </c>
      <c r="V95" s="129">
        <f>V!Z95</f>
        <v>6.9</v>
      </c>
      <c r="W95" s="130">
        <f t="shared" si="8"/>
        <v>7.2</v>
      </c>
      <c r="X95" s="133">
        <f>'C'!F95</f>
        <v>10</v>
      </c>
      <c r="Y95" s="134">
        <f>'C'!H95</f>
        <v>2.5</v>
      </c>
      <c r="Z95" s="129">
        <f>'C'!I95</f>
        <v>8</v>
      </c>
      <c r="AA95" s="134">
        <f>'C'!M95</f>
        <v>7</v>
      </c>
      <c r="AB95" s="134">
        <f>'C'!R95</f>
        <v>7.1</v>
      </c>
      <c r="AC95" s="134">
        <f>'C'!Y95</f>
        <v>4.5999999999999996</v>
      </c>
      <c r="AD95" s="134">
        <f>'C'!Z95</f>
        <v>4</v>
      </c>
      <c r="AE95" s="129">
        <f>'C'!AA95</f>
        <v>5.7</v>
      </c>
      <c r="AF95" s="130">
        <f t="shared" si="9"/>
        <v>7</v>
      </c>
      <c r="AG95" s="135">
        <f t="shared" si="10"/>
        <v>6.6</v>
      </c>
      <c r="AH95" s="347">
        <f t="shared" si="11"/>
        <v>6.6</v>
      </c>
      <c r="AI95" s="347">
        <f t="shared" si="12"/>
        <v>6.6</v>
      </c>
      <c r="AJ95" s="347">
        <f t="shared" si="13"/>
        <v>6.6</v>
      </c>
      <c r="AK95" s="347">
        <f t="shared" si="14"/>
        <v>6.6</v>
      </c>
      <c r="AL95" s="136">
        <f t="shared" si="15"/>
        <v>38</v>
      </c>
    </row>
    <row r="96" spans="1:38" ht="15.6" thickTop="1" thickBot="1">
      <c r="A96" s="83" t="s">
        <v>170</v>
      </c>
      <c r="B96" s="46" t="s">
        <v>170</v>
      </c>
      <c r="C96" s="137">
        <v>704</v>
      </c>
      <c r="D96" s="128">
        <f>H!G96</f>
        <v>10</v>
      </c>
      <c r="E96" s="128">
        <f>H!P96</f>
        <v>0</v>
      </c>
      <c r="F96" s="128">
        <f>'H 50'!AD96</f>
        <v>0.57148938483380207</v>
      </c>
      <c r="G96" s="128">
        <f>'H 50'!AG96</f>
        <v>4.41605500548821</v>
      </c>
      <c r="H96" s="128">
        <f>H!W96</f>
        <v>10</v>
      </c>
      <c r="I96" s="128">
        <f>H!AA96</f>
        <v>10</v>
      </c>
      <c r="J96" s="130" cm="1">
        <f t="array" ref="J96">H!AH96:AH96</f>
        <v>6.6294665221431517</v>
      </c>
      <c r="K96" s="346">
        <f>'H 50'!BB96</f>
        <v>7.0771606807596896</v>
      </c>
      <c r="L96" s="346">
        <f>'H 50'!BC96</f>
        <v>7.1676599836920341</v>
      </c>
      <c r="M96" s="346">
        <f>'H 50'!BD96</f>
        <v>7.2184275768121458</v>
      </c>
      <c r="N96" s="346">
        <f>'H 50'!BE96</f>
        <v>7.431255781222748</v>
      </c>
      <c r="O96" s="131">
        <f>V!F96</f>
        <v>6.2</v>
      </c>
      <c r="P96" s="132">
        <f>V!J96</f>
        <v>6.7</v>
      </c>
      <c r="Q96" s="132">
        <f>V!M96</f>
        <v>5.6</v>
      </c>
      <c r="R96" s="132">
        <f>V!N96</f>
        <v>10</v>
      </c>
      <c r="S96" s="129">
        <f>V!O96</f>
        <v>7.1</v>
      </c>
      <c r="T96" s="132">
        <f>V!S96</f>
        <v>1.3</v>
      </c>
      <c r="U96" s="132">
        <f>V!Y96</f>
        <v>4.9000000000000004</v>
      </c>
      <c r="V96" s="129">
        <f>V!Z96</f>
        <v>3.3</v>
      </c>
      <c r="W96" s="130">
        <f t="shared" si="8"/>
        <v>5.5</v>
      </c>
      <c r="X96" s="133">
        <f>'C'!F96</f>
        <v>3.3</v>
      </c>
      <c r="Y96" s="134">
        <f>'C'!H96</f>
        <v>2.5</v>
      </c>
      <c r="Z96" s="129">
        <f>'C'!I96</f>
        <v>2.9</v>
      </c>
      <c r="AA96" s="134">
        <f>'C'!M96</f>
        <v>6.5</v>
      </c>
      <c r="AB96" s="134">
        <f>'C'!R96</f>
        <v>3.9</v>
      </c>
      <c r="AC96" s="134">
        <f>'C'!Y96</f>
        <v>3.5</v>
      </c>
      <c r="AD96" s="134">
        <f>'C'!Z96</f>
        <v>6</v>
      </c>
      <c r="AE96" s="129">
        <f>'C'!AA96</f>
        <v>5</v>
      </c>
      <c r="AF96" s="130">
        <f t="shared" si="9"/>
        <v>4</v>
      </c>
      <c r="AG96" s="135">
        <f t="shared" si="10"/>
        <v>5.3</v>
      </c>
      <c r="AH96" s="347">
        <f t="shared" si="11"/>
        <v>5.4</v>
      </c>
      <c r="AI96" s="347">
        <f t="shared" si="12"/>
        <v>5.4</v>
      </c>
      <c r="AJ96" s="347">
        <f t="shared" si="13"/>
        <v>5.4</v>
      </c>
      <c r="AK96" s="347">
        <f t="shared" si="14"/>
        <v>5.5</v>
      </c>
      <c r="AL96" s="136">
        <f t="shared" si="15"/>
        <v>241</v>
      </c>
    </row>
    <row r="97" spans="1:38" ht="15.6" thickTop="1" thickBot="1">
      <c r="A97" s="83" t="s">
        <v>170</v>
      </c>
      <c r="B97" s="46" t="s">
        <v>204</v>
      </c>
      <c r="C97" s="137">
        <v>705</v>
      </c>
      <c r="D97" s="128">
        <f>H!G97</f>
        <v>0</v>
      </c>
      <c r="E97" s="128">
        <f>H!P97</f>
        <v>0</v>
      </c>
      <c r="F97" s="128">
        <f>'H 50'!AD97</f>
        <v>8.2978726701533612E-2</v>
      </c>
      <c r="G97" s="128">
        <f>'H 50'!AG97</f>
        <v>4.7616248202725302</v>
      </c>
      <c r="H97" s="128">
        <f>H!W97</f>
        <v>10</v>
      </c>
      <c r="I97" s="128">
        <f>H!AA97</f>
        <v>10</v>
      </c>
      <c r="J97" s="130" cm="1">
        <f t="array" ref="J97">H!AH97:AH97</f>
        <v>4.0871268871673854</v>
      </c>
      <c r="K97" s="346">
        <f>'H 50'!BB97</f>
        <v>7.422320650051538</v>
      </c>
      <c r="L97" s="346">
        <f>'H 50'!BC97</f>
        <v>7.6065303500889678</v>
      </c>
      <c r="M97" s="346">
        <f>'H 50'!BD97</f>
        <v>7.6807603735053886</v>
      </c>
      <c r="N97" s="346">
        <f>'H 50'!BE97</f>
        <v>8.0356049633887636</v>
      </c>
      <c r="O97" s="131">
        <f>V!F97</f>
        <v>6.2</v>
      </c>
      <c r="P97" s="132">
        <f>V!J97</f>
        <v>7.6</v>
      </c>
      <c r="Q97" s="132">
        <f>V!M97</f>
        <v>5.2</v>
      </c>
      <c r="R97" s="132">
        <f>V!N97</f>
        <v>6</v>
      </c>
      <c r="S97" s="129">
        <f>V!O97</f>
        <v>6.3</v>
      </c>
      <c r="T97" s="132">
        <f>V!S97</f>
        <v>0.3</v>
      </c>
      <c r="U97" s="132">
        <f>V!Y97</f>
        <v>4.7</v>
      </c>
      <c r="V97" s="129">
        <f>V!Z97</f>
        <v>2.8</v>
      </c>
      <c r="W97" s="130">
        <f t="shared" si="8"/>
        <v>4.8</v>
      </c>
      <c r="X97" s="133">
        <f>'C'!F97</f>
        <v>3.3</v>
      </c>
      <c r="Y97" s="134">
        <f>'C'!H97</f>
        <v>6.4</v>
      </c>
      <c r="Z97" s="129">
        <f>'C'!I97</f>
        <v>5</v>
      </c>
      <c r="AA97" s="134">
        <f>'C'!M97</f>
        <v>6.7</v>
      </c>
      <c r="AB97" s="134">
        <f>'C'!R97</f>
        <v>5.2</v>
      </c>
      <c r="AC97" s="134">
        <f>'C'!Y97</f>
        <v>4.7</v>
      </c>
      <c r="AD97" s="134">
        <f>'C'!Z97</f>
        <v>10</v>
      </c>
      <c r="AE97" s="129">
        <f>'C'!AA97</f>
        <v>6.7</v>
      </c>
      <c r="AF97" s="130">
        <f t="shared" si="9"/>
        <v>5.9</v>
      </c>
      <c r="AG97" s="135">
        <f t="shared" si="10"/>
        <v>4.9000000000000004</v>
      </c>
      <c r="AH97" s="347">
        <f t="shared" si="11"/>
        <v>5.9</v>
      </c>
      <c r="AI97" s="347">
        <f t="shared" si="12"/>
        <v>6</v>
      </c>
      <c r="AJ97" s="347">
        <f t="shared" si="13"/>
        <v>6</v>
      </c>
      <c r="AK97" s="347">
        <f t="shared" si="14"/>
        <v>6.1</v>
      </c>
      <c r="AL97" s="136">
        <f t="shared" si="15"/>
        <v>272</v>
      </c>
    </row>
    <row r="98" spans="1:38" ht="15.6" thickTop="1" thickBot="1">
      <c r="A98" s="83" t="s">
        <v>170</v>
      </c>
      <c r="B98" s="46" t="s">
        <v>205</v>
      </c>
      <c r="C98" s="137">
        <v>706</v>
      </c>
      <c r="D98" s="128">
        <f>H!G98</f>
        <v>0</v>
      </c>
      <c r="E98" s="128">
        <f>H!P98</f>
        <v>0</v>
      </c>
      <c r="F98" s="128">
        <f>'H 50'!AD98</f>
        <v>5.4468087693478294E-2</v>
      </c>
      <c r="G98" s="128">
        <f>'H 50'!AG98</f>
        <v>4.6578564311420294</v>
      </c>
      <c r="H98" s="128">
        <f>H!W98</f>
        <v>10</v>
      </c>
      <c r="I98" s="128">
        <f>H!AA98</f>
        <v>10</v>
      </c>
      <c r="J98" s="130" cm="1">
        <f t="array" ref="J98">H!AH98:AH98</f>
        <v>4.1112743536673042</v>
      </c>
      <c r="K98" s="346">
        <f>'H 50'!BB98</f>
        <v>6.3596707917873481</v>
      </c>
      <c r="L98" s="346">
        <f>'H 50'!BC98</f>
        <v>6.4220315786666733</v>
      </c>
      <c r="M98" s="346">
        <f>'H 50'!BD98</f>
        <v>6.4407061885235164</v>
      </c>
      <c r="N98" s="346">
        <f>'H 50'!BE98</f>
        <v>7.0667019737320524</v>
      </c>
      <c r="O98" s="131">
        <f>V!F98</f>
        <v>6.3</v>
      </c>
      <c r="P98" s="132">
        <f>V!J98</f>
        <v>6.4</v>
      </c>
      <c r="Q98" s="132">
        <f>V!M98</f>
        <v>5</v>
      </c>
      <c r="R98" s="132">
        <f>V!N98</f>
        <v>10</v>
      </c>
      <c r="S98" s="129">
        <f>V!O98</f>
        <v>6.9</v>
      </c>
      <c r="T98" s="132">
        <f>V!S98</f>
        <v>0.9</v>
      </c>
      <c r="U98" s="132">
        <f>V!Y98</f>
        <v>4.4000000000000004</v>
      </c>
      <c r="V98" s="129">
        <f>V!Z98</f>
        <v>2.8</v>
      </c>
      <c r="W98" s="130">
        <f t="shared" si="8"/>
        <v>5.2</v>
      </c>
      <c r="X98" s="133">
        <f>'C'!F98</f>
        <v>6.7</v>
      </c>
      <c r="Y98" s="134">
        <f>'C'!H98</f>
        <v>4.3</v>
      </c>
      <c r="Z98" s="129">
        <f>'C'!I98</f>
        <v>5.6</v>
      </c>
      <c r="AA98" s="134">
        <f>'C'!M98</f>
        <v>2.7</v>
      </c>
      <c r="AB98" s="134">
        <f>'C'!R98</f>
        <v>4.2</v>
      </c>
      <c r="AC98" s="134">
        <f>'C'!Y98</f>
        <v>4.5999999999999996</v>
      </c>
      <c r="AD98" s="134">
        <f>'C'!Z98</f>
        <v>10</v>
      </c>
      <c r="AE98" s="129">
        <f>'C'!AA98</f>
        <v>5.4</v>
      </c>
      <c r="AF98" s="130">
        <f t="shared" si="9"/>
        <v>5.5</v>
      </c>
      <c r="AG98" s="135">
        <f t="shared" si="10"/>
        <v>4.9000000000000004</v>
      </c>
      <c r="AH98" s="347">
        <f t="shared" si="11"/>
        <v>5.7</v>
      </c>
      <c r="AI98" s="347">
        <f t="shared" si="12"/>
        <v>5.7</v>
      </c>
      <c r="AJ98" s="347">
        <f t="shared" si="13"/>
        <v>5.7</v>
      </c>
      <c r="AK98" s="347">
        <f t="shared" si="14"/>
        <v>5.9</v>
      </c>
      <c r="AL98" s="136">
        <f t="shared" si="15"/>
        <v>272</v>
      </c>
    </row>
    <row r="99" spans="1:38" ht="15.6" thickTop="1" thickBot="1">
      <c r="A99" s="83" t="s">
        <v>170</v>
      </c>
      <c r="B99" s="46" t="s">
        <v>206</v>
      </c>
      <c r="C99" s="137">
        <v>707</v>
      </c>
      <c r="D99" s="128">
        <f>H!G99</f>
        <v>10</v>
      </c>
      <c r="E99" s="128">
        <f>H!P99</f>
        <v>0</v>
      </c>
      <c r="F99" s="128">
        <f>'H 50'!AD99</f>
        <v>0</v>
      </c>
      <c r="G99" s="128">
        <f>'H 50'!AG99</f>
        <v>4.5628974509095128</v>
      </c>
      <c r="H99" s="128">
        <f>H!W99</f>
        <v>10</v>
      </c>
      <c r="I99" s="128">
        <f>H!AA99</f>
        <v>10</v>
      </c>
      <c r="J99" s="130" cm="1">
        <f t="array" ref="J99">H!AH99:AH99</f>
        <v>5.7306644648791361</v>
      </c>
      <c r="K99" s="346">
        <f>'H 50'!BB99</f>
        <v>5.0679238808834635</v>
      </c>
      <c r="L99" s="346">
        <f>'H 50'!BC99</f>
        <v>5.1768181207760398</v>
      </c>
      <c r="M99" s="346">
        <f>'H 50'!BD99</f>
        <v>5.0860131373420261</v>
      </c>
      <c r="N99" s="346">
        <f>'H 50'!BE99</f>
        <v>5.9167443514638087</v>
      </c>
      <c r="O99" s="131">
        <f>V!F99</f>
        <v>9.5</v>
      </c>
      <c r="P99" s="132">
        <f>V!J99</f>
        <v>8.1</v>
      </c>
      <c r="Q99" s="132">
        <f>V!M99</f>
        <v>7</v>
      </c>
      <c r="R99" s="132">
        <f>V!N99</f>
        <v>4</v>
      </c>
      <c r="S99" s="129">
        <f>V!O99</f>
        <v>7.2</v>
      </c>
      <c r="T99" s="132">
        <f>V!S99</f>
        <v>0.4</v>
      </c>
      <c r="U99" s="132">
        <f>V!Y99</f>
        <v>6.5</v>
      </c>
      <c r="V99" s="129">
        <f>V!Z99</f>
        <v>4.0999999999999996</v>
      </c>
      <c r="W99" s="130">
        <f t="shared" si="8"/>
        <v>5.9</v>
      </c>
      <c r="X99" s="133">
        <f>'C'!F99</f>
        <v>3.3</v>
      </c>
      <c r="Y99" s="134">
        <f>'C'!H99</f>
        <v>9</v>
      </c>
      <c r="Z99" s="129">
        <f>'C'!I99</f>
        <v>7.1</v>
      </c>
      <c r="AA99" s="134">
        <f>'C'!M99</f>
        <v>9.6999999999999993</v>
      </c>
      <c r="AB99" s="134">
        <f>'C'!R99</f>
        <v>9.1999999999999993</v>
      </c>
      <c r="AC99" s="134">
        <f>'C'!Y99</f>
        <v>7.7</v>
      </c>
      <c r="AD99" s="134">
        <f>'C'!Z99</f>
        <v>10</v>
      </c>
      <c r="AE99" s="129">
        <f>'C'!AA99</f>
        <v>9.1999999999999993</v>
      </c>
      <c r="AF99" s="130">
        <f t="shared" si="9"/>
        <v>8.3000000000000007</v>
      </c>
      <c r="AG99" s="135">
        <f t="shared" si="10"/>
        <v>6.5</v>
      </c>
      <c r="AH99" s="347">
        <f t="shared" si="11"/>
        <v>6.3</v>
      </c>
      <c r="AI99" s="347">
        <f t="shared" si="12"/>
        <v>6.3</v>
      </c>
      <c r="AJ99" s="347">
        <f t="shared" si="13"/>
        <v>6.3</v>
      </c>
      <c r="AK99" s="347">
        <f t="shared" si="14"/>
        <v>6.6</v>
      </c>
      <c r="AL99" s="136">
        <f t="shared" si="15"/>
        <v>54</v>
      </c>
    </row>
    <row r="100" spans="1:38" ht="15.6" thickTop="1" thickBot="1">
      <c r="A100" s="83" t="s">
        <v>170</v>
      </c>
      <c r="B100" s="46" t="s">
        <v>207</v>
      </c>
      <c r="C100" s="137">
        <v>708</v>
      </c>
      <c r="D100" s="128">
        <f>H!G100</f>
        <v>0</v>
      </c>
      <c r="E100" s="128">
        <f>H!P100</f>
        <v>0</v>
      </c>
      <c r="F100" s="128">
        <f>'H 50'!AD100</f>
        <v>0</v>
      </c>
      <c r="G100" s="128">
        <f>'H 50'!AG100</f>
        <v>4.5903088770731557</v>
      </c>
      <c r="H100" s="128">
        <f>H!W100</f>
        <v>10</v>
      </c>
      <c r="I100" s="128">
        <f>H!AA100</f>
        <v>10</v>
      </c>
      <c r="J100" s="130" cm="1">
        <f t="array" ref="J100">H!AH100:AH100</f>
        <v>4.367270417757422</v>
      </c>
      <c r="K100" s="346">
        <f>'H 50'!BB100</f>
        <v>2.3074170990515896</v>
      </c>
      <c r="L100" s="346">
        <f>'H 50'!BC100</f>
        <v>2.7421980150835119</v>
      </c>
      <c r="M100" s="346">
        <f>'H 50'!BD100</f>
        <v>2.5402197834196727</v>
      </c>
      <c r="N100" s="346">
        <f>'H 50'!BE100</f>
        <v>2.1772237842367743</v>
      </c>
      <c r="O100" s="131">
        <f>V!F100</f>
        <v>7.1</v>
      </c>
      <c r="P100" s="132">
        <f>V!J100</f>
        <v>8.5</v>
      </c>
      <c r="Q100" s="132">
        <f>V!M100</f>
        <v>6.3</v>
      </c>
      <c r="R100" s="132">
        <f>V!N100</f>
        <v>10</v>
      </c>
      <c r="S100" s="129">
        <f>V!O100</f>
        <v>8</v>
      </c>
      <c r="T100" s="132">
        <f>V!S100</f>
        <v>0.4</v>
      </c>
      <c r="U100" s="132">
        <f>V!Y100</f>
        <v>5.0999999999999996</v>
      </c>
      <c r="V100" s="129">
        <f>V!Z100</f>
        <v>3.1</v>
      </c>
      <c r="W100" s="130">
        <f t="shared" si="8"/>
        <v>6.1</v>
      </c>
      <c r="X100" s="133">
        <f>'C'!F100</f>
        <v>6.7</v>
      </c>
      <c r="Y100" s="134">
        <f>'C'!H100</f>
        <v>4.8</v>
      </c>
      <c r="Z100" s="129">
        <f>'C'!I100</f>
        <v>5.8</v>
      </c>
      <c r="AA100" s="134">
        <f>'C'!M100</f>
        <v>7.9</v>
      </c>
      <c r="AB100" s="134">
        <f>'C'!R100</f>
        <v>7.9</v>
      </c>
      <c r="AC100" s="134">
        <f>'C'!Y100</f>
        <v>3.2</v>
      </c>
      <c r="AD100" s="134">
        <f>'C'!Z100</f>
        <v>10</v>
      </c>
      <c r="AE100" s="129">
        <f>'C'!AA100</f>
        <v>7.3</v>
      </c>
      <c r="AF100" s="130">
        <f t="shared" si="9"/>
        <v>6.6</v>
      </c>
      <c r="AG100" s="135">
        <f t="shared" si="10"/>
        <v>5.6</v>
      </c>
      <c r="AH100" s="347">
        <f t="shared" si="11"/>
        <v>4.5</v>
      </c>
      <c r="AI100" s="347">
        <f t="shared" si="12"/>
        <v>4.8</v>
      </c>
      <c r="AJ100" s="347">
        <f t="shared" si="13"/>
        <v>4.7</v>
      </c>
      <c r="AK100" s="347">
        <f t="shared" si="14"/>
        <v>4.4000000000000004</v>
      </c>
      <c r="AL100" s="136">
        <f t="shared" si="15"/>
        <v>195</v>
      </c>
    </row>
    <row r="101" spans="1:38" ht="15.6" thickTop="1" thickBot="1">
      <c r="A101" s="83" t="s">
        <v>170</v>
      </c>
      <c r="B101" s="46" t="s">
        <v>208</v>
      </c>
      <c r="C101" s="137">
        <v>709</v>
      </c>
      <c r="D101" s="128">
        <f>H!G101</f>
        <v>10</v>
      </c>
      <c r="E101" s="128">
        <f>H!P101</f>
        <v>0</v>
      </c>
      <c r="F101" s="128">
        <f>'H 50'!AD101</f>
        <v>0</v>
      </c>
      <c r="G101" s="128">
        <f>'H 50'!AG101</f>
        <v>4.6940772662036814</v>
      </c>
      <c r="H101" s="128">
        <f>H!W101</f>
        <v>10</v>
      </c>
      <c r="I101" s="128">
        <f>H!AA101</f>
        <v>10</v>
      </c>
      <c r="J101" s="130" cm="1">
        <f t="array" ref="J101">H!AH101:AH101</f>
        <v>5.5718715043873352</v>
      </c>
      <c r="K101" s="346">
        <f>'H 50'!BB101</f>
        <v>6.2602663166297434</v>
      </c>
      <c r="L101" s="346">
        <f>'H 50'!BC101</f>
        <v>6.1566518571454738</v>
      </c>
      <c r="M101" s="346">
        <f>'H 50'!BD101</f>
        <v>6.1914738787385373</v>
      </c>
      <c r="N101" s="346">
        <f>'H 50'!BE101</f>
        <v>6.8172699754144892</v>
      </c>
      <c r="O101" s="131">
        <f>V!F101</f>
        <v>7</v>
      </c>
      <c r="P101" s="132">
        <f>V!J101</f>
        <v>7.8</v>
      </c>
      <c r="Q101" s="132">
        <f>V!M101</f>
        <v>6.2</v>
      </c>
      <c r="R101" s="132">
        <f>V!N101</f>
        <v>6</v>
      </c>
      <c r="S101" s="129">
        <f>V!O101</f>
        <v>6.8</v>
      </c>
      <c r="T101" s="132">
        <f>V!S101</f>
        <v>1.1000000000000001</v>
      </c>
      <c r="U101" s="132">
        <f>V!Y101</f>
        <v>6.7</v>
      </c>
      <c r="V101" s="129">
        <f>V!Z101</f>
        <v>4.5</v>
      </c>
      <c r="W101" s="130">
        <f t="shared" si="8"/>
        <v>5.8</v>
      </c>
      <c r="X101" s="133">
        <f>'C'!F101</f>
        <v>3.3</v>
      </c>
      <c r="Y101" s="134">
        <f>'C'!H101</f>
        <v>7.1</v>
      </c>
      <c r="Z101" s="129">
        <f>'C'!I101</f>
        <v>5.5</v>
      </c>
      <c r="AA101" s="134">
        <f>'C'!M101</f>
        <v>7.4</v>
      </c>
      <c r="AB101" s="134">
        <f>'C'!R101</f>
        <v>9.1999999999999993</v>
      </c>
      <c r="AC101" s="134">
        <f>'C'!Y101</f>
        <v>4.2</v>
      </c>
      <c r="AD101" s="134">
        <f>'C'!Z101</f>
        <v>10</v>
      </c>
      <c r="AE101" s="129">
        <f>'C'!AA101</f>
        <v>7.7</v>
      </c>
      <c r="AF101" s="130">
        <f t="shared" si="9"/>
        <v>6.7</v>
      </c>
      <c r="AG101" s="135">
        <f t="shared" si="10"/>
        <v>6</v>
      </c>
      <c r="AH101" s="347">
        <f t="shared" si="11"/>
        <v>6.2</v>
      </c>
      <c r="AI101" s="347">
        <f t="shared" si="12"/>
        <v>6.2</v>
      </c>
      <c r="AJ101" s="347">
        <f t="shared" si="13"/>
        <v>6.2</v>
      </c>
      <c r="AK101" s="347">
        <f t="shared" si="14"/>
        <v>6.4</v>
      </c>
      <c r="AL101" s="136">
        <f t="shared" si="15"/>
        <v>125</v>
      </c>
    </row>
    <row r="102" spans="1:38" ht="15.6" thickTop="1" thickBot="1">
      <c r="A102" s="83" t="s">
        <v>170</v>
      </c>
      <c r="B102" s="46" t="s">
        <v>23</v>
      </c>
      <c r="C102" s="137">
        <v>710</v>
      </c>
      <c r="D102" s="128">
        <f>H!G102</f>
        <v>10</v>
      </c>
      <c r="E102" s="128">
        <f>H!P102</f>
        <v>0</v>
      </c>
      <c r="F102" s="128">
        <f>'H 50'!AD102</f>
        <v>0</v>
      </c>
      <c r="G102" s="128">
        <f>'H 50'!AG102</f>
        <v>4.5687718489277547</v>
      </c>
      <c r="H102" s="128">
        <f>H!W102</f>
        <v>10</v>
      </c>
      <c r="I102" s="128">
        <f>H!AA102</f>
        <v>10</v>
      </c>
      <c r="J102" s="130" cm="1">
        <f t="array" ref="J102">H!AH102:AH102</f>
        <v>6.029531893724112</v>
      </c>
      <c r="K102" s="346">
        <f>'H 50'!BB102</f>
        <v>4.0240187036634438</v>
      </c>
      <c r="L102" s="346">
        <f>'H 50'!BC102</f>
        <v>4.5207161511930973</v>
      </c>
      <c r="M102" s="346">
        <f>'H 50'!BD102</f>
        <v>4.3036673160712535</v>
      </c>
      <c r="N102" s="346">
        <f>'H 50'!BE102</f>
        <v>4.2611818353778466</v>
      </c>
      <c r="O102" s="131">
        <f>V!F102</f>
        <v>6.4</v>
      </c>
      <c r="P102" s="132">
        <f>V!J102</f>
        <v>8.3000000000000007</v>
      </c>
      <c r="Q102" s="132">
        <f>V!M102</f>
        <v>7.2</v>
      </c>
      <c r="R102" s="132">
        <f>V!N102</f>
        <v>10</v>
      </c>
      <c r="S102" s="129">
        <f>V!O102</f>
        <v>8</v>
      </c>
      <c r="T102" s="132">
        <f>V!S102</f>
        <v>1.4</v>
      </c>
      <c r="U102" s="132">
        <f>V!Y102</f>
        <v>5</v>
      </c>
      <c r="V102" s="129">
        <f>V!Z102</f>
        <v>3.4</v>
      </c>
      <c r="W102" s="130">
        <f t="shared" si="8"/>
        <v>6.2</v>
      </c>
      <c r="X102" s="133">
        <f>'C'!F102</f>
        <v>6.7</v>
      </c>
      <c r="Y102" s="134">
        <f>'C'!H102</f>
        <v>5.7</v>
      </c>
      <c r="Z102" s="129">
        <f>'C'!I102</f>
        <v>6.2</v>
      </c>
      <c r="AA102" s="134">
        <f>'C'!M102</f>
        <v>6.4</v>
      </c>
      <c r="AB102" s="134">
        <f>'C'!R102</f>
        <v>8.6999999999999993</v>
      </c>
      <c r="AC102" s="134">
        <f>'C'!Y102</f>
        <v>5.3</v>
      </c>
      <c r="AD102" s="134">
        <f>'C'!Z102</f>
        <v>10</v>
      </c>
      <c r="AE102" s="129">
        <f>'C'!AA102</f>
        <v>7.6</v>
      </c>
      <c r="AF102" s="130">
        <f t="shared" si="9"/>
        <v>7</v>
      </c>
      <c r="AG102" s="135">
        <f t="shared" si="10"/>
        <v>6.4</v>
      </c>
      <c r="AH102" s="347">
        <f t="shared" si="11"/>
        <v>5.6</v>
      </c>
      <c r="AI102" s="347">
        <f t="shared" si="12"/>
        <v>5.8</v>
      </c>
      <c r="AJ102" s="347">
        <f t="shared" si="13"/>
        <v>5.7</v>
      </c>
      <c r="AK102" s="347">
        <f t="shared" si="14"/>
        <v>5.7</v>
      </c>
      <c r="AL102" s="136">
        <f t="shared" si="15"/>
        <v>65</v>
      </c>
    </row>
    <row r="103" spans="1:38" ht="15.6" thickTop="1" thickBot="1">
      <c r="A103" s="83" t="s">
        <v>170</v>
      </c>
      <c r="B103" s="46" t="s">
        <v>197</v>
      </c>
      <c r="C103" s="137">
        <v>711</v>
      </c>
      <c r="D103" s="128">
        <f>H!G103</f>
        <v>10</v>
      </c>
      <c r="E103" s="128">
        <f>H!P103</f>
        <v>0</v>
      </c>
      <c r="F103" s="128">
        <f>'H 50'!AD103</f>
        <v>0</v>
      </c>
      <c r="G103" s="128">
        <f>'H 50'!AG103</f>
        <v>4.4591290617790111</v>
      </c>
      <c r="H103" s="128">
        <f>H!W103</f>
        <v>10</v>
      </c>
      <c r="I103" s="128">
        <f>H!AA103</f>
        <v>10</v>
      </c>
      <c r="J103" s="130" cm="1">
        <f t="array" ref="J103">H!AH103:AH103</f>
        <v>6.5516396224815523</v>
      </c>
      <c r="K103" s="346">
        <f>'H 50'!BB103</f>
        <v>4.094094193902067</v>
      </c>
      <c r="L103" s="346">
        <f>'H 50'!BC103</f>
        <v>4.4919562442294554</v>
      </c>
      <c r="M103" s="346">
        <f>'H 50'!BD103</f>
        <v>4.2609624994571567</v>
      </c>
      <c r="N103" s="346">
        <f>'H 50'!BE103</f>
        <v>3.7651557012951735</v>
      </c>
      <c r="O103" s="131">
        <f>V!F103</f>
        <v>7</v>
      </c>
      <c r="P103" s="132">
        <f>V!J103</f>
        <v>8.4</v>
      </c>
      <c r="Q103" s="132">
        <f>V!M103</f>
        <v>6.3</v>
      </c>
      <c r="R103" s="132">
        <f>V!N103</f>
        <v>4</v>
      </c>
      <c r="S103" s="129">
        <f>V!O103</f>
        <v>6.4</v>
      </c>
      <c r="T103" s="132">
        <f>V!S103</f>
        <v>0.5</v>
      </c>
      <c r="U103" s="132">
        <f>V!Y103</f>
        <v>6.9</v>
      </c>
      <c r="V103" s="129">
        <f>V!Z103</f>
        <v>4.4000000000000004</v>
      </c>
      <c r="W103" s="130">
        <f t="shared" si="8"/>
        <v>5.5</v>
      </c>
      <c r="X103" s="133">
        <f>'C'!F103</f>
        <v>6.7</v>
      </c>
      <c r="Y103" s="134">
        <f>'C'!H103</f>
        <v>7.6</v>
      </c>
      <c r="Z103" s="129">
        <f>'C'!I103</f>
        <v>7.2</v>
      </c>
      <c r="AA103" s="134">
        <f>'C'!M103</f>
        <v>8.8000000000000007</v>
      </c>
      <c r="AB103" s="134">
        <f>'C'!R103</f>
        <v>8.3000000000000007</v>
      </c>
      <c r="AC103" s="134">
        <f>'C'!Y103</f>
        <v>5.5</v>
      </c>
      <c r="AD103" s="134">
        <f>'C'!Z103</f>
        <v>10</v>
      </c>
      <c r="AE103" s="129">
        <f>'C'!AA103</f>
        <v>8.1999999999999993</v>
      </c>
      <c r="AF103" s="130">
        <f t="shared" si="9"/>
        <v>7.7</v>
      </c>
      <c r="AG103" s="135">
        <f t="shared" si="10"/>
        <v>6.5</v>
      </c>
      <c r="AH103" s="347">
        <f t="shared" si="11"/>
        <v>5.6</v>
      </c>
      <c r="AI103" s="347">
        <f t="shared" si="12"/>
        <v>5.8</v>
      </c>
      <c r="AJ103" s="347">
        <f t="shared" si="13"/>
        <v>5.7</v>
      </c>
      <c r="AK103" s="347">
        <f t="shared" si="14"/>
        <v>5.4</v>
      </c>
      <c r="AL103" s="136">
        <f t="shared" si="15"/>
        <v>54</v>
      </c>
    </row>
    <row r="104" spans="1:38" ht="15.6" thickTop="1" thickBot="1">
      <c r="A104" s="83" t="s">
        <v>170</v>
      </c>
      <c r="B104" s="46" t="s">
        <v>209</v>
      </c>
      <c r="C104" s="137">
        <v>712</v>
      </c>
      <c r="D104" s="128">
        <f>H!G104</f>
        <v>10</v>
      </c>
      <c r="E104" s="128">
        <f>H!P104</f>
        <v>0</v>
      </c>
      <c r="F104" s="128">
        <f>'H 50'!AD104</f>
        <v>0</v>
      </c>
      <c r="G104" s="128">
        <f>'H 50'!AG104</f>
        <v>4.7998040311324219</v>
      </c>
      <c r="H104" s="128">
        <f>H!W104</f>
        <v>10</v>
      </c>
      <c r="I104" s="128">
        <f>H!AA104</f>
        <v>10</v>
      </c>
      <c r="J104" s="130" cm="1">
        <f t="array" ref="J104">H!AH104:AH104</f>
        <v>6.4994289103871834</v>
      </c>
      <c r="K104" s="346">
        <f>'H 50'!BB104</f>
        <v>3.9073370894538146</v>
      </c>
      <c r="L104" s="346">
        <f>'H 50'!BC104</f>
        <v>4.3837831430821295</v>
      </c>
      <c r="M104" s="346">
        <f>'H 50'!BD104</f>
        <v>4.2886742782810252</v>
      </c>
      <c r="N104" s="346">
        <f>'H 50'!BE104</f>
        <v>4.194338856460166</v>
      </c>
      <c r="O104" s="131">
        <f>V!F104</f>
        <v>8.5</v>
      </c>
      <c r="P104" s="132">
        <f>V!J104</f>
        <v>9.1999999999999993</v>
      </c>
      <c r="Q104" s="132">
        <f>V!M104</f>
        <v>6.3</v>
      </c>
      <c r="R104" s="132">
        <f>V!N104</f>
        <v>4</v>
      </c>
      <c r="S104" s="129">
        <f>V!O104</f>
        <v>7</v>
      </c>
      <c r="T104" s="132">
        <f>V!S104</f>
        <v>0.7</v>
      </c>
      <c r="U104" s="132">
        <f>V!Y104</f>
        <v>6.5</v>
      </c>
      <c r="V104" s="129">
        <f>V!Z104</f>
        <v>4.2</v>
      </c>
      <c r="W104" s="130">
        <f t="shared" si="8"/>
        <v>5.8</v>
      </c>
      <c r="X104" s="133">
        <f>'C'!F104</f>
        <v>6.7</v>
      </c>
      <c r="Y104" s="134">
        <f>'C'!H104</f>
        <v>8.4</v>
      </c>
      <c r="Z104" s="129">
        <f>'C'!I104</f>
        <v>7.7</v>
      </c>
      <c r="AA104" s="134">
        <f>'C'!M104</f>
        <v>9.3000000000000007</v>
      </c>
      <c r="AB104" s="134">
        <f>'C'!R104</f>
        <v>7.1</v>
      </c>
      <c r="AC104" s="134">
        <f>'C'!Y104</f>
        <v>7.6</v>
      </c>
      <c r="AD104" s="134">
        <f>'C'!Z104</f>
        <v>10</v>
      </c>
      <c r="AE104" s="129">
        <f>'C'!AA104</f>
        <v>8.5</v>
      </c>
      <c r="AF104" s="130">
        <f t="shared" si="9"/>
        <v>8.1</v>
      </c>
      <c r="AG104" s="135">
        <f t="shared" si="10"/>
        <v>6.7</v>
      </c>
      <c r="AH104" s="347">
        <f t="shared" si="11"/>
        <v>5.7</v>
      </c>
      <c r="AI104" s="347">
        <f t="shared" si="12"/>
        <v>5.9</v>
      </c>
      <c r="AJ104" s="347">
        <f t="shared" si="13"/>
        <v>5.9</v>
      </c>
      <c r="AK104" s="347">
        <f t="shared" si="14"/>
        <v>5.8</v>
      </c>
      <c r="AL104" s="136">
        <f t="shared" si="15"/>
        <v>24</v>
      </c>
    </row>
    <row r="105" spans="1:38" ht="15.6" thickTop="1" thickBot="1">
      <c r="A105" s="83" t="s">
        <v>170</v>
      </c>
      <c r="B105" s="46" t="s">
        <v>210</v>
      </c>
      <c r="C105" s="137">
        <v>713</v>
      </c>
      <c r="D105" s="128">
        <f>H!G105</f>
        <v>10</v>
      </c>
      <c r="E105" s="128">
        <f>H!P105</f>
        <v>0</v>
      </c>
      <c r="F105" s="128">
        <f>'H 50'!AD105</f>
        <v>1.7021276215289576E-2</v>
      </c>
      <c r="G105" s="128">
        <f>'H 50'!AG105</f>
        <v>5.2550173624419871</v>
      </c>
      <c r="H105" s="128">
        <f>H!W105</f>
        <v>10</v>
      </c>
      <c r="I105" s="128">
        <f>H!AA105</f>
        <v>10</v>
      </c>
      <c r="J105" s="130" cm="1">
        <f t="array" ref="J105">H!AH105:AH105</f>
        <v>6.4336758655382837</v>
      </c>
      <c r="K105" s="346">
        <f>'H 50'!BB105</f>
        <v>5.8143465201776161</v>
      </c>
      <c r="L105" s="346">
        <f>'H 50'!BC105</f>
        <v>6.6070604959387458</v>
      </c>
      <c r="M105" s="346">
        <f>'H 50'!BD105</f>
        <v>6.1851269940152109</v>
      </c>
      <c r="N105" s="346">
        <f>'H 50'!BE105</f>
        <v>6.5087118214821382</v>
      </c>
      <c r="O105" s="131">
        <f>V!F105</f>
        <v>5.7</v>
      </c>
      <c r="P105" s="132">
        <f>V!J105</f>
        <v>7</v>
      </c>
      <c r="Q105" s="132">
        <f>V!M105</f>
        <v>5.3</v>
      </c>
      <c r="R105" s="132">
        <f>V!N105</f>
        <v>10</v>
      </c>
      <c r="S105" s="129">
        <f>V!O105</f>
        <v>7</v>
      </c>
      <c r="T105" s="132">
        <f>V!S105</f>
        <v>0.5</v>
      </c>
      <c r="U105" s="132">
        <f>V!Y105</f>
        <v>4.3</v>
      </c>
      <c r="V105" s="129">
        <f>V!Z105</f>
        <v>2.6</v>
      </c>
      <c r="W105" s="130">
        <f t="shared" si="8"/>
        <v>5.2</v>
      </c>
      <c r="X105" s="133">
        <f>'C'!F105</f>
        <v>6.7</v>
      </c>
      <c r="Y105" s="134">
        <f>'C'!H105</f>
        <v>5.6</v>
      </c>
      <c r="Z105" s="129">
        <f>'C'!I105</f>
        <v>6.2</v>
      </c>
      <c r="AA105" s="134">
        <f>'C'!M105</f>
        <v>5.8</v>
      </c>
      <c r="AB105" s="134">
        <f>'C'!R105</f>
        <v>7.1</v>
      </c>
      <c r="AC105" s="134">
        <f>'C'!Y105</f>
        <v>5.4</v>
      </c>
      <c r="AD105" s="134">
        <f>'C'!Z105</f>
        <v>10</v>
      </c>
      <c r="AE105" s="129">
        <f>'C'!AA105</f>
        <v>7.1</v>
      </c>
      <c r="AF105" s="130">
        <f t="shared" si="9"/>
        <v>6.7</v>
      </c>
      <c r="AG105" s="135">
        <f t="shared" si="10"/>
        <v>6.1</v>
      </c>
      <c r="AH105" s="347">
        <f t="shared" si="11"/>
        <v>5.9</v>
      </c>
      <c r="AI105" s="347">
        <f t="shared" si="12"/>
        <v>6.1</v>
      </c>
      <c r="AJ105" s="347">
        <f t="shared" si="13"/>
        <v>6</v>
      </c>
      <c r="AK105" s="347">
        <f t="shared" si="14"/>
        <v>6.1</v>
      </c>
      <c r="AL105" s="136">
        <f t="shared" si="15"/>
        <v>108</v>
      </c>
    </row>
    <row r="106" spans="1:38" ht="15.6" thickTop="1" thickBot="1">
      <c r="A106" s="83" t="s">
        <v>170</v>
      </c>
      <c r="B106" s="46" t="s">
        <v>211</v>
      </c>
      <c r="C106" s="137">
        <v>714</v>
      </c>
      <c r="D106" s="128">
        <f>H!G106</f>
        <v>10</v>
      </c>
      <c r="E106" s="128">
        <f>H!P106</f>
        <v>0</v>
      </c>
      <c r="F106" s="128">
        <f>'H 50'!AD106</f>
        <v>0</v>
      </c>
      <c r="G106" s="128">
        <f>'H 50'!AG106</f>
        <v>4.7841406716288128</v>
      </c>
      <c r="H106" s="128">
        <f>H!W106</f>
        <v>10</v>
      </c>
      <c r="I106" s="128">
        <f>H!AA106</f>
        <v>10</v>
      </c>
      <c r="J106" s="130" cm="1">
        <f t="array" ref="J106">H!AH106:AH106</f>
        <v>6.2718299762333016</v>
      </c>
      <c r="K106" s="346">
        <f>'H 50'!BB106</f>
        <v>4.1436131851193823</v>
      </c>
      <c r="L106" s="346">
        <f>'H 50'!BC106</f>
        <v>4.468957037109198</v>
      </c>
      <c r="M106" s="346">
        <f>'H 50'!BD106</f>
        <v>4.4845941497355719</v>
      </c>
      <c r="N106" s="346">
        <f>'H 50'!BE106</f>
        <v>3.9571180231193623</v>
      </c>
      <c r="O106" s="131">
        <f>V!F106</f>
        <v>8.9</v>
      </c>
      <c r="P106" s="132">
        <f>V!J106</f>
        <v>8.1999999999999993</v>
      </c>
      <c r="Q106" s="132">
        <f>V!M106</f>
        <v>6.5</v>
      </c>
      <c r="R106" s="132">
        <f>V!N106</f>
        <v>4</v>
      </c>
      <c r="S106" s="129">
        <f>V!O106</f>
        <v>6.9</v>
      </c>
      <c r="T106" s="132">
        <f>V!S106</f>
        <v>4.2</v>
      </c>
      <c r="U106" s="132">
        <f>V!Y106</f>
        <v>5.6</v>
      </c>
      <c r="V106" s="129">
        <f>V!Z106</f>
        <v>4.9000000000000004</v>
      </c>
      <c r="W106" s="130">
        <f t="shared" si="8"/>
        <v>6</v>
      </c>
      <c r="X106" s="133">
        <f>'C'!F106</f>
        <v>3.3</v>
      </c>
      <c r="Y106" s="134">
        <f>'C'!H106</f>
        <v>7.9</v>
      </c>
      <c r="Z106" s="129">
        <f>'C'!I106</f>
        <v>6.1</v>
      </c>
      <c r="AA106" s="134">
        <f>'C'!M106</f>
        <v>8.6999999999999993</v>
      </c>
      <c r="AB106" s="134">
        <f>'C'!R106</f>
        <v>7.9</v>
      </c>
      <c r="AC106" s="134">
        <f>'C'!Y106</f>
        <v>6.4</v>
      </c>
      <c r="AD106" s="134">
        <f>'C'!Z106</f>
        <v>10</v>
      </c>
      <c r="AE106" s="129">
        <f>'C'!AA106</f>
        <v>8.3000000000000007</v>
      </c>
      <c r="AF106" s="130">
        <f t="shared" si="9"/>
        <v>7.4</v>
      </c>
      <c r="AG106" s="135">
        <f t="shared" si="10"/>
        <v>6.5</v>
      </c>
      <c r="AH106" s="347">
        <f t="shared" si="11"/>
        <v>5.7</v>
      </c>
      <c r="AI106" s="347">
        <f t="shared" si="12"/>
        <v>5.8</v>
      </c>
      <c r="AJ106" s="347">
        <f t="shared" si="13"/>
        <v>5.8</v>
      </c>
      <c r="AK106" s="347">
        <f t="shared" si="14"/>
        <v>5.6</v>
      </c>
      <c r="AL106" s="136">
        <f t="shared" si="15"/>
        <v>54</v>
      </c>
    </row>
    <row r="107" spans="1:38" ht="15.6" thickTop="1" thickBot="1">
      <c r="A107" s="83" t="s">
        <v>170</v>
      </c>
      <c r="B107" s="46" t="s">
        <v>212</v>
      </c>
      <c r="C107" s="137">
        <v>715</v>
      </c>
      <c r="D107" s="128">
        <f>H!G107</f>
        <v>10</v>
      </c>
      <c r="E107" s="128">
        <f>H!P107</f>
        <v>0</v>
      </c>
      <c r="F107" s="128">
        <f>'H 50'!AD107</f>
        <v>1.2765957161467022E-2</v>
      </c>
      <c r="G107" s="128">
        <f>'H 50'!AG107</f>
        <v>4.6735197906456394</v>
      </c>
      <c r="H107" s="128">
        <f>H!W107</f>
        <v>10</v>
      </c>
      <c r="I107" s="128">
        <f>H!AA107</f>
        <v>10</v>
      </c>
      <c r="J107" s="130" cm="1">
        <f t="array" ref="J107">H!AH107:AH107</f>
        <v>5.6885300421533396</v>
      </c>
      <c r="K107" s="346">
        <f>'H 50'!BB107</f>
        <v>5.3107612286242531</v>
      </c>
      <c r="L107" s="346">
        <f>'H 50'!BC107</f>
        <v>5.9258326632281859</v>
      </c>
      <c r="M107" s="346">
        <f>'H 50'!BD107</f>
        <v>5.8222270260893891</v>
      </c>
      <c r="N107" s="346">
        <f>'H 50'!BE107</f>
        <v>6.3037804528385069</v>
      </c>
      <c r="O107" s="131">
        <f>V!F107</f>
        <v>8.9</v>
      </c>
      <c r="P107" s="132">
        <f>V!J107</f>
        <v>8.6</v>
      </c>
      <c r="Q107" s="132">
        <f>V!M107</f>
        <v>6.7</v>
      </c>
      <c r="R107" s="132">
        <f>V!N107</f>
        <v>6</v>
      </c>
      <c r="S107" s="129">
        <f>V!O107</f>
        <v>7.6</v>
      </c>
      <c r="T107" s="132">
        <f>V!S107</f>
        <v>1.1000000000000001</v>
      </c>
      <c r="U107" s="132">
        <f>V!Y107</f>
        <v>6.1</v>
      </c>
      <c r="V107" s="129">
        <f>V!Z107</f>
        <v>4</v>
      </c>
      <c r="W107" s="130">
        <f t="shared" si="8"/>
        <v>6.1</v>
      </c>
      <c r="X107" s="133">
        <f>'C'!F107</f>
        <v>3.3</v>
      </c>
      <c r="Y107" s="134">
        <f>'C'!H107</f>
        <v>5.7</v>
      </c>
      <c r="Z107" s="129">
        <f>'C'!I107</f>
        <v>4.5999999999999996</v>
      </c>
      <c r="AA107" s="134">
        <f>'C'!M107</f>
        <v>8.6999999999999993</v>
      </c>
      <c r="AB107" s="134">
        <f>'C'!R107</f>
        <v>8.4</v>
      </c>
      <c r="AC107" s="134">
        <f>'C'!Y107</f>
        <v>6.7</v>
      </c>
      <c r="AD107" s="134">
        <f>'C'!Z107</f>
        <v>10</v>
      </c>
      <c r="AE107" s="129">
        <f>'C'!AA107</f>
        <v>8.5</v>
      </c>
      <c r="AF107" s="130">
        <f t="shared" si="9"/>
        <v>7</v>
      </c>
      <c r="AG107" s="135">
        <f t="shared" si="10"/>
        <v>6.2</v>
      </c>
      <c r="AH107" s="347">
        <f t="shared" si="11"/>
        <v>6.1</v>
      </c>
      <c r="AI107" s="347">
        <f t="shared" si="12"/>
        <v>6.3</v>
      </c>
      <c r="AJ107" s="347">
        <f t="shared" si="13"/>
        <v>6.3</v>
      </c>
      <c r="AK107" s="347">
        <f t="shared" si="14"/>
        <v>6.5</v>
      </c>
      <c r="AL107" s="136">
        <f t="shared" si="15"/>
        <v>90</v>
      </c>
    </row>
    <row r="108" spans="1:38" ht="15.6" thickTop="1" thickBot="1">
      <c r="A108" s="83" t="s">
        <v>170</v>
      </c>
      <c r="B108" s="46" t="s">
        <v>213</v>
      </c>
      <c r="C108" s="137">
        <v>716</v>
      </c>
      <c r="D108" s="128">
        <f>H!G108</f>
        <v>10</v>
      </c>
      <c r="E108" s="128">
        <f>H!P108</f>
        <v>0</v>
      </c>
      <c r="F108" s="128">
        <f>'H 50'!AD108</f>
        <v>0.72553183170075097</v>
      </c>
      <c r="G108" s="128">
        <f>'H 50'!AG108</f>
        <v>6.0029374907597273</v>
      </c>
      <c r="H108" s="128">
        <f>H!W108</f>
        <v>10</v>
      </c>
      <c r="I108" s="128">
        <f>H!AA108</f>
        <v>10</v>
      </c>
      <c r="J108" s="130" cm="1">
        <f t="array" ref="J108">H!AH108:AH108</f>
        <v>6.0977520168927777</v>
      </c>
      <c r="K108" s="346">
        <f>'H 50'!BB108</f>
        <v>4.5546174459239266</v>
      </c>
      <c r="L108" s="346">
        <f>'H 50'!BC108</f>
        <v>5.2554335605384299</v>
      </c>
      <c r="M108" s="346">
        <f>'H 50'!BD108</f>
        <v>4.6786747585874169</v>
      </c>
      <c r="N108" s="346">
        <f>'H 50'!BE108</f>
        <v>5.1655341776826615</v>
      </c>
      <c r="O108" s="131">
        <f>V!F108</f>
        <v>9.3000000000000007</v>
      </c>
      <c r="P108" s="132">
        <f>V!J108</f>
        <v>8.6999999999999993</v>
      </c>
      <c r="Q108" s="132">
        <f>V!M108</f>
        <v>6.9</v>
      </c>
      <c r="R108" s="132">
        <f>V!N108</f>
        <v>4</v>
      </c>
      <c r="S108" s="129">
        <f>V!O108</f>
        <v>7.2</v>
      </c>
      <c r="T108" s="132">
        <f>V!S108</f>
        <v>0.4</v>
      </c>
      <c r="U108" s="132">
        <f>V!Y108</f>
        <v>7</v>
      </c>
      <c r="V108" s="129">
        <f>V!Z108</f>
        <v>4.5</v>
      </c>
      <c r="W108" s="130">
        <f t="shared" si="8"/>
        <v>6</v>
      </c>
      <c r="X108" s="133">
        <f>'C'!F108</f>
        <v>3.3</v>
      </c>
      <c r="Y108" s="134">
        <f>'C'!H108</f>
        <v>9.4</v>
      </c>
      <c r="Z108" s="129">
        <f>'C'!I108</f>
        <v>7.5</v>
      </c>
      <c r="AA108" s="134">
        <f>'C'!M108</f>
        <v>9.1999999999999993</v>
      </c>
      <c r="AB108" s="134">
        <f>'C'!R108</f>
        <v>9.1</v>
      </c>
      <c r="AC108" s="134">
        <f>'C'!Y108</f>
        <v>5.8</v>
      </c>
      <c r="AD108" s="134">
        <f>'C'!Z108</f>
        <v>10</v>
      </c>
      <c r="AE108" s="129">
        <f>'C'!AA108</f>
        <v>8.5</v>
      </c>
      <c r="AF108" s="130">
        <f t="shared" si="9"/>
        <v>8</v>
      </c>
      <c r="AG108" s="135">
        <f t="shared" si="10"/>
        <v>6.6</v>
      </c>
      <c r="AH108" s="347">
        <f t="shared" si="11"/>
        <v>6</v>
      </c>
      <c r="AI108" s="347">
        <f t="shared" si="12"/>
        <v>6.3</v>
      </c>
      <c r="AJ108" s="347">
        <f t="shared" si="13"/>
        <v>6.1</v>
      </c>
      <c r="AK108" s="347">
        <f t="shared" si="14"/>
        <v>6.3</v>
      </c>
      <c r="AL108" s="136">
        <f t="shared" si="15"/>
        <v>38</v>
      </c>
    </row>
    <row r="109" spans="1:38" ht="15.6" thickTop="1" thickBot="1">
      <c r="A109" s="83" t="s">
        <v>170</v>
      </c>
      <c r="B109" s="46" t="s">
        <v>214</v>
      </c>
      <c r="C109" s="137">
        <v>717</v>
      </c>
      <c r="D109" s="128">
        <f>H!G109</f>
        <v>10</v>
      </c>
      <c r="E109" s="128">
        <f>H!P109</f>
        <v>0</v>
      </c>
      <c r="F109" s="128">
        <f>'H 50'!AD109</f>
        <v>0.22127658762830213</v>
      </c>
      <c r="G109" s="128">
        <f>'H 50'!AG109</f>
        <v>4.4278023427717921</v>
      </c>
      <c r="H109" s="128">
        <f>H!W109</f>
        <v>10</v>
      </c>
      <c r="I109" s="128">
        <f>H!AA109</f>
        <v>10</v>
      </c>
      <c r="J109" s="130" cm="1">
        <f t="array" ref="J109">H!AH109:AH109</f>
        <v>6.3069017271950685</v>
      </c>
      <c r="K109" s="346">
        <f>'H 50'!BB109</f>
        <v>4.3666524721992621</v>
      </c>
      <c r="L109" s="346">
        <f>'H 50'!BC109</f>
        <v>5.2700753765472079</v>
      </c>
      <c r="M109" s="346">
        <f>'H 50'!BD109</f>
        <v>4.9738157079597558</v>
      </c>
      <c r="N109" s="346">
        <f>'H 50'!BE109</f>
        <v>5.1155227775981551</v>
      </c>
      <c r="O109" s="131">
        <f>V!F109</f>
        <v>9.5</v>
      </c>
      <c r="P109" s="132">
        <f>V!J109</f>
        <v>9.1</v>
      </c>
      <c r="Q109" s="132">
        <f>V!M109</f>
        <v>7.1</v>
      </c>
      <c r="R109" s="132">
        <f>V!N109</f>
        <v>4</v>
      </c>
      <c r="S109" s="129">
        <f>V!O109</f>
        <v>7.4</v>
      </c>
      <c r="T109" s="132">
        <f>V!S109</f>
        <v>0.8</v>
      </c>
      <c r="U109" s="132">
        <f>V!Y109</f>
        <v>7.6</v>
      </c>
      <c r="V109" s="129">
        <f>V!Z109</f>
        <v>5.0999999999999996</v>
      </c>
      <c r="W109" s="130">
        <f t="shared" si="8"/>
        <v>6.4</v>
      </c>
      <c r="X109" s="133">
        <f>'C'!F109</f>
        <v>10</v>
      </c>
      <c r="Y109" s="134">
        <f>'C'!H109</f>
        <v>9.1</v>
      </c>
      <c r="Z109" s="129">
        <f>'C'!I109</f>
        <v>9.6</v>
      </c>
      <c r="AA109" s="134">
        <f>'C'!M109</f>
        <v>9.3000000000000007</v>
      </c>
      <c r="AB109" s="134">
        <f>'C'!R109</f>
        <v>9</v>
      </c>
      <c r="AC109" s="134">
        <f>'C'!Y109</f>
        <v>4.5</v>
      </c>
      <c r="AD109" s="134">
        <f>'C'!Z109</f>
        <v>10</v>
      </c>
      <c r="AE109" s="129">
        <f>'C'!AA109</f>
        <v>8.1999999999999993</v>
      </c>
      <c r="AF109" s="130">
        <f t="shared" si="9"/>
        <v>9</v>
      </c>
      <c r="AG109" s="135">
        <f t="shared" si="10"/>
        <v>7.1</v>
      </c>
      <c r="AH109" s="347">
        <f t="shared" si="11"/>
        <v>6.3</v>
      </c>
      <c r="AI109" s="347">
        <f t="shared" si="12"/>
        <v>6.7</v>
      </c>
      <c r="AJ109" s="347">
        <f t="shared" si="13"/>
        <v>6.6</v>
      </c>
      <c r="AK109" s="347">
        <f t="shared" si="14"/>
        <v>6.7</v>
      </c>
      <c r="AL109" s="136">
        <f t="shared" si="15"/>
        <v>6</v>
      </c>
    </row>
    <row r="110" spans="1:38" ht="15.6" thickTop="1" thickBot="1">
      <c r="A110" s="83" t="s">
        <v>170</v>
      </c>
      <c r="B110" s="46" t="s">
        <v>215</v>
      </c>
      <c r="C110" s="137">
        <v>718</v>
      </c>
      <c r="D110" s="128">
        <f>H!G110</f>
        <v>0</v>
      </c>
      <c r="E110" s="128">
        <f>H!P110</f>
        <v>0</v>
      </c>
      <c r="F110" s="128">
        <f>'H 50'!AD110</f>
        <v>2.1702128838985531E-2</v>
      </c>
      <c r="G110" s="128">
        <f>'H 50'!AG110</f>
        <v>4.9926584612301248</v>
      </c>
      <c r="H110" s="128">
        <f>H!W110</f>
        <v>10</v>
      </c>
      <c r="I110" s="128">
        <f>H!AA110</f>
        <v>10</v>
      </c>
      <c r="J110" s="130" cm="1">
        <f t="array" ref="J110">H!AH110:AH110</f>
        <v>4.1282428107854274</v>
      </c>
      <c r="K110" s="346">
        <f>'H 50'!BB110</f>
        <v>6.2437935703108458</v>
      </c>
      <c r="L110" s="346">
        <f>'H 50'!BC110</f>
        <v>6.287329634650006</v>
      </c>
      <c r="M110" s="346">
        <f>'H 50'!BD110</f>
        <v>6.2365766119833035</v>
      </c>
      <c r="N110" s="346">
        <f>'H 50'!BE110</f>
        <v>6.6451848266643294</v>
      </c>
      <c r="O110" s="131">
        <f>V!F110</f>
        <v>8.1</v>
      </c>
      <c r="P110" s="132">
        <f>V!J110</f>
        <v>7.7</v>
      </c>
      <c r="Q110" s="132">
        <f>V!M110</f>
        <v>6.7</v>
      </c>
      <c r="R110" s="132">
        <f>V!N110</f>
        <v>4</v>
      </c>
      <c r="S110" s="129">
        <f>V!O110</f>
        <v>6.6</v>
      </c>
      <c r="T110" s="132">
        <f>V!S110</f>
        <v>0.5</v>
      </c>
      <c r="U110" s="132">
        <f>V!Y110</f>
        <v>7.5</v>
      </c>
      <c r="V110" s="129">
        <f>V!Z110</f>
        <v>4.9000000000000004</v>
      </c>
      <c r="W110" s="130">
        <f t="shared" si="8"/>
        <v>5.8</v>
      </c>
      <c r="X110" s="133">
        <f>'C'!F110</f>
        <v>6.7</v>
      </c>
      <c r="Y110" s="134">
        <f>'C'!H110</f>
        <v>8.6999999999999993</v>
      </c>
      <c r="Z110" s="129">
        <f>'C'!I110</f>
        <v>7.8</v>
      </c>
      <c r="AA110" s="134">
        <f>'C'!M110</f>
        <v>7</v>
      </c>
      <c r="AB110" s="134">
        <f>'C'!R110</f>
        <v>8.1</v>
      </c>
      <c r="AC110" s="134">
        <f>'C'!Y110</f>
        <v>3.5</v>
      </c>
      <c r="AD110" s="134">
        <f>'C'!Z110</f>
        <v>10</v>
      </c>
      <c r="AE110" s="129">
        <f>'C'!AA110</f>
        <v>7.2</v>
      </c>
      <c r="AF110" s="130">
        <f t="shared" si="9"/>
        <v>7.5</v>
      </c>
      <c r="AG110" s="135">
        <f t="shared" si="10"/>
        <v>5.6</v>
      </c>
      <c r="AH110" s="347">
        <f t="shared" si="11"/>
        <v>6.5</v>
      </c>
      <c r="AI110" s="347">
        <f t="shared" si="12"/>
        <v>6.5</v>
      </c>
      <c r="AJ110" s="347">
        <f t="shared" si="13"/>
        <v>6.5</v>
      </c>
      <c r="AK110" s="347">
        <f t="shared" si="14"/>
        <v>6.6</v>
      </c>
      <c r="AL110" s="136">
        <f t="shared" si="15"/>
        <v>195</v>
      </c>
    </row>
    <row r="111" spans="1:38" ht="15.6" thickTop="1" thickBot="1">
      <c r="A111" s="83" t="s">
        <v>170</v>
      </c>
      <c r="B111" s="46" t="s">
        <v>216</v>
      </c>
      <c r="C111" s="137">
        <v>719</v>
      </c>
      <c r="D111" s="128">
        <f>H!G111</f>
        <v>10</v>
      </c>
      <c r="E111" s="128">
        <f>H!P111</f>
        <v>0</v>
      </c>
      <c r="F111" s="128">
        <f>'H 50'!AD111</f>
        <v>0</v>
      </c>
      <c r="G111" s="128">
        <f>'H 50'!AG111</f>
        <v>4.5433187985623507</v>
      </c>
      <c r="H111" s="128">
        <f>H!W111</f>
        <v>10</v>
      </c>
      <c r="I111" s="128">
        <f>H!AA111</f>
        <v>10</v>
      </c>
      <c r="J111" s="130" cm="1">
        <f t="array" ref="J111">H!AH111:AH111</f>
        <v>5.7081090591887316</v>
      </c>
      <c r="K111" s="346">
        <f>'H 50'!BB111</f>
        <v>3.9946402647395431</v>
      </c>
      <c r="L111" s="346">
        <f>'H 50'!BC111</f>
        <v>4.3911140805876041</v>
      </c>
      <c r="M111" s="346">
        <f>'H 50'!BD111</f>
        <v>4.1165072525214805</v>
      </c>
      <c r="N111" s="346">
        <f>'H 50'!BE111</f>
        <v>3.9264946491261221</v>
      </c>
      <c r="O111" s="131">
        <f>V!F111</f>
        <v>8.3000000000000007</v>
      </c>
      <c r="P111" s="132">
        <f>V!J111</f>
        <v>8.1</v>
      </c>
      <c r="Q111" s="132">
        <f>V!M111</f>
        <v>6.6</v>
      </c>
      <c r="R111" s="132">
        <f>V!N111</f>
        <v>4</v>
      </c>
      <c r="S111" s="129">
        <f>V!O111</f>
        <v>6.8</v>
      </c>
      <c r="T111" s="132">
        <f>V!S111</f>
        <v>2.2999999999999998</v>
      </c>
      <c r="U111" s="132">
        <f>V!Y111</f>
        <v>5.9</v>
      </c>
      <c r="V111" s="129">
        <f>V!Z111</f>
        <v>4.3</v>
      </c>
      <c r="W111" s="130">
        <f t="shared" si="8"/>
        <v>5.7</v>
      </c>
      <c r="X111" s="133">
        <f>'C'!F111</f>
        <v>3.3</v>
      </c>
      <c r="Y111" s="134">
        <f>'C'!H111</f>
        <v>4.9000000000000004</v>
      </c>
      <c r="Z111" s="129">
        <f>'C'!I111</f>
        <v>4.0999999999999996</v>
      </c>
      <c r="AA111" s="134">
        <f>'C'!M111</f>
        <v>9</v>
      </c>
      <c r="AB111" s="134">
        <f>'C'!R111</f>
        <v>6.7</v>
      </c>
      <c r="AC111" s="134">
        <f>'C'!Y111</f>
        <v>5.8</v>
      </c>
      <c r="AD111" s="134">
        <f>'C'!Z111</f>
        <v>10</v>
      </c>
      <c r="AE111" s="129">
        <f>'C'!AA111</f>
        <v>7.9</v>
      </c>
      <c r="AF111" s="130">
        <f t="shared" si="9"/>
        <v>6.4</v>
      </c>
      <c r="AG111" s="135">
        <f t="shared" si="10"/>
        <v>5.9</v>
      </c>
      <c r="AH111" s="347">
        <f t="shared" si="11"/>
        <v>5.3</v>
      </c>
      <c r="AI111" s="347">
        <f t="shared" si="12"/>
        <v>5.4</v>
      </c>
      <c r="AJ111" s="347">
        <f t="shared" si="13"/>
        <v>5.3</v>
      </c>
      <c r="AK111" s="347">
        <f t="shared" si="14"/>
        <v>5.2</v>
      </c>
      <c r="AL111" s="136">
        <f t="shared" si="15"/>
        <v>137</v>
      </c>
    </row>
    <row r="112" spans="1:38" ht="15.6" thickTop="1" thickBot="1">
      <c r="A112" s="107" t="s">
        <v>61</v>
      </c>
      <c r="B112" s="107" t="s">
        <v>60</v>
      </c>
      <c r="C112" s="139">
        <v>801</v>
      </c>
      <c r="D112" s="128">
        <f>H!G112</f>
        <v>10</v>
      </c>
      <c r="E112" s="128">
        <f>H!P112</f>
        <v>0</v>
      </c>
      <c r="F112" s="128">
        <f>'H 50'!AD112</f>
        <v>0</v>
      </c>
      <c r="G112" s="128">
        <f>'H 50'!AG112</f>
        <v>7.7484090293596779</v>
      </c>
      <c r="H112" s="128">
        <f>H!W112</f>
        <v>10</v>
      </c>
      <c r="I112" s="128">
        <f>H!AA112</f>
        <v>10</v>
      </c>
      <c r="J112" s="130" cm="1">
        <f t="array" ref="J112">H!AH112:AH112</f>
        <v>6.1104585217829417</v>
      </c>
      <c r="K112" s="346">
        <f>'H 50'!BB112</f>
        <v>5.4909023287919867</v>
      </c>
      <c r="L112" s="346">
        <f>'H 50'!BC112</f>
        <v>5.8864561378425231</v>
      </c>
      <c r="M112" s="346">
        <f>'H 50'!BD112</f>
        <v>5.9279686890726149</v>
      </c>
      <c r="N112" s="346">
        <f>'H 50'!BE112</f>
        <v>6.2971552217815727</v>
      </c>
      <c r="O112" s="131">
        <f>V!F112</f>
        <v>4.5999999999999996</v>
      </c>
      <c r="P112" s="132">
        <f>V!J112</f>
        <v>4.8</v>
      </c>
      <c r="Q112" s="132">
        <f>V!M112</f>
        <v>4.5</v>
      </c>
      <c r="R112" s="132">
        <f>V!N112</f>
        <v>10</v>
      </c>
      <c r="S112" s="129">
        <f>V!O112</f>
        <v>6</v>
      </c>
      <c r="T112" s="132">
        <f>V!S112</f>
        <v>8.1</v>
      </c>
      <c r="U112" s="132">
        <f>V!Y112</f>
        <v>4.5</v>
      </c>
      <c r="V112" s="129">
        <f>V!Z112</f>
        <v>6.6</v>
      </c>
      <c r="W112" s="130">
        <f t="shared" si="8"/>
        <v>6.3</v>
      </c>
      <c r="X112" s="133">
        <f>'C'!F112</f>
        <v>3.3</v>
      </c>
      <c r="Y112" s="134">
        <f>'C'!H112</f>
        <v>0.2</v>
      </c>
      <c r="Z112" s="129">
        <f>'C'!I112</f>
        <v>1.9</v>
      </c>
      <c r="AA112" s="134">
        <f>'C'!M112</f>
        <v>1.3</v>
      </c>
      <c r="AB112" s="134">
        <f>'C'!R112</f>
        <v>6.5</v>
      </c>
      <c r="AC112" s="134">
        <f>'C'!Y112</f>
        <v>2.6</v>
      </c>
      <c r="AD112" s="134">
        <f>'C'!Z112</f>
        <v>4</v>
      </c>
      <c r="AE112" s="129">
        <f>'C'!AA112</f>
        <v>3.6</v>
      </c>
      <c r="AF112" s="130">
        <f t="shared" si="9"/>
        <v>2.8</v>
      </c>
      <c r="AG112" s="135">
        <f t="shared" si="10"/>
        <v>4.8</v>
      </c>
      <c r="AH112" s="347">
        <f t="shared" si="11"/>
        <v>4.5999999999999996</v>
      </c>
      <c r="AI112" s="347">
        <f t="shared" si="12"/>
        <v>4.7</v>
      </c>
      <c r="AJ112" s="347">
        <f t="shared" si="13"/>
        <v>4.7</v>
      </c>
      <c r="AK112" s="347">
        <f t="shared" si="14"/>
        <v>4.8</v>
      </c>
      <c r="AL112" s="136">
        <f t="shared" si="15"/>
        <v>282</v>
      </c>
    </row>
    <row r="113" spans="1:38" ht="15.6" thickTop="1" thickBot="1">
      <c r="A113" s="83" t="s">
        <v>61</v>
      </c>
      <c r="B113" s="46" t="s">
        <v>217</v>
      </c>
      <c r="C113" s="137">
        <v>802</v>
      </c>
      <c r="D113" s="128">
        <f>H!G113</f>
        <v>10</v>
      </c>
      <c r="E113" s="128">
        <f>H!P113</f>
        <v>0</v>
      </c>
      <c r="F113" s="128">
        <f>'H 50'!AD113</f>
        <v>0</v>
      </c>
      <c r="G113" s="128">
        <f>'H 50'!AG113</f>
        <v>4.6793934592874304</v>
      </c>
      <c r="H113" s="128">
        <f>H!W113</f>
        <v>10</v>
      </c>
      <c r="I113" s="128">
        <f>H!AA113</f>
        <v>10</v>
      </c>
      <c r="J113" s="130" cm="1">
        <f t="array" ref="J113">H!AH113:AH113</f>
        <v>5.7165432494905799</v>
      </c>
      <c r="K113" s="346">
        <f>'H 50'!BB113</f>
        <v>5.6856917773235045</v>
      </c>
      <c r="L113" s="346">
        <f>'H 50'!BC113</f>
        <v>6.1827114193038133</v>
      </c>
      <c r="M113" s="346">
        <f>'H 50'!BD113</f>
        <v>5.9063188046938757</v>
      </c>
      <c r="N113" s="346">
        <f>'H 50'!BE113</f>
        <v>5.9862626683966651</v>
      </c>
      <c r="O113" s="131">
        <f>V!F113</f>
        <v>8.1</v>
      </c>
      <c r="P113" s="132">
        <f>V!J113</f>
        <v>7.8</v>
      </c>
      <c r="Q113" s="132">
        <f>V!M113</f>
        <v>7.8</v>
      </c>
      <c r="R113" s="132">
        <f>V!N113</f>
        <v>6</v>
      </c>
      <c r="S113" s="129">
        <f>V!O113</f>
        <v>7.4</v>
      </c>
      <c r="T113" s="132">
        <f>V!S113</f>
        <v>1.8</v>
      </c>
      <c r="U113" s="132">
        <f>V!Y113</f>
        <v>4.0999999999999996</v>
      </c>
      <c r="V113" s="129">
        <f>V!Z113</f>
        <v>3</v>
      </c>
      <c r="W113" s="130">
        <f t="shared" si="8"/>
        <v>5.6</v>
      </c>
      <c r="X113" s="133">
        <f>'C'!F113</f>
        <v>3.3</v>
      </c>
      <c r="Y113" s="134">
        <f>'C'!H113</f>
        <v>7.5</v>
      </c>
      <c r="Z113" s="129">
        <f>'C'!I113</f>
        <v>5.8</v>
      </c>
      <c r="AA113" s="134">
        <f>'C'!M113</f>
        <v>9.1</v>
      </c>
      <c r="AB113" s="134">
        <f>'C'!R113</f>
        <v>8</v>
      </c>
      <c r="AC113" s="134">
        <f>'C'!Y113</f>
        <v>6</v>
      </c>
      <c r="AD113" s="134">
        <f>'C'!Z113</f>
        <v>10</v>
      </c>
      <c r="AE113" s="129">
        <f>'C'!AA113</f>
        <v>8.3000000000000007</v>
      </c>
      <c r="AF113" s="130">
        <f t="shared" si="9"/>
        <v>7.2</v>
      </c>
      <c r="AG113" s="135">
        <f t="shared" si="10"/>
        <v>6.1</v>
      </c>
      <c r="AH113" s="347">
        <f t="shared" si="11"/>
        <v>6.1</v>
      </c>
      <c r="AI113" s="347">
        <f t="shared" si="12"/>
        <v>6.3</v>
      </c>
      <c r="AJ113" s="347">
        <f t="shared" si="13"/>
        <v>6.2</v>
      </c>
      <c r="AK113" s="347">
        <f t="shared" si="14"/>
        <v>6.2</v>
      </c>
      <c r="AL113" s="136">
        <f t="shared" si="15"/>
        <v>108</v>
      </c>
    </row>
    <row r="114" spans="1:38" ht="15.6" thickTop="1" thickBot="1">
      <c r="A114" s="83" t="s">
        <v>61</v>
      </c>
      <c r="B114" s="46" t="s">
        <v>218</v>
      </c>
      <c r="C114" s="137">
        <v>803</v>
      </c>
      <c r="D114" s="128">
        <f>H!G114</f>
        <v>10</v>
      </c>
      <c r="E114" s="128">
        <f>H!P114</f>
        <v>0</v>
      </c>
      <c r="F114" s="128">
        <f>'H 50'!AD114</f>
        <v>0</v>
      </c>
      <c r="G114" s="128">
        <f>'H 50'!AG114</f>
        <v>7.4478709172879229</v>
      </c>
      <c r="H114" s="128">
        <f>H!W114</f>
        <v>10</v>
      </c>
      <c r="I114" s="128">
        <f>H!AA114</f>
        <v>10</v>
      </c>
      <c r="J114" s="130" cm="1">
        <f t="array" ref="J114">H!AH114:AH114</f>
        <v>5.2520802849955865</v>
      </c>
      <c r="K114" s="346">
        <f>'H 50'!BB114</f>
        <v>3.8943463730661052</v>
      </c>
      <c r="L114" s="346">
        <f>'H 50'!BC114</f>
        <v>4.4283593665199774</v>
      </c>
      <c r="M114" s="346">
        <f>'H 50'!BD114</f>
        <v>4.3201389042270772</v>
      </c>
      <c r="N114" s="346">
        <f>'H 50'!BE114</f>
        <v>4.5457748560062745</v>
      </c>
      <c r="O114" s="131">
        <f>V!F114</f>
        <v>7.5</v>
      </c>
      <c r="P114" s="132">
        <f>V!J114</f>
        <v>8.5</v>
      </c>
      <c r="Q114" s="132">
        <f>V!M114</f>
        <v>6.4</v>
      </c>
      <c r="R114" s="132">
        <f>V!N114</f>
        <v>6</v>
      </c>
      <c r="S114" s="129">
        <f>V!O114</f>
        <v>7.1</v>
      </c>
      <c r="T114" s="132">
        <f>V!S114</f>
        <v>9</v>
      </c>
      <c r="U114" s="132">
        <f>V!Y114</f>
        <v>4.0999999999999996</v>
      </c>
      <c r="V114" s="129">
        <f>V!Z114</f>
        <v>7.3</v>
      </c>
      <c r="W114" s="130">
        <f t="shared" si="8"/>
        <v>7.2</v>
      </c>
      <c r="X114" s="133">
        <f>'C'!F114</f>
        <v>3.3</v>
      </c>
      <c r="Y114" s="134">
        <f>'C'!H114</f>
        <v>4.4000000000000004</v>
      </c>
      <c r="Z114" s="129">
        <f>'C'!I114</f>
        <v>3.9</v>
      </c>
      <c r="AA114" s="134">
        <f>'C'!M114</f>
        <v>6.2</v>
      </c>
      <c r="AB114" s="134">
        <f>'C'!R114</f>
        <v>8</v>
      </c>
      <c r="AC114" s="134">
        <f>'C'!Y114</f>
        <v>5.5</v>
      </c>
      <c r="AD114" s="134">
        <f>'C'!Z114</f>
        <v>10</v>
      </c>
      <c r="AE114" s="129">
        <f>'C'!AA114</f>
        <v>7.4</v>
      </c>
      <c r="AF114" s="130">
        <f t="shared" si="9"/>
        <v>5.9</v>
      </c>
      <c r="AG114" s="135">
        <f t="shared" si="10"/>
        <v>6.1</v>
      </c>
      <c r="AH114" s="347">
        <f t="shared" si="11"/>
        <v>5.5</v>
      </c>
      <c r="AI114" s="347">
        <f t="shared" si="12"/>
        <v>5.7</v>
      </c>
      <c r="AJ114" s="347">
        <f t="shared" si="13"/>
        <v>5.7</v>
      </c>
      <c r="AK114" s="347">
        <f t="shared" si="14"/>
        <v>5.8</v>
      </c>
      <c r="AL114" s="136">
        <f t="shared" si="15"/>
        <v>108</v>
      </c>
    </row>
    <row r="115" spans="1:38" ht="15.6" thickTop="1" thickBot="1">
      <c r="A115" s="83" t="s">
        <v>61</v>
      </c>
      <c r="B115" s="46" t="s">
        <v>219</v>
      </c>
      <c r="C115" s="137">
        <v>804</v>
      </c>
      <c r="D115" s="128">
        <f>H!G115</f>
        <v>0</v>
      </c>
      <c r="E115" s="128">
        <f>H!P115</f>
        <v>0</v>
      </c>
      <c r="F115" s="128">
        <f>'H 50'!AD115</f>
        <v>0</v>
      </c>
      <c r="G115" s="128">
        <f>'H 50'!AG115</f>
        <v>5.2569757382402269</v>
      </c>
      <c r="H115" s="128">
        <f>H!W115</f>
        <v>10</v>
      </c>
      <c r="I115" s="128">
        <f>H!AA115</f>
        <v>10</v>
      </c>
      <c r="J115" s="130" cm="1">
        <f t="array" ref="J115">H!AH115:AH115</f>
        <v>4.0729738946487979</v>
      </c>
      <c r="K115" s="346">
        <f>'H 50'!BB115</f>
        <v>5.4520290082653995</v>
      </c>
      <c r="L115" s="346">
        <f>'H 50'!BC115</f>
        <v>5.4206293232006324</v>
      </c>
      <c r="M115" s="346">
        <f>'H 50'!BD115</f>
        <v>5.3890678843491111</v>
      </c>
      <c r="N115" s="346">
        <f>'H 50'!BE115</f>
        <v>5.4444755099512143</v>
      </c>
      <c r="O115" s="131">
        <f>V!F115</f>
        <v>9.4</v>
      </c>
      <c r="P115" s="132">
        <f>V!J115</f>
        <v>8</v>
      </c>
      <c r="Q115" s="132">
        <f>V!M115</f>
        <v>7.2</v>
      </c>
      <c r="R115" s="132">
        <f>V!N115</f>
        <v>4</v>
      </c>
      <c r="S115" s="129">
        <f>V!O115</f>
        <v>7.2</v>
      </c>
      <c r="T115" s="132">
        <f>V!S115</f>
        <v>2</v>
      </c>
      <c r="U115" s="132">
        <f>V!Y115</f>
        <v>5.6</v>
      </c>
      <c r="V115" s="129">
        <f>V!Z115</f>
        <v>4</v>
      </c>
      <c r="W115" s="130">
        <f t="shared" si="8"/>
        <v>5.8</v>
      </c>
      <c r="X115" s="133">
        <f>'C'!F115</f>
        <v>6.7</v>
      </c>
      <c r="Y115" s="134">
        <f>'C'!H115</f>
        <v>8.4</v>
      </c>
      <c r="Z115" s="129">
        <f>'C'!I115</f>
        <v>7.7</v>
      </c>
      <c r="AA115" s="134">
        <f>'C'!M115</f>
        <v>10</v>
      </c>
      <c r="AB115" s="134">
        <f>'C'!R115</f>
        <v>9.9</v>
      </c>
      <c r="AC115" s="134">
        <f>'C'!Y115</f>
        <v>7.7</v>
      </c>
      <c r="AD115" s="134">
        <f>'C'!Z115</f>
        <v>10</v>
      </c>
      <c r="AE115" s="129">
        <f>'C'!AA115</f>
        <v>9.4</v>
      </c>
      <c r="AF115" s="130">
        <f t="shared" si="9"/>
        <v>8.6999999999999993</v>
      </c>
      <c r="AG115" s="135">
        <f t="shared" si="10"/>
        <v>5.9</v>
      </c>
      <c r="AH115" s="347">
        <f t="shared" si="11"/>
        <v>6.5</v>
      </c>
      <c r="AI115" s="347">
        <f t="shared" si="12"/>
        <v>6.5</v>
      </c>
      <c r="AJ115" s="347">
        <f t="shared" si="13"/>
        <v>6.5</v>
      </c>
      <c r="AK115" s="347">
        <f t="shared" si="14"/>
        <v>6.5</v>
      </c>
      <c r="AL115" s="136">
        <f t="shared" si="15"/>
        <v>137</v>
      </c>
    </row>
    <row r="116" spans="1:38" ht="15.6" thickTop="1" thickBot="1">
      <c r="A116" s="83" t="s">
        <v>61</v>
      </c>
      <c r="B116" s="46" t="s">
        <v>126</v>
      </c>
      <c r="C116" s="137">
        <v>805</v>
      </c>
      <c r="D116" s="128">
        <f>H!G116</f>
        <v>10</v>
      </c>
      <c r="E116" s="128">
        <f>H!P116</f>
        <v>0</v>
      </c>
      <c r="F116" s="128">
        <f>'H 50'!AD116</f>
        <v>4.2553190538223411E-3</v>
      </c>
      <c r="G116" s="128">
        <f>'H 50'!AG116</f>
        <v>4.3514439210520077</v>
      </c>
      <c r="H116" s="128">
        <f>H!W116</f>
        <v>10</v>
      </c>
      <c r="I116" s="128">
        <f>H!AA116</f>
        <v>10</v>
      </c>
      <c r="J116" s="130" cm="1">
        <f t="array" ref="J116">H!AH116:AH116</f>
        <v>6.5570241226433907</v>
      </c>
      <c r="K116" s="346">
        <f>'H 50'!BB116</f>
        <v>5.8599082552933419</v>
      </c>
      <c r="L116" s="346">
        <f>'H 50'!BC116</f>
        <v>6.3858522176429693</v>
      </c>
      <c r="M116" s="346">
        <f>'H 50'!BD116</f>
        <v>5.9525131179655437</v>
      </c>
      <c r="N116" s="346">
        <f>'H 50'!BE116</f>
        <v>6.4627640333239285</v>
      </c>
      <c r="O116" s="131">
        <f>V!F116</f>
        <v>7.4</v>
      </c>
      <c r="P116" s="132">
        <f>V!J116</f>
        <v>7.7</v>
      </c>
      <c r="Q116" s="132">
        <f>V!M116</f>
        <v>6.9</v>
      </c>
      <c r="R116" s="132">
        <f>V!N116</f>
        <v>4</v>
      </c>
      <c r="S116" s="129">
        <f>V!O116</f>
        <v>6.5</v>
      </c>
      <c r="T116" s="132">
        <f>V!S116</f>
        <v>10</v>
      </c>
      <c r="U116" s="132">
        <f>V!Y116</f>
        <v>3.3</v>
      </c>
      <c r="V116" s="129">
        <f>V!Z116</f>
        <v>8.1999999999999993</v>
      </c>
      <c r="W116" s="130">
        <f t="shared" si="8"/>
        <v>7.4</v>
      </c>
      <c r="X116" s="133">
        <f>'C'!F116</f>
        <v>6.7</v>
      </c>
      <c r="Y116" s="134">
        <f>'C'!H116</f>
        <v>4.4000000000000004</v>
      </c>
      <c r="Z116" s="129">
        <f>'C'!I116</f>
        <v>5.7</v>
      </c>
      <c r="AA116" s="134">
        <f>'C'!M116</f>
        <v>5.3</v>
      </c>
      <c r="AB116" s="134">
        <f>'C'!R116</f>
        <v>5.6</v>
      </c>
      <c r="AC116" s="134">
        <f>'C'!Y116</f>
        <v>7</v>
      </c>
      <c r="AD116" s="134">
        <f>'C'!Z116</f>
        <v>10</v>
      </c>
      <c r="AE116" s="129">
        <f>'C'!AA116</f>
        <v>7</v>
      </c>
      <c r="AF116" s="130">
        <f t="shared" si="9"/>
        <v>6.4</v>
      </c>
      <c r="AG116" s="135">
        <f t="shared" si="10"/>
        <v>6.8</v>
      </c>
      <c r="AH116" s="347">
        <f t="shared" si="11"/>
        <v>6.5</v>
      </c>
      <c r="AI116" s="347">
        <f t="shared" si="12"/>
        <v>6.7</v>
      </c>
      <c r="AJ116" s="347">
        <f t="shared" si="13"/>
        <v>6.6</v>
      </c>
      <c r="AK116" s="347">
        <f t="shared" si="14"/>
        <v>6.7</v>
      </c>
      <c r="AL116" s="136">
        <f t="shared" si="15"/>
        <v>12</v>
      </c>
    </row>
    <row r="117" spans="1:38" ht="15.6" thickTop="1" thickBot="1">
      <c r="A117" s="83" t="s">
        <v>61</v>
      </c>
      <c r="B117" s="46" t="s">
        <v>220</v>
      </c>
      <c r="C117" s="137">
        <v>806</v>
      </c>
      <c r="D117" s="128">
        <f>H!G117</f>
        <v>10</v>
      </c>
      <c r="E117" s="128">
        <f>H!P117</f>
        <v>0</v>
      </c>
      <c r="F117" s="128">
        <f>'H 50'!AD117</f>
        <v>0</v>
      </c>
      <c r="G117" s="128">
        <f>'H 50'!AG117</f>
        <v>4.3759181482065292</v>
      </c>
      <c r="H117" s="128">
        <f>H!W117</f>
        <v>10</v>
      </c>
      <c r="I117" s="128">
        <f>H!AA117</f>
        <v>10</v>
      </c>
      <c r="J117" s="130" cm="1">
        <f t="array" ref="J117">H!AH117:AH117</f>
        <v>6.5168870222362356</v>
      </c>
      <c r="K117" s="346">
        <f>'H 50'!BB117</f>
        <v>3.9736015031423317</v>
      </c>
      <c r="L117" s="346">
        <f>'H 50'!BC117</f>
        <v>4.7986066097982922</v>
      </c>
      <c r="M117" s="346">
        <f>'H 50'!BD117</f>
        <v>4.2891946391125613</v>
      </c>
      <c r="N117" s="346">
        <f>'H 50'!BE117</f>
        <v>4.7856646404110945</v>
      </c>
      <c r="O117" s="131">
        <f>V!F117</f>
        <v>6.8</v>
      </c>
      <c r="P117" s="132">
        <f>V!J117</f>
        <v>7.5</v>
      </c>
      <c r="Q117" s="132">
        <f>V!M117</f>
        <v>6.3</v>
      </c>
      <c r="R117" s="132">
        <f>V!N117</f>
        <v>10</v>
      </c>
      <c r="S117" s="129">
        <f>V!O117</f>
        <v>7.7</v>
      </c>
      <c r="T117" s="132">
        <f>V!S117</f>
        <v>5</v>
      </c>
      <c r="U117" s="132">
        <f>V!Y117</f>
        <v>5.7</v>
      </c>
      <c r="V117" s="129">
        <f>V!Z117</f>
        <v>5.4</v>
      </c>
      <c r="W117" s="130">
        <f t="shared" si="8"/>
        <v>6.7</v>
      </c>
      <c r="X117" s="133">
        <f>'C'!F117</f>
        <v>3.3</v>
      </c>
      <c r="Y117" s="134">
        <f>'C'!H117</f>
        <v>3.1</v>
      </c>
      <c r="Z117" s="129">
        <f>'C'!I117</f>
        <v>3.2</v>
      </c>
      <c r="AA117" s="134">
        <f>'C'!M117</f>
        <v>6.4</v>
      </c>
      <c r="AB117" s="134">
        <f>'C'!R117</f>
        <v>7.3</v>
      </c>
      <c r="AC117" s="134">
        <f>'C'!Y117</f>
        <v>4.7</v>
      </c>
      <c r="AD117" s="134">
        <f>'C'!Z117</f>
        <v>10</v>
      </c>
      <c r="AE117" s="129">
        <f>'C'!AA117</f>
        <v>7.1</v>
      </c>
      <c r="AF117" s="130">
        <f t="shared" si="9"/>
        <v>5.5</v>
      </c>
      <c r="AG117" s="135">
        <f t="shared" si="10"/>
        <v>6.2</v>
      </c>
      <c r="AH117" s="347">
        <f t="shared" si="11"/>
        <v>5.3</v>
      </c>
      <c r="AI117" s="347">
        <f t="shared" si="12"/>
        <v>5.6</v>
      </c>
      <c r="AJ117" s="347">
        <f t="shared" si="13"/>
        <v>5.4</v>
      </c>
      <c r="AK117" s="347">
        <f t="shared" si="14"/>
        <v>5.6</v>
      </c>
      <c r="AL117" s="136">
        <f t="shared" si="15"/>
        <v>90</v>
      </c>
    </row>
    <row r="118" spans="1:38" ht="15.6" thickTop="1" thickBot="1">
      <c r="A118" s="83" t="s">
        <v>61</v>
      </c>
      <c r="B118" s="46" t="s">
        <v>147</v>
      </c>
      <c r="C118" s="137">
        <v>807</v>
      </c>
      <c r="D118" s="128">
        <f>H!G118</f>
        <v>0</v>
      </c>
      <c r="E118" s="128">
        <f>H!P118</f>
        <v>0</v>
      </c>
      <c r="F118" s="128">
        <f>'H 50'!AD118</f>
        <v>0</v>
      </c>
      <c r="G118" s="128">
        <f>'H 50'!AG118</f>
        <v>7.8805676678647272</v>
      </c>
      <c r="H118" s="128">
        <f>H!W118</f>
        <v>10</v>
      </c>
      <c r="I118" s="128">
        <f>H!AA118</f>
        <v>10</v>
      </c>
      <c r="J118" s="130" cm="1">
        <f t="array" ref="J118">H!AH118:AH118</f>
        <v>4.4547448870767461</v>
      </c>
      <c r="K118" s="346">
        <f>'H 50'!BB118</f>
        <v>5.8115227678002563</v>
      </c>
      <c r="L118" s="346">
        <f>'H 50'!BC118</f>
        <v>6.1342371288610513</v>
      </c>
      <c r="M118" s="346">
        <f>'H 50'!BD118</f>
        <v>5.7843861639866176</v>
      </c>
      <c r="N118" s="346">
        <f>'H 50'!BE118</f>
        <v>5.6181464140234079</v>
      </c>
      <c r="O118" s="131">
        <f>V!F118</f>
        <v>7.5</v>
      </c>
      <c r="P118" s="132">
        <f>V!J118</f>
        <v>7.7</v>
      </c>
      <c r="Q118" s="132">
        <f>V!M118</f>
        <v>5.9</v>
      </c>
      <c r="R118" s="132">
        <f>V!N118</f>
        <v>4</v>
      </c>
      <c r="S118" s="129">
        <f>V!O118</f>
        <v>6.3</v>
      </c>
      <c r="T118" s="132">
        <f>V!S118</f>
        <v>3.1</v>
      </c>
      <c r="U118" s="132">
        <f>V!Y118</f>
        <v>5.4</v>
      </c>
      <c r="V118" s="129">
        <f>V!Z118</f>
        <v>4.3</v>
      </c>
      <c r="W118" s="130">
        <f t="shared" si="8"/>
        <v>5.4</v>
      </c>
      <c r="X118" s="133">
        <f>'C'!F118</f>
        <v>3.3</v>
      </c>
      <c r="Y118" s="134">
        <f>'C'!H118</f>
        <v>8.8000000000000007</v>
      </c>
      <c r="Z118" s="129">
        <f>'C'!I118</f>
        <v>6.9</v>
      </c>
      <c r="AA118" s="134">
        <f>'C'!M118</f>
        <v>8.3000000000000007</v>
      </c>
      <c r="AB118" s="134">
        <f>'C'!R118</f>
        <v>7.4</v>
      </c>
      <c r="AC118" s="134">
        <f>'C'!Y118</f>
        <v>6.1</v>
      </c>
      <c r="AD118" s="134">
        <f>'C'!Z118</f>
        <v>10</v>
      </c>
      <c r="AE118" s="129">
        <f>'C'!AA118</f>
        <v>8</v>
      </c>
      <c r="AF118" s="130">
        <f t="shared" si="9"/>
        <v>7.5</v>
      </c>
      <c r="AG118" s="135">
        <f t="shared" si="10"/>
        <v>5.7</v>
      </c>
      <c r="AH118" s="347">
        <f t="shared" si="11"/>
        <v>6.2</v>
      </c>
      <c r="AI118" s="347">
        <f t="shared" si="12"/>
        <v>6.3</v>
      </c>
      <c r="AJ118" s="347">
        <f t="shared" si="13"/>
        <v>6.2</v>
      </c>
      <c r="AK118" s="347">
        <f t="shared" si="14"/>
        <v>6.1</v>
      </c>
      <c r="AL118" s="136">
        <f t="shared" si="15"/>
        <v>175</v>
      </c>
    </row>
    <row r="119" spans="1:38" ht="15.6" thickTop="1" thickBot="1">
      <c r="A119" s="83" t="s">
        <v>61</v>
      </c>
      <c r="B119" s="46" t="s">
        <v>221</v>
      </c>
      <c r="C119" s="137">
        <v>808</v>
      </c>
      <c r="D119" s="128">
        <f>H!G119</f>
        <v>10</v>
      </c>
      <c r="E119" s="128">
        <f>H!P119</f>
        <v>0</v>
      </c>
      <c r="F119" s="128">
        <f>'H 50'!AD119</f>
        <v>1.2885105863530575</v>
      </c>
      <c r="G119" s="128">
        <f>'H 50'!AG119</f>
        <v>6.7449824916827499</v>
      </c>
      <c r="H119" s="128">
        <f>H!W119</f>
        <v>10</v>
      </c>
      <c r="I119" s="128">
        <f>H!AA119</f>
        <v>10</v>
      </c>
      <c r="J119" s="130" cm="1">
        <f t="array" ref="J119">H!AH119:AH119</f>
        <v>5.7259498733509711</v>
      </c>
      <c r="K119" s="346">
        <f>'H 50'!BB119</f>
        <v>6.4309992817558301</v>
      </c>
      <c r="L119" s="346">
        <f>'H 50'!BC119</f>
        <v>7.2910208969797141</v>
      </c>
      <c r="M119" s="346">
        <f>'H 50'!BD119</f>
        <v>6.6680576142614614</v>
      </c>
      <c r="N119" s="346">
        <f>'H 50'!BE119</f>
        <v>6.9766795343790475</v>
      </c>
      <c r="O119" s="131">
        <f>V!F119</f>
        <v>7.4</v>
      </c>
      <c r="P119" s="132">
        <f>V!J119</f>
        <v>8</v>
      </c>
      <c r="Q119" s="132">
        <f>V!M119</f>
        <v>6.6</v>
      </c>
      <c r="R119" s="132">
        <f>V!N119</f>
        <v>10</v>
      </c>
      <c r="S119" s="129">
        <f>V!O119</f>
        <v>8</v>
      </c>
      <c r="T119" s="132">
        <f>V!S119</f>
        <v>0.9</v>
      </c>
      <c r="U119" s="132">
        <f>V!Y119</f>
        <v>4.2</v>
      </c>
      <c r="V119" s="129">
        <f>V!Z119</f>
        <v>2.7</v>
      </c>
      <c r="W119" s="130">
        <f t="shared" si="8"/>
        <v>6</v>
      </c>
      <c r="X119" s="133">
        <f>'C'!F119</f>
        <v>6.7</v>
      </c>
      <c r="Y119" s="134">
        <f>'C'!H119</f>
        <v>5.7</v>
      </c>
      <c r="Z119" s="129">
        <f>'C'!I119</f>
        <v>6.2</v>
      </c>
      <c r="AA119" s="134">
        <f>'C'!M119</f>
        <v>6.2</v>
      </c>
      <c r="AB119" s="134">
        <f>'C'!R119</f>
        <v>8.9</v>
      </c>
      <c r="AC119" s="134">
        <f>'C'!Y119</f>
        <v>6</v>
      </c>
      <c r="AD119" s="134">
        <f>'C'!Z119</f>
        <v>10</v>
      </c>
      <c r="AE119" s="129">
        <f>'C'!AA119</f>
        <v>7.8</v>
      </c>
      <c r="AF119" s="130">
        <f t="shared" si="9"/>
        <v>7.1</v>
      </c>
      <c r="AG119" s="135">
        <f t="shared" si="10"/>
        <v>6.2</v>
      </c>
      <c r="AH119" s="347">
        <f t="shared" si="11"/>
        <v>6.5</v>
      </c>
      <c r="AI119" s="347">
        <f t="shared" si="12"/>
        <v>6.8</v>
      </c>
      <c r="AJ119" s="347">
        <f t="shared" si="13"/>
        <v>6.6</v>
      </c>
      <c r="AK119" s="347">
        <f t="shared" si="14"/>
        <v>6.7</v>
      </c>
      <c r="AL119" s="136">
        <f t="shared" si="15"/>
        <v>90</v>
      </c>
    </row>
    <row r="120" spans="1:38" ht="15.6" thickTop="1" thickBot="1">
      <c r="A120" s="83" t="s">
        <v>61</v>
      </c>
      <c r="B120" s="46" t="s">
        <v>222</v>
      </c>
      <c r="C120" s="137">
        <v>809</v>
      </c>
      <c r="D120" s="128">
        <f>H!G120</f>
        <v>10</v>
      </c>
      <c r="E120" s="128">
        <f>H!P120</f>
        <v>0</v>
      </c>
      <c r="F120" s="128">
        <f>'H 50'!AD120</f>
        <v>0</v>
      </c>
      <c r="G120" s="128">
        <f>'H 50'!AG120</f>
        <v>6.5100342872580779</v>
      </c>
      <c r="H120" s="128">
        <f>H!W120</f>
        <v>10</v>
      </c>
      <c r="I120" s="128">
        <f>H!AA120</f>
        <v>10</v>
      </c>
      <c r="J120" s="130" cm="1">
        <f t="array" ref="J120">H!AH120:AH120</f>
        <v>6.1894273818572456</v>
      </c>
      <c r="K120" s="346">
        <f>'H 50'!BB120</f>
        <v>3.9715868451998388</v>
      </c>
      <c r="L120" s="346">
        <f>'H 50'!BC120</f>
        <v>4.3959854833973422</v>
      </c>
      <c r="M120" s="346">
        <f>'H 50'!BD120</f>
        <v>4.198379174470432</v>
      </c>
      <c r="N120" s="346">
        <f>'H 50'!BE120</f>
        <v>4.1382269211363747</v>
      </c>
      <c r="O120" s="131">
        <f>V!F120</f>
        <v>8.3000000000000007</v>
      </c>
      <c r="P120" s="132">
        <f>V!J120</f>
        <v>8.1</v>
      </c>
      <c r="Q120" s="132">
        <f>V!M120</f>
        <v>6.9</v>
      </c>
      <c r="R120" s="132">
        <f>V!N120</f>
        <v>6</v>
      </c>
      <c r="S120" s="129">
        <f>V!O120</f>
        <v>7.3</v>
      </c>
      <c r="T120" s="132">
        <f>V!S120</f>
        <v>1.7</v>
      </c>
      <c r="U120" s="132">
        <f>V!Y120</f>
        <v>7.3</v>
      </c>
      <c r="V120" s="129">
        <f>V!Z120</f>
        <v>5.0999999999999996</v>
      </c>
      <c r="W120" s="130">
        <f t="shared" si="8"/>
        <v>6.3</v>
      </c>
      <c r="X120" s="133">
        <f>'C'!F120</f>
        <v>6.7</v>
      </c>
      <c r="Y120" s="134">
        <f>'C'!H120</f>
        <v>6.4</v>
      </c>
      <c r="Z120" s="129">
        <f>'C'!I120</f>
        <v>6.6</v>
      </c>
      <c r="AA120" s="134">
        <f>'C'!M120</f>
        <v>9.1</v>
      </c>
      <c r="AB120" s="134">
        <f>'C'!R120</f>
        <v>5.8</v>
      </c>
      <c r="AC120" s="134">
        <f>'C'!Y120</f>
        <v>6.2</v>
      </c>
      <c r="AD120" s="134">
        <f>'C'!Z120</f>
        <v>10</v>
      </c>
      <c r="AE120" s="129">
        <f>'C'!AA120</f>
        <v>7.8</v>
      </c>
      <c r="AF120" s="130">
        <f t="shared" si="9"/>
        <v>7.2</v>
      </c>
      <c r="AG120" s="135">
        <f t="shared" si="10"/>
        <v>6.5</v>
      </c>
      <c r="AH120" s="347">
        <f t="shared" si="11"/>
        <v>5.6</v>
      </c>
      <c r="AI120" s="347">
        <f t="shared" si="12"/>
        <v>5.8</v>
      </c>
      <c r="AJ120" s="347">
        <f t="shared" si="13"/>
        <v>5.8</v>
      </c>
      <c r="AK120" s="347">
        <f t="shared" si="14"/>
        <v>5.7</v>
      </c>
      <c r="AL120" s="136">
        <f t="shared" si="15"/>
        <v>54</v>
      </c>
    </row>
    <row r="121" spans="1:38" ht="15.6" thickTop="1" thickBot="1">
      <c r="A121" s="83" t="s">
        <v>61</v>
      </c>
      <c r="B121" s="46" t="s">
        <v>223</v>
      </c>
      <c r="C121" s="137">
        <v>810</v>
      </c>
      <c r="D121" s="128">
        <f>H!G121</f>
        <v>10</v>
      </c>
      <c r="E121" s="128">
        <f>H!P121</f>
        <v>0</v>
      </c>
      <c r="F121" s="128">
        <f>'H 50'!AD121</f>
        <v>1.2765957161467022E-2</v>
      </c>
      <c r="G121" s="128">
        <f>'H 50'!AG121</f>
        <v>4.6147823748512264</v>
      </c>
      <c r="H121" s="128">
        <f>H!W121</f>
        <v>10</v>
      </c>
      <c r="I121" s="128">
        <f>H!AA121</f>
        <v>10</v>
      </c>
      <c r="J121" s="130" cm="1">
        <f t="array" ref="J121">H!AH121:AH121</f>
        <v>5.7593408265094732</v>
      </c>
      <c r="K121" s="346">
        <f>'H 50'!BB121</f>
        <v>3.7002714291534953</v>
      </c>
      <c r="L121" s="346">
        <f>'H 50'!BC121</f>
        <v>4.2686771219616659</v>
      </c>
      <c r="M121" s="346">
        <f>'H 50'!BD121</f>
        <v>4.2114322779098261</v>
      </c>
      <c r="N121" s="346">
        <f>'H 50'!BE121</f>
        <v>4.6864417201823683</v>
      </c>
      <c r="O121" s="131">
        <f>V!F121</f>
        <v>6.9</v>
      </c>
      <c r="P121" s="132">
        <f>V!J121</f>
        <v>8</v>
      </c>
      <c r="Q121" s="132">
        <f>V!M121</f>
        <v>6.1</v>
      </c>
      <c r="R121" s="132">
        <f>V!N121</f>
        <v>6</v>
      </c>
      <c r="S121" s="129">
        <f>V!O121</f>
        <v>6.8</v>
      </c>
      <c r="T121" s="132">
        <f>V!S121</f>
        <v>0.5</v>
      </c>
      <c r="U121" s="132">
        <f>V!Y121</f>
        <v>5.7</v>
      </c>
      <c r="V121" s="129">
        <f>V!Z121</f>
        <v>3.5</v>
      </c>
      <c r="W121" s="130">
        <f t="shared" si="8"/>
        <v>5.4</v>
      </c>
      <c r="X121" s="133">
        <f>'C'!F121</f>
        <v>3.3</v>
      </c>
      <c r="Y121" s="134">
        <f>'C'!H121</f>
        <v>6.2</v>
      </c>
      <c r="Z121" s="129">
        <f>'C'!I121</f>
        <v>4.9000000000000004</v>
      </c>
      <c r="AA121" s="134">
        <f>'C'!M121</f>
        <v>7.9</v>
      </c>
      <c r="AB121" s="134">
        <f>'C'!R121</f>
        <v>9.6999999999999993</v>
      </c>
      <c r="AC121" s="134">
        <f>'C'!Y121</f>
        <v>5.6</v>
      </c>
      <c r="AD121" s="134">
        <f>'C'!Z121</f>
        <v>10</v>
      </c>
      <c r="AE121" s="129">
        <f>'C'!AA121</f>
        <v>8.3000000000000007</v>
      </c>
      <c r="AF121" s="130">
        <f t="shared" si="9"/>
        <v>6.9</v>
      </c>
      <c r="AG121" s="135">
        <f t="shared" si="10"/>
        <v>6</v>
      </c>
      <c r="AH121" s="347">
        <f t="shared" si="11"/>
        <v>5.2</v>
      </c>
      <c r="AI121" s="347">
        <f t="shared" si="12"/>
        <v>5.4</v>
      </c>
      <c r="AJ121" s="347">
        <f t="shared" si="13"/>
        <v>5.4</v>
      </c>
      <c r="AK121" s="347">
        <f t="shared" si="14"/>
        <v>5.6</v>
      </c>
      <c r="AL121" s="136">
        <f t="shared" si="15"/>
        <v>125</v>
      </c>
    </row>
    <row r="122" spans="1:38" ht="15.6" thickTop="1" thickBot="1">
      <c r="A122" s="83" t="s">
        <v>61</v>
      </c>
      <c r="B122" s="46" t="s">
        <v>224</v>
      </c>
      <c r="C122" s="137">
        <v>811</v>
      </c>
      <c r="D122" s="128">
        <f>H!G122</f>
        <v>10</v>
      </c>
      <c r="E122" s="128">
        <f>H!P122</f>
        <v>0</v>
      </c>
      <c r="F122" s="128">
        <f>'H 50'!AD122</f>
        <v>1.0212766046219788E-2</v>
      </c>
      <c r="G122" s="128">
        <f>'H 50'!AG122</f>
        <v>4.0186002667621503</v>
      </c>
      <c r="H122" s="128">
        <f>H!W122</f>
        <v>10</v>
      </c>
      <c r="I122" s="128">
        <f>H!AA122</f>
        <v>10</v>
      </c>
      <c r="J122" s="130" cm="1">
        <f t="array" ref="J122">H!AH122:AH122</f>
        <v>5.7905041651893789</v>
      </c>
      <c r="K122" s="346">
        <f>'H 50'!BB122</f>
        <v>3.8200964288194679</v>
      </c>
      <c r="L122" s="346">
        <f>'H 50'!BC122</f>
        <v>4.4815454125601271</v>
      </c>
      <c r="M122" s="346">
        <f>'H 50'!BD122</f>
        <v>4.3857770443447412</v>
      </c>
      <c r="N122" s="346">
        <f>'H 50'!BE122</f>
        <v>4.7969835483263603</v>
      </c>
      <c r="O122" s="131">
        <f>V!F122</f>
        <v>9.4</v>
      </c>
      <c r="P122" s="132">
        <f>V!J122</f>
        <v>8.3000000000000007</v>
      </c>
      <c r="Q122" s="132">
        <f>V!M122</f>
        <v>8.1999999999999993</v>
      </c>
      <c r="R122" s="132">
        <f>V!N122</f>
        <v>6</v>
      </c>
      <c r="S122" s="129">
        <f>V!O122</f>
        <v>8</v>
      </c>
      <c r="T122" s="132">
        <f>V!S122</f>
        <v>4.5</v>
      </c>
      <c r="U122" s="132">
        <f>V!Y122</f>
        <v>6.9</v>
      </c>
      <c r="V122" s="129">
        <f>V!Z122</f>
        <v>5.8</v>
      </c>
      <c r="W122" s="130">
        <f t="shared" si="8"/>
        <v>7</v>
      </c>
      <c r="X122" s="133">
        <f>'C'!F122</f>
        <v>3.3</v>
      </c>
      <c r="Y122" s="134">
        <f>'C'!H122</f>
        <v>7.4</v>
      </c>
      <c r="Z122" s="129">
        <f>'C'!I122</f>
        <v>5.7</v>
      </c>
      <c r="AA122" s="134">
        <f>'C'!M122</f>
        <v>9.5</v>
      </c>
      <c r="AB122" s="134">
        <f>'C'!R122</f>
        <v>7.7</v>
      </c>
      <c r="AC122" s="134">
        <f>'C'!Y122</f>
        <v>8.4</v>
      </c>
      <c r="AD122" s="134">
        <f>'C'!Z122</f>
        <v>10</v>
      </c>
      <c r="AE122" s="129">
        <f>'C'!AA122</f>
        <v>8.9</v>
      </c>
      <c r="AF122" s="130">
        <f t="shared" si="9"/>
        <v>7.7</v>
      </c>
      <c r="AG122" s="135">
        <f t="shared" si="10"/>
        <v>6.8</v>
      </c>
      <c r="AH122" s="347">
        <f t="shared" si="11"/>
        <v>5.9</v>
      </c>
      <c r="AI122" s="347">
        <f t="shared" si="12"/>
        <v>6.2</v>
      </c>
      <c r="AJ122" s="347">
        <f t="shared" si="13"/>
        <v>6.2</v>
      </c>
      <c r="AK122" s="347">
        <f t="shared" si="14"/>
        <v>6.4</v>
      </c>
      <c r="AL122" s="136">
        <f t="shared" si="15"/>
        <v>12</v>
      </c>
    </row>
    <row r="123" spans="1:38" ht="15.6" thickTop="1" thickBot="1">
      <c r="A123" s="83" t="s">
        <v>61</v>
      </c>
      <c r="B123" s="46" t="s">
        <v>225</v>
      </c>
      <c r="C123" s="137">
        <v>812</v>
      </c>
      <c r="D123" s="128">
        <f>H!G123</f>
        <v>0</v>
      </c>
      <c r="E123" s="128">
        <f>H!P123</f>
        <v>0</v>
      </c>
      <c r="F123" s="128">
        <f>'H 50'!AD123</f>
        <v>4.085106418487873E-2</v>
      </c>
      <c r="G123" s="128">
        <f>'H 50'!AG123</f>
        <v>5.2961330429345486</v>
      </c>
      <c r="H123" s="128">
        <f>H!W123</f>
        <v>10</v>
      </c>
      <c r="I123" s="128">
        <f>H!AA123</f>
        <v>10</v>
      </c>
      <c r="J123" s="130" cm="1">
        <f t="array" ref="J123">H!AH123:AH123</f>
        <v>4.4232338933072519</v>
      </c>
      <c r="K123" s="346">
        <f>'H 50'!BB123</f>
        <v>2.5896531841708827</v>
      </c>
      <c r="L123" s="346">
        <f>'H 50'!BC123</f>
        <v>3.2595171423197464</v>
      </c>
      <c r="M123" s="346">
        <f>'H 50'!BD123</f>
        <v>2.698586645601289</v>
      </c>
      <c r="N123" s="346">
        <f>'H 50'!BE123</f>
        <v>3.1243989353307779</v>
      </c>
      <c r="O123" s="131">
        <f>V!F123</f>
        <v>6.3</v>
      </c>
      <c r="P123" s="132">
        <f>V!J123</f>
        <v>7.7</v>
      </c>
      <c r="Q123" s="132">
        <f>V!M123</f>
        <v>6.5</v>
      </c>
      <c r="R123" s="132">
        <f>V!N123</f>
        <v>10</v>
      </c>
      <c r="S123" s="129">
        <f>V!O123</f>
        <v>7.6</v>
      </c>
      <c r="T123" s="132">
        <f>V!S123</f>
        <v>0.9</v>
      </c>
      <c r="U123" s="132">
        <f>V!Y123</f>
        <v>5.9</v>
      </c>
      <c r="V123" s="129">
        <f>V!Z123</f>
        <v>3.8</v>
      </c>
      <c r="W123" s="130">
        <f t="shared" si="8"/>
        <v>6</v>
      </c>
      <c r="X123" s="133">
        <f>'C'!F123</f>
        <v>6.7</v>
      </c>
      <c r="Y123" s="134">
        <f>'C'!H123</f>
        <v>6.7</v>
      </c>
      <c r="Z123" s="129">
        <f>'C'!I123</f>
        <v>6.7</v>
      </c>
      <c r="AA123" s="134">
        <f>'C'!M123</f>
        <v>6.6</v>
      </c>
      <c r="AB123" s="134">
        <f>'C'!R123</f>
        <v>4.3</v>
      </c>
      <c r="AC123" s="134">
        <f>'C'!Y123</f>
        <v>5.8</v>
      </c>
      <c r="AD123" s="134">
        <f>'C'!Z123</f>
        <v>10</v>
      </c>
      <c r="AE123" s="129">
        <f>'C'!AA123</f>
        <v>6.7</v>
      </c>
      <c r="AF123" s="130">
        <f t="shared" si="9"/>
        <v>6.7</v>
      </c>
      <c r="AG123" s="135">
        <f t="shared" si="10"/>
        <v>5.6</v>
      </c>
      <c r="AH123" s="347">
        <f t="shared" si="11"/>
        <v>4.7</v>
      </c>
      <c r="AI123" s="347">
        <f t="shared" si="12"/>
        <v>5.0999999999999996</v>
      </c>
      <c r="AJ123" s="347">
        <f t="shared" si="13"/>
        <v>4.8</v>
      </c>
      <c r="AK123" s="347">
        <f t="shared" si="14"/>
        <v>5</v>
      </c>
      <c r="AL123" s="136">
        <f t="shared" si="15"/>
        <v>195</v>
      </c>
    </row>
    <row r="124" spans="1:38" ht="15.6" thickTop="1" thickBot="1">
      <c r="A124" s="83" t="s">
        <v>61</v>
      </c>
      <c r="B124" s="46" t="s">
        <v>226</v>
      </c>
      <c r="C124" s="137">
        <v>813</v>
      </c>
      <c r="D124" s="128">
        <f>H!G124</f>
        <v>10</v>
      </c>
      <c r="E124" s="128">
        <f>H!P124</f>
        <v>0</v>
      </c>
      <c r="F124" s="128">
        <f>'H 50'!AD124</f>
        <v>0</v>
      </c>
      <c r="G124" s="128">
        <f>'H 50'!AG124</f>
        <v>6.1184532171738093</v>
      </c>
      <c r="H124" s="128">
        <f>H!W124</f>
        <v>10</v>
      </c>
      <c r="I124" s="128">
        <f>H!AA124</f>
        <v>10</v>
      </c>
      <c r="J124" s="130" cm="1">
        <f t="array" ref="J124">H!AH124:AH124</f>
        <v>5.74237236939135</v>
      </c>
      <c r="K124" s="346">
        <f>'H 50'!BB124</f>
        <v>5.6396682764077779</v>
      </c>
      <c r="L124" s="346">
        <f>'H 50'!BC124</f>
        <v>6.0307125699648587</v>
      </c>
      <c r="M124" s="346">
        <f>'H 50'!BD124</f>
        <v>5.8183823424202279</v>
      </c>
      <c r="N124" s="346">
        <f>'H 50'!BE124</f>
        <v>5.6600659833108731</v>
      </c>
      <c r="O124" s="131">
        <f>V!F124</f>
        <v>8.1999999999999993</v>
      </c>
      <c r="P124" s="132">
        <f>V!J124</f>
        <v>7.4</v>
      </c>
      <c r="Q124" s="132">
        <f>V!M124</f>
        <v>5.9</v>
      </c>
      <c r="R124" s="132">
        <f>V!N124</f>
        <v>6</v>
      </c>
      <c r="S124" s="129">
        <f>V!O124</f>
        <v>6.9</v>
      </c>
      <c r="T124" s="132">
        <f>V!S124</f>
        <v>0.4</v>
      </c>
      <c r="U124" s="132">
        <f>V!Y124</f>
        <v>5.6</v>
      </c>
      <c r="V124" s="129">
        <f>V!Z124</f>
        <v>3.4</v>
      </c>
      <c r="W124" s="130">
        <f t="shared" si="8"/>
        <v>5.4</v>
      </c>
      <c r="X124" s="133">
        <f>'C'!F124</f>
        <v>6.7</v>
      </c>
      <c r="Y124" s="134">
        <f>'C'!H124</f>
        <v>6.1</v>
      </c>
      <c r="Z124" s="129">
        <f>'C'!I124</f>
        <v>6.4</v>
      </c>
      <c r="AA124" s="134">
        <f>'C'!M124</f>
        <v>7.6</v>
      </c>
      <c r="AB124" s="134">
        <f>'C'!R124</f>
        <v>9.6999999999999993</v>
      </c>
      <c r="AC124" s="134">
        <f>'C'!Y124</f>
        <v>5.0999999999999996</v>
      </c>
      <c r="AD124" s="134">
        <f>'C'!Z124</f>
        <v>10</v>
      </c>
      <c r="AE124" s="129">
        <f>'C'!AA124</f>
        <v>8.1</v>
      </c>
      <c r="AF124" s="130">
        <f t="shared" si="9"/>
        <v>7.3</v>
      </c>
      <c r="AG124" s="135">
        <f t="shared" si="10"/>
        <v>6.1</v>
      </c>
      <c r="AH124" s="347">
        <f t="shared" si="11"/>
        <v>6.1</v>
      </c>
      <c r="AI124" s="347">
        <f t="shared" si="12"/>
        <v>6.2</v>
      </c>
      <c r="AJ124" s="347">
        <f t="shared" si="13"/>
        <v>6.1</v>
      </c>
      <c r="AK124" s="347">
        <f t="shared" si="14"/>
        <v>6.1</v>
      </c>
      <c r="AL124" s="136">
        <f t="shared" si="15"/>
        <v>108</v>
      </c>
    </row>
    <row r="125" spans="1:38" ht="15.6" thickTop="1" thickBot="1">
      <c r="A125" s="83" t="s">
        <v>61</v>
      </c>
      <c r="B125" s="46" t="s">
        <v>227</v>
      </c>
      <c r="C125" s="137">
        <v>814</v>
      </c>
      <c r="D125" s="128">
        <f>H!G125</f>
        <v>0</v>
      </c>
      <c r="E125" s="128">
        <f>H!P125</f>
        <v>0</v>
      </c>
      <c r="F125" s="128">
        <f>'H 50'!AD125</f>
        <v>0</v>
      </c>
      <c r="G125" s="128">
        <f>'H 50'!AG125</f>
        <v>3.7151249556812744</v>
      </c>
      <c r="H125" s="128">
        <f>H!W125</f>
        <v>10</v>
      </c>
      <c r="I125" s="128">
        <f>H!AA125</f>
        <v>10</v>
      </c>
      <c r="J125" s="130" cm="1">
        <f t="array" ref="J125">H!AH125:AH125</f>
        <v>4.3757546463164809</v>
      </c>
      <c r="K125" s="346">
        <f>'H 50'!BB125</f>
        <v>3.9237822096240111</v>
      </c>
      <c r="L125" s="346">
        <f>'H 50'!BC125</f>
        <v>4.4628266635586691</v>
      </c>
      <c r="M125" s="346">
        <f>'H 50'!BD125</f>
        <v>4.2379301227559978</v>
      </c>
      <c r="N125" s="346">
        <f>'H 50'!BE125</f>
        <v>4.4185754856562056</v>
      </c>
      <c r="O125" s="131">
        <f>V!F125</f>
        <v>8.1</v>
      </c>
      <c r="P125" s="132">
        <f>V!J125</f>
        <v>8.1999999999999993</v>
      </c>
      <c r="Q125" s="132">
        <f>V!M125</f>
        <v>7.7</v>
      </c>
      <c r="R125" s="132">
        <f>V!N125</f>
        <v>6</v>
      </c>
      <c r="S125" s="129">
        <f>V!O125</f>
        <v>7.5</v>
      </c>
      <c r="T125" s="132">
        <f>V!S125</f>
        <v>6.1</v>
      </c>
      <c r="U125" s="132">
        <f>V!Y125</f>
        <v>6</v>
      </c>
      <c r="V125" s="129">
        <f>V!Z125</f>
        <v>6.1</v>
      </c>
      <c r="W125" s="130">
        <f t="shared" si="8"/>
        <v>6.9</v>
      </c>
      <c r="X125" s="133">
        <f>'C'!F125</f>
        <v>6.7</v>
      </c>
      <c r="Y125" s="134">
        <f>'C'!H125</f>
        <v>6.2</v>
      </c>
      <c r="Z125" s="129">
        <f>'C'!I125</f>
        <v>6.5</v>
      </c>
      <c r="AA125" s="134">
        <f>'C'!M125</f>
        <v>6.7</v>
      </c>
      <c r="AB125" s="134">
        <f>'C'!R125</f>
        <v>7</v>
      </c>
      <c r="AC125" s="134">
        <f>'C'!Y125</f>
        <v>6.3</v>
      </c>
      <c r="AD125" s="134">
        <f>'C'!Z125</f>
        <v>10</v>
      </c>
      <c r="AE125" s="129">
        <f>'C'!AA125</f>
        <v>7.5</v>
      </c>
      <c r="AF125" s="130">
        <f t="shared" si="9"/>
        <v>7</v>
      </c>
      <c r="AG125" s="135">
        <f t="shared" si="10"/>
        <v>6</v>
      </c>
      <c r="AH125" s="347">
        <f t="shared" si="11"/>
        <v>5.7</v>
      </c>
      <c r="AI125" s="347">
        <f t="shared" si="12"/>
        <v>6</v>
      </c>
      <c r="AJ125" s="347">
        <f t="shared" si="13"/>
        <v>5.9</v>
      </c>
      <c r="AK125" s="347">
        <f t="shared" si="14"/>
        <v>6</v>
      </c>
      <c r="AL125" s="136">
        <f t="shared" si="15"/>
        <v>125</v>
      </c>
    </row>
    <row r="126" spans="1:38" ht="15.6" thickTop="1" thickBot="1">
      <c r="A126" s="83" t="s">
        <v>61</v>
      </c>
      <c r="B126" s="46" t="s">
        <v>228</v>
      </c>
      <c r="C126" s="137">
        <v>815</v>
      </c>
      <c r="D126" s="128">
        <f>H!G126</f>
        <v>10</v>
      </c>
      <c r="E126" s="128">
        <f>H!P126</f>
        <v>0</v>
      </c>
      <c r="F126" s="128">
        <f>'H 50'!AD126</f>
        <v>0</v>
      </c>
      <c r="G126" s="128">
        <f>'H 50'!AG126</f>
        <v>7.1365642911434684</v>
      </c>
      <c r="H126" s="128">
        <f>H!W126</f>
        <v>10</v>
      </c>
      <c r="I126" s="128">
        <f>H!AA126</f>
        <v>10</v>
      </c>
      <c r="J126" s="130" cm="1">
        <f t="array" ref="J126">H!AH126:AH126</f>
        <v>6.0478407047221232</v>
      </c>
      <c r="K126" s="346">
        <f>'H 50'!BB126</f>
        <v>5.9409434272021171</v>
      </c>
      <c r="L126" s="346">
        <f>'H 50'!BC126</f>
        <v>6.2405039066758903</v>
      </c>
      <c r="M126" s="346">
        <f>'H 50'!BD126</f>
        <v>5.8724581407649126</v>
      </c>
      <c r="N126" s="346">
        <f>'H 50'!BE126</f>
        <v>5.6958420222739292</v>
      </c>
      <c r="O126" s="131">
        <f>V!F126</f>
        <v>9.1</v>
      </c>
      <c r="P126" s="132">
        <f>V!J126</f>
        <v>8.1</v>
      </c>
      <c r="Q126" s="132">
        <f>V!M126</f>
        <v>7.3</v>
      </c>
      <c r="R126" s="132">
        <f>V!N126</f>
        <v>6</v>
      </c>
      <c r="S126" s="129">
        <f>V!O126</f>
        <v>7.6</v>
      </c>
      <c r="T126" s="132">
        <f>V!S126</f>
        <v>2.2999999999999998</v>
      </c>
      <c r="U126" s="132">
        <f>V!Y126</f>
        <v>7.2</v>
      </c>
      <c r="V126" s="129">
        <f>V!Z126</f>
        <v>5.2</v>
      </c>
      <c r="W126" s="130">
        <f t="shared" si="8"/>
        <v>6.6</v>
      </c>
      <c r="X126" s="133">
        <f>'C'!F126</f>
        <v>6.7</v>
      </c>
      <c r="Y126" s="134">
        <f>'C'!H126</f>
        <v>7.7</v>
      </c>
      <c r="Z126" s="129">
        <f>'C'!I126</f>
        <v>7.2</v>
      </c>
      <c r="AA126" s="134">
        <f>'C'!M126</f>
        <v>9.1999999999999993</v>
      </c>
      <c r="AB126" s="134">
        <f>'C'!R126</f>
        <v>9.6</v>
      </c>
      <c r="AC126" s="134">
        <f>'C'!Y126</f>
        <v>7.4</v>
      </c>
      <c r="AD126" s="134">
        <f>'C'!Z126</f>
        <v>10</v>
      </c>
      <c r="AE126" s="129">
        <f>'C'!AA126</f>
        <v>9.1</v>
      </c>
      <c r="AF126" s="130">
        <f t="shared" si="9"/>
        <v>8.3000000000000007</v>
      </c>
      <c r="AG126" s="135">
        <f t="shared" si="10"/>
        <v>6.9</v>
      </c>
      <c r="AH126" s="347">
        <f t="shared" si="11"/>
        <v>6.9</v>
      </c>
      <c r="AI126" s="347">
        <f t="shared" si="12"/>
        <v>7</v>
      </c>
      <c r="AJ126" s="347">
        <f t="shared" si="13"/>
        <v>6.9</v>
      </c>
      <c r="AK126" s="347">
        <f t="shared" si="14"/>
        <v>6.8</v>
      </c>
      <c r="AL126" s="136">
        <f t="shared" si="15"/>
        <v>9</v>
      </c>
    </row>
    <row r="127" spans="1:38" ht="15.6" thickTop="1" thickBot="1">
      <c r="A127" s="83" t="s">
        <v>61</v>
      </c>
      <c r="B127" s="46" t="s">
        <v>229</v>
      </c>
      <c r="C127" s="137">
        <v>816</v>
      </c>
      <c r="D127" s="128">
        <f>H!G127</f>
        <v>10</v>
      </c>
      <c r="E127" s="128">
        <f>H!P127</f>
        <v>0</v>
      </c>
      <c r="F127" s="128">
        <f>'H 50'!AD127</f>
        <v>0.55744683488886382</v>
      </c>
      <c r="G127" s="128">
        <f>'H 50'!AG127</f>
        <v>5.8149779060929339</v>
      </c>
      <c r="H127" s="128">
        <f>H!W127</f>
        <v>10</v>
      </c>
      <c r="I127" s="128">
        <f>H!AA127</f>
        <v>10</v>
      </c>
      <c r="J127" s="130" cm="1">
        <f t="array" ref="J127">H!AH127:AH127</f>
        <v>5.7211617372123227</v>
      </c>
      <c r="K127" s="346">
        <f>'H 50'!BB127</f>
        <v>5.7890055718620426</v>
      </c>
      <c r="L127" s="346">
        <f>'H 50'!BC127</f>
        <v>5.9794056333245722</v>
      </c>
      <c r="M127" s="346">
        <f>'H 50'!BD127</f>
        <v>6.2356981903953326</v>
      </c>
      <c r="N127" s="346">
        <f>'H 50'!BE127</f>
        <v>6.4648636808580271</v>
      </c>
      <c r="O127" s="131">
        <f>V!F127</f>
        <v>6.7</v>
      </c>
      <c r="P127" s="132">
        <f>V!J127</f>
        <v>7.4</v>
      </c>
      <c r="Q127" s="132">
        <f>V!M127</f>
        <v>6.1</v>
      </c>
      <c r="R127" s="132">
        <f>V!N127</f>
        <v>10</v>
      </c>
      <c r="S127" s="129">
        <f>V!O127</f>
        <v>7.6</v>
      </c>
      <c r="T127" s="132">
        <f>V!S127</f>
        <v>1.8</v>
      </c>
      <c r="U127" s="132">
        <f>V!Y127</f>
        <v>5.4</v>
      </c>
      <c r="V127" s="129">
        <f>V!Z127</f>
        <v>3.8</v>
      </c>
      <c r="W127" s="130">
        <f t="shared" si="8"/>
        <v>6</v>
      </c>
      <c r="X127" s="133">
        <f>'C'!F127</f>
        <v>3.3</v>
      </c>
      <c r="Y127" s="134">
        <f>'C'!H127</f>
        <v>4.3</v>
      </c>
      <c r="Z127" s="129">
        <f>'C'!I127</f>
        <v>3.8</v>
      </c>
      <c r="AA127" s="134">
        <f>'C'!M127</f>
        <v>6</v>
      </c>
      <c r="AB127" s="134">
        <f>'C'!R127</f>
        <v>5.3</v>
      </c>
      <c r="AC127" s="134">
        <f>'C'!Y127</f>
        <v>4.2</v>
      </c>
      <c r="AD127" s="134">
        <f>'C'!Z127</f>
        <v>10</v>
      </c>
      <c r="AE127" s="129">
        <f>'C'!AA127</f>
        <v>6.4</v>
      </c>
      <c r="AF127" s="130">
        <f t="shared" si="9"/>
        <v>5.2</v>
      </c>
      <c r="AG127" s="135">
        <f t="shared" si="10"/>
        <v>5.6</v>
      </c>
      <c r="AH127" s="347">
        <f t="shared" si="11"/>
        <v>5.7</v>
      </c>
      <c r="AI127" s="347">
        <f t="shared" si="12"/>
        <v>5.7</v>
      </c>
      <c r="AJ127" s="347">
        <f t="shared" si="13"/>
        <v>5.8</v>
      </c>
      <c r="AK127" s="347">
        <f t="shared" si="14"/>
        <v>5.9</v>
      </c>
      <c r="AL127" s="136">
        <f t="shared" si="15"/>
        <v>195</v>
      </c>
    </row>
    <row r="128" spans="1:38" ht="15.6" thickTop="1" thickBot="1">
      <c r="A128" s="83" t="s">
        <v>61</v>
      </c>
      <c r="B128" s="46" t="s">
        <v>230</v>
      </c>
      <c r="C128" s="137">
        <v>817</v>
      </c>
      <c r="D128" s="128">
        <f>H!G128</f>
        <v>10</v>
      </c>
      <c r="E128" s="128">
        <f>H!P128</f>
        <v>0</v>
      </c>
      <c r="F128" s="128">
        <f>'H 50'!AD128</f>
        <v>7.6595747724492569E-2</v>
      </c>
      <c r="G128" s="128">
        <f>'H 50'!AG128</f>
        <v>4.3073910415503232</v>
      </c>
      <c r="H128" s="128">
        <f>H!W128</f>
        <v>10</v>
      </c>
      <c r="I128" s="128">
        <f>H!AA128</f>
        <v>10</v>
      </c>
      <c r="J128" s="130" cm="1">
        <f t="array" ref="J128">H!AH128:AH128</f>
        <v>5.8518518977755543</v>
      </c>
      <c r="K128" s="346">
        <f>'H 50'!BB128</f>
        <v>5.808582254781939</v>
      </c>
      <c r="L128" s="346">
        <f>'H 50'!BC128</f>
        <v>6.4518435170431951</v>
      </c>
      <c r="M128" s="346">
        <f>'H 50'!BD128</f>
        <v>5.9268303294887668</v>
      </c>
      <c r="N128" s="346">
        <f>'H 50'!BE128</f>
        <v>6.4598654324248033</v>
      </c>
      <c r="O128" s="131">
        <f>V!F128</f>
        <v>6.1</v>
      </c>
      <c r="P128" s="132">
        <f>V!J128</f>
        <v>7.2</v>
      </c>
      <c r="Q128" s="132">
        <f>V!M128</f>
        <v>5.6</v>
      </c>
      <c r="R128" s="132">
        <f>V!N128</f>
        <v>10</v>
      </c>
      <c r="S128" s="129">
        <f>V!O128</f>
        <v>7.2</v>
      </c>
      <c r="T128" s="132">
        <f>V!S128</f>
        <v>0.3</v>
      </c>
      <c r="U128" s="132">
        <f>V!Y128</f>
        <v>4.0999999999999996</v>
      </c>
      <c r="V128" s="129">
        <f>V!Z128</f>
        <v>2.4</v>
      </c>
      <c r="W128" s="130">
        <f t="shared" si="8"/>
        <v>5.3</v>
      </c>
      <c r="X128" s="133">
        <f>'C'!F128</f>
        <v>3.3</v>
      </c>
      <c r="Y128" s="134">
        <f>'C'!H128</f>
        <v>4</v>
      </c>
      <c r="Z128" s="129">
        <f>'C'!I128</f>
        <v>3.7</v>
      </c>
      <c r="AA128" s="134">
        <f>'C'!M128</f>
        <v>6</v>
      </c>
      <c r="AB128" s="134">
        <f>'C'!R128</f>
        <v>6.9</v>
      </c>
      <c r="AC128" s="134">
        <f>'C'!Y128</f>
        <v>3.3</v>
      </c>
      <c r="AD128" s="134">
        <f>'C'!Z128</f>
        <v>10</v>
      </c>
      <c r="AE128" s="129">
        <f>'C'!AA128</f>
        <v>6.6</v>
      </c>
      <c r="AF128" s="130">
        <f t="shared" si="9"/>
        <v>5.3</v>
      </c>
      <c r="AG128" s="135">
        <f t="shared" si="10"/>
        <v>5.5</v>
      </c>
      <c r="AH128" s="347">
        <f t="shared" si="11"/>
        <v>5.5</v>
      </c>
      <c r="AI128" s="347">
        <f t="shared" si="12"/>
        <v>5.7</v>
      </c>
      <c r="AJ128" s="347">
        <f t="shared" si="13"/>
        <v>5.5</v>
      </c>
      <c r="AK128" s="347">
        <f t="shared" si="14"/>
        <v>5.7</v>
      </c>
      <c r="AL128" s="136">
        <f t="shared" si="15"/>
        <v>215</v>
      </c>
    </row>
    <row r="129" spans="1:38" ht="15.6" thickTop="1" thickBot="1">
      <c r="A129" s="83" t="s">
        <v>61</v>
      </c>
      <c r="B129" s="46" t="s">
        <v>231</v>
      </c>
      <c r="C129" s="137">
        <v>818</v>
      </c>
      <c r="D129" s="128">
        <f>H!G129</f>
        <v>10</v>
      </c>
      <c r="E129" s="128">
        <f>H!P129</f>
        <v>0</v>
      </c>
      <c r="F129" s="128">
        <f>'H 50'!AD129</f>
        <v>0</v>
      </c>
      <c r="G129" s="128">
        <f>'H 50'!AG129</f>
        <v>5.373471017241668</v>
      </c>
      <c r="H129" s="128">
        <f>H!W129</f>
        <v>10</v>
      </c>
      <c r="I129" s="128">
        <f>H!AA129</f>
        <v>10</v>
      </c>
      <c r="J129" s="130" cm="1">
        <f t="array" ref="J129">H!AH129:AH129</f>
        <v>5.940610327148927</v>
      </c>
      <c r="K129" s="346">
        <f>'H 50'!BB129</f>
        <v>5.7657544535753402</v>
      </c>
      <c r="L129" s="346">
        <f>'H 50'!BC129</f>
        <v>6.1705197106264009</v>
      </c>
      <c r="M129" s="346">
        <f>'H 50'!BD129</f>
        <v>6.0438670676055866</v>
      </c>
      <c r="N129" s="346">
        <f>'H 50'!BE129</f>
        <v>5.8178161033474014</v>
      </c>
      <c r="O129" s="131">
        <f>V!F129</f>
        <v>5.8</v>
      </c>
      <c r="P129" s="132">
        <f>V!J129</f>
        <v>4.9000000000000004</v>
      </c>
      <c r="Q129" s="132">
        <f>V!M129</f>
        <v>5.0999999999999996</v>
      </c>
      <c r="R129" s="132">
        <f>V!N129</f>
        <v>10</v>
      </c>
      <c r="S129" s="129">
        <f>V!O129</f>
        <v>6.5</v>
      </c>
      <c r="T129" s="132">
        <f>V!S129</f>
        <v>0.2</v>
      </c>
      <c r="U129" s="132">
        <f>V!Y129</f>
        <v>5</v>
      </c>
      <c r="V129" s="129">
        <f>V!Z129</f>
        <v>2.9</v>
      </c>
      <c r="W129" s="130">
        <f t="shared" si="8"/>
        <v>5</v>
      </c>
      <c r="X129" s="133">
        <f>'C'!F129</f>
        <v>3.3</v>
      </c>
      <c r="Y129" s="134">
        <f>'C'!H129</f>
        <v>5.3</v>
      </c>
      <c r="Z129" s="129">
        <f>'C'!I129</f>
        <v>4.4000000000000004</v>
      </c>
      <c r="AA129" s="134">
        <f>'C'!M129</f>
        <v>5.4</v>
      </c>
      <c r="AB129" s="134">
        <f>'C'!R129</f>
        <v>4</v>
      </c>
      <c r="AC129" s="134">
        <f>'C'!Y129</f>
        <v>2.8</v>
      </c>
      <c r="AD129" s="134">
        <f>'C'!Z129</f>
        <v>10</v>
      </c>
      <c r="AE129" s="129">
        <f>'C'!AA129</f>
        <v>5.6</v>
      </c>
      <c r="AF129" s="130">
        <f t="shared" si="9"/>
        <v>5</v>
      </c>
      <c r="AG129" s="135">
        <f t="shared" si="10"/>
        <v>5.3</v>
      </c>
      <c r="AH129" s="347">
        <f t="shared" si="11"/>
        <v>5.2</v>
      </c>
      <c r="AI129" s="347">
        <f t="shared" si="12"/>
        <v>5.4</v>
      </c>
      <c r="AJ129" s="347">
        <f t="shared" si="13"/>
        <v>5.3</v>
      </c>
      <c r="AK129" s="347">
        <f t="shared" si="14"/>
        <v>5.3</v>
      </c>
      <c r="AL129" s="136">
        <f t="shared" si="15"/>
        <v>241</v>
      </c>
    </row>
    <row r="130" spans="1:38" ht="15.6" thickTop="1" thickBot="1">
      <c r="A130" s="83" t="s">
        <v>61</v>
      </c>
      <c r="B130" s="46" t="s">
        <v>232</v>
      </c>
      <c r="C130" s="137">
        <v>819</v>
      </c>
      <c r="D130" s="128">
        <f>H!G130</f>
        <v>0</v>
      </c>
      <c r="E130" s="128">
        <f>H!P130</f>
        <v>0</v>
      </c>
      <c r="F130" s="128">
        <f>'H 50'!AD130</f>
        <v>6.8085109616846801E-3</v>
      </c>
      <c r="G130" s="128">
        <f>'H 50'!AG130</f>
        <v>3.8423887487554165</v>
      </c>
      <c r="H130" s="128">
        <f>H!W130</f>
        <v>10</v>
      </c>
      <c r="I130" s="128">
        <f>H!AA130</f>
        <v>10</v>
      </c>
      <c r="J130" s="130" cm="1">
        <f t="array" ref="J130">H!AH130:AH130</f>
        <v>4.395986333721873</v>
      </c>
      <c r="K130" s="346">
        <f>'H 50'!BB130</f>
        <v>4.1323774579879142</v>
      </c>
      <c r="L130" s="346">
        <f>'H 50'!BC130</f>
        <v>4.783538707687482</v>
      </c>
      <c r="M130" s="346">
        <f>'H 50'!BD130</f>
        <v>4.3458405489579848</v>
      </c>
      <c r="N130" s="346">
        <f>'H 50'!BE130</f>
        <v>4.8750459233463914</v>
      </c>
      <c r="O130" s="131">
        <f>V!F130</f>
        <v>6.8</v>
      </c>
      <c r="P130" s="132">
        <f>V!J130</f>
        <v>8.1</v>
      </c>
      <c r="Q130" s="132">
        <f>V!M130</f>
        <v>6.8</v>
      </c>
      <c r="R130" s="132">
        <f>V!N130</f>
        <v>4</v>
      </c>
      <c r="S130" s="129">
        <f>V!O130</f>
        <v>6.4</v>
      </c>
      <c r="T130" s="132">
        <f>V!S130</f>
        <v>8.4</v>
      </c>
      <c r="U130" s="132">
        <f>V!Y130</f>
        <v>4.8</v>
      </c>
      <c r="V130" s="129">
        <f>V!Z130</f>
        <v>7</v>
      </c>
      <c r="W130" s="130">
        <f t="shared" si="8"/>
        <v>6.7</v>
      </c>
      <c r="X130" s="133">
        <f>'C'!F130</f>
        <v>6.7</v>
      </c>
      <c r="Y130" s="134">
        <f>'C'!H130</f>
        <v>5</v>
      </c>
      <c r="Z130" s="129">
        <f>'C'!I130</f>
        <v>5.9</v>
      </c>
      <c r="AA130" s="134">
        <f>'C'!M130</f>
        <v>5</v>
      </c>
      <c r="AB130" s="134">
        <f>'C'!R130</f>
        <v>4.9000000000000004</v>
      </c>
      <c r="AC130" s="134">
        <f>'C'!Y130</f>
        <v>4.5</v>
      </c>
      <c r="AD130" s="134">
        <f>'C'!Z130</f>
        <v>10</v>
      </c>
      <c r="AE130" s="129">
        <f>'C'!AA130</f>
        <v>6.1</v>
      </c>
      <c r="AF130" s="130">
        <f t="shared" si="9"/>
        <v>6</v>
      </c>
      <c r="AG130" s="135">
        <f t="shared" si="10"/>
        <v>5.6</v>
      </c>
      <c r="AH130" s="347">
        <f t="shared" si="11"/>
        <v>5.5</v>
      </c>
      <c r="AI130" s="347">
        <f t="shared" si="12"/>
        <v>5.8</v>
      </c>
      <c r="AJ130" s="347">
        <f t="shared" si="13"/>
        <v>5.6</v>
      </c>
      <c r="AK130" s="347">
        <f t="shared" si="14"/>
        <v>5.8</v>
      </c>
      <c r="AL130" s="136">
        <f t="shared" si="15"/>
        <v>195</v>
      </c>
    </row>
    <row r="131" spans="1:38" ht="15.6" thickTop="1" thickBot="1">
      <c r="A131" s="83" t="s">
        <v>61</v>
      </c>
      <c r="B131" s="46" t="s">
        <v>233</v>
      </c>
      <c r="C131" s="137">
        <v>820</v>
      </c>
      <c r="D131" s="128">
        <f>H!G131</f>
        <v>10</v>
      </c>
      <c r="E131" s="128">
        <f>H!P131</f>
        <v>0</v>
      </c>
      <c r="F131" s="128">
        <f>'H 50'!AD131</f>
        <v>5.7021278016110635E-2</v>
      </c>
      <c r="G131" s="128">
        <f>'H 50'!AG131</f>
        <v>4.4248651437626698</v>
      </c>
      <c r="H131" s="128">
        <f>H!W131</f>
        <v>10</v>
      </c>
      <c r="I131" s="128">
        <f>H!AA131</f>
        <v>10</v>
      </c>
      <c r="J131" s="130" cm="1">
        <f t="array" ref="J131">H!AH131:AH131</f>
        <v>6.5043237558180875</v>
      </c>
      <c r="K131" s="346">
        <f>'H 50'!BB131</f>
        <v>2.7361833360734304</v>
      </c>
      <c r="L131" s="346">
        <f>'H 50'!BC131</f>
        <v>3.2521112661756297</v>
      </c>
      <c r="M131" s="346">
        <f>'H 50'!BD131</f>
        <v>2.9265771935355613</v>
      </c>
      <c r="N131" s="346">
        <f>'H 50'!BE131</f>
        <v>3.2644312948650005</v>
      </c>
      <c r="O131" s="131">
        <f>V!F131</f>
        <v>7.4</v>
      </c>
      <c r="P131" s="132">
        <f>V!J131</f>
        <v>8.1</v>
      </c>
      <c r="Q131" s="132">
        <f>V!M131</f>
        <v>7</v>
      </c>
      <c r="R131" s="132">
        <f>V!N131</f>
        <v>6</v>
      </c>
      <c r="S131" s="129">
        <f>V!O131</f>
        <v>7.1</v>
      </c>
      <c r="T131" s="132">
        <f>V!S131</f>
        <v>0.3</v>
      </c>
      <c r="U131" s="132">
        <f>V!Y131</f>
        <v>4.9000000000000004</v>
      </c>
      <c r="V131" s="129">
        <f>V!Z131</f>
        <v>2.9</v>
      </c>
      <c r="W131" s="130">
        <f t="shared" ref="W131:W194" si="16">ROUND((10-GEOMEAN(((10-S131)/10*9+1),((10-V131)/10*9+1)))/9*10,1)</f>
        <v>5.4</v>
      </c>
      <c r="X131" s="133">
        <f>'C'!F131</f>
        <v>6.7</v>
      </c>
      <c r="Y131" s="134">
        <f>'C'!H131</f>
        <v>4</v>
      </c>
      <c r="Z131" s="129">
        <f>'C'!I131</f>
        <v>5.5</v>
      </c>
      <c r="AA131" s="134">
        <f>'C'!M131</f>
        <v>7.9</v>
      </c>
      <c r="AB131" s="134">
        <f>'C'!R131</f>
        <v>7.6</v>
      </c>
      <c r="AC131" s="134">
        <f>'C'!Y131</f>
        <v>6.3</v>
      </c>
      <c r="AD131" s="134">
        <f>'C'!Z131</f>
        <v>10</v>
      </c>
      <c r="AE131" s="129">
        <f>'C'!AA131</f>
        <v>8</v>
      </c>
      <c r="AF131" s="130">
        <f t="shared" ref="AF131:AF194" si="17">ROUND((10-GEOMEAN(((10-Z131)/10*9+1),((10-AE131)/10*9+1)))/9*10,1)</f>
        <v>6.9</v>
      </c>
      <c r="AG131" s="135">
        <f t="shared" ref="AG131:AG194" si="18">ROUND(J131^(1/3)*W131^(1/3)*AF131^(1/3),1)</f>
        <v>6.2</v>
      </c>
      <c r="AH131" s="347">
        <f t="shared" ref="AH131:AH194" si="19">ROUND(K131^(1/3)*W131^(1/3)*AF131^(1/3),1)</f>
        <v>4.7</v>
      </c>
      <c r="AI131" s="347">
        <f t="shared" ref="AI131:AI194" si="20">ROUND(L131^(1/3)*W131^(1/3)*AF131^(1/3),1)</f>
        <v>4.9000000000000004</v>
      </c>
      <c r="AJ131" s="347">
        <f t="shared" ref="AJ131:AJ194" si="21">ROUND(M131^(1/3)*W131^(1/3)*AF131^(1/3),1)</f>
        <v>4.8</v>
      </c>
      <c r="AK131" s="347">
        <f t="shared" ref="AK131:AK194" si="22">ROUND(N131^(1/3)*W131^(1/3)*AF131^(1/3),1)</f>
        <v>5</v>
      </c>
      <c r="AL131" s="136">
        <f t="shared" ref="AL131:AL194" si="23">_xlfn.RANK.EQ(AG131,AG$3:AG$300)</f>
        <v>90</v>
      </c>
    </row>
    <row r="132" spans="1:38" ht="15.6" thickTop="1" thickBot="1">
      <c r="A132" s="83" t="s">
        <v>61</v>
      </c>
      <c r="B132" s="46" t="s">
        <v>234</v>
      </c>
      <c r="C132" s="137">
        <v>821</v>
      </c>
      <c r="D132" s="128">
        <f>H!G132</f>
        <v>0</v>
      </c>
      <c r="E132" s="128">
        <f>H!P132</f>
        <v>0</v>
      </c>
      <c r="F132" s="128">
        <f>'H 50'!AD132</f>
        <v>0</v>
      </c>
      <c r="G132" s="128">
        <f>'H 50'!AG132</f>
        <v>8.007832190315348</v>
      </c>
      <c r="H132" s="128">
        <f>H!W132</f>
        <v>10</v>
      </c>
      <c r="I132" s="128">
        <f>H!AA132</f>
        <v>10</v>
      </c>
      <c r="J132" s="130" cm="1">
        <f t="array" ref="J132">H!AH132:AH132</f>
        <v>4.1631370886844072</v>
      </c>
      <c r="K132" s="346">
        <f>'H 50'!BB132</f>
        <v>5.4891731210866697</v>
      </c>
      <c r="L132" s="346">
        <f>'H 50'!BC132</f>
        <v>5.4833599541572973</v>
      </c>
      <c r="M132" s="346">
        <f>'H 50'!BD132</f>
        <v>5.4385611433124588</v>
      </c>
      <c r="N132" s="346">
        <f>'H 50'!BE132</f>
        <v>5.4899375315373176</v>
      </c>
      <c r="O132" s="131">
        <f>V!F132</f>
        <v>7.9</v>
      </c>
      <c r="P132" s="132">
        <f>V!J132</f>
        <v>7.4</v>
      </c>
      <c r="Q132" s="132">
        <f>V!M132</f>
        <v>7.7</v>
      </c>
      <c r="R132" s="132">
        <f>V!N132</f>
        <v>4</v>
      </c>
      <c r="S132" s="129">
        <f>V!O132</f>
        <v>6.8</v>
      </c>
      <c r="T132" s="132">
        <f>V!S132</f>
        <v>2.7</v>
      </c>
      <c r="U132" s="132">
        <f>V!Y132</f>
        <v>4.5999999999999996</v>
      </c>
      <c r="V132" s="129">
        <f>V!Z132</f>
        <v>3.7</v>
      </c>
      <c r="W132" s="130">
        <f t="shared" si="16"/>
        <v>5.5</v>
      </c>
      <c r="X132" s="133">
        <f>'C'!F132</f>
        <v>6.7</v>
      </c>
      <c r="Y132" s="134">
        <f>'C'!H132</f>
        <v>8.9</v>
      </c>
      <c r="Z132" s="129">
        <f>'C'!I132</f>
        <v>8</v>
      </c>
      <c r="AA132" s="134">
        <f>'C'!M132</f>
        <v>7.5</v>
      </c>
      <c r="AB132" s="134">
        <f>'C'!R132</f>
        <v>9.3000000000000007</v>
      </c>
      <c r="AC132" s="134">
        <f>'C'!Y132</f>
        <v>5.5</v>
      </c>
      <c r="AD132" s="134">
        <f>'C'!Z132</f>
        <v>10</v>
      </c>
      <c r="AE132" s="129">
        <f>'C'!AA132</f>
        <v>8.1</v>
      </c>
      <c r="AF132" s="130">
        <f t="shared" si="17"/>
        <v>8.1</v>
      </c>
      <c r="AG132" s="135">
        <f t="shared" si="18"/>
        <v>5.7</v>
      </c>
      <c r="AH132" s="347">
        <f t="shared" si="19"/>
        <v>6.3</v>
      </c>
      <c r="AI132" s="347">
        <f t="shared" si="20"/>
        <v>6.3</v>
      </c>
      <c r="AJ132" s="347">
        <f t="shared" si="21"/>
        <v>6.2</v>
      </c>
      <c r="AK132" s="347">
        <f t="shared" si="22"/>
        <v>6.3</v>
      </c>
      <c r="AL132" s="136">
        <f t="shared" si="23"/>
        <v>175</v>
      </c>
    </row>
    <row r="133" spans="1:38" ht="15.6" thickTop="1" thickBot="1">
      <c r="A133" s="83" t="s">
        <v>61</v>
      </c>
      <c r="B133" s="46" t="s">
        <v>235</v>
      </c>
      <c r="C133" s="137">
        <v>822</v>
      </c>
      <c r="D133" s="128">
        <f>H!G133</f>
        <v>10</v>
      </c>
      <c r="E133" s="128">
        <f>H!P133</f>
        <v>0</v>
      </c>
      <c r="F133" s="128">
        <f>'H 50'!AD133</f>
        <v>0</v>
      </c>
      <c r="G133" s="128">
        <f>'H 50'!AG133</f>
        <v>5.6387671174626517</v>
      </c>
      <c r="H133" s="128">
        <f>H!W133</f>
        <v>10</v>
      </c>
      <c r="I133" s="128">
        <f>H!AA133</f>
        <v>10</v>
      </c>
      <c r="J133" s="130" cm="1">
        <f t="array" ref="J133">H!AH133:AH133</f>
        <v>5.6847772786978839</v>
      </c>
      <c r="K133" s="346">
        <f>'H 50'!BB133</f>
        <v>5.2641953173277747</v>
      </c>
      <c r="L133" s="346">
        <f>'H 50'!BC133</f>
        <v>5.2428391506617888</v>
      </c>
      <c r="M133" s="346">
        <f>'H 50'!BD133</f>
        <v>5.2003774291101665</v>
      </c>
      <c r="N133" s="346">
        <f>'H 50'!BE133</f>
        <v>5.5621722810630061</v>
      </c>
      <c r="O133" s="131">
        <f>V!F133</f>
        <v>5.4</v>
      </c>
      <c r="P133" s="132">
        <f>V!J133</f>
        <v>5.3</v>
      </c>
      <c r="Q133" s="132">
        <f>V!M133</f>
        <v>4.9000000000000004</v>
      </c>
      <c r="R133" s="132">
        <f>V!N133</f>
        <v>10</v>
      </c>
      <c r="S133" s="129">
        <f>V!O133</f>
        <v>6.4</v>
      </c>
      <c r="T133" s="132">
        <f>V!S133</f>
        <v>0.3</v>
      </c>
      <c r="U133" s="132">
        <f>V!Y133</f>
        <v>4</v>
      </c>
      <c r="V133" s="129">
        <f>V!Z133</f>
        <v>2.2999999999999998</v>
      </c>
      <c r="W133" s="130">
        <f t="shared" si="16"/>
        <v>4.7</v>
      </c>
      <c r="X133" s="133">
        <f>'C'!F133</f>
        <v>3.3</v>
      </c>
      <c r="Y133" s="134">
        <f>'C'!H133</f>
        <v>2.7</v>
      </c>
      <c r="Z133" s="129">
        <f>'C'!I133</f>
        <v>3</v>
      </c>
      <c r="AA133" s="134">
        <f>'C'!M133</f>
        <v>3.5</v>
      </c>
      <c r="AB133" s="134">
        <f>'C'!R133</f>
        <v>4.5</v>
      </c>
      <c r="AC133" s="134">
        <f>'C'!Y133</f>
        <v>3.3</v>
      </c>
      <c r="AD133" s="134">
        <f>'C'!Z133</f>
        <v>10</v>
      </c>
      <c r="AE133" s="129">
        <f>'C'!AA133</f>
        <v>5.3</v>
      </c>
      <c r="AF133" s="130">
        <f t="shared" si="17"/>
        <v>4.2</v>
      </c>
      <c r="AG133" s="135">
        <f t="shared" si="18"/>
        <v>4.8</v>
      </c>
      <c r="AH133" s="347">
        <f t="shared" si="19"/>
        <v>4.7</v>
      </c>
      <c r="AI133" s="347">
        <f t="shared" si="20"/>
        <v>4.7</v>
      </c>
      <c r="AJ133" s="347">
        <f t="shared" si="21"/>
        <v>4.7</v>
      </c>
      <c r="AK133" s="347">
        <f t="shared" si="22"/>
        <v>4.8</v>
      </c>
      <c r="AL133" s="136">
        <f t="shared" si="23"/>
        <v>282</v>
      </c>
    </row>
    <row r="134" spans="1:38" ht="15.6" thickTop="1" thickBot="1">
      <c r="A134" s="83" t="s">
        <v>61</v>
      </c>
      <c r="B134" s="46" t="s">
        <v>236</v>
      </c>
      <c r="C134" s="137">
        <v>823</v>
      </c>
      <c r="D134" s="128">
        <f>H!G134</f>
        <v>10</v>
      </c>
      <c r="E134" s="128">
        <f>H!P134</f>
        <v>0</v>
      </c>
      <c r="F134" s="128">
        <f>'H 50'!AD134</f>
        <v>0</v>
      </c>
      <c r="G134" s="128">
        <f>'H 50'!AG134</f>
        <v>4.7410673447144864</v>
      </c>
      <c r="H134" s="128">
        <f>H!W134</f>
        <v>10</v>
      </c>
      <c r="I134" s="128">
        <f>H!AA134</f>
        <v>10</v>
      </c>
      <c r="J134" s="130" cm="1">
        <f t="array" ref="J134">H!AH134:AH134</f>
        <v>5.8280307056792635</v>
      </c>
      <c r="K134" s="346">
        <f>'H 50'!BB134</f>
        <v>2.3611656668163801</v>
      </c>
      <c r="L134" s="346">
        <f>'H 50'!BC134</f>
        <v>3.0144325304801671</v>
      </c>
      <c r="M134" s="346">
        <f>'H 50'!BD134</f>
        <v>2.5705739030484374</v>
      </c>
      <c r="N134" s="346">
        <f>'H 50'!BE134</f>
        <v>3.044567577383241</v>
      </c>
      <c r="O134" s="131">
        <f>V!F134</f>
        <v>4.3</v>
      </c>
      <c r="P134" s="132">
        <f>V!J134</f>
        <v>4.8</v>
      </c>
      <c r="Q134" s="132">
        <f>V!M134</f>
        <v>4.2</v>
      </c>
      <c r="R134" s="132">
        <f>V!N134</f>
        <v>10</v>
      </c>
      <c r="S134" s="129">
        <f>V!O134</f>
        <v>5.8</v>
      </c>
      <c r="T134" s="132">
        <f>V!S134</f>
        <v>0.2</v>
      </c>
      <c r="U134" s="132">
        <f>V!Y134</f>
        <v>3.7</v>
      </c>
      <c r="V134" s="129">
        <f>V!Z134</f>
        <v>2.1</v>
      </c>
      <c r="W134" s="130">
        <f t="shared" si="16"/>
        <v>4.2</v>
      </c>
      <c r="X134" s="133">
        <f>'C'!F134</f>
        <v>3.3</v>
      </c>
      <c r="Y134" s="134">
        <f>'C'!H134</f>
        <v>2</v>
      </c>
      <c r="Z134" s="129">
        <f>'C'!I134</f>
        <v>2.7</v>
      </c>
      <c r="AA134" s="134">
        <f>'C'!M134</f>
        <v>2.2000000000000002</v>
      </c>
      <c r="AB134" s="134">
        <f>'C'!R134</f>
        <v>3.4</v>
      </c>
      <c r="AC134" s="134">
        <f>'C'!Y134</f>
        <v>4.5</v>
      </c>
      <c r="AD134" s="134">
        <f>'C'!Z134</f>
        <v>10</v>
      </c>
      <c r="AE134" s="129">
        <f>'C'!AA134</f>
        <v>5</v>
      </c>
      <c r="AF134" s="130">
        <f t="shared" si="17"/>
        <v>3.9</v>
      </c>
      <c r="AG134" s="135">
        <f t="shared" si="18"/>
        <v>4.5999999999999996</v>
      </c>
      <c r="AH134" s="347">
        <f t="shared" si="19"/>
        <v>3.4</v>
      </c>
      <c r="AI134" s="347">
        <f t="shared" si="20"/>
        <v>3.7</v>
      </c>
      <c r="AJ134" s="347">
        <f t="shared" si="21"/>
        <v>3.5</v>
      </c>
      <c r="AK134" s="347">
        <f t="shared" si="22"/>
        <v>3.7</v>
      </c>
      <c r="AL134" s="136">
        <f t="shared" si="23"/>
        <v>292</v>
      </c>
    </row>
    <row r="135" spans="1:38" ht="15.6" thickTop="1" thickBot="1">
      <c r="A135" s="83" t="s">
        <v>61</v>
      </c>
      <c r="B135" s="46" t="s">
        <v>237</v>
      </c>
      <c r="C135" s="137">
        <v>824</v>
      </c>
      <c r="D135" s="128">
        <f>H!G135</f>
        <v>10</v>
      </c>
      <c r="E135" s="128">
        <f>H!P135</f>
        <v>0</v>
      </c>
      <c r="F135" s="128">
        <f>'H 50'!AD135</f>
        <v>0</v>
      </c>
      <c r="G135" s="128">
        <f>'H 50'!AG135</f>
        <v>4.5560449590568393</v>
      </c>
      <c r="H135" s="128">
        <f>H!W135</f>
        <v>10</v>
      </c>
      <c r="I135" s="128">
        <f>H!AA135</f>
        <v>10</v>
      </c>
      <c r="J135" s="130" cm="1">
        <f t="array" ref="J135">H!AH135:AH135</f>
        <v>5.7227933523559598</v>
      </c>
      <c r="K135" s="346">
        <f>'H 50'!BB135</f>
        <v>5.7093275236375858</v>
      </c>
      <c r="L135" s="346">
        <f>'H 50'!BC135</f>
        <v>6.0523777739833022</v>
      </c>
      <c r="M135" s="346">
        <f>'H 50'!BD135</f>
        <v>5.6027478701127622</v>
      </c>
      <c r="N135" s="346">
        <f>'H 50'!BE135</f>
        <v>5.888005579789982</v>
      </c>
      <c r="O135" s="131">
        <f>V!F135</f>
        <v>7.5</v>
      </c>
      <c r="P135" s="132">
        <f>V!J135</f>
        <v>7.4</v>
      </c>
      <c r="Q135" s="132">
        <f>V!M135</f>
        <v>6.4</v>
      </c>
      <c r="R135" s="132">
        <f>V!N135</f>
        <v>10</v>
      </c>
      <c r="S135" s="129">
        <f>V!O135</f>
        <v>7.8</v>
      </c>
      <c r="T135" s="132">
        <f>V!S135</f>
        <v>6.1</v>
      </c>
      <c r="U135" s="132">
        <f>V!Y135</f>
        <v>4.3</v>
      </c>
      <c r="V135" s="129">
        <f>V!Z135</f>
        <v>5.3</v>
      </c>
      <c r="W135" s="130">
        <f t="shared" si="16"/>
        <v>6.7</v>
      </c>
      <c r="X135" s="133">
        <f>'C'!F135</f>
        <v>3.3</v>
      </c>
      <c r="Y135" s="134">
        <f>'C'!H135</f>
        <v>3.1</v>
      </c>
      <c r="Z135" s="129">
        <f>'C'!I135</f>
        <v>3.2</v>
      </c>
      <c r="AA135" s="134">
        <f>'C'!M135</f>
        <v>4.8</v>
      </c>
      <c r="AB135" s="134">
        <f>'C'!R135</f>
        <v>6</v>
      </c>
      <c r="AC135" s="134">
        <f>'C'!Y135</f>
        <v>3</v>
      </c>
      <c r="AD135" s="134">
        <f>'C'!Z135</f>
        <v>10</v>
      </c>
      <c r="AE135" s="129">
        <f>'C'!AA135</f>
        <v>6</v>
      </c>
      <c r="AF135" s="130">
        <f t="shared" si="17"/>
        <v>4.8</v>
      </c>
      <c r="AG135" s="135">
        <f t="shared" si="18"/>
        <v>5.7</v>
      </c>
      <c r="AH135" s="347">
        <f t="shared" si="19"/>
        <v>5.7</v>
      </c>
      <c r="AI135" s="347">
        <f t="shared" si="20"/>
        <v>5.8</v>
      </c>
      <c r="AJ135" s="347">
        <f t="shared" si="21"/>
        <v>5.6</v>
      </c>
      <c r="AK135" s="347">
        <f t="shared" si="22"/>
        <v>5.7</v>
      </c>
      <c r="AL135" s="136">
        <f t="shared" si="23"/>
        <v>175</v>
      </c>
    </row>
    <row r="136" spans="1:38" ht="15.6" thickTop="1" thickBot="1">
      <c r="A136" s="83" t="s">
        <v>61</v>
      </c>
      <c r="B136" s="46" t="s">
        <v>238</v>
      </c>
      <c r="C136" s="137">
        <v>825</v>
      </c>
      <c r="D136" s="128">
        <f>H!G136</f>
        <v>10</v>
      </c>
      <c r="E136" s="128">
        <f>H!P136</f>
        <v>0</v>
      </c>
      <c r="F136" s="128">
        <f>'H 50'!AD136</f>
        <v>0</v>
      </c>
      <c r="G136" s="128">
        <f>'H 50'!AG136</f>
        <v>4.7430249911362745</v>
      </c>
      <c r="H136" s="128">
        <f>H!W136</f>
        <v>10</v>
      </c>
      <c r="I136" s="128">
        <f>H!AA136</f>
        <v>10</v>
      </c>
      <c r="J136" s="130" cm="1">
        <f t="array" ref="J136">H!AH136:AH136</f>
        <v>6.3581336160785513</v>
      </c>
      <c r="K136" s="346">
        <f>'H 50'!BB136</f>
        <v>5.4897059194544537</v>
      </c>
      <c r="L136" s="346">
        <f>'H 50'!BC136</f>
        <v>5.5535286014159739</v>
      </c>
      <c r="M136" s="346">
        <f>'H 50'!BD136</f>
        <v>5.4921053755741198</v>
      </c>
      <c r="N136" s="346">
        <f>'H 50'!BE136</f>
        <v>5.5961909582339215</v>
      </c>
      <c r="O136" s="131">
        <f>V!F136</f>
        <v>5.9</v>
      </c>
      <c r="P136" s="132">
        <f>V!J136</f>
        <v>5.8</v>
      </c>
      <c r="Q136" s="132">
        <f>V!M136</f>
        <v>4.4000000000000004</v>
      </c>
      <c r="R136" s="132">
        <f>V!N136</f>
        <v>10</v>
      </c>
      <c r="S136" s="129">
        <f>V!O136</f>
        <v>6.5</v>
      </c>
      <c r="T136" s="132">
        <f>V!S136</f>
        <v>0.3</v>
      </c>
      <c r="U136" s="132">
        <f>V!Y136</f>
        <v>5.6</v>
      </c>
      <c r="V136" s="129">
        <f>V!Z136</f>
        <v>3.4</v>
      </c>
      <c r="W136" s="130">
        <f t="shared" si="16"/>
        <v>5.0999999999999996</v>
      </c>
      <c r="X136" s="133">
        <f>'C'!F136</f>
        <v>6.7</v>
      </c>
      <c r="Y136" s="134">
        <f>'C'!H136</f>
        <v>5.5</v>
      </c>
      <c r="Z136" s="129">
        <f>'C'!I136</f>
        <v>6.1</v>
      </c>
      <c r="AA136" s="134">
        <f>'C'!M136</f>
        <v>3.9</v>
      </c>
      <c r="AB136" s="134">
        <f>'C'!R136</f>
        <v>5.3</v>
      </c>
      <c r="AC136" s="134">
        <f>'C'!Y136</f>
        <v>5.3</v>
      </c>
      <c r="AD136" s="134">
        <f>'C'!Z136</f>
        <v>10</v>
      </c>
      <c r="AE136" s="129">
        <f>'C'!AA136</f>
        <v>6.1</v>
      </c>
      <c r="AF136" s="130">
        <f t="shared" si="17"/>
        <v>6.1</v>
      </c>
      <c r="AG136" s="135">
        <f t="shared" si="18"/>
        <v>5.8</v>
      </c>
      <c r="AH136" s="347">
        <f t="shared" si="19"/>
        <v>5.5</v>
      </c>
      <c r="AI136" s="347">
        <f t="shared" si="20"/>
        <v>5.6</v>
      </c>
      <c r="AJ136" s="347">
        <f t="shared" si="21"/>
        <v>5.5</v>
      </c>
      <c r="AK136" s="347">
        <f t="shared" si="22"/>
        <v>5.6</v>
      </c>
      <c r="AL136" s="136">
        <f t="shared" si="23"/>
        <v>159</v>
      </c>
    </row>
    <row r="137" spans="1:38" ht="15.6" thickTop="1" thickBot="1">
      <c r="A137" s="83" t="s">
        <v>61</v>
      </c>
      <c r="B137" s="46" t="s">
        <v>239</v>
      </c>
      <c r="C137" s="137">
        <v>826</v>
      </c>
      <c r="D137" s="128">
        <f>H!G137</f>
        <v>10</v>
      </c>
      <c r="E137" s="128">
        <f>H!P137</f>
        <v>0</v>
      </c>
      <c r="F137" s="128">
        <f>'H 50'!AD137</f>
        <v>0</v>
      </c>
      <c r="G137" s="128">
        <f>'H 50'!AG137</f>
        <v>4.3954968005536905</v>
      </c>
      <c r="H137" s="128">
        <f>H!W137</f>
        <v>10</v>
      </c>
      <c r="I137" s="128">
        <f>H!AA137</f>
        <v>10</v>
      </c>
      <c r="J137" s="130" cm="1">
        <f t="array" ref="J137">H!AH137:AH137</f>
        <v>6.2775331408606121</v>
      </c>
      <c r="K137" s="346">
        <f>'H 50'!BB137</f>
        <v>4.2229268100187207</v>
      </c>
      <c r="L137" s="346">
        <f>'H 50'!BC137</f>
        <v>4.4923043195517849</v>
      </c>
      <c r="M137" s="346">
        <f>'H 50'!BD137</f>
        <v>4.2382650322058728</v>
      </c>
      <c r="N137" s="346">
        <f>'H 50'!BE137</f>
        <v>4.017839389859339</v>
      </c>
      <c r="O137" s="131">
        <f>V!F137</f>
        <v>5</v>
      </c>
      <c r="P137" s="132">
        <f>V!J137</f>
        <v>5.2</v>
      </c>
      <c r="Q137" s="132">
        <f>V!M137</f>
        <v>5.4</v>
      </c>
      <c r="R137" s="132">
        <f>V!N137</f>
        <v>10</v>
      </c>
      <c r="S137" s="129">
        <f>V!O137</f>
        <v>6.4</v>
      </c>
      <c r="T137" s="132">
        <f>V!S137</f>
        <v>0.6</v>
      </c>
      <c r="U137" s="132">
        <f>V!Y137</f>
        <v>5.7</v>
      </c>
      <c r="V137" s="129">
        <f>V!Z137</f>
        <v>3.6</v>
      </c>
      <c r="W137" s="130">
        <f t="shared" si="16"/>
        <v>5.2</v>
      </c>
      <c r="X137" s="133">
        <f>'C'!F137</f>
        <v>3.3</v>
      </c>
      <c r="Y137" s="134">
        <f>'C'!H137</f>
        <v>2.5</v>
      </c>
      <c r="Z137" s="129">
        <f>'C'!I137</f>
        <v>2.9</v>
      </c>
      <c r="AA137" s="134">
        <f>'C'!M137</f>
        <v>3.6</v>
      </c>
      <c r="AB137" s="134">
        <f>'C'!R137</f>
        <v>6.4</v>
      </c>
      <c r="AC137" s="134">
        <f>'C'!Y137</f>
        <v>3</v>
      </c>
      <c r="AD137" s="134">
        <f>'C'!Z137</f>
        <v>10</v>
      </c>
      <c r="AE137" s="129">
        <f>'C'!AA137</f>
        <v>5.8</v>
      </c>
      <c r="AF137" s="130">
        <f t="shared" si="17"/>
        <v>4.5</v>
      </c>
      <c r="AG137" s="135">
        <f t="shared" si="18"/>
        <v>5.3</v>
      </c>
      <c r="AH137" s="347">
        <f t="shared" si="19"/>
        <v>4.5999999999999996</v>
      </c>
      <c r="AI137" s="347">
        <f t="shared" si="20"/>
        <v>4.7</v>
      </c>
      <c r="AJ137" s="347">
        <f t="shared" si="21"/>
        <v>4.5999999999999996</v>
      </c>
      <c r="AK137" s="347">
        <f t="shared" si="22"/>
        <v>4.5</v>
      </c>
      <c r="AL137" s="136">
        <f t="shared" si="23"/>
        <v>241</v>
      </c>
    </row>
    <row r="138" spans="1:38" ht="15.6" thickTop="1" thickBot="1">
      <c r="A138" s="83" t="s">
        <v>61</v>
      </c>
      <c r="B138" s="46" t="s">
        <v>240</v>
      </c>
      <c r="C138" s="137">
        <v>827</v>
      </c>
      <c r="D138" s="128">
        <f>H!G138</f>
        <v>10</v>
      </c>
      <c r="E138" s="128">
        <f>H!P138</f>
        <v>0</v>
      </c>
      <c r="F138" s="128">
        <f>'H 50'!AD138</f>
        <v>9.9276603536402757</v>
      </c>
      <c r="G138" s="128">
        <f>'H 50'!AG138</f>
        <v>4.8311307501396419</v>
      </c>
      <c r="H138" s="128">
        <f>H!W138</f>
        <v>10</v>
      </c>
      <c r="I138" s="128">
        <f>H!AA138</f>
        <v>10</v>
      </c>
      <c r="J138" s="130" cm="1">
        <f t="array" ref="J138">H!AH138:AH138</f>
        <v>5.7642356719403738</v>
      </c>
      <c r="K138" s="346">
        <f>'H 50'!BB138</f>
        <v>7.5280269791431182</v>
      </c>
      <c r="L138" s="346">
        <f>'H 50'!BC138</f>
        <v>7.8634515123819986</v>
      </c>
      <c r="M138" s="346">
        <f>'H 50'!BD138</f>
        <v>7.4811002174137231</v>
      </c>
      <c r="N138" s="346">
        <f>'H 50'!BE138</f>
        <v>7.0816051370079149</v>
      </c>
      <c r="O138" s="131">
        <f>V!F138</f>
        <v>6.2</v>
      </c>
      <c r="P138" s="132">
        <f>V!J138</f>
        <v>6.9</v>
      </c>
      <c r="Q138" s="132">
        <f>V!M138</f>
        <v>6.5</v>
      </c>
      <c r="R138" s="132">
        <f>V!N138</f>
        <v>10</v>
      </c>
      <c r="S138" s="129">
        <f>V!O138</f>
        <v>7.4</v>
      </c>
      <c r="T138" s="132">
        <f>V!S138</f>
        <v>0.2</v>
      </c>
      <c r="U138" s="132">
        <f>V!Y138</f>
        <v>4.8</v>
      </c>
      <c r="V138" s="129">
        <f>V!Z138</f>
        <v>2.8</v>
      </c>
      <c r="W138" s="130">
        <f t="shared" si="16"/>
        <v>5.6</v>
      </c>
      <c r="X138" s="133">
        <f>'C'!F138</f>
        <v>3.3</v>
      </c>
      <c r="Y138" s="134">
        <f>'C'!H138</f>
        <v>3.4</v>
      </c>
      <c r="Z138" s="129">
        <f>'C'!I138</f>
        <v>3.4</v>
      </c>
      <c r="AA138" s="134">
        <f>'C'!M138</f>
        <v>4.4000000000000004</v>
      </c>
      <c r="AB138" s="134">
        <f>'C'!R138</f>
        <v>3.4</v>
      </c>
      <c r="AC138" s="134">
        <f>'C'!Y138</f>
        <v>4.4000000000000004</v>
      </c>
      <c r="AD138" s="134">
        <f>'C'!Z138</f>
        <v>10</v>
      </c>
      <c r="AE138" s="129">
        <f>'C'!AA138</f>
        <v>5.6</v>
      </c>
      <c r="AF138" s="130">
        <f t="shared" si="17"/>
        <v>4.5999999999999996</v>
      </c>
      <c r="AG138" s="135">
        <f t="shared" si="18"/>
        <v>5.3</v>
      </c>
      <c r="AH138" s="347">
        <f t="shared" si="19"/>
        <v>5.8</v>
      </c>
      <c r="AI138" s="347">
        <f t="shared" si="20"/>
        <v>5.9</v>
      </c>
      <c r="AJ138" s="347">
        <f t="shared" si="21"/>
        <v>5.8</v>
      </c>
      <c r="AK138" s="347">
        <f t="shared" si="22"/>
        <v>5.7</v>
      </c>
      <c r="AL138" s="136">
        <f t="shared" si="23"/>
        <v>241</v>
      </c>
    </row>
    <row r="139" spans="1:38" ht="15.6" thickTop="1" thickBot="1">
      <c r="A139" s="83" t="s">
        <v>61</v>
      </c>
      <c r="B139" s="46" t="s">
        <v>241</v>
      </c>
      <c r="C139" s="137">
        <v>828</v>
      </c>
      <c r="D139" s="128">
        <f>H!G139</f>
        <v>10</v>
      </c>
      <c r="E139" s="128">
        <f>H!P139</f>
        <v>0</v>
      </c>
      <c r="F139" s="128">
        <f>'H 50'!AD139</f>
        <v>0</v>
      </c>
      <c r="G139" s="128">
        <f>'H 50'!AG139</f>
        <v>4.4845813827679635</v>
      </c>
      <c r="H139" s="128">
        <f>H!W139</f>
        <v>10</v>
      </c>
      <c r="I139" s="128">
        <f>H!AA139</f>
        <v>10</v>
      </c>
      <c r="J139" s="130" cm="1">
        <f t="array" ref="J139">H!AH139:AH139</f>
        <v>6.2922174340278403</v>
      </c>
      <c r="K139" s="346">
        <f>'H 50'!BB139</f>
        <v>3.9470355709853457</v>
      </c>
      <c r="L139" s="346">
        <f>'H 50'!BC139</f>
        <v>4.3471209768874646</v>
      </c>
      <c r="M139" s="346">
        <f>'H 50'!BD139</f>
        <v>4.1670455906130144</v>
      </c>
      <c r="N139" s="346">
        <f>'H 50'!BE139</f>
        <v>3.8995327272341167</v>
      </c>
      <c r="O139" s="131">
        <f>V!F139</f>
        <v>7.9</v>
      </c>
      <c r="P139" s="132">
        <f>V!J139</f>
        <v>8.5</v>
      </c>
      <c r="Q139" s="132">
        <f>V!M139</f>
        <v>6.4</v>
      </c>
      <c r="R139" s="132">
        <f>V!N139</f>
        <v>4</v>
      </c>
      <c r="S139" s="129">
        <f>V!O139</f>
        <v>6.7</v>
      </c>
      <c r="T139" s="132">
        <f>V!S139</f>
        <v>7.5</v>
      </c>
      <c r="U139" s="132">
        <f>V!Y139</f>
        <v>6.5</v>
      </c>
      <c r="V139" s="129">
        <f>V!Z139</f>
        <v>7</v>
      </c>
      <c r="W139" s="130">
        <f t="shared" si="16"/>
        <v>6.9</v>
      </c>
      <c r="X139" s="133">
        <f>'C'!F139</f>
        <v>6.7</v>
      </c>
      <c r="Y139" s="134">
        <f>'C'!H139</f>
        <v>5</v>
      </c>
      <c r="Z139" s="129">
        <f>'C'!I139</f>
        <v>5.9</v>
      </c>
      <c r="AA139" s="134">
        <f>'C'!M139</f>
        <v>6.3</v>
      </c>
      <c r="AB139" s="134">
        <f>'C'!R139</f>
        <v>8.4</v>
      </c>
      <c r="AC139" s="134">
        <f>'C'!Y139</f>
        <v>5.6</v>
      </c>
      <c r="AD139" s="134">
        <f>'C'!Z139</f>
        <v>10</v>
      </c>
      <c r="AE139" s="129">
        <f>'C'!AA139</f>
        <v>7.6</v>
      </c>
      <c r="AF139" s="130">
        <f t="shared" si="17"/>
        <v>6.8</v>
      </c>
      <c r="AG139" s="135">
        <f t="shared" si="18"/>
        <v>6.7</v>
      </c>
      <c r="AH139" s="347">
        <f t="shared" si="19"/>
        <v>5.7</v>
      </c>
      <c r="AI139" s="347">
        <f t="shared" si="20"/>
        <v>5.9</v>
      </c>
      <c r="AJ139" s="347">
        <f t="shared" si="21"/>
        <v>5.8</v>
      </c>
      <c r="AK139" s="347">
        <f t="shared" si="22"/>
        <v>5.7</v>
      </c>
      <c r="AL139" s="136">
        <f t="shared" si="23"/>
        <v>24</v>
      </c>
    </row>
    <row r="140" spans="1:38" ht="15.6" thickTop="1" thickBot="1">
      <c r="A140" s="83" t="s">
        <v>242</v>
      </c>
      <c r="B140" s="46" t="s">
        <v>243</v>
      </c>
      <c r="C140" s="137">
        <v>901</v>
      </c>
      <c r="D140" s="128">
        <f>H!G140</f>
        <v>10</v>
      </c>
      <c r="E140" s="128">
        <f>H!P140</f>
        <v>10</v>
      </c>
      <c r="F140" s="128">
        <f>'H 50'!AD140</f>
        <v>1.9574468123151917E-2</v>
      </c>
      <c r="G140" s="128">
        <f>'H 50'!AG140</f>
        <v>3.9911895699749591</v>
      </c>
      <c r="H140" s="128">
        <f>H!W140</f>
        <v>10</v>
      </c>
      <c r="I140" s="128">
        <f>H!AA140</f>
        <v>10</v>
      </c>
      <c r="J140" s="130" cm="1">
        <f t="array" ref="J140">H!AH140:AH140</f>
        <v>7.6975023005886456</v>
      </c>
      <c r="K140" s="346">
        <f>'H 50'!BB140</f>
        <v>5.4366465287497725</v>
      </c>
      <c r="L140" s="346">
        <f>'H 50'!BC140</f>
        <v>6.0685419265947047</v>
      </c>
      <c r="M140" s="346">
        <f>'H 50'!BD140</f>
        <v>5.9870783161486889</v>
      </c>
      <c r="N140" s="346">
        <f>'H 50'!BE140</f>
        <v>6.5165898451983475</v>
      </c>
      <c r="O140" s="131">
        <f>V!F140</f>
        <v>9.1</v>
      </c>
      <c r="P140" s="132">
        <f>V!J140</f>
        <v>6.3</v>
      </c>
      <c r="Q140" s="132">
        <f>V!M140</f>
        <v>6.7</v>
      </c>
      <c r="R140" s="132">
        <f>V!N140</f>
        <v>4</v>
      </c>
      <c r="S140" s="129">
        <f>V!O140</f>
        <v>6.5</v>
      </c>
      <c r="T140" s="132">
        <f>V!S140</f>
        <v>0.9</v>
      </c>
      <c r="U140" s="132">
        <f>V!Y140</f>
        <v>4.5</v>
      </c>
      <c r="V140" s="129">
        <f>V!Z140</f>
        <v>2.9</v>
      </c>
      <c r="W140" s="130">
        <f t="shared" si="16"/>
        <v>5</v>
      </c>
      <c r="X140" s="133">
        <f>'C'!F140</f>
        <v>8.3000000000000007</v>
      </c>
      <c r="Y140" s="134">
        <f>'C'!H140</f>
        <v>6.3</v>
      </c>
      <c r="Z140" s="129">
        <f>'C'!I140</f>
        <v>7.4</v>
      </c>
      <c r="AA140" s="134">
        <f>'C'!M140</f>
        <v>9.5</v>
      </c>
      <c r="AB140" s="134">
        <f>'C'!R140</f>
        <v>9.8000000000000007</v>
      </c>
      <c r="AC140" s="134">
        <f>'C'!Y140</f>
        <v>4.7</v>
      </c>
      <c r="AD140" s="134">
        <f>'C'!Z140</f>
        <v>6</v>
      </c>
      <c r="AE140" s="129">
        <f>'C'!AA140</f>
        <v>7.5</v>
      </c>
      <c r="AF140" s="130">
        <f t="shared" si="17"/>
        <v>7.5</v>
      </c>
      <c r="AG140" s="135">
        <f t="shared" si="18"/>
        <v>6.6</v>
      </c>
      <c r="AH140" s="347">
        <f t="shared" si="19"/>
        <v>5.9</v>
      </c>
      <c r="AI140" s="347">
        <f t="shared" si="20"/>
        <v>6.1</v>
      </c>
      <c r="AJ140" s="347">
        <f t="shared" si="21"/>
        <v>6.1</v>
      </c>
      <c r="AK140" s="347">
        <f t="shared" si="22"/>
        <v>6.3</v>
      </c>
      <c r="AL140" s="136">
        <f t="shared" si="23"/>
        <v>38</v>
      </c>
    </row>
    <row r="141" spans="1:38" ht="15.6" thickTop="1" thickBot="1">
      <c r="A141" s="83" t="s">
        <v>242</v>
      </c>
      <c r="B141" s="46" t="s">
        <v>244</v>
      </c>
      <c r="C141" s="137">
        <v>902</v>
      </c>
      <c r="D141" s="128">
        <f>H!G141</f>
        <v>10</v>
      </c>
      <c r="E141" s="128">
        <f>H!P141</f>
        <v>10</v>
      </c>
      <c r="F141" s="128">
        <f>'H 50'!AD141</f>
        <v>0</v>
      </c>
      <c r="G141" s="128">
        <f>'H 50'!AG141</f>
        <v>4.1262854074891555</v>
      </c>
      <c r="H141" s="128">
        <f>H!W141</f>
        <v>10</v>
      </c>
      <c r="I141" s="128">
        <f>H!AA141</f>
        <v>10</v>
      </c>
      <c r="J141" s="130" cm="1">
        <f t="array" ref="J141">H!AH141:AH141</f>
        <v>7.7139440057061535</v>
      </c>
      <c r="K141" s="346">
        <f>'H 50'!BB141</f>
        <v>4.0974232559064783</v>
      </c>
      <c r="L141" s="346">
        <f>'H 50'!BC141</f>
        <v>4.565228660301611</v>
      </c>
      <c r="M141" s="346">
        <f>'H 50'!BD141</f>
        <v>4.4048252893788034</v>
      </c>
      <c r="N141" s="346">
        <f>'H 50'!BE141</f>
        <v>4.3646627333578687</v>
      </c>
      <c r="O141" s="131">
        <f>V!F141</f>
        <v>9.1</v>
      </c>
      <c r="P141" s="132">
        <f>V!J141</f>
        <v>8.3000000000000007</v>
      </c>
      <c r="Q141" s="132">
        <f>V!M141</f>
        <v>8.9</v>
      </c>
      <c r="R141" s="132">
        <f>V!N141</f>
        <v>4</v>
      </c>
      <c r="S141" s="129">
        <f>V!O141</f>
        <v>7.6</v>
      </c>
      <c r="T141" s="132">
        <f>V!S141</f>
        <v>0.5</v>
      </c>
      <c r="U141" s="132">
        <f>V!Y141</f>
        <v>4.4000000000000004</v>
      </c>
      <c r="V141" s="129">
        <f>V!Z141</f>
        <v>2.7</v>
      </c>
      <c r="W141" s="130">
        <f t="shared" si="16"/>
        <v>5.7</v>
      </c>
      <c r="X141" s="133">
        <f>'C'!F141</f>
        <v>10</v>
      </c>
      <c r="Y141" s="134">
        <f>'C'!H141</f>
        <v>6.7</v>
      </c>
      <c r="Z141" s="129">
        <f>'C'!I141</f>
        <v>8.9</v>
      </c>
      <c r="AA141" s="134">
        <f>'C'!M141</f>
        <v>8.6</v>
      </c>
      <c r="AB141" s="134">
        <f>'C'!R141</f>
        <v>10</v>
      </c>
      <c r="AC141" s="134">
        <f>'C'!Y141</f>
        <v>3.5</v>
      </c>
      <c r="AD141" s="134">
        <f>'C'!Z141</f>
        <v>10</v>
      </c>
      <c r="AE141" s="129">
        <f>'C'!AA141</f>
        <v>8</v>
      </c>
      <c r="AF141" s="130">
        <f t="shared" si="17"/>
        <v>8.5</v>
      </c>
      <c r="AG141" s="135">
        <f t="shared" si="18"/>
        <v>7.2</v>
      </c>
      <c r="AH141" s="347">
        <f t="shared" si="19"/>
        <v>5.8</v>
      </c>
      <c r="AI141" s="347">
        <f t="shared" si="20"/>
        <v>6</v>
      </c>
      <c r="AJ141" s="347">
        <f t="shared" si="21"/>
        <v>6</v>
      </c>
      <c r="AK141" s="347">
        <f t="shared" si="22"/>
        <v>6</v>
      </c>
      <c r="AL141" s="136">
        <f t="shared" si="23"/>
        <v>3</v>
      </c>
    </row>
    <row r="142" spans="1:38" ht="15.6" thickTop="1" thickBot="1">
      <c r="A142" s="83" t="s">
        <v>242</v>
      </c>
      <c r="B142" s="46" t="s">
        <v>245</v>
      </c>
      <c r="C142" s="137">
        <v>903</v>
      </c>
      <c r="D142" s="128">
        <f>H!G142</f>
        <v>10</v>
      </c>
      <c r="E142" s="128">
        <f>H!P142</f>
        <v>7.6</v>
      </c>
      <c r="F142" s="128">
        <f>'H 50'!AD142</f>
        <v>3.4893617985096381E-2</v>
      </c>
      <c r="G142" s="128">
        <f>'H 50'!AG142</f>
        <v>2.8928047814419893</v>
      </c>
      <c r="H142" s="128">
        <f>H!W142</f>
        <v>10</v>
      </c>
      <c r="I142" s="128">
        <f>H!AA142</f>
        <v>10</v>
      </c>
      <c r="J142" s="130" cm="1">
        <f t="array" ref="J142">H!AH142:AH142</f>
        <v>6.8147302815738513</v>
      </c>
      <c r="K142" s="346">
        <f>'H 50'!BB142</f>
        <v>2.6198118048151677</v>
      </c>
      <c r="L142" s="346">
        <f>'H 50'!BC142</f>
        <v>3.1246425399463162</v>
      </c>
      <c r="M142" s="346">
        <f>'H 50'!BD142</f>
        <v>2.6422196203529391</v>
      </c>
      <c r="N142" s="346">
        <f>'H 50'!BE142</f>
        <v>3.0023842893292056</v>
      </c>
      <c r="O142" s="131">
        <f>V!F142</f>
        <v>9.1</v>
      </c>
      <c r="P142" s="132">
        <f>V!J142</f>
        <v>6.7</v>
      </c>
      <c r="Q142" s="132">
        <f>V!M142</f>
        <v>8.4</v>
      </c>
      <c r="R142" s="132">
        <f>V!N142</f>
        <v>4</v>
      </c>
      <c r="S142" s="129">
        <f>V!O142</f>
        <v>7.1</v>
      </c>
      <c r="T142" s="132">
        <f>V!S142</f>
        <v>0.3</v>
      </c>
      <c r="U142" s="132">
        <f>V!Y142</f>
        <v>4.7</v>
      </c>
      <c r="V142" s="129">
        <f>V!Z142</f>
        <v>2.8</v>
      </c>
      <c r="W142" s="130">
        <f t="shared" si="16"/>
        <v>5.3</v>
      </c>
      <c r="X142" s="133">
        <f>'C'!F142</f>
        <v>0.7</v>
      </c>
      <c r="Y142" s="134">
        <f>'C'!H142</f>
        <v>8.6999999999999993</v>
      </c>
      <c r="Z142" s="129">
        <f>'C'!I142</f>
        <v>6.1</v>
      </c>
      <c r="AA142" s="134">
        <f>'C'!M142</f>
        <v>9.9</v>
      </c>
      <c r="AB142" s="134">
        <f>'C'!R142</f>
        <v>10</v>
      </c>
      <c r="AC142" s="134">
        <f>'C'!Y142</f>
        <v>4.9000000000000004</v>
      </c>
      <c r="AD142" s="134">
        <f>'C'!Z142</f>
        <v>10</v>
      </c>
      <c r="AE142" s="129">
        <f>'C'!AA142</f>
        <v>8.6999999999999993</v>
      </c>
      <c r="AF142" s="130">
        <f t="shared" si="17"/>
        <v>7.6</v>
      </c>
      <c r="AG142" s="135">
        <f t="shared" si="18"/>
        <v>6.5</v>
      </c>
      <c r="AH142" s="347">
        <f t="shared" si="19"/>
        <v>4.7</v>
      </c>
      <c r="AI142" s="347">
        <f t="shared" si="20"/>
        <v>5</v>
      </c>
      <c r="AJ142" s="347">
        <f t="shared" si="21"/>
        <v>4.7</v>
      </c>
      <c r="AK142" s="347">
        <f t="shared" si="22"/>
        <v>4.9000000000000004</v>
      </c>
      <c r="AL142" s="136">
        <f t="shared" si="23"/>
        <v>54</v>
      </c>
    </row>
    <row r="143" spans="1:38" ht="15.6" thickTop="1" thickBot="1">
      <c r="A143" s="83" t="s">
        <v>242</v>
      </c>
      <c r="B143" s="46" t="s">
        <v>246</v>
      </c>
      <c r="C143" s="137">
        <v>904</v>
      </c>
      <c r="D143" s="128">
        <f>H!G143</f>
        <v>10</v>
      </c>
      <c r="E143" s="128">
        <f>H!P143</f>
        <v>7.6</v>
      </c>
      <c r="F143" s="128">
        <f>'H 50'!AD143</f>
        <v>0</v>
      </c>
      <c r="G143" s="128">
        <f>'H 50'!AG143</f>
        <v>5.9657371031107163</v>
      </c>
      <c r="H143" s="128">
        <f>H!W143</f>
        <v>10</v>
      </c>
      <c r="I143" s="128">
        <f>H!AA143</f>
        <v>10</v>
      </c>
      <c r="J143" s="130" cm="1">
        <f t="array" ref="J143">H!AH143:AH143</f>
        <v>7.0741005911623445</v>
      </c>
      <c r="K143" s="346">
        <f>'H 50'!BB143</f>
        <v>3.6143178651615351</v>
      </c>
      <c r="L143" s="346">
        <f>'H 50'!BC143</f>
        <v>4.0789138382534871</v>
      </c>
      <c r="M143" s="346">
        <f>'H 50'!BD143</f>
        <v>4.0236111223934392</v>
      </c>
      <c r="N143" s="346">
        <f>'H 50'!BE143</f>
        <v>4.3968195208304133</v>
      </c>
      <c r="O143" s="131">
        <f>V!F143</f>
        <v>7.7</v>
      </c>
      <c r="P143" s="132">
        <f>V!J143</f>
        <v>6.5</v>
      </c>
      <c r="Q143" s="132">
        <f>V!M143</f>
        <v>8</v>
      </c>
      <c r="R143" s="132">
        <f>V!N143</f>
        <v>4</v>
      </c>
      <c r="S143" s="129">
        <f>V!O143</f>
        <v>6.6</v>
      </c>
      <c r="T143" s="132">
        <f>V!S143</f>
        <v>0.9</v>
      </c>
      <c r="U143" s="132">
        <f>V!Y143</f>
        <v>4.4000000000000004</v>
      </c>
      <c r="V143" s="129">
        <f>V!Z143</f>
        <v>2.8</v>
      </c>
      <c r="W143" s="130">
        <f t="shared" si="16"/>
        <v>5</v>
      </c>
      <c r="X143" s="133">
        <f>'C'!F143</f>
        <v>10</v>
      </c>
      <c r="Y143" s="134">
        <f>'C'!H143</f>
        <v>6.7</v>
      </c>
      <c r="Z143" s="129">
        <f>'C'!I143</f>
        <v>8.9</v>
      </c>
      <c r="AA143" s="134">
        <f>'C'!M143</f>
        <v>8</v>
      </c>
      <c r="AB143" s="134">
        <f>'C'!R143</f>
        <v>9.9</v>
      </c>
      <c r="AC143" s="134">
        <f>'C'!Y143</f>
        <v>4.0999999999999996</v>
      </c>
      <c r="AD143" s="134">
        <f>'C'!Z143</f>
        <v>10</v>
      </c>
      <c r="AE143" s="129">
        <f>'C'!AA143</f>
        <v>8</v>
      </c>
      <c r="AF143" s="130">
        <f t="shared" si="17"/>
        <v>8.5</v>
      </c>
      <c r="AG143" s="135">
        <f t="shared" si="18"/>
        <v>6.7</v>
      </c>
      <c r="AH143" s="347">
        <f t="shared" si="19"/>
        <v>5.4</v>
      </c>
      <c r="AI143" s="347">
        <f t="shared" si="20"/>
        <v>5.6</v>
      </c>
      <c r="AJ143" s="347">
        <f t="shared" si="21"/>
        <v>5.6</v>
      </c>
      <c r="AK143" s="347">
        <f t="shared" si="22"/>
        <v>5.7</v>
      </c>
      <c r="AL143" s="136">
        <f t="shared" si="23"/>
        <v>24</v>
      </c>
    </row>
    <row r="144" spans="1:38" ht="15.6" thickTop="1" thickBot="1">
      <c r="A144" s="83" t="s">
        <v>242</v>
      </c>
      <c r="B144" s="46" t="s">
        <v>247</v>
      </c>
      <c r="C144" s="137">
        <v>905</v>
      </c>
      <c r="D144" s="128">
        <f>H!G144</f>
        <v>10</v>
      </c>
      <c r="E144" s="128">
        <f>H!P144</f>
        <v>7.6</v>
      </c>
      <c r="F144" s="128">
        <f>'H 50'!AD144</f>
        <v>8.2553193924274904E-2</v>
      </c>
      <c r="G144" s="128">
        <f>'H 50'!AG144</f>
        <v>3.9676948954077944</v>
      </c>
      <c r="H144" s="128">
        <f>H!W144</f>
        <v>10</v>
      </c>
      <c r="I144" s="128">
        <f>H!AA144</f>
        <v>10</v>
      </c>
      <c r="J144" s="130" cm="1">
        <f t="array" ref="J144">H!AH144:AH144</f>
        <v>6.8907748838907628</v>
      </c>
      <c r="K144" s="346">
        <f>'H 50'!BB144</f>
        <v>5.7226124741854951</v>
      </c>
      <c r="L144" s="346">
        <f>'H 50'!BC144</f>
        <v>6.3922411388911726</v>
      </c>
      <c r="M144" s="346">
        <f>'H 50'!BD144</f>
        <v>6.1614963909104077</v>
      </c>
      <c r="N144" s="346">
        <f>'H 50'!BE144</f>
        <v>6.6073044119540514</v>
      </c>
      <c r="O144" s="131">
        <f>V!F144</f>
        <v>9.1999999999999993</v>
      </c>
      <c r="P144" s="132">
        <f>V!J144</f>
        <v>4</v>
      </c>
      <c r="Q144" s="132">
        <f>V!M144</f>
        <v>7.4</v>
      </c>
      <c r="R144" s="132">
        <f>V!N144</f>
        <v>4</v>
      </c>
      <c r="S144" s="129">
        <f>V!O144</f>
        <v>6.2</v>
      </c>
      <c r="T144" s="132">
        <f>V!S144</f>
        <v>0.1</v>
      </c>
      <c r="U144" s="132">
        <f>V!Y144</f>
        <v>2.9</v>
      </c>
      <c r="V144" s="129">
        <f>V!Z144</f>
        <v>1.6</v>
      </c>
      <c r="W144" s="130">
        <f t="shared" si="16"/>
        <v>4.3</v>
      </c>
      <c r="X144" s="133">
        <f>'C'!F144</f>
        <v>3.3</v>
      </c>
      <c r="Y144" s="134">
        <f>'C'!H144</f>
        <v>8.8000000000000007</v>
      </c>
      <c r="Z144" s="129">
        <f>'C'!I144</f>
        <v>6.9</v>
      </c>
      <c r="AA144" s="134">
        <f>'C'!M144</f>
        <v>9.6999999999999993</v>
      </c>
      <c r="AB144" s="134">
        <f>'C'!R144</f>
        <v>9.3000000000000007</v>
      </c>
      <c r="AC144" s="134">
        <f>'C'!Y144</f>
        <v>4.5999999999999996</v>
      </c>
      <c r="AD144" s="134">
        <f>'C'!Z144</f>
        <v>10</v>
      </c>
      <c r="AE144" s="129">
        <f>'C'!AA144</f>
        <v>8.4</v>
      </c>
      <c r="AF144" s="130">
        <f t="shared" si="17"/>
        <v>7.7</v>
      </c>
      <c r="AG144" s="135">
        <f t="shared" si="18"/>
        <v>6.1</v>
      </c>
      <c r="AH144" s="347">
        <f t="shared" si="19"/>
        <v>5.7</v>
      </c>
      <c r="AI144" s="347">
        <f t="shared" si="20"/>
        <v>6</v>
      </c>
      <c r="AJ144" s="347">
        <f t="shared" si="21"/>
        <v>5.9</v>
      </c>
      <c r="AK144" s="347">
        <f t="shared" si="22"/>
        <v>6</v>
      </c>
      <c r="AL144" s="136">
        <f t="shared" si="23"/>
        <v>108</v>
      </c>
    </row>
    <row r="145" spans="1:38" ht="15.6" thickTop="1" thickBot="1">
      <c r="A145" s="83" t="s">
        <v>242</v>
      </c>
      <c r="B145" s="46" t="s">
        <v>248</v>
      </c>
      <c r="C145" s="137">
        <v>906</v>
      </c>
      <c r="D145" s="128">
        <f>H!G145</f>
        <v>10</v>
      </c>
      <c r="E145" s="128">
        <f>H!P145</f>
        <v>0</v>
      </c>
      <c r="F145" s="128">
        <f>'H 50'!AD145</f>
        <v>0</v>
      </c>
      <c r="G145" s="128">
        <f>'H 50'!AG145</f>
        <v>6.2036225065445318</v>
      </c>
      <c r="H145" s="128">
        <f>H!W145</f>
        <v>10</v>
      </c>
      <c r="I145" s="128">
        <f>H!AA145</f>
        <v>10</v>
      </c>
      <c r="J145" s="130" cm="1">
        <f t="array" ref="J145">H!AH145:AH145</f>
        <v>5.778368924352379</v>
      </c>
      <c r="K145" s="346">
        <f>'H 50'!BB145</f>
        <v>3.8883895297388182</v>
      </c>
      <c r="L145" s="346">
        <f>'H 50'!BC145</f>
        <v>4.0978656410926773</v>
      </c>
      <c r="M145" s="346">
        <f>'H 50'!BD145</f>
        <v>3.7903993606109068</v>
      </c>
      <c r="N145" s="346">
        <f>'H 50'!BE145</f>
        <v>3.9990488396718367</v>
      </c>
      <c r="O145" s="131">
        <f>V!F145</f>
        <v>9.1</v>
      </c>
      <c r="P145" s="132">
        <f>V!J145</f>
        <v>8.5</v>
      </c>
      <c r="Q145" s="132">
        <f>V!M145</f>
        <v>8.9</v>
      </c>
      <c r="R145" s="132">
        <f>V!N145</f>
        <v>4</v>
      </c>
      <c r="S145" s="129">
        <f>V!O145</f>
        <v>7.6</v>
      </c>
      <c r="T145" s="132">
        <f>V!S145</f>
        <v>0.1</v>
      </c>
      <c r="U145" s="132">
        <f>V!Y145</f>
        <v>4.5999999999999996</v>
      </c>
      <c r="V145" s="129">
        <f>V!Z145</f>
        <v>2.6</v>
      </c>
      <c r="W145" s="130">
        <f t="shared" si="16"/>
        <v>5.6</v>
      </c>
      <c r="X145" s="133">
        <f>'C'!F145</f>
        <v>7.1</v>
      </c>
      <c r="Y145" s="134">
        <f>'C'!H145</f>
        <v>9.9</v>
      </c>
      <c r="Z145" s="129">
        <f>'C'!I145</f>
        <v>8.9</v>
      </c>
      <c r="AA145" s="134">
        <f>'C'!M145</f>
        <v>9.9</v>
      </c>
      <c r="AB145" s="134">
        <f>'C'!R145</f>
        <v>10</v>
      </c>
      <c r="AC145" s="134">
        <f>'C'!Y145</f>
        <v>5.0999999999999996</v>
      </c>
      <c r="AD145" s="134">
        <f>'C'!Z145</f>
        <v>10</v>
      </c>
      <c r="AE145" s="129">
        <f>'C'!AA145</f>
        <v>8.8000000000000007</v>
      </c>
      <c r="AF145" s="130">
        <f t="shared" si="17"/>
        <v>8.9</v>
      </c>
      <c r="AG145" s="135">
        <f t="shared" si="18"/>
        <v>6.6</v>
      </c>
      <c r="AH145" s="347">
        <f t="shared" si="19"/>
        <v>5.8</v>
      </c>
      <c r="AI145" s="347">
        <f t="shared" si="20"/>
        <v>5.9</v>
      </c>
      <c r="AJ145" s="347">
        <f t="shared" si="21"/>
        <v>5.7</v>
      </c>
      <c r="AK145" s="347">
        <f t="shared" si="22"/>
        <v>5.8</v>
      </c>
      <c r="AL145" s="136">
        <f t="shared" si="23"/>
        <v>38</v>
      </c>
    </row>
    <row r="146" spans="1:38" ht="15.6" thickTop="1" thickBot="1">
      <c r="A146" s="83" t="s">
        <v>249</v>
      </c>
      <c r="B146" s="46" t="s">
        <v>250</v>
      </c>
      <c r="C146" s="137">
        <v>1001</v>
      </c>
      <c r="D146" s="128">
        <f>H!G146</f>
        <v>10</v>
      </c>
      <c r="E146" s="128">
        <f>H!P146</f>
        <v>0</v>
      </c>
      <c r="F146" s="128">
        <f>'H 50'!AD146</f>
        <v>0</v>
      </c>
      <c r="G146" s="128">
        <f>'H 50'!AG146</f>
        <v>4.5178664775733992</v>
      </c>
      <c r="H146" s="128">
        <f>H!W146</f>
        <v>10</v>
      </c>
      <c r="I146" s="128">
        <f>H!AA146</f>
        <v>0</v>
      </c>
      <c r="J146" s="130" cm="1">
        <f t="array" ref="J146">H!AH146:AH146</f>
        <v>4.0765215102965016</v>
      </c>
      <c r="K146" s="346">
        <f>'H 50'!BB146</f>
        <v>4.0728177060716959</v>
      </c>
      <c r="L146" s="346">
        <f>'H 50'!BC146</f>
        <v>4.5583500934708692</v>
      </c>
      <c r="M146" s="346">
        <f>'H 50'!BD146</f>
        <v>4.0588955830787166</v>
      </c>
      <c r="N146" s="346">
        <f>'H 50'!BE146</f>
        <v>4.591019004671935</v>
      </c>
      <c r="O146" s="131">
        <f>V!F146</f>
        <v>5.2</v>
      </c>
      <c r="P146" s="132">
        <f>V!J146</f>
        <v>4.8</v>
      </c>
      <c r="Q146" s="132">
        <f>V!M146</f>
        <v>5.0999999999999996</v>
      </c>
      <c r="R146" s="132">
        <f>V!N146</f>
        <v>10</v>
      </c>
      <c r="S146" s="129">
        <f>V!O146</f>
        <v>6.3</v>
      </c>
      <c r="T146" s="132">
        <f>V!S146</f>
        <v>10</v>
      </c>
      <c r="U146" s="132">
        <f>V!Y146</f>
        <v>5.2</v>
      </c>
      <c r="V146" s="129">
        <f>V!Z146</f>
        <v>8.5</v>
      </c>
      <c r="W146" s="130">
        <f t="shared" si="16"/>
        <v>7.6</v>
      </c>
      <c r="X146" s="133">
        <f>'C'!F146</f>
        <v>10</v>
      </c>
      <c r="Y146" s="134">
        <f>'C'!H146</f>
        <v>2</v>
      </c>
      <c r="Z146" s="129">
        <f>'C'!I146</f>
        <v>7.9</v>
      </c>
      <c r="AA146" s="134">
        <f>'C'!M146</f>
        <v>4.7</v>
      </c>
      <c r="AB146" s="134">
        <f>'C'!R146</f>
        <v>7.5</v>
      </c>
      <c r="AC146" s="134">
        <f>'C'!Y146</f>
        <v>1.1000000000000001</v>
      </c>
      <c r="AD146" s="134">
        <f>'C'!Z146</f>
        <v>10</v>
      </c>
      <c r="AE146" s="129">
        <f>'C'!AA146</f>
        <v>5.8</v>
      </c>
      <c r="AF146" s="130">
        <f t="shared" si="17"/>
        <v>7</v>
      </c>
      <c r="AG146" s="135">
        <f t="shared" si="18"/>
        <v>6</v>
      </c>
      <c r="AH146" s="347">
        <f t="shared" si="19"/>
        <v>6</v>
      </c>
      <c r="AI146" s="347">
        <f t="shared" si="20"/>
        <v>6.2</v>
      </c>
      <c r="AJ146" s="347">
        <f t="shared" si="21"/>
        <v>6</v>
      </c>
      <c r="AK146" s="347">
        <f t="shared" si="22"/>
        <v>6.3</v>
      </c>
      <c r="AL146" s="136">
        <f t="shared" si="23"/>
        <v>125</v>
      </c>
    </row>
    <row r="147" spans="1:38" ht="15.6" thickTop="1" thickBot="1">
      <c r="A147" s="83" t="s">
        <v>249</v>
      </c>
      <c r="B147" s="46" t="s">
        <v>251</v>
      </c>
      <c r="C147" s="137">
        <v>1002</v>
      </c>
      <c r="D147" s="128">
        <f>H!G147</f>
        <v>0</v>
      </c>
      <c r="E147" s="128">
        <f>H!P147</f>
        <v>0</v>
      </c>
      <c r="F147" s="128">
        <f>'H 50'!AD147</f>
        <v>3.4297870067839793</v>
      </c>
      <c r="G147" s="128">
        <f>'H 50'!AG147</f>
        <v>3.8472835941863255</v>
      </c>
      <c r="H147" s="128">
        <f>H!W147</f>
        <v>10</v>
      </c>
      <c r="I147" s="128">
        <f>H!AA147</f>
        <v>0</v>
      </c>
      <c r="J147" s="130" cm="1">
        <f t="array" ref="J147">H!AH147:AH147</f>
        <v>2.9135258804528181</v>
      </c>
      <c r="K147" s="346">
        <f>'H 50'!BB147</f>
        <v>8.5941641585445776</v>
      </c>
      <c r="L147" s="346">
        <f>'H 50'!BC147</f>
        <v>9.2411461557387948</v>
      </c>
      <c r="M147" s="346">
        <f>'H 50'!BD147</f>
        <v>8.6795258020228871</v>
      </c>
      <c r="N147" s="346">
        <f>'H 50'!BE147</f>
        <v>8.5096621200392146</v>
      </c>
      <c r="O147" s="131">
        <f>V!F147</f>
        <v>6.7</v>
      </c>
      <c r="P147" s="132">
        <f>V!J147</f>
        <v>9</v>
      </c>
      <c r="Q147" s="132">
        <f>V!M147</f>
        <v>7.5</v>
      </c>
      <c r="R147" s="132">
        <f>V!N147</f>
        <v>4</v>
      </c>
      <c r="S147" s="129">
        <f>V!O147</f>
        <v>6.8</v>
      </c>
      <c r="T147" s="132">
        <f>V!S147</f>
        <v>3.8</v>
      </c>
      <c r="U147" s="132">
        <f>V!Y147</f>
        <v>6.8</v>
      </c>
      <c r="V147" s="129">
        <f>V!Z147</f>
        <v>5.5</v>
      </c>
      <c r="W147" s="130">
        <f t="shared" si="16"/>
        <v>6.2</v>
      </c>
      <c r="X147" s="133">
        <f>'C'!F147</f>
        <v>6.7</v>
      </c>
      <c r="Y147" s="134">
        <f>'C'!H147</f>
        <v>6.1</v>
      </c>
      <c r="Z147" s="129">
        <f>'C'!I147</f>
        <v>6.4</v>
      </c>
      <c r="AA147" s="134">
        <f>'C'!M147</f>
        <v>7.3</v>
      </c>
      <c r="AB147" s="134">
        <f>'C'!R147</f>
        <v>4.0999999999999996</v>
      </c>
      <c r="AC147" s="134">
        <f>'C'!Y147</f>
        <v>3.8</v>
      </c>
      <c r="AD147" s="134">
        <f>'C'!Z147</f>
        <v>10</v>
      </c>
      <c r="AE147" s="129">
        <f>'C'!AA147</f>
        <v>6.3</v>
      </c>
      <c r="AF147" s="130">
        <f t="shared" si="17"/>
        <v>6.4</v>
      </c>
      <c r="AG147" s="135">
        <f t="shared" si="18"/>
        <v>4.9000000000000004</v>
      </c>
      <c r="AH147" s="347">
        <f t="shared" si="19"/>
        <v>7</v>
      </c>
      <c r="AI147" s="347">
        <f t="shared" si="20"/>
        <v>7.2</v>
      </c>
      <c r="AJ147" s="347">
        <f t="shared" si="21"/>
        <v>7</v>
      </c>
      <c r="AK147" s="347">
        <f t="shared" si="22"/>
        <v>7</v>
      </c>
      <c r="AL147" s="136">
        <f t="shared" si="23"/>
        <v>272</v>
      </c>
    </row>
    <row r="148" spans="1:38" ht="15.6" thickTop="1" thickBot="1">
      <c r="A148" s="83" t="s">
        <v>249</v>
      </c>
      <c r="B148" s="46" t="s">
        <v>252</v>
      </c>
      <c r="C148" s="137">
        <v>1003</v>
      </c>
      <c r="D148" s="128">
        <f>H!G148</f>
        <v>10</v>
      </c>
      <c r="E148" s="128">
        <f>H!P148</f>
        <v>0</v>
      </c>
      <c r="F148" s="128">
        <f>'H 50'!AD148</f>
        <v>7.4195748187125954</v>
      </c>
      <c r="G148" s="128">
        <f>'H 50'!AG148</f>
        <v>4.1057272025546361</v>
      </c>
      <c r="H148" s="128">
        <f>H!W148</f>
        <v>10</v>
      </c>
      <c r="I148" s="128">
        <f>H!AA148</f>
        <v>0</v>
      </c>
      <c r="J148" s="130" cm="1">
        <f t="array" ref="J148">H!AH148:AH148</f>
        <v>4.2149084273644997</v>
      </c>
      <c r="K148" s="346">
        <f>'H 50'!BB148</f>
        <v>5.7427009649546763</v>
      </c>
      <c r="L148" s="346">
        <f>'H 50'!BC148</f>
        <v>6.1749272247067957</v>
      </c>
      <c r="M148" s="346">
        <f>'H 50'!BD148</f>
        <v>5.660318679111203</v>
      </c>
      <c r="N148" s="346">
        <f>'H 50'!BE148</f>
        <v>5.6498644958485498</v>
      </c>
      <c r="O148" s="131">
        <f>V!F148</f>
        <v>8.4</v>
      </c>
      <c r="P148" s="132">
        <f>V!J148</f>
        <v>8.1999999999999993</v>
      </c>
      <c r="Q148" s="132">
        <f>V!M148</f>
        <v>8.1999999999999993</v>
      </c>
      <c r="R148" s="132">
        <f>V!N148</f>
        <v>4</v>
      </c>
      <c r="S148" s="129">
        <f>V!O148</f>
        <v>7.2</v>
      </c>
      <c r="T148" s="132">
        <f>V!S148</f>
        <v>6.3</v>
      </c>
      <c r="U148" s="132">
        <f>V!Y148</f>
        <v>6.6</v>
      </c>
      <c r="V148" s="129">
        <f>V!Z148</f>
        <v>6.5</v>
      </c>
      <c r="W148" s="130">
        <f t="shared" si="16"/>
        <v>6.9</v>
      </c>
      <c r="X148" s="133">
        <f>'C'!F148</f>
        <v>6.7</v>
      </c>
      <c r="Y148" s="134">
        <f>'C'!H148</f>
        <v>6.5</v>
      </c>
      <c r="Z148" s="129">
        <f>'C'!I148</f>
        <v>6.6</v>
      </c>
      <c r="AA148" s="134">
        <f>'C'!M148</f>
        <v>9</v>
      </c>
      <c r="AB148" s="134">
        <f>'C'!R148</f>
        <v>8.6999999999999993</v>
      </c>
      <c r="AC148" s="134">
        <f>'C'!Y148</f>
        <v>5.2</v>
      </c>
      <c r="AD148" s="134">
        <f>'C'!Z148</f>
        <v>10</v>
      </c>
      <c r="AE148" s="129">
        <f>'C'!AA148</f>
        <v>8.1999999999999993</v>
      </c>
      <c r="AF148" s="130">
        <f t="shared" si="17"/>
        <v>7.5</v>
      </c>
      <c r="AG148" s="135">
        <f t="shared" si="18"/>
        <v>6</v>
      </c>
      <c r="AH148" s="347">
        <f t="shared" si="19"/>
        <v>6.7</v>
      </c>
      <c r="AI148" s="347">
        <f t="shared" si="20"/>
        <v>6.8</v>
      </c>
      <c r="AJ148" s="347">
        <f t="shared" si="21"/>
        <v>6.6</v>
      </c>
      <c r="AK148" s="347">
        <f t="shared" si="22"/>
        <v>6.6</v>
      </c>
      <c r="AL148" s="136">
        <f t="shared" si="23"/>
        <v>125</v>
      </c>
    </row>
    <row r="149" spans="1:38" ht="15.6" thickTop="1" thickBot="1">
      <c r="A149" s="83" t="s">
        <v>249</v>
      </c>
      <c r="B149" s="46" t="s">
        <v>164</v>
      </c>
      <c r="C149" s="137">
        <v>1004</v>
      </c>
      <c r="D149" s="128">
        <f>H!G149</f>
        <v>0</v>
      </c>
      <c r="E149" s="128">
        <f>H!P149</f>
        <v>0</v>
      </c>
      <c r="F149" s="128">
        <f>'H 50'!AD149</f>
        <v>0</v>
      </c>
      <c r="G149" s="128">
        <f>'H 50'!AG149</f>
        <v>4.5374451299205596</v>
      </c>
      <c r="H149" s="128">
        <f>H!W149</f>
        <v>10</v>
      </c>
      <c r="I149" s="128">
        <f>H!AA149</f>
        <v>0</v>
      </c>
      <c r="J149" s="130" cm="1">
        <f t="array" ref="J149">H!AH149:AH149</f>
        <v>2.4243759995952456</v>
      </c>
      <c r="K149" s="346">
        <f>'H 50'!BB149</f>
        <v>3.9134457086975813</v>
      </c>
      <c r="L149" s="346">
        <f>'H 50'!BC149</f>
        <v>4.6303141606495002</v>
      </c>
      <c r="M149" s="346">
        <f>'H 50'!BD149</f>
        <v>4.3229745849464924</v>
      </c>
      <c r="N149" s="346">
        <f>'H 50'!BE149</f>
        <v>4.6493232064205321</v>
      </c>
      <c r="O149" s="131">
        <f>V!F149</f>
        <v>7.6</v>
      </c>
      <c r="P149" s="132">
        <f>V!J149</f>
        <v>8.5</v>
      </c>
      <c r="Q149" s="132">
        <f>V!M149</f>
        <v>7.6</v>
      </c>
      <c r="R149" s="132">
        <f>V!N149</f>
        <v>4</v>
      </c>
      <c r="S149" s="129">
        <f>V!O149</f>
        <v>6.9</v>
      </c>
      <c r="T149" s="132">
        <f>V!S149</f>
        <v>6.1</v>
      </c>
      <c r="U149" s="132">
        <f>V!Y149</f>
        <v>6.4</v>
      </c>
      <c r="V149" s="129">
        <f>V!Z149</f>
        <v>6.3</v>
      </c>
      <c r="W149" s="130">
        <f t="shared" si="16"/>
        <v>6.6</v>
      </c>
      <c r="X149" s="133">
        <f>'C'!F149</f>
        <v>6.7</v>
      </c>
      <c r="Y149" s="134">
        <f>'C'!H149</f>
        <v>6.5</v>
      </c>
      <c r="Z149" s="129">
        <f>'C'!I149</f>
        <v>6.6</v>
      </c>
      <c r="AA149" s="134">
        <f>'C'!M149</f>
        <v>6.9</v>
      </c>
      <c r="AB149" s="134">
        <f>'C'!R149</f>
        <v>8.1999999999999993</v>
      </c>
      <c r="AC149" s="134">
        <f>'C'!Y149</f>
        <v>5.4</v>
      </c>
      <c r="AD149" s="134">
        <f>'C'!Z149</f>
        <v>10</v>
      </c>
      <c r="AE149" s="129">
        <f>'C'!AA149</f>
        <v>7.6</v>
      </c>
      <c r="AF149" s="130">
        <f t="shared" si="17"/>
        <v>7.1</v>
      </c>
      <c r="AG149" s="135">
        <f t="shared" si="18"/>
        <v>4.8</v>
      </c>
      <c r="AH149" s="347">
        <f t="shared" si="19"/>
        <v>5.7</v>
      </c>
      <c r="AI149" s="347">
        <f t="shared" si="20"/>
        <v>6</v>
      </c>
      <c r="AJ149" s="347">
        <f t="shared" si="21"/>
        <v>5.9</v>
      </c>
      <c r="AK149" s="347">
        <f t="shared" si="22"/>
        <v>6</v>
      </c>
      <c r="AL149" s="136">
        <f t="shared" si="23"/>
        <v>282</v>
      </c>
    </row>
    <row r="150" spans="1:38" ht="15.6" thickTop="1" thickBot="1">
      <c r="A150" s="83" t="s">
        <v>249</v>
      </c>
      <c r="B150" s="46" t="s">
        <v>168</v>
      </c>
      <c r="C150" s="137">
        <v>1005</v>
      </c>
      <c r="D150" s="128">
        <f>H!G150</f>
        <v>0</v>
      </c>
      <c r="E150" s="128">
        <f>H!P150</f>
        <v>0</v>
      </c>
      <c r="F150" s="128">
        <f>'H 50'!AD150</f>
        <v>1.3617021923369573E-2</v>
      </c>
      <c r="G150" s="128">
        <f>'H 50'!AG150</f>
        <v>6.0342634803904707</v>
      </c>
      <c r="H150" s="128">
        <f>H!W150</f>
        <v>10</v>
      </c>
      <c r="I150" s="128">
        <f>H!AA150</f>
        <v>0</v>
      </c>
      <c r="J150" s="130" cm="1">
        <f t="array" ref="J150">H!AH150:AH150</f>
        <v>2.3992494667589486</v>
      </c>
      <c r="K150" s="346">
        <f>'H 50'!BB150</f>
        <v>5.7782029803571353</v>
      </c>
      <c r="L150" s="346">
        <f>'H 50'!BC150</f>
        <v>6.5502474771133086</v>
      </c>
      <c r="M150" s="346">
        <f>'H 50'!BD150</f>
        <v>6.1381751393445603</v>
      </c>
      <c r="N150" s="346">
        <f>'H 50'!BE150</f>
        <v>6.4992522173289524</v>
      </c>
      <c r="O150" s="131">
        <f>V!F150</f>
        <v>8.8000000000000007</v>
      </c>
      <c r="P150" s="132">
        <f>V!J150</f>
        <v>6.9</v>
      </c>
      <c r="Q150" s="132">
        <f>V!M150</f>
        <v>7.5</v>
      </c>
      <c r="R150" s="132">
        <f>V!N150</f>
        <v>4</v>
      </c>
      <c r="S150" s="129">
        <f>V!O150</f>
        <v>6.8</v>
      </c>
      <c r="T150" s="132">
        <f>V!S150</f>
        <v>0.4</v>
      </c>
      <c r="U150" s="132">
        <f>V!Y150</f>
        <v>6.5</v>
      </c>
      <c r="V150" s="129">
        <f>V!Z150</f>
        <v>4.0999999999999996</v>
      </c>
      <c r="W150" s="130">
        <f t="shared" si="16"/>
        <v>5.6</v>
      </c>
      <c r="X150" s="133">
        <f>'C'!F150</f>
        <v>6.7</v>
      </c>
      <c r="Y150" s="134">
        <f>'C'!H150</f>
        <v>8.1</v>
      </c>
      <c r="Z150" s="129">
        <f>'C'!I150</f>
        <v>7.5</v>
      </c>
      <c r="AA150" s="134">
        <f>'C'!M150</f>
        <v>6.5</v>
      </c>
      <c r="AB150" s="134">
        <f>'C'!R150</f>
        <v>9.5</v>
      </c>
      <c r="AC150" s="134">
        <f>'C'!Y150</f>
        <v>6.3</v>
      </c>
      <c r="AD150" s="134">
        <f>'C'!Z150</f>
        <v>10</v>
      </c>
      <c r="AE150" s="129">
        <f>'C'!AA150</f>
        <v>8.1</v>
      </c>
      <c r="AF150" s="130">
        <f t="shared" si="17"/>
        <v>7.8</v>
      </c>
      <c r="AG150" s="135">
        <f t="shared" si="18"/>
        <v>4.7</v>
      </c>
      <c r="AH150" s="347">
        <f t="shared" si="19"/>
        <v>6.3</v>
      </c>
      <c r="AI150" s="347">
        <f t="shared" si="20"/>
        <v>6.6</v>
      </c>
      <c r="AJ150" s="347">
        <f t="shared" si="21"/>
        <v>6.4</v>
      </c>
      <c r="AK150" s="347">
        <f t="shared" si="22"/>
        <v>6.6</v>
      </c>
      <c r="AL150" s="136">
        <f t="shared" si="23"/>
        <v>290</v>
      </c>
    </row>
    <row r="151" spans="1:38" ht="15.6" thickTop="1" thickBot="1">
      <c r="A151" s="83" t="s">
        <v>249</v>
      </c>
      <c r="B151" s="46" t="s">
        <v>249</v>
      </c>
      <c r="C151" s="137">
        <v>1006</v>
      </c>
      <c r="D151" s="128">
        <f>H!G151</f>
        <v>10</v>
      </c>
      <c r="E151" s="128">
        <f>H!P151</f>
        <v>0</v>
      </c>
      <c r="F151" s="128">
        <f>'H 50'!AD151</f>
        <v>4.0425531914893619E-15</v>
      </c>
      <c r="G151" s="128">
        <f>'H 50'!AG151</f>
        <v>6.5394033598435097</v>
      </c>
      <c r="H151" s="128">
        <f>H!W151</f>
        <v>10</v>
      </c>
      <c r="I151" s="128">
        <f>H!AA151</f>
        <v>0</v>
      </c>
      <c r="J151" s="130" cm="1">
        <f t="array" ref="J151">H!AH151:AH151</f>
        <v>4.1124164356427535</v>
      </c>
      <c r="K151" s="346">
        <f>'H 50'!BB151</f>
        <v>4.0990875411373446</v>
      </c>
      <c r="L151" s="346">
        <f>'H 50'!BC151</f>
        <v>4.4876320815985977</v>
      </c>
      <c r="M151" s="346">
        <f>'H 50'!BD151</f>
        <v>4.0806140454235349</v>
      </c>
      <c r="N151" s="346">
        <f>'H 50'!BE151</f>
        <v>4.5407279340211355</v>
      </c>
      <c r="O151" s="131">
        <f>V!F151</f>
        <v>6.9</v>
      </c>
      <c r="P151" s="132">
        <f>V!J151</f>
        <v>5.7</v>
      </c>
      <c r="Q151" s="132">
        <f>V!M151</f>
        <v>7</v>
      </c>
      <c r="R151" s="132">
        <f>V!N151</f>
        <v>10</v>
      </c>
      <c r="S151" s="129">
        <f>V!O151</f>
        <v>7.4</v>
      </c>
      <c r="T151" s="132">
        <f>V!S151</f>
        <v>1.5</v>
      </c>
      <c r="U151" s="132">
        <f>V!Y151</f>
        <v>8.9</v>
      </c>
      <c r="V151" s="129">
        <f>V!Z151</f>
        <v>6.5</v>
      </c>
      <c r="W151" s="130">
        <f t="shared" si="16"/>
        <v>7</v>
      </c>
      <c r="X151" s="133">
        <f>'C'!F151</f>
        <v>6.7</v>
      </c>
      <c r="Y151" s="134">
        <f>'C'!H151</f>
        <v>3.7</v>
      </c>
      <c r="Z151" s="129">
        <f>'C'!I151</f>
        <v>5.4</v>
      </c>
      <c r="AA151" s="134">
        <f>'C'!M151</f>
        <v>7.9</v>
      </c>
      <c r="AB151" s="134">
        <f>'C'!R151</f>
        <v>8.3000000000000007</v>
      </c>
      <c r="AC151" s="134">
        <f>'C'!Y151</f>
        <v>4.8</v>
      </c>
      <c r="AD151" s="134">
        <f>'C'!Z151</f>
        <v>10</v>
      </c>
      <c r="AE151" s="129">
        <f>'C'!AA151</f>
        <v>7.8</v>
      </c>
      <c r="AF151" s="130">
        <f t="shared" si="17"/>
        <v>6.8</v>
      </c>
      <c r="AG151" s="135">
        <f t="shared" si="18"/>
        <v>5.8</v>
      </c>
      <c r="AH151" s="347">
        <f t="shared" si="19"/>
        <v>5.8</v>
      </c>
      <c r="AI151" s="347">
        <f t="shared" si="20"/>
        <v>6</v>
      </c>
      <c r="AJ151" s="347">
        <f t="shared" si="21"/>
        <v>5.8</v>
      </c>
      <c r="AK151" s="347">
        <f t="shared" si="22"/>
        <v>6</v>
      </c>
      <c r="AL151" s="136">
        <f t="shared" si="23"/>
        <v>159</v>
      </c>
    </row>
    <row r="152" spans="1:38" ht="15.6" thickTop="1" thickBot="1">
      <c r="A152" s="83" t="s">
        <v>249</v>
      </c>
      <c r="B152" s="46" t="s">
        <v>253</v>
      </c>
      <c r="C152" s="137">
        <v>1007</v>
      </c>
      <c r="D152" s="128">
        <f>H!G152</f>
        <v>10</v>
      </c>
      <c r="E152" s="128">
        <f>H!P152</f>
        <v>0</v>
      </c>
      <c r="F152" s="128">
        <f>'H 50'!AD152</f>
        <v>2.5531915908164254E-2</v>
      </c>
      <c r="G152" s="128">
        <f>'H 50'!AG152</f>
        <v>3.6465985784015209</v>
      </c>
      <c r="H152" s="128">
        <f>H!W152</f>
        <v>10</v>
      </c>
      <c r="I152" s="128">
        <f>H!AA152</f>
        <v>0</v>
      </c>
      <c r="J152" s="130" cm="1">
        <f t="array" ref="J152">H!AH152:AH152</f>
        <v>4.2032958917652028</v>
      </c>
      <c r="K152" s="346">
        <f>'H 50'!BB152</f>
        <v>4.2692328262539121</v>
      </c>
      <c r="L152" s="346">
        <f>'H 50'!BC152</f>
        <v>4.9726084228034937</v>
      </c>
      <c r="M152" s="346">
        <f>'H 50'!BD152</f>
        <v>4.4806221426392971</v>
      </c>
      <c r="N152" s="346">
        <f>'H 50'!BE152</f>
        <v>4.9674703703654863</v>
      </c>
      <c r="O152" s="131">
        <f>V!F152</f>
        <v>6.8</v>
      </c>
      <c r="P152" s="132">
        <f>V!J152</f>
        <v>6.8</v>
      </c>
      <c r="Q152" s="132">
        <f>V!M152</f>
        <v>6.5</v>
      </c>
      <c r="R152" s="132">
        <f>V!N152</f>
        <v>10</v>
      </c>
      <c r="S152" s="129">
        <f>V!O152</f>
        <v>7.5</v>
      </c>
      <c r="T152" s="132">
        <f>V!S152</f>
        <v>3.8</v>
      </c>
      <c r="U152" s="132">
        <f>V!Y152</f>
        <v>6.5</v>
      </c>
      <c r="V152" s="129">
        <f>V!Z152</f>
        <v>5.3</v>
      </c>
      <c r="W152" s="130">
        <f t="shared" si="16"/>
        <v>6.5</v>
      </c>
      <c r="X152" s="133">
        <f>'C'!F152</f>
        <v>3.3</v>
      </c>
      <c r="Y152" s="134">
        <f>'C'!H152</f>
        <v>3.7</v>
      </c>
      <c r="Z152" s="129">
        <f>'C'!I152</f>
        <v>3.5</v>
      </c>
      <c r="AA152" s="134">
        <f>'C'!M152</f>
        <v>7.7</v>
      </c>
      <c r="AB152" s="134">
        <f>'C'!R152</f>
        <v>7.1</v>
      </c>
      <c r="AC152" s="134">
        <f>'C'!Y152</f>
        <v>4.2</v>
      </c>
      <c r="AD152" s="134">
        <f>'C'!Z152</f>
        <v>10</v>
      </c>
      <c r="AE152" s="129">
        <f>'C'!AA152</f>
        <v>7.3</v>
      </c>
      <c r="AF152" s="130">
        <f t="shared" si="17"/>
        <v>5.7</v>
      </c>
      <c r="AG152" s="135">
        <f t="shared" si="18"/>
        <v>5.4</v>
      </c>
      <c r="AH152" s="347">
        <f t="shared" si="19"/>
        <v>5.4</v>
      </c>
      <c r="AI152" s="347">
        <f t="shared" si="20"/>
        <v>5.7</v>
      </c>
      <c r="AJ152" s="347">
        <f t="shared" si="21"/>
        <v>5.5</v>
      </c>
      <c r="AK152" s="347">
        <f t="shared" si="22"/>
        <v>5.7</v>
      </c>
      <c r="AL152" s="136">
        <f t="shared" si="23"/>
        <v>229</v>
      </c>
    </row>
    <row r="153" spans="1:38" ht="15.6" thickTop="1" thickBot="1">
      <c r="A153" s="83" t="s">
        <v>249</v>
      </c>
      <c r="B153" s="46" t="s">
        <v>254</v>
      </c>
      <c r="C153" s="137">
        <v>1008</v>
      </c>
      <c r="D153" s="128">
        <f>H!G153</f>
        <v>0</v>
      </c>
      <c r="E153" s="128">
        <f>H!P153</f>
        <v>0</v>
      </c>
      <c r="F153" s="128">
        <f>'H 50'!AD153</f>
        <v>0</v>
      </c>
      <c r="G153" s="128">
        <f>'H 50'!AG153</f>
        <v>3.9745473872604675</v>
      </c>
      <c r="H153" s="128">
        <f>H!W153</f>
        <v>10</v>
      </c>
      <c r="I153" s="128">
        <f>H!AA153</f>
        <v>0</v>
      </c>
      <c r="J153" s="130" cm="1">
        <f t="array" ref="J153">H!AH153:AH153</f>
        <v>2.4136477369631302</v>
      </c>
      <c r="K153" s="346">
        <f>'H 50'!BB153</f>
        <v>2.1256450769430226</v>
      </c>
      <c r="L153" s="346">
        <f>'H 50'!BC153</f>
        <v>2.8459782542106136</v>
      </c>
      <c r="M153" s="346">
        <f>'H 50'!BD153</f>
        <v>2.5808002562566306</v>
      </c>
      <c r="N153" s="346">
        <f>'H 50'!BE153</f>
        <v>3.0925715743310032</v>
      </c>
      <c r="O153" s="131">
        <f>V!F153</f>
        <v>7.9</v>
      </c>
      <c r="P153" s="132">
        <f>V!J153</f>
        <v>7.2</v>
      </c>
      <c r="Q153" s="132">
        <f>V!M153</f>
        <v>7.1</v>
      </c>
      <c r="R153" s="132">
        <f>V!N153</f>
        <v>4</v>
      </c>
      <c r="S153" s="129">
        <f>V!O153</f>
        <v>6.6</v>
      </c>
      <c r="T153" s="132">
        <f>V!S153</f>
        <v>4.8</v>
      </c>
      <c r="U153" s="132">
        <f>V!Y153</f>
        <v>5.9</v>
      </c>
      <c r="V153" s="129">
        <f>V!Z153</f>
        <v>5.4</v>
      </c>
      <c r="W153" s="130">
        <f t="shared" si="16"/>
        <v>6</v>
      </c>
      <c r="X153" s="133">
        <f>'C'!F153</f>
        <v>6.7</v>
      </c>
      <c r="Y153" s="134">
        <f>'C'!H153</f>
        <v>6.5</v>
      </c>
      <c r="Z153" s="129">
        <f>'C'!I153</f>
        <v>6.6</v>
      </c>
      <c r="AA153" s="134">
        <f>'C'!M153</f>
        <v>5.3</v>
      </c>
      <c r="AB153" s="134">
        <f>'C'!R153</f>
        <v>8.1</v>
      </c>
      <c r="AC153" s="134">
        <f>'C'!Y153</f>
        <v>4.9000000000000004</v>
      </c>
      <c r="AD153" s="134">
        <f>'C'!Z153</f>
        <v>10</v>
      </c>
      <c r="AE153" s="129">
        <f>'C'!AA153</f>
        <v>7.1</v>
      </c>
      <c r="AF153" s="130">
        <f t="shared" si="17"/>
        <v>6.9</v>
      </c>
      <c r="AG153" s="135">
        <f t="shared" si="18"/>
        <v>4.5999999999999996</v>
      </c>
      <c r="AH153" s="347">
        <f t="shared" si="19"/>
        <v>4.4000000000000004</v>
      </c>
      <c r="AI153" s="347">
        <f t="shared" si="20"/>
        <v>4.9000000000000004</v>
      </c>
      <c r="AJ153" s="347">
        <f t="shared" si="21"/>
        <v>4.7</v>
      </c>
      <c r="AK153" s="347">
        <f t="shared" si="22"/>
        <v>5</v>
      </c>
      <c r="AL153" s="136">
        <f t="shared" si="23"/>
        <v>292</v>
      </c>
    </row>
    <row r="154" spans="1:38" ht="15.6" thickTop="1" thickBot="1">
      <c r="A154" s="83" t="s">
        <v>249</v>
      </c>
      <c r="B154" s="46" t="s">
        <v>255</v>
      </c>
      <c r="C154" s="137">
        <v>1009</v>
      </c>
      <c r="D154" s="128">
        <f>H!G154</f>
        <v>10</v>
      </c>
      <c r="E154" s="128">
        <f>H!P154</f>
        <v>0</v>
      </c>
      <c r="F154" s="128">
        <f>'H 50'!AD154</f>
        <v>0</v>
      </c>
      <c r="G154" s="128">
        <f>'H 50'!AG154</f>
        <v>5.1257959229460583</v>
      </c>
      <c r="H154" s="128">
        <f>H!W154</f>
        <v>10</v>
      </c>
      <c r="I154" s="128">
        <f>H!AA154</f>
        <v>0</v>
      </c>
      <c r="J154" s="130" cm="1">
        <f t="array" ref="J154">H!AH154:AH154</f>
        <v>4.0807635637946609</v>
      </c>
      <c r="K154" s="346">
        <f>'H 50'!BB154</f>
        <v>3.9985923932227645</v>
      </c>
      <c r="L154" s="346">
        <f>'H 50'!BC154</f>
        <v>4.4902893334629788</v>
      </c>
      <c r="M154" s="346">
        <f>'H 50'!BD154</f>
        <v>4.3058874371246603</v>
      </c>
      <c r="N154" s="346">
        <f>'H 50'!BE154</f>
        <v>4.2168832358701778</v>
      </c>
      <c r="O154" s="131">
        <f>V!F154</f>
        <v>9</v>
      </c>
      <c r="P154" s="132">
        <f>V!J154</f>
        <v>7.7</v>
      </c>
      <c r="Q154" s="132">
        <f>V!M154</f>
        <v>7.5</v>
      </c>
      <c r="R154" s="132">
        <f>V!N154</f>
        <v>10</v>
      </c>
      <c r="S154" s="129">
        <f>V!O154</f>
        <v>8.6</v>
      </c>
      <c r="T154" s="132">
        <f>V!S154</f>
        <v>3.8</v>
      </c>
      <c r="U154" s="132">
        <f>V!Y154</f>
        <v>5.7</v>
      </c>
      <c r="V154" s="129">
        <f>V!Z154</f>
        <v>4.8</v>
      </c>
      <c r="W154" s="130">
        <f t="shared" si="16"/>
        <v>7.1</v>
      </c>
      <c r="X154" s="133">
        <f>'C'!F154</f>
        <v>6.7</v>
      </c>
      <c r="Y154" s="134">
        <f>'C'!H154</f>
        <v>7.2</v>
      </c>
      <c r="Z154" s="129">
        <f>'C'!I154</f>
        <v>7</v>
      </c>
      <c r="AA154" s="134">
        <f>'C'!M154</f>
        <v>8.5</v>
      </c>
      <c r="AB154" s="134">
        <f>'C'!R154</f>
        <v>7.2</v>
      </c>
      <c r="AC154" s="134">
        <f>'C'!Y154</f>
        <v>8</v>
      </c>
      <c r="AD154" s="134">
        <f>'C'!Z154</f>
        <v>10</v>
      </c>
      <c r="AE154" s="129">
        <f>'C'!AA154</f>
        <v>8.4</v>
      </c>
      <c r="AF154" s="130">
        <f t="shared" si="17"/>
        <v>7.8</v>
      </c>
      <c r="AG154" s="135">
        <f t="shared" si="18"/>
        <v>6.1</v>
      </c>
      <c r="AH154" s="347">
        <f t="shared" si="19"/>
        <v>6</v>
      </c>
      <c r="AI154" s="347">
        <f t="shared" si="20"/>
        <v>6.3</v>
      </c>
      <c r="AJ154" s="347">
        <f t="shared" si="21"/>
        <v>6.2</v>
      </c>
      <c r="AK154" s="347">
        <f t="shared" si="22"/>
        <v>6.2</v>
      </c>
      <c r="AL154" s="136">
        <f t="shared" si="23"/>
        <v>108</v>
      </c>
    </row>
    <row r="155" spans="1:38" ht="15.6" thickTop="1" thickBot="1">
      <c r="A155" s="83" t="s">
        <v>249</v>
      </c>
      <c r="B155" s="46" t="s">
        <v>175</v>
      </c>
      <c r="C155" s="137">
        <v>1010</v>
      </c>
      <c r="D155" s="128">
        <f>H!G155</f>
        <v>10</v>
      </c>
      <c r="E155" s="128">
        <f>H!P155</f>
        <v>0</v>
      </c>
      <c r="F155" s="128">
        <f>'H 50'!AD155</f>
        <v>0</v>
      </c>
      <c r="G155" s="128">
        <f>'H 50'!AG155</f>
        <v>4.4542342163481017</v>
      </c>
      <c r="H155" s="128">
        <f>H!W155</f>
        <v>10</v>
      </c>
      <c r="I155" s="128">
        <f>H!AA155</f>
        <v>0</v>
      </c>
      <c r="J155" s="130" cm="1">
        <f t="array" ref="J155">H!AH155:AH155</f>
        <v>4.1590919128777637</v>
      </c>
      <c r="K155" s="346">
        <f>'H 50'!BB155</f>
        <v>5.4361456464034257</v>
      </c>
      <c r="L155" s="346">
        <f>'H 50'!BC155</f>
        <v>5.8309011302236256</v>
      </c>
      <c r="M155" s="346">
        <f>'H 50'!BD155</f>
        <v>5.8931472904624647</v>
      </c>
      <c r="N155" s="346">
        <f>'H 50'!BE155</f>
        <v>6.280674302138884</v>
      </c>
      <c r="O155" s="131">
        <f>V!F155</f>
        <v>8.1999999999999993</v>
      </c>
      <c r="P155" s="132">
        <f>V!J155</f>
        <v>8.8000000000000007</v>
      </c>
      <c r="Q155" s="132">
        <f>V!M155</f>
        <v>7.7</v>
      </c>
      <c r="R155" s="132">
        <f>V!N155</f>
        <v>4</v>
      </c>
      <c r="S155" s="129">
        <f>V!O155</f>
        <v>7.2</v>
      </c>
      <c r="T155" s="132">
        <f>V!S155</f>
        <v>8</v>
      </c>
      <c r="U155" s="132">
        <f>V!Y155</f>
        <v>6.7</v>
      </c>
      <c r="V155" s="129">
        <f>V!Z155</f>
        <v>7.4</v>
      </c>
      <c r="W155" s="130">
        <f t="shared" si="16"/>
        <v>7.3</v>
      </c>
      <c r="X155" s="133">
        <f>'C'!F155</f>
        <v>6.7</v>
      </c>
      <c r="Y155" s="134">
        <f>'C'!H155</f>
        <v>7.4</v>
      </c>
      <c r="Z155" s="129">
        <f>'C'!I155</f>
        <v>7.1</v>
      </c>
      <c r="AA155" s="134">
        <f>'C'!M155</f>
        <v>5.5</v>
      </c>
      <c r="AB155" s="134">
        <f>'C'!R155</f>
        <v>4.8</v>
      </c>
      <c r="AC155" s="134">
        <f>'C'!Y155</f>
        <v>4.9000000000000004</v>
      </c>
      <c r="AD155" s="134">
        <f>'C'!Z155</f>
        <v>10</v>
      </c>
      <c r="AE155" s="129">
        <f>'C'!AA155</f>
        <v>6.3</v>
      </c>
      <c r="AF155" s="130">
        <f t="shared" si="17"/>
        <v>6.7</v>
      </c>
      <c r="AG155" s="135">
        <f t="shared" si="18"/>
        <v>5.9</v>
      </c>
      <c r="AH155" s="347">
        <f t="shared" si="19"/>
        <v>6.4</v>
      </c>
      <c r="AI155" s="347">
        <f t="shared" si="20"/>
        <v>6.6</v>
      </c>
      <c r="AJ155" s="347">
        <f t="shared" si="21"/>
        <v>6.6</v>
      </c>
      <c r="AK155" s="347">
        <f t="shared" si="22"/>
        <v>6.7</v>
      </c>
      <c r="AL155" s="136">
        <f t="shared" si="23"/>
        <v>137</v>
      </c>
    </row>
    <row r="156" spans="1:38" ht="15.6" thickTop="1" thickBot="1">
      <c r="A156" s="83" t="s">
        <v>249</v>
      </c>
      <c r="B156" s="46" t="s">
        <v>198</v>
      </c>
      <c r="C156" s="137">
        <v>1011</v>
      </c>
      <c r="D156" s="128">
        <f>H!G156</f>
        <v>10</v>
      </c>
      <c r="E156" s="128">
        <f>H!P156</f>
        <v>0</v>
      </c>
      <c r="F156" s="128">
        <f>'H 50'!AD156</f>
        <v>8.5106387021063835E-4</v>
      </c>
      <c r="G156" s="128">
        <f>'H 50'!AG156</f>
        <v>8.5903093146990503</v>
      </c>
      <c r="H156" s="128">
        <f>H!W156</f>
        <v>10</v>
      </c>
      <c r="I156" s="128">
        <f>H!AA156</f>
        <v>0</v>
      </c>
      <c r="J156" s="130" cm="1">
        <f t="array" ref="J156">H!AH156:AH156</f>
        <v>4.3770599870564864</v>
      </c>
      <c r="K156" s="346">
        <f>'H 50'!BB156</f>
        <v>5.9293970300205006</v>
      </c>
      <c r="L156" s="346">
        <f>'H 50'!BC156</f>
        <v>6.2548666459289279</v>
      </c>
      <c r="M156" s="346">
        <f>'H 50'!BD156</f>
        <v>5.8726338551364039</v>
      </c>
      <c r="N156" s="346">
        <f>'H 50'!BE156</f>
        <v>5.8060240002490611</v>
      </c>
      <c r="O156" s="131">
        <f>V!F156</f>
        <v>7.1</v>
      </c>
      <c r="P156" s="132">
        <f>V!J156</f>
        <v>7.1</v>
      </c>
      <c r="Q156" s="132">
        <f>V!M156</f>
        <v>7.1</v>
      </c>
      <c r="R156" s="132">
        <f>V!N156</f>
        <v>6</v>
      </c>
      <c r="S156" s="129">
        <f>V!O156</f>
        <v>6.8</v>
      </c>
      <c r="T156" s="132">
        <f>V!S156</f>
        <v>0.7</v>
      </c>
      <c r="U156" s="132">
        <f>V!Y156</f>
        <v>8</v>
      </c>
      <c r="V156" s="129">
        <f>V!Z156</f>
        <v>5.4</v>
      </c>
      <c r="W156" s="130">
        <f t="shared" si="16"/>
        <v>6.1</v>
      </c>
      <c r="X156" s="133">
        <f>'C'!F156</f>
        <v>6.7</v>
      </c>
      <c r="Y156" s="134">
        <f>'C'!H156</f>
        <v>7.3</v>
      </c>
      <c r="Z156" s="129">
        <f>'C'!I156</f>
        <v>7</v>
      </c>
      <c r="AA156" s="134">
        <f>'C'!M156</f>
        <v>8</v>
      </c>
      <c r="AB156" s="134">
        <f>'C'!R156</f>
        <v>7.9</v>
      </c>
      <c r="AC156" s="134">
        <f>'C'!Y156</f>
        <v>4.7</v>
      </c>
      <c r="AD156" s="134">
        <f>'C'!Z156</f>
        <v>10</v>
      </c>
      <c r="AE156" s="129">
        <f>'C'!AA156</f>
        <v>7.7</v>
      </c>
      <c r="AF156" s="130">
        <f t="shared" si="17"/>
        <v>7.4</v>
      </c>
      <c r="AG156" s="135">
        <f t="shared" si="18"/>
        <v>5.8</v>
      </c>
      <c r="AH156" s="347">
        <f t="shared" si="19"/>
        <v>6.4</v>
      </c>
      <c r="AI156" s="347">
        <f t="shared" si="20"/>
        <v>6.6</v>
      </c>
      <c r="AJ156" s="347">
        <f t="shared" si="21"/>
        <v>6.4</v>
      </c>
      <c r="AK156" s="347">
        <f t="shared" si="22"/>
        <v>6.4</v>
      </c>
      <c r="AL156" s="136">
        <f t="shared" si="23"/>
        <v>159</v>
      </c>
    </row>
    <row r="157" spans="1:38" ht="15.6" thickTop="1" thickBot="1">
      <c r="A157" s="83" t="s">
        <v>249</v>
      </c>
      <c r="B157" s="46" t="s">
        <v>256</v>
      </c>
      <c r="C157" s="137">
        <v>1012</v>
      </c>
      <c r="D157" s="128">
        <f>H!G157</f>
        <v>10</v>
      </c>
      <c r="E157" s="128">
        <f>H!P157</f>
        <v>0</v>
      </c>
      <c r="F157" s="128">
        <f>'H 50'!AD157</f>
        <v>0</v>
      </c>
      <c r="G157" s="128">
        <f>'H 50'!AG157</f>
        <v>7.2373962106412995</v>
      </c>
      <c r="H157" s="128">
        <f>H!W157</f>
        <v>10</v>
      </c>
      <c r="I157" s="128">
        <f>H!AA157</f>
        <v>0</v>
      </c>
      <c r="J157" s="130" cm="1">
        <f t="array" ref="J157">H!AH157:AH157</f>
        <v>4.1271007288099817</v>
      </c>
      <c r="K157" s="346">
        <f>'H 50'!BB157</f>
        <v>5.8504032179451784</v>
      </c>
      <c r="L157" s="346">
        <f>'H 50'!BC157</f>
        <v>5.7254081170845872</v>
      </c>
      <c r="M157" s="346">
        <f>'H 50'!BD157</f>
        <v>5.7780740892205458</v>
      </c>
      <c r="N157" s="346">
        <f>'H 50'!BE157</f>
        <v>6.0953159786538471</v>
      </c>
      <c r="O157" s="131">
        <f>V!F157</f>
        <v>7.4</v>
      </c>
      <c r="P157" s="132">
        <f>V!J157</f>
        <v>6.5</v>
      </c>
      <c r="Q157" s="132">
        <f>V!M157</f>
        <v>7.2</v>
      </c>
      <c r="R157" s="132">
        <f>V!N157</f>
        <v>4</v>
      </c>
      <c r="S157" s="129">
        <f>V!O157</f>
        <v>6.3</v>
      </c>
      <c r="T157" s="132">
        <f>V!S157</f>
        <v>3.7</v>
      </c>
      <c r="U157" s="132">
        <f>V!Y157</f>
        <v>6.6</v>
      </c>
      <c r="V157" s="129">
        <f>V!Z157</f>
        <v>5.3</v>
      </c>
      <c r="W157" s="130">
        <f t="shared" si="16"/>
        <v>5.8</v>
      </c>
      <c r="X157" s="133">
        <f>'C'!F157</f>
        <v>6.7</v>
      </c>
      <c r="Y157" s="134">
        <f>'C'!H157</f>
        <v>4.8</v>
      </c>
      <c r="Z157" s="129">
        <f>'C'!I157</f>
        <v>5.8</v>
      </c>
      <c r="AA157" s="134">
        <f>'C'!M157</f>
        <v>8.1999999999999993</v>
      </c>
      <c r="AB157" s="134">
        <f>'C'!R157</f>
        <v>6.8</v>
      </c>
      <c r="AC157" s="134">
        <f>'C'!Y157</f>
        <v>5.9</v>
      </c>
      <c r="AD157" s="134">
        <f>'C'!Z157</f>
        <v>10</v>
      </c>
      <c r="AE157" s="129">
        <f>'C'!AA157</f>
        <v>7.7</v>
      </c>
      <c r="AF157" s="130">
        <f t="shared" si="17"/>
        <v>6.9</v>
      </c>
      <c r="AG157" s="135">
        <f t="shared" si="18"/>
        <v>5.5</v>
      </c>
      <c r="AH157" s="347">
        <f t="shared" si="19"/>
        <v>6.2</v>
      </c>
      <c r="AI157" s="347">
        <f t="shared" si="20"/>
        <v>6.1</v>
      </c>
      <c r="AJ157" s="347">
        <f t="shared" si="21"/>
        <v>6.1</v>
      </c>
      <c r="AK157" s="347">
        <f t="shared" si="22"/>
        <v>6.2</v>
      </c>
      <c r="AL157" s="136">
        <f t="shared" si="23"/>
        <v>215</v>
      </c>
    </row>
    <row r="158" spans="1:38" ht="15.6" thickTop="1" thickBot="1">
      <c r="A158" s="83" t="s">
        <v>249</v>
      </c>
      <c r="B158" s="46" t="s">
        <v>257</v>
      </c>
      <c r="C158" s="137">
        <v>1013</v>
      </c>
      <c r="D158" s="128">
        <f>H!G158</f>
        <v>10</v>
      </c>
      <c r="E158" s="128">
        <f>H!P158</f>
        <v>0</v>
      </c>
      <c r="F158" s="128">
        <f>'H 50'!AD158</f>
        <v>0.24382976775473619</v>
      </c>
      <c r="G158" s="128">
        <f>'H 50'!AG158</f>
        <v>7.4782188130842373</v>
      </c>
      <c r="H158" s="128">
        <f>H!W158</f>
        <v>10</v>
      </c>
      <c r="I158" s="128">
        <f>H!AA158</f>
        <v>0</v>
      </c>
      <c r="J158" s="130" cm="1">
        <f t="array" ref="J158">H!AH158:AH158</f>
        <v>4.8604992149113357</v>
      </c>
      <c r="K158" s="346">
        <f>'H 50'!BB158</f>
        <v>5.0037749460747998</v>
      </c>
      <c r="L158" s="346">
        <f>'H 50'!BC158</f>
        <v>5.6819029377433736</v>
      </c>
      <c r="M158" s="346">
        <f>'H 50'!BD158</f>
        <v>5.369715755698782</v>
      </c>
      <c r="N158" s="346">
        <f>'H 50'!BE158</f>
        <v>5.6258103658339778</v>
      </c>
      <c r="O158" s="131">
        <f>V!F158</f>
        <v>9.6</v>
      </c>
      <c r="P158" s="132">
        <f>V!J158</f>
        <v>3.6</v>
      </c>
      <c r="Q158" s="132">
        <f>V!M158</f>
        <v>7.1</v>
      </c>
      <c r="R158" s="132">
        <f>V!N158</f>
        <v>4</v>
      </c>
      <c r="S158" s="129">
        <f>V!O158</f>
        <v>6.1</v>
      </c>
      <c r="T158" s="132">
        <f>V!S158</f>
        <v>0.8</v>
      </c>
      <c r="U158" s="132">
        <f>V!Y158</f>
        <v>7.1</v>
      </c>
      <c r="V158" s="129">
        <f>V!Z158</f>
        <v>4.7</v>
      </c>
      <c r="W158" s="130">
        <f t="shared" si="16"/>
        <v>5.4</v>
      </c>
      <c r="X158" s="133">
        <f>'C'!F158</f>
        <v>6.7</v>
      </c>
      <c r="Y158" s="134">
        <f>'C'!H158</f>
        <v>8.3000000000000007</v>
      </c>
      <c r="Z158" s="129">
        <f>'C'!I158</f>
        <v>7.6</v>
      </c>
      <c r="AA158" s="134">
        <f>'C'!M158</f>
        <v>9.9</v>
      </c>
      <c r="AB158" s="134">
        <f>'C'!R158</f>
        <v>9.1999999999999993</v>
      </c>
      <c r="AC158" s="134">
        <f>'C'!Y158</f>
        <v>6.5</v>
      </c>
      <c r="AD158" s="134">
        <f>'C'!Z158</f>
        <v>10</v>
      </c>
      <c r="AE158" s="129">
        <f>'C'!AA158</f>
        <v>8.9</v>
      </c>
      <c r="AF158" s="130">
        <f t="shared" si="17"/>
        <v>8.3000000000000007</v>
      </c>
      <c r="AG158" s="135">
        <f t="shared" si="18"/>
        <v>6</v>
      </c>
      <c r="AH158" s="347">
        <f t="shared" si="19"/>
        <v>6.1</v>
      </c>
      <c r="AI158" s="347">
        <f t="shared" si="20"/>
        <v>6.3</v>
      </c>
      <c r="AJ158" s="347">
        <f t="shared" si="21"/>
        <v>6.2</v>
      </c>
      <c r="AK158" s="347">
        <f t="shared" si="22"/>
        <v>6.3</v>
      </c>
      <c r="AL158" s="136">
        <f t="shared" si="23"/>
        <v>125</v>
      </c>
    </row>
    <row r="159" spans="1:38" ht="15.6" thickTop="1" thickBot="1">
      <c r="A159" s="83" t="s">
        <v>249</v>
      </c>
      <c r="B159" s="46" t="s">
        <v>234</v>
      </c>
      <c r="C159" s="137">
        <v>1014</v>
      </c>
      <c r="D159" s="128">
        <f>H!G159</f>
        <v>10</v>
      </c>
      <c r="E159" s="128">
        <f>H!P159</f>
        <v>0</v>
      </c>
      <c r="F159" s="128">
        <f>'H 50'!AD159</f>
        <v>1.0638297872340425E-15</v>
      </c>
      <c r="G159" s="128">
        <f>'H 50'!AG159</f>
        <v>3.7395991828357973</v>
      </c>
      <c r="H159" s="128">
        <f>H!W159</f>
        <v>10</v>
      </c>
      <c r="I159" s="128">
        <f>H!AA159</f>
        <v>0</v>
      </c>
      <c r="J159" s="130" cm="1">
        <f t="array" ref="J159">H!AH159:AH159</f>
        <v>4.451460276103516</v>
      </c>
      <c r="K159" s="346">
        <f>'H 50'!BB159</f>
        <v>4.3119222627744636</v>
      </c>
      <c r="L159" s="346">
        <f>'H 50'!BC159</f>
        <v>4.5102065638575075</v>
      </c>
      <c r="M159" s="346">
        <f>'H 50'!BD159</f>
        <v>4.1970295059646237</v>
      </c>
      <c r="N159" s="346">
        <f>'H 50'!BE159</f>
        <v>4.3386512209378036</v>
      </c>
      <c r="O159" s="131">
        <f>V!F159</f>
        <v>8.8000000000000007</v>
      </c>
      <c r="P159" s="132">
        <f>V!J159</f>
        <v>7</v>
      </c>
      <c r="Q159" s="132">
        <f>V!M159</f>
        <v>7.6</v>
      </c>
      <c r="R159" s="132">
        <f>V!N159</f>
        <v>4</v>
      </c>
      <c r="S159" s="129">
        <f>V!O159</f>
        <v>6.9</v>
      </c>
      <c r="T159" s="132">
        <f>V!S159</f>
        <v>0.6</v>
      </c>
      <c r="U159" s="132">
        <f>V!Y159</f>
        <v>7.8</v>
      </c>
      <c r="V159" s="129">
        <f>V!Z159</f>
        <v>5.2</v>
      </c>
      <c r="W159" s="130">
        <f t="shared" si="16"/>
        <v>6.1</v>
      </c>
      <c r="X159" s="133">
        <f>'C'!F159</f>
        <v>6.7</v>
      </c>
      <c r="Y159" s="134">
        <f>'C'!H159</f>
        <v>8</v>
      </c>
      <c r="Z159" s="129">
        <f>'C'!I159</f>
        <v>7.4</v>
      </c>
      <c r="AA159" s="134">
        <f>'C'!M159</f>
        <v>8.6</v>
      </c>
      <c r="AB159" s="134">
        <f>'C'!R159</f>
        <v>6.5</v>
      </c>
      <c r="AC159" s="134">
        <f>'C'!Y159</f>
        <v>7.2</v>
      </c>
      <c r="AD159" s="134">
        <f>'C'!Z159</f>
        <v>10</v>
      </c>
      <c r="AE159" s="129">
        <f>'C'!AA159</f>
        <v>8.1</v>
      </c>
      <c r="AF159" s="130">
        <f t="shared" si="17"/>
        <v>7.8</v>
      </c>
      <c r="AG159" s="135">
        <f t="shared" si="18"/>
        <v>6</v>
      </c>
      <c r="AH159" s="347">
        <f t="shared" si="19"/>
        <v>5.9</v>
      </c>
      <c r="AI159" s="347">
        <f t="shared" si="20"/>
        <v>6</v>
      </c>
      <c r="AJ159" s="347">
        <f t="shared" si="21"/>
        <v>5.8</v>
      </c>
      <c r="AK159" s="347">
        <f t="shared" si="22"/>
        <v>5.9</v>
      </c>
      <c r="AL159" s="136">
        <f t="shared" si="23"/>
        <v>125</v>
      </c>
    </row>
    <row r="160" spans="1:38" ht="15.6" thickTop="1" thickBot="1">
      <c r="A160" s="83" t="s">
        <v>249</v>
      </c>
      <c r="B160" s="46" t="s">
        <v>236</v>
      </c>
      <c r="C160" s="137">
        <v>1015</v>
      </c>
      <c r="D160" s="128">
        <f>H!G160</f>
        <v>0</v>
      </c>
      <c r="E160" s="128">
        <f>H!P160</f>
        <v>0</v>
      </c>
      <c r="F160" s="128">
        <f>'H 50'!AD160</f>
        <v>0</v>
      </c>
      <c r="G160" s="128">
        <f>'H 50'!AG160</f>
        <v>6.2545278778988873</v>
      </c>
      <c r="H160" s="128">
        <f>H!W160</f>
        <v>10</v>
      </c>
      <c r="I160" s="128">
        <f>H!AA160</f>
        <v>0</v>
      </c>
      <c r="J160" s="130" cm="1">
        <f t="array" ref="J160">H!AH160:AH160</f>
        <v>2.3258603468032732</v>
      </c>
      <c r="K160" s="346">
        <f>'H 50'!BB160</f>
        <v>3.7811678221527778</v>
      </c>
      <c r="L160" s="346">
        <f>'H 50'!BC160</f>
        <v>3.7885574238806101</v>
      </c>
      <c r="M160" s="346">
        <f>'H 50'!BD160</f>
        <v>3.6831682642459387</v>
      </c>
      <c r="N160" s="346">
        <f>'H 50'!BE160</f>
        <v>3.9086240847144684</v>
      </c>
      <c r="O160" s="131">
        <f>V!F160</f>
        <v>8.6999999999999993</v>
      </c>
      <c r="P160" s="132">
        <f>V!J160</f>
        <v>7.7</v>
      </c>
      <c r="Q160" s="132">
        <f>V!M160</f>
        <v>7.8</v>
      </c>
      <c r="R160" s="132">
        <f>V!N160</f>
        <v>4</v>
      </c>
      <c r="S160" s="129">
        <f>V!O160</f>
        <v>7.1</v>
      </c>
      <c r="T160" s="132">
        <f>V!S160</f>
        <v>8.1</v>
      </c>
      <c r="U160" s="132">
        <f>V!Y160</f>
        <v>9.6999999999999993</v>
      </c>
      <c r="V160" s="129">
        <f>V!Z160</f>
        <v>9</v>
      </c>
      <c r="W160" s="130">
        <f t="shared" si="16"/>
        <v>8.1999999999999993</v>
      </c>
      <c r="X160" s="133">
        <f>'C'!F160</f>
        <v>6.7</v>
      </c>
      <c r="Y160" s="134">
        <f>'C'!H160</f>
        <v>7.6</v>
      </c>
      <c r="Z160" s="129">
        <f>'C'!I160</f>
        <v>7.2</v>
      </c>
      <c r="AA160" s="134">
        <f>'C'!M160</f>
        <v>6.1</v>
      </c>
      <c r="AB160" s="134">
        <f>'C'!R160</f>
        <v>9.9</v>
      </c>
      <c r="AC160" s="134">
        <f>'C'!Y160</f>
        <v>5.7</v>
      </c>
      <c r="AD160" s="134">
        <f>'C'!Z160</f>
        <v>10</v>
      </c>
      <c r="AE160" s="129">
        <f>'C'!AA160</f>
        <v>7.9</v>
      </c>
      <c r="AF160" s="130">
        <f t="shared" si="17"/>
        <v>7.6</v>
      </c>
      <c r="AG160" s="135">
        <f t="shared" si="18"/>
        <v>5.3</v>
      </c>
      <c r="AH160" s="347">
        <f t="shared" si="19"/>
        <v>6.2</v>
      </c>
      <c r="AI160" s="347">
        <f t="shared" si="20"/>
        <v>6.2</v>
      </c>
      <c r="AJ160" s="347">
        <f t="shared" si="21"/>
        <v>6.1</v>
      </c>
      <c r="AK160" s="347">
        <f t="shared" si="22"/>
        <v>6.2</v>
      </c>
      <c r="AL160" s="136">
        <f t="shared" si="23"/>
        <v>241</v>
      </c>
    </row>
    <row r="161" spans="1:38" ht="15.6" thickTop="1" thickBot="1">
      <c r="A161" s="83" t="s">
        <v>249</v>
      </c>
      <c r="B161" s="46" t="s">
        <v>258</v>
      </c>
      <c r="C161" s="137">
        <v>1016</v>
      </c>
      <c r="D161" s="128">
        <f>H!G161</f>
        <v>10</v>
      </c>
      <c r="E161" s="128">
        <f>H!P161</f>
        <v>0</v>
      </c>
      <c r="F161" s="128">
        <f>'H 50'!AD161</f>
        <v>0.28723404762592553</v>
      </c>
      <c r="G161" s="128">
        <f>'H 50'!AG161</f>
        <v>4.0871273734183573</v>
      </c>
      <c r="H161" s="128">
        <f>H!W161</f>
        <v>10</v>
      </c>
      <c r="I161" s="128">
        <f>H!AA161</f>
        <v>0</v>
      </c>
      <c r="J161" s="130" cm="1">
        <f t="array" ref="J161">H!AH161:AH161</f>
        <v>4.1226954165472627</v>
      </c>
      <c r="K161" s="346">
        <f>'H 50'!BB161</f>
        <v>4.3582241625916325</v>
      </c>
      <c r="L161" s="346">
        <f>'H 50'!BC161</f>
        <v>5.2603126047731434</v>
      </c>
      <c r="M161" s="346">
        <f>'H 50'!BD161</f>
        <v>4.6066544813082499</v>
      </c>
      <c r="N161" s="346">
        <f>'H 50'!BE161</f>
        <v>5.0928906165560059</v>
      </c>
      <c r="O161" s="131">
        <f>V!F161</f>
        <v>8.1</v>
      </c>
      <c r="P161" s="132">
        <f>V!J161</f>
        <v>7.2</v>
      </c>
      <c r="Q161" s="132">
        <f>V!M161</f>
        <v>7.3</v>
      </c>
      <c r="R161" s="132">
        <f>V!N161</f>
        <v>10</v>
      </c>
      <c r="S161" s="129">
        <f>V!O161</f>
        <v>8.1999999999999993</v>
      </c>
      <c r="T161" s="132">
        <f>V!S161</f>
        <v>0.8</v>
      </c>
      <c r="U161" s="132">
        <f>V!Y161</f>
        <v>6.8</v>
      </c>
      <c r="V161" s="129">
        <f>V!Z161</f>
        <v>4.4000000000000004</v>
      </c>
      <c r="W161" s="130">
        <f t="shared" si="16"/>
        <v>6.7</v>
      </c>
      <c r="X161" s="133">
        <f>'C'!F161</f>
        <v>6.7</v>
      </c>
      <c r="Y161" s="134">
        <f>'C'!H161</f>
        <v>6</v>
      </c>
      <c r="Z161" s="129">
        <f>'C'!I161</f>
        <v>6.4</v>
      </c>
      <c r="AA161" s="134">
        <f>'C'!M161</f>
        <v>9.1999999999999993</v>
      </c>
      <c r="AB161" s="134">
        <f>'C'!R161</f>
        <v>8.9</v>
      </c>
      <c r="AC161" s="134">
        <f>'C'!Y161</f>
        <v>5</v>
      </c>
      <c r="AD161" s="134">
        <f>'C'!Z161</f>
        <v>10</v>
      </c>
      <c r="AE161" s="129">
        <f>'C'!AA161</f>
        <v>8.3000000000000007</v>
      </c>
      <c r="AF161" s="130">
        <f t="shared" si="17"/>
        <v>7.5</v>
      </c>
      <c r="AG161" s="135">
        <f t="shared" si="18"/>
        <v>5.9</v>
      </c>
      <c r="AH161" s="347">
        <f t="shared" si="19"/>
        <v>6</v>
      </c>
      <c r="AI161" s="347">
        <f t="shared" si="20"/>
        <v>6.4</v>
      </c>
      <c r="AJ161" s="347">
        <f t="shared" si="21"/>
        <v>6.1</v>
      </c>
      <c r="AK161" s="347">
        <f t="shared" si="22"/>
        <v>6.3</v>
      </c>
      <c r="AL161" s="136">
        <f t="shared" si="23"/>
        <v>137</v>
      </c>
    </row>
    <row r="162" spans="1:38" ht="15.6" thickTop="1" thickBot="1">
      <c r="A162" s="83" t="s">
        <v>249</v>
      </c>
      <c r="B162" s="46" t="s">
        <v>259</v>
      </c>
      <c r="C162" s="137">
        <v>1017</v>
      </c>
      <c r="D162" s="128">
        <f>H!G162</f>
        <v>10</v>
      </c>
      <c r="E162" s="128">
        <f>H!P162</f>
        <v>0</v>
      </c>
      <c r="F162" s="128">
        <f>'H 50'!AD162</f>
        <v>0</v>
      </c>
      <c r="G162" s="128">
        <f>'H 50'!AG162</f>
        <v>3.4312290263240119</v>
      </c>
      <c r="H162" s="128">
        <f>H!W162</f>
        <v>10</v>
      </c>
      <c r="I162" s="128">
        <f>H!AA162</f>
        <v>0</v>
      </c>
      <c r="J162" s="130" cm="1">
        <f t="array" ref="J162">H!AH162:AH162</f>
        <v>4.8573993649513687</v>
      </c>
      <c r="K162" s="346">
        <f>'H 50'!BB162</f>
        <v>5.5879466847761279</v>
      </c>
      <c r="L162" s="346">
        <f>'H 50'!BC162</f>
        <v>5.9303554516812822</v>
      </c>
      <c r="M162" s="346">
        <f>'H 50'!BD162</f>
        <v>5.4177719141081431</v>
      </c>
      <c r="N162" s="346">
        <f>'H 50'!BE162</f>
        <v>5.8544362791481319</v>
      </c>
      <c r="O162" s="131">
        <f>V!F162</f>
        <v>9.3000000000000007</v>
      </c>
      <c r="P162" s="132">
        <f>V!J162</f>
        <v>6.4</v>
      </c>
      <c r="Q162" s="132">
        <f>V!M162</f>
        <v>7.7</v>
      </c>
      <c r="R162" s="132">
        <f>V!N162</f>
        <v>6</v>
      </c>
      <c r="S162" s="129">
        <f>V!O162</f>
        <v>7.4</v>
      </c>
      <c r="T162" s="132">
        <f>V!S162</f>
        <v>0.2</v>
      </c>
      <c r="U162" s="132">
        <f>V!Y162</f>
        <v>6.5</v>
      </c>
      <c r="V162" s="129">
        <f>V!Z162</f>
        <v>4</v>
      </c>
      <c r="W162" s="130">
        <f t="shared" si="16"/>
        <v>6</v>
      </c>
      <c r="X162" s="133">
        <f>'C'!F162</f>
        <v>6.7</v>
      </c>
      <c r="Y162" s="134">
        <f>'C'!H162</f>
        <v>9.9</v>
      </c>
      <c r="Z162" s="129">
        <f>'C'!I162</f>
        <v>8.8000000000000007</v>
      </c>
      <c r="AA162" s="134">
        <f>'C'!M162</f>
        <v>10</v>
      </c>
      <c r="AB162" s="134">
        <f>'C'!R162</f>
        <v>9.6999999999999993</v>
      </c>
      <c r="AC162" s="134">
        <f>'C'!Y162</f>
        <v>6.4</v>
      </c>
      <c r="AD162" s="134">
        <f>'C'!Z162</f>
        <v>10</v>
      </c>
      <c r="AE162" s="129">
        <f>'C'!AA162</f>
        <v>9</v>
      </c>
      <c r="AF162" s="130">
        <f t="shared" si="17"/>
        <v>8.9</v>
      </c>
      <c r="AG162" s="135">
        <f t="shared" si="18"/>
        <v>6.4</v>
      </c>
      <c r="AH162" s="347">
        <f t="shared" si="19"/>
        <v>6.7</v>
      </c>
      <c r="AI162" s="347">
        <f t="shared" si="20"/>
        <v>6.8</v>
      </c>
      <c r="AJ162" s="347">
        <f t="shared" si="21"/>
        <v>6.6</v>
      </c>
      <c r="AK162" s="347">
        <f t="shared" si="22"/>
        <v>6.8</v>
      </c>
      <c r="AL162" s="136">
        <f t="shared" si="23"/>
        <v>65</v>
      </c>
    </row>
    <row r="163" spans="1:38" ht="15.6" thickTop="1" thickBot="1">
      <c r="A163" s="84" t="s">
        <v>260</v>
      </c>
      <c r="B163" s="46" t="s">
        <v>261</v>
      </c>
      <c r="C163" s="137">
        <v>1101</v>
      </c>
      <c r="D163" s="128">
        <f>H!G163</f>
        <v>10</v>
      </c>
      <c r="E163" s="128">
        <f>H!P163</f>
        <v>7.6</v>
      </c>
      <c r="F163" s="128">
        <f>'H 50'!AD163</f>
        <v>2.5531915115548937E-3</v>
      </c>
      <c r="G163" s="128">
        <f>'H 50'!AG163</f>
        <v>0.21536955207753342</v>
      </c>
      <c r="H163" s="128">
        <f>H!W163</f>
        <v>10</v>
      </c>
      <c r="I163" s="128">
        <f>H!AA163</f>
        <v>0</v>
      </c>
      <c r="J163" s="130" cm="1">
        <f t="array" ref="J163">H!AH163:AH163</f>
        <v>5.5621855084688647</v>
      </c>
      <c r="K163" s="346">
        <f>'H 50'!BB163</f>
        <v>5.3563104627934726</v>
      </c>
      <c r="L163" s="346">
        <f>'H 50'!BC163</f>
        <v>5.3558141218514423</v>
      </c>
      <c r="M163" s="346">
        <f>'H 50'!BD163</f>
        <v>5.5700834298646456</v>
      </c>
      <c r="N163" s="346">
        <f>'H 50'!BE163</f>
        <v>6.0759694677444145</v>
      </c>
      <c r="O163" s="131">
        <f>V!F163</f>
        <v>4.4000000000000004</v>
      </c>
      <c r="P163" s="132">
        <f>V!J163</f>
        <v>5.3</v>
      </c>
      <c r="Q163" s="132">
        <f>V!M163</f>
        <v>5.3</v>
      </c>
      <c r="R163" s="132">
        <f>V!N163</f>
        <v>10</v>
      </c>
      <c r="S163" s="129">
        <f>V!O163</f>
        <v>6.3</v>
      </c>
      <c r="T163" s="132">
        <f>V!S163</f>
        <v>6.5</v>
      </c>
      <c r="U163" s="132">
        <f>V!Y163</f>
        <v>4.4000000000000004</v>
      </c>
      <c r="V163" s="129">
        <f>V!Z163</f>
        <v>5.5</v>
      </c>
      <c r="W163" s="130">
        <f t="shared" si="16"/>
        <v>5.9</v>
      </c>
      <c r="X163" s="133">
        <f>'C'!F163</f>
        <v>6.7</v>
      </c>
      <c r="Y163" s="134">
        <f>'C'!H163</f>
        <v>0.6</v>
      </c>
      <c r="Z163" s="129">
        <f>'C'!I163</f>
        <v>4.3</v>
      </c>
      <c r="AA163" s="134">
        <f>'C'!M163</f>
        <v>2.2999999999999998</v>
      </c>
      <c r="AB163" s="134">
        <f>'C'!R163</f>
        <v>5.6</v>
      </c>
      <c r="AC163" s="134">
        <f>'C'!Y163</f>
        <v>2.6</v>
      </c>
      <c r="AD163" s="134">
        <f>'C'!Z163</f>
        <v>10</v>
      </c>
      <c r="AE163" s="129">
        <f>'C'!AA163</f>
        <v>5.0999999999999996</v>
      </c>
      <c r="AF163" s="130">
        <f t="shared" si="17"/>
        <v>4.7</v>
      </c>
      <c r="AG163" s="135">
        <f t="shared" si="18"/>
        <v>5.4</v>
      </c>
      <c r="AH163" s="347">
        <f t="shared" si="19"/>
        <v>5.3</v>
      </c>
      <c r="AI163" s="347">
        <f t="shared" si="20"/>
        <v>5.3</v>
      </c>
      <c r="AJ163" s="347">
        <f t="shared" si="21"/>
        <v>5.4</v>
      </c>
      <c r="AK163" s="347">
        <f t="shared" si="22"/>
        <v>5.5</v>
      </c>
      <c r="AL163" s="136">
        <f t="shared" si="23"/>
        <v>229</v>
      </c>
    </row>
    <row r="164" spans="1:38" ht="15.6" thickTop="1" thickBot="1">
      <c r="A164" s="84" t="s">
        <v>260</v>
      </c>
      <c r="B164" s="46" t="s">
        <v>262</v>
      </c>
      <c r="C164" s="137">
        <v>1102</v>
      </c>
      <c r="D164" s="128">
        <f>H!G164</f>
        <v>0</v>
      </c>
      <c r="E164" s="128">
        <f>H!P164</f>
        <v>10</v>
      </c>
      <c r="F164" s="128">
        <f>'H 50'!AD164</f>
        <v>0.66085100173949995</v>
      </c>
      <c r="G164" s="128">
        <f>'H 50'!AG164</f>
        <v>0.22124322071932451</v>
      </c>
      <c r="H164" s="128">
        <f>H!W164</f>
        <v>10</v>
      </c>
      <c r="I164" s="128">
        <f>H!AA164</f>
        <v>0</v>
      </c>
      <c r="J164" s="130" cm="1">
        <f t="array" ref="J164">H!AH164:AH164</f>
        <v>4.2083090276601327</v>
      </c>
      <c r="K164" s="346">
        <f>'H 50'!BB164</f>
        <v>4.5399422575548281</v>
      </c>
      <c r="L164" s="346">
        <f>'H 50'!BC164</f>
        <v>5.3221346867652839</v>
      </c>
      <c r="M164" s="346">
        <f>'H 50'!BD164</f>
        <v>4.7285625514997855</v>
      </c>
      <c r="N164" s="346">
        <f>'H 50'!BE164</f>
        <v>5.1003453567749188</v>
      </c>
      <c r="O164" s="131">
        <f>V!F164</f>
        <v>4.5</v>
      </c>
      <c r="P164" s="132">
        <f>V!J164</f>
        <v>5.0999999999999996</v>
      </c>
      <c r="Q164" s="132">
        <f>V!M164</f>
        <v>5.7</v>
      </c>
      <c r="R164" s="132">
        <f>V!N164</f>
        <v>4</v>
      </c>
      <c r="S164" s="129">
        <f>V!O164</f>
        <v>4.8</v>
      </c>
      <c r="T164" s="132">
        <f>V!S164</f>
        <v>1.2</v>
      </c>
      <c r="U164" s="132">
        <f>V!Y164</f>
        <v>3.3</v>
      </c>
      <c r="V164" s="129">
        <f>V!Z164</f>
        <v>2.2999999999999998</v>
      </c>
      <c r="W164" s="130">
        <f t="shared" si="16"/>
        <v>3.7</v>
      </c>
      <c r="X164" s="133">
        <f>'C'!F164</f>
        <v>3.3</v>
      </c>
      <c r="Y164" s="134">
        <f>'C'!H164</f>
        <v>2.7</v>
      </c>
      <c r="Z164" s="129">
        <f>'C'!I164</f>
        <v>3</v>
      </c>
      <c r="AA164" s="134">
        <f>'C'!M164</f>
        <v>0.9</v>
      </c>
      <c r="AB164" s="134">
        <f>'C'!R164</f>
        <v>4.5999999999999996</v>
      </c>
      <c r="AC164" s="134">
        <f>'C'!Y164</f>
        <v>3.4</v>
      </c>
      <c r="AD164" s="134">
        <f>'C'!Z164</f>
        <v>10</v>
      </c>
      <c r="AE164" s="129">
        <f>'C'!AA164</f>
        <v>4.7</v>
      </c>
      <c r="AF164" s="130">
        <f t="shared" si="17"/>
        <v>3.9</v>
      </c>
      <c r="AG164" s="135">
        <f t="shared" si="18"/>
        <v>3.9</v>
      </c>
      <c r="AH164" s="347">
        <f t="shared" si="19"/>
        <v>4</v>
      </c>
      <c r="AI164" s="347">
        <f t="shared" si="20"/>
        <v>4.3</v>
      </c>
      <c r="AJ164" s="347">
        <f t="shared" si="21"/>
        <v>4.0999999999999996</v>
      </c>
      <c r="AK164" s="347">
        <f t="shared" si="22"/>
        <v>4.2</v>
      </c>
      <c r="AL164" s="136">
        <f t="shared" si="23"/>
        <v>297</v>
      </c>
    </row>
    <row r="165" spans="1:38" ht="15.6" thickTop="1" thickBot="1">
      <c r="A165" s="84" t="s">
        <v>260</v>
      </c>
      <c r="B165" s="46" t="s">
        <v>263</v>
      </c>
      <c r="C165" s="137">
        <v>1103</v>
      </c>
      <c r="D165" s="128">
        <f>H!G165</f>
        <v>10</v>
      </c>
      <c r="E165" s="128">
        <f>H!P165</f>
        <v>7.6</v>
      </c>
      <c r="F165" s="128">
        <f>'H 50'!AD165</f>
        <v>6.3829789770410428E-2</v>
      </c>
      <c r="G165" s="128">
        <f>'H 50'!AG165</f>
        <v>0.17621151800675974</v>
      </c>
      <c r="H165" s="128">
        <f>H!W165</f>
        <v>10</v>
      </c>
      <c r="I165" s="128">
        <f>H!AA165</f>
        <v>0</v>
      </c>
      <c r="J165" s="130" cm="1">
        <f t="array" ref="J165">H!AH165:AH165</f>
        <v>5.4312573983870029</v>
      </c>
      <c r="K165" s="346">
        <f>'H 50'!BB165</f>
        <v>3.7153185336144756</v>
      </c>
      <c r="L165" s="346">
        <f>'H 50'!BC165</f>
        <v>4.8801817253604147</v>
      </c>
      <c r="M165" s="346">
        <f>'H 50'!BD165</f>
        <v>4.4182748397846128</v>
      </c>
      <c r="N165" s="346">
        <f>'H 50'!BE165</f>
        <v>4.8815241610615949</v>
      </c>
      <c r="O165" s="131">
        <f>V!F165</f>
        <v>5.2</v>
      </c>
      <c r="P165" s="132">
        <f>V!J165</f>
        <v>6.6</v>
      </c>
      <c r="Q165" s="132">
        <f>V!M165</f>
        <v>6.8</v>
      </c>
      <c r="R165" s="132">
        <f>V!N165</f>
        <v>10</v>
      </c>
      <c r="S165" s="129">
        <f>V!O165</f>
        <v>7.2</v>
      </c>
      <c r="T165" s="132">
        <f>V!S165</f>
        <v>0.2</v>
      </c>
      <c r="U165" s="132">
        <f>V!Y165</f>
        <v>3.9</v>
      </c>
      <c r="V165" s="129">
        <f>V!Z165</f>
        <v>2.2000000000000002</v>
      </c>
      <c r="W165" s="130">
        <f t="shared" si="16"/>
        <v>5.2</v>
      </c>
      <c r="X165" s="133">
        <f>'C'!F165</f>
        <v>6.7</v>
      </c>
      <c r="Y165" s="134">
        <f>'C'!H165</f>
        <v>2.5</v>
      </c>
      <c r="Z165" s="129">
        <f>'C'!I165</f>
        <v>4.9000000000000004</v>
      </c>
      <c r="AA165" s="134">
        <f>'C'!M165</f>
        <v>2.5</v>
      </c>
      <c r="AB165" s="134">
        <f>'C'!R165</f>
        <v>6.2</v>
      </c>
      <c r="AC165" s="134">
        <f>'C'!Y165</f>
        <v>3.1</v>
      </c>
      <c r="AD165" s="134">
        <f>'C'!Z165</f>
        <v>10</v>
      </c>
      <c r="AE165" s="129">
        <f>'C'!AA165</f>
        <v>5.5</v>
      </c>
      <c r="AF165" s="130">
        <f t="shared" si="17"/>
        <v>5.2</v>
      </c>
      <c r="AG165" s="135">
        <f t="shared" si="18"/>
        <v>5.3</v>
      </c>
      <c r="AH165" s="347">
        <f t="shared" si="19"/>
        <v>4.5999999999999996</v>
      </c>
      <c r="AI165" s="347">
        <f t="shared" si="20"/>
        <v>5.0999999999999996</v>
      </c>
      <c r="AJ165" s="347">
        <f t="shared" si="21"/>
        <v>4.9000000000000004</v>
      </c>
      <c r="AK165" s="347">
        <f t="shared" si="22"/>
        <v>5.0999999999999996</v>
      </c>
      <c r="AL165" s="136">
        <f t="shared" si="23"/>
        <v>241</v>
      </c>
    </row>
    <row r="166" spans="1:38" ht="15.6" thickTop="1" thickBot="1">
      <c r="A166" s="84" t="s">
        <v>260</v>
      </c>
      <c r="B166" s="46" t="s">
        <v>264</v>
      </c>
      <c r="C166" s="137">
        <v>1104</v>
      </c>
      <c r="D166" s="128">
        <f>H!G166</f>
        <v>10</v>
      </c>
      <c r="E166" s="128">
        <f>H!P166</f>
        <v>7.6</v>
      </c>
      <c r="F166" s="128">
        <f>'H 50'!AD166</f>
        <v>0.19574468440197892</v>
      </c>
      <c r="G166" s="128">
        <f>'H 50'!AG166</f>
        <v>0</v>
      </c>
      <c r="H166" s="128">
        <f>H!W166</f>
        <v>10</v>
      </c>
      <c r="I166" s="128">
        <f>H!AA166</f>
        <v>0</v>
      </c>
      <c r="J166" s="130" cm="1">
        <f t="array" ref="J166">H!AH166:AH166</f>
        <v>5.4361878489727085</v>
      </c>
      <c r="K166" s="346">
        <f>'H 50'!BB166</f>
        <v>3.6605076473632341</v>
      </c>
      <c r="L166" s="346">
        <f>'H 50'!BC166</f>
        <v>4.9430002794306036</v>
      </c>
      <c r="M166" s="346">
        <f>'H 50'!BD166</f>
        <v>4.5499794121035269</v>
      </c>
      <c r="N166" s="346">
        <f>'H 50'!BE166</f>
        <v>4.8609010388388141</v>
      </c>
      <c r="O166" s="131">
        <f>V!F166</f>
        <v>4.5999999999999996</v>
      </c>
      <c r="P166" s="132">
        <f>V!J166</f>
        <v>4.7</v>
      </c>
      <c r="Q166" s="132">
        <f>V!M166</f>
        <v>4.5999999999999996</v>
      </c>
      <c r="R166" s="132">
        <f>V!N166</f>
        <v>4</v>
      </c>
      <c r="S166" s="129">
        <f>V!O166</f>
        <v>4.5</v>
      </c>
      <c r="T166" s="132">
        <f>V!S166</f>
        <v>0.8</v>
      </c>
      <c r="U166" s="132">
        <f>V!Y166</f>
        <v>3.1</v>
      </c>
      <c r="V166" s="129">
        <f>V!Z166</f>
        <v>2</v>
      </c>
      <c r="W166" s="130">
        <f t="shared" si="16"/>
        <v>3.4</v>
      </c>
      <c r="X166" s="133">
        <f>'C'!F166</f>
        <v>3.3</v>
      </c>
      <c r="Y166" s="134">
        <f>'C'!H166</f>
        <v>1.6</v>
      </c>
      <c r="Z166" s="129">
        <f>'C'!I166</f>
        <v>2.5</v>
      </c>
      <c r="AA166" s="134">
        <f>'C'!M166</f>
        <v>0.4</v>
      </c>
      <c r="AB166" s="134">
        <f>'C'!R166</f>
        <v>6.9</v>
      </c>
      <c r="AC166" s="134">
        <f>'C'!Y166</f>
        <v>3.3</v>
      </c>
      <c r="AD166" s="134">
        <f>'C'!Z166</f>
        <v>10</v>
      </c>
      <c r="AE166" s="129">
        <f>'C'!AA166</f>
        <v>5.2</v>
      </c>
      <c r="AF166" s="130">
        <f t="shared" si="17"/>
        <v>4</v>
      </c>
      <c r="AG166" s="135">
        <f t="shared" si="18"/>
        <v>4.2</v>
      </c>
      <c r="AH166" s="347">
        <f t="shared" si="19"/>
        <v>3.7</v>
      </c>
      <c r="AI166" s="347">
        <f t="shared" si="20"/>
        <v>4.0999999999999996</v>
      </c>
      <c r="AJ166" s="347">
        <f t="shared" si="21"/>
        <v>4</v>
      </c>
      <c r="AK166" s="347">
        <f t="shared" si="22"/>
        <v>4</v>
      </c>
      <c r="AL166" s="136">
        <f t="shared" si="23"/>
        <v>296</v>
      </c>
    </row>
    <row r="167" spans="1:38" ht="15.6" thickTop="1" thickBot="1">
      <c r="A167" s="83" t="s">
        <v>265</v>
      </c>
      <c r="B167" s="46" t="s">
        <v>265</v>
      </c>
      <c r="C167" s="137">
        <v>1201</v>
      </c>
      <c r="D167" s="128">
        <f>H!G167</f>
        <v>10</v>
      </c>
      <c r="E167" s="128">
        <f>H!P167</f>
        <v>0</v>
      </c>
      <c r="F167" s="128">
        <f>'H 50'!AD167</f>
        <v>0</v>
      </c>
      <c r="G167" s="128">
        <f>'H 50'!AG167</f>
        <v>6.782183608708209</v>
      </c>
      <c r="H167" s="128">
        <f>H!W167</f>
        <v>10</v>
      </c>
      <c r="I167" s="128">
        <f>H!AA167</f>
        <v>0</v>
      </c>
      <c r="J167" s="130" cm="1">
        <f t="array" ref="J167">H!AH167:AH167</f>
        <v>4.0905531330937253</v>
      </c>
      <c r="K167" s="346">
        <f>'H 50'!BB167</f>
        <v>2.4689030856141971</v>
      </c>
      <c r="L167" s="346">
        <f>'H 50'!BC167</f>
        <v>2.9087700328356978</v>
      </c>
      <c r="M167" s="346">
        <f>'H 50'!BD167</f>
        <v>2.5741066006491207</v>
      </c>
      <c r="N167" s="346">
        <f>'H 50'!BE167</f>
        <v>2.9398440279759832</v>
      </c>
      <c r="O167" s="131">
        <f>V!F167</f>
        <v>6.4</v>
      </c>
      <c r="P167" s="132">
        <f>V!J167</f>
        <v>6.7</v>
      </c>
      <c r="Q167" s="132">
        <f>V!M167</f>
        <v>5.8</v>
      </c>
      <c r="R167" s="132">
        <f>V!N167</f>
        <v>10</v>
      </c>
      <c r="S167" s="129">
        <f>V!O167</f>
        <v>7.2</v>
      </c>
      <c r="T167" s="132">
        <f>V!S167</f>
        <v>2.4</v>
      </c>
      <c r="U167" s="132">
        <f>V!Y167</f>
        <v>6.5</v>
      </c>
      <c r="V167" s="129">
        <f>V!Z167</f>
        <v>4.8</v>
      </c>
      <c r="W167" s="130">
        <f t="shared" si="16"/>
        <v>6.1</v>
      </c>
      <c r="X167" s="133">
        <f>'C'!F167</f>
        <v>5.8</v>
      </c>
      <c r="Y167" s="134">
        <f>'C'!H167</f>
        <v>2.7</v>
      </c>
      <c r="Z167" s="129">
        <f>'C'!I167</f>
        <v>4.4000000000000004</v>
      </c>
      <c r="AA167" s="134">
        <f>'C'!M167</f>
        <v>4.5999999999999996</v>
      </c>
      <c r="AB167" s="134">
        <f>'C'!R167</f>
        <v>8</v>
      </c>
      <c r="AC167" s="134">
        <f>'C'!Y167</f>
        <v>3.8</v>
      </c>
      <c r="AD167" s="134">
        <f>'C'!Z167</f>
        <v>10</v>
      </c>
      <c r="AE167" s="129">
        <f>'C'!AA167</f>
        <v>6.6</v>
      </c>
      <c r="AF167" s="130">
        <f t="shared" si="17"/>
        <v>5.6</v>
      </c>
      <c r="AG167" s="135">
        <f t="shared" si="18"/>
        <v>5.2</v>
      </c>
      <c r="AH167" s="347">
        <f t="shared" si="19"/>
        <v>4.4000000000000004</v>
      </c>
      <c r="AI167" s="347">
        <f t="shared" si="20"/>
        <v>4.5999999999999996</v>
      </c>
      <c r="AJ167" s="347">
        <f t="shared" si="21"/>
        <v>4.4000000000000004</v>
      </c>
      <c r="AK167" s="347">
        <f t="shared" si="22"/>
        <v>4.5999999999999996</v>
      </c>
      <c r="AL167" s="136">
        <f t="shared" si="23"/>
        <v>254</v>
      </c>
    </row>
    <row r="168" spans="1:38" ht="15.6" thickTop="1" thickBot="1">
      <c r="A168" s="83" t="s">
        <v>265</v>
      </c>
      <c r="B168" s="46" t="s">
        <v>266</v>
      </c>
      <c r="C168" s="137">
        <v>1202</v>
      </c>
      <c r="D168" s="128">
        <f>H!G168</f>
        <v>10</v>
      </c>
      <c r="E168" s="128">
        <f>H!P168</f>
        <v>0</v>
      </c>
      <c r="F168" s="128">
        <f>'H 50'!AD168</f>
        <v>0.16382978317585406</v>
      </c>
      <c r="G168" s="128">
        <f>'H 50'!AG168</f>
        <v>3.2843858515262321</v>
      </c>
      <c r="H168" s="128">
        <f>H!W168</f>
        <v>10</v>
      </c>
      <c r="I168" s="128">
        <f>H!AA168</f>
        <v>0</v>
      </c>
      <c r="J168" s="130" cm="1">
        <f t="array" ref="J168">H!AH168:AH168</f>
        <v>4.0316380413632542</v>
      </c>
      <c r="K168" s="346">
        <f>'H 50'!BB168</f>
        <v>3.6746513224695057</v>
      </c>
      <c r="L168" s="346">
        <f>'H 50'!BC168</f>
        <v>4.8805347148602509</v>
      </c>
      <c r="M168" s="346">
        <f>'H 50'!BD168</f>
        <v>4.5206271330952967</v>
      </c>
      <c r="N168" s="346">
        <f>'H 50'!BE168</f>
        <v>4.8586216762107934</v>
      </c>
      <c r="O168" s="131">
        <f>V!F168</f>
        <v>7.9</v>
      </c>
      <c r="P168" s="132">
        <f>V!J168</f>
        <v>7.6</v>
      </c>
      <c r="Q168" s="132">
        <f>V!M168</f>
        <v>5.8</v>
      </c>
      <c r="R168" s="132">
        <f>V!N168</f>
        <v>4</v>
      </c>
      <c r="S168" s="129">
        <f>V!O168</f>
        <v>6.3</v>
      </c>
      <c r="T168" s="132">
        <f>V!S168</f>
        <v>2.4</v>
      </c>
      <c r="U168" s="132">
        <f>V!Y168</f>
        <v>7.1</v>
      </c>
      <c r="V168" s="129">
        <f>V!Z168</f>
        <v>5.2</v>
      </c>
      <c r="W168" s="130">
        <f t="shared" si="16"/>
        <v>5.8</v>
      </c>
      <c r="X168" s="133">
        <f>'C'!F168</f>
        <v>10</v>
      </c>
      <c r="Y168" s="134">
        <f>'C'!H168</f>
        <v>7.2</v>
      </c>
      <c r="Z168" s="129">
        <f>'C'!I168</f>
        <v>9</v>
      </c>
      <c r="AA168" s="134">
        <f>'C'!M168</f>
        <v>8.5</v>
      </c>
      <c r="AB168" s="134">
        <f>'C'!R168</f>
        <v>7.7</v>
      </c>
      <c r="AC168" s="134">
        <f>'C'!Y168</f>
        <v>6.4</v>
      </c>
      <c r="AD168" s="134">
        <f>'C'!Z168</f>
        <v>10</v>
      </c>
      <c r="AE168" s="129">
        <f>'C'!AA168</f>
        <v>8.1999999999999993</v>
      </c>
      <c r="AF168" s="130">
        <f t="shared" si="17"/>
        <v>8.6</v>
      </c>
      <c r="AG168" s="135">
        <f t="shared" si="18"/>
        <v>5.9</v>
      </c>
      <c r="AH168" s="347">
        <f t="shared" si="19"/>
        <v>5.7</v>
      </c>
      <c r="AI168" s="347">
        <f t="shared" si="20"/>
        <v>6.2</v>
      </c>
      <c r="AJ168" s="347">
        <f t="shared" si="21"/>
        <v>6.1</v>
      </c>
      <c r="AK168" s="347">
        <f t="shared" si="22"/>
        <v>6.2</v>
      </c>
      <c r="AL168" s="136">
        <f t="shared" si="23"/>
        <v>137</v>
      </c>
    </row>
    <row r="169" spans="1:38" ht="15.6" thickTop="1" thickBot="1">
      <c r="A169" s="83" t="s">
        <v>265</v>
      </c>
      <c r="B169" s="46" t="s">
        <v>163</v>
      </c>
      <c r="C169" s="137">
        <v>1203</v>
      </c>
      <c r="D169" s="128">
        <f>H!G169</f>
        <v>10</v>
      </c>
      <c r="E169" s="128">
        <f>H!P169</f>
        <v>0</v>
      </c>
      <c r="F169" s="128">
        <f>'H 50'!AD169</f>
        <v>0</v>
      </c>
      <c r="G169" s="128">
        <f>'H 50'!AG169</f>
        <v>6.177191362344673</v>
      </c>
      <c r="H169" s="128">
        <f>H!W169</f>
        <v>10</v>
      </c>
      <c r="I169" s="128">
        <f>H!AA169</f>
        <v>0</v>
      </c>
      <c r="J169" s="130" cm="1">
        <f t="array" ref="J169">H!AH169:AH169</f>
        <v>4.3106542718375875</v>
      </c>
      <c r="K169" s="346">
        <f>'H 50'!BB169</f>
        <v>5.5455315648521939</v>
      </c>
      <c r="L169" s="346">
        <f>'H 50'!BC169</f>
        <v>5.772589328416764</v>
      </c>
      <c r="M169" s="346">
        <f>'H 50'!BD169</f>
        <v>5.3562344391038117</v>
      </c>
      <c r="N169" s="346">
        <f>'H 50'!BE169</f>
        <v>5.7786904512735653</v>
      </c>
      <c r="O169" s="131">
        <f>V!F169</f>
        <v>6.9</v>
      </c>
      <c r="P169" s="132">
        <f>V!J169</f>
        <v>7.2</v>
      </c>
      <c r="Q169" s="132">
        <f>V!M169</f>
        <v>8.1</v>
      </c>
      <c r="R169" s="132">
        <f>V!N169</f>
        <v>6</v>
      </c>
      <c r="S169" s="129">
        <f>V!O169</f>
        <v>7.1</v>
      </c>
      <c r="T169" s="132">
        <f>V!S169</f>
        <v>3.3</v>
      </c>
      <c r="U169" s="132">
        <f>V!Y169</f>
        <v>8</v>
      </c>
      <c r="V169" s="129">
        <f>V!Z169</f>
        <v>6.2</v>
      </c>
      <c r="W169" s="130">
        <f t="shared" si="16"/>
        <v>6.7</v>
      </c>
      <c r="X169" s="133">
        <f>'C'!F169</f>
        <v>6.7</v>
      </c>
      <c r="Y169" s="134">
        <f>'C'!H169</f>
        <v>7.8</v>
      </c>
      <c r="Z169" s="129">
        <f>'C'!I169</f>
        <v>7.3</v>
      </c>
      <c r="AA169" s="134">
        <f>'C'!M169</f>
        <v>8.1999999999999993</v>
      </c>
      <c r="AB169" s="134">
        <f>'C'!R169</f>
        <v>9.9</v>
      </c>
      <c r="AC169" s="134">
        <f>'C'!Y169</f>
        <v>4.5999999999999996</v>
      </c>
      <c r="AD169" s="134">
        <f>'C'!Z169</f>
        <v>10</v>
      </c>
      <c r="AE169" s="129">
        <f>'C'!AA169</f>
        <v>8.1999999999999993</v>
      </c>
      <c r="AF169" s="130">
        <f t="shared" si="17"/>
        <v>7.8</v>
      </c>
      <c r="AG169" s="135">
        <f t="shared" si="18"/>
        <v>6.1</v>
      </c>
      <c r="AH169" s="347">
        <f t="shared" si="19"/>
        <v>6.6</v>
      </c>
      <c r="AI169" s="347">
        <f t="shared" si="20"/>
        <v>6.7</v>
      </c>
      <c r="AJ169" s="347">
        <f t="shared" si="21"/>
        <v>6.5</v>
      </c>
      <c r="AK169" s="347">
        <f t="shared" si="22"/>
        <v>6.7</v>
      </c>
      <c r="AL169" s="136">
        <f t="shared" si="23"/>
        <v>108</v>
      </c>
    </row>
    <row r="170" spans="1:38" ht="15.6" thickTop="1" thickBot="1">
      <c r="A170" s="83" t="s">
        <v>265</v>
      </c>
      <c r="B170" s="46" t="s">
        <v>267</v>
      </c>
      <c r="C170" s="137">
        <v>1204</v>
      </c>
      <c r="D170" s="128">
        <f>H!G170</f>
        <v>10</v>
      </c>
      <c r="E170" s="128">
        <f>H!P170</f>
        <v>0</v>
      </c>
      <c r="F170" s="128">
        <f>'H 50'!AD170</f>
        <v>3.40425548084234E-3</v>
      </c>
      <c r="G170" s="128">
        <f>'H 50'!AG170</f>
        <v>4.2192852825469567</v>
      </c>
      <c r="H170" s="128">
        <f>H!W170</f>
        <v>10</v>
      </c>
      <c r="I170" s="128">
        <f>H!AA170</f>
        <v>0</v>
      </c>
      <c r="J170" s="130" cm="1">
        <f t="array" ref="J170">H!AH170:AH170</f>
        <v>3.4703866957065475</v>
      </c>
      <c r="K170" s="346">
        <f>'H 50'!BB170</f>
        <v>3.9746247622681667</v>
      </c>
      <c r="L170" s="346">
        <f>'H 50'!BC170</f>
        <v>4.7280492018774352</v>
      </c>
      <c r="M170" s="346">
        <f>'H 50'!BD170</f>
        <v>4.3644637535897868</v>
      </c>
      <c r="N170" s="346">
        <f>'H 50'!BE170</f>
        <v>4.766839180083843</v>
      </c>
      <c r="O170" s="131">
        <f>V!F170</f>
        <v>5.9</v>
      </c>
      <c r="P170" s="132">
        <f>V!J170</f>
        <v>6.1</v>
      </c>
      <c r="Q170" s="132">
        <f>V!M170</f>
        <v>6.2</v>
      </c>
      <c r="R170" s="132">
        <f>V!N170</f>
        <v>10</v>
      </c>
      <c r="S170" s="129">
        <f>V!O170</f>
        <v>7.1</v>
      </c>
      <c r="T170" s="132">
        <f>V!S170</f>
        <v>0.5</v>
      </c>
      <c r="U170" s="132">
        <f>V!Y170</f>
        <v>5.5</v>
      </c>
      <c r="V170" s="129">
        <f>V!Z170</f>
        <v>3.4</v>
      </c>
      <c r="W170" s="130">
        <f t="shared" si="16"/>
        <v>5.5</v>
      </c>
      <c r="X170" s="133">
        <f>'C'!F170</f>
        <v>6.7</v>
      </c>
      <c r="Y170" s="134">
        <f>'C'!H170</f>
        <v>4.2</v>
      </c>
      <c r="Z170" s="129">
        <f>'C'!I170</f>
        <v>5.6</v>
      </c>
      <c r="AA170" s="134">
        <f>'C'!M170</f>
        <v>4.2</v>
      </c>
      <c r="AB170" s="134">
        <f>'C'!R170</f>
        <v>9</v>
      </c>
      <c r="AC170" s="134">
        <f>'C'!Y170</f>
        <v>3.4</v>
      </c>
      <c r="AD170" s="134">
        <f>'C'!Z170</f>
        <v>10</v>
      </c>
      <c r="AE170" s="129">
        <f>'C'!AA170</f>
        <v>6.7</v>
      </c>
      <c r="AF170" s="130">
        <f t="shared" si="17"/>
        <v>6.2</v>
      </c>
      <c r="AG170" s="135">
        <f t="shared" si="18"/>
        <v>4.9000000000000004</v>
      </c>
      <c r="AH170" s="347">
        <f t="shared" si="19"/>
        <v>5.0999999999999996</v>
      </c>
      <c r="AI170" s="347">
        <f t="shared" si="20"/>
        <v>5.4</v>
      </c>
      <c r="AJ170" s="347">
        <f t="shared" si="21"/>
        <v>5.3</v>
      </c>
      <c r="AK170" s="347">
        <f t="shared" si="22"/>
        <v>5.5</v>
      </c>
      <c r="AL170" s="136">
        <f t="shared" si="23"/>
        <v>272</v>
      </c>
    </row>
    <row r="171" spans="1:38" ht="15.6" thickTop="1" thickBot="1">
      <c r="A171" s="83" t="s">
        <v>265</v>
      </c>
      <c r="B171" s="46" t="s">
        <v>268</v>
      </c>
      <c r="C171" s="137">
        <v>1205</v>
      </c>
      <c r="D171" s="128">
        <f>H!G171</f>
        <v>10</v>
      </c>
      <c r="E171" s="128">
        <f>H!P171</f>
        <v>0</v>
      </c>
      <c r="F171" s="128">
        <f>'H 50'!AD171</f>
        <v>1.8885107243314703</v>
      </c>
      <c r="G171" s="128">
        <f>'H 50'!AG171</f>
        <v>5.7513463742440898</v>
      </c>
      <c r="H171" s="128">
        <f>H!W171</f>
        <v>10</v>
      </c>
      <c r="I171" s="128">
        <f>H!AA171</f>
        <v>0</v>
      </c>
      <c r="J171" s="130" cm="1">
        <f t="array" ref="J171">H!AH171:AH171</f>
        <v>3.4871920156228566</v>
      </c>
      <c r="K171" s="346">
        <f>'H 50'!BB171</f>
        <v>5.5870921604390533</v>
      </c>
      <c r="L171" s="346">
        <f>'H 50'!BC171</f>
        <v>5.8637545451952988</v>
      </c>
      <c r="M171" s="346">
        <f>'H 50'!BD171</f>
        <v>5.7413932740680194</v>
      </c>
      <c r="N171" s="346">
        <f>'H 50'!BE171</f>
        <v>5.6603133296737065</v>
      </c>
      <c r="O171" s="131">
        <f>V!F171</f>
        <v>8.1</v>
      </c>
      <c r="P171" s="132">
        <f>V!J171</f>
        <v>7</v>
      </c>
      <c r="Q171" s="132">
        <f>V!M171</f>
        <v>7.5</v>
      </c>
      <c r="R171" s="132">
        <f>V!N171</f>
        <v>10</v>
      </c>
      <c r="S171" s="129">
        <f>V!O171</f>
        <v>8.1999999999999993</v>
      </c>
      <c r="T171" s="132">
        <f>V!S171</f>
        <v>0.8</v>
      </c>
      <c r="U171" s="132">
        <f>V!Y171</f>
        <v>6.7</v>
      </c>
      <c r="V171" s="129">
        <f>V!Z171</f>
        <v>4.4000000000000004</v>
      </c>
      <c r="W171" s="130">
        <f t="shared" si="16"/>
        <v>6.7</v>
      </c>
      <c r="X171" s="133">
        <f>'C'!F171</f>
        <v>6.7</v>
      </c>
      <c r="Y171" s="134">
        <f>'C'!H171</f>
        <v>7.1</v>
      </c>
      <c r="Z171" s="129">
        <f>'C'!I171</f>
        <v>6.9</v>
      </c>
      <c r="AA171" s="134">
        <f>'C'!M171</f>
        <v>8.6</v>
      </c>
      <c r="AB171" s="134">
        <f>'C'!R171</f>
        <v>7.9</v>
      </c>
      <c r="AC171" s="134">
        <f>'C'!Y171</f>
        <v>5.4</v>
      </c>
      <c r="AD171" s="134">
        <f>'C'!Z171</f>
        <v>10</v>
      </c>
      <c r="AE171" s="129">
        <f>'C'!AA171</f>
        <v>8</v>
      </c>
      <c r="AF171" s="130">
        <f t="shared" si="17"/>
        <v>7.5</v>
      </c>
      <c r="AG171" s="135">
        <f t="shared" si="18"/>
        <v>5.6</v>
      </c>
      <c r="AH171" s="347">
        <f t="shared" si="19"/>
        <v>6.5</v>
      </c>
      <c r="AI171" s="347">
        <f t="shared" si="20"/>
        <v>6.7</v>
      </c>
      <c r="AJ171" s="347">
        <f t="shared" si="21"/>
        <v>6.6</v>
      </c>
      <c r="AK171" s="347">
        <f t="shared" si="22"/>
        <v>6.6</v>
      </c>
      <c r="AL171" s="136">
        <f t="shared" si="23"/>
        <v>195</v>
      </c>
    </row>
    <row r="172" spans="1:38" ht="15.6" thickTop="1" thickBot="1">
      <c r="A172" s="83" t="s">
        <v>265</v>
      </c>
      <c r="B172" s="46" t="s">
        <v>269</v>
      </c>
      <c r="C172" s="137">
        <v>1206</v>
      </c>
      <c r="D172" s="128">
        <f>H!G172</f>
        <v>10</v>
      </c>
      <c r="E172" s="128">
        <f>H!P172</f>
        <v>0</v>
      </c>
      <c r="F172" s="128">
        <f>'H 50'!AD172</f>
        <v>0.21829787721025107</v>
      </c>
      <c r="G172" s="128">
        <f>'H 50'!AG172</f>
        <v>5.9667159263216227</v>
      </c>
      <c r="H172" s="128">
        <f>H!W172</f>
        <v>10</v>
      </c>
      <c r="I172" s="128">
        <f>H!AA172</f>
        <v>0</v>
      </c>
      <c r="J172" s="130" cm="1">
        <f t="array" ref="J172">H!AH172:AH172</f>
        <v>4.981236790536431</v>
      </c>
      <c r="K172" s="346">
        <f>'H 50'!BB172</f>
        <v>8.0911914999279535</v>
      </c>
      <c r="L172" s="346">
        <f>'H 50'!BC172</f>
        <v>8.4588883975348423</v>
      </c>
      <c r="M172" s="346">
        <f>'H 50'!BD172</f>
        <v>8.1367106938219482</v>
      </c>
      <c r="N172" s="346">
        <f>'H 50'!BE172</f>
        <v>8.4317332403966567</v>
      </c>
      <c r="O172" s="131">
        <f>V!F172</f>
        <v>8</v>
      </c>
      <c r="P172" s="132">
        <f>V!J172</f>
        <v>4.5</v>
      </c>
      <c r="Q172" s="132">
        <f>V!M172</f>
        <v>6</v>
      </c>
      <c r="R172" s="132">
        <f>V!N172</f>
        <v>6</v>
      </c>
      <c r="S172" s="129">
        <f>V!O172</f>
        <v>6.1</v>
      </c>
      <c r="T172" s="132">
        <f>V!S172</f>
        <v>0</v>
      </c>
      <c r="U172" s="132">
        <f>V!Y172</f>
        <v>5.9</v>
      </c>
      <c r="V172" s="129">
        <f>V!Z172</f>
        <v>3.5</v>
      </c>
      <c r="W172" s="130">
        <f t="shared" si="16"/>
        <v>4.9000000000000004</v>
      </c>
      <c r="X172" s="133">
        <f>'C'!F172</f>
        <v>5</v>
      </c>
      <c r="Y172" s="134">
        <f>'C'!H172</f>
        <v>8.5</v>
      </c>
      <c r="Z172" s="129">
        <f>'C'!I172</f>
        <v>7.1</v>
      </c>
      <c r="AA172" s="134">
        <f>'C'!M172</f>
        <v>8.6</v>
      </c>
      <c r="AB172" s="134">
        <f>'C'!R172</f>
        <v>9.9</v>
      </c>
      <c r="AC172" s="134">
        <f>'C'!Y172</f>
        <v>4.2</v>
      </c>
      <c r="AD172" s="134">
        <f>'C'!Z172</f>
        <v>10</v>
      </c>
      <c r="AE172" s="129">
        <f>'C'!AA172</f>
        <v>8.1999999999999993</v>
      </c>
      <c r="AF172" s="130">
        <f t="shared" si="17"/>
        <v>7.7</v>
      </c>
      <c r="AG172" s="135">
        <f t="shared" si="18"/>
        <v>5.7</v>
      </c>
      <c r="AH172" s="347">
        <f t="shared" si="19"/>
        <v>6.7</v>
      </c>
      <c r="AI172" s="347">
        <f t="shared" si="20"/>
        <v>6.8</v>
      </c>
      <c r="AJ172" s="347">
        <f t="shared" si="21"/>
        <v>6.7</v>
      </c>
      <c r="AK172" s="347">
        <f t="shared" si="22"/>
        <v>6.8</v>
      </c>
      <c r="AL172" s="136">
        <f t="shared" si="23"/>
        <v>175</v>
      </c>
    </row>
    <row r="173" spans="1:38" ht="15.6" thickTop="1" thickBot="1">
      <c r="A173" s="83" t="s">
        <v>265</v>
      </c>
      <c r="B173" s="46" t="s">
        <v>270</v>
      </c>
      <c r="C173" s="137">
        <v>1207</v>
      </c>
      <c r="D173" s="128">
        <f>H!G173</f>
        <v>0</v>
      </c>
      <c r="E173" s="128">
        <f>H!P173</f>
        <v>0</v>
      </c>
      <c r="F173" s="128">
        <f>'H 50'!AD173</f>
        <v>0.1072340442779217</v>
      </c>
      <c r="G173" s="128">
        <f>'H 50'!AG173</f>
        <v>7.3656395563028001</v>
      </c>
      <c r="H173" s="128">
        <f>H!W173</f>
        <v>10</v>
      </c>
      <c r="I173" s="128">
        <f>H!AA173</f>
        <v>0</v>
      </c>
      <c r="J173" s="130" cm="1">
        <f t="array" ref="J173">H!AH173:AH173</f>
        <v>2.5561640178532379</v>
      </c>
      <c r="K173" s="346">
        <f>'H 50'!BB173</f>
        <v>4.3858176714029211</v>
      </c>
      <c r="L173" s="346">
        <f>'H 50'!BC173</f>
        <v>5.2246851135282091</v>
      </c>
      <c r="M173" s="346">
        <f>'H 50'!BD173</f>
        <v>4.7770398591793279</v>
      </c>
      <c r="N173" s="346">
        <f>'H 50'!BE173</f>
        <v>5.0956193557130947</v>
      </c>
      <c r="O173" s="131">
        <f>V!F173</f>
        <v>8</v>
      </c>
      <c r="P173" s="132">
        <f>V!J173</f>
        <v>7.4</v>
      </c>
      <c r="Q173" s="132">
        <f>V!M173</f>
        <v>6.3</v>
      </c>
      <c r="R173" s="132">
        <f>V!N173</f>
        <v>4</v>
      </c>
      <c r="S173" s="129">
        <f>V!O173</f>
        <v>6.4</v>
      </c>
      <c r="T173" s="132">
        <f>V!S173</f>
        <v>2.9</v>
      </c>
      <c r="U173" s="132">
        <f>V!Y173</f>
        <v>8.1</v>
      </c>
      <c r="V173" s="129">
        <f>V!Z173</f>
        <v>6.1</v>
      </c>
      <c r="W173" s="130">
        <f t="shared" si="16"/>
        <v>6.3</v>
      </c>
      <c r="X173" s="133">
        <f>'C'!F173</f>
        <v>5</v>
      </c>
      <c r="Y173" s="134">
        <f>'C'!H173</f>
        <v>8.8000000000000007</v>
      </c>
      <c r="Z173" s="129">
        <f>'C'!I173</f>
        <v>7.4</v>
      </c>
      <c r="AA173" s="134">
        <f>'C'!M173</f>
        <v>8.3000000000000007</v>
      </c>
      <c r="AB173" s="134">
        <f>'C'!R173</f>
        <v>7.9</v>
      </c>
      <c r="AC173" s="134">
        <f>'C'!Y173</f>
        <v>6.5</v>
      </c>
      <c r="AD173" s="134">
        <f>'C'!Z173</f>
        <v>10</v>
      </c>
      <c r="AE173" s="129">
        <f>'C'!AA173</f>
        <v>8.1999999999999993</v>
      </c>
      <c r="AF173" s="130">
        <f t="shared" si="17"/>
        <v>7.8</v>
      </c>
      <c r="AG173" s="135">
        <f t="shared" si="18"/>
        <v>5</v>
      </c>
      <c r="AH173" s="347">
        <f t="shared" si="19"/>
        <v>6</v>
      </c>
      <c r="AI173" s="347">
        <f t="shared" si="20"/>
        <v>6.4</v>
      </c>
      <c r="AJ173" s="347">
        <f t="shared" si="21"/>
        <v>6.2</v>
      </c>
      <c r="AK173" s="347">
        <f t="shared" si="22"/>
        <v>6.3</v>
      </c>
      <c r="AL173" s="136">
        <f t="shared" si="23"/>
        <v>267</v>
      </c>
    </row>
    <row r="174" spans="1:38" ht="15.6" thickTop="1" thickBot="1">
      <c r="A174" s="83" t="s">
        <v>265</v>
      </c>
      <c r="B174" s="46" t="s">
        <v>271</v>
      </c>
      <c r="C174" s="137">
        <v>1208</v>
      </c>
      <c r="D174" s="128">
        <f>H!G174</f>
        <v>10</v>
      </c>
      <c r="E174" s="128">
        <f>H!P174</f>
        <v>0</v>
      </c>
      <c r="F174" s="128">
        <f>'H 50'!AD174</f>
        <v>6.0851066670519142E-2</v>
      </c>
      <c r="G174" s="128">
        <f>'H 50'!AG174</f>
        <v>3.6837982366740545</v>
      </c>
      <c r="H174" s="128">
        <f>H!W174</f>
        <v>10</v>
      </c>
      <c r="I174" s="128">
        <f>H!AA174</f>
        <v>0</v>
      </c>
      <c r="J174" s="130" cm="1">
        <f t="array" ref="J174">H!AH174:AH174</f>
        <v>4.0659161334256151</v>
      </c>
      <c r="K174" s="346">
        <f>'H 50'!BB174</f>
        <v>8.2357661534422721</v>
      </c>
      <c r="L174" s="346">
        <f>'H 50'!BC174</f>
        <v>8.5686799763177923</v>
      </c>
      <c r="M174" s="346">
        <f>'H 50'!BD174</f>
        <v>8.0593856020325383</v>
      </c>
      <c r="N174" s="346">
        <f>'H 50'!BE174</f>
        <v>8.3478230895190588</v>
      </c>
      <c r="O174" s="131">
        <f>V!F174</f>
        <v>6</v>
      </c>
      <c r="P174" s="132">
        <f>V!J174</f>
        <v>6</v>
      </c>
      <c r="Q174" s="132">
        <f>V!M174</f>
        <v>5.7</v>
      </c>
      <c r="R174" s="132">
        <f>V!N174</f>
        <v>10</v>
      </c>
      <c r="S174" s="129">
        <f>V!O174</f>
        <v>6.9</v>
      </c>
      <c r="T174" s="132">
        <f>V!S174</f>
        <v>4</v>
      </c>
      <c r="U174" s="132">
        <f>V!Y174</f>
        <v>7.8</v>
      </c>
      <c r="V174" s="129">
        <f>V!Z174</f>
        <v>6.3</v>
      </c>
      <c r="W174" s="130">
        <f t="shared" si="16"/>
        <v>6.6</v>
      </c>
      <c r="X174" s="133">
        <f>'C'!F174</f>
        <v>3.3</v>
      </c>
      <c r="Y174" s="134">
        <f>'C'!H174</f>
        <v>3</v>
      </c>
      <c r="Z174" s="129">
        <f>'C'!I174</f>
        <v>3.2</v>
      </c>
      <c r="AA174" s="134">
        <f>'C'!M174</f>
        <v>6.4</v>
      </c>
      <c r="AB174" s="134">
        <f>'C'!R174</f>
        <v>4.3</v>
      </c>
      <c r="AC174" s="134">
        <f>'C'!Y174</f>
        <v>3.3</v>
      </c>
      <c r="AD174" s="134">
        <f>'C'!Z174</f>
        <v>10</v>
      </c>
      <c r="AE174" s="129">
        <f>'C'!AA174</f>
        <v>6</v>
      </c>
      <c r="AF174" s="130">
        <f t="shared" si="17"/>
        <v>4.8</v>
      </c>
      <c r="AG174" s="135">
        <f t="shared" si="18"/>
        <v>5.0999999999999996</v>
      </c>
      <c r="AH174" s="347">
        <f t="shared" si="19"/>
        <v>6.4</v>
      </c>
      <c r="AI174" s="347">
        <f t="shared" si="20"/>
        <v>6.5</v>
      </c>
      <c r="AJ174" s="347">
        <f t="shared" si="21"/>
        <v>6.3</v>
      </c>
      <c r="AK174" s="347">
        <f t="shared" si="22"/>
        <v>6.4</v>
      </c>
      <c r="AL174" s="136">
        <f t="shared" si="23"/>
        <v>260</v>
      </c>
    </row>
    <row r="175" spans="1:38" ht="15.6" thickTop="1" thickBot="1">
      <c r="A175" s="83" t="s">
        <v>265</v>
      </c>
      <c r="B175" s="46" t="s">
        <v>272</v>
      </c>
      <c r="C175" s="137">
        <v>1209</v>
      </c>
      <c r="D175" s="128">
        <f>H!G175</f>
        <v>0</v>
      </c>
      <c r="E175" s="128">
        <f>H!P175</f>
        <v>0</v>
      </c>
      <c r="F175" s="128">
        <f>'H 50'!AD175</f>
        <v>5.1063830231097875E-3</v>
      </c>
      <c r="G175" s="128">
        <f>'H 50'!AG175</f>
        <v>6.2819378453096295</v>
      </c>
      <c r="H175" s="128">
        <f>H!W175</f>
        <v>10</v>
      </c>
      <c r="I175" s="128">
        <f>H!AA175</f>
        <v>0</v>
      </c>
      <c r="J175" s="130" cm="1">
        <f t="array" ref="J175">H!AH175:AH175</f>
        <v>2.1546163999045143</v>
      </c>
      <c r="K175" s="346">
        <f>'H 50'!BB175</f>
        <v>5.9315038768074961</v>
      </c>
      <c r="L175" s="346">
        <f>'H 50'!BC175</f>
        <v>6.4409456577415787</v>
      </c>
      <c r="M175" s="346">
        <f>'H 50'!BD175</f>
        <v>5.9743616427168709</v>
      </c>
      <c r="N175" s="346">
        <f>'H 50'!BE175</f>
        <v>6.2794949282607915</v>
      </c>
      <c r="O175" s="131">
        <f>V!F175</f>
        <v>8.3000000000000007</v>
      </c>
      <c r="P175" s="132">
        <f>V!J175</f>
        <v>7.2</v>
      </c>
      <c r="Q175" s="132">
        <f>V!M175</f>
        <v>8</v>
      </c>
      <c r="R175" s="132">
        <f>V!N175</f>
        <v>4</v>
      </c>
      <c r="S175" s="129">
        <f>V!O175</f>
        <v>6.9</v>
      </c>
      <c r="T175" s="132">
        <f>V!S175</f>
        <v>2</v>
      </c>
      <c r="U175" s="132">
        <f>V!Y175</f>
        <v>8.1</v>
      </c>
      <c r="V175" s="129">
        <f>V!Z175</f>
        <v>5.9</v>
      </c>
      <c r="W175" s="130">
        <f t="shared" si="16"/>
        <v>6.4</v>
      </c>
      <c r="X175" s="133">
        <f>'C'!F175</f>
        <v>8.8000000000000007</v>
      </c>
      <c r="Y175" s="134">
        <f>'C'!H175</f>
        <v>9.1999999999999993</v>
      </c>
      <c r="Z175" s="129">
        <f>'C'!I175</f>
        <v>9</v>
      </c>
      <c r="AA175" s="134">
        <f>'C'!M175</f>
        <v>4.5</v>
      </c>
      <c r="AB175" s="134">
        <f>'C'!R175</f>
        <v>9.1999999999999993</v>
      </c>
      <c r="AC175" s="134">
        <f>'C'!Y175</f>
        <v>6.3</v>
      </c>
      <c r="AD175" s="134">
        <f>'C'!Z175</f>
        <v>10</v>
      </c>
      <c r="AE175" s="129">
        <f>'C'!AA175</f>
        <v>7.5</v>
      </c>
      <c r="AF175" s="130">
        <f t="shared" si="17"/>
        <v>8.4</v>
      </c>
      <c r="AG175" s="135">
        <f t="shared" si="18"/>
        <v>4.9000000000000004</v>
      </c>
      <c r="AH175" s="347">
        <f t="shared" si="19"/>
        <v>6.8</v>
      </c>
      <c r="AI175" s="347">
        <f t="shared" si="20"/>
        <v>7</v>
      </c>
      <c r="AJ175" s="347">
        <f t="shared" si="21"/>
        <v>6.8</v>
      </c>
      <c r="AK175" s="347">
        <f t="shared" si="22"/>
        <v>7</v>
      </c>
      <c r="AL175" s="136">
        <f t="shared" si="23"/>
        <v>272</v>
      </c>
    </row>
    <row r="176" spans="1:38" ht="15.6" thickTop="1" thickBot="1">
      <c r="A176" s="83" t="s">
        <v>265</v>
      </c>
      <c r="B176" s="46" t="s">
        <v>273</v>
      </c>
      <c r="C176" s="137">
        <v>1210</v>
      </c>
      <c r="D176" s="128">
        <f>H!G176</f>
        <v>10</v>
      </c>
      <c r="E176" s="128">
        <f>H!P176</f>
        <v>0</v>
      </c>
      <c r="F176" s="128">
        <f>'H 50'!AD176</f>
        <v>0.65319152588539775</v>
      </c>
      <c r="G176" s="128">
        <f>'H 50'!AG176</f>
        <v>5.1199215249277907</v>
      </c>
      <c r="H176" s="128">
        <f>H!W176</f>
        <v>10</v>
      </c>
      <c r="I176" s="128">
        <f>H!AA176</f>
        <v>0</v>
      </c>
      <c r="J176" s="130" cm="1">
        <f t="array" ref="J176">H!AH176:AH176</f>
        <v>3.9565998638059661</v>
      </c>
      <c r="K176" s="346">
        <f>'H 50'!BB176</f>
        <v>7.1139111836075761</v>
      </c>
      <c r="L176" s="346">
        <f>'H 50'!BC176</f>
        <v>7.1693541262738334</v>
      </c>
      <c r="M176" s="346">
        <f>'H 50'!BD176</f>
        <v>7.2852899116182357</v>
      </c>
      <c r="N176" s="346">
        <f>'H 50'!BE176</f>
        <v>7.4393864322198198</v>
      </c>
      <c r="O176" s="131">
        <f>V!F176</f>
        <v>8.6</v>
      </c>
      <c r="P176" s="132">
        <f>V!J176</f>
        <v>6.7</v>
      </c>
      <c r="Q176" s="132">
        <f>V!M176</f>
        <v>7</v>
      </c>
      <c r="R176" s="132">
        <f>V!N176</f>
        <v>6</v>
      </c>
      <c r="S176" s="129">
        <f>V!O176</f>
        <v>7.1</v>
      </c>
      <c r="T176" s="132">
        <f>V!S176</f>
        <v>0.2</v>
      </c>
      <c r="U176" s="132">
        <f>V!Y176</f>
        <v>8</v>
      </c>
      <c r="V176" s="129">
        <f>V!Z176</f>
        <v>5.3</v>
      </c>
      <c r="W176" s="130">
        <f t="shared" si="16"/>
        <v>6.3</v>
      </c>
      <c r="X176" s="133">
        <f>'C'!F176</f>
        <v>6.7</v>
      </c>
      <c r="Y176" s="134">
        <f>'C'!H176</f>
        <v>8.6</v>
      </c>
      <c r="Z176" s="129">
        <f>'C'!I176</f>
        <v>7.8</v>
      </c>
      <c r="AA176" s="134">
        <f>'C'!M176</f>
        <v>9.1</v>
      </c>
      <c r="AB176" s="134">
        <f>'C'!R176</f>
        <v>6.7</v>
      </c>
      <c r="AC176" s="134">
        <f>'C'!Y176</f>
        <v>4.9000000000000004</v>
      </c>
      <c r="AD176" s="134">
        <f>'C'!Z176</f>
        <v>10</v>
      </c>
      <c r="AE176" s="129">
        <f>'C'!AA176</f>
        <v>7.7</v>
      </c>
      <c r="AF176" s="130">
        <f t="shared" si="17"/>
        <v>7.8</v>
      </c>
      <c r="AG176" s="135">
        <f t="shared" si="18"/>
        <v>5.8</v>
      </c>
      <c r="AH176" s="347">
        <f t="shared" si="19"/>
        <v>7</v>
      </c>
      <c r="AI176" s="347">
        <f t="shared" si="20"/>
        <v>7.1</v>
      </c>
      <c r="AJ176" s="347">
        <f t="shared" si="21"/>
        <v>7.1</v>
      </c>
      <c r="AK176" s="347">
        <f t="shared" si="22"/>
        <v>7.2</v>
      </c>
      <c r="AL176" s="136">
        <f t="shared" si="23"/>
        <v>159</v>
      </c>
    </row>
    <row r="177" spans="1:38" ht="15.6" thickTop="1" thickBot="1">
      <c r="A177" s="83" t="s">
        <v>265</v>
      </c>
      <c r="B177" s="46" t="s">
        <v>274</v>
      </c>
      <c r="C177" s="137">
        <v>1211</v>
      </c>
      <c r="D177" s="128">
        <f>H!G177</f>
        <v>0</v>
      </c>
      <c r="E177" s="128">
        <f>H!P177</f>
        <v>0</v>
      </c>
      <c r="F177" s="128">
        <f>'H 50'!AD177</f>
        <v>0</v>
      </c>
      <c r="G177" s="128">
        <f>'H 50'!AG177</f>
        <v>7.0220259291873388</v>
      </c>
      <c r="H177" s="128">
        <f>H!W177</f>
        <v>10</v>
      </c>
      <c r="I177" s="128">
        <f>H!AA177</f>
        <v>0</v>
      </c>
      <c r="J177" s="130" cm="1">
        <f t="array" ref="J177">H!AH177:AH177</f>
        <v>3.0018998482155368</v>
      </c>
      <c r="K177" s="346">
        <f>'H 50'!BB177</f>
        <v>4.0099339089208152</v>
      </c>
      <c r="L177" s="346">
        <f>'H 50'!BC177</f>
        <v>3.9351515241110717</v>
      </c>
      <c r="M177" s="346">
        <f>'H 50'!BD177</f>
        <v>4.0540253171179659</v>
      </c>
      <c r="N177" s="346">
        <f>'H 50'!BE177</f>
        <v>4.4707836386091753</v>
      </c>
      <c r="O177" s="131">
        <f>V!F177</f>
        <v>7.1</v>
      </c>
      <c r="P177" s="132">
        <f>V!J177</f>
        <v>6.5</v>
      </c>
      <c r="Q177" s="132">
        <f>V!M177</f>
        <v>6.7</v>
      </c>
      <c r="R177" s="132">
        <f>V!N177</f>
        <v>4</v>
      </c>
      <c r="S177" s="129">
        <f>V!O177</f>
        <v>6.1</v>
      </c>
      <c r="T177" s="132">
        <f>V!S177</f>
        <v>5.8</v>
      </c>
      <c r="U177" s="132">
        <f>V!Y177</f>
        <v>6.8</v>
      </c>
      <c r="V177" s="129">
        <f>V!Z177</f>
        <v>6.3</v>
      </c>
      <c r="W177" s="130">
        <f t="shared" si="16"/>
        <v>6.2</v>
      </c>
      <c r="X177" s="133">
        <f>'C'!F177</f>
        <v>6.7</v>
      </c>
      <c r="Y177" s="134">
        <f>'C'!H177</f>
        <v>7.3</v>
      </c>
      <c r="Z177" s="129">
        <f>'C'!I177</f>
        <v>7</v>
      </c>
      <c r="AA177" s="134">
        <f>'C'!M177</f>
        <v>6.1</v>
      </c>
      <c r="AB177" s="134">
        <f>'C'!R177</f>
        <v>4.2</v>
      </c>
      <c r="AC177" s="134">
        <f>'C'!Y177</f>
        <v>5.4</v>
      </c>
      <c r="AD177" s="134">
        <f>'C'!Z177</f>
        <v>10</v>
      </c>
      <c r="AE177" s="129">
        <f>'C'!AA177</f>
        <v>6.4</v>
      </c>
      <c r="AF177" s="130">
        <f t="shared" si="17"/>
        <v>6.7</v>
      </c>
      <c r="AG177" s="135">
        <f t="shared" si="18"/>
        <v>5</v>
      </c>
      <c r="AH177" s="347">
        <f t="shared" si="19"/>
        <v>5.5</v>
      </c>
      <c r="AI177" s="347">
        <f t="shared" si="20"/>
        <v>5.5</v>
      </c>
      <c r="AJ177" s="347">
        <f t="shared" si="21"/>
        <v>5.5</v>
      </c>
      <c r="AK177" s="347">
        <f t="shared" si="22"/>
        <v>5.7</v>
      </c>
      <c r="AL177" s="136">
        <f t="shared" si="23"/>
        <v>267</v>
      </c>
    </row>
    <row r="178" spans="1:38" ht="15.6" thickTop="1" thickBot="1">
      <c r="A178" s="83" t="s">
        <v>265</v>
      </c>
      <c r="B178" s="46" t="s">
        <v>176</v>
      </c>
      <c r="C178" s="137">
        <v>1212</v>
      </c>
      <c r="D178" s="128">
        <f>H!G178</f>
        <v>10</v>
      </c>
      <c r="E178" s="128">
        <f>H!P178</f>
        <v>0</v>
      </c>
      <c r="F178" s="128">
        <f>'H 50'!AD178</f>
        <v>0</v>
      </c>
      <c r="G178" s="128">
        <f>'H 50'!AG178</f>
        <v>4.326970423273937</v>
      </c>
      <c r="H178" s="128">
        <f>H!W178</f>
        <v>10</v>
      </c>
      <c r="I178" s="128">
        <f>H!AA178</f>
        <v>0</v>
      </c>
      <c r="J178" s="130" cm="1">
        <f t="array" ref="J178">H!AH178:AH178</f>
        <v>5</v>
      </c>
      <c r="K178" s="346">
        <f>'H 50'!BB178</f>
        <v>5.8359131349666669</v>
      </c>
      <c r="L178" s="346">
        <f>'H 50'!BC178</f>
        <v>6.2033665801166125</v>
      </c>
      <c r="M178" s="346">
        <f>'H 50'!BD178</f>
        <v>5.8597050510865429</v>
      </c>
      <c r="N178" s="346">
        <f>'H 50'!BE178</f>
        <v>6.1413381358469392</v>
      </c>
      <c r="O178" s="131">
        <f>V!F178</f>
        <v>8.6</v>
      </c>
      <c r="P178" s="132">
        <f>V!J178</f>
        <v>8</v>
      </c>
      <c r="Q178" s="132">
        <f>V!M178</f>
        <v>7.5</v>
      </c>
      <c r="R178" s="132">
        <f>V!N178</f>
        <v>10</v>
      </c>
      <c r="S178" s="129">
        <f>V!O178</f>
        <v>8.5</v>
      </c>
      <c r="T178" s="132">
        <f>V!S178</f>
        <v>0.7</v>
      </c>
      <c r="U178" s="132">
        <f>V!Y178</f>
        <v>6.5</v>
      </c>
      <c r="V178" s="129">
        <f>V!Z178</f>
        <v>4.2</v>
      </c>
      <c r="W178" s="130">
        <f t="shared" si="16"/>
        <v>6.9</v>
      </c>
      <c r="X178" s="133">
        <f>'C'!F178</f>
        <v>7.2</v>
      </c>
      <c r="Y178" s="134">
        <f>'C'!H178</f>
        <v>7.1</v>
      </c>
      <c r="Z178" s="129">
        <f>'C'!I178</f>
        <v>7.2</v>
      </c>
      <c r="AA178" s="134">
        <f>'C'!M178</f>
        <v>8.3000000000000007</v>
      </c>
      <c r="AB178" s="134">
        <f>'C'!R178</f>
        <v>5.4</v>
      </c>
      <c r="AC178" s="134">
        <f>'C'!Y178</f>
        <v>3.8</v>
      </c>
      <c r="AD178" s="134">
        <f>'C'!Z178</f>
        <v>10</v>
      </c>
      <c r="AE178" s="129">
        <f>'C'!AA178</f>
        <v>6.9</v>
      </c>
      <c r="AF178" s="130">
        <f t="shared" si="17"/>
        <v>7.1</v>
      </c>
      <c r="AG178" s="135">
        <f t="shared" si="18"/>
        <v>6.3</v>
      </c>
      <c r="AH178" s="347">
        <f t="shared" si="19"/>
        <v>6.6</v>
      </c>
      <c r="AI178" s="347">
        <f t="shared" si="20"/>
        <v>6.7</v>
      </c>
      <c r="AJ178" s="347">
        <f t="shared" si="21"/>
        <v>6.6</v>
      </c>
      <c r="AK178" s="347">
        <f t="shared" si="22"/>
        <v>6.7</v>
      </c>
      <c r="AL178" s="136">
        <f t="shared" si="23"/>
        <v>76</v>
      </c>
    </row>
    <row r="179" spans="1:38" ht="15.6" thickTop="1" thickBot="1">
      <c r="A179" s="83" t="s">
        <v>265</v>
      </c>
      <c r="B179" s="46" t="s">
        <v>256</v>
      </c>
      <c r="C179" s="137">
        <v>1213</v>
      </c>
      <c r="D179" s="128">
        <f>H!G179</f>
        <v>0</v>
      </c>
      <c r="E179" s="128">
        <f>H!P179</f>
        <v>0</v>
      </c>
      <c r="F179" s="128">
        <f>'H 50'!AD179</f>
        <v>0</v>
      </c>
      <c r="G179" s="128">
        <f>'H 50'!AG179</f>
        <v>6.6568767326793807</v>
      </c>
      <c r="H179" s="128">
        <f>H!W179</f>
        <v>10</v>
      </c>
      <c r="I179" s="128">
        <f>H!AA179</f>
        <v>0</v>
      </c>
      <c r="J179" s="130" cm="1">
        <f t="array" ref="J179">H!AH179:AH179</f>
        <v>3.1727417694829256</v>
      </c>
      <c r="K179" s="346">
        <f>'H 50'!BB179</f>
        <v>5.4074905158108848</v>
      </c>
      <c r="L179" s="346">
        <f>'H 50'!BC179</f>
        <v>5.3664102804665239</v>
      </c>
      <c r="M179" s="346">
        <f>'H 50'!BD179</f>
        <v>5.3157901283792315</v>
      </c>
      <c r="N179" s="346">
        <f>'H 50'!BE179</f>
        <v>5.5376898514578512</v>
      </c>
      <c r="O179" s="131">
        <f>V!F179</f>
        <v>7.8</v>
      </c>
      <c r="P179" s="132">
        <f>V!J179</f>
        <v>7.6</v>
      </c>
      <c r="Q179" s="132">
        <f>V!M179</f>
        <v>7.6</v>
      </c>
      <c r="R179" s="132">
        <f>V!N179</f>
        <v>4</v>
      </c>
      <c r="S179" s="129">
        <f>V!O179</f>
        <v>6.8</v>
      </c>
      <c r="T179" s="132">
        <f>V!S179</f>
        <v>2.2999999999999998</v>
      </c>
      <c r="U179" s="132">
        <f>V!Y179</f>
        <v>5.3</v>
      </c>
      <c r="V179" s="129">
        <f>V!Z179</f>
        <v>4</v>
      </c>
      <c r="W179" s="130">
        <f t="shared" si="16"/>
        <v>5.6</v>
      </c>
      <c r="X179" s="133">
        <f>'C'!F179</f>
        <v>6.7</v>
      </c>
      <c r="Y179" s="134">
        <f>'C'!H179</f>
        <v>9.1</v>
      </c>
      <c r="Z179" s="129">
        <f>'C'!I179</f>
        <v>8.1</v>
      </c>
      <c r="AA179" s="134">
        <f>'C'!M179</f>
        <v>7.2</v>
      </c>
      <c r="AB179" s="134">
        <f>'C'!R179</f>
        <v>5.8</v>
      </c>
      <c r="AC179" s="134">
        <f>'C'!Y179</f>
        <v>6.8</v>
      </c>
      <c r="AD179" s="134">
        <f>'C'!Z179</f>
        <v>10</v>
      </c>
      <c r="AE179" s="129">
        <f>'C'!AA179</f>
        <v>7.5</v>
      </c>
      <c r="AF179" s="130">
        <f t="shared" si="17"/>
        <v>7.8</v>
      </c>
      <c r="AG179" s="135">
        <f t="shared" si="18"/>
        <v>5.2</v>
      </c>
      <c r="AH179" s="347">
        <f t="shared" si="19"/>
        <v>6.2</v>
      </c>
      <c r="AI179" s="347">
        <f t="shared" si="20"/>
        <v>6.2</v>
      </c>
      <c r="AJ179" s="347">
        <f t="shared" si="21"/>
        <v>6.1</v>
      </c>
      <c r="AK179" s="347">
        <f t="shared" si="22"/>
        <v>6.2</v>
      </c>
      <c r="AL179" s="136">
        <f t="shared" si="23"/>
        <v>254</v>
      </c>
    </row>
    <row r="180" spans="1:38" ht="15.6" thickTop="1" thickBot="1">
      <c r="A180" s="83" t="s">
        <v>265</v>
      </c>
      <c r="B180" s="46" t="s">
        <v>275</v>
      </c>
      <c r="C180" s="137">
        <v>1214</v>
      </c>
      <c r="D180" s="128">
        <f>H!G180</f>
        <v>10</v>
      </c>
      <c r="E180" s="128">
        <f>H!P180</f>
        <v>0</v>
      </c>
      <c r="F180" s="128">
        <f>'H 50'!AD180</f>
        <v>0</v>
      </c>
      <c r="G180" s="128">
        <f>'H 50'!AG180</f>
        <v>5.3646601495907555</v>
      </c>
      <c r="H180" s="128">
        <f>H!W180</f>
        <v>10</v>
      </c>
      <c r="I180" s="128">
        <f>H!AA180</f>
        <v>0</v>
      </c>
      <c r="J180" s="130" cm="1">
        <f t="array" ref="J180">H!AH180:AH180</f>
        <v>4.0430738861029552</v>
      </c>
      <c r="K180" s="346">
        <f>'H 50'!BB180</f>
        <v>5.6707168158216463</v>
      </c>
      <c r="L180" s="346">
        <f>'H 50'!BC180</f>
        <v>6.2670628243514033</v>
      </c>
      <c r="M180" s="346">
        <f>'H 50'!BD180</f>
        <v>5.900612937194551</v>
      </c>
      <c r="N180" s="346">
        <f>'H 50'!BE180</f>
        <v>6.1820377663281789</v>
      </c>
      <c r="O180" s="131">
        <f>V!F180</f>
        <v>8</v>
      </c>
      <c r="P180" s="132">
        <f>V!J180</f>
        <v>8.4</v>
      </c>
      <c r="Q180" s="132">
        <f>V!M180</f>
        <v>7.1</v>
      </c>
      <c r="R180" s="132">
        <f>V!N180</f>
        <v>10</v>
      </c>
      <c r="S180" s="129">
        <f>V!O180</f>
        <v>8.4</v>
      </c>
      <c r="T180" s="132">
        <f>V!S180</f>
        <v>1.2</v>
      </c>
      <c r="U180" s="132">
        <f>V!Y180</f>
        <v>6.2</v>
      </c>
      <c r="V180" s="129">
        <f>V!Z180</f>
        <v>4.0999999999999996</v>
      </c>
      <c r="W180" s="130">
        <f t="shared" si="16"/>
        <v>6.8</v>
      </c>
      <c r="X180" s="133">
        <f>'C'!F180</f>
        <v>6.7</v>
      </c>
      <c r="Y180" s="134">
        <f>'C'!H180</f>
        <v>6.2</v>
      </c>
      <c r="Z180" s="129">
        <f>'C'!I180</f>
        <v>6.5</v>
      </c>
      <c r="AA180" s="134">
        <f>'C'!M180</f>
        <v>7</v>
      </c>
      <c r="AB180" s="134">
        <f>'C'!R180</f>
        <v>1.4</v>
      </c>
      <c r="AC180" s="134">
        <f>'C'!Y180</f>
        <v>4.2</v>
      </c>
      <c r="AD180" s="134">
        <f>'C'!Z180</f>
        <v>10</v>
      </c>
      <c r="AE180" s="129">
        <f>'C'!AA180</f>
        <v>5.7</v>
      </c>
      <c r="AF180" s="130">
        <f t="shared" si="17"/>
        <v>6.1</v>
      </c>
      <c r="AG180" s="135">
        <f t="shared" si="18"/>
        <v>5.5</v>
      </c>
      <c r="AH180" s="347">
        <f t="shared" si="19"/>
        <v>6.2</v>
      </c>
      <c r="AI180" s="347">
        <f t="shared" si="20"/>
        <v>6.4</v>
      </c>
      <c r="AJ180" s="347">
        <f t="shared" si="21"/>
        <v>6.3</v>
      </c>
      <c r="AK180" s="347">
        <f t="shared" si="22"/>
        <v>6.4</v>
      </c>
      <c r="AL180" s="136">
        <f t="shared" si="23"/>
        <v>215</v>
      </c>
    </row>
    <row r="181" spans="1:38" ht="15.6" thickTop="1" thickBot="1">
      <c r="A181" s="83" t="s">
        <v>265</v>
      </c>
      <c r="B181" s="46" t="s">
        <v>235</v>
      </c>
      <c r="C181" s="137">
        <v>1215</v>
      </c>
      <c r="D181" s="128">
        <f>H!G181</f>
        <v>0</v>
      </c>
      <c r="E181" s="128">
        <f>H!P181</f>
        <v>0</v>
      </c>
      <c r="F181" s="128">
        <f>'H 50'!AD181</f>
        <v>0</v>
      </c>
      <c r="G181" s="128">
        <f>'H 50'!AG181</f>
        <v>3.8962313191189191</v>
      </c>
      <c r="H181" s="128">
        <f>H!W181</f>
        <v>10</v>
      </c>
      <c r="I181" s="128">
        <f>H!AA181</f>
        <v>0</v>
      </c>
      <c r="J181" s="130" cm="1">
        <f t="array" ref="J181">H!AH181:AH181</f>
        <v>2.3530755605081874</v>
      </c>
      <c r="K181" s="346">
        <f>'H 50'!BB181</f>
        <v>4.0778407508507621</v>
      </c>
      <c r="L181" s="346">
        <f>'H 50'!BC181</f>
        <v>4.5996145276801306</v>
      </c>
      <c r="M181" s="346">
        <f>'H 50'!BD181</f>
        <v>4.1975446480289991</v>
      </c>
      <c r="N181" s="346">
        <f>'H 50'!BE181</f>
        <v>4.2042437713028038</v>
      </c>
      <c r="O181" s="131">
        <f>V!F181</f>
        <v>8.6999999999999993</v>
      </c>
      <c r="P181" s="132">
        <f>V!J181</f>
        <v>7.6</v>
      </c>
      <c r="Q181" s="132">
        <f>V!M181</f>
        <v>8.1</v>
      </c>
      <c r="R181" s="132">
        <f>V!N181</f>
        <v>6</v>
      </c>
      <c r="S181" s="129">
        <f>V!O181</f>
        <v>7.6</v>
      </c>
      <c r="T181" s="132">
        <f>V!S181</f>
        <v>2.2999999999999998</v>
      </c>
      <c r="U181" s="132">
        <f>V!Y181</f>
        <v>7.3</v>
      </c>
      <c r="V181" s="129">
        <f>V!Z181</f>
        <v>5.3</v>
      </c>
      <c r="W181" s="130">
        <f t="shared" si="16"/>
        <v>6.6</v>
      </c>
      <c r="X181" s="133">
        <f>'C'!F181</f>
        <v>7.2</v>
      </c>
      <c r="Y181" s="134">
        <f>'C'!H181</f>
        <v>7.8</v>
      </c>
      <c r="Z181" s="129">
        <f>'C'!I181</f>
        <v>7.5</v>
      </c>
      <c r="AA181" s="134">
        <f>'C'!M181</f>
        <v>6.1</v>
      </c>
      <c r="AB181" s="134">
        <f>'C'!R181</f>
        <v>8.4</v>
      </c>
      <c r="AC181" s="134">
        <f>'C'!Y181</f>
        <v>6.3</v>
      </c>
      <c r="AD181" s="134">
        <f>'C'!Z181</f>
        <v>10</v>
      </c>
      <c r="AE181" s="129">
        <f>'C'!AA181</f>
        <v>7.7</v>
      </c>
      <c r="AF181" s="130">
        <f t="shared" si="17"/>
        <v>7.6</v>
      </c>
      <c r="AG181" s="135">
        <f t="shared" si="18"/>
        <v>4.9000000000000004</v>
      </c>
      <c r="AH181" s="347">
        <f t="shared" si="19"/>
        <v>5.9</v>
      </c>
      <c r="AI181" s="347">
        <f t="shared" si="20"/>
        <v>6.1</v>
      </c>
      <c r="AJ181" s="347">
        <f t="shared" si="21"/>
        <v>5.9</v>
      </c>
      <c r="AK181" s="347">
        <f t="shared" si="22"/>
        <v>6</v>
      </c>
      <c r="AL181" s="136">
        <f t="shared" si="23"/>
        <v>272</v>
      </c>
    </row>
    <row r="182" spans="1:38" ht="15.6" thickTop="1" thickBot="1">
      <c r="A182" s="83" t="s">
        <v>265</v>
      </c>
      <c r="B182" s="46" t="s">
        <v>276</v>
      </c>
      <c r="C182" s="137">
        <v>1216</v>
      </c>
      <c r="D182" s="128">
        <f>H!G182</f>
        <v>0</v>
      </c>
      <c r="E182" s="128">
        <f>H!P182</f>
        <v>0</v>
      </c>
      <c r="F182" s="128">
        <f>'H 50'!AD182</f>
        <v>1.4893617084685744E-2</v>
      </c>
      <c r="G182" s="128">
        <f>'H 50'!AG182</f>
        <v>3.6740092751887121</v>
      </c>
      <c r="H182" s="128">
        <f>H!W182</f>
        <v>10</v>
      </c>
      <c r="I182" s="128">
        <f>H!AA182</f>
        <v>0</v>
      </c>
      <c r="J182" s="130" cm="1">
        <f t="array" ref="J182">H!AH182:AH182</f>
        <v>2.6839615683762599</v>
      </c>
      <c r="K182" s="346">
        <f>'H 50'!BB182</f>
        <v>5.7754209745751988</v>
      </c>
      <c r="L182" s="346">
        <f>'H 50'!BC182</f>
        <v>6.6225503956395499</v>
      </c>
      <c r="M182" s="346">
        <f>'H 50'!BD182</f>
        <v>6.1564274533234205</v>
      </c>
      <c r="N182" s="346">
        <f>'H 50'!BE182</f>
        <v>6.6009427438844526</v>
      </c>
      <c r="O182" s="131">
        <f>V!F182</f>
        <v>8.3000000000000007</v>
      </c>
      <c r="P182" s="132">
        <f>V!J182</f>
        <v>7.8</v>
      </c>
      <c r="Q182" s="132">
        <f>V!M182</f>
        <v>8.1999999999999993</v>
      </c>
      <c r="R182" s="132">
        <f>V!N182</f>
        <v>6</v>
      </c>
      <c r="S182" s="129">
        <f>V!O182</f>
        <v>7.6</v>
      </c>
      <c r="T182" s="132">
        <f>V!S182</f>
        <v>0.5</v>
      </c>
      <c r="U182" s="132">
        <f>V!Y182</f>
        <v>7.8</v>
      </c>
      <c r="V182" s="129">
        <f>V!Z182</f>
        <v>5.2</v>
      </c>
      <c r="W182" s="130">
        <f t="shared" si="16"/>
        <v>6.6</v>
      </c>
      <c r="X182" s="133">
        <f>'C'!F182</f>
        <v>6.7</v>
      </c>
      <c r="Y182" s="134">
        <f>'C'!H182</f>
        <v>8.5</v>
      </c>
      <c r="Z182" s="129">
        <f>'C'!I182</f>
        <v>7.7</v>
      </c>
      <c r="AA182" s="134">
        <f>'C'!M182</f>
        <v>9.9</v>
      </c>
      <c r="AB182" s="134">
        <f>'C'!R182</f>
        <v>9.9</v>
      </c>
      <c r="AC182" s="134">
        <f>'C'!Y182</f>
        <v>4.4000000000000004</v>
      </c>
      <c r="AD182" s="134">
        <f>'C'!Z182</f>
        <v>10</v>
      </c>
      <c r="AE182" s="129">
        <f>'C'!AA182</f>
        <v>8.6</v>
      </c>
      <c r="AF182" s="130">
        <f t="shared" si="17"/>
        <v>8.1999999999999993</v>
      </c>
      <c r="AG182" s="135">
        <f t="shared" si="18"/>
        <v>5.3</v>
      </c>
      <c r="AH182" s="347">
        <f t="shared" si="19"/>
        <v>6.8</v>
      </c>
      <c r="AI182" s="347">
        <f t="shared" si="20"/>
        <v>7.1</v>
      </c>
      <c r="AJ182" s="347">
        <f t="shared" si="21"/>
        <v>6.9</v>
      </c>
      <c r="AK182" s="347">
        <f t="shared" si="22"/>
        <v>7.1</v>
      </c>
      <c r="AL182" s="136">
        <f t="shared" si="23"/>
        <v>241</v>
      </c>
    </row>
    <row r="183" spans="1:38" ht="15.6" thickTop="1" thickBot="1">
      <c r="A183" s="83" t="s">
        <v>265</v>
      </c>
      <c r="B183" s="46" t="s">
        <v>277</v>
      </c>
      <c r="C183" s="137">
        <v>1217</v>
      </c>
      <c r="D183" s="128">
        <f>H!G183</f>
        <v>0</v>
      </c>
      <c r="E183" s="128">
        <f>H!P183</f>
        <v>0</v>
      </c>
      <c r="F183" s="128">
        <f>'H 50'!AD183</f>
        <v>5.4893620470736801E-2</v>
      </c>
      <c r="G183" s="128">
        <f>'H 50'!AG183</f>
        <v>4.8996578567958489</v>
      </c>
      <c r="H183" s="128">
        <f>H!W183</f>
        <v>10</v>
      </c>
      <c r="I183" s="128">
        <f>H!AA183</f>
        <v>0</v>
      </c>
      <c r="J183" s="130" cm="1">
        <f t="array" ref="J183">H!AH183:AH183</f>
        <v>2.8905206174910858</v>
      </c>
      <c r="K183" s="346">
        <f>'H 50'!BB183</f>
        <v>4.2417273499818746</v>
      </c>
      <c r="L183" s="346">
        <f>'H 50'!BC183</f>
        <v>4.7630376324197128</v>
      </c>
      <c r="M183" s="346">
        <f>'H 50'!BD183</f>
        <v>4.4401553067291033</v>
      </c>
      <c r="N183" s="346">
        <f>'H 50'!BE183</f>
        <v>4.8857998353406531</v>
      </c>
      <c r="O183" s="131">
        <f>V!F183</f>
        <v>7.7</v>
      </c>
      <c r="P183" s="132">
        <f>V!J183</f>
        <v>8.1</v>
      </c>
      <c r="Q183" s="132">
        <f>V!M183</f>
        <v>7.4</v>
      </c>
      <c r="R183" s="132">
        <f>V!N183</f>
        <v>10</v>
      </c>
      <c r="S183" s="129">
        <f>V!O183</f>
        <v>8.3000000000000007</v>
      </c>
      <c r="T183" s="132">
        <f>V!S183</f>
        <v>0.7</v>
      </c>
      <c r="U183" s="132">
        <f>V!Y183</f>
        <v>6.8</v>
      </c>
      <c r="V183" s="129">
        <f>V!Z183</f>
        <v>4.4000000000000004</v>
      </c>
      <c r="W183" s="130">
        <f t="shared" si="16"/>
        <v>6.8</v>
      </c>
      <c r="X183" s="133">
        <f>'C'!F183</f>
        <v>6.7</v>
      </c>
      <c r="Y183" s="134">
        <f>'C'!H183</f>
        <v>5.7</v>
      </c>
      <c r="Z183" s="129">
        <f>'C'!I183</f>
        <v>6.2</v>
      </c>
      <c r="AA183" s="134">
        <f>'C'!M183</f>
        <v>8.8000000000000007</v>
      </c>
      <c r="AB183" s="134">
        <f>'C'!R183</f>
        <v>5.5</v>
      </c>
      <c r="AC183" s="134">
        <f>'C'!Y183</f>
        <v>5.0999999999999996</v>
      </c>
      <c r="AD183" s="134">
        <f>'C'!Z183</f>
        <v>10</v>
      </c>
      <c r="AE183" s="129">
        <f>'C'!AA183</f>
        <v>7.4</v>
      </c>
      <c r="AF183" s="130">
        <f t="shared" si="17"/>
        <v>6.8</v>
      </c>
      <c r="AG183" s="135">
        <f t="shared" si="18"/>
        <v>5.0999999999999996</v>
      </c>
      <c r="AH183" s="347">
        <f t="shared" si="19"/>
        <v>5.8</v>
      </c>
      <c r="AI183" s="347">
        <f t="shared" si="20"/>
        <v>6</v>
      </c>
      <c r="AJ183" s="347">
        <f t="shared" si="21"/>
        <v>5.9</v>
      </c>
      <c r="AK183" s="347">
        <f t="shared" si="22"/>
        <v>6.1</v>
      </c>
      <c r="AL183" s="136">
        <f t="shared" si="23"/>
        <v>260</v>
      </c>
    </row>
    <row r="184" spans="1:38" ht="15.6" thickTop="1" thickBot="1">
      <c r="A184" s="83" t="s">
        <v>265</v>
      </c>
      <c r="B184" s="46" t="s">
        <v>278</v>
      </c>
      <c r="C184" s="137">
        <v>1218</v>
      </c>
      <c r="D184" s="128">
        <f>H!G184</f>
        <v>10</v>
      </c>
      <c r="E184" s="128">
        <f>H!P184</f>
        <v>0</v>
      </c>
      <c r="F184" s="128">
        <f>'H 50'!AD184</f>
        <v>0.10425532117803044</v>
      </c>
      <c r="G184" s="128">
        <f>'H 50'!AG184</f>
        <v>5.3822811555161287</v>
      </c>
      <c r="H184" s="128">
        <f>H!W184</f>
        <v>10</v>
      </c>
      <c r="I184" s="128">
        <f>H!AA184</f>
        <v>0</v>
      </c>
      <c r="J184" s="130" cm="1">
        <f t="array" ref="J184">H!AH184:AH184</f>
        <v>4.8221571099751168</v>
      </c>
      <c r="K184" s="346">
        <f>'H 50'!BB184</f>
        <v>3.7006855479000227</v>
      </c>
      <c r="L184" s="346">
        <f>'H 50'!BC184</f>
        <v>4.7724734263568367</v>
      </c>
      <c r="M184" s="346">
        <f>'H 50'!BD184</f>
        <v>4.4855469125296272</v>
      </c>
      <c r="N184" s="346">
        <f>'H 50'!BE184</f>
        <v>4.832210543168137</v>
      </c>
      <c r="O184" s="131">
        <f>V!F184</f>
        <v>7.8</v>
      </c>
      <c r="P184" s="132">
        <f>V!J184</f>
        <v>7.6</v>
      </c>
      <c r="Q184" s="132">
        <f>V!M184</f>
        <v>6.9</v>
      </c>
      <c r="R184" s="132">
        <f>V!N184</f>
        <v>10</v>
      </c>
      <c r="S184" s="129">
        <f>V!O184</f>
        <v>8.1</v>
      </c>
      <c r="T184" s="132">
        <f>V!S184</f>
        <v>1.4</v>
      </c>
      <c r="U184" s="132">
        <f>V!Y184</f>
        <v>7.2</v>
      </c>
      <c r="V184" s="129">
        <f>V!Z184</f>
        <v>4.9000000000000004</v>
      </c>
      <c r="W184" s="130">
        <f t="shared" si="16"/>
        <v>6.8</v>
      </c>
      <c r="X184" s="133">
        <f>'C'!F184</f>
        <v>3.3</v>
      </c>
      <c r="Y184" s="134">
        <f>'C'!H184</f>
        <v>5.8</v>
      </c>
      <c r="Z184" s="129">
        <f>'C'!I184</f>
        <v>4.7</v>
      </c>
      <c r="AA184" s="134">
        <f>'C'!M184</f>
        <v>8.6</v>
      </c>
      <c r="AB184" s="134">
        <f>'C'!R184</f>
        <v>6.9</v>
      </c>
      <c r="AC184" s="134">
        <f>'C'!Y184</f>
        <v>5.5</v>
      </c>
      <c r="AD184" s="134">
        <f>'C'!Z184</f>
        <v>10</v>
      </c>
      <c r="AE184" s="129">
        <f>'C'!AA184</f>
        <v>7.8</v>
      </c>
      <c r="AF184" s="130">
        <f t="shared" si="17"/>
        <v>6.5</v>
      </c>
      <c r="AG184" s="135">
        <f t="shared" si="18"/>
        <v>6</v>
      </c>
      <c r="AH184" s="347">
        <f t="shared" si="19"/>
        <v>5.5</v>
      </c>
      <c r="AI184" s="347">
        <f t="shared" si="20"/>
        <v>6</v>
      </c>
      <c r="AJ184" s="347">
        <f t="shared" si="21"/>
        <v>5.8</v>
      </c>
      <c r="AK184" s="347">
        <f t="shared" si="22"/>
        <v>6</v>
      </c>
      <c r="AL184" s="136">
        <f t="shared" si="23"/>
        <v>125</v>
      </c>
    </row>
    <row r="185" spans="1:38" ht="15.6" thickTop="1" thickBot="1">
      <c r="A185" s="83" t="s">
        <v>265</v>
      </c>
      <c r="B185" s="46" t="s">
        <v>279</v>
      </c>
      <c r="C185" s="137">
        <v>1219</v>
      </c>
      <c r="D185" s="128">
        <f>H!G185</f>
        <v>0</v>
      </c>
      <c r="E185" s="128">
        <f>H!P185</f>
        <v>0</v>
      </c>
      <c r="F185" s="128">
        <f>'H 50'!AD185</f>
        <v>0.69106375917475105</v>
      </c>
      <c r="G185" s="128">
        <f>'H 50'!AG185</f>
        <v>3.6309352188979105</v>
      </c>
      <c r="H185" s="128">
        <f>H!W185</f>
        <v>10</v>
      </c>
      <c r="I185" s="128">
        <f>H!AA185</f>
        <v>0</v>
      </c>
      <c r="J185" s="130" cm="1">
        <f t="array" ref="J185">H!AH185:AH185</f>
        <v>2.4413444567133684</v>
      </c>
      <c r="K185" s="346">
        <f>'H 50'!BB185</f>
        <v>4.5243380346489808</v>
      </c>
      <c r="L185" s="346">
        <f>'H 50'!BC185</f>
        <v>5.1993377015574866</v>
      </c>
      <c r="M185" s="346">
        <f>'H 50'!BD185</f>
        <v>4.6616744902890739</v>
      </c>
      <c r="N185" s="346">
        <f>'H 50'!BE185</f>
        <v>5.0459154639547164</v>
      </c>
      <c r="O185" s="131">
        <f>V!F185</f>
        <v>8.9</v>
      </c>
      <c r="P185" s="132">
        <f>V!J185</f>
        <v>7.4</v>
      </c>
      <c r="Q185" s="132">
        <f>V!M185</f>
        <v>8.1</v>
      </c>
      <c r="R185" s="132">
        <f>V!N185</f>
        <v>10</v>
      </c>
      <c r="S185" s="129">
        <f>V!O185</f>
        <v>8.6</v>
      </c>
      <c r="T185" s="132">
        <f>V!S185</f>
        <v>0.5</v>
      </c>
      <c r="U185" s="132">
        <f>V!Y185</f>
        <v>6.6</v>
      </c>
      <c r="V185" s="129">
        <f>V!Z185</f>
        <v>4.2</v>
      </c>
      <c r="W185" s="130">
        <f t="shared" si="16"/>
        <v>6.9</v>
      </c>
      <c r="X185" s="133">
        <f>'C'!F185</f>
        <v>6.7</v>
      </c>
      <c r="Y185" s="134">
        <f>'C'!H185</f>
        <v>8.1999999999999993</v>
      </c>
      <c r="Z185" s="129">
        <f>'C'!I185</f>
        <v>7.5</v>
      </c>
      <c r="AA185" s="134">
        <f>'C'!M185</f>
        <v>9.6999999999999993</v>
      </c>
      <c r="AB185" s="134">
        <f>'C'!R185</f>
        <v>9.1</v>
      </c>
      <c r="AC185" s="134">
        <f>'C'!Y185</f>
        <v>3.9</v>
      </c>
      <c r="AD185" s="134">
        <f>'C'!Z185</f>
        <v>10</v>
      </c>
      <c r="AE185" s="129">
        <f>'C'!AA185</f>
        <v>8.1999999999999993</v>
      </c>
      <c r="AF185" s="130">
        <f t="shared" si="17"/>
        <v>7.9</v>
      </c>
      <c r="AG185" s="135">
        <f t="shared" si="18"/>
        <v>5.0999999999999996</v>
      </c>
      <c r="AH185" s="347">
        <f t="shared" si="19"/>
        <v>6.3</v>
      </c>
      <c r="AI185" s="347">
        <f t="shared" si="20"/>
        <v>6.6</v>
      </c>
      <c r="AJ185" s="347">
        <f t="shared" si="21"/>
        <v>6.3</v>
      </c>
      <c r="AK185" s="347">
        <f t="shared" si="22"/>
        <v>6.5</v>
      </c>
      <c r="AL185" s="136">
        <f t="shared" si="23"/>
        <v>260</v>
      </c>
    </row>
    <row r="186" spans="1:38" ht="15.6" thickTop="1" thickBot="1">
      <c r="A186" s="107" t="s">
        <v>31</v>
      </c>
      <c r="B186" s="46" t="s">
        <v>32</v>
      </c>
      <c r="C186" s="137">
        <v>1301</v>
      </c>
      <c r="D186" s="128">
        <f>H!G186</f>
        <v>10</v>
      </c>
      <c r="E186" s="128">
        <f>H!P186</f>
        <v>0</v>
      </c>
      <c r="F186" s="128">
        <f>'H 50'!AD186</f>
        <v>0</v>
      </c>
      <c r="G186" s="128">
        <f>'H 50'!AG186</f>
        <v>9.3098377348893155</v>
      </c>
      <c r="H186" s="128">
        <f>H!W186</f>
        <v>10</v>
      </c>
      <c r="I186" s="128">
        <f>H!AA186</f>
        <v>0</v>
      </c>
      <c r="J186" s="130" cm="1">
        <f t="array" ref="J186">H!AH186:AH186</f>
        <v>4.9508891378655973</v>
      </c>
      <c r="K186" s="346">
        <f>'H 50'!BB186</f>
        <v>5.6276486816824098</v>
      </c>
      <c r="L186" s="346">
        <f>'H 50'!BC186</f>
        <v>6.0098748862497731</v>
      </c>
      <c r="M186" s="346">
        <f>'H 50'!BD186</f>
        <v>5.4882564420848601</v>
      </c>
      <c r="N186" s="346">
        <f>'H 50'!BE186</f>
        <v>5.9723222442123118</v>
      </c>
      <c r="O186" s="131">
        <f>V!F186</f>
        <v>7.4</v>
      </c>
      <c r="P186" s="132">
        <f>V!J186</f>
        <v>6.3</v>
      </c>
      <c r="Q186" s="132">
        <f>V!M186</f>
        <v>6.6</v>
      </c>
      <c r="R186" s="132">
        <f>V!N186</f>
        <v>10</v>
      </c>
      <c r="S186" s="129">
        <f>V!O186</f>
        <v>7.6</v>
      </c>
      <c r="T186" s="132">
        <f>V!S186</f>
        <v>5.7</v>
      </c>
      <c r="U186" s="132">
        <f>V!Y186</f>
        <v>8.4</v>
      </c>
      <c r="V186" s="129">
        <f>V!Z186</f>
        <v>7.3</v>
      </c>
      <c r="W186" s="130">
        <f t="shared" si="16"/>
        <v>7.5</v>
      </c>
      <c r="X186" s="133">
        <f>'C'!F186</f>
        <v>3.3</v>
      </c>
      <c r="Y186" s="134">
        <f>'C'!H186</f>
        <v>4.0999999999999996</v>
      </c>
      <c r="Z186" s="129">
        <f>'C'!I186</f>
        <v>3.7</v>
      </c>
      <c r="AA186" s="134">
        <f>'C'!M186</f>
        <v>7.2</v>
      </c>
      <c r="AB186" s="134">
        <f>'C'!R186</f>
        <v>9</v>
      </c>
      <c r="AC186" s="134">
        <f>'C'!Y186</f>
        <v>4.7</v>
      </c>
      <c r="AD186" s="134">
        <f>'C'!Z186</f>
        <v>6</v>
      </c>
      <c r="AE186" s="129">
        <f>'C'!AA186</f>
        <v>6.7</v>
      </c>
      <c r="AF186" s="130">
        <f t="shared" si="17"/>
        <v>5.4</v>
      </c>
      <c r="AG186" s="135">
        <f t="shared" si="18"/>
        <v>5.9</v>
      </c>
      <c r="AH186" s="347">
        <f t="shared" si="19"/>
        <v>6.1</v>
      </c>
      <c r="AI186" s="347">
        <f t="shared" si="20"/>
        <v>6.2</v>
      </c>
      <c r="AJ186" s="347">
        <f t="shared" si="21"/>
        <v>6.1</v>
      </c>
      <c r="AK186" s="347">
        <f t="shared" si="22"/>
        <v>6.2</v>
      </c>
      <c r="AL186" s="136">
        <f t="shared" si="23"/>
        <v>137</v>
      </c>
    </row>
    <row r="187" spans="1:38" ht="15.6" thickTop="1" thickBot="1">
      <c r="A187" s="107" t="s">
        <v>31</v>
      </c>
      <c r="B187" s="46" t="s">
        <v>33</v>
      </c>
      <c r="C187" s="137">
        <v>1302</v>
      </c>
      <c r="D187" s="128">
        <f>H!G187</f>
        <v>10</v>
      </c>
      <c r="E187" s="128">
        <f>H!P187</f>
        <v>0</v>
      </c>
      <c r="F187" s="128">
        <f>'H 50'!AD187</f>
        <v>0</v>
      </c>
      <c r="G187" s="128">
        <f>'H 50'!AG187</f>
        <v>5.1111113866533291</v>
      </c>
      <c r="H187" s="128">
        <f>H!W187</f>
        <v>10</v>
      </c>
      <c r="I187" s="128">
        <f>H!AA187</f>
        <v>0</v>
      </c>
      <c r="J187" s="130" cm="1">
        <f t="array" ref="J187">H!AH187:AH187</f>
        <v>4.0711372532601517</v>
      </c>
      <c r="K187" s="346">
        <f>'H 50'!BB187</f>
        <v>5.6226072676880996</v>
      </c>
      <c r="L187" s="346">
        <f>'H 50'!BC187</f>
        <v>5.9028624717447462</v>
      </c>
      <c r="M187" s="346">
        <f>'H 50'!BD187</f>
        <v>5.51068881821665</v>
      </c>
      <c r="N187" s="346">
        <f>'H 50'!BE187</f>
        <v>5.5252564828962889</v>
      </c>
      <c r="O187" s="131">
        <f>V!F187</f>
        <v>8.4</v>
      </c>
      <c r="P187" s="132">
        <f>V!J187</f>
        <v>6.7</v>
      </c>
      <c r="Q187" s="132">
        <f>V!M187</f>
        <v>8.6</v>
      </c>
      <c r="R187" s="132">
        <f>V!N187</f>
        <v>6</v>
      </c>
      <c r="S187" s="129">
        <f>V!O187</f>
        <v>7.4</v>
      </c>
      <c r="T187" s="132">
        <f>V!S187</f>
        <v>1.6</v>
      </c>
      <c r="U187" s="132">
        <f>V!Y187</f>
        <v>5</v>
      </c>
      <c r="V187" s="129">
        <f>V!Z187</f>
        <v>3.5</v>
      </c>
      <c r="W187" s="130">
        <f t="shared" si="16"/>
        <v>5.8</v>
      </c>
      <c r="X187" s="133">
        <f>'C'!F187</f>
        <v>6.7</v>
      </c>
      <c r="Y187" s="134">
        <f>'C'!H187</f>
        <v>7.1</v>
      </c>
      <c r="Z187" s="129">
        <f>'C'!I187</f>
        <v>6.9</v>
      </c>
      <c r="AA187" s="134">
        <f>'C'!M187</f>
        <v>8.9</v>
      </c>
      <c r="AB187" s="134">
        <f>'C'!R187</f>
        <v>8.1</v>
      </c>
      <c r="AC187" s="134">
        <f>'C'!Y187</f>
        <v>6</v>
      </c>
      <c r="AD187" s="134">
        <f>'C'!Z187</f>
        <v>10</v>
      </c>
      <c r="AE187" s="129">
        <f>'C'!AA187</f>
        <v>8.3000000000000007</v>
      </c>
      <c r="AF187" s="130">
        <f t="shared" si="17"/>
        <v>7.7</v>
      </c>
      <c r="AG187" s="135">
        <f t="shared" si="18"/>
        <v>5.7</v>
      </c>
      <c r="AH187" s="347">
        <f t="shared" si="19"/>
        <v>6.3</v>
      </c>
      <c r="AI187" s="347">
        <f t="shared" si="20"/>
        <v>6.4</v>
      </c>
      <c r="AJ187" s="347">
        <f t="shared" si="21"/>
        <v>6.3</v>
      </c>
      <c r="AK187" s="347">
        <f t="shared" si="22"/>
        <v>6.3</v>
      </c>
      <c r="AL187" s="136">
        <f t="shared" si="23"/>
        <v>175</v>
      </c>
    </row>
    <row r="188" spans="1:38" ht="15.6" thickTop="1" thickBot="1">
      <c r="A188" s="107" t="s">
        <v>31</v>
      </c>
      <c r="B188" s="46" t="s">
        <v>34</v>
      </c>
      <c r="C188" s="137">
        <v>1303</v>
      </c>
      <c r="D188" s="128">
        <f>H!G188</f>
        <v>10</v>
      </c>
      <c r="E188" s="128">
        <f>H!P188</f>
        <v>0</v>
      </c>
      <c r="F188" s="128">
        <f>'H 50'!AD188</f>
        <v>3.4893617985096381E-2</v>
      </c>
      <c r="G188" s="128">
        <f>'H 50'!AG188</f>
        <v>7.9765054713081254</v>
      </c>
      <c r="H188" s="128">
        <f>H!W188</f>
        <v>10</v>
      </c>
      <c r="I188" s="128">
        <f>H!AA188</f>
        <v>0</v>
      </c>
      <c r="J188" s="130" cm="1">
        <f t="array" ref="J188">H!AH188:AH188</f>
        <v>4.1995432498724883</v>
      </c>
      <c r="K188" s="346">
        <f>'H 50'!BB188</f>
        <v>2.5800282787137214</v>
      </c>
      <c r="L188" s="346">
        <f>'H 50'!BC188</f>
        <v>3.1367414725602436</v>
      </c>
      <c r="M188" s="346">
        <f>'H 50'!BD188</f>
        <v>2.6261723605095049</v>
      </c>
      <c r="N188" s="346">
        <f>'H 50'!BE188</f>
        <v>2.9786453787157789</v>
      </c>
      <c r="O188" s="131">
        <f>V!F188</f>
        <v>8.9</v>
      </c>
      <c r="P188" s="132">
        <f>V!J188</f>
        <v>8.1</v>
      </c>
      <c r="Q188" s="132">
        <f>V!M188</f>
        <v>7.5</v>
      </c>
      <c r="R188" s="132">
        <f>V!N188</f>
        <v>4</v>
      </c>
      <c r="S188" s="129">
        <f>V!O188</f>
        <v>7.1</v>
      </c>
      <c r="T188" s="132">
        <f>V!S188</f>
        <v>5.5</v>
      </c>
      <c r="U188" s="132">
        <f>V!Y188</f>
        <v>9</v>
      </c>
      <c r="V188" s="129">
        <f>V!Z188</f>
        <v>7.7</v>
      </c>
      <c r="W188" s="130">
        <f t="shared" si="16"/>
        <v>7.4</v>
      </c>
      <c r="X188" s="133">
        <f>'C'!F188</f>
        <v>8.4</v>
      </c>
      <c r="Y188" s="134">
        <f>'C'!H188</f>
        <v>7.7</v>
      </c>
      <c r="Z188" s="129">
        <f>'C'!I188</f>
        <v>8.1</v>
      </c>
      <c r="AA188" s="134">
        <f>'C'!M188</f>
        <v>6.1</v>
      </c>
      <c r="AB188" s="134">
        <f>'C'!R188</f>
        <v>8.6</v>
      </c>
      <c r="AC188" s="134">
        <f>'C'!Y188</f>
        <v>5.6</v>
      </c>
      <c r="AD188" s="134">
        <f>'C'!Z188</f>
        <v>10</v>
      </c>
      <c r="AE188" s="129">
        <f>'C'!AA188</f>
        <v>7.6</v>
      </c>
      <c r="AF188" s="130">
        <f t="shared" si="17"/>
        <v>7.9</v>
      </c>
      <c r="AG188" s="135">
        <f t="shared" si="18"/>
        <v>6.3</v>
      </c>
      <c r="AH188" s="347">
        <f t="shared" si="19"/>
        <v>5.3</v>
      </c>
      <c r="AI188" s="347">
        <f t="shared" si="20"/>
        <v>5.7</v>
      </c>
      <c r="AJ188" s="347">
        <f t="shared" si="21"/>
        <v>5.4</v>
      </c>
      <c r="AK188" s="347">
        <f t="shared" si="22"/>
        <v>5.6</v>
      </c>
      <c r="AL188" s="136">
        <f t="shared" si="23"/>
        <v>76</v>
      </c>
    </row>
    <row r="189" spans="1:38" ht="15.6" thickTop="1" thickBot="1">
      <c r="A189" s="107" t="s">
        <v>31</v>
      </c>
      <c r="B189" s="46" t="s">
        <v>35</v>
      </c>
      <c r="C189" s="137">
        <v>1304</v>
      </c>
      <c r="D189" s="128">
        <f>H!G189</f>
        <v>10</v>
      </c>
      <c r="E189" s="128">
        <f>H!P189</f>
        <v>0</v>
      </c>
      <c r="F189" s="128">
        <f>'H 50'!AD189</f>
        <v>0</v>
      </c>
      <c r="G189" s="128">
        <f>'H 50'!AG189</f>
        <v>5.6436619628935603</v>
      </c>
      <c r="H189" s="128">
        <f>H!W189</f>
        <v>10</v>
      </c>
      <c r="I189" s="128">
        <f>H!AA189</f>
        <v>0</v>
      </c>
      <c r="J189" s="130" cm="1">
        <f t="array" ref="J189">H!AH189:AH189</f>
        <v>3.4937184761973987</v>
      </c>
      <c r="K189" s="346">
        <f>'H 50'!BB189</f>
        <v>5.8360797607844797</v>
      </c>
      <c r="L189" s="346">
        <f>'H 50'!BC189</f>
        <v>6.1540719561322845</v>
      </c>
      <c r="M189" s="346">
        <f>'H 50'!BD189</f>
        <v>5.7791873868197357</v>
      </c>
      <c r="N189" s="346">
        <f>'H 50'!BE189</f>
        <v>5.8219288324850682</v>
      </c>
      <c r="O189" s="131">
        <f>V!F189</f>
        <v>8.3000000000000007</v>
      </c>
      <c r="P189" s="132">
        <f>V!J189</f>
        <v>7</v>
      </c>
      <c r="Q189" s="132">
        <f>V!M189</f>
        <v>6.4</v>
      </c>
      <c r="R189" s="132">
        <f>V!N189</f>
        <v>6</v>
      </c>
      <c r="S189" s="129">
        <f>V!O189</f>
        <v>6.9</v>
      </c>
      <c r="T189" s="132">
        <f>V!S189</f>
        <v>4.0999999999999996</v>
      </c>
      <c r="U189" s="132">
        <f>V!Y189</f>
        <v>4.9000000000000004</v>
      </c>
      <c r="V189" s="129">
        <f>V!Z189</f>
        <v>4.5</v>
      </c>
      <c r="W189" s="130">
        <f t="shared" si="16"/>
        <v>5.8</v>
      </c>
      <c r="X189" s="133">
        <f>'C'!F189</f>
        <v>6.7</v>
      </c>
      <c r="Y189" s="134">
        <f>'C'!H189</f>
        <v>7.6</v>
      </c>
      <c r="Z189" s="129">
        <f>'C'!I189</f>
        <v>7.2</v>
      </c>
      <c r="AA189" s="134">
        <f>'C'!M189</f>
        <v>7.6</v>
      </c>
      <c r="AB189" s="134">
        <f>'C'!R189</f>
        <v>7</v>
      </c>
      <c r="AC189" s="134">
        <f>'C'!Y189</f>
        <v>7.7</v>
      </c>
      <c r="AD189" s="134">
        <f>'C'!Z189</f>
        <v>10</v>
      </c>
      <c r="AE189" s="129">
        <f>'C'!AA189</f>
        <v>8.1</v>
      </c>
      <c r="AF189" s="130">
        <f t="shared" si="17"/>
        <v>7.7</v>
      </c>
      <c r="AG189" s="135">
        <f t="shared" si="18"/>
        <v>5.4</v>
      </c>
      <c r="AH189" s="347">
        <f t="shared" si="19"/>
        <v>6.4</v>
      </c>
      <c r="AI189" s="347">
        <f t="shared" si="20"/>
        <v>6.5</v>
      </c>
      <c r="AJ189" s="347">
        <f t="shared" si="21"/>
        <v>6.4</v>
      </c>
      <c r="AK189" s="347">
        <f t="shared" si="22"/>
        <v>6.4</v>
      </c>
      <c r="AL189" s="136">
        <f t="shared" si="23"/>
        <v>229</v>
      </c>
    </row>
    <row r="190" spans="1:38" ht="15.6" thickTop="1" thickBot="1">
      <c r="A190" s="107" t="s">
        <v>31</v>
      </c>
      <c r="B190" s="46" t="s">
        <v>36</v>
      </c>
      <c r="C190" s="137">
        <v>1305</v>
      </c>
      <c r="D190" s="128">
        <f>H!G190</f>
        <v>10</v>
      </c>
      <c r="E190" s="128">
        <f>H!P190</f>
        <v>0</v>
      </c>
      <c r="F190" s="128">
        <f>'H 50'!AD190</f>
        <v>0</v>
      </c>
      <c r="G190" s="128">
        <f>'H 50'!AG190</f>
        <v>9.5829658795503523</v>
      </c>
      <c r="H190" s="128">
        <f>H!W190</f>
        <v>10</v>
      </c>
      <c r="I190" s="128">
        <f>H!AA190</f>
        <v>0</v>
      </c>
      <c r="J190" s="130" cm="1">
        <f t="array" ref="J190">H!AH190:AH190</f>
        <v>4.4064285733909427</v>
      </c>
      <c r="K190" s="346">
        <f>'H 50'!BB190</f>
        <v>5.3696785370360347</v>
      </c>
      <c r="L190" s="346">
        <f>'H 50'!BC190</f>
        <v>5.2512364751817735</v>
      </c>
      <c r="M190" s="346">
        <f>'H 50'!BD190</f>
        <v>5.4413393488344894</v>
      </c>
      <c r="N190" s="346">
        <f>'H 50'!BE190</f>
        <v>5.5823890218418448</v>
      </c>
      <c r="O190" s="131">
        <f>V!F190</f>
        <v>8.9</v>
      </c>
      <c r="P190" s="132">
        <f>V!J190</f>
        <v>7.3</v>
      </c>
      <c r="Q190" s="132">
        <f>V!M190</f>
        <v>7.4</v>
      </c>
      <c r="R190" s="132">
        <f>V!N190</f>
        <v>4</v>
      </c>
      <c r="S190" s="129">
        <f>V!O190</f>
        <v>6.9</v>
      </c>
      <c r="T190" s="132">
        <f>V!S190</f>
        <v>2.2000000000000002</v>
      </c>
      <c r="U190" s="132">
        <f>V!Y190</f>
        <v>7.1</v>
      </c>
      <c r="V190" s="129">
        <f>V!Z190</f>
        <v>5.0999999999999996</v>
      </c>
      <c r="W190" s="130">
        <f t="shared" si="16"/>
        <v>6.1</v>
      </c>
      <c r="X190" s="133">
        <f>'C'!F190</f>
        <v>6.7</v>
      </c>
      <c r="Y190" s="134">
        <f>'C'!H190</f>
        <v>5.9</v>
      </c>
      <c r="Z190" s="129">
        <f>'C'!I190</f>
        <v>6.3</v>
      </c>
      <c r="AA190" s="134">
        <f>'C'!M190</f>
        <v>8.6999999999999993</v>
      </c>
      <c r="AB190" s="134">
        <f>'C'!R190</f>
        <v>8.6</v>
      </c>
      <c r="AC190" s="134">
        <f>'C'!Y190</f>
        <v>6.7</v>
      </c>
      <c r="AD190" s="134">
        <f>'C'!Z190</f>
        <v>10</v>
      </c>
      <c r="AE190" s="129">
        <f>'C'!AA190</f>
        <v>8.5</v>
      </c>
      <c r="AF190" s="130">
        <f t="shared" si="17"/>
        <v>7.6</v>
      </c>
      <c r="AG190" s="135">
        <f t="shared" si="18"/>
        <v>5.9</v>
      </c>
      <c r="AH190" s="347">
        <f t="shared" si="19"/>
        <v>6.3</v>
      </c>
      <c r="AI190" s="347">
        <f t="shared" si="20"/>
        <v>6.2</v>
      </c>
      <c r="AJ190" s="347">
        <f t="shared" si="21"/>
        <v>6.3</v>
      </c>
      <c r="AK190" s="347">
        <f t="shared" si="22"/>
        <v>6.4</v>
      </c>
      <c r="AL190" s="136">
        <f t="shared" si="23"/>
        <v>137</v>
      </c>
    </row>
    <row r="191" spans="1:38" ht="15.6" thickTop="1" thickBot="1">
      <c r="A191" s="107" t="s">
        <v>31</v>
      </c>
      <c r="B191" s="46" t="s">
        <v>37</v>
      </c>
      <c r="C191" s="137">
        <v>1306</v>
      </c>
      <c r="D191" s="128">
        <f>H!G191</f>
        <v>0</v>
      </c>
      <c r="E191" s="128">
        <f>H!P191</f>
        <v>0</v>
      </c>
      <c r="F191" s="128">
        <f>'H 50'!AD191</f>
        <v>0</v>
      </c>
      <c r="G191" s="128">
        <f>'H 50'!AG191</f>
        <v>5.4596184004467947</v>
      </c>
      <c r="H191" s="128">
        <f>H!W191</f>
        <v>10</v>
      </c>
      <c r="I191" s="128">
        <f>H!AA191</f>
        <v>0</v>
      </c>
      <c r="J191" s="130" cm="1">
        <f t="array" ref="J191">H!AH191:AH191</f>
        <v>2.4788709972032561</v>
      </c>
      <c r="K191" s="346">
        <f>'H 50'!BB191</f>
        <v>5.6124539014079184</v>
      </c>
      <c r="L191" s="346">
        <f>'H 50'!BC191</f>
        <v>6.1997279134436942</v>
      </c>
      <c r="M191" s="346">
        <f>'H 50'!BD191</f>
        <v>5.8890514701470815</v>
      </c>
      <c r="N191" s="346">
        <f>'H 50'!BE191</f>
        <v>6.0498766696888175</v>
      </c>
      <c r="O191" s="131">
        <f>V!F191</f>
        <v>9.5</v>
      </c>
      <c r="P191" s="132">
        <f>V!J191</f>
        <v>7.1</v>
      </c>
      <c r="Q191" s="132">
        <f>V!M191</f>
        <v>7.7</v>
      </c>
      <c r="R191" s="132">
        <f>V!N191</f>
        <v>4</v>
      </c>
      <c r="S191" s="129">
        <f>V!O191</f>
        <v>7.1</v>
      </c>
      <c r="T191" s="132">
        <f>V!S191</f>
        <v>3.2</v>
      </c>
      <c r="U191" s="132">
        <f>V!Y191</f>
        <v>6.7</v>
      </c>
      <c r="V191" s="129">
        <f>V!Z191</f>
        <v>5.2</v>
      </c>
      <c r="W191" s="130">
        <f t="shared" si="16"/>
        <v>6.2</v>
      </c>
      <c r="X191" s="133">
        <f>'C'!F191</f>
        <v>6.7</v>
      </c>
      <c r="Y191" s="134">
        <f>'C'!H191</f>
        <v>7.8</v>
      </c>
      <c r="Z191" s="129">
        <f>'C'!I191</f>
        <v>7.3</v>
      </c>
      <c r="AA191" s="134">
        <f>'C'!M191</f>
        <v>9.3000000000000007</v>
      </c>
      <c r="AB191" s="134">
        <f>'C'!R191</f>
        <v>8.6</v>
      </c>
      <c r="AC191" s="134">
        <f>'C'!Y191</f>
        <v>6.8</v>
      </c>
      <c r="AD191" s="134">
        <f>'C'!Z191</f>
        <v>10</v>
      </c>
      <c r="AE191" s="129">
        <f>'C'!AA191</f>
        <v>8.6999999999999993</v>
      </c>
      <c r="AF191" s="130">
        <f t="shared" si="17"/>
        <v>8.1</v>
      </c>
      <c r="AG191" s="135">
        <f t="shared" si="18"/>
        <v>5</v>
      </c>
      <c r="AH191" s="347">
        <f t="shared" si="19"/>
        <v>6.6</v>
      </c>
      <c r="AI191" s="347">
        <f t="shared" si="20"/>
        <v>6.8</v>
      </c>
      <c r="AJ191" s="347">
        <f t="shared" si="21"/>
        <v>6.7</v>
      </c>
      <c r="AK191" s="347">
        <f t="shared" si="22"/>
        <v>6.7</v>
      </c>
      <c r="AL191" s="136">
        <f t="shared" si="23"/>
        <v>267</v>
      </c>
    </row>
    <row r="192" spans="1:38" ht="15.6" thickTop="1" thickBot="1">
      <c r="A192" s="107" t="s">
        <v>31</v>
      </c>
      <c r="B192" s="46" t="s">
        <v>38</v>
      </c>
      <c r="C192" s="137">
        <v>1307</v>
      </c>
      <c r="D192" s="128">
        <f>H!G192</f>
        <v>0</v>
      </c>
      <c r="E192" s="128">
        <f>H!P192</f>
        <v>0</v>
      </c>
      <c r="F192" s="128">
        <f>'H 50'!AD192</f>
        <v>2.1702128838985531E-2</v>
      </c>
      <c r="G192" s="128">
        <f>'H 50'!AG192</f>
        <v>6.947626612642245</v>
      </c>
      <c r="H192" s="128">
        <f>H!W192</f>
        <v>10</v>
      </c>
      <c r="I192" s="128">
        <f>H!AA192</f>
        <v>0</v>
      </c>
      <c r="J192" s="130" cm="1">
        <f t="array" ref="J192">H!AH192:AH192</f>
        <v>2.4485234660951689</v>
      </c>
      <c r="K192" s="346">
        <f>'H 50'!BB192</f>
        <v>6.409557841129593</v>
      </c>
      <c r="L192" s="346">
        <f>'H 50'!BC192</f>
        <v>6.4417405667216601</v>
      </c>
      <c r="M192" s="346">
        <f>'H 50'!BD192</f>
        <v>6.3990751532185941</v>
      </c>
      <c r="N192" s="346">
        <f>'H 50'!BE192</f>
        <v>6.8705002118925487</v>
      </c>
      <c r="O192" s="131">
        <f>V!F192</f>
        <v>8.8000000000000007</v>
      </c>
      <c r="P192" s="132">
        <f>V!J192</f>
        <v>6.9</v>
      </c>
      <c r="Q192" s="132">
        <f>V!M192</f>
        <v>6.6</v>
      </c>
      <c r="R192" s="132">
        <f>V!N192</f>
        <v>4</v>
      </c>
      <c r="S192" s="129">
        <f>V!O192</f>
        <v>6.6</v>
      </c>
      <c r="T192" s="132">
        <f>V!S192</f>
        <v>8.3000000000000007</v>
      </c>
      <c r="U192" s="132">
        <f>V!Y192</f>
        <v>6.8</v>
      </c>
      <c r="V192" s="129">
        <f>V!Z192</f>
        <v>7.6</v>
      </c>
      <c r="W192" s="130">
        <f t="shared" si="16"/>
        <v>7.1</v>
      </c>
      <c r="X192" s="133">
        <f>'C'!F192</f>
        <v>6.7</v>
      </c>
      <c r="Y192" s="134">
        <f>'C'!H192</f>
        <v>8.3000000000000007</v>
      </c>
      <c r="Z192" s="129">
        <f>'C'!I192</f>
        <v>7.6</v>
      </c>
      <c r="AA192" s="134">
        <f>'C'!M192</f>
        <v>7.7</v>
      </c>
      <c r="AB192" s="134">
        <f>'C'!R192</f>
        <v>8.1999999999999993</v>
      </c>
      <c r="AC192" s="134">
        <f>'C'!Y192</f>
        <v>6.7</v>
      </c>
      <c r="AD192" s="134">
        <f>'C'!Z192</f>
        <v>10</v>
      </c>
      <c r="AE192" s="129">
        <f>'C'!AA192</f>
        <v>8.1999999999999993</v>
      </c>
      <c r="AF192" s="130">
        <f t="shared" si="17"/>
        <v>7.9</v>
      </c>
      <c r="AG192" s="135">
        <f t="shared" si="18"/>
        <v>5.2</v>
      </c>
      <c r="AH192" s="347">
        <f t="shared" si="19"/>
        <v>7.1</v>
      </c>
      <c r="AI192" s="347">
        <f t="shared" si="20"/>
        <v>7.1</v>
      </c>
      <c r="AJ192" s="347">
        <f t="shared" si="21"/>
        <v>7.1</v>
      </c>
      <c r="AK192" s="347">
        <f t="shared" si="22"/>
        <v>7.3</v>
      </c>
      <c r="AL192" s="136">
        <f t="shared" si="23"/>
        <v>254</v>
      </c>
    </row>
    <row r="193" spans="1:38" ht="15.6" thickTop="1" thickBot="1">
      <c r="A193" s="107" t="s">
        <v>31</v>
      </c>
      <c r="B193" s="46" t="s">
        <v>39</v>
      </c>
      <c r="C193" s="137">
        <v>1308</v>
      </c>
      <c r="D193" s="128">
        <f>H!G193</f>
        <v>0</v>
      </c>
      <c r="E193" s="128">
        <f>H!P193</f>
        <v>0</v>
      </c>
      <c r="F193" s="128">
        <f>'H 50'!AD193</f>
        <v>0</v>
      </c>
      <c r="G193" s="128">
        <f>'H 50'!AG193</f>
        <v>8.9211938638141923</v>
      </c>
      <c r="H193" s="128">
        <f>H!W193</f>
        <v>10</v>
      </c>
      <c r="I193" s="128">
        <f>H!AA193</f>
        <v>0</v>
      </c>
      <c r="J193" s="130" cm="1">
        <f t="array" ref="J193">H!AH193:AH193</f>
        <v>2.4317181461788593</v>
      </c>
      <c r="K193" s="346">
        <f>'H 50'!BB193</f>
        <v>4.2075412231500868</v>
      </c>
      <c r="L193" s="346">
        <f>'H 50'!BC193</f>
        <v>4.5901730203236815</v>
      </c>
      <c r="M193" s="346">
        <f>'H 50'!BD193</f>
        <v>4.3313670868188678</v>
      </c>
      <c r="N193" s="346">
        <f>'H 50'!BE193</f>
        <v>4.3597381915860183</v>
      </c>
      <c r="O193" s="131">
        <f>V!F193</f>
        <v>8.6</v>
      </c>
      <c r="P193" s="132">
        <f>V!J193</f>
        <v>6.6</v>
      </c>
      <c r="Q193" s="132">
        <f>V!M193</f>
        <v>8.6</v>
      </c>
      <c r="R193" s="132">
        <f>V!N193</f>
        <v>6</v>
      </c>
      <c r="S193" s="129">
        <f>V!O193</f>
        <v>7.5</v>
      </c>
      <c r="T193" s="132">
        <f>V!S193</f>
        <v>1.3</v>
      </c>
      <c r="U193" s="132">
        <f>V!Y193</f>
        <v>7.3</v>
      </c>
      <c r="V193" s="129">
        <f>V!Z193</f>
        <v>5</v>
      </c>
      <c r="W193" s="130">
        <f t="shared" si="16"/>
        <v>6.4</v>
      </c>
      <c r="X193" s="133">
        <f>'C'!F193</f>
        <v>7.3</v>
      </c>
      <c r="Y193" s="134">
        <f>'C'!H193</f>
        <v>6.2</v>
      </c>
      <c r="Z193" s="129">
        <f>'C'!I193</f>
        <v>6.8</v>
      </c>
      <c r="AA193" s="134">
        <f>'C'!M193</f>
        <v>8.4</v>
      </c>
      <c r="AB193" s="134">
        <f>'C'!R193</f>
        <v>8.8000000000000007</v>
      </c>
      <c r="AC193" s="134">
        <f>'C'!Y193</f>
        <v>5.2</v>
      </c>
      <c r="AD193" s="134">
        <f>'C'!Z193</f>
        <v>10</v>
      </c>
      <c r="AE193" s="129">
        <f>'C'!AA193</f>
        <v>8.1</v>
      </c>
      <c r="AF193" s="130">
        <f t="shared" si="17"/>
        <v>7.5</v>
      </c>
      <c r="AG193" s="135">
        <f t="shared" si="18"/>
        <v>4.9000000000000004</v>
      </c>
      <c r="AH193" s="347">
        <f t="shared" si="19"/>
        <v>5.9</v>
      </c>
      <c r="AI193" s="347">
        <f t="shared" si="20"/>
        <v>6</v>
      </c>
      <c r="AJ193" s="347">
        <f t="shared" si="21"/>
        <v>5.9</v>
      </c>
      <c r="AK193" s="347">
        <f t="shared" si="22"/>
        <v>5.9</v>
      </c>
      <c r="AL193" s="136">
        <f t="shared" si="23"/>
        <v>272</v>
      </c>
    </row>
    <row r="194" spans="1:38" ht="15.6" thickTop="1" thickBot="1">
      <c r="A194" s="107" t="s">
        <v>31</v>
      </c>
      <c r="B194" s="46" t="s">
        <v>40</v>
      </c>
      <c r="C194" s="137">
        <v>1309</v>
      </c>
      <c r="D194" s="128">
        <f>H!G194</f>
        <v>10</v>
      </c>
      <c r="E194" s="128">
        <f>H!P194</f>
        <v>0</v>
      </c>
      <c r="F194" s="128">
        <f>'H 50'!AD194</f>
        <v>5.1063830231097875E-3</v>
      </c>
      <c r="G194" s="128">
        <f>'H 50'!AG194</f>
        <v>9.2129225669879631</v>
      </c>
      <c r="H194" s="128">
        <f>H!W194</f>
        <v>10</v>
      </c>
      <c r="I194" s="128">
        <f>H!AA194</f>
        <v>0</v>
      </c>
      <c r="J194" s="130" cm="1">
        <f t="array" ref="J194">H!AH194:AH194</f>
        <v>4.1333006718554035</v>
      </c>
      <c r="K194" s="346">
        <f>'H 50'!BB194</f>
        <v>5.0257668245798941</v>
      </c>
      <c r="L194" s="346">
        <f>'H 50'!BC194</f>
        <v>5.1827595092423584</v>
      </c>
      <c r="M194" s="346">
        <f>'H 50'!BD194</f>
        <v>5.0841695434682315</v>
      </c>
      <c r="N194" s="346">
        <f>'H 50'!BE194</f>
        <v>6.001997903715413</v>
      </c>
      <c r="O194" s="131">
        <f>V!F194</f>
        <v>9.4</v>
      </c>
      <c r="P194" s="132">
        <f>V!J194</f>
        <v>6.8</v>
      </c>
      <c r="Q194" s="132">
        <f>V!M194</f>
        <v>7.9</v>
      </c>
      <c r="R194" s="132">
        <f>V!N194</f>
        <v>6</v>
      </c>
      <c r="S194" s="129">
        <f>V!O194</f>
        <v>7.5</v>
      </c>
      <c r="T194" s="132">
        <f>V!S194</f>
        <v>1.2</v>
      </c>
      <c r="U194" s="132">
        <f>V!Y194</f>
        <v>6</v>
      </c>
      <c r="V194" s="129">
        <f>V!Z194</f>
        <v>4</v>
      </c>
      <c r="W194" s="130">
        <f t="shared" si="16"/>
        <v>6</v>
      </c>
      <c r="X194" s="133">
        <f>'C'!F194</f>
        <v>6.7</v>
      </c>
      <c r="Y194" s="134">
        <f>'C'!H194</f>
        <v>7.4</v>
      </c>
      <c r="Z194" s="129">
        <f>'C'!I194</f>
        <v>7.1</v>
      </c>
      <c r="AA194" s="134">
        <f>'C'!M194</f>
        <v>9.5</v>
      </c>
      <c r="AB194" s="134">
        <f>'C'!R194</f>
        <v>9.3000000000000007</v>
      </c>
      <c r="AC194" s="134">
        <f>'C'!Y194</f>
        <v>6.8</v>
      </c>
      <c r="AD194" s="134">
        <f>'C'!Z194</f>
        <v>10</v>
      </c>
      <c r="AE194" s="129">
        <f>'C'!AA194</f>
        <v>8.9</v>
      </c>
      <c r="AF194" s="130">
        <f t="shared" si="17"/>
        <v>8.1</v>
      </c>
      <c r="AG194" s="135">
        <f t="shared" si="18"/>
        <v>5.9</v>
      </c>
      <c r="AH194" s="347">
        <f t="shared" si="19"/>
        <v>6.3</v>
      </c>
      <c r="AI194" s="347">
        <f t="shared" si="20"/>
        <v>6.3</v>
      </c>
      <c r="AJ194" s="347">
        <f t="shared" si="21"/>
        <v>6.3</v>
      </c>
      <c r="AK194" s="347">
        <f t="shared" si="22"/>
        <v>6.6</v>
      </c>
      <c r="AL194" s="136">
        <f t="shared" si="23"/>
        <v>137</v>
      </c>
    </row>
    <row r="195" spans="1:38" ht="15.6" thickTop="1" thickBot="1">
      <c r="A195" s="107" t="s">
        <v>31</v>
      </c>
      <c r="B195" s="46" t="s">
        <v>41</v>
      </c>
      <c r="C195" s="137">
        <v>1310</v>
      </c>
      <c r="D195" s="128">
        <f>H!G195</f>
        <v>10</v>
      </c>
      <c r="E195" s="128">
        <f>H!P195</f>
        <v>0</v>
      </c>
      <c r="F195" s="128">
        <f>'H 50'!AD195</f>
        <v>1.3897871463856788</v>
      </c>
      <c r="G195" s="128">
        <f>'H 50'!AG195</f>
        <v>8.3083703023871003</v>
      </c>
      <c r="H195" s="128">
        <f>H!W195</f>
        <v>10</v>
      </c>
      <c r="I195" s="128">
        <f>H!AA195</f>
        <v>0</v>
      </c>
      <c r="J195" s="130" cm="1">
        <f t="array" ref="J195">H!AH195:AH195</f>
        <v>4.4183390478763469</v>
      </c>
      <c r="K195" s="346">
        <f>'H 50'!BB195</f>
        <v>6.4862230385157957</v>
      </c>
      <c r="L195" s="346">
        <f>'H 50'!BC195</f>
        <v>7.2236797233034187</v>
      </c>
      <c r="M195" s="346">
        <f>'H 50'!BD195</f>
        <v>6.6309109408514475</v>
      </c>
      <c r="N195" s="346">
        <f>'H 50'!BE195</f>
        <v>6.9510473601174887</v>
      </c>
      <c r="O195" s="131">
        <f>V!F195</f>
        <v>8.1</v>
      </c>
      <c r="P195" s="132">
        <f>V!J195</f>
        <v>6.5</v>
      </c>
      <c r="Q195" s="132">
        <f>V!M195</f>
        <v>6.6</v>
      </c>
      <c r="R195" s="132">
        <f>V!N195</f>
        <v>10</v>
      </c>
      <c r="S195" s="129">
        <f>V!O195</f>
        <v>7.8</v>
      </c>
      <c r="T195" s="132">
        <f>V!S195</f>
        <v>0.9</v>
      </c>
      <c r="U195" s="132">
        <f>V!Y195</f>
        <v>6.6</v>
      </c>
      <c r="V195" s="129">
        <f>V!Z195</f>
        <v>4.3</v>
      </c>
      <c r="W195" s="130">
        <f t="shared" ref="W195:W258" si="24">ROUND((10-GEOMEAN(((10-S195)/10*9+1),((10-V195)/10*9+1)))/9*10,1)</f>
        <v>6.4</v>
      </c>
      <c r="X195" s="133">
        <f>'C'!F195</f>
        <v>6.7</v>
      </c>
      <c r="Y195" s="134">
        <f>'C'!H195</f>
        <v>7.3</v>
      </c>
      <c r="Z195" s="129">
        <f>'C'!I195</f>
        <v>7</v>
      </c>
      <c r="AA195" s="134">
        <f>'C'!M195</f>
        <v>6.8</v>
      </c>
      <c r="AB195" s="134">
        <f>'C'!R195</f>
        <v>7.6</v>
      </c>
      <c r="AC195" s="134">
        <f>'C'!Y195</f>
        <v>5.6</v>
      </c>
      <c r="AD195" s="134">
        <f>'C'!Z195</f>
        <v>10</v>
      </c>
      <c r="AE195" s="129">
        <f>'C'!AA195</f>
        <v>7.5</v>
      </c>
      <c r="AF195" s="130">
        <f t="shared" ref="AF195:AF258" si="25">ROUND((10-GEOMEAN(((10-Z195)/10*9+1),((10-AE195)/10*9+1)))/9*10,1)</f>
        <v>7.3</v>
      </c>
      <c r="AG195" s="135">
        <f t="shared" ref="AG195:AG258" si="26">ROUND(J195^(1/3)*W195^(1/3)*AF195^(1/3),1)</f>
        <v>5.9</v>
      </c>
      <c r="AH195" s="347">
        <f t="shared" ref="AH195:AH258" si="27">ROUND(K195^(1/3)*W195^(1/3)*AF195^(1/3),1)</f>
        <v>6.7</v>
      </c>
      <c r="AI195" s="347">
        <f t="shared" ref="AI195:AI258" si="28">ROUND(L195^(1/3)*W195^(1/3)*AF195^(1/3),1)</f>
        <v>7</v>
      </c>
      <c r="AJ195" s="347">
        <f t="shared" ref="AJ195:AJ258" si="29">ROUND(M195^(1/3)*W195^(1/3)*AF195^(1/3),1)</f>
        <v>6.8</v>
      </c>
      <c r="AK195" s="347">
        <f t="shared" ref="AK195:AK258" si="30">ROUND(N195^(1/3)*W195^(1/3)*AF195^(1/3),1)</f>
        <v>6.9</v>
      </c>
      <c r="AL195" s="136">
        <f t="shared" ref="AL195:AL258" si="31">_xlfn.RANK.EQ(AG195,AG$3:AG$300)</f>
        <v>137</v>
      </c>
    </row>
    <row r="196" spans="1:38" ht="15.6" thickTop="1" thickBot="1">
      <c r="A196" s="107" t="s">
        <v>31</v>
      </c>
      <c r="B196" s="46" t="s">
        <v>42</v>
      </c>
      <c r="C196" s="137">
        <v>1311</v>
      </c>
      <c r="D196" s="128">
        <f>H!G196</f>
        <v>10</v>
      </c>
      <c r="E196" s="128">
        <f>H!P196</f>
        <v>0</v>
      </c>
      <c r="F196" s="128">
        <f>'H 50'!AD196</f>
        <v>0</v>
      </c>
      <c r="G196" s="128">
        <f>'H 50'!AG196</f>
        <v>4.9672054108646959</v>
      </c>
      <c r="H196" s="128">
        <f>H!W196</f>
        <v>10</v>
      </c>
      <c r="I196" s="128">
        <f>H!AA196</f>
        <v>0</v>
      </c>
      <c r="J196" s="130" cm="1">
        <f t="array" ref="J196">H!AH196:AH196</f>
        <v>4.5746451528813203</v>
      </c>
      <c r="K196" s="346">
        <f>'H 50'!BB196</f>
        <v>5.1364720108048152</v>
      </c>
      <c r="L196" s="346">
        <f>'H 50'!BC196</f>
        <v>5.1668437819240172</v>
      </c>
      <c r="M196" s="346">
        <f>'H 50'!BD196</f>
        <v>5.1190961371799775</v>
      </c>
      <c r="N196" s="346">
        <f>'H 50'!BE196</f>
        <v>5.6773235406231839</v>
      </c>
      <c r="O196" s="131">
        <f>V!F196</f>
        <v>9.4</v>
      </c>
      <c r="P196" s="132">
        <f>V!J196</f>
        <v>8</v>
      </c>
      <c r="Q196" s="132">
        <f>V!M196</f>
        <v>6.8</v>
      </c>
      <c r="R196" s="132">
        <f>V!N196</f>
        <v>4</v>
      </c>
      <c r="S196" s="129">
        <f>V!O196</f>
        <v>7.1</v>
      </c>
      <c r="T196" s="132">
        <f>V!S196</f>
        <v>2.1</v>
      </c>
      <c r="U196" s="132">
        <f>V!Y196</f>
        <v>7.4</v>
      </c>
      <c r="V196" s="129">
        <f>V!Z196</f>
        <v>5.3</v>
      </c>
      <c r="W196" s="130">
        <f t="shared" si="24"/>
        <v>6.3</v>
      </c>
      <c r="X196" s="133">
        <f>'C'!F196</f>
        <v>6.7</v>
      </c>
      <c r="Y196" s="134">
        <f>'C'!H196</f>
        <v>7.3</v>
      </c>
      <c r="Z196" s="129">
        <f>'C'!I196</f>
        <v>7</v>
      </c>
      <c r="AA196" s="134">
        <f>'C'!M196</f>
        <v>7.4</v>
      </c>
      <c r="AB196" s="134">
        <f>'C'!R196</f>
        <v>6</v>
      </c>
      <c r="AC196" s="134">
        <f>'C'!Y196</f>
        <v>6.8</v>
      </c>
      <c r="AD196" s="134">
        <f>'C'!Z196</f>
        <v>10</v>
      </c>
      <c r="AE196" s="129">
        <f>'C'!AA196</f>
        <v>7.6</v>
      </c>
      <c r="AF196" s="130">
        <f t="shared" si="25"/>
        <v>7.3</v>
      </c>
      <c r="AG196" s="135">
        <f t="shared" si="26"/>
        <v>5.9</v>
      </c>
      <c r="AH196" s="347">
        <f t="shared" si="27"/>
        <v>6.2</v>
      </c>
      <c r="AI196" s="347">
        <f t="shared" si="28"/>
        <v>6.2</v>
      </c>
      <c r="AJ196" s="347">
        <f t="shared" si="29"/>
        <v>6.2</v>
      </c>
      <c r="AK196" s="347">
        <f t="shared" si="30"/>
        <v>6.4</v>
      </c>
      <c r="AL196" s="136">
        <f t="shared" si="31"/>
        <v>137</v>
      </c>
    </row>
    <row r="197" spans="1:38" ht="15.6" thickTop="1" thickBot="1">
      <c r="A197" s="107" t="s">
        <v>31</v>
      </c>
      <c r="B197" s="46" t="s">
        <v>43</v>
      </c>
      <c r="C197" s="137">
        <v>1312</v>
      </c>
      <c r="D197" s="128">
        <f>H!G197</f>
        <v>10</v>
      </c>
      <c r="E197" s="128">
        <f>H!P197</f>
        <v>0</v>
      </c>
      <c r="F197" s="128">
        <f>'H 50'!AD197</f>
        <v>0</v>
      </c>
      <c r="G197" s="128">
        <f>'H 50'!AG197</f>
        <v>9.7493877066952681</v>
      </c>
      <c r="H197" s="128">
        <f>H!W197</f>
        <v>10</v>
      </c>
      <c r="I197" s="128">
        <f>H!AA197</f>
        <v>0</v>
      </c>
      <c r="J197" s="130" cm="1">
        <f t="array" ref="J197">H!AH197:AH197</f>
        <v>4.0626530247010884</v>
      </c>
      <c r="K197" s="346">
        <f>'H 50'!BB197</f>
        <v>3.9349346417960884</v>
      </c>
      <c r="L197" s="346">
        <f>'H 50'!BC197</f>
        <v>4.3767361480246825</v>
      </c>
      <c r="M197" s="346">
        <f>'H 50'!BD197</f>
        <v>4.4284177013657686</v>
      </c>
      <c r="N197" s="346">
        <f>'H 50'!BE197</f>
        <v>4.5733162457156524</v>
      </c>
      <c r="O197" s="131">
        <f>V!F197</f>
        <v>8.1999999999999993</v>
      </c>
      <c r="P197" s="132">
        <f>V!J197</f>
        <v>6.4</v>
      </c>
      <c r="Q197" s="132">
        <f>V!M197</f>
        <v>6.8</v>
      </c>
      <c r="R197" s="132">
        <f>V!N197</f>
        <v>4</v>
      </c>
      <c r="S197" s="129">
        <f>V!O197</f>
        <v>6.4</v>
      </c>
      <c r="T197" s="132">
        <f>V!S197</f>
        <v>8.1999999999999993</v>
      </c>
      <c r="U197" s="132">
        <f>V!Y197</f>
        <v>6.3</v>
      </c>
      <c r="V197" s="129">
        <f>V!Z197</f>
        <v>7.4</v>
      </c>
      <c r="W197" s="130">
        <f t="shared" si="24"/>
        <v>6.9</v>
      </c>
      <c r="X197" s="133">
        <f>'C'!F197</f>
        <v>3.3</v>
      </c>
      <c r="Y197" s="134">
        <f>'C'!H197</f>
        <v>7.7</v>
      </c>
      <c r="Z197" s="129">
        <f>'C'!I197</f>
        <v>5.9</v>
      </c>
      <c r="AA197" s="134">
        <f>'C'!M197</f>
        <v>5.2</v>
      </c>
      <c r="AB197" s="134">
        <f>'C'!R197</f>
        <v>6.8</v>
      </c>
      <c r="AC197" s="134">
        <f>'C'!Y197</f>
        <v>7.7</v>
      </c>
      <c r="AD197" s="134">
        <f>'C'!Z197</f>
        <v>10</v>
      </c>
      <c r="AE197" s="129">
        <f>'C'!AA197</f>
        <v>7.4</v>
      </c>
      <c r="AF197" s="130">
        <f t="shared" si="25"/>
        <v>6.7</v>
      </c>
      <c r="AG197" s="135">
        <f t="shared" si="26"/>
        <v>5.7</v>
      </c>
      <c r="AH197" s="347">
        <f t="shared" si="27"/>
        <v>5.7</v>
      </c>
      <c r="AI197" s="347">
        <f t="shared" si="28"/>
        <v>5.9</v>
      </c>
      <c r="AJ197" s="347">
        <f t="shared" si="29"/>
        <v>5.9</v>
      </c>
      <c r="AK197" s="347">
        <f t="shared" si="30"/>
        <v>6</v>
      </c>
      <c r="AL197" s="136">
        <f t="shared" si="31"/>
        <v>175</v>
      </c>
    </row>
    <row r="198" spans="1:38" ht="15.6" thickTop="1" thickBot="1">
      <c r="A198" s="107" t="s">
        <v>31</v>
      </c>
      <c r="B198" s="46" t="s">
        <v>44</v>
      </c>
      <c r="C198" s="137">
        <v>1313</v>
      </c>
      <c r="D198" s="128">
        <f>H!G198</f>
        <v>10</v>
      </c>
      <c r="E198" s="128">
        <f>H!P198</f>
        <v>0</v>
      </c>
      <c r="F198" s="128">
        <f>'H 50'!AD198</f>
        <v>0</v>
      </c>
      <c r="G198" s="128">
        <f>'H 50'!AG198</f>
        <v>9.1443961897082087</v>
      </c>
      <c r="H198" s="128">
        <f>H!W198</f>
        <v>10</v>
      </c>
      <c r="I198" s="128">
        <f>H!AA198</f>
        <v>0</v>
      </c>
      <c r="J198" s="130" cm="1">
        <f t="array" ref="J198">H!AH198:AH198</f>
        <v>3.9525208259468791</v>
      </c>
      <c r="K198" s="346">
        <f>'H 50'!BB198</f>
        <v>3.9130794857826898</v>
      </c>
      <c r="L198" s="346">
        <f>'H 50'!BC198</f>
        <v>4.3583846357148612</v>
      </c>
      <c r="M198" s="346">
        <f>'H 50'!BD198</f>
        <v>4.4016272517985273</v>
      </c>
      <c r="N198" s="346">
        <f>'H 50'!BE198</f>
        <v>3.9796664683689547</v>
      </c>
      <c r="O198" s="131">
        <f>V!F198</f>
        <v>8.3000000000000007</v>
      </c>
      <c r="P198" s="132">
        <f>V!J198</f>
        <v>8.1999999999999993</v>
      </c>
      <c r="Q198" s="132">
        <f>V!M198</f>
        <v>7.4</v>
      </c>
      <c r="R198" s="132">
        <f>V!N198</f>
        <v>6</v>
      </c>
      <c r="S198" s="129">
        <f>V!O198</f>
        <v>7.5</v>
      </c>
      <c r="T198" s="132">
        <f>V!S198</f>
        <v>6.8</v>
      </c>
      <c r="U198" s="132">
        <f>V!Y198</f>
        <v>6.1</v>
      </c>
      <c r="V198" s="129">
        <f>V!Z198</f>
        <v>6.5</v>
      </c>
      <c r="W198" s="130">
        <f t="shared" si="24"/>
        <v>7</v>
      </c>
      <c r="X198" s="133">
        <f>'C'!F198</f>
        <v>3.3</v>
      </c>
      <c r="Y198" s="134">
        <f>'C'!H198</f>
        <v>4.5999999999999996</v>
      </c>
      <c r="Z198" s="129">
        <f>'C'!I198</f>
        <v>4</v>
      </c>
      <c r="AA198" s="134">
        <f>'C'!M198</f>
        <v>8.6999999999999993</v>
      </c>
      <c r="AB198" s="134">
        <f>'C'!R198</f>
        <v>8.5</v>
      </c>
      <c r="AC198" s="134">
        <f>'C'!Y198</f>
        <v>5.7</v>
      </c>
      <c r="AD198" s="134">
        <f>'C'!Z198</f>
        <v>10</v>
      </c>
      <c r="AE198" s="129">
        <f>'C'!AA198</f>
        <v>8.1999999999999993</v>
      </c>
      <c r="AF198" s="130">
        <f t="shared" si="25"/>
        <v>6.6</v>
      </c>
      <c r="AG198" s="135">
        <f t="shared" si="26"/>
        <v>5.7</v>
      </c>
      <c r="AH198" s="347">
        <f t="shared" si="27"/>
        <v>5.7</v>
      </c>
      <c r="AI198" s="347">
        <f t="shared" si="28"/>
        <v>5.9</v>
      </c>
      <c r="AJ198" s="347">
        <f t="shared" si="29"/>
        <v>5.9</v>
      </c>
      <c r="AK198" s="347">
        <f t="shared" si="30"/>
        <v>5.7</v>
      </c>
      <c r="AL198" s="136">
        <f t="shared" si="31"/>
        <v>175</v>
      </c>
    </row>
    <row r="199" spans="1:38" ht="15.6" thickTop="1" thickBot="1">
      <c r="A199" s="107" t="s">
        <v>31</v>
      </c>
      <c r="B199" s="46" t="s">
        <v>45</v>
      </c>
      <c r="C199" s="137">
        <v>1314</v>
      </c>
      <c r="D199" s="128">
        <f>H!G199</f>
        <v>0</v>
      </c>
      <c r="E199" s="128">
        <f>H!P199</f>
        <v>0</v>
      </c>
      <c r="F199" s="128">
        <f>'H 50'!AD199</f>
        <v>3.1914894885205103E-2</v>
      </c>
      <c r="G199" s="128">
        <f>'H 50'!AG199</f>
        <v>5.0631432143080932</v>
      </c>
      <c r="H199" s="128">
        <f>H!W199</f>
        <v>10</v>
      </c>
      <c r="I199" s="128">
        <f>H!AA199</f>
        <v>0</v>
      </c>
      <c r="J199" s="130" cm="1">
        <f t="array" ref="J199">H!AH199:AH199</f>
        <v>2.4568445574524147</v>
      </c>
      <c r="K199" s="346">
        <f>'H 50'!BB199</f>
        <v>3.762574375197548</v>
      </c>
      <c r="L199" s="346">
        <f>'H 50'!BC199</f>
        <v>4.6445332559537063</v>
      </c>
      <c r="M199" s="346">
        <f>'H 50'!BD199</f>
        <v>4.429066919497</v>
      </c>
      <c r="N199" s="346">
        <f>'H 50'!BE199</f>
        <v>4.8275149658024379</v>
      </c>
      <c r="O199" s="131">
        <f>V!F199</f>
        <v>7.9</v>
      </c>
      <c r="P199" s="132">
        <f>V!J199</f>
        <v>6.6</v>
      </c>
      <c r="Q199" s="132">
        <f>V!M199</f>
        <v>6.8</v>
      </c>
      <c r="R199" s="132">
        <f>V!N199</f>
        <v>4</v>
      </c>
      <c r="S199" s="129">
        <f>V!O199</f>
        <v>6.3</v>
      </c>
      <c r="T199" s="132">
        <f>V!S199</f>
        <v>7.9</v>
      </c>
      <c r="U199" s="132">
        <f>V!Y199</f>
        <v>6.4</v>
      </c>
      <c r="V199" s="129">
        <f>V!Z199</f>
        <v>7.2</v>
      </c>
      <c r="W199" s="130">
        <f t="shared" si="24"/>
        <v>6.8</v>
      </c>
      <c r="X199" s="133">
        <f>'C'!F199</f>
        <v>3.3</v>
      </c>
      <c r="Y199" s="134">
        <f>'C'!H199</f>
        <v>7</v>
      </c>
      <c r="Z199" s="129">
        <f>'C'!I199</f>
        <v>5.4</v>
      </c>
      <c r="AA199" s="134">
        <f>'C'!M199</f>
        <v>5.0999999999999996</v>
      </c>
      <c r="AB199" s="134">
        <f>'C'!R199</f>
        <v>5.4</v>
      </c>
      <c r="AC199" s="134">
        <f>'C'!Y199</f>
        <v>6.7</v>
      </c>
      <c r="AD199" s="134">
        <f>'C'!Z199</f>
        <v>10</v>
      </c>
      <c r="AE199" s="129">
        <f>'C'!AA199</f>
        <v>6.8</v>
      </c>
      <c r="AF199" s="130">
        <f t="shared" si="25"/>
        <v>6.1</v>
      </c>
      <c r="AG199" s="135">
        <f t="shared" si="26"/>
        <v>4.7</v>
      </c>
      <c r="AH199" s="347">
        <f t="shared" si="27"/>
        <v>5.4</v>
      </c>
      <c r="AI199" s="347">
        <f t="shared" si="28"/>
        <v>5.8</v>
      </c>
      <c r="AJ199" s="347">
        <f t="shared" si="29"/>
        <v>5.7</v>
      </c>
      <c r="AK199" s="347">
        <f t="shared" si="30"/>
        <v>5.9</v>
      </c>
      <c r="AL199" s="136">
        <f t="shared" si="31"/>
        <v>290</v>
      </c>
    </row>
    <row r="200" spans="1:38" ht="15.6" thickTop="1" thickBot="1">
      <c r="A200" s="107" t="s">
        <v>31</v>
      </c>
      <c r="B200" s="46" t="s">
        <v>46</v>
      </c>
      <c r="C200" s="137">
        <v>1315</v>
      </c>
      <c r="D200" s="128">
        <f>H!G200</f>
        <v>0</v>
      </c>
      <c r="E200" s="128">
        <f>H!P200</f>
        <v>0</v>
      </c>
      <c r="F200" s="128">
        <f>'H 50'!AD200</f>
        <v>0</v>
      </c>
      <c r="G200" s="128">
        <f>'H 50'!AG200</f>
        <v>4.8957418345758201</v>
      </c>
      <c r="H200" s="128">
        <f>H!W200</f>
        <v>10</v>
      </c>
      <c r="I200" s="128">
        <f>H!AA200</f>
        <v>0</v>
      </c>
      <c r="J200" s="130" cm="1">
        <f t="array" ref="J200">H!AH200:AH200</f>
        <v>2.7970306014513682</v>
      </c>
      <c r="K200" s="346">
        <f>'H 50'!BB200</f>
        <v>4.1365391143826882</v>
      </c>
      <c r="L200" s="346">
        <f>'H 50'!BC200</f>
        <v>4.5150287497009201</v>
      </c>
      <c r="M200" s="346">
        <f>'H 50'!BD200</f>
        <v>4.4474470340143695</v>
      </c>
      <c r="N200" s="346">
        <f>'H 50'!BE200</f>
        <v>4.1625496302314984</v>
      </c>
      <c r="O200" s="131">
        <f>V!F200</f>
        <v>9.5</v>
      </c>
      <c r="P200" s="132">
        <f>V!J200</f>
        <v>7.1</v>
      </c>
      <c r="Q200" s="132">
        <f>V!M200</f>
        <v>9.4</v>
      </c>
      <c r="R200" s="132">
        <f>V!N200</f>
        <v>4</v>
      </c>
      <c r="S200" s="129">
        <f>V!O200</f>
        <v>7.5</v>
      </c>
      <c r="T200" s="132">
        <f>V!S200</f>
        <v>2.8</v>
      </c>
      <c r="U200" s="132">
        <f>V!Y200</f>
        <v>6.1</v>
      </c>
      <c r="V200" s="129">
        <f>V!Z200</f>
        <v>4.7</v>
      </c>
      <c r="W200" s="130">
        <f t="shared" si="24"/>
        <v>6.3</v>
      </c>
      <c r="X200" s="133">
        <f>'C'!F200</f>
        <v>6.7</v>
      </c>
      <c r="Y200" s="134">
        <f>'C'!H200</f>
        <v>8.4</v>
      </c>
      <c r="Z200" s="129">
        <f>'C'!I200</f>
        <v>7.7</v>
      </c>
      <c r="AA200" s="134">
        <f>'C'!M200</f>
        <v>9.5</v>
      </c>
      <c r="AB200" s="134">
        <f>'C'!R200</f>
        <v>9.8000000000000007</v>
      </c>
      <c r="AC200" s="134">
        <f>'C'!Y200</f>
        <v>6.5</v>
      </c>
      <c r="AD200" s="134">
        <f>'C'!Z200</f>
        <v>10</v>
      </c>
      <c r="AE200" s="129">
        <f>'C'!AA200</f>
        <v>9</v>
      </c>
      <c r="AF200" s="130">
        <f t="shared" si="25"/>
        <v>8.4</v>
      </c>
      <c r="AG200" s="135">
        <f t="shared" si="26"/>
        <v>5.3</v>
      </c>
      <c r="AH200" s="347">
        <f t="shared" si="27"/>
        <v>6</v>
      </c>
      <c r="AI200" s="347">
        <f t="shared" si="28"/>
        <v>6.2</v>
      </c>
      <c r="AJ200" s="347">
        <f t="shared" si="29"/>
        <v>6.2</v>
      </c>
      <c r="AK200" s="347">
        <f t="shared" si="30"/>
        <v>6</v>
      </c>
      <c r="AL200" s="136">
        <f t="shared" si="31"/>
        <v>241</v>
      </c>
    </row>
    <row r="201" spans="1:38" ht="15.6" thickTop="1" thickBot="1">
      <c r="A201" s="107" t="s">
        <v>31</v>
      </c>
      <c r="B201" s="46" t="s">
        <v>47</v>
      </c>
      <c r="C201" s="137">
        <v>1316</v>
      </c>
      <c r="D201" s="128">
        <f>H!G201</f>
        <v>10</v>
      </c>
      <c r="E201" s="128">
        <f>H!P201</f>
        <v>0</v>
      </c>
      <c r="F201" s="128">
        <f>'H 50'!AD201</f>
        <v>0</v>
      </c>
      <c r="G201" s="128">
        <f>'H 50'!AG201</f>
        <v>6.3759180023312387</v>
      </c>
      <c r="H201" s="128">
        <f>H!W201</f>
        <v>10</v>
      </c>
      <c r="I201" s="128">
        <f>H!AA201</f>
        <v>0</v>
      </c>
      <c r="J201" s="130" cm="1">
        <f t="array" ref="J201">H!AH201:AH201</f>
        <v>3.9827052198531532</v>
      </c>
      <c r="K201" s="346">
        <f>'H 50'!BB201</f>
        <v>3.604989411952515</v>
      </c>
      <c r="L201" s="346">
        <f>'H 50'!BC201</f>
        <v>3.7456959886793206</v>
      </c>
      <c r="M201" s="346">
        <f>'H 50'!BD201</f>
        <v>3.759870590611083</v>
      </c>
      <c r="N201" s="346">
        <f>'H 50'!BE201</f>
        <v>4.0000085959014164</v>
      </c>
      <c r="O201" s="131">
        <f>V!F201</f>
        <v>10</v>
      </c>
      <c r="P201" s="132">
        <f>V!J201</f>
        <v>7</v>
      </c>
      <c r="Q201" s="132">
        <f>V!M201</f>
        <v>7.6</v>
      </c>
      <c r="R201" s="132">
        <f>V!N201</f>
        <v>4</v>
      </c>
      <c r="S201" s="129">
        <f>V!O201</f>
        <v>7.2</v>
      </c>
      <c r="T201" s="132">
        <f>V!S201</f>
        <v>2.1</v>
      </c>
      <c r="U201" s="132">
        <f>V!Y201</f>
        <v>5.4</v>
      </c>
      <c r="V201" s="129">
        <f>V!Z201</f>
        <v>3.9</v>
      </c>
      <c r="W201" s="130">
        <f t="shared" si="24"/>
        <v>5.8</v>
      </c>
      <c r="X201" s="133">
        <f>'C'!F201</f>
        <v>6.7</v>
      </c>
      <c r="Y201" s="134">
        <f>'C'!H201</f>
        <v>8</v>
      </c>
      <c r="Z201" s="129">
        <f>'C'!I201</f>
        <v>7.4</v>
      </c>
      <c r="AA201" s="134">
        <f>'C'!M201</f>
        <v>9.9</v>
      </c>
      <c r="AB201" s="134">
        <f>'C'!R201</f>
        <v>9.6</v>
      </c>
      <c r="AC201" s="134">
        <f>'C'!Y201</f>
        <v>8.8000000000000007</v>
      </c>
      <c r="AD201" s="134">
        <f>'C'!Z201</f>
        <v>10</v>
      </c>
      <c r="AE201" s="129">
        <f>'C'!AA201</f>
        <v>9.6</v>
      </c>
      <c r="AF201" s="130">
        <f t="shared" si="25"/>
        <v>8.6999999999999993</v>
      </c>
      <c r="AG201" s="135">
        <f t="shared" si="26"/>
        <v>5.9</v>
      </c>
      <c r="AH201" s="347">
        <f t="shared" si="27"/>
        <v>5.7</v>
      </c>
      <c r="AI201" s="347">
        <f t="shared" si="28"/>
        <v>5.7</v>
      </c>
      <c r="AJ201" s="347">
        <f t="shared" si="29"/>
        <v>5.7</v>
      </c>
      <c r="AK201" s="347">
        <f t="shared" si="30"/>
        <v>5.9</v>
      </c>
      <c r="AL201" s="136">
        <f t="shared" si="31"/>
        <v>137</v>
      </c>
    </row>
    <row r="202" spans="1:38" ht="15.6" thickTop="1" thickBot="1">
      <c r="A202" s="107" t="s">
        <v>31</v>
      </c>
      <c r="B202" s="46" t="s">
        <v>48</v>
      </c>
      <c r="C202" s="137">
        <v>1317</v>
      </c>
      <c r="D202" s="128">
        <f>H!G202</f>
        <v>10</v>
      </c>
      <c r="E202" s="128">
        <f>H!P202</f>
        <v>0</v>
      </c>
      <c r="F202" s="128">
        <f>'H 50'!AD202</f>
        <v>0.19148935662939193</v>
      </c>
      <c r="G202" s="128">
        <f>'H 50'!AG202</f>
        <v>4.4111601600573014</v>
      </c>
      <c r="H202" s="128">
        <f>H!W202</f>
        <v>10</v>
      </c>
      <c r="I202" s="128">
        <f>H!AA202</f>
        <v>0</v>
      </c>
      <c r="J202" s="130" cm="1">
        <f t="array" ref="J202">H!AH202:AH202</f>
        <v>4.8201989773023657</v>
      </c>
      <c r="K202" s="346">
        <f>'H 50'!BB202</f>
        <v>4.3091179900660208</v>
      </c>
      <c r="L202" s="346">
        <f>'H 50'!BC202</f>
        <v>4.9833345748007574</v>
      </c>
      <c r="M202" s="346">
        <f>'H 50'!BD202</f>
        <v>4.4723435949432462</v>
      </c>
      <c r="N202" s="346">
        <f>'H 50'!BE202</f>
        <v>4.8954832320274102</v>
      </c>
      <c r="O202" s="131">
        <f>V!F202</f>
        <v>9.1999999999999993</v>
      </c>
      <c r="P202" s="132">
        <f>V!J202</f>
        <v>7</v>
      </c>
      <c r="Q202" s="132">
        <f>V!M202</f>
        <v>8.1999999999999993</v>
      </c>
      <c r="R202" s="132">
        <f>V!N202</f>
        <v>4</v>
      </c>
      <c r="S202" s="129">
        <f>V!O202</f>
        <v>7.1</v>
      </c>
      <c r="T202" s="132">
        <f>V!S202</f>
        <v>3.5</v>
      </c>
      <c r="U202" s="132">
        <f>V!Y202</f>
        <v>6.3</v>
      </c>
      <c r="V202" s="129">
        <f>V!Z202</f>
        <v>5.0999999999999996</v>
      </c>
      <c r="W202" s="130">
        <f t="shared" si="24"/>
        <v>6.2</v>
      </c>
      <c r="X202" s="133">
        <f>'C'!F202</f>
        <v>3.3</v>
      </c>
      <c r="Y202" s="134">
        <f>'C'!H202</f>
        <v>9.6</v>
      </c>
      <c r="Z202" s="129">
        <f>'C'!I202</f>
        <v>7.7</v>
      </c>
      <c r="AA202" s="134">
        <f>'C'!M202</f>
        <v>9.3000000000000007</v>
      </c>
      <c r="AB202" s="134">
        <f>'C'!R202</f>
        <v>9.1999999999999993</v>
      </c>
      <c r="AC202" s="134">
        <f>'C'!Y202</f>
        <v>6.6</v>
      </c>
      <c r="AD202" s="134">
        <f>'C'!Z202</f>
        <v>10</v>
      </c>
      <c r="AE202" s="129">
        <f>'C'!AA202</f>
        <v>8.8000000000000007</v>
      </c>
      <c r="AF202" s="130">
        <f t="shared" si="25"/>
        <v>8.3000000000000007</v>
      </c>
      <c r="AG202" s="135">
        <f t="shared" si="26"/>
        <v>6.3</v>
      </c>
      <c r="AH202" s="347">
        <f t="shared" si="27"/>
        <v>6.1</v>
      </c>
      <c r="AI202" s="347">
        <f t="shared" si="28"/>
        <v>6.4</v>
      </c>
      <c r="AJ202" s="347">
        <f t="shared" si="29"/>
        <v>6.1</v>
      </c>
      <c r="AK202" s="347">
        <f t="shared" si="30"/>
        <v>6.3</v>
      </c>
      <c r="AL202" s="136">
        <f t="shared" si="31"/>
        <v>76</v>
      </c>
    </row>
    <row r="203" spans="1:38" ht="15.6" thickTop="1" thickBot="1">
      <c r="A203" s="107" t="s">
        <v>31</v>
      </c>
      <c r="B203" s="46" t="s">
        <v>49</v>
      </c>
      <c r="C203" s="137">
        <v>1318</v>
      </c>
      <c r="D203" s="128">
        <f>H!G203</f>
        <v>0</v>
      </c>
      <c r="E203" s="128">
        <f>H!P203</f>
        <v>0</v>
      </c>
      <c r="F203" s="128">
        <f>'H 50'!AD203</f>
        <v>0</v>
      </c>
      <c r="G203" s="128">
        <f>'H 50'!AG203</f>
        <v>6.2623599223389199</v>
      </c>
      <c r="H203" s="128">
        <f>H!W203</f>
        <v>10</v>
      </c>
      <c r="I203" s="128">
        <f>H!AA203</f>
        <v>0</v>
      </c>
      <c r="J203" s="130" cm="1">
        <f t="array" ref="J203">H!AH203:AH203</f>
        <v>3.1926903447064774</v>
      </c>
      <c r="K203" s="346">
        <f>'H 50'!BB203</f>
        <v>3.8297046535344683</v>
      </c>
      <c r="L203" s="346">
        <f>'H 50'!BC203</f>
        <v>4.3156129651954833</v>
      </c>
      <c r="M203" s="346">
        <f>'H 50'!BD203</f>
        <v>4.3564414336506516</v>
      </c>
      <c r="N203" s="346">
        <f>'H 50'!BE203</f>
        <v>4.1773948828664125</v>
      </c>
      <c r="O203" s="131">
        <f>V!F203</f>
        <v>7.4</v>
      </c>
      <c r="P203" s="132">
        <f>V!J203</f>
        <v>6.9</v>
      </c>
      <c r="Q203" s="132">
        <f>V!M203</f>
        <v>6.3</v>
      </c>
      <c r="R203" s="132">
        <f>V!N203</f>
        <v>4</v>
      </c>
      <c r="S203" s="129">
        <f>V!O203</f>
        <v>6.2</v>
      </c>
      <c r="T203" s="132">
        <f>V!S203</f>
        <v>6.4</v>
      </c>
      <c r="U203" s="132">
        <f>V!Y203</f>
        <v>6.5</v>
      </c>
      <c r="V203" s="129">
        <f>V!Z203</f>
        <v>6.5</v>
      </c>
      <c r="W203" s="130">
        <f t="shared" si="24"/>
        <v>6.4</v>
      </c>
      <c r="X203" s="133">
        <f>'C'!F203</f>
        <v>3.3</v>
      </c>
      <c r="Y203" s="134">
        <f>'C'!H203</f>
        <v>8.1</v>
      </c>
      <c r="Z203" s="129">
        <f>'C'!I203</f>
        <v>6.3</v>
      </c>
      <c r="AA203" s="134">
        <f>'C'!M203</f>
        <v>6.7</v>
      </c>
      <c r="AB203" s="134">
        <f>'C'!R203</f>
        <v>8.4</v>
      </c>
      <c r="AC203" s="134">
        <f>'C'!Y203</f>
        <v>7.1</v>
      </c>
      <c r="AD203" s="134">
        <f>'C'!Z203</f>
        <v>10</v>
      </c>
      <c r="AE203" s="129">
        <f>'C'!AA203</f>
        <v>8.1</v>
      </c>
      <c r="AF203" s="130">
        <f t="shared" si="25"/>
        <v>7.3</v>
      </c>
      <c r="AG203" s="135">
        <f t="shared" si="26"/>
        <v>5.3</v>
      </c>
      <c r="AH203" s="347">
        <f t="shared" si="27"/>
        <v>5.6</v>
      </c>
      <c r="AI203" s="347">
        <f t="shared" si="28"/>
        <v>5.9</v>
      </c>
      <c r="AJ203" s="347">
        <f t="shared" si="29"/>
        <v>5.9</v>
      </c>
      <c r="AK203" s="347">
        <f t="shared" si="30"/>
        <v>5.8</v>
      </c>
      <c r="AL203" s="136">
        <f t="shared" si="31"/>
        <v>241</v>
      </c>
    </row>
    <row r="204" spans="1:38" ht="15.6" thickTop="1" thickBot="1">
      <c r="A204" s="107" t="s">
        <v>31</v>
      </c>
      <c r="B204" s="46" t="s">
        <v>50</v>
      </c>
      <c r="C204" s="137">
        <v>1319</v>
      </c>
      <c r="D204" s="128">
        <f>H!G204</f>
        <v>10</v>
      </c>
      <c r="E204" s="128">
        <f>H!P204</f>
        <v>0</v>
      </c>
      <c r="F204" s="128">
        <f>'H 50'!AD204</f>
        <v>0</v>
      </c>
      <c r="G204" s="128">
        <f>'H 50'!AG204</f>
        <v>9.0053843299740084</v>
      </c>
      <c r="H204" s="128">
        <f>H!W204</f>
        <v>10</v>
      </c>
      <c r="I204" s="128">
        <f>H!AA204</f>
        <v>0</v>
      </c>
      <c r="J204" s="130" cm="1">
        <f t="array" ref="J204">H!AH204:AH204</f>
        <v>4.9459945355601809</v>
      </c>
      <c r="K204" s="346">
        <f>'H 50'!BB204</f>
        <v>5.4472906019375271</v>
      </c>
      <c r="L204" s="346">
        <f>'H 50'!BC204</f>
        <v>5.8119112522418783</v>
      </c>
      <c r="M204" s="346">
        <f>'H 50'!BD204</f>
        <v>5.839699243343575</v>
      </c>
      <c r="N204" s="346">
        <f>'H 50'!BE204</f>
        <v>5.9988193674252166</v>
      </c>
      <c r="O204" s="131">
        <f>V!F204</f>
        <v>8.9</v>
      </c>
      <c r="P204" s="132">
        <f>V!J204</f>
        <v>7.1</v>
      </c>
      <c r="Q204" s="132">
        <f>V!M204</f>
        <v>8</v>
      </c>
      <c r="R204" s="132">
        <f>V!N204</f>
        <v>6</v>
      </c>
      <c r="S204" s="129">
        <f>V!O204</f>
        <v>7.5</v>
      </c>
      <c r="T204" s="132">
        <f>V!S204</f>
        <v>0.5</v>
      </c>
      <c r="U204" s="132">
        <f>V!Y204</f>
        <v>6.4</v>
      </c>
      <c r="V204" s="129">
        <f>V!Z204</f>
        <v>4</v>
      </c>
      <c r="W204" s="130">
        <f t="shared" si="24"/>
        <v>6</v>
      </c>
      <c r="X204" s="133">
        <f>'C'!F204</f>
        <v>6.7</v>
      </c>
      <c r="Y204" s="134">
        <f>'C'!H204</f>
        <v>8.8000000000000007</v>
      </c>
      <c r="Z204" s="129">
        <f>'C'!I204</f>
        <v>7.9</v>
      </c>
      <c r="AA204" s="134">
        <f>'C'!M204</f>
        <v>9.5</v>
      </c>
      <c r="AB204" s="134">
        <f>'C'!R204</f>
        <v>9.3000000000000007</v>
      </c>
      <c r="AC204" s="134">
        <f>'C'!Y204</f>
        <v>6.6</v>
      </c>
      <c r="AD204" s="134">
        <f>'C'!Z204</f>
        <v>10</v>
      </c>
      <c r="AE204" s="129">
        <f>'C'!AA204</f>
        <v>8.9</v>
      </c>
      <c r="AF204" s="130">
        <f t="shared" si="25"/>
        <v>8.4</v>
      </c>
      <c r="AG204" s="135">
        <f t="shared" si="26"/>
        <v>6.3</v>
      </c>
      <c r="AH204" s="347">
        <f t="shared" si="27"/>
        <v>6.5</v>
      </c>
      <c r="AI204" s="347">
        <f t="shared" si="28"/>
        <v>6.6</v>
      </c>
      <c r="AJ204" s="347">
        <f t="shared" si="29"/>
        <v>6.7</v>
      </c>
      <c r="AK204" s="347">
        <f t="shared" si="30"/>
        <v>6.7</v>
      </c>
      <c r="AL204" s="136">
        <f t="shared" si="31"/>
        <v>76</v>
      </c>
    </row>
    <row r="205" spans="1:38" ht="15.6" thickTop="1" thickBot="1">
      <c r="A205" s="107" t="s">
        <v>31</v>
      </c>
      <c r="B205" s="46" t="s">
        <v>51</v>
      </c>
      <c r="C205" s="137">
        <v>1320</v>
      </c>
      <c r="D205" s="128">
        <f>H!G205</f>
        <v>10</v>
      </c>
      <c r="E205" s="128">
        <f>H!P205</f>
        <v>0</v>
      </c>
      <c r="F205" s="128">
        <f>'H 50'!AD205</f>
        <v>0</v>
      </c>
      <c r="G205" s="128">
        <f>'H 50'!AG205</f>
        <v>7.8883997123047598</v>
      </c>
      <c r="H205" s="128">
        <f>H!W205</f>
        <v>10</v>
      </c>
      <c r="I205" s="128">
        <f>H!AA205</f>
        <v>0</v>
      </c>
      <c r="J205" s="130" cm="1">
        <f t="array" ref="J205">H!AH205:AH205</f>
        <v>4.0378528878311641</v>
      </c>
      <c r="K205" s="346">
        <f>'H 50'!BB205</f>
        <v>5.715530865888379</v>
      </c>
      <c r="L205" s="346">
        <f>'H 50'!BC205</f>
        <v>6.4528386400929341</v>
      </c>
      <c r="M205" s="346">
        <f>'H 50'!BD205</f>
        <v>6.0391291686764967</v>
      </c>
      <c r="N205" s="346">
        <f>'H 50'!BE205</f>
        <v>6.4470273181018891</v>
      </c>
      <c r="O205" s="131">
        <f>V!F205</f>
        <v>8.6999999999999993</v>
      </c>
      <c r="P205" s="132">
        <f>V!J205</f>
        <v>8.1</v>
      </c>
      <c r="Q205" s="132">
        <f>V!M205</f>
        <v>7</v>
      </c>
      <c r="R205" s="132">
        <f>V!N205</f>
        <v>4</v>
      </c>
      <c r="S205" s="129">
        <f>V!O205</f>
        <v>7</v>
      </c>
      <c r="T205" s="132">
        <f>V!S205</f>
        <v>3.1</v>
      </c>
      <c r="U205" s="132">
        <f>V!Y205</f>
        <v>6.4</v>
      </c>
      <c r="V205" s="129">
        <f>V!Z205</f>
        <v>5</v>
      </c>
      <c r="W205" s="130">
        <f t="shared" si="24"/>
        <v>6.1</v>
      </c>
      <c r="X205" s="133">
        <f>'C'!F205</f>
        <v>3.3</v>
      </c>
      <c r="Y205" s="134">
        <f>'C'!H205</f>
        <v>7.9</v>
      </c>
      <c r="Z205" s="129">
        <f>'C'!I205</f>
        <v>6.1</v>
      </c>
      <c r="AA205" s="134">
        <f>'C'!M205</f>
        <v>8.4</v>
      </c>
      <c r="AB205" s="134">
        <f>'C'!R205</f>
        <v>7.9</v>
      </c>
      <c r="AC205" s="134">
        <f>'C'!Y205</f>
        <v>5.7</v>
      </c>
      <c r="AD205" s="134">
        <f>'C'!Z205</f>
        <v>10</v>
      </c>
      <c r="AE205" s="129">
        <f>'C'!AA205</f>
        <v>8</v>
      </c>
      <c r="AF205" s="130">
        <f t="shared" si="25"/>
        <v>7.2</v>
      </c>
      <c r="AG205" s="135">
        <f t="shared" si="26"/>
        <v>5.6</v>
      </c>
      <c r="AH205" s="347">
        <f t="shared" si="27"/>
        <v>6.3</v>
      </c>
      <c r="AI205" s="347">
        <f t="shared" si="28"/>
        <v>6.6</v>
      </c>
      <c r="AJ205" s="347">
        <f t="shared" si="29"/>
        <v>6.4</v>
      </c>
      <c r="AK205" s="347">
        <f t="shared" si="30"/>
        <v>6.6</v>
      </c>
      <c r="AL205" s="136">
        <f t="shared" si="31"/>
        <v>195</v>
      </c>
    </row>
    <row r="206" spans="1:38" ht="15.6" thickTop="1" thickBot="1">
      <c r="A206" s="107" t="s">
        <v>31</v>
      </c>
      <c r="B206" s="46" t="s">
        <v>52</v>
      </c>
      <c r="C206" s="137">
        <v>1321</v>
      </c>
      <c r="D206" s="128">
        <f>H!G206</f>
        <v>10</v>
      </c>
      <c r="E206" s="128">
        <f>H!P206</f>
        <v>0</v>
      </c>
      <c r="F206" s="128">
        <f>'H 50'!AD206</f>
        <v>0</v>
      </c>
      <c r="G206" s="128">
        <f>'H 50'!AG206</f>
        <v>8.9123844549161841</v>
      </c>
      <c r="H206" s="128">
        <f>H!W206</f>
        <v>10</v>
      </c>
      <c r="I206" s="128">
        <f>H!AA206</f>
        <v>0</v>
      </c>
      <c r="J206" s="130" cm="1">
        <f t="array" ref="J206">H!AH206:AH206</f>
        <v>4.0306738784493641</v>
      </c>
      <c r="K206" s="346">
        <f>'H 50'!BB206</f>
        <v>5.6953461067423392</v>
      </c>
      <c r="L206" s="346">
        <f>'H 50'!BC206</f>
        <v>6.1697399076142645</v>
      </c>
      <c r="M206" s="346">
        <f>'H 50'!BD206</f>
        <v>6.0174187033044149</v>
      </c>
      <c r="N206" s="346">
        <f>'H 50'!BE206</f>
        <v>5.8351706332701561</v>
      </c>
      <c r="O206" s="131">
        <f>V!F206</f>
        <v>9.4</v>
      </c>
      <c r="P206" s="132">
        <f>V!J206</f>
        <v>7</v>
      </c>
      <c r="Q206" s="132">
        <f>V!M206</f>
        <v>7.8</v>
      </c>
      <c r="R206" s="132">
        <f>V!N206</f>
        <v>4</v>
      </c>
      <c r="S206" s="129">
        <f>V!O206</f>
        <v>7.1</v>
      </c>
      <c r="T206" s="132">
        <f>V!S206</f>
        <v>1.6</v>
      </c>
      <c r="U206" s="132">
        <f>V!Y206</f>
        <v>5.6</v>
      </c>
      <c r="V206" s="129">
        <f>V!Z206</f>
        <v>3.9</v>
      </c>
      <c r="W206" s="130">
        <f t="shared" si="24"/>
        <v>5.7</v>
      </c>
      <c r="X206" s="133">
        <f>'C'!F206</f>
        <v>6.7</v>
      </c>
      <c r="Y206" s="134">
        <f>'C'!H206</f>
        <v>9.3000000000000007</v>
      </c>
      <c r="Z206" s="129">
        <f>'C'!I206</f>
        <v>8.3000000000000007</v>
      </c>
      <c r="AA206" s="134">
        <f>'C'!M206</f>
        <v>9.3000000000000007</v>
      </c>
      <c r="AB206" s="134">
        <f>'C'!R206</f>
        <v>10.199999999999999</v>
      </c>
      <c r="AC206" s="134">
        <f>'C'!Y206</f>
        <v>7.8</v>
      </c>
      <c r="AD206" s="134">
        <f>'C'!Z206</f>
        <v>10</v>
      </c>
      <c r="AE206" s="129">
        <f>'C'!AA206</f>
        <v>9.3000000000000007</v>
      </c>
      <c r="AF206" s="130">
        <f t="shared" si="25"/>
        <v>8.9</v>
      </c>
      <c r="AG206" s="135">
        <f t="shared" si="26"/>
        <v>5.9</v>
      </c>
      <c r="AH206" s="347">
        <f t="shared" si="27"/>
        <v>6.6</v>
      </c>
      <c r="AI206" s="347">
        <f t="shared" si="28"/>
        <v>6.8</v>
      </c>
      <c r="AJ206" s="347">
        <f t="shared" si="29"/>
        <v>6.7</v>
      </c>
      <c r="AK206" s="347">
        <f t="shared" si="30"/>
        <v>6.7</v>
      </c>
      <c r="AL206" s="136">
        <f t="shared" si="31"/>
        <v>137</v>
      </c>
    </row>
    <row r="207" spans="1:38" ht="15" customHeight="1" thickTop="1" thickBot="1">
      <c r="A207" s="107" t="s">
        <v>31</v>
      </c>
      <c r="B207" s="46" t="s">
        <v>53</v>
      </c>
      <c r="C207" s="137">
        <v>1322</v>
      </c>
      <c r="D207" s="128">
        <f>H!G207</f>
        <v>0</v>
      </c>
      <c r="E207" s="128">
        <f>H!P207</f>
        <v>0</v>
      </c>
      <c r="F207" s="128">
        <f>'H 50'!AD207</f>
        <v>0</v>
      </c>
      <c r="G207" s="128">
        <f>'H 50'!AG207</f>
        <v>7.7131670175089067</v>
      </c>
      <c r="H207" s="128">
        <f>H!W207</f>
        <v>10</v>
      </c>
      <c r="I207" s="128">
        <f>H!AA207</f>
        <v>0</v>
      </c>
      <c r="J207" s="130" cm="1">
        <f t="array" ref="J207">H!AH207:AH207</f>
        <v>2.4144232930943672</v>
      </c>
      <c r="K207" s="346">
        <f>'H 50'!BB207</f>
        <v>5.6432690842842987</v>
      </c>
      <c r="L207" s="346">
        <f>'H 50'!BC207</f>
        <v>6.2953520405620162</v>
      </c>
      <c r="M207" s="346">
        <f>'H 50'!BD207</f>
        <v>5.9797263474768485</v>
      </c>
      <c r="N207" s="346">
        <f>'H 50'!BE207</f>
        <v>6.2372871828576137</v>
      </c>
      <c r="O207" s="131">
        <f>V!F207</f>
        <v>9.6</v>
      </c>
      <c r="P207" s="132">
        <f>V!J207</f>
        <v>6.7</v>
      </c>
      <c r="Q207" s="132">
        <f>V!M207</f>
        <v>8.6999999999999993</v>
      </c>
      <c r="R207" s="132">
        <f>V!N207</f>
        <v>4</v>
      </c>
      <c r="S207" s="129">
        <f>V!O207</f>
        <v>7.3</v>
      </c>
      <c r="T207" s="132">
        <f>V!S207</f>
        <v>0.4</v>
      </c>
      <c r="U207" s="132">
        <f>V!Y207</f>
        <v>6.8</v>
      </c>
      <c r="V207" s="129">
        <f>V!Z207</f>
        <v>4.3</v>
      </c>
      <c r="W207" s="130">
        <f t="shared" si="24"/>
        <v>6</v>
      </c>
      <c r="X207" s="133">
        <f>'C'!F207</f>
        <v>3.3</v>
      </c>
      <c r="Y207" s="134">
        <f>'C'!H207</f>
        <v>8.9</v>
      </c>
      <c r="Z207" s="129">
        <f>'C'!I207</f>
        <v>7</v>
      </c>
      <c r="AA207" s="134">
        <f>'C'!M207</f>
        <v>9.3000000000000007</v>
      </c>
      <c r="AB207" s="134">
        <f>'C'!R207</f>
        <v>8</v>
      </c>
      <c r="AC207" s="134">
        <f>'C'!Y207</f>
        <v>8.1</v>
      </c>
      <c r="AD207" s="134">
        <f>'C'!Z207</f>
        <v>10</v>
      </c>
      <c r="AE207" s="129">
        <f>'C'!AA207</f>
        <v>8.9</v>
      </c>
      <c r="AF207" s="130">
        <f t="shared" si="25"/>
        <v>8.1</v>
      </c>
      <c r="AG207" s="135">
        <f t="shared" si="26"/>
        <v>4.9000000000000004</v>
      </c>
      <c r="AH207" s="347">
        <f t="shared" si="27"/>
        <v>6.5</v>
      </c>
      <c r="AI207" s="347">
        <f t="shared" si="28"/>
        <v>6.7</v>
      </c>
      <c r="AJ207" s="347">
        <f t="shared" si="29"/>
        <v>6.6</v>
      </c>
      <c r="AK207" s="347">
        <f t="shared" si="30"/>
        <v>6.7</v>
      </c>
      <c r="AL207" s="136">
        <f t="shared" si="31"/>
        <v>272</v>
      </c>
    </row>
    <row r="208" spans="1:38" ht="15.6" thickTop="1" thickBot="1">
      <c r="A208" s="107" t="s">
        <v>31</v>
      </c>
      <c r="B208" s="46" t="s">
        <v>54</v>
      </c>
      <c r="C208" s="137">
        <v>1323</v>
      </c>
      <c r="D208" s="128">
        <f>H!G208</f>
        <v>0</v>
      </c>
      <c r="E208" s="128">
        <f>H!P208</f>
        <v>0</v>
      </c>
      <c r="F208" s="128">
        <f>'H 50'!AD208</f>
        <v>0.59957443399632127</v>
      </c>
      <c r="G208" s="128">
        <f>'H 50'!AG208</f>
        <v>8.4140963379393892</v>
      </c>
      <c r="H208" s="128">
        <f>H!W208</f>
        <v>10</v>
      </c>
      <c r="I208" s="128">
        <f>H!AA208</f>
        <v>0</v>
      </c>
      <c r="J208" s="130" cm="1">
        <f t="array" ref="J208">H!AH208:AH208</f>
        <v>2.7317669682079155</v>
      </c>
      <c r="K208" s="346">
        <f>'H 50'!BB208</f>
        <v>2.8226749959267448</v>
      </c>
      <c r="L208" s="346">
        <f>'H 50'!BC208</f>
        <v>3.4900428376713286</v>
      </c>
      <c r="M208" s="346">
        <f>'H 50'!BD208</f>
        <v>2.9437034218885363</v>
      </c>
      <c r="N208" s="346">
        <f>'H 50'!BE208</f>
        <v>3.4165801678770484</v>
      </c>
      <c r="O208" s="131">
        <f>V!F208</f>
        <v>8.3000000000000007</v>
      </c>
      <c r="P208" s="132">
        <f>V!J208</f>
        <v>6.9</v>
      </c>
      <c r="Q208" s="132">
        <f>V!M208</f>
        <v>6.8</v>
      </c>
      <c r="R208" s="132">
        <f>V!N208</f>
        <v>10</v>
      </c>
      <c r="S208" s="129">
        <f>V!O208</f>
        <v>8</v>
      </c>
      <c r="T208" s="132">
        <f>V!S208</f>
        <v>3.8</v>
      </c>
      <c r="U208" s="132">
        <f>V!Y208</f>
        <v>7.3</v>
      </c>
      <c r="V208" s="129">
        <f>V!Z208</f>
        <v>5.8</v>
      </c>
      <c r="W208" s="130">
        <f t="shared" si="24"/>
        <v>7</v>
      </c>
      <c r="X208" s="133">
        <f>'C'!F208</f>
        <v>6.7</v>
      </c>
      <c r="Y208" s="134">
        <f>'C'!H208</f>
        <v>7.6</v>
      </c>
      <c r="Z208" s="129">
        <f>'C'!I208</f>
        <v>7.2</v>
      </c>
      <c r="AA208" s="134">
        <f>'C'!M208</f>
        <v>7.8</v>
      </c>
      <c r="AB208" s="134">
        <f>'C'!R208</f>
        <v>7.1</v>
      </c>
      <c r="AC208" s="134">
        <f>'C'!Y208</f>
        <v>5.6</v>
      </c>
      <c r="AD208" s="134">
        <f>'C'!Z208</f>
        <v>10</v>
      </c>
      <c r="AE208" s="129">
        <f>'C'!AA208</f>
        <v>7.6</v>
      </c>
      <c r="AF208" s="130">
        <f t="shared" si="25"/>
        <v>7.4</v>
      </c>
      <c r="AG208" s="135">
        <f t="shared" si="26"/>
        <v>5.2</v>
      </c>
      <c r="AH208" s="347">
        <f t="shared" si="27"/>
        <v>5.3</v>
      </c>
      <c r="AI208" s="347">
        <f t="shared" si="28"/>
        <v>5.7</v>
      </c>
      <c r="AJ208" s="347">
        <f t="shared" si="29"/>
        <v>5.3</v>
      </c>
      <c r="AK208" s="347">
        <f t="shared" si="30"/>
        <v>5.6</v>
      </c>
      <c r="AL208" s="136">
        <f t="shared" si="31"/>
        <v>254</v>
      </c>
    </row>
    <row r="209" spans="1:38" ht="15.6" thickTop="1" thickBot="1">
      <c r="A209" s="107" t="s">
        <v>31</v>
      </c>
      <c r="B209" s="46" t="s">
        <v>55</v>
      </c>
      <c r="C209" s="137">
        <v>1324</v>
      </c>
      <c r="D209" s="128">
        <f>H!G209</f>
        <v>10</v>
      </c>
      <c r="E209" s="128">
        <f>H!P209</f>
        <v>0</v>
      </c>
      <c r="F209" s="128">
        <f>'H 50'!AD209</f>
        <v>0</v>
      </c>
      <c r="G209" s="128">
        <f>'H 50'!AG209</f>
        <v>10</v>
      </c>
      <c r="H209" s="128">
        <f>H!W209</f>
        <v>10</v>
      </c>
      <c r="I209" s="128">
        <f>H!AA209</f>
        <v>0</v>
      </c>
      <c r="J209" s="130" cm="1">
        <f t="array" ref="J209">H!AH209:AH209</f>
        <v>4.0558002897229191</v>
      </c>
      <c r="K209" s="346">
        <f>'H 50'!BB209</f>
        <v>4.1348041902012032</v>
      </c>
      <c r="L209" s="346">
        <f>'H 50'!BC209</f>
        <v>4.432942776914949</v>
      </c>
      <c r="M209" s="346">
        <f>'H 50'!BD209</f>
        <v>4.1347346849474462</v>
      </c>
      <c r="N209" s="346">
        <f>'H 50'!BE209</f>
        <v>3.8843477511151274</v>
      </c>
      <c r="O209" s="131">
        <f>V!F209</f>
        <v>6.7</v>
      </c>
      <c r="P209" s="132">
        <f>V!J209</f>
        <v>6.4</v>
      </c>
      <c r="Q209" s="132">
        <f>V!M209</f>
        <v>6.8</v>
      </c>
      <c r="R209" s="132">
        <f>V!N209</f>
        <v>4</v>
      </c>
      <c r="S209" s="129">
        <f>V!O209</f>
        <v>6</v>
      </c>
      <c r="T209" s="132">
        <f>V!S209</f>
        <v>2.6</v>
      </c>
      <c r="U209" s="132">
        <f>V!Y209</f>
        <v>8.9</v>
      </c>
      <c r="V209" s="129">
        <f>V!Z209</f>
        <v>6.8</v>
      </c>
      <c r="W209" s="130">
        <f t="shared" si="24"/>
        <v>6.4</v>
      </c>
      <c r="X209" s="133">
        <f>'C'!F209</f>
        <v>8.9</v>
      </c>
      <c r="Y209" s="134">
        <f>'C'!H209</f>
        <v>7.2</v>
      </c>
      <c r="Z209" s="129">
        <f>'C'!I209</f>
        <v>8.1999999999999993</v>
      </c>
      <c r="AA209" s="134">
        <f>'C'!M209</f>
        <v>7.1</v>
      </c>
      <c r="AB209" s="134">
        <f>'C'!R209</f>
        <v>6.2</v>
      </c>
      <c r="AC209" s="134">
        <f>'C'!Y209</f>
        <v>5.3</v>
      </c>
      <c r="AD209" s="134">
        <f>'C'!Z209</f>
        <v>10</v>
      </c>
      <c r="AE209" s="129">
        <f>'C'!AA209</f>
        <v>7.2</v>
      </c>
      <c r="AF209" s="130">
        <f t="shared" si="25"/>
        <v>7.7</v>
      </c>
      <c r="AG209" s="135">
        <f t="shared" si="26"/>
        <v>5.8</v>
      </c>
      <c r="AH209" s="347">
        <f t="shared" si="27"/>
        <v>5.9</v>
      </c>
      <c r="AI209" s="347">
        <f t="shared" si="28"/>
        <v>6</v>
      </c>
      <c r="AJ209" s="347">
        <f t="shared" si="29"/>
        <v>5.9</v>
      </c>
      <c r="AK209" s="347">
        <f t="shared" si="30"/>
        <v>5.8</v>
      </c>
      <c r="AL209" s="136">
        <f t="shared" si="31"/>
        <v>159</v>
      </c>
    </row>
    <row r="210" spans="1:38" ht="15.6" thickTop="1" thickBot="1">
      <c r="A210" s="107" t="s">
        <v>31</v>
      </c>
      <c r="B210" s="46" t="s">
        <v>56</v>
      </c>
      <c r="C210" s="137">
        <v>1325</v>
      </c>
      <c r="D210" s="128">
        <f>H!G210</f>
        <v>0</v>
      </c>
      <c r="E210" s="128">
        <f>H!P210</f>
        <v>0</v>
      </c>
      <c r="F210" s="128">
        <f>'H 50'!AD210</f>
        <v>1.0212766046219788E-2</v>
      </c>
      <c r="G210" s="128">
        <f>'H 50'!AG210</f>
        <v>7.0337732664709209</v>
      </c>
      <c r="H210" s="128">
        <f>H!W210</f>
        <v>10</v>
      </c>
      <c r="I210" s="128">
        <f>H!AA210</f>
        <v>0</v>
      </c>
      <c r="J210" s="130" cm="1">
        <f t="array" ref="J210">H!AH210:AH210</f>
        <v>2.8516888578239388</v>
      </c>
      <c r="K210" s="346">
        <f>'H 50'!BB210</f>
        <v>3.7432239323285779</v>
      </c>
      <c r="L210" s="346">
        <f>'H 50'!BC210</f>
        <v>4.5897510411949307</v>
      </c>
      <c r="M210" s="346">
        <f>'H 50'!BD210</f>
        <v>4.2336616494435502</v>
      </c>
      <c r="N210" s="346">
        <f>'H 50'!BE210</f>
        <v>4.8451778452594763</v>
      </c>
      <c r="O210" s="131">
        <f>V!F210</f>
        <v>7.5</v>
      </c>
      <c r="P210" s="132">
        <f>V!J210</f>
        <v>7.2</v>
      </c>
      <c r="Q210" s="132">
        <f>V!M210</f>
        <v>7.3</v>
      </c>
      <c r="R210" s="132">
        <f>V!N210</f>
        <v>4</v>
      </c>
      <c r="S210" s="129">
        <f>V!O210</f>
        <v>6.5</v>
      </c>
      <c r="T210" s="132">
        <f>V!S210</f>
        <v>2</v>
      </c>
      <c r="U210" s="132">
        <f>V!Y210</f>
        <v>6.3</v>
      </c>
      <c r="V210" s="129">
        <f>V!Z210</f>
        <v>4.5</v>
      </c>
      <c r="W210" s="130">
        <f t="shared" si="24"/>
        <v>5.6</v>
      </c>
      <c r="X210" s="133">
        <f>'C'!F210</f>
        <v>6.7</v>
      </c>
      <c r="Y210" s="134">
        <f>'C'!H210</f>
        <v>7.6</v>
      </c>
      <c r="Z210" s="129">
        <f>'C'!I210</f>
        <v>7.2</v>
      </c>
      <c r="AA210" s="134">
        <f>'C'!M210</f>
        <v>6.8</v>
      </c>
      <c r="AB210" s="134">
        <f>'C'!R210</f>
        <v>5.7</v>
      </c>
      <c r="AC210" s="134">
        <f>'C'!Y210</f>
        <v>4.2</v>
      </c>
      <c r="AD210" s="134">
        <f>'C'!Z210</f>
        <v>10</v>
      </c>
      <c r="AE210" s="129">
        <f>'C'!AA210</f>
        <v>6.7</v>
      </c>
      <c r="AF210" s="130">
        <f t="shared" si="25"/>
        <v>7</v>
      </c>
      <c r="AG210" s="135">
        <f t="shared" si="26"/>
        <v>4.8</v>
      </c>
      <c r="AH210" s="347">
        <f t="shared" si="27"/>
        <v>5.3</v>
      </c>
      <c r="AI210" s="347">
        <f t="shared" si="28"/>
        <v>5.6</v>
      </c>
      <c r="AJ210" s="347">
        <f t="shared" si="29"/>
        <v>5.5</v>
      </c>
      <c r="AK210" s="347">
        <f t="shared" si="30"/>
        <v>5.7</v>
      </c>
      <c r="AL210" s="136">
        <f t="shared" si="31"/>
        <v>282</v>
      </c>
    </row>
    <row r="211" spans="1:38" ht="15.6" thickTop="1" thickBot="1">
      <c r="A211" s="107" t="s">
        <v>31</v>
      </c>
      <c r="B211" s="46" t="s">
        <v>57</v>
      </c>
      <c r="C211" s="137">
        <v>1326</v>
      </c>
      <c r="D211" s="128">
        <f>H!G211</f>
        <v>0</v>
      </c>
      <c r="E211" s="128">
        <f>H!P211</f>
        <v>0</v>
      </c>
      <c r="F211" s="128">
        <f>'H 50'!AD211</f>
        <v>0</v>
      </c>
      <c r="G211" s="128">
        <f>'H 50'!AG211</f>
        <v>7.7386193384978599</v>
      </c>
      <c r="H211" s="128">
        <f>H!W211</f>
        <v>10</v>
      </c>
      <c r="I211" s="128">
        <f>H!AA211</f>
        <v>0</v>
      </c>
      <c r="J211" s="130" cm="1">
        <f t="array" ref="J211">H!AH211:AH211</f>
        <v>2.9378364841545541</v>
      </c>
      <c r="K211" s="346">
        <f>'H 50'!BB211</f>
        <v>5.5161121382418132</v>
      </c>
      <c r="L211" s="346">
        <f>'H 50'!BC211</f>
        <v>6.0352346904263188</v>
      </c>
      <c r="M211" s="346">
        <f>'H 50'!BD211</f>
        <v>6.041529509882122</v>
      </c>
      <c r="N211" s="346">
        <f>'H 50'!BE211</f>
        <v>6.2884678155881701</v>
      </c>
      <c r="O211" s="131">
        <f>V!F211</f>
        <v>9</v>
      </c>
      <c r="P211" s="132">
        <f>V!J211</f>
        <v>6.2</v>
      </c>
      <c r="Q211" s="132">
        <f>V!M211</f>
        <v>5.9</v>
      </c>
      <c r="R211" s="132">
        <f>V!N211</f>
        <v>4</v>
      </c>
      <c r="S211" s="129">
        <f>V!O211</f>
        <v>6.3</v>
      </c>
      <c r="T211" s="132">
        <f>V!S211</f>
        <v>7.8</v>
      </c>
      <c r="U211" s="132">
        <f>V!Y211</f>
        <v>8.5</v>
      </c>
      <c r="V211" s="129">
        <f>V!Z211</f>
        <v>8.1999999999999993</v>
      </c>
      <c r="W211" s="130">
        <f t="shared" si="24"/>
        <v>7.4</v>
      </c>
      <c r="X211" s="133">
        <f>'C'!F211</f>
        <v>6.7</v>
      </c>
      <c r="Y211" s="134">
        <f>'C'!H211</f>
        <v>8.8000000000000007</v>
      </c>
      <c r="Z211" s="129">
        <f>'C'!I211</f>
        <v>7.9</v>
      </c>
      <c r="AA211" s="134">
        <f>'C'!M211</f>
        <v>5.7</v>
      </c>
      <c r="AB211" s="134">
        <f>'C'!R211</f>
        <v>6.3</v>
      </c>
      <c r="AC211" s="134">
        <f>'C'!Y211</f>
        <v>6</v>
      </c>
      <c r="AD211" s="134">
        <f>'C'!Z211</f>
        <v>10</v>
      </c>
      <c r="AE211" s="129">
        <f>'C'!AA211</f>
        <v>7</v>
      </c>
      <c r="AF211" s="130">
        <f t="shared" si="25"/>
        <v>7.5</v>
      </c>
      <c r="AG211" s="135">
        <f t="shared" si="26"/>
        <v>5.5</v>
      </c>
      <c r="AH211" s="347">
        <f t="shared" si="27"/>
        <v>6.7</v>
      </c>
      <c r="AI211" s="347">
        <f t="shared" si="28"/>
        <v>6.9</v>
      </c>
      <c r="AJ211" s="347">
        <f t="shared" si="29"/>
        <v>6.9</v>
      </c>
      <c r="AK211" s="347">
        <f t="shared" si="30"/>
        <v>7</v>
      </c>
      <c r="AL211" s="136">
        <f t="shared" si="31"/>
        <v>215</v>
      </c>
    </row>
    <row r="212" spans="1:38" ht="15.6" thickTop="1" thickBot="1">
      <c r="A212" s="107" t="s">
        <v>31</v>
      </c>
      <c r="B212" s="46" t="s">
        <v>58</v>
      </c>
      <c r="C212" s="137">
        <v>1327</v>
      </c>
      <c r="D212" s="128">
        <f>H!G212</f>
        <v>10</v>
      </c>
      <c r="E212" s="128">
        <f>H!P212</f>
        <v>0</v>
      </c>
      <c r="F212" s="128">
        <f>'H 50'!AD212</f>
        <v>0</v>
      </c>
      <c r="G212" s="128">
        <f>'H 50'!AG212</f>
        <v>6.1987276611136233</v>
      </c>
      <c r="H212" s="128">
        <f>H!W212</f>
        <v>10</v>
      </c>
      <c r="I212" s="128">
        <f>H!AA212</f>
        <v>0</v>
      </c>
      <c r="J212" s="130" cm="1">
        <f t="array" ref="J212">H!AH212:AH212</f>
        <v>4.1378692428826787</v>
      </c>
      <c r="K212" s="346">
        <f>'H 50'!BB212</f>
        <v>5.2393905636605451</v>
      </c>
      <c r="L212" s="346">
        <f>'H 50'!BC212</f>
        <v>5.5219704246317214</v>
      </c>
      <c r="M212" s="346">
        <f>'H 50'!BD212</f>
        <v>5.5891024753028447</v>
      </c>
      <c r="N212" s="346">
        <f>'H 50'!BE212</f>
        <v>5.8354858526713009</v>
      </c>
      <c r="O212" s="131">
        <f>V!F212</f>
        <v>9.1999999999999993</v>
      </c>
      <c r="P212" s="132">
        <f>V!J212</f>
        <v>6.7</v>
      </c>
      <c r="Q212" s="132">
        <f>V!M212</f>
        <v>7.6</v>
      </c>
      <c r="R212" s="132">
        <f>V!N212</f>
        <v>4</v>
      </c>
      <c r="S212" s="129">
        <f>V!O212</f>
        <v>6.9</v>
      </c>
      <c r="T212" s="132">
        <f>V!S212</f>
        <v>6.8</v>
      </c>
      <c r="U212" s="132">
        <f>V!Y212</f>
        <v>8</v>
      </c>
      <c r="V212" s="129">
        <f>V!Z212</f>
        <v>7.4</v>
      </c>
      <c r="W212" s="130">
        <f t="shared" si="24"/>
        <v>7.2</v>
      </c>
      <c r="X212" s="133">
        <f>'C'!F212</f>
        <v>5.7</v>
      </c>
      <c r="Y212" s="134">
        <f>'C'!H212</f>
        <v>8.8000000000000007</v>
      </c>
      <c r="Z212" s="129">
        <f>'C'!I212</f>
        <v>7.6</v>
      </c>
      <c r="AA212" s="134">
        <f>'C'!M212</f>
        <v>5.5</v>
      </c>
      <c r="AB212" s="134">
        <f>'C'!R212</f>
        <v>8.3000000000000007</v>
      </c>
      <c r="AC212" s="134">
        <f>'C'!Y212</f>
        <v>6.5</v>
      </c>
      <c r="AD212" s="134">
        <f>'C'!Z212</f>
        <v>10</v>
      </c>
      <c r="AE212" s="129">
        <f>'C'!AA212</f>
        <v>7.6</v>
      </c>
      <c r="AF212" s="130">
        <f t="shared" si="25"/>
        <v>7.6</v>
      </c>
      <c r="AG212" s="135">
        <f t="shared" si="26"/>
        <v>6.1</v>
      </c>
      <c r="AH212" s="347">
        <f t="shared" si="27"/>
        <v>6.6</v>
      </c>
      <c r="AI212" s="347">
        <f t="shared" si="28"/>
        <v>6.7</v>
      </c>
      <c r="AJ212" s="347">
        <f t="shared" si="29"/>
        <v>6.7</v>
      </c>
      <c r="AK212" s="347">
        <f t="shared" si="30"/>
        <v>6.8</v>
      </c>
      <c r="AL212" s="136">
        <f t="shared" si="31"/>
        <v>108</v>
      </c>
    </row>
    <row r="213" spans="1:38" ht="15.6" thickTop="1" thickBot="1">
      <c r="A213" s="107" t="s">
        <v>31</v>
      </c>
      <c r="B213" s="46" t="s">
        <v>59</v>
      </c>
      <c r="C213" s="137">
        <v>1328</v>
      </c>
      <c r="D213" s="128">
        <f>H!G213</f>
        <v>0</v>
      </c>
      <c r="E213" s="128">
        <f>H!P213</f>
        <v>0</v>
      </c>
      <c r="F213" s="128">
        <f>'H 50'!AD213</f>
        <v>0</v>
      </c>
      <c r="G213" s="128">
        <f>'H 50'!AG213</f>
        <v>4.7626043728598884</v>
      </c>
      <c r="H213" s="128">
        <f>H!W213</f>
        <v>10</v>
      </c>
      <c r="I213" s="128">
        <f>H!AA213</f>
        <v>0</v>
      </c>
      <c r="J213" s="130" cm="1">
        <f t="array" ref="J213">H!AH213:AH213</f>
        <v>3.0949582751686009</v>
      </c>
      <c r="K213" s="346">
        <f>'H 50'!BB213</f>
        <v>3.9878157124335218</v>
      </c>
      <c r="L213" s="346">
        <f>'H 50'!BC213</f>
        <v>4.4437760661810799</v>
      </c>
      <c r="M213" s="346">
        <f>'H 50'!BD213</f>
        <v>4.2739337727796647</v>
      </c>
      <c r="N213" s="346">
        <f>'H 50'!BE213</f>
        <v>3.8746938278707606</v>
      </c>
      <c r="O213" s="131">
        <f>V!F213</f>
        <v>8.1999999999999993</v>
      </c>
      <c r="P213" s="132">
        <f>V!J213</f>
        <v>7.4</v>
      </c>
      <c r="Q213" s="132">
        <f>V!M213</f>
        <v>7.7</v>
      </c>
      <c r="R213" s="132">
        <f>V!N213</f>
        <v>4</v>
      </c>
      <c r="S213" s="129">
        <f>V!O213</f>
        <v>6.8</v>
      </c>
      <c r="T213" s="132">
        <f>V!S213</f>
        <v>0.3</v>
      </c>
      <c r="U213" s="132">
        <f>V!Y213</f>
        <v>5.3</v>
      </c>
      <c r="V213" s="129">
        <f>V!Z213</f>
        <v>3.2</v>
      </c>
      <c r="W213" s="130">
        <f t="shared" si="24"/>
        <v>5.3</v>
      </c>
      <c r="X213" s="133">
        <f>'C'!F213</f>
        <v>3.3</v>
      </c>
      <c r="Y213" s="134">
        <f>'C'!H213</f>
        <v>9</v>
      </c>
      <c r="Z213" s="129">
        <f>'C'!I213</f>
        <v>7.1</v>
      </c>
      <c r="AA213" s="134">
        <f>'C'!M213</f>
        <v>8.9</v>
      </c>
      <c r="AB213" s="134">
        <f>'C'!R213</f>
        <v>8.3000000000000007</v>
      </c>
      <c r="AC213" s="134">
        <f>'C'!Y213</f>
        <v>4.2</v>
      </c>
      <c r="AD213" s="134">
        <f>'C'!Z213</f>
        <v>10</v>
      </c>
      <c r="AE213" s="129">
        <f>'C'!AA213</f>
        <v>7.9</v>
      </c>
      <c r="AF213" s="130">
        <f t="shared" si="25"/>
        <v>7.5</v>
      </c>
      <c r="AG213" s="135">
        <f t="shared" si="26"/>
        <v>5</v>
      </c>
      <c r="AH213" s="347">
        <f t="shared" si="27"/>
        <v>5.4</v>
      </c>
      <c r="AI213" s="347">
        <f t="shared" si="28"/>
        <v>5.6</v>
      </c>
      <c r="AJ213" s="347">
        <f t="shared" si="29"/>
        <v>5.5</v>
      </c>
      <c r="AK213" s="347">
        <f t="shared" si="30"/>
        <v>5.4</v>
      </c>
      <c r="AL213" s="136">
        <f t="shared" si="31"/>
        <v>267</v>
      </c>
    </row>
    <row r="214" spans="1:38" ht="15.6" thickTop="1" thickBot="1">
      <c r="A214" s="83" t="s">
        <v>280</v>
      </c>
      <c r="B214" s="46" t="s">
        <v>280</v>
      </c>
      <c r="C214" s="137">
        <v>1401</v>
      </c>
      <c r="D214" s="128">
        <f>H!G214</f>
        <v>10</v>
      </c>
      <c r="E214" s="128">
        <f>H!P214</f>
        <v>0</v>
      </c>
      <c r="F214" s="128">
        <f>'H 50'!AD214</f>
        <v>2.1276596061726806E-2</v>
      </c>
      <c r="G214" s="128">
        <f>'H 50'!AG214</f>
        <v>9.0151740208358273</v>
      </c>
      <c r="H214" s="128">
        <f>H!W214</f>
        <v>10</v>
      </c>
      <c r="I214" s="128">
        <f>H!AA214</f>
        <v>0</v>
      </c>
      <c r="J214" s="130" cm="1">
        <f t="array" ref="J214">H!AH214:AH214</f>
        <v>4.1876326538243429</v>
      </c>
      <c r="K214" s="346">
        <f>'H 50'!BB214</f>
        <v>2.5647821711105361</v>
      </c>
      <c r="L214" s="346">
        <f>'H 50'!BC214</f>
        <v>2.9755473374760584</v>
      </c>
      <c r="M214" s="346">
        <f>'H 50'!BD214</f>
        <v>2.5313792703292002</v>
      </c>
      <c r="N214" s="346">
        <f>'H 50'!BE214</f>
        <v>2.8394325428907905</v>
      </c>
      <c r="O214" s="131">
        <f>V!F214</f>
        <v>5.4</v>
      </c>
      <c r="P214" s="132">
        <f>V!J214</f>
        <v>5.3</v>
      </c>
      <c r="Q214" s="132">
        <f>V!M214</f>
        <v>5.2</v>
      </c>
      <c r="R214" s="132">
        <f>V!N214</f>
        <v>10</v>
      </c>
      <c r="S214" s="129">
        <f>V!O214</f>
        <v>6.5</v>
      </c>
      <c r="T214" s="132">
        <f>V!S214</f>
        <v>9.6</v>
      </c>
      <c r="U214" s="132">
        <f>V!Y214</f>
        <v>4.5</v>
      </c>
      <c r="V214" s="129">
        <f>V!Z214</f>
        <v>8</v>
      </c>
      <c r="W214" s="130">
        <f t="shared" si="24"/>
        <v>7.3</v>
      </c>
      <c r="X214" s="133">
        <f>'C'!F214</f>
        <v>6.7</v>
      </c>
      <c r="Y214" s="134">
        <f>'C'!H214</f>
        <v>2.2000000000000002</v>
      </c>
      <c r="Z214" s="129">
        <f>'C'!I214</f>
        <v>4.8</v>
      </c>
      <c r="AA214" s="134">
        <f>'C'!M214</f>
        <v>3.2</v>
      </c>
      <c r="AB214" s="134">
        <f>'C'!R214</f>
        <v>5.5</v>
      </c>
      <c r="AC214" s="134">
        <f>'C'!Y214</f>
        <v>3.3</v>
      </c>
      <c r="AD214" s="134">
        <f>'C'!Z214</f>
        <v>10</v>
      </c>
      <c r="AE214" s="129">
        <f>'C'!AA214</f>
        <v>5.5</v>
      </c>
      <c r="AF214" s="130">
        <f t="shared" si="25"/>
        <v>5.2</v>
      </c>
      <c r="AG214" s="135">
        <f t="shared" si="26"/>
        <v>5.4</v>
      </c>
      <c r="AH214" s="347">
        <f t="shared" si="27"/>
        <v>4.5999999999999996</v>
      </c>
      <c r="AI214" s="347">
        <f t="shared" si="28"/>
        <v>4.8</v>
      </c>
      <c r="AJ214" s="347">
        <f t="shared" si="29"/>
        <v>4.5999999999999996</v>
      </c>
      <c r="AK214" s="347">
        <f t="shared" si="30"/>
        <v>4.8</v>
      </c>
      <c r="AL214" s="136">
        <f t="shared" si="31"/>
        <v>229</v>
      </c>
    </row>
    <row r="215" spans="1:38" ht="15.6" thickTop="1" thickBot="1">
      <c r="A215" s="83" t="s">
        <v>280</v>
      </c>
      <c r="B215" s="46" t="s">
        <v>281</v>
      </c>
      <c r="C215" s="137">
        <v>1402</v>
      </c>
      <c r="D215" s="128">
        <f>H!G215</f>
        <v>10</v>
      </c>
      <c r="E215" s="128">
        <f>H!P215</f>
        <v>0</v>
      </c>
      <c r="F215" s="128">
        <f>'H 50'!AD215</f>
        <v>0</v>
      </c>
      <c r="G215" s="128">
        <f>'H 50'!AG215</f>
        <v>9.0259425349085269</v>
      </c>
      <c r="H215" s="128">
        <f>H!W215</f>
        <v>10</v>
      </c>
      <c r="I215" s="128">
        <f>H!AA215</f>
        <v>10</v>
      </c>
      <c r="J215" s="130" cm="1">
        <f t="array" ref="J215">H!AH215:AH215</f>
        <v>5.9089574553008335</v>
      </c>
      <c r="K215" s="346">
        <f>'H 50'!BB215</f>
        <v>5.5212020626005751</v>
      </c>
      <c r="L215" s="346">
        <f>'H 50'!BC215</f>
        <v>5.7321487328303773</v>
      </c>
      <c r="M215" s="346">
        <f>'H 50'!BD215</f>
        <v>5.492408055832378</v>
      </c>
      <c r="N215" s="346">
        <f>'H 50'!BE215</f>
        <v>5.5759573154016886</v>
      </c>
      <c r="O215" s="131">
        <f>V!F215</f>
        <v>8.6</v>
      </c>
      <c r="P215" s="132">
        <f>V!J215</f>
        <v>8.6999999999999993</v>
      </c>
      <c r="Q215" s="132">
        <f>V!M215</f>
        <v>7.3</v>
      </c>
      <c r="R215" s="132">
        <f>V!N215</f>
        <v>6</v>
      </c>
      <c r="S215" s="129">
        <f>V!O215</f>
        <v>7.7</v>
      </c>
      <c r="T215" s="132">
        <f>V!S215</f>
        <v>1.3</v>
      </c>
      <c r="U215" s="132">
        <f>V!Y215</f>
        <v>6.6</v>
      </c>
      <c r="V215" s="129">
        <f>V!Z215</f>
        <v>4.5</v>
      </c>
      <c r="W215" s="130">
        <f t="shared" si="24"/>
        <v>6.4</v>
      </c>
      <c r="X215" s="133">
        <f>'C'!F215</f>
        <v>6.7</v>
      </c>
      <c r="Y215" s="134">
        <f>'C'!H215</f>
        <v>7.5</v>
      </c>
      <c r="Z215" s="129">
        <f>'C'!I215</f>
        <v>7.1</v>
      </c>
      <c r="AA215" s="134">
        <f>'C'!M215</f>
        <v>8.4</v>
      </c>
      <c r="AB215" s="134">
        <f>'C'!R215</f>
        <v>7.6</v>
      </c>
      <c r="AC215" s="134">
        <f>'C'!Y215</f>
        <v>6.7</v>
      </c>
      <c r="AD215" s="134">
        <f>'C'!Z215</f>
        <v>10</v>
      </c>
      <c r="AE215" s="129">
        <f>'C'!AA215</f>
        <v>8.1999999999999993</v>
      </c>
      <c r="AF215" s="130">
        <f t="shared" si="25"/>
        <v>7.7</v>
      </c>
      <c r="AG215" s="135">
        <f t="shared" si="26"/>
        <v>6.6</v>
      </c>
      <c r="AH215" s="347">
        <f t="shared" si="27"/>
        <v>6.5</v>
      </c>
      <c r="AI215" s="347">
        <f t="shared" si="28"/>
        <v>6.6</v>
      </c>
      <c r="AJ215" s="347">
        <f t="shared" si="29"/>
        <v>6.5</v>
      </c>
      <c r="AK215" s="347">
        <f t="shared" si="30"/>
        <v>6.5</v>
      </c>
      <c r="AL215" s="136">
        <f t="shared" si="31"/>
        <v>38</v>
      </c>
    </row>
    <row r="216" spans="1:38" ht="15.6" thickTop="1" thickBot="1">
      <c r="A216" s="83" t="s">
        <v>280</v>
      </c>
      <c r="B216" s="46" t="s">
        <v>164</v>
      </c>
      <c r="C216" s="137">
        <v>1403</v>
      </c>
      <c r="D216" s="128">
        <f>H!G216</f>
        <v>0</v>
      </c>
      <c r="E216" s="128">
        <f>H!P216</f>
        <v>0</v>
      </c>
      <c r="F216" s="128">
        <f>'H 50'!AD216</f>
        <v>0</v>
      </c>
      <c r="G216" s="128">
        <f>'H 50'!AG216</f>
        <v>9.191385538842562</v>
      </c>
      <c r="H216" s="128">
        <f>H!W216</f>
        <v>10</v>
      </c>
      <c r="I216" s="128">
        <f>H!AA216</f>
        <v>10</v>
      </c>
      <c r="J216" s="130" cm="1">
        <f t="array" ref="J216">H!AH216:AH216</f>
        <v>4.3708600440110645</v>
      </c>
      <c r="K216" s="346">
        <f>'H 50'!BB216</f>
        <v>5.6375397317257834</v>
      </c>
      <c r="L216" s="346">
        <f>'H 50'!BC216</f>
        <v>6.15109848357283</v>
      </c>
      <c r="M216" s="346">
        <f>'H 50'!BD216</f>
        <v>5.8697491407500664</v>
      </c>
      <c r="N216" s="346">
        <f>'H 50'!BE216</f>
        <v>6.077244178550365</v>
      </c>
      <c r="O216" s="131">
        <f>V!F216</f>
        <v>7.3</v>
      </c>
      <c r="P216" s="132">
        <f>V!J216</f>
        <v>7.2</v>
      </c>
      <c r="Q216" s="132">
        <f>V!M216</f>
        <v>5.7</v>
      </c>
      <c r="R216" s="132">
        <f>V!N216</f>
        <v>10</v>
      </c>
      <c r="S216" s="129">
        <f>V!O216</f>
        <v>7.6</v>
      </c>
      <c r="T216" s="132">
        <f>V!S216</f>
        <v>2.5</v>
      </c>
      <c r="U216" s="132">
        <f>V!Y216</f>
        <v>5.9</v>
      </c>
      <c r="V216" s="129">
        <f>V!Z216</f>
        <v>4.4000000000000004</v>
      </c>
      <c r="W216" s="130">
        <f t="shared" si="24"/>
        <v>6.3</v>
      </c>
      <c r="X216" s="133">
        <f>'C'!F216</f>
        <v>6.7</v>
      </c>
      <c r="Y216" s="134">
        <f>'C'!H216</f>
        <v>7.4</v>
      </c>
      <c r="Z216" s="129">
        <f>'C'!I216</f>
        <v>7.1</v>
      </c>
      <c r="AA216" s="134">
        <f>'C'!M216</f>
        <v>6.6</v>
      </c>
      <c r="AB216" s="134">
        <f>'C'!R216</f>
        <v>9.6</v>
      </c>
      <c r="AC216" s="134">
        <f>'C'!Y216</f>
        <v>7.1</v>
      </c>
      <c r="AD216" s="134">
        <f>'C'!Z216</f>
        <v>10</v>
      </c>
      <c r="AE216" s="129">
        <f>'C'!AA216</f>
        <v>8.3000000000000007</v>
      </c>
      <c r="AF216" s="130">
        <f t="shared" si="25"/>
        <v>7.8</v>
      </c>
      <c r="AG216" s="135">
        <f t="shared" si="26"/>
        <v>6</v>
      </c>
      <c r="AH216" s="347">
        <f t="shared" si="27"/>
        <v>6.5</v>
      </c>
      <c r="AI216" s="347">
        <f t="shared" si="28"/>
        <v>6.7</v>
      </c>
      <c r="AJ216" s="347">
        <f t="shared" si="29"/>
        <v>6.6</v>
      </c>
      <c r="AK216" s="347">
        <f t="shared" si="30"/>
        <v>6.7</v>
      </c>
      <c r="AL216" s="136">
        <f t="shared" si="31"/>
        <v>125</v>
      </c>
    </row>
    <row r="217" spans="1:38" ht="15.6" thickTop="1" thickBot="1">
      <c r="A217" s="83" t="s">
        <v>280</v>
      </c>
      <c r="B217" s="46" t="s">
        <v>282</v>
      </c>
      <c r="C217" s="137">
        <v>1404</v>
      </c>
      <c r="D217" s="128">
        <f>H!G217</f>
        <v>0</v>
      </c>
      <c r="E217" s="128">
        <f>H!P217</f>
        <v>0</v>
      </c>
      <c r="F217" s="128">
        <f>'H 50'!AD217</f>
        <v>0</v>
      </c>
      <c r="G217" s="128">
        <f>'H 50'!AG217</f>
        <v>9.1561420682388626</v>
      </c>
      <c r="H217" s="128">
        <f>H!W217</f>
        <v>10</v>
      </c>
      <c r="I217" s="128">
        <f>H!AA217</f>
        <v>10</v>
      </c>
      <c r="J217" s="130" cm="1">
        <f t="array" ref="J217">H!AH217:AH217</f>
        <v>4.3432860884593127</v>
      </c>
      <c r="K217" s="346">
        <f>'H 50'!BB217</f>
        <v>2.3352439823100304</v>
      </c>
      <c r="L217" s="346">
        <f>'H 50'!BC217</f>
        <v>3.0345574952606378</v>
      </c>
      <c r="M217" s="346">
        <f>'H 50'!BD217</f>
        <v>2.6263614249529836</v>
      </c>
      <c r="N217" s="346">
        <f>'H 50'!BE217</f>
        <v>2.8763710536785809</v>
      </c>
      <c r="O217" s="131">
        <f>V!F217</f>
        <v>9.3000000000000007</v>
      </c>
      <c r="P217" s="132">
        <f>V!J217</f>
        <v>8.1999999999999993</v>
      </c>
      <c r="Q217" s="132">
        <f>V!M217</f>
        <v>7.3</v>
      </c>
      <c r="R217" s="132">
        <f>V!N217</f>
        <v>6</v>
      </c>
      <c r="S217" s="129">
        <f>V!O217</f>
        <v>7.7</v>
      </c>
      <c r="T217" s="132">
        <f>V!S217</f>
        <v>1.5</v>
      </c>
      <c r="U217" s="132">
        <f>V!Y217</f>
        <v>5.8</v>
      </c>
      <c r="V217" s="129">
        <f>V!Z217</f>
        <v>4</v>
      </c>
      <c r="W217" s="130">
        <f t="shared" si="24"/>
        <v>6.2</v>
      </c>
      <c r="X217" s="133">
        <f>'C'!F217</f>
        <v>6.7</v>
      </c>
      <c r="Y217" s="134">
        <f>'C'!H217</f>
        <v>9.3000000000000007</v>
      </c>
      <c r="Z217" s="129">
        <f>'C'!I217</f>
        <v>8.3000000000000007</v>
      </c>
      <c r="AA217" s="134">
        <f>'C'!M217</f>
        <v>4.5</v>
      </c>
      <c r="AB217" s="134">
        <f>'C'!R217</f>
        <v>5.4</v>
      </c>
      <c r="AC217" s="134">
        <f>'C'!Y217</f>
        <v>9.3000000000000007</v>
      </c>
      <c r="AD217" s="134">
        <f>'C'!Z217</f>
        <v>10</v>
      </c>
      <c r="AE217" s="129">
        <f>'C'!AA217</f>
        <v>7.3</v>
      </c>
      <c r="AF217" s="130">
        <f t="shared" si="25"/>
        <v>7.8</v>
      </c>
      <c r="AG217" s="135">
        <f t="shared" si="26"/>
        <v>5.9</v>
      </c>
      <c r="AH217" s="347">
        <f t="shared" si="27"/>
        <v>4.8</v>
      </c>
      <c r="AI217" s="347">
        <f t="shared" si="28"/>
        <v>5.3</v>
      </c>
      <c r="AJ217" s="347">
        <f t="shared" si="29"/>
        <v>5</v>
      </c>
      <c r="AK217" s="347">
        <f t="shared" si="30"/>
        <v>5.2</v>
      </c>
      <c r="AL217" s="136">
        <f t="shared" si="31"/>
        <v>137</v>
      </c>
    </row>
    <row r="218" spans="1:38" ht="15.6" thickTop="1" thickBot="1">
      <c r="A218" s="83" t="s">
        <v>280</v>
      </c>
      <c r="B218" s="46" t="s">
        <v>283</v>
      </c>
      <c r="C218" s="137">
        <v>1405</v>
      </c>
      <c r="D218" s="128">
        <f>H!G218</f>
        <v>10</v>
      </c>
      <c r="E218" s="128">
        <f>H!P218</f>
        <v>0</v>
      </c>
      <c r="F218" s="128">
        <f>'H 50'!AD218</f>
        <v>3.8595743382230636</v>
      </c>
      <c r="G218" s="128">
        <f>'H 50'!AG218</f>
        <v>9.4752807388233489</v>
      </c>
      <c r="H218" s="128">
        <f>H!W218</f>
        <v>10</v>
      </c>
      <c r="I218" s="128">
        <f>H!AA218</f>
        <v>10</v>
      </c>
      <c r="J218" s="130" cm="1">
        <f t="array" ref="J218">H!AH218:AH218</f>
        <v>6.6066243963832383</v>
      </c>
      <c r="K218" s="346">
        <f>'H 50'!BB218</f>
        <v>8.3900817521906976</v>
      </c>
      <c r="L218" s="346">
        <f>'H 50'!BC218</f>
        <v>9.0970108552121385</v>
      </c>
      <c r="M218" s="346">
        <f>'H 50'!BD218</f>
        <v>8.4955514931722931</v>
      </c>
      <c r="N218" s="346">
        <f>'H 50'!BE218</f>
        <v>8.4779049531892614</v>
      </c>
      <c r="O218" s="131">
        <f>V!F218</f>
        <v>8.8000000000000007</v>
      </c>
      <c r="P218" s="132">
        <f>V!J218</f>
        <v>7.6</v>
      </c>
      <c r="Q218" s="132">
        <f>V!M218</f>
        <v>7.4</v>
      </c>
      <c r="R218" s="132">
        <f>V!N218</f>
        <v>6</v>
      </c>
      <c r="S218" s="129">
        <f>V!O218</f>
        <v>7.5</v>
      </c>
      <c r="T218" s="132">
        <f>V!S218</f>
        <v>3.2</v>
      </c>
      <c r="U218" s="132">
        <f>V!Y218</f>
        <v>5.3</v>
      </c>
      <c r="V218" s="129">
        <f>V!Z218</f>
        <v>4.3</v>
      </c>
      <c r="W218" s="130">
        <f t="shared" si="24"/>
        <v>6.2</v>
      </c>
      <c r="X218" s="133">
        <f>'C'!F218</f>
        <v>6.7</v>
      </c>
      <c r="Y218" s="134">
        <f>'C'!H218</f>
        <v>9.1999999999999993</v>
      </c>
      <c r="Z218" s="129">
        <f>'C'!I218</f>
        <v>8.1999999999999993</v>
      </c>
      <c r="AA218" s="134">
        <f>'C'!M218</f>
        <v>7.7</v>
      </c>
      <c r="AB218" s="134">
        <f>'C'!R218</f>
        <v>5.3</v>
      </c>
      <c r="AC218" s="134">
        <f>'C'!Y218</f>
        <v>6.7</v>
      </c>
      <c r="AD218" s="134">
        <f>'C'!Z218</f>
        <v>10</v>
      </c>
      <c r="AE218" s="129">
        <f>'C'!AA218</f>
        <v>7.4</v>
      </c>
      <c r="AF218" s="130">
        <f t="shared" si="25"/>
        <v>7.8</v>
      </c>
      <c r="AG218" s="135">
        <f t="shared" si="26"/>
        <v>6.8</v>
      </c>
      <c r="AH218" s="347">
        <f t="shared" si="27"/>
        <v>7.4</v>
      </c>
      <c r="AI218" s="347">
        <f t="shared" si="28"/>
        <v>7.6</v>
      </c>
      <c r="AJ218" s="347">
        <f t="shared" si="29"/>
        <v>7.4</v>
      </c>
      <c r="AK218" s="347">
        <f t="shared" si="30"/>
        <v>7.4</v>
      </c>
      <c r="AL218" s="136">
        <f t="shared" si="31"/>
        <v>12</v>
      </c>
    </row>
    <row r="219" spans="1:38" ht="15.6" thickTop="1" thickBot="1">
      <c r="A219" s="83" t="s">
        <v>280</v>
      </c>
      <c r="B219" s="46" t="s">
        <v>284</v>
      </c>
      <c r="C219" s="137">
        <v>1406</v>
      </c>
      <c r="D219" s="128">
        <f>H!G219</f>
        <v>0</v>
      </c>
      <c r="E219" s="128">
        <f>H!P219</f>
        <v>0</v>
      </c>
      <c r="F219" s="128">
        <f>'H 50'!AD219</f>
        <v>0</v>
      </c>
      <c r="G219" s="128">
        <f>'H 50'!AG219</f>
        <v>8.9965734623230968</v>
      </c>
      <c r="H219" s="128">
        <f>H!W219</f>
        <v>10</v>
      </c>
      <c r="I219" s="128">
        <f>H!AA219</f>
        <v>10</v>
      </c>
      <c r="J219" s="130" cm="1">
        <f t="array" ref="J219">H!AH219:AH219</f>
        <v>4.0947953081546258</v>
      </c>
      <c r="K219" s="346">
        <f>'H 50'!BB219</f>
        <v>5.6582919656788171</v>
      </c>
      <c r="L219" s="346">
        <f>'H 50'!BC219</f>
        <v>6.0332877189599783</v>
      </c>
      <c r="M219" s="346">
        <f>'H 50'!BD219</f>
        <v>5.5177068235725839</v>
      </c>
      <c r="N219" s="346">
        <f>'H 50'!BE219</f>
        <v>6.0180681112498009</v>
      </c>
      <c r="O219" s="131">
        <f>V!F219</f>
        <v>6.5</v>
      </c>
      <c r="P219" s="132">
        <f>V!J219</f>
        <v>7.9</v>
      </c>
      <c r="Q219" s="132">
        <f>V!M219</f>
        <v>5.3</v>
      </c>
      <c r="R219" s="132">
        <f>V!N219</f>
        <v>6</v>
      </c>
      <c r="S219" s="129">
        <f>V!O219</f>
        <v>6.4</v>
      </c>
      <c r="T219" s="132">
        <f>V!S219</f>
        <v>4.7</v>
      </c>
      <c r="U219" s="132">
        <f>V!Y219</f>
        <v>7.7</v>
      </c>
      <c r="V219" s="129">
        <f>V!Z219</f>
        <v>6.4</v>
      </c>
      <c r="W219" s="130">
        <f t="shared" si="24"/>
        <v>6.4</v>
      </c>
      <c r="X219" s="133">
        <f>'C'!F219</f>
        <v>6.7</v>
      </c>
      <c r="Y219" s="134">
        <f>'C'!H219</f>
        <v>6.8</v>
      </c>
      <c r="Z219" s="129">
        <f>'C'!I219</f>
        <v>6.8</v>
      </c>
      <c r="AA219" s="134">
        <f>'C'!M219</f>
        <v>5.0999999999999996</v>
      </c>
      <c r="AB219" s="134">
        <f>'C'!R219</f>
        <v>4.7</v>
      </c>
      <c r="AC219" s="134">
        <f>'C'!Y219</f>
        <v>6.1</v>
      </c>
      <c r="AD219" s="134">
        <f>'C'!Z219</f>
        <v>10</v>
      </c>
      <c r="AE219" s="129">
        <f>'C'!AA219</f>
        <v>6.5</v>
      </c>
      <c r="AF219" s="130">
        <f t="shared" si="25"/>
        <v>6.7</v>
      </c>
      <c r="AG219" s="135">
        <f t="shared" si="26"/>
        <v>5.6</v>
      </c>
      <c r="AH219" s="347">
        <f t="shared" si="27"/>
        <v>6.2</v>
      </c>
      <c r="AI219" s="347">
        <f t="shared" si="28"/>
        <v>6.4</v>
      </c>
      <c r="AJ219" s="347">
        <f t="shared" si="29"/>
        <v>6.2</v>
      </c>
      <c r="AK219" s="347">
        <f t="shared" si="30"/>
        <v>6.4</v>
      </c>
      <c r="AL219" s="136">
        <f t="shared" si="31"/>
        <v>195</v>
      </c>
    </row>
    <row r="220" spans="1:38" ht="15.6" thickTop="1" thickBot="1">
      <c r="A220" s="83" t="s">
        <v>280</v>
      </c>
      <c r="B220" s="46" t="s">
        <v>285</v>
      </c>
      <c r="C220" s="137">
        <v>1407</v>
      </c>
      <c r="D220" s="128">
        <f>H!G220</f>
        <v>0</v>
      </c>
      <c r="E220" s="128">
        <f>H!P220</f>
        <v>0</v>
      </c>
      <c r="F220" s="128">
        <f>'H 50'!AD220</f>
        <v>0</v>
      </c>
      <c r="G220" s="128">
        <f>'H 50'!AG220</f>
        <v>9.290259811918629</v>
      </c>
      <c r="H220" s="128">
        <f>H!W220</f>
        <v>10</v>
      </c>
      <c r="I220" s="128">
        <f>H!AA220</f>
        <v>10</v>
      </c>
      <c r="J220" s="130" cm="1">
        <f t="array" ref="J220">H!AH220:AH220</f>
        <v>4.1306901119381356</v>
      </c>
      <c r="K220" s="346">
        <f>'H 50'!BB220</f>
        <v>3.5739094635886066</v>
      </c>
      <c r="L220" s="346">
        <f>'H 50'!BC220</f>
        <v>3.9660688609059718</v>
      </c>
      <c r="M220" s="346">
        <f>'H 50'!BD220</f>
        <v>4.0680649754454494</v>
      </c>
      <c r="N220" s="346">
        <f>'H 50'!BE220</f>
        <v>4.2753590440888827</v>
      </c>
      <c r="O220" s="131">
        <f>V!F220</f>
        <v>6.5</v>
      </c>
      <c r="P220" s="132">
        <f>V!J220</f>
        <v>6.9</v>
      </c>
      <c r="Q220" s="132">
        <f>V!M220</f>
        <v>5.6</v>
      </c>
      <c r="R220" s="132">
        <f>V!N220</f>
        <v>10</v>
      </c>
      <c r="S220" s="129">
        <f>V!O220</f>
        <v>7.3</v>
      </c>
      <c r="T220" s="132">
        <f>V!S220</f>
        <v>4</v>
      </c>
      <c r="U220" s="132">
        <f>V!Y220</f>
        <v>4.5999999999999996</v>
      </c>
      <c r="V220" s="129">
        <f>V!Z220</f>
        <v>4.3</v>
      </c>
      <c r="W220" s="130">
        <f t="shared" si="24"/>
        <v>6</v>
      </c>
      <c r="X220" s="133">
        <f>'C'!F220</f>
        <v>3.3</v>
      </c>
      <c r="Y220" s="134">
        <f>'C'!H220</f>
        <v>5.2</v>
      </c>
      <c r="Z220" s="129">
        <f>'C'!I220</f>
        <v>4.3</v>
      </c>
      <c r="AA220" s="134">
        <f>'C'!M220</f>
        <v>4.9000000000000004</v>
      </c>
      <c r="AB220" s="134">
        <f>'C'!R220</f>
        <v>7</v>
      </c>
      <c r="AC220" s="134">
        <f>'C'!Y220</f>
        <v>5.5</v>
      </c>
      <c r="AD220" s="134">
        <f>'C'!Z220</f>
        <v>10</v>
      </c>
      <c r="AE220" s="129">
        <f>'C'!AA220</f>
        <v>6.9</v>
      </c>
      <c r="AF220" s="130">
        <f t="shared" si="25"/>
        <v>5.8</v>
      </c>
      <c r="AG220" s="135">
        <f t="shared" si="26"/>
        <v>5.2</v>
      </c>
      <c r="AH220" s="347">
        <f t="shared" si="27"/>
        <v>5</v>
      </c>
      <c r="AI220" s="347">
        <f t="shared" si="28"/>
        <v>5.2</v>
      </c>
      <c r="AJ220" s="347">
        <f t="shared" si="29"/>
        <v>5.2</v>
      </c>
      <c r="AK220" s="347">
        <f t="shared" si="30"/>
        <v>5.3</v>
      </c>
      <c r="AL220" s="136">
        <f t="shared" si="31"/>
        <v>254</v>
      </c>
    </row>
    <row r="221" spans="1:38" ht="15.6" thickTop="1" thickBot="1">
      <c r="A221" s="83" t="s">
        <v>280</v>
      </c>
      <c r="B221" s="46" t="s">
        <v>286</v>
      </c>
      <c r="C221" s="137">
        <v>1408</v>
      </c>
      <c r="D221" s="128">
        <f>H!G221</f>
        <v>10</v>
      </c>
      <c r="E221" s="128">
        <f>H!P221</f>
        <v>0</v>
      </c>
      <c r="F221" s="128">
        <f>'H 50'!AD221</f>
        <v>5.1063830231097875E-3</v>
      </c>
      <c r="G221" s="128">
        <f>'H 50'!AG221</f>
        <v>7.9099367404501599</v>
      </c>
      <c r="H221" s="128">
        <f>H!W221</f>
        <v>10</v>
      </c>
      <c r="I221" s="128">
        <f>H!AA221</f>
        <v>10</v>
      </c>
      <c r="J221" s="130" cm="1">
        <f t="array" ref="J221">H!AH221:AH221</f>
        <v>5.8955785028736116</v>
      </c>
      <c r="K221" s="346">
        <f>'H 50'!BB221</f>
        <v>3.9148532303968548</v>
      </c>
      <c r="L221" s="346">
        <f>'H 50'!BC221</f>
        <v>4.6561067697853291</v>
      </c>
      <c r="M221" s="346">
        <f>'H 50'!BD221</f>
        <v>4.2811242722352416</v>
      </c>
      <c r="N221" s="346">
        <f>'H 50'!BE221</f>
        <v>4.8039551079094229</v>
      </c>
      <c r="O221" s="131">
        <f>V!F221</f>
        <v>7.7</v>
      </c>
      <c r="P221" s="132">
        <f>V!J221</f>
        <v>8.1</v>
      </c>
      <c r="Q221" s="132">
        <f>V!M221</f>
        <v>6.4</v>
      </c>
      <c r="R221" s="132">
        <f>V!N221</f>
        <v>10</v>
      </c>
      <c r="S221" s="129">
        <f>V!O221</f>
        <v>8.1</v>
      </c>
      <c r="T221" s="132">
        <f>V!S221</f>
        <v>2.9</v>
      </c>
      <c r="U221" s="132">
        <f>V!Y221</f>
        <v>7.6</v>
      </c>
      <c r="V221" s="129">
        <f>V!Z221</f>
        <v>5.7</v>
      </c>
      <c r="W221" s="130">
        <f t="shared" si="24"/>
        <v>7.1</v>
      </c>
      <c r="X221" s="133">
        <f>'C'!F221</f>
        <v>6.7</v>
      </c>
      <c r="Y221" s="134">
        <f>'C'!H221</f>
        <v>7</v>
      </c>
      <c r="Z221" s="129">
        <f>'C'!I221</f>
        <v>6.9</v>
      </c>
      <c r="AA221" s="134">
        <f>'C'!M221</f>
        <v>7.3</v>
      </c>
      <c r="AB221" s="134">
        <f>'C'!R221</f>
        <v>7.4</v>
      </c>
      <c r="AC221" s="134">
        <f>'C'!Y221</f>
        <v>8.1</v>
      </c>
      <c r="AD221" s="134">
        <f>'C'!Z221</f>
        <v>10</v>
      </c>
      <c r="AE221" s="129">
        <f>'C'!AA221</f>
        <v>8.1999999999999993</v>
      </c>
      <c r="AF221" s="130">
        <f t="shared" si="25"/>
        <v>7.6</v>
      </c>
      <c r="AG221" s="135">
        <f t="shared" si="26"/>
        <v>6.8</v>
      </c>
      <c r="AH221" s="347">
        <f t="shared" si="27"/>
        <v>6</v>
      </c>
      <c r="AI221" s="347">
        <f t="shared" si="28"/>
        <v>6.3</v>
      </c>
      <c r="AJ221" s="347">
        <f t="shared" si="29"/>
        <v>6.1</v>
      </c>
      <c r="AK221" s="347">
        <f t="shared" si="30"/>
        <v>6.4</v>
      </c>
      <c r="AL221" s="136">
        <f t="shared" si="31"/>
        <v>12</v>
      </c>
    </row>
    <row r="222" spans="1:38" ht="15.6" thickTop="1" thickBot="1">
      <c r="A222" s="83" t="s">
        <v>280</v>
      </c>
      <c r="B222" s="46" t="s">
        <v>287</v>
      </c>
      <c r="C222" s="137">
        <v>1409</v>
      </c>
      <c r="D222" s="128">
        <f>H!G222</f>
        <v>0</v>
      </c>
      <c r="E222" s="128">
        <f>H!P222</f>
        <v>0</v>
      </c>
      <c r="F222" s="128">
        <f>'H 50'!AD222</f>
        <v>0.18468085755693148</v>
      </c>
      <c r="G222" s="128">
        <f>'H 50'!AG222</f>
        <v>7.9471363987226953</v>
      </c>
      <c r="H222" s="128">
        <f>H!W222</f>
        <v>10</v>
      </c>
      <c r="I222" s="128">
        <f>H!AA222</f>
        <v>10</v>
      </c>
      <c r="J222" s="130" cm="1">
        <f t="array" ref="J222">H!AH222:AH222</f>
        <v>4.0210475679148594</v>
      </c>
      <c r="K222" s="346">
        <f>'H 50'!BB222</f>
        <v>3.9585771476100966</v>
      </c>
      <c r="L222" s="346">
        <f>'H 50'!BC222</f>
        <v>5.0602810385122803</v>
      </c>
      <c r="M222" s="346">
        <f>'H 50'!BD222</f>
        <v>4.7036957433509734</v>
      </c>
      <c r="N222" s="346">
        <f>'H 50'!BE222</f>
        <v>4.9759373644359739</v>
      </c>
      <c r="O222" s="131">
        <f>V!F222</f>
        <v>7.3</v>
      </c>
      <c r="P222" s="132">
        <f>V!J222</f>
        <v>7.6</v>
      </c>
      <c r="Q222" s="132">
        <f>V!M222</f>
        <v>5.9</v>
      </c>
      <c r="R222" s="132">
        <f>V!N222</f>
        <v>6</v>
      </c>
      <c r="S222" s="129">
        <f>V!O222</f>
        <v>6.7</v>
      </c>
      <c r="T222" s="132">
        <f>V!S222</f>
        <v>3.2</v>
      </c>
      <c r="U222" s="132">
        <f>V!Y222</f>
        <v>6.7</v>
      </c>
      <c r="V222" s="129">
        <f>V!Z222</f>
        <v>5.2</v>
      </c>
      <c r="W222" s="130">
        <f t="shared" si="24"/>
        <v>6</v>
      </c>
      <c r="X222" s="133">
        <f>'C'!F222</f>
        <v>6.7</v>
      </c>
      <c r="Y222" s="134">
        <f>'C'!H222</f>
        <v>6.5</v>
      </c>
      <c r="Z222" s="129">
        <f>'C'!I222</f>
        <v>6.6</v>
      </c>
      <c r="AA222" s="134">
        <f>'C'!M222</f>
        <v>5.6</v>
      </c>
      <c r="AB222" s="134">
        <f>'C'!R222</f>
        <v>5.7</v>
      </c>
      <c r="AC222" s="134">
        <f>'C'!Y222</f>
        <v>5.7</v>
      </c>
      <c r="AD222" s="134">
        <f>'C'!Z222</f>
        <v>10</v>
      </c>
      <c r="AE222" s="129">
        <f>'C'!AA222</f>
        <v>6.8</v>
      </c>
      <c r="AF222" s="130">
        <f t="shared" si="25"/>
        <v>6.7</v>
      </c>
      <c r="AG222" s="135">
        <f t="shared" si="26"/>
        <v>5.4</v>
      </c>
      <c r="AH222" s="347">
        <f t="shared" si="27"/>
        <v>5.4</v>
      </c>
      <c r="AI222" s="347">
        <f t="shared" si="28"/>
        <v>5.9</v>
      </c>
      <c r="AJ222" s="347">
        <f t="shared" si="29"/>
        <v>5.7</v>
      </c>
      <c r="AK222" s="347">
        <f t="shared" si="30"/>
        <v>5.8</v>
      </c>
      <c r="AL222" s="136">
        <f t="shared" si="31"/>
        <v>229</v>
      </c>
    </row>
    <row r="223" spans="1:38" ht="15.6" thickTop="1" thickBot="1">
      <c r="A223" s="83" t="s">
        <v>280</v>
      </c>
      <c r="B223" s="46" t="s">
        <v>288</v>
      </c>
      <c r="C223" s="137">
        <v>1410</v>
      </c>
      <c r="D223" s="128">
        <f>H!G223</f>
        <v>10</v>
      </c>
      <c r="E223" s="128">
        <f>H!P223</f>
        <v>0</v>
      </c>
      <c r="F223" s="128">
        <f>'H 50'!AD223</f>
        <v>0</v>
      </c>
      <c r="G223" s="128">
        <f>'H 50'!AG223</f>
        <v>9.6759672133610817</v>
      </c>
      <c r="H223" s="128">
        <f>H!W223</f>
        <v>10</v>
      </c>
      <c r="I223" s="128">
        <f>H!AA223</f>
        <v>10</v>
      </c>
      <c r="J223" s="130" cm="1">
        <f t="array" ref="J223">H!AH223:AH223</f>
        <v>5.9099364000744652</v>
      </c>
      <c r="K223" s="346">
        <f>'H 50'!BB223</f>
        <v>4.0245179885550391</v>
      </c>
      <c r="L223" s="346">
        <f>'H 50'!BC223</f>
        <v>4.4142900924759116</v>
      </c>
      <c r="M223" s="346">
        <f>'H 50'!BD223</f>
        <v>4.2250803220866056</v>
      </c>
      <c r="N223" s="346">
        <f>'H 50'!BE223</f>
        <v>3.8928442186280061</v>
      </c>
      <c r="O223" s="131">
        <f>V!F223</f>
        <v>7.6</v>
      </c>
      <c r="P223" s="132">
        <f>V!J223</f>
        <v>8.4</v>
      </c>
      <c r="Q223" s="132">
        <f>V!M223</f>
        <v>5.7</v>
      </c>
      <c r="R223" s="132">
        <f>V!N223</f>
        <v>4</v>
      </c>
      <c r="S223" s="129">
        <f>V!O223</f>
        <v>6.4</v>
      </c>
      <c r="T223" s="132">
        <f>V!S223</f>
        <v>5.3</v>
      </c>
      <c r="U223" s="132">
        <f>V!Y223</f>
        <v>6.7</v>
      </c>
      <c r="V223" s="129">
        <f>V!Z223</f>
        <v>6</v>
      </c>
      <c r="W223" s="130">
        <f t="shared" si="24"/>
        <v>6.2</v>
      </c>
      <c r="X223" s="133">
        <f>'C'!F223</f>
        <v>6.7</v>
      </c>
      <c r="Y223" s="134">
        <f>'C'!H223</f>
        <v>6.9</v>
      </c>
      <c r="Z223" s="129">
        <f>'C'!I223</f>
        <v>6.8</v>
      </c>
      <c r="AA223" s="134">
        <f>'C'!M223</f>
        <v>6.2</v>
      </c>
      <c r="AB223" s="134">
        <f>'C'!R223</f>
        <v>6.8</v>
      </c>
      <c r="AC223" s="134">
        <f>'C'!Y223</f>
        <v>7.1</v>
      </c>
      <c r="AD223" s="134">
        <f>'C'!Z223</f>
        <v>10</v>
      </c>
      <c r="AE223" s="129">
        <f>'C'!AA223</f>
        <v>7.5</v>
      </c>
      <c r="AF223" s="130">
        <f t="shared" si="25"/>
        <v>7.2</v>
      </c>
      <c r="AG223" s="135">
        <f t="shared" si="26"/>
        <v>6.4</v>
      </c>
      <c r="AH223" s="347">
        <f t="shared" si="27"/>
        <v>5.6</v>
      </c>
      <c r="AI223" s="347">
        <f t="shared" si="28"/>
        <v>5.8</v>
      </c>
      <c r="AJ223" s="347">
        <f t="shared" si="29"/>
        <v>5.7</v>
      </c>
      <c r="AK223" s="347">
        <f t="shared" si="30"/>
        <v>5.6</v>
      </c>
      <c r="AL223" s="136">
        <f t="shared" si="31"/>
        <v>65</v>
      </c>
    </row>
    <row r="224" spans="1:38" ht="15.6" thickTop="1" thickBot="1">
      <c r="A224" s="83" t="s">
        <v>280</v>
      </c>
      <c r="B224" s="46" t="s">
        <v>289</v>
      </c>
      <c r="C224" s="137">
        <v>1411</v>
      </c>
      <c r="D224" s="128">
        <f>H!G224</f>
        <v>0</v>
      </c>
      <c r="E224" s="128">
        <f>H!P224</f>
        <v>0</v>
      </c>
      <c r="F224" s="128">
        <f>'H 50'!AD224</f>
        <v>0</v>
      </c>
      <c r="G224" s="128">
        <f>'H 50'!AG224</f>
        <v>8.448360985332183</v>
      </c>
      <c r="H224" s="128">
        <f>H!W224</f>
        <v>10</v>
      </c>
      <c r="I224" s="128">
        <f>H!AA224</f>
        <v>10</v>
      </c>
      <c r="J224" s="130" cm="1">
        <f t="array" ref="J224">H!AH224:AH224</f>
        <v>4.1492903057626362</v>
      </c>
      <c r="K224" s="346">
        <f>'H 50'!BB224</f>
        <v>5.7799025950487275</v>
      </c>
      <c r="L224" s="346">
        <f>'H 50'!BC224</f>
        <v>6.1579592841535087</v>
      </c>
      <c r="M224" s="346">
        <f>'H 50'!BD224</f>
        <v>6.0356452483085663</v>
      </c>
      <c r="N224" s="346">
        <f>'H 50'!BE224</f>
        <v>5.7669328377108977</v>
      </c>
      <c r="O224" s="131">
        <f>V!F224</f>
        <v>7.1</v>
      </c>
      <c r="P224" s="132">
        <f>V!J224</f>
        <v>7.5</v>
      </c>
      <c r="Q224" s="132">
        <f>V!M224</f>
        <v>5.9</v>
      </c>
      <c r="R224" s="132">
        <f>V!N224</f>
        <v>10</v>
      </c>
      <c r="S224" s="129">
        <f>V!O224</f>
        <v>7.6</v>
      </c>
      <c r="T224" s="132">
        <f>V!S224</f>
        <v>1.7</v>
      </c>
      <c r="U224" s="132">
        <f>V!Y224</f>
        <v>6.1</v>
      </c>
      <c r="V224" s="129">
        <f>V!Z224</f>
        <v>4.2</v>
      </c>
      <c r="W224" s="130">
        <f t="shared" si="24"/>
        <v>6.2</v>
      </c>
      <c r="X224" s="133">
        <f>'C'!F224</f>
        <v>6.7</v>
      </c>
      <c r="Y224" s="134">
        <f>'C'!H224</f>
        <v>5.0999999999999996</v>
      </c>
      <c r="Z224" s="129">
        <f>'C'!I224</f>
        <v>6</v>
      </c>
      <c r="AA224" s="134">
        <f>'C'!M224</f>
        <v>5.8</v>
      </c>
      <c r="AB224" s="134">
        <f>'C'!R224</f>
        <v>6.1</v>
      </c>
      <c r="AC224" s="134">
        <f>'C'!Y224</f>
        <v>6.9</v>
      </c>
      <c r="AD224" s="134">
        <f>'C'!Z224</f>
        <v>10</v>
      </c>
      <c r="AE224" s="129">
        <f>'C'!AA224</f>
        <v>7.2</v>
      </c>
      <c r="AF224" s="130">
        <f t="shared" si="25"/>
        <v>6.6</v>
      </c>
      <c r="AG224" s="135">
        <f t="shared" si="26"/>
        <v>5.5</v>
      </c>
      <c r="AH224" s="347">
        <f t="shared" si="27"/>
        <v>6.2</v>
      </c>
      <c r="AI224" s="347">
        <f t="shared" si="28"/>
        <v>6.3</v>
      </c>
      <c r="AJ224" s="347">
        <f t="shared" si="29"/>
        <v>6.3</v>
      </c>
      <c r="AK224" s="347">
        <f t="shared" si="30"/>
        <v>6.2</v>
      </c>
      <c r="AL224" s="136">
        <f t="shared" si="31"/>
        <v>215</v>
      </c>
    </row>
    <row r="225" spans="1:38" ht="15.6" thickTop="1" thickBot="1">
      <c r="A225" s="83" t="s">
        <v>280</v>
      </c>
      <c r="B225" s="46" t="s">
        <v>290</v>
      </c>
      <c r="C225" s="137">
        <v>1412</v>
      </c>
      <c r="D225" s="128">
        <f>H!G225</f>
        <v>10</v>
      </c>
      <c r="E225" s="128">
        <f>H!P225</f>
        <v>0</v>
      </c>
      <c r="F225" s="128">
        <f>'H 50'!AD225</f>
        <v>2.5531915908164254E-2</v>
      </c>
      <c r="G225" s="128">
        <f>'H 50'!AG225</f>
        <v>9.3411644538965337</v>
      </c>
      <c r="H225" s="128">
        <f>H!W225</f>
        <v>10</v>
      </c>
      <c r="I225" s="128">
        <f>H!AA225</f>
        <v>10</v>
      </c>
      <c r="J225" s="130" cm="1">
        <f t="array" ref="J225">H!AH225:AH225</f>
        <v>6.4853974091526974</v>
      </c>
      <c r="K225" s="346">
        <f>'H 50'!BB225</f>
        <v>3.9826692864469178</v>
      </c>
      <c r="L225" s="346">
        <f>'H 50'!BC225</f>
        <v>4.7971534077540996</v>
      </c>
      <c r="M225" s="346">
        <f>'H 50'!BD225</f>
        <v>4.3412142410685242</v>
      </c>
      <c r="N225" s="346">
        <f>'H 50'!BE225</f>
        <v>4.8848231770576804</v>
      </c>
      <c r="O225" s="131">
        <f>V!F225</f>
        <v>8.4</v>
      </c>
      <c r="P225" s="132">
        <f>V!J225</f>
        <v>8.1999999999999993</v>
      </c>
      <c r="Q225" s="132">
        <f>V!M225</f>
        <v>5.7</v>
      </c>
      <c r="R225" s="132">
        <f>V!N225</f>
        <v>4</v>
      </c>
      <c r="S225" s="129">
        <f>V!O225</f>
        <v>6.6</v>
      </c>
      <c r="T225" s="132">
        <f>V!S225</f>
        <v>1.9</v>
      </c>
      <c r="U225" s="132">
        <f>V!Y225</f>
        <v>6.2</v>
      </c>
      <c r="V225" s="129">
        <f>V!Z225</f>
        <v>4.4000000000000004</v>
      </c>
      <c r="W225" s="130">
        <f t="shared" si="24"/>
        <v>5.6</v>
      </c>
      <c r="X225" s="133">
        <f>'C'!F225</f>
        <v>6.7</v>
      </c>
      <c r="Y225" s="134">
        <f>'C'!H225</f>
        <v>9.1999999999999993</v>
      </c>
      <c r="Z225" s="129">
        <f>'C'!I225</f>
        <v>8.1999999999999993</v>
      </c>
      <c r="AA225" s="134">
        <f>'C'!M225</f>
        <v>6.9</v>
      </c>
      <c r="AB225" s="134">
        <f>'C'!R225</f>
        <v>7.5</v>
      </c>
      <c r="AC225" s="134">
        <f>'C'!Y225</f>
        <v>7.5</v>
      </c>
      <c r="AD225" s="134">
        <f>'C'!Z225</f>
        <v>10</v>
      </c>
      <c r="AE225" s="129">
        <f>'C'!AA225</f>
        <v>8</v>
      </c>
      <c r="AF225" s="130">
        <f t="shared" si="25"/>
        <v>8.1</v>
      </c>
      <c r="AG225" s="135">
        <f t="shared" si="26"/>
        <v>6.7</v>
      </c>
      <c r="AH225" s="347">
        <f t="shared" si="27"/>
        <v>5.7</v>
      </c>
      <c r="AI225" s="347">
        <f t="shared" si="28"/>
        <v>6</v>
      </c>
      <c r="AJ225" s="347">
        <f t="shared" si="29"/>
        <v>5.8</v>
      </c>
      <c r="AK225" s="347">
        <f t="shared" si="30"/>
        <v>6.1</v>
      </c>
      <c r="AL225" s="136">
        <f t="shared" si="31"/>
        <v>24</v>
      </c>
    </row>
    <row r="226" spans="1:38" ht="15.6" thickTop="1" thickBot="1">
      <c r="A226" s="83" t="s">
        <v>280</v>
      </c>
      <c r="B226" s="46" t="s">
        <v>291</v>
      </c>
      <c r="C226" s="137">
        <v>1413</v>
      </c>
      <c r="D226" s="128">
        <f>H!G226</f>
        <v>10</v>
      </c>
      <c r="E226" s="128">
        <f>H!P226</f>
        <v>0</v>
      </c>
      <c r="F226" s="128">
        <f>'H 50'!AD226</f>
        <v>0</v>
      </c>
      <c r="G226" s="128">
        <f>'H 50'!AG226</f>
        <v>8.5697496510116054</v>
      </c>
      <c r="H226" s="128">
        <f>H!W226</f>
        <v>10</v>
      </c>
      <c r="I226" s="128">
        <f>H!AA226</f>
        <v>10</v>
      </c>
      <c r="J226" s="130" cm="1">
        <f t="array" ref="J226">H!AH226:AH226</f>
        <v>6.4080601642220314</v>
      </c>
      <c r="K226" s="346">
        <f>'H 50'!BB226</f>
        <v>2.3802390282393038</v>
      </c>
      <c r="L226" s="346">
        <f>'H 50'!BC226</f>
        <v>2.825348453902055</v>
      </c>
      <c r="M226" s="346">
        <f>'H 50'!BD226</f>
        <v>2.5334812379303302</v>
      </c>
      <c r="N226" s="346">
        <f>'H 50'!BE226</f>
        <v>2.2839732745167907</v>
      </c>
      <c r="O226" s="131">
        <f>V!F226</f>
        <v>6.1</v>
      </c>
      <c r="P226" s="132">
        <f>V!J226</f>
        <v>5.4</v>
      </c>
      <c r="Q226" s="132">
        <f>V!M226</f>
        <v>5.2</v>
      </c>
      <c r="R226" s="132">
        <f>V!N226</f>
        <v>10</v>
      </c>
      <c r="S226" s="129">
        <f>V!O226</f>
        <v>6.7</v>
      </c>
      <c r="T226" s="132">
        <f>V!S226</f>
        <v>8.6999999999999993</v>
      </c>
      <c r="U226" s="132">
        <f>V!Y226</f>
        <v>7.7</v>
      </c>
      <c r="V226" s="129">
        <f>V!Z226</f>
        <v>8.1999999999999993</v>
      </c>
      <c r="W226" s="130">
        <f t="shared" si="24"/>
        <v>7.5</v>
      </c>
      <c r="X226" s="133">
        <f>'C'!F226</f>
        <v>6.7</v>
      </c>
      <c r="Y226" s="134">
        <f>'C'!H226</f>
        <v>3.1</v>
      </c>
      <c r="Z226" s="129">
        <f>'C'!I226</f>
        <v>5.2</v>
      </c>
      <c r="AA226" s="134">
        <f>'C'!M226</f>
        <v>4.5999999999999996</v>
      </c>
      <c r="AB226" s="134">
        <f>'C'!R226</f>
        <v>3.8</v>
      </c>
      <c r="AC226" s="134">
        <f>'C'!Y226</f>
        <v>3.8</v>
      </c>
      <c r="AD226" s="134">
        <f>'C'!Z226</f>
        <v>10</v>
      </c>
      <c r="AE226" s="129">
        <f>'C'!AA226</f>
        <v>5.6</v>
      </c>
      <c r="AF226" s="130">
        <f t="shared" si="25"/>
        <v>5.4</v>
      </c>
      <c r="AG226" s="135">
        <f t="shared" si="26"/>
        <v>6.4</v>
      </c>
      <c r="AH226" s="347">
        <f t="shared" si="27"/>
        <v>4.5999999999999996</v>
      </c>
      <c r="AI226" s="347">
        <f t="shared" si="28"/>
        <v>4.9000000000000004</v>
      </c>
      <c r="AJ226" s="347">
        <f t="shared" si="29"/>
        <v>4.7</v>
      </c>
      <c r="AK226" s="347">
        <f t="shared" si="30"/>
        <v>4.5</v>
      </c>
      <c r="AL226" s="136">
        <f t="shared" si="31"/>
        <v>65</v>
      </c>
    </row>
    <row r="227" spans="1:38" ht="15.6" thickTop="1" thickBot="1">
      <c r="A227" s="83" t="s">
        <v>280</v>
      </c>
      <c r="B227" s="46" t="s">
        <v>137</v>
      </c>
      <c r="C227" s="137">
        <v>1414</v>
      </c>
      <c r="D227" s="128">
        <f>H!G227</f>
        <v>0</v>
      </c>
      <c r="E227" s="128">
        <f>H!P227</f>
        <v>0</v>
      </c>
      <c r="F227" s="128">
        <f>'H 50'!AD227</f>
        <v>2.2127660031014254E-2</v>
      </c>
      <c r="G227" s="128">
        <f>'H 50'!AG227</f>
        <v>9.0357322257703228</v>
      </c>
      <c r="H227" s="128">
        <f>H!W227</f>
        <v>10</v>
      </c>
      <c r="I227" s="128">
        <f>H!AA227</f>
        <v>10</v>
      </c>
      <c r="J227" s="130" cm="1">
        <f t="array" ref="J227">H!AH227:AH227</f>
        <v>4.355033547305645</v>
      </c>
      <c r="K227" s="346">
        <f>'H 50'!BB227</f>
        <v>4.2029177963816471</v>
      </c>
      <c r="L227" s="346">
        <f>'H 50'!BC227</f>
        <v>4.655059958938538</v>
      </c>
      <c r="M227" s="346">
        <f>'H 50'!BD227</f>
        <v>4.1630449955688276</v>
      </c>
      <c r="N227" s="346">
        <f>'H 50'!BE227</f>
        <v>4.7431442148092406</v>
      </c>
      <c r="O227" s="131">
        <f>V!F227</f>
        <v>6.6</v>
      </c>
      <c r="P227" s="132">
        <f>V!J227</f>
        <v>7.4</v>
      </c>
      <c r="Q227" s="132">
        <f>V!M227</f>
        <v>5.9</v>
      </c>
      <c r="R227" s="132">
        <f>V!N227</f>
        <v>10</v>
      </c>
      <c r="S227" s="129">
        <f>V!O227</f>
        <v>7.5</v>
      </c>
      <c r="T227" s="132">
        <f>V!S227</f>
        <v>4.9000000000000004</v>
      </c>
      <c r="U227" s="132">
        <f>V!Y227</f>
        <v>5.0999999999999996</v>
      </c>
      <c r="V227" s="129">
        <f>V!Z227</f>
        <v>5</v>
      </c>
      <c r="W227" s="130">
        <f t="shared" si="24"/>
        <v>6.4</v>
      </c>
      <c r="X227" s="133">
        <f>'C'!F227</f>
        <v>6.7</v>
      </c>
      <c r="Y227" s="134">
        <f>'C'!H227</f>
        <v>5.8</v>
      </c>
      <c r="Z227" s="129">
        <f>'C'!I227</f>
        <v>6.3</v>
      </c>
      <c r="AA227" s="134">
        <f>'C'!M227</f>
        <v>5.4</v>
      </c>
      <c r="AB227" s="134">
        <f>'C'!R227</f>
        <v>6.6</v>
      </c>
      <c r="AC227" s="134">
        <f>'C'!Y227</f>
        <v>6.3</v>
      </c>
      <c r="AD227" s="134">
        <f>'C'!Z227</f>
        <v>10</v>
      </c>
      <c r="AE227" s="129">
        <f>'C'!AA227</f>
        <v>7.1</v>
      </c>
      <c r="AF227" s="130">
        <f t="shared" si="25"/>
        <v>6.7</v>
      </c>
      <c r="AG227" s="135">
        <f t="shared" si="26"/>
        <v>5.7</v>
      </c>
      <c r="AH227" s="347">
        <f t="shared" si="27"/>
        <v>5.6</v>
      </c>
      <c r="AI227" s="347">
        <f t="shared" si="28"/>
        <v>5.8</v>
      </c>
      <c r="AJ227" s="347">
        <f t="shared" si="29"/>
        <v>5.6</v>
      </c>
      <c r="AK227" s="347">
        <f t="shared" si="30"/>
        <v>5.9</v>
      </c>
      <c r="AL227" s="136">
        <f t="shared" si="31"/>
        <v>175</v>
      </c>
    </row>
    <row r="228" spans="1:38" ht="15.6" thickTop="1" thickBot="1">
      <c r="A228" s="83" t="s">
        <v>280</v>
      </c>
      <c r="B228" s="46" t="s">
        <v>292</v>
      </c>
      <c r="C228" s="137">
        <v>1415</v>
      </c>
      <c r="D228" s="128">
        <f>H!G228</f>
        <v>0</v>
      </c>
      <c r="E228" s="128">
        <f>H!P228</f>
        <v>0</v>
      </c>
      <c r="F228" s="128">
        <f>'H 50'!AD228</f>
        <v>0</v>
      </c>
      <c r="G228" s="128">
        <f>'H 50'!AG228</f>
        <v>9.1629952894680127</v>
      </c>
      <c r="H228" s="128">
        <f>H!W228</f>
        <v>10</v>
      </c>
      <c r="I228" s="128">
        <f>H!AA228</f>
        <v>10</v>
      </c>
      <c r="J228" s="130" cm="1">
        <f t="array" ref="J228">H!AH228:AH228</f>
        <v>4.0283897144984735</v>
      </c>
      <c r="K228" s="346">
        <f>'H 50'!BB228</f>
        <v>4.2884251500390889</v>
      </c>
      <c r="L228" s="346">
        <f>'H 50'!BC228</f>
        <v>4.6054341195837365</v>
      </c>
      <c r="M228" s="346">
        <f>'H 50'!BD228</f>
        <v>4.4390241031788404</v>
      </c>
      <c r="N228" s="346">
        <f>'H 50'!BE228</f>
        <v>4.2932922473546071</v>
      </c>
      <c r="O228" s="131">
        <f>V!F228</f>
        <v>7</v>
      </c>
      <c r="P228" s="132">
        <f>V!J228</f>
        <v>8.4</v>
      </c>
      <c r="Q228" s="132">
        <f>V!M228</f>
        <v>5.7</v>
      </c>
      <c r="R228" s="132">
        <f>V!N228</f>
        <v>10</v>
      </c>
      <c r="S228" s="129">
        <f>V!O228</f>
        <v>7.8</v>
      </c>
      <c r="T228" s="132">
        <f>V!S228</f>
        <v>3.7</v>
      </c>
      <c r="U228" s="132">
        <f>V!Y228</f>
        <v>5.7</v>
      </c>
      <c r="V228" s="129">
        <f>V!Z228</f>
        <v>4.8</v>
      </c>
      <c r="W228" s="130">
        <f t="shared" si="24"/>
        <v>6.5</v>
      </c>
      <c r="X228" s="133">
        <f>'C'!F228</f>
        <v>3.3</v>
      </c>
      <c r="Y228" s="134">
        <f>'C'!H228</f>
        <v>5.5</v>
      </c>
      <c r="Z228" s="129">
        <f>'C'!I228</f>
        <v>4.5</v>
      </c>
      <c r="AA228" s="134">
        <f>'C'!M228</f>
        <v>5.3</v>
      </c>
      <c r="AB228" s="134">
        <f>'C'!R228</f>
        <v>7.4</v>
      </c>
      <c r="AC228" s="134">
        <f>'C'!Y228</f>
        <v>5.4</v>
      </c>
      <c r="AD228" s="134">
        <f>'C'!Z228</f>
        <v>10</v>
      </c>
      <c r="AE228" s="129">
        <f>'C'!AA228</f>
        <v>7</v>
      </c>
      <c r="AF228" s="130">
        <f t="shared" si="25"/>
        <v>5.9</v>
      </c>
      <c r="AG228" s="135">
        <f t="shared" si="26"/>
        <v>5.4</v>
      </c>
      <c r="AH228" s="347">
        <f t="shared" si="27"/>
        <v>5.5</v>
      </c>
      <c r="AI228" s="347">
        <f t="shared" si="28"/>
        <v>5.6</v>
      </c>
      <c r="AJ228" s="347">
        <f t="shared" si="29"/>
        <v>5.5</v>
      </c>
      <c r="AK228" s="347">
        <f t="shared" si="30"/>
        <v>5.5</v>
      </c>
      <c r="AL228" s="136">
        <f t="shared" si="31"/>
        <v>229</v>
      </c>
    </row>
    <row r="229" spans="1:38" ht="15.6" thickTop="1" thickBot="1">
      <c r="A229" s="83" t="s">
        <v>280</v>
      </c>
      <c r="B229" s="46" t="s">
        <v>293</v>
      </c>
      <c r="C229" s="137">
        <v>1416</v>
      </c>
      <c r="D229" s="128">
        <f>H!G229</f>
        <v>10</v>
      </c>
      <c r="E229" s="128">
        <f>H!P229</f>
        <v>0</v>
      </c>
      <c r="F229" s="128">
        <f>'H 50'!AD229</f>
        <v>0</v>
      </c>
      <c r="G229" s="128">
        <f>'H 50'!AG229</f>
        <v>8.602055193229706</v>
      </c>
      <c r="H229" s="128">
        <f>H!W229</f>
        <v>10</v>
      </c>
      <c r="I229" s="128">
        <f>H!AA229</f>
        <v>10</v>
      </c>
      <c r="J229" s="130" cm="1">
        <f t="array" ref="J229">H!AH229:AH229</f>
        <v>5.7759831307867069</v>
      </c>
      <c r="K229" s="346">
        <f>'H 50'!BB229</f>
        <v>5.544584526982514</v>
      </c>
      <c r="L229" s="346">
        <f>'H 50'!BC229</f>
        <v>5.8152025816942539</v>
      </c>
      <c r="M229" s="346">
        <f>'H 50'!BD229</f>
        <v>5.3321195461308912</v>
      </c>
      <c r="N229" s="346">
        <f>'H 50'!BE229</f>
        <v>5.805365147303525</v>
      </c>
      <c r="O229" s="131">
        <f>V!F229</f>
        <v>6.4</v>
      </c>
      <c r="P229" s="132">
        <f>V!J229</f>
        <v>6.4</v>
      </c>
      <c r="Q229" s="132">
        <f>V!M229</f>
        <v>5.5</v>
      </c>
      <c r="R229" s="132">
        <f>V!N229</f>
        <v>10</v>
      </c>
      <c r="S229" s="129">
        <f>V!O229</f>
        <v>7.1</v>
      </c>
      <c r="T229" s="132">
        <f>V!S229</f>
        <v>2.6</v>
      </c>
      <c r="U229" s="132">
        <f>V!Y229</f>
        <v>5.4</v>
      </c>
      <c r="V229" s="129">
        <f>V!Z229</f>
        <v>4.0999999999999996</v>
      </c>
      <c r="W229" s="130">
        <f t="shared" si="24"/>
        <v>5.8</v>
      </c>
      <c r="X229" s="133">
        <f>'C'!F229</f>
        <v>6.7</v>
      </c>
      <c r="Y229" s="134">
        <f>'C'!H229</f>
        <v>4.2</v>
      </c>
      <c r="Z229" s="129">
        <f>'C'!I229</f>
        <v>5.6</v>
      </c>
      <c r="AA229" s="134">
        <f>'C'!M229</f>
        <v>5</v>
      </c>
      <c r="AB229" s="134">
        <f>'C'!R229</f>
        <v>4.8</v>
      </c>
      <c r="AC229" s="134">
        <f>'C'!Y229</f>
        <v>6.9</v>
      </c>
      <c r="AD229" s="134">
        <f>'C'!Z229</f>
        <v>10</v>
      </c>
      <c r="AE229" s="129">
        <f>'C'!AA229</f>
        <v>6.7</v>
      </c>
      <c r="AF229" s="130">
        <f t="shared" si="25"/>
        <v>6.2</v>
      </c>
      <c r="AG229" s="135">
        <f t="shared" si="26"/>
        <v>5.9</v>
      </c>
      <c r="AH229" s="347">
        <f t="shared" si="27"/>
        <v>5.8</v>
      </c>
      <c r="AI229" s="347">
        <f t="shared" si="28"/>
        <v>5.9</v>
      </c>
      <c r="AJ229" s="347">
        <f t="shared" si="29"/>
        <v>5.8</v>
      </c>
      <c r="AK229" s="347">
        <f t="shared" si="30"/>
        <v>5.9</v>
      </c>
      <c r="AL229" s="136">
        <f t="shared" si="31"/>
        <v>137</v>
      </c>
    </row>
    <row r="230" spans="1:38" ht="15.6" thickTop="1" thickBot="1">
      <c r="A230" s="83" t="s">
        <v>294</v>
      </c>
      <c r="B230" s="46" t="s">
        <v>295</v>
      </c>
      <c r="C230" s="137">
        <v>1501</v>
      </c>
      <c r="D230" s="128">
        <f>H!G230</f>
        <v>10</v>
      </c>
      <c r="E230" s="128">
        <f>H!P230</f>
        <v>0</v>
      </c>
      <c r="F230" s="128">
        <f>'H 50'!AD230</f>
        <v>1.0638298030863403E-2</v>
      </c>
      <c r="G230" s="128">
        <f>'H 50'!AG230</f>
        <v>4.9681842340755775</v>
      </c>
      <c r="H230" s="128">
        <f>H!W230</f>
        <v>10</v>
      </c>
      <c r="I230" s="128">
        <f>H!AA230</f>
        <v>10</v>
      </c>
      <c r="J230" s="130" cm="1">
        <f t="array" ref="J230">H!AH230:AH230</f>
        <v>5.7604829084849181</v>
      </c>
      <c r="K230" s="346">
        <f>'H 50'!BB230</f>
        <v>4.2620666755683132</v>
      </c>
      <c r="L230" s="346">
        <f>'H 50'!BC230</f>
        <v>4.9875243876528748</v>
      </c>
      <c r="M230" s="346">
        <f>'H 50'!BD230</f>
        <v>4.4116785903588651</v>
      </c>
      <c r="N230" s="346">
        <f>'H 50'!BE230</f>
        <v>5.0595045435196306</v>
      </c>
      <c r="O230" s="131">
        <f>V!F230</f>
        <v>6.4</v>
      </c>
      <c r="P230" s="132">
        <f>V!J230</f>
        <v>6.5</v>
      </c>
      <c r="Q230" s="132">
        <f>V!M230</f>
        <v>6</v>
      </c>
      <c r="R230" s="132">
        <f>V!N230</f>
        <v>10</v>
      </c>
      <c r="S230" s="129">
        <f>V!O230</f>
        <v>7.2</v>
      </c>
      <c r="T230" s="132">
        <f>V!S230</f>
        <v>9.1</v>
      </c>
      <c r="U230" s="132">
        <f>V!Y230</f>
        <v>5.5</v>
      </c>
      <c r="V230" s="129">
        <f>V!Z230</f>
        <v>7.8</v>
      </c>
      <c r="W230" s="130">
        <f t="shared" si="24"/>
        <v>7.5</v>
      </c>
      <c r="X230" s="133">
        <f>'C'!F230</f>
        <v>3.3</v>
      </c>
      <c r="Y230" s="134">
        <f>'C'!H230</f>
        <v>2.4</v>
      </c>
      <c r="Z230" s="129">
        <f>'C'!I230</f>
        <v>2.9</v>
      </c>
      <c r="AA230" s="134">
        <f>'C'!M230</f>
        <v>5.9</v>
      </c>
      <c r="AB230" s="134">
        <f>'C'!R230</f>
        <v>9.3000000000000007</v>
      </c>
      <c r="AC230" s="134">
        <f>'C'!Y230</f>
        <v>5.4</v>
      </c>
      <c r="AD230" s="134">
        <f>'C'!Z230</f>
        <v>6</v>
      </c>
      <c r="AE230" s="129">
        <f>'C'!AA230</f>
        <v>6.7</v>
      </c>
      <c r="AF230" s="130">
        <f t="shared" si="25"/>
        <v>5.0999999999999996</v>
      </c>
      <c r="AG230" s="135">
        <f t="shared" si="26"/>
        <v>6</v>
      </c>
      <c r="AH230" s="347">
        <f t="shared" si="27"/>
        <v>5.5</v>
      </c>
      <c r="AI230" s="347">
        <f t="shared" si="28"/>
        <v>5.8</v>
      </c>
      <c r="AJ230" s="347">
        <f t="shared" si="29"/>
        <v>5.5</v>
      </c>
      <c r="AK230" s="347">
        <f t="shared" si="30"/>
        <v>5.8</v>
      </c>
      <c r="AL230" s="136">
        <f t="shared" si="31"/>
        <v>125</v>
      </c>
    </row>
    <row r="231" spans="1:38" ht="15.6" thickTop="1" thickBot="1">
      <c r="A231" s="83" t="s">
        <v>294</v>
      </c>
      <c r="B231" s="46" t="s">
        <v>296</v>
      </c>
      <c r="C231" s="137">
        <v>1502</v>
      </c>
      <c r="D231" s="128">
        <f>H!G231</f>
        <v>10</v>
      </c>
      <c r="E231" s="128">
        <f>H!P231</f>
        <v>0</v>
      </c>
      <c r="F231" s="128">
        <f>'H 50'!AD231</f>
        <v>0</v>
      </c>
      <c r="G231" s="128">
        <f>'H 50'!AG231</f>
        <v>6.7087616566210952</v>
      </c>
      <c r="H231" s="128">
        <f>H!W231</f>
        <v>10</v>
      </c>
      <c r="I231" s="128">
        <f>H!AA231</f>
        <v>10</v>
      </c>
      <c r="J231" s="130" cm="1">
        <f t="array" ref="J231">H!AH231:AH231</f>
        <v>5.8325991551437957</v>
      </c>
      <c r="K231" s="346">
        <f>'H 50'!BB231</f>
        <v>4.0265153761516324</v>
      </c>
      <c r="L231" s="346">
        <f>'H 50'!BC231</f>
        <v>4.4818129933507569</v>
      </c>
      <c r="M231" s="346">
        <f>'H 50'!BD231</f>
        <v>4.3042567254293669</v>
      </c>
      <c r="N231" s="346">
        <f>'H 50'!BE231</f>
        <v>3.8660529529524403</v>
      </c>
      <c r="O231" s="131">
        <f>V!F231</f>
        <v>7.3</v>
      </c>
      <c r="P231" s="132">
        <f>V!J231</f>
        <v>7.8</v>
      </c>
      <c r="Q231" s="132">
        <f>V!M231</f>
        <v>6.7</v>
      </c>
      <c r="R231" s="132">
        <f>V!N231</f>
        <v>10</v>
      </c>
      <c r="S231" s="129">
        <f>V!O231</f>
        <v>8</v>
      </c>
      <c r="T231" s="132">
        <f>V!S231</f>
        <v>6.1</v>
      </c>
      <c r="U231" s="132">
        <f>V!Y231</f>
        <v>4.5999999999999996</v>
      </c>
      <c r="V231" s="129">
        <f>V!Z231</f>
        <v>5.4</v>
      </c>
      <c r="W231" s="130">
        <f t="shared" si="24"/>
        <v>6.9</v>
      </c>
      <c r="X231" s="133">
        <f>'C'!F231</f>
        <v>3.3</v>
      </c>
      <c r="Y231" s="134">
        <f>'C'!H231</f>
        <v>3.9</v>
      </c>
      <c r="Z231" s="129">
        <f>'C'!I231</f>
        <v>3.6</v>
      </c>
      <c r="AA231" s="134">
        <f>'C'!M231</f>
        <v>7.4</v>
      </c>
      <c r="AB231" s="134">
        <f>'C'!R231</f>
        <v>9.6</v>
      </c>
      <c r="AC231" s="134">
        <f>'C'!Y231</f>
        <v>3.6</v>
      </c>
      <c r="AD231" s="134">
        <f>'C'!Z231</f>
        <v>10</v>
      </c>
      <c r="AE231" s="129">
        <f>'C'!AA231</f>
        <v>7.7</v>
      </c>
      <c r="AF231" s="130">
        <f t="shared" si="25"/>
        <v>6</v>
      </c>
      <c r="AG231" s="135">
        <f t="shared" si="26"/>
        <v>6.2</v>
      </c>
      <c r="AH231" s="347">
        <f t="shared" si="27"/>
        <v>5.5</v>
      </c>
      <c r="AI231" s="347">
        <f t="shared" si="28"/>
        <v>5.7</v>
      </c>
      <c r="AJ231" s="347">
        <f t="shared" si="29"/>
        <v>5.6</v>
      </c>
      <c r="AK231" s="347">
        <f t="shared" si="30"/>
        <v>5.4</v>
      </c>
      <c r="AL231" s="136">
        <f t="shared" si="31"/>
        <v>90</v>
      </c>
    </row>
    <row r="232" spans="1:38" ht="15.6" thickTop="1" thickBot="1">
      <c r="A232" s="83" t="s">
        <v>294</v>
      </c>
      <c r="B232" s="46" t="s">
        <v>297</v>
      </c>
      <c r="C232" s="137">
        <v>1503</v>
      </c>
      <c r="D232" s="128">
        <f>H!G232</f>
        <v>10</v>
      </c>
      <c r="E232" s="128">
        <f>H!P232</f>
        <v>0</v>
      </c>
      <c r="F232" s="128">
        <f>'H 50'!AD232</f>
        <v>0</v>
      </c>
      <c r="G232" s="128">
        <f>'H 50'!AG232</f>
        <v>4.4199702983317612</v>
      </c>
      <c r="H232" s="128">
        <f>H!W232</f>
        <v>10</v>
      </c>
      <c r="I232" s="128">
        <f>H!AA232</f>
        <v>10</v>
      </c>
      <c r="J232" s="130" cm="1">
        <f t="array" ref="J232">H!AH232:AH232</f>
        <v>5.6545496010070773</v>
      </c>
      <c r="K232" s="346">
        <f>'H 50'!BB232</f>
        <v>5.6851647964737237</v>
      </c>
      <c r="L232" s="346">
        <f>'H 50'!BC232</f>
        <v>6.4830031649017741</v>
      </c>
      <c r="M232" s="346">
        <f>'H 50'!BD232</f>
        <v>6.1255607539801469</v>
      </c>
      <c r="N232" s="346">
        <f>'H 50'!BE232</f>
        <v>6.3933180758731085</v>
      </c>
      <c r="O232" s="131">
        <f>V!F232</f>
        <v>7.2</v>
      </c>
      <c r="P232" s="132">
        <f>V!J232</f>
        <v>7.5</v>
      </c>
      <c r="Q232" s="132">
        <f>V!M232</f>
        <v>6.9</v>
      </c>
      <c r="R232" s="132">
        <f>V!N232</f>
        <v>6</v>
      </c>
      <c r="S232" s="129">
        <f>V!O232</f>
        <v>6.9</v>
      </c>
      <c r="T232" s="132">
        <f>V!S232</f>
        <v>9.5</v>
      </c>
      <c r="U232" s="132">
        <f>V!Y232</f>
        <v>4.3</v>
      </c>
      <c r="V232" s="129">
        <f>V!Z232</f>
        <v>7.8</v>
      </c>
      <c r="W232" s="130">
        <f t="shared" si="24"/>
        <v>7.4</v>
      </c>
      <c r="X232" s="133">
        <f>'C'!F232</f>
        <v>6.7</v>
      </c>
      <c r="Y232" s="134">
        <f>'C'!H232</f>
        <v>2.9</v>
      </c>
      <c r="Z232" s="129">
        <f>'C'!I232</f>
        <v>5.0999999999999996</v>
      </c>
      <c r="AA232" s="134">
        <f>'C'!M232</f>
        <v>7.4</v>
      </c>
      <c r="AB232" s="134">
        <f>'C'!R232</f>
        <v>9.8000000000000007</v>
      </c>
      <c r="AC232" s="134">
        <f>'C'!Y232</f>
        <v>6</v>
      </c>
      <c r="AD232" s="134">
        <f>'C'!Z232</f>
        <v>10</v>
      </c>
      <c r="AE232" s="129">
        <f>'C'!AA232</f>
        <v>8.3000000000000007</v>
      </c>
      <c r="AF232" s="130">
        <f t="shared" si="25"/>
        <v>7</v>
      </c>
      <c r="AG232" s="135">
        <f t="shared" si="26"/>
        <v>6.6</v>
      </c>
      <c r="AH232" s="347">
        <f t="shared" si="27"/>
        <v>6.7</v>
      </c>
      <c r="AI232" s="347">
        <f t="shared" si="28"/>
        <v>7</v>
      </c>
      <c r="AJ232" s="347">
        <f t="shared" si="29"/>
        <v>6.8</v>
      </c>
      <c r="AK232" s="347">
        <f t="shared" si="30"/>
        <v>6.9</v>
      </c>
      <c r="AL232" s="136">
        <f t="shared" si="31"/>
        <v>38</v>
      </c>
    </row>
    <row r="233" spans="1:38" ht="15.6" thickTop="1" thickBot="1">
      <c r="A233" s="83" t="s">
        <v>294</v>
      </c>
      <c r="B233" s="46" t="s">
        <v>298</v>
      </c>
      <c r="C233" s="137">
        <v>1504</v>
      </c>
      <c r="D233" s="128">
        <f>H!G233</f>
        <v>10</v>
      </c>
      <c r="E233" s="128">
        <f>H!P233</f>
        <v>0</v>
      </c>
      <c r="F233" s="128">
        <f>'H 50'!AD233</f>
        <v>0</v>
      </c>
      <c r="G233" s="128">
        <f>'H 50'!AG233</f>
        <v>6.4512976008401415</v>
      </c>
      <c r="H233" s="128">
        <f>H!W233</f>
        <v>10</v>
      </c>
      <c r="I233" s="128">
        <f>H!AA233</f>
        <v>10</v>
      </c>
      <c r="J233" s="130" cm="1">
        <f t="array" ref="J233">H!AH233:AH233</f>
        <v>5.7467776816540654</v>
      </c>
      <c r="K233" s="346">
        <f>'H 50'!BB233</f>
        <v>3.8292657898437406</v>
      </c>
      <c r="L233" s="346">
        <f>'H 50'!BC233</f>
        <v>4.4824060734713473</v>
      </c>
      <c r="M233" s="346">
        <f>'H 50'!BD233</f>
        <v>4.2795845629760576</v>
      </c>
      <c r="N233" s="346">
        <f>'H 50'!BE233</f>
        <v>4.7063948979738717</v>
      </c>
      <c r="O233" s="131">
        <f>V!F233</f>
        <v>7.6</v>
      </c>
      <c r="P233" s="132">
        <f>V!J233</f>
        <v>8.4</v>
      </c>
      <c r="Q233" s="132">
        <f>V!M233</f>
        <v>6.8</v>
      </c>
      <c r="R233" s="132">
        <f>V!N233</f>
        <v>6</v>
      </c>
      <c r="S233" s="129">
        <f>V!O233</f>
        <v>7.2</v>
      </c>
      <c r="T233" s="132">
        <f>V!S233</f>
        <v>3.5</v>
      </c>
      <c r="U233" s="132">
        <f>V!Y233</f>
        <v>3.8</v>
      </c>
      <c r="V233" s="129">
        <f>V!Z233</f>
        <v>3.7</v>
      </c>
      <c r="W233" s="130">
        <f t="shared" si="24"/>
        <v>5.7</v>
      </c>
      <c r="X233" s="133">
        <f>'C'!F233</f>
        <v>6.7</v>
      </c>
      <c r="Y233" s="134">
        <f>'C'!H233</f>
        <v>7.5</v>
      </c>
      <c r="Z233" s="129">
        <f>'C'!I233</f>
        <v>7.1</v>
      </c>
      <c r="AA233" s="134">
        <f>'C'!M233</f>
        <v>6.6</v>
      </c>
      <c r="AB233" s="134">
        <f>'C'!R233</f>
        <v>9.8000000000000007</v>
      </c>
      <c r="AC233" s="134">
        <f>'C'!Y233</f>
        <v>6.3</v>
      </c>
      <c r="AD233" s="134">
        <f>'C'!Z233</f>
        <v>10</v>
      </c>
      <c r="AE233" s="129">
        <f>'C'!AA233</f>
        <v>8.1999999999999993</v>
      </c>
      <c r="AF233" s="130">
        <f t="shared" si="25"/>
        <v>7.7</v>
      </c>
      <c r="AG233" s="135">
        <f t="shared" si="26"/>
        <v>6.3</v>
      </c>
      <c r="AH233" s="347">
        <f t="shared" si="27"/>
        <v>5.5</v>
      </c>
      <c r="AI233" s="347">
        <f t="shared" si="28"/>
        <v>5.8</v>
      </c>
      <c r="AJ233" s="347">
        <f t="shared" si="29"/>
        <v>5.7</v>
      </c>
      <c r="AK233" s="347">
        <f t="shared" si="30"/>
        <v>5.9</v>
      </c>
      <c r="AL233" s="136">
        <f t="shared" si="31"/>
        <v>76</v>
      </c>
    </row>
    <row r="234" spans="1:38" ht="15.6" thickTop="1" thickBot="1">
      <c r="A234" s="83" t="s">
        <v>294</v>
      </c>
      <c r="B234" s="46" t="s">
        <v>299</v>
      </c>
      <c r="C234" s="137">
        <v>1505</v>
      </c>
      <c r="D234" s="128">
        <f>H!G234</f>
        <v>10</v>
      </c>
      <c r="E234" s="128">
        <f>H!P234</f>
        <v>0</v>
      </c>
      <c r="F234" s="128">
        <f>'H 50'!AD234</f>
        <v>0</v>
      </c>
      <c r="G234" s="128">
        <f>'H 50'!AG234</f>
        <v>4.0988747107019634</v>
      </c>
      <c r="H234" s="128">
        <f>H!W234</f>
        <v>10</v>
      </c>
      <c r="I234" s="128">
        <f>H!AA234</f>
        <v>10</v>
      </c>
      <c r="J234" s="130" cm="1">
        <f t="array" ref="J234">H!AH234:AH234</f>
        <v>5.9580608657239962</v>
      </c>
      <c r="K234" s="346">
        <f>'H 50'!BB234</f>
        <v>5.7171509420077209</v>
      </c>
      <c r="L234" s="346">
        <f>'H 50'!BC234</f>
        <v>6.0844205338371351</v>
      </c>
      <c r="M234" s="346">
        <f>'H 50'!BD234</f>
        <v>5.8925894324524988</v>
      </c>
      <c r="N234" s="346">
        <f>'H 50'!BE234</f>
        <v>5.7379449749461324</v>
      </c>
      <c r="O234" s="131">
        <f>V!F234</f>
        <v>8.5</v>
      </c>
      <c r="P234" s="132">
        <f>V!J234</f>
        <v>8.4</v>
      </c>
      <c r="Q234" s="132">
        <f>V!M234</f>
        <v>7.6</v>
      </c>
      <c r="R234" s="132">
        <f>V!N234</f>
        <v>4</v>
      </c>
      <c r="S234" s="129">
        <f>V!O234</f>
        <v>7.1</v>
      </c>
      <c r="T234" s="132">
        <f>V!S234</f>
        <v>7.8</v>
      </c>
      <c r="U234" s="132">
        <f>V!Y234</f>
        <v>4.5999999999999996</v>
      </c>
      <c r="V234" s="129">
        <f>V!Z234</f>
        <v>6.5</v>
      </c>
      <c r="W234" s="130">
        <f t="shared" si="24"/>
        <v>6.8</v>
      </c>
      <c r="X234" s="133">
        <f>'C'!F234</f>
        <v>6.7</v>
      </c>
      <c r="Y234" s="134">
        <f>'C'!H234</f>
        <v>6.1</v>
      </c>
      <c r="Z234" s="129">
        <f>'C'!I234</f>
        <v>6.4</v>
      </c>
      <c r="AA234" s="134">
        <f>'C'!M234</f>
        <v>8.5</v>
      </c>
      <c r="AB234" s="134">
        <f>'C'!R234</f>
        <v>9.9</v>
      </c>
      <c r="AC234" s="134">
        <f>'C'!Y234</f>
        <v>6.7</v>
      </c>
      <c r="AD234" s="134">
        <f>'C'!Z234</f>
        <v>10</v>
      </c>
      <c r="AE234" s="129">
        <f>'C'!AA234</f>
        <v>8.8000000000000007</v>
      </c>
      <c r="AF234" s="130">
        <f t="shared" si="25"/>
        <v>7.8</v>
      </c>
      <c r="AG234" s="135">
        <f t="shared" si="26"/>
        <v>6.8</v>
      </c>
      <c r="AH234" s="347">
        <f t="shared" si="27"/>
        <v>6.7</v>
      </c>
      <c r="AI234" s="347">
        <f t="shared" si="28"/>
        <v>6.9</v>
      </c>
      <c r="AJ234" s="347">
        <f t="shared" si="29"/>
        <v>6.8</v>
      </c>
      <c r="AK234" s="347">
        <f t="shared" si="30"/>
        <v>6.7</v>
      </c>
      <c r="AL234" s="136">
        <f t="shared" si="31"/>
        <v>12</v>
      </c>
    </row>
    <row r="235" spans="1:38" ht="15.6" thickTop="1" thickBot="1">
      <c r="A235" s="83" t="s">
        <v>294</v>
      </c>
      <c r="B235" s="46" t="s">
        <v>144</v>
      </c>
      <c r="C235" s="137">
        <v>1506</v>
      </c>
      <c r="D235" s="128">
        <f>H!G235</f>
        <v>10</v>
      </c>
      <c r="E235" s="128">
        <f>H!P235</f>
        <v>0</v>
      </c>
      <c r="F235" s="128">
        <f>'H 50'!AD235</f>
        <v>0</v>
      </c>
      <c r="G235" s="128">
        <f>'H 50'!AG235</f>
        <v>4.2584433166177309</v>
      </c>
      <c r="H235" s="128">
        <f>H!W235</f>
        <v>10</v>
      </c>
      <c r="I235" s="128">
        <f>H!AA235</f>
        <v>10</v>
      </c>
      <c r="J235" s="130" cm="1">
        <f t="array" ref="J235">H!AH235:AH235</f>
        <v>6.1192691463083735</v>
      </c>
      <c r="K235" s="346">
        <f>'H 50'!BB235</f>
        <v>4.0528978576957684</v>
      </c>
      <c r="L235" s="346">
        <f>'H 50'!BC235</f>
        <v>4.4105749075931397</v>
      </c>
      <c r="M235" s="346">
        <f>'H 50'!BD235</f>
        <v>4.0878689362441198</v>
      </c>
      <c r="N235" s="346">
        <f>'H 50'!BE235</f>
        <v>3.7978151573932162</v>
      </c>
      <c r="O235" s="131">
        <f>V!F235</f>
        <v>8.1999999999999993</v>
      </c>
      <c r="P235" s="132">
        <f>V!J235</f>
        <v>7.4</v>
      </c>
      <c r="Q235" s="132">
        <f>V!M235</f>
        <v>8.6</v>
      </c>
      <c r="R235" s="132">
        <f>V!N235</f>
        <v>4</v>
      </c>
      <c r="S235" s="129">
        <f>V!O235</f>
        <v>7.1</v>
      </c>
      <c r="T235" s="132">
        <f>V!S235</f>
        <v>4.7</v>
      </c>
      <c r="U235" s="132">
        <f>V!Y235</f>
        <v>6.2</v>
      </c>
      <c r="V235" s="129">
        <f>V!Z235</f>
        <v>5.5</v>
      </c>
      <c r="W235" s="130">
        <f t="shared" si="24"/>
        <v>6.4</v>
      </c>
      <c r="X235" s="133">
        <f>'C'!F235</f>
        <v>3.3</v>
      </c>
      <c r="Y235" s="134">
        <f>'C'!H235</f>
        <v>8.6</v>
      </c>
      <c r="Z235" s="129">
        <f>'C'!I235</f>
        <v>6.7</v>
      </c>
      <c r="AA235" s="134">
        <f>'C'!M235</f>
        <v>7.6</v>
      </c>
      <c r="AB235" s="134">
        <f>'C'!R235</f>
        <v>9</v>
      </c>
      <c r="AC235" s="134">
        <f>'C'!Y235</f>
        <v>5.6</v>
      </c>
      <c r="AD235" s="134">
        <f>'C'!Z235</f>
        <v>10</v>
      </c>
      <c r="AE235" s="129">
        <f>'C'!AA235</f>
        <v>8.1</v>
      </c>
      <c r="AF235" s="130">
        <f t="shared" si="25"/>
        <v>7.5</v>
      </c>
      <c r="AG235" s="135">
        <f t="shared" si="26"/>
        <v>6.6</v>
      </c>
      <c r="AH235" s="347">
        <f t="shared" si="27"/>
        <v>5.8</v>
      </c>
      <c r="AI235" s="347">
        <f t="shared" si="28"/>
        <v>6</v>
      </c>
      <c r="AJ235" s="347">
        <f t="shared" si="29"/>
        <v>5.8</v>
      </c>
      <c r="AK235" s="347">
        <f t="shared" si="30"/>
        <v>5.7</v>
      </c>
      <c r="AL235" s="136">
        <f t="shared" si="31"/>
        <v>38</v>
      </c>
    </row>
    <row r="236" spans="1:38" ht="15.6" thickTop="1" thickBot="1">
      <c r="A236" s="83" t="s">
        <v>294</v>
      </c>
      <c r="B236" s="46" t="s">
        <v>300</v>
      </c>
      <c r="C236" s="137">
        <v>1507</v>
      </c>
      <c r="D236" s="128">
        <f>H!G236</f>
        <v>10</v>
      </c>
      <c r="E236" s="128">
        <f>H!P236</f>
        <v>0</v>
      </c>
      <c r="F236" s="128">
        <f>'H 50'!AD236</f>
        <v>0.11702127913211255</v>
      </c>
      <c r="G236" s="128">
        <f>'H 50'!AG236</f>
        <v>4.3602547887029441</v>
      </c>
      <c r="H236" s="128">
        <f>H!W236</f>
        <v>10</v>
      </c>
      <c r="I236" s="128">
        <f>H!AA236</f>
        <v>10</v>
      </c>
      <c r="J236" s="130" cm="1">
        <f t="array" ref="J236">H!AH236:AH236</f>
        <v>6.4388972284983055</v>
      </c>
      <c r="K236" s="346">
        <f>'H 50'!BB236</f>
        <v>4.3559091787852111</v>
      </c>
      <c r="L236" s="346">
        <f>'H 50'!BC236</f>
        <v>5.313669927901338</v>
      </c>
      <c r="M236" s="346">
        <f>'H 50'!BD236</f>
        <v>4.9576477447690888</v>
      </c>
      <c r="N236" s="346">
        <f>'H 50'!BE236</f>
        <v>5.1874802867145409</v>
      </c>
      <c r="O236" s="131">
        <f>V!F236</f>
        <v>8.8000000000000007</v>
      </c>
      <c r="P236" s="132">
        <f>V!J236</f>
        <v>7</v>
      </c>
      <c r="Q236" s="132">
        <f>V!M236</f>
        <v>7.8</v>
      </c>
      <c r="R236" s="132">
        <f>V!N236</f>
        <v>6</v>
      </c>
      <c r="S236" s="129">
        <f>V!O236</f>
        <v>7.4</v>
      </c>
      <c r="T236" s="132">
        <f>V!S236</f>
        <v>1.6</v>
      </c>
      <c r="U236" s="132">
        <f>V!Y236</f>
        <v>5.6</v>
      </c>
      <c r="V236" s="129">
        <f>V!Z236</f>
        <v>3.9</v>
      </c>
      <c r="W236" s="130">
        <f t="shared" si="24"/>
        <v>5.9</v>
      </c>
      <c r="X236" s="133">
        <f>'C'!F236</f>
        <v>6.7</v>
      </c>
      <c r="Y236" s="134">
        <f>'C'!H236</f>
        <v>8.6</v>
      </c>
      <c r="Z236" s="129">
        <f>'C'!I236</f>
        <v>7.8</v>
      </c>
      <c r="AA236" s="134">
        <f>'C'!M236</f>
        <v>8.5</v>
      </c>
      <c r="AB236" s="134">
        <f>'C'!R236</f>
        <v>7.7</v>
      </c>
      <c r="AC236" s="134">
        <f>'C'!Y236</f>
        <v>8.1999999999999993</v>
      </c>
      <c r="AD236" s="134">
        <f>'C'!Z236</f>
        <v>10</v>
      </c>
      <c r="AE236" s="129">
        <f>'C'!AA236</f>
        <v>8.6</v>
      </c>
      <c r="AF236" s="130">
        <f t="shared" si="25"/>
        <v>8.1999999999999993</v>
      </c>
      <c r="AG236" s="135">
        <f t="shared" si="26"/>
        <v>6.8</v>
      </c>
      <c r="AH236" s="347">
        <f t="shared" si="27"/>
        <v>6</v>
      </c>
      <c r="AI236" s="347">
        <f t="shared" si="28"/>
        <v>6.4</v>
      </c>
      <c r="AJ236" s="347">
        <f t="shared" si="29"/>
        <v>6.2</v>
      </c>
      <c r="AK236" s="347">
        <f t="shared" si="30"/>
        <v>6.3</v>
      </c>
      <c r="AL236" s="136">
        <f t="shared" si="31"/>
        <v>12</v>
      </c>
    </row>
    <row r="237" spans="1:38" ht="15.6" thickTop="1" thickBot="1">
      <c r="A237" s="83" t="s">
        <v>294</v>
      </c>
      <c r="B237" s="46" t="s">
        <v>301</v>
      </c>
      <c r="C237" s="137">
        <v>1508</v>
      </c>
      <c r="D237" s="128">
        <f>H!G237</f>
        <v>10</v>
      </c>
      <c r="E237" s="128">
        <f>H!P237</f>
        <v>0</v>
      </c>
      <c r="F237" s="128">
        <f>'H 50'!AD237</f>
        <v>0</v>
      </c>
      <c r="G237" s="128">
        <f>'H 50'!AG237</f>
        <v>5.0660796839407638</v>
      </c>
      <c r="H237" s="128">
        <f>H!W237</f>
        <v>10</v>
      </c>
      <c r="I237" s="128">
        <f>H!AA237</f>
        <v>10</v>
      </c>
      <c r="J237" s="130" cm="1">
        <f t="array" ref="J237">H!AH237:AH237</f>
        <v>6.4007180176384155</v>
      </c>
      <c r="K237" s="346">
        <f>'H 50'!BB237</f>
        <v>3.8940210412157064</v>
      </c>
      <c r="L237" s="346">
        <f>'H 50'!BC237</f>
        <v>4.3898499286628594</v>
      </c>
      <c r="M237" s="346">
        <f>'H 50'!BD237</f>
        <v>4.4048054439397681</v>
      </c>
      <c r="N237" s="346">
        <f>'H 50'!BE237</f>
        <v>4.7499441679221617</v>
      </c>
      <c r="O237" s="131">
        <f>V!F237</f>
        <v>8.4</v>
      </c>
      <c r="P237" s="132">
        <f>V!J237</f>
        <v>8.1999999999999993</v>
      </c>
      <c r="Q237" s="132">
        <f>V!M237</f>
        <v>7.7</v>
      </c>
      <c r="R237" s="132">
        <f>V!N237</f>
        <v>6</v>
      </c>
      <c r="S237" s="129">
        <f>V!O237</f>
        <v>7.6</v>
      </c>
      <c r="T237" s="132">
        <f>V!S237</f>
        <v>4.0999999999999996</v>
      </c>
      <c r="U237" s="132">
        <f>V!Y237</f>
        <v>3.8</v>
      </c>
      <c r="V237" s="129">
        <f>V!Z237</f>
        <v>4</v>
      </c>
      <c r="W237" s="130">
        <f t="shared" si="24"/>
        <v>6.1</v>
      </c>
      <c r="X237" s="133">
        <f>'C'!F237</f>
        <v>6.7</v>
      </c>
      <c r="Y237" s="134">
        <f>'C'!H237</f>
        <v>5.3</v>
      </c>
      <c r="Z237" s="129">
        <f>'C'!I237</f>
        <v>6</v>
      </c>
      <c r="AA237" s="134">
        <f>'C'!M237</f>
        <v>7.9</v>
      </c>
      <c r="AB237" s="134">
        <f>'C'!R237</f>
        <v>9.6999999999999993</v>
      </c>
      <c r="AC237" s="134">
        <f>'C'!Y237</f>
        <v>6.4</v>
      </c>
      <c r="AD237" s="134">
        <f>'C'!Z237</f>
        <v>10</v>
      </c>
      <c r="AE237" s="129">
        <f>'C'!AA237</f>
        <v>8.5</v>
      </c>
      <c r="AF237" s="130">
        <f t="shared" si="25"/>
        <v>7.5</v>
      </c>
      <c r="AG237" s="135">
        <f t="shared" si="26"/>
        <v>6.6</v>
      </c>
      <c r="AH237" s="347">
        <f t="shared" si="27"/>
        <v>5.6</v>
      </c>
      <c r="AI237" s="347">
        <f t="shared" si="28"/>
        <v>5.9</v>
      </c>
      <c r="AJ237" s="347">
        <f t="shared" si="29"/>
        <v>5.9</v>
      </c>
      <c r="AK237" s="347">
        <f t="shared" si="30"/>
        <v>6</v>
      </c>
      <c r="AL237" s="136">
        <f t="shared" si="31"/>
        <v>38</v>
      </c>
    </row>
    <row r="238" spans="1:38" ht="15.6" thickTop="1" thickBot="1">
      <c r="A238" s="83" t="s">
        <v>294</v>
      </c>
      <c r="B238" s="46" t="s">
        <v>302</v>
      </c>
      <c r="C238" s="137">
        <v>1509</v>
      </c>
      <c r="D238" s="128">
        <f>H!G238</f>
        <v>10</v>
      </c>
      <c r="E238" s="128">
        <f>H!P238</f>
        <v>0</v>
      </c>
      <c r="F238" s="128">
        <f>'H 50'!AD238</f>
        <v>0</v>
      </c>
      <c r="G238" s="128">
        <f>'H 50'!AG238</f>
        <v>4.2271173269869866</v>
      </c>
      <c r="H238" s="128">
        <f>H!W238</f>
        <v>10</v>
      </c>
      <c r="I238" s="128">
        <f>H!AA238</f>
        <v>10</v>
      </c>
      <c r="J238" s="130" cm="1">
        <f t="array" ref="J238">H!AH238:AH238</f>
        <v>5.7913199727611939</v>
      </c>
      <c r="K238" s="346">
        <f>'H 50'!BB238</f>
        <v>3.9346350506476484</v>
      </c>
      <c r="L238" s="346">
        <f>'H 50'!BC238</f>
        <v>4.3852644126340934</v>
      </c>
      <c r="M238" s="346">
        <f>'H 50'!BD238</f>
        <v>4.3718096147526939</v>
      </c>
      <c r="N238" s="346">
        <f>'H 50'!BE238</f>
        <v>4.4332966133497278</v>
      </c>
      <c r="O238" s="131">
        <f>V!F238</f>
        <v>7.1</v>
      </c>
      <c r="P238" s="132">
        <f>V!J238</f>
        <v>8.1999999999999993</v>
      </c>
      <c r="Q238" s="132">
        <f>V!M238</f>
        <v>6.9</v>
      </c>
      <c r="R238" s="132">
        <f>V!N238</f>
        <v>4</v>
      </c>
      <c r="S238" s="129">
        <f>V!O238</f>
        <v>6.6</v>
      </c>
      <c r="T238" s="132">
        <f>V!S238</f>
        <v>5.8</v>
      </c>
      <c r="U238" s="132">
        <f>V!Y238</f>
        <v>3.2</v>
      </c>
      <c r="V238" s="129">
        <f>V!Z238</f>
        <v>4.5999999999999996</v>
      </c>
      <c r="W238" s="130">
        <f t="shared" si="24"/>
        <v>5.7</v>
      </c>
      <c r="X238" s="133">
        <f>'C'!F238</f>
        <v>3.3</v>
      </c>
      <c r="Y238" s="134">
        <f>'C'!H238</f>
        <v>6.9</v>
      </c>
      <c r="Z238" s="129">
        <f>'C'!I238</f>
        <v>5.4</v>
      </c>
      <c r="AA238" s="134">
        <f>'C'!M238</f>
        <v>6.3</v>
      </c>
      <c r="AB238" s="134">
        <f>'C'!R238</f>
        <v>9.1</v>
      </c>
      <c r="AC238" s="134">
        <f>'C'!Y238</f>
        <v>6.1</v>
      </c>
      <c r="AD238" s="134">
        <f>'C'!Z238</f>
        <v>10</v>
      </c>
      <c r="AE238" s="129">
        <f>'C'!AA238</f>
        <v>7.9</v>
      </c>
      <c r="AF238" s="130">
        <f t="shared" si="25"/>
        <v>6.8</v>
      </c>
      <c r="AG238" s="135">
        <f t="shared" si="26"/>
        <v>6.1</v>
      </c>
      <c r="AH238" s="347">
        <f t="shared" si="27"/>
        <v>5.3</v>
      </c>
      <c r="AI238" s="347">
        <f t="shared" si="28"/>
        <v>5.5</v>
      </c>
      <c r="AJ238" s="347">
        <f t="shared" si="29"/>
        <v>5.5</v>
      </c>
      <c r="AK238" s="347">
        <f t="shared" si="30"/>
        <v>5.6</v>
      </c>
      <c r="AL238" s="136">
        <f t="shared" si="31"/>
        <v>108</v>
      </c>
    </row>
    <row r="239" spans="1:38" ht="15.6" thickTop="1" thickBot="1">
      <c r="A239" s="83" t="s">
        <v>294</v>
      </c>
      <c r="B239" s="46" t="s">
        <v>303</v>
      </c>
      <c r="C239" s="137">
        <v>1510</v>
      </c>
      <c r="D239" s="128">
        <f>H!G239</f>
        <v>10</v>
      </c>
      <c r="E239" s="128">
        <f>H!P239</f>
        <v>0</v>
      </c>
      <c r="F239" s="128">
        <f>'H 50'!AD239</f>
        <v>0</v>
      </c>
      <c r="G239" s="128">
        <f>'H 50'!AG239</f>
        <v>3.9598628509677636</v>
      </c>
      <c r="H239" s="128">
        <f>H!W239</f>
        <v>10</v>
      </c>
      <c r="I239" s="128">
        <f>H!AA239</f>
        <v>10</v>
      </c>
      <c r="J239" s="130" cm="1">
        <f t="array" ref="J239">H!AH239:AH239</f>
        <v>5.781204129058497</v>
      </c>
      <c r="K239" s="346">
        <f>'H 50'!BB239</f>
        <v>4.0816103354006454</v>
      </c>
      <c r="L239" s="346">
        <f>'H 50'!BC239</f>
        <v>4.4916613352823234</v>
      </c>
      <c r="M239" s="346">
        <f>'H 50'!BD239</f>
        <v>4.2592778630848152</v>
      </c>
      <c r="N239" s="346">
        <f>'H 50'!BE239</f>
        <v>4.0905557310720733</v>
      </c>
      <c r="O239" s="131">
        <f>V!F239</f>
        <v>9.6</v>
      </c>
      <c r="P239" s="132">
        <f>V!J239</f>
        <v>7.6</v>
      </c>
      <c r="Q239" s="132">
        <f>V!M239</f>
        <v>8</v>
      </c>
      <c r="R239" s="132">
        <f>V!N239</f>
        <v>4</v>
      </c>
      <c r="S239" s="129">
        <f>V!O239</f>
        <v>7.3</v>
      </c>
      <c r="T239" s="132">
        <f>V!S239</f>
        <v>0.7</v>
      </c>
      <c r="U239" s="132">
        <f>V!Y239</f>
        <v>7.3</v>
      </c>
      <c r="V239" s="129">
        <f>V!Z239</f>
        <v>4.8</v>
      </c>
      <c r="W239" s="130">
        <f t="shared" si="24"/>
        <v>6.2</v>
      </c>
      <c r="X239" s="133">
        <f>'C'!F239</f>
        <v>6.7</v>
      </c>
      <c r="Y239" s="134">
        <f>'C'!H239</f>
        <v>7.9</v>
      </c>
      <c r="Z239" s="129">
        <f>'C'!I239</f>
        <v>7.3</v>
      </c>
      <c r="AA239" s="134">
        <f>'C'!M239</f>
        <v>10</v>
      </c>
      <c r="AB239" s="134">
        <f>'C'!R239</f>
        <v>9.9</v>
      </c>
      <c r="AC239" s="134">
        <f>'C'!Y239</f>
        <v>8.9</v>
      </c>
      <c r="AD239" s="134">
        <f>'C'!Z239</f>
        <v>10</v>
      </c>
      <c r="AE239" s="129">
        <f>'C'!AA239</f>
        <v>9.6999999999999993</v>
      </c>
      <c r="AF239" s="130">
        <f t="shared" si="25"/>
        <v>8.8000000000000007</v>
      </c>
      <c r="AG239" s="135">
        <f t="shared" si="26"/>
        <v>6.8</v>
      </c>
      <c r="AH239" s="347">
        <f t="shared" si="27"/>
        <v>6.1</v>
      </c>
      <c r="AI239" s="347">
        <f t="shared" si="28"/>
        <v>6.3</v>
      </c>
      <c r="AJ239" s="347">
        <f t="shared" si="29"/>
        <v>6.1</v>
      </c>
      <c r="AK239" s="347">
        <f t="shared" si="30"/>
        <v>6.1</v>
      </c>
      <c r="AL239" s="136">
        <f t="shared" si="31"/>
        <v>12</v>
      </c>
    </row>
    <row r="240" spans="1:38" ht="15.6" thickTop="1" thickBot="1">
      <c r="A240" s="83" t="s">
        <v>294</v>
      </c>
      <c r="B240" s="46" t="s">
        <v>304</v>
      </c>
      <c r="C240" s="137">
        <v>1511</v>
      </c>
      <c r="D240" s="128">
        <f>H!G240</f>
        <v>10</v>
      </c>
      <c r="E240" s="128">
        <f>H!P240</f>
        <v>0</v>
      </c>
      <c r="F240" s="128">
        <f>'H 50'!AD240</f>
        <v>0</v>
      </c>
      <c r="G240" s="128">
        <f>'H 50'!AG240</f>
        <v>4.1840432706961854</v>
      </c>
      <c r="H240" s="128">
        <f>H!W240</f>
        <v>10</v>
      </c>
      <c r="I240" s="128">
        <f>H!AA240</f>
        <v>10</v>
      </c>
      <c r="J240" s="130" cm="1">
        <f t="array" ref="J240">H!AH240:AH240</f>
        <v>5.7991516525129976</v>
      </c>
      <c r="K240" s="346">
        <f>'H 50'!BB240</f>
        <v>4.066213857683163</v>
      </c>
      <c r="L240" s="346">
        <f>'H 50'!BC240</f>
        <v>4.4300355588484086</v>
      </c>
      <c r="M240" s="346">
        <f>'H 50'!BD240</f>
        <v>4.0929228453611213</v>
      </c>
      <c r="N240" s="346">
        <f>'H 50'!BE240</f>
        <v>3.7571509667013157</v>
      </c>
      <c r="O240" s="131">
        <f>V!F240</f>
        <v>7.8</v>
      </c>
      <c r="P240" s="132">
        <f>V!J240</f>
        <v>7.9</v>
      </c>
      <c r="Q240" s="132">
        <f>V!M240</f>
        <v>7.7</v>
      </c>
      <c r="R240" s="132">
        <f>V!N240</f>
        <v>6</v>
      </c>
      <c r="S240" s="129">
        <f>V!O240</f>
        <v>7.4</v>
      </c>
      <c r="T240" s="132">
        <f>V!S240</f>
        <v>4.0999999999999996</v>
      </c>
      <c r="U240" s="132">
        <f>V!Y240</f>
        <v>6.5</v>
      </c>
      <c r="V240" s="129">
        <f>V!Z240</f>
        <v>5.4</v>
      </c>
      <c r="W240" s="130">
        <f t="shared" si="24"/>
        <v>6.5</v>
      </c>
      <c r="X240" s="133">
        <f>'C'!F240</f>
        <v>6.7</v>
      </c>
      <c r="Y240" s="134">
        <f>'C'!H240</f>
        <v>7.8</v>
      </c>
      <c r="Z240" s="129">
        <f>'C'!I240</f>
        <v>7.3</v>
      </c>
      <c r="AA240" s="134">
        <f>'C'!M240</f>
        <v>9</v>
      </c>
      <c r="AB240" s="134">
        <f>'C'!R240</f>
        <v>9.8000000000000007</v>
      </c>
      <c r="AC240" s="134">
        <f>'C'!Y240</f>
        <v>6.4</v>
      </c>
      <c r="AD240" s="134">
        <f>'C'!Z240</f>
        <v>10</v>
      </c>
      <c r="AE240" s="129">
        <f>'C'!AA240</f>
        <v>8.8000000000000007</v>
      </c>
      <c r="AF240" s="130">
        <f t="shared" si="25"/>
        <v>8.1</v>
      </c>
      <c r="AG240" s="135">
        <f t="shared" si="26"/>
        <v>6.7</v>
      </c>
      <c r="AH240" s="347">
        <f t="shared" si="27"/>
        <v>6</v>
      </c>
      <c r="AI240" s="347">
        <f t="shared" si="28"/>
        <v>6.2</v>
      </c>
      <c r="AJ240" s="347">
        <f t="shared" si="29"/>
        <v>6</v>
      </c>
      <c r="AK240" s="347">
        <f t="shared" si="30"/>
        <v>5.8</v>
      </c>
      <c r="AL240" s="136">
        <f t="shared" si="31"/>
        <v>24</v>
      </c>
    </row>
    <row r="241" spans="1:38" ht="15.6" thickTop="1" thickBot="1">
      <c r="A241" s="83" t="s">
        <v>294</v>
      </c>
      <c r="B241" s="46" t="s">
        <v>305</v>
      </c>
      <c r="C241" s="137">
        <v>1512</v>
      </c>
      <c r="D241" s="128">
        <f>H!G241</f>
        <v>10</v>
      </c>
      <c r="E241" s="128">
        <f>H!P241</f>
        <v>0</v>
      </c>
      <c r="F241" s="128">
        <f>'H 50'!AD241</f>
        <v>0</v>
      </c>
      <c r="G241" s="128">
        <f>'H 50'!AG241</f>
        <v>5.6583457698098112</v>
      </c>
      <c r="H241" s="128">
        <f>H!W241</f>
        <v>10</v>
      </c>
      <c r="I241" s="128">
        <f>H!AA241</f>
        <v>10</v>
      </c>
      <c r="J241" s="130" cm="1">
        <f t="array" ref="J241">H!AH241:AH241</f>
        <v>5.7924620547366432</v>
      </c>
      <c r="K241" s="346">
        <f>'H 50'!BB241</f>
        <v>3.8659812086888206</v>
      </c>
      <c r="L241" s="346">
        <f>'H 50'!BC241</f>
        <v>4.4426385387161549</v>
      </c>
      <c r="M241" s="346">
        <f>'H 50'!BD241</f>
        <v>4.3241074473845114</v>
      </c>
      <c r="N241" s="346">
        <f>'H 50'!BE241</f>
        <v>4.7087570261407485</v>
      </c>
      <c r="O241" s="131">
        <f>V!F241</f>
        <v>8.1</v>
      </c>
      <c r="P241" s="132">
        <f>V!J241</f>
        <v>7.1</v>
      </c>
      <c r="Q241" s="132">
        <f>V!M241</f>
        <v>8.5</v>
      </c>
      <c r="R241" s="132">
        <f>V!N241</f>
        <v>4</v>
      </c>
      <c r="S241" s="129">
        <f>V!O241</f>
        <v>6.9</v>
      </c>
      <c r="T241" s="132">
        <f>V!S241</f>
        <v>1.4</v>
      </c>
      <c r="U241" s="132">
        <f>V!Y241</f>
        <v>6.1</v>
      </c>
      <c r="V241" s="129">
        <f>V!Z241</f>
        <v>4.0999999999999996</v>
      </c>
      <c r="W241" s="130">
        <f t="shared" si="24"/>
        <v>5.7</v>
      </c>
      <c r="X241" s="133">
        <f>'C'!F241</f>
        <v>3.3</v>
      </c>
      <c r="Y241" s="134">
        <f>'C'!H241</f>
        <v>7.3</v>
      </c>
      <c r="Z241" s="129">
        <f>'C'!I241</f>
        <v>5.7</v>
      </c>
      <c r="AA241" s="134">
        <f>'C'!M241</f>
        <v>8.6999999999999993</v>
      </c>
      <c r="AB241" s="134">
        <f>'C'!R241</f>
        <v>7.2</v>
      </c>
      <c r="AC241" s="134">
        <f>'C'!Y241</f>
        <v>7</v>
      </c>
      <c r="AD241" s="134">
        <f>'C'!Z241</f>
        <v>10</v>
      </c>
      <c r="AE241" s="129">
        <f>'C'!AA241</f>
        <v>8.1999999999999993</v>
      </c>
      <c r="AF241" s="130">
        <f t="shared" si="25"/>
        <v>7.1</v>
      </c>
      <c r="AG241" s="135">
        <f t="shared" si="26"/>
        <v>6.2</v>
      </c>
      <c r="AH241" s="347">
        <f t="shared" si="27"/>
        <v>5.4</v>
      </c>
      <c r="AI241" s="347">
        <f t="shared" si="28"/>
        <v>5.6</v>
      </c>
      <c r="AJ241" s="347">
        <f t="shared" si="29"/>
        <v>5.6</v>
      </c>
      <c r="AK241" s="347">
        <f t="shared" si="30"/>
        <v>5.8</v>
      </c>
      <c r="AL241" s="136">
        <f t="shared" si="31"/>
        <v>90</v>
      </c>
    </row>
    <row r="242" spans="1:38" ht="15.6" thickTop="1" thickBot="1">
      <c r="A242" s="83" t="s">
        <v>294</v>
      </c>
      <c r="B242" s="46" t="s">
        <v>42</v>
      </c>
      <c r="C242" s="137">
        <v>1513</v>
      </c>
      <c r="D242" s="128">
        <f>H!G242</f>
        <v>10</v>
      </c>
      <c r="E242" s="128">
        <f>H!P242</f>
        <v>0</v>
      </c>
      <c r="F242" s="128">
        <f>'H 50'!AD242</f>
        <v>0</v>
      </c>
      <c r="G242" s="128">
        <f>'H 50'!AG242</f>
        <v>4.1086636721873058</v>
      </c>
      <c r="H242" s="128">
        <f>H!W242</f>
        <v>10</v>
      </c>
      <c r="I242" s="128">
        <f>H!AA242</f>
        <v>10</v>
      </c>
      <c r="J242" s="130" cm="1">
        <f t="array" ref="J242">H!AH242:AH242</f>
        <v>5.8761626230400381</v>
      </c>
      <c r="K242" s="346">
        <f>'H 50'!BB242</f>
        <v>5.8796896793454927</v>
      </c>
      <c r="L242" s="346">
        <f>'H 50'!BC242</f>
        <v>6.1961800079045091</v>
      </c>
      <c r="M242" s="346">
        <f>'H 50'!BD242</f>
        <v>5.841865355990933</v>
      </c>
      <c r="N242" s="346">
        <f>'H 50'!BE242</f>
        <v>5.8419158143833547</v>
      </c>
      <c r="O242" s="131">
        <f>V!F242</f>
        <v>6.9</v>
      </c>
      <c r="P242" s="132">
        <f>V!J242</f>
        <v>8</v>
      </c>
      <c r="Q242" s="132">
        <f>V!M242</f>
        <v>7.7</v>
      </c>
      <c r="R242" s="132">
        <f>V!N242</f>
        <v>4</v>
      </c>
      <c r="S242" s="129">
        <f>V!O242</f>
        <v>6.7</v>
      </c>
      <c r="T242" s="132">
        <f>V!S242</f>
        <v>6.5</v>
      </c>
      <c r="U242" s="132">
        <f>V!Y242</f>
        <v>3.6</v>
      </c>
      <c r="V242" s="129">
        <f>V!Z242</f>
        <v>5.2</v>
      </c>
      <c r="W242" s="130">
        <f t="shared" si="24"/>
        <v>6</v>
      </c>
      <c r="X242" s="133">
        <f>'C'!F242</f>
        <v>6.7</v>
      </c>
      <c r="Y242" s="134">
        <f>'C'!H242</f>
        <v>5.7</v>
      </c>
      <c r="Z242" s="129">
        <f>'C'!I242</f>
        <v>6.2</v>
      </c>
      <c r="AA242" s="134">
        <f>'C'!M242</f>
        <v>7.1</v>
      </c>
      <c r="AB242" s="134">
        <f>'C'!R242</f>
        <v>8.8000000000000007</v>
      </c>
      <c r="AC242" s="134">
        <f>'C'!Y242</f>
        <v>4.4000000000000004</v>
      </c>
      <c r="AD242" s="134">
        <f>'C'!Z242</f>
        <v>10</v>
      </c>
      <c r="AE242" s="129">
        <f>'C'!AA242</f>
        <v>7.6</v>
      </c>
      <c r="AF242" s="130">
        <f t="shared" si="25"/>
        <v>7</v>
      </c>
      <c r="AG242" s="135">
        <f t="shared" si="26"/>
        <v>6.3</v>
      </c>
      <c r="AH242" s="347">
        <f t="shared" si="27"/>
        <v>6.3</v>
      </c>
      <c r="AI242" s="347">
        <f t="shared" si="28"/>
        <v>6.4</v>
      </c>
      <c r="AJ242" s="347">
        <f t="shared" si="29"/>
        <v>6.3</v>
      </c>
      <c r="AK242" s="347">
        <f t="shared" si="30"/>
        <v>6.3</v>
      </c>
      <c r="AL242" s="136">
        <f t="shared" si="31"/>
        <v>76</v>
      </c>
    </row>
    <row r="243" spans="1:38" ht="15.6" thickTop="1" thickBot="1">
      <c r="A243" s="83" t="s">
        <v>294</v>
      </c>
      <c r="B243" s="46" t="s">
        <v>306</v>
      </c>
      <c r="C243" s="137">
        <v>1514</v>
      </c>
      <c r="D243" s="128">
        <f>H!G243</f>
        <v>10</v>
      </c>
      <c r="E243" s="128">
        <f>H!P243</f>
        <v>0</v>
      </c>
      <c r="F243" s="128">
        <f>'H 50'!AD243</f>
        <v>4.2553191489361706E-16</v>
      </c>
      <c r="G243" s="128">
        <f>'H 50'!AG243</f>
        <v>4.1184533630491256</v>
      </c>
      <c r="H243" s="128">
        <f>H!W243</f>
        <v>10</v>
      </c>
      <c r="I243" s="128">
        <f>H!AA243</f>
        <v>10</v>
      </c>
      <c r="J243" s="130" cm="1">
        <f t="array" ref="J243">H!AH243:AH243</f>
        <v>6.3346386983858913</v>
      </c>
      <c r="K243" s="346">
        <f>'H 50'!BB243</f>
        <v>2.7291833496752385</v>
      </c>
      <c r="L243" s="346">
        <f>'H 50'!BC243</f>
        <v>2.8840546284532689</v>
      </c>
      <c r="M243" s="346">
        <f>'H 50'!BD243</f>
        <v>2.621838285652712</v>
      </c>
      <c r="N243" s="346">
        <f>'H 50'!BE243</f>
        <v>2.684583453910379</v>
      </c>
      <c r="O243" s="131">
        <f>V!F243</f>
        <v>8.9</v>
      </c>
      <c r="P243" s="132">
        <f>V!J243</f>
        <v>8.3000000000000007</v>
      </c>
      <c r="Q243" s="132">
        <f>V!M243</f>
        <v>8.4</v>
      </c>
      <c r="R243" s="132">
        <f>V!N243</f>
        <v>4</v>
      </c>
      <c r="S243" s="129">
        <f>V!O243</f>
        <v>7.4</v>
      </c>
      <c r="T243" s="132">
        <f>V!S243</f>
        <v>3.2</v>
      </c>
      <c r="U243" s="132">
        <f>V!Y243</f>
        <v>6</v>
      </c>
      <c r="V243" s="129">
        <f>V!Z243</f>
        <v>4.8</v>
      </c>
      <c r="W243" s="130">
        <f t="shared" si="24"/>
        <v>6.3</v>
      </c>
      <c r="X243" s="133">
        <f>'C'!F243</f>
        <v>3.3</v>
      </c>
      <c r="Y243" s="134">
        <f>'C'!H243</f>
        <v>8</v>
      </c>
      <c r="Z243" s="129">
        <f>'C'!I243</f>
        <v>6.2</v>
      </c>
      <c r="AA243" s="134">
        <f>'C'!M243</f>
        <v>9.5</v>
      </c>
      <c r="AB243" s="134">
        <f>'C'!R243</f>
        <v>9.6</v>
      </c>
      <c r="AC243" s="134">
        <f>'C'!Y243</f>
        <v>8.6</v>
      </c>
      <c r="AD243" s="134">
        <f>'C'!Z243</f>
        <v>10</v>
      </c>
      <c r="AE243" s="129">
        <f>'C'!AA243</f>
        <v>9.4</v>
      </c>
      <c r="AF243" s="130">
        <f t="shared" si="25"/>
        <v>8.1999999999999993</v>
      </c>
      <c r="AG243" s="135">
        <f t="shared" si="26"/>
        <v>6.9</v>
      </c>
      <c r="AH243" s="347">
        <f t="shared" si="27"/>
        <v>5.2</v>
      </c>
      <c r="AI243" s="347">
        <f t="shared" si="28"/>
        <v>5.3</v>
      </c>
      <c r="AJ243" s="347">
        <f t="shared" si="29"/>
        <v>5.0999999999999996</v>
      </c>
      <c r="AK243" s="347">
        <f t="shared" si="30"/>
        <v>5.2</v>
      </c>
      <c r="AL243" s="136">
        <f t="shared" si="31"/>
        <v>9</v>
      </c>
    </row>
    <row r="244" spans="1:38" ht="15.6" thickTop="1" thickBot="1">
      <c r="A244" s="83" t="s">
        <v>294</v>
      </c>
      <c r="B244" s="46" t="s">
        <v>307</v>
      </c>
      <c r="C244" s="137">
        <v>1515</v>
      </c>
      <c r="D244" s="128">
        <f>H!G244</f>
        <v>10</v>
      </c>
      <c r="E244" s="128">
        <f>H!P244</f>
        <v>0</v>
      </c>
      <c r="F244" s="128">
        <f>'H 50'!AD244</f>
        <v>2.3838296849676812</v>
      </c>
      <c r="G244" s="128">
        <f>'H 50'!AG244</f>
        <v>5.0171319590081707</v>
      </c>
      <c r="H244" s="128">
        <f>H!W244</f>
        <v>10</v>
      </c>
      <c r="I244" s="128">
        <f>H!AA244</f>
        <v>10</v>
      </c>
      <c r="J244" s="130" cm="1">
        <f t="array" ref="J244">H!AH244:AH244</f>
        <v>5.9397945195771085</v>
      </c>
      <c r="K244" s="346">
        <f>'H 50'!BB244</f>
        <v>4.9998368786833467</v>
      </c>
      <c r="L244" s="346">
        <f>'H 50'!BC244</f>
        <v>5.6179976340618936</v>
      </c>
      <c r="M244" s="346">
        <f>'H 50'!BD244</f>
        <v>5.0386636197322847</v>
      </c>
      <c r="N244" s="346">
        <f>'H 50'!BE244</f>
        <v>5.4131522974802264</v>
      </c>
      <c r="O244" s="131">
        <f>V!F244</f>
        <v>6.6</v>
      </c>
      <c r="P244" s="132">
        <f>V!J244</f>
        <v>7.4</v>
      </c>
      <c r="Q244" s="132">
        <f>V!M244</f>
        <v>6.9</v>
      </c>
      <c r="R244" s="132">
        <f>V!N244</f>
        <v>6</v>
      </c>
      <c r="S244" s="129">
        <f>V!O244</f>
        <v>6.7</v>
      </c>
      <c r="T244" s="132">
        <f>V!S244</f>
        <v>5.9</v>
      </c>
      <c r="U244" s="132">
        <f>V!Y244</f>
        <v>4.2</v>
      </c>
      <c r="V244" s="129">
        <f>V!Z244</f>
        <v>5.0999999999999996</v>
      </c>
      <c r="W244" s="130">
        <f t="shared" si="24"/>
        <v>6</v>
      </c>
      <c r="X244" s="133">
        <f>'C'!F244</f>
        <v>3.3</v>
      </c>
      <c r="Y244" s="134">
        <f>'C'!H244</f>
        <v>6.8</v>
      </c>
      <c r="Z244" s="129">
        <f>'C'!I244</f>
        <v>5.3</v>
      </c>
      <c r="AA244" s="134">
        <f>'C'!M244</f>
        <v>6.5</v>
      </c>
      <c r="AB244" s="134">
        <f>'C'!R244</f>
        <v>9.6999999999999993</v>
      </c>
      <c r="AC244" s="134">
        <f>'C'!Y244</f>
        <v>6.2</v>
      </c>
      <c r="AD244" s="134">
        <f>'C'!Z244</f>
        <v>10</v>
      </c>
      <c r="AE244" s="129">
        <f>'C'!AA244</f>
        <v>8.1</v>
      </c>
      <c r="AF244" s="130">
        <f t="shared" si="25"/>
        <v>6.9</v>
      </c>
      <c r="AG244" s="135">
        <f t="shared" si="26"/>
        <v>6.3</v>
      </c>
      <c r="AH244" s="347">
        <f t="shared" si="27"/>
        <v>5.9</v>
      </c>
      <c r="AI244" s="347">
        <f t="shared" si="28"/>
        <v>6.1</v>
      </c>
      <c r="AJ244" s="347">
        <f t="shared" si="29"/>
        <v>5.9</v>
      </c>
      <c r="AK244" s="347">
        <f t="shared" si="30"/>
        <v>6.1</v>
      </c>
      <c r="AL244" s="136">
        <f t="shared" si="31"/>
        <v>76</v>
      </c>
    </row>
    <row r="245" spans="1:38" ht="15.6" thickTop="1" thickBot="1">
      <c r="A245" s="83" t="s">
        <v>294</v>
      </c>
      <c r="B245" s="46" t="s">
        <v>308</v>
      </c>
      <c r="C245" s="137">
        <v>1516</v>
      </c>
      <c r="D245" s="128">
        <f>H!G245</f>
        <v>10</v>
      </c>
      <c r="E245" s="128">
        <f>H!P245</f>
        <v>0</v>
      </c>
      <c r="F245" s="128">
        <f>'H 50'!AD245</f>
        <v>7.6595749309723397E-3</v>
      </c>
      <c r="G245" s="128">
        <f>'H 50'!AG245</f>
        <v>6.0900636971757365</v>
      </c>
      <c r="H245" s="128">
        <f>H!W245</f>
        <v>10</v>
      </c>
      <c r="I245" s="128">
        <f>H!AA245</f>
        <v>10</v>
      </c>
      <c r="J245" s="130" cm="1">
        <f t="array" ref="J245">H!AH245:AH245</f>
        <v>6.1094794554465635</v>
      </c>
      <c r="K245" s="346">
        <f>'H 50'!BB245</f>
        <v>3.8037196432609495</v>
      </c>
      <c r="L245" s="346">
        <f>'H 50'!BC245</f>
        <v>4.4918709455394668</v>
      </c>
      <c r="M245" s="346">
        <f>'H 50'!BD245</f>
        <v>4.3324742303318677</v>
      </c>
      <c r="N245" s="346">
        <f>'H 50'!BE245</f>
        <v>4.7999159533322358</v>
      </c>
      <c r="O245" s="131">
        <f>V!F245</f>
        <v>6.4</v>
      </c>
      <c r="P245" s="132">
        <f>V!J245</f>
        <v>7.3</v>
      </c>
      <c r="Q245" s="132">
        <f>V!M245</f>
        <v>7.2</v>
      </c>
      <c r="R245" s="132">
        <f>V!N245</f>
        <v>4</v>
      </c>
      <c r="S245" s="129">
        <f>V!O245</f>
        <v>6.2</v>
      </c>
      <c r="T245" s="132">
        <f>V!S245</f>
        <v>5.3</v>
      </c>
      <c r="U245" s="132">
        <f>V!Y245</f>
        <v>7.5</v>
      </c>
      <c r="V245" s="129">
        <f>V!Z245</f>
        <v>6.5</v>
      </c>
      <c r="W245" s="130">
        <f t="shared" si="24"/>
        <v>6.4</v>
      </c>
      <c r="X245" s="133">
        <f>'C'!F245</f>
        <v>3.3</v>
      </c>
      <c r="Y245" s="134">
        <f>'C'!H245</f>
        <v>6.4</v>
      </c>
      <c r="Z245" s="129">
        <f>'C'!I245</f>
        <v>5</v>
      </c>
      <c r="AA245" s="134">
        <f>'C'!M245</f>
        <v>5.6</v>
      </c>
      <c r="AB245" s="134">
        <f>'C'!R245</f>
        <v>8.6</v>
      </c>
      <c r="AC245" s="134">
        <f>'C'!Y245</f>
        <v>3.5</v>
      </c>
      <c r="AD245" s="134">
        <f>'C'!Z245</f>
        <v>10</v>
      </c>
      <c r="AE245" s="129">
        <f>'C'!AA245</f>
        <v>6.9</v>
      </c>
      <c r="AF245" s="130">
        <f t="shared" si="25"/>
        <v>6</v>
      </c>
      <c r="AG245" s="135">
        <f t="shared" si="26"/>
        <v>6.2</v>
      </c>
      <c r="AH245" s="347">
        <f t="shared" si="27"/>
        <v>5.3</v>
      </c>
      <c r="AI245" s="347">
        <f t="shared" si="28"/>
        <v>5.6</v>
      </c>
      <c r="AJ245" s="347">
        <f t="shared" si="29"/>
        <v>5.5</v>
      </c>
      <c r="AK245" s="347">
        <f t="shared" si="30"/>
        <v>5.7</v>
      </c>
      <c r="AL245" s="136">
        <f t="shared" si="31"/>
        <v>90</v>
      </c>
    </row>
    <row r="246" spans="1:38" ht="15.6" thickTop="1" thickBot="1">
      <c r="A246" s="83" t="s">
        <v>294</v>
      </c>
      <c r="B246" s="46" t="s">
        <v>309</v>
      </c>
      <c r="C246" s="137">
        <v>1517</v>
      </c>
      <c r="D246" s="128">
        <f>H!G246</f>
        <v>10</v>
      </c>
      <c r="E246" s="128">
        <f>H!P246</f>
        <v>0</v>
      </c>
      <c r="F246" s="128">
        <f>'H 50'!AD246</f>
        <v>0</v>
      </c>
      <c r="G246" s="128">
        <f>'H 50'!AG246</f>
        <v>4.4865397585662041</v>
      </c>
      <c r="H246" s="128">
        <f>H!W246</f>
        <v>10</v>
      </c>
      <c r="I246" s="128">
        <f>H!AA246</f>
        <v>10</v>
      </c>
      <c r="J246" s="130" cm="1">
        <f t="array" ref="J246">H!AH246:AH246</f>
        <v>6.5971609799250581</v>
      </c>
      <c r="K246" s="346">
        <f>'H 50'!BB246</f>
        <v>2.3686706493875787</v>
      </c>
      <c r="L246" s="346">
        <f>'H 50'!BC246</f>
        <v>2.8254663823308541</v>
      </c>
      <c r="M246" s="346">
        <f>'H 50'!BD246</f>
        <v>2.5137714191185005</v>
      </c>
      <c r="N246" s="346">
        <f>'H 50'!BE246</f>
        <v>2.2388905910892292</v>
      </c>
      <c r="O246" s="131">
        <f>V!F246</f>
        <v>6.8</v>
      </c>
      <c r="P246" s="132">
        <f>V!J246</f>
        <v>7</v>
      </c>
      <c r="Q246" s="132">
        <f>V!M246</f>
        <v>6.9</v>
      </c>
      <c r="R246" s="132">
        <f>V!N246</f>
        <v>4</v>
      </c>
      <c r="S246" s="129">
        <f>V!O246</f>
        <v>6.2</v>
      </c>
      <c r="T246" s="132">
        <f>V!S246</f>
        <v>6.7</v>
      </c>
      <c r="U246" s="132">
        <f>V!Y246</f>
        <v>5.6</v>
      </c>
      <c r="V246" s="129">
        <f>V!Z246</f>
        <v>6.2</v>
      </c>
      <c r="W246" s="130">
        <f t="shared" si="24"/>
        <v>6.2</v>
      </c>
      <c r="X246" s="133">
        <f>'C'!F246</f>
        <v>3.3</v>
      </c>
      <c r="Y246" s="134">
        <f>'C'!H246</f>
        <v>4.5999999999999996</v>
      </c>
      <c r="Z246" s="129">
        <f>'C'!I246</f>
        <v>4</v>
      </c>
      <c r="AA246" s="134">
        <f>'C'!M246</f>
        <v>7.7</v>
      </c>
      <c r="AB246" s="134">
        <f>'C'!R246</f>
        <v>9.6</v>
      </c>
      <c r="AC246" s="134">
        <f>'C'!Y246</f>
        <v>4.7</v>
      </c>
      <c r="AD246" s="134">
        <f>'C'!Z246</f>
        <v>10</v>
      </c>
      <c r="AE246" s="129">
        <f>'C'!AA246</f>
        <v>8</v>
      </c>
      <c r="AF246" s="130">
        <f t="shared" si="25"/>
        <v>6.4</v>
      </c>
      <c r="AG246" s="135">
        <f t="shared" si="26"/>
        <v>6.4</v>
      </c>
      <c r="AH246" s="347">
        <f t="shared" si="27"/>
        <v>4.5</v>
      </c>
      <c r="AI246" s="347">
        <f t="shared" si="28"/>
        <v>4.8</v>
      </c>
      <c r="AJ246" s="347">
        <f t="shared" si="29"/>
        <v>4.5999999999999996</v>
      </c>
      <c r="AK246" s="347">
        <f t="shared" si="30"/>
        <v>4.5</v>
      </c>
      <c r="AL246" s="136">
        <f t="shared" si="31"/>
        <v>65</v>
      </c>
    </row>
    <row r="247" spans="1:38" ht="15.6" thickTop="1" thickBot="1">
      <c r="A247" s="83" t="s">
        <v>294</v>
      </c>
      <c r="B247" s="46" t="s">
        <v>310</v>
      </c>
      <c r="C247" s="137">
        <v>1518</v>
      </c>
      <c r="D247" s="128">
        <f>H!G247</f>
        <v>10</v>
      </c>
      <c r="E247" s="128">
        <f>H!P247</f>
        <v>0</v>
      </c>
      <c r="F247" s="128">
        <f>'H 50'!AD247</f>
        <v>4.0425531407620001E-2</v>
      </c>
      <c r="G247" s="128">
        <f>'H 50'!AG247</f>
        <v>4.7244251619999957</v>
      </c>
      <c r="H247" s="128">
        <f>H!W247</f>
        <v>10</v>
      </c>
      <c r="I247" s="128">
        <f>H!AA247</f>
        <v>10</v>
      </c>
      <c r="J247" s="130" cm="1">
        <f t="array" ref="J247">H!AH247:AH247</f>
        <v>6.5363381583351794</v>
      </c>
      <c r="K247" s="346">
        <f>'H 50'!BB247</f>
        <v>3.6998786071587517</v>
      </c>
      <c r="L247" s="346">
        <f>'H 50'!BC247</f>
        <v>4.6168118720073039</v>
      </c>
      <c r="M247" s="346">
        <f>'H 50'!BD247</f>
        <v>4.377370706137734</v>
      </c>
      <c r="N247" s="346">
        <f>'H 50'!BE247</f>
        <v>4.8714942800693803</v>
      </c>
      <c r="O247" s="131">
        <f>V!F247</f>
        <v>7.3</v>
      </c>
      <c r="P247" s="132">
        <f>V!J247</f>
        <v>8.1</v>
      </c>
      <c r="Q247" s="132">
        <f>V!M247</f>
        <v>6.7</v>
      </c>
      <c r="R247" s="132">
        <f>V!N247</f>
        <v>6</v>
      </c>
      <c r="S247" s="129">
        <f>V!O247</f>
        <v>7</v>
      </c>
      <c r="T247" s="132">
        <f>V!S247</f>
        <v>3</v>
      </c>
      <c r="U247" s="132">
        <f>V!Y247</f>
        <v>3.7</v>
      </c>
      <c r="V247" s="129">
        <f>V!Z247</f>
        <v>3.4</v>
      </c>
      <c r="W247" s="130">
        <f t="shared" si="24"/>
        <v>5.5</v>
      </c>
      <c r="X247" s="133">
        <f>'C'!F247</f>
        <v>3.3</v>
      </c>
      <c r="Y247" s="134">
        <f>'C'!H247</f>
        <v>5.6</v>
      </c>
      <c r="Z247" s="129">
        <f>'C'!I247</f>
        <v>4.5999999999999996</v>
      </c>
      <c r="AA247" s="134">
        <f>'C'!M247</f>
        <v>6</v>
      </c>
      <c r="AB247" s="134">
        <f>'C'!R247</f>
        <v>9.6</v>
      </c>
      <c r="AC247" s="134">
        <f>'C'!Y247</f>
        <v>5.8</v>
      </c>
      <c r="AD247" s="134">
        <f>'C'!Z247</f>
        <v>10</v>
      </c>
      <c r="AE247" s="129">
        <f>'C'!AA247</f>
        <v>7.9</v>
      </c>
      <c r="AF247" s="130">
        <f t="shared" si="25"/>
        <v>6.5</v>
      </c>
      <c r="AG247" s="135">
        <f t="shared" si="26"/>
        <v>6.2</v>
      </c>
      <c r="AH247" s="347">
        <f t="shared" si="27"/>
        <v>5.0999999999999996</v>
      </c>
      <c r="AI247" s="347">
        <f t="shared" si="28"/>
        <v>5.5</v>
      </c>
      <c r="AJ247" s="347">
        <f t="shared" si="29"/>
        <v>5.4</v>
      </c>
      <c r="AK247" s="347">
        <f t="shared" si="30"/>
        <v>5.6</v>
      </c>
      <c r="AL247" s="136">
        <f t="shared" si="31"/>
        <v>90</v>
      </c>
    </row>
    <row r="248" spans="1:38" ht="15.6" thickTop="1" thickBot="1">
      <c r="A248" s="83" t="s">
        <v>294</v>
      </c>
      <c r="B248" s="46" t="s">
        <v>311</v>
      </c>
      <c r="C248" s="137">
        <v>1519</v>
      </c>
      <c r="D248" s="128">
        <f>H!G248</f>
        <v>10</v>
      </c>
      <c r="E248" s="128">
        <f>H!P248</f>
        <v>0</v>
      </c>
      <c r="F248" s="128">
        <f>'H 50'!AD248</f>
        <v>0</v>
      </c>
      <c r="G248" s="128">
        <f>'H 50'!AG248</f>
        <v>6.1037694102575593</v>
      </c>
      <c r="H248" s="128">
        <f>H!W248</f>
        <v>10</v>
      </c>
      <c r="I248" s="128">
        <f>H!AA248</f>
        <v>10</v>
      </c>
      <c r="J248" s="130" cm="1">
        <f t="array" ref="J248">H!AH248:AH248</f>
        <v>5.8278675684774486</v>
      </c>
      <c r="K248" s="346">
        <f>'H 50'!BB248</f>
        <v>2.6894203912563106</v>
      </c>
      <c r="L248" s="346">
        <f>'H 50'!BC248</f>
        <v>2.9217332508797114</v>
      </c>
      <c r="M248" s="346">
        <f>'H 50'!BD248</f>
        <v>2.7259636940027079</v>
      </c>
      <c r="N248" s="346">
        <f>'H 50'!BE248</f>
        <v>2.7106092824475794</v>
      </c>
      <c r="O248" s="131">
        <f>V!F248</f>
        <v>7.3</v>
      </c>
      <c r="P248" s="132">
        <f>V!J248</f>
        <v>8.1999999999999993</v>
      </c>
      <c r="Q248" s="132">
        <f>V!M248</f>
        <v>6.9</v>
      </c>
      <c r="R248" s="132">
        <f>V!N248</f>
        <v>6</v>
      </c>
      <c r="S248" s="129">
        <f>V!O248</f>
        <v>7.1</v>
      </c>
      <c r="T248" s="132">
        <f>V!S248</f>
        <v>4.3</v>
      </c>
      <c r="U248" s="132">
        <f>V!Y248</f>
        <v>2.7</v>
      </c>
      <c r="V248" s="129">
        <f>V!Z248</f>
        <v>3.5</v>
      </c>
      <c r="W248" s="130">
        <f t="shared" si="24"/>
        <v>5.6</v>
      </c>
      <c r="X248" s="133">
        <f>'C'!F248</f>
        <v>6.7</v>
      </c>
      <c r="Y248" s="134">
        <f>'C'!H248</f>
        <v>5.7</v>
      </c>
      <c r="Z248" s="129">
        <f>'C'!I248</f>
        <v>6.2</v>
      </c>
      <c r="AA248" s="134">
        <f>'C'!M248</f>
        <v>7.1</v>
      </c>
      <c r="AB248" s="134">
        <f>'C'!R248</f>
        <v>9.4</v>
      </c>
      <c r="AC248" s="134">
        <f>'C'!Y248</f>
        <v>5.5</v>
      </c>
      <c r="AD248" s="134">
        <f>'C'!Z248</f>
        <v>10</v>
      </c>
      <c r="AE248" s="129">
        <f>'C'!AA248</f>
        <v>8</v>
      </c>
      <c r="AF248" s="130">
        <f t="shared" si="25"/>
        <v>7.2</v>
      </c>
      <c r="AG248" s="135">
        <f t="shared" si="26"/>
        <v>6.2</v>
      </c>
      <c r="AH248" s="347">
        <f t="shared" si="27"/>
        <v>4.8</v>
      </c>
      <c r="AI248" s="347">
        <f t="shared" si="28"/>
        <v>4.9000000000000004</v>
      </c>
      <c r="AJ248" s="347">
        <f t="shared" si="29"/>
        <v>4.8</v>
      </c>
      <c r="AK248" s="347">
        <f t="shared" si="30"/>
        <v>4.8</v>
      </c>
      <c r="AL248" s="136">
        <f t="shared" si="31"/>
        <v>90</v>
      </c>
    </row>
    <row r="249" spans="1:38" ht="15.6" thickTop="1" thickBot="1">
      <c r="A249" s="83" t="s">
        <v>294</v>
      </c>
      <c r="B249" s="46" t="s">
        <v>312</v>
      </c>
      <c r="C249" s="137">
        <v>1520</v>
      </c>
      <c r="D249" s="128">
        <f>H!G249</f>
        <v>10</v>
      </c>
      <c r="E249" s="128">
        <f>H!P249</f>
        <v>0</v>
      </c>
      <c r="F249" s="128">
        <f>'H 50'!AD249</f>
        <v>0.58085106788797447</v>
      </c>
      <c r="G249" s="128">
        <f>'H 50'!AG249</f>
        <v>5.5702400108064456</v>
      </c>
      <c r="H249" s="128">
        <f>H!W249</f>
        <v>10</v>
      </c>
      <c r="I249" s="128">
        <f>H!AA249</f>
        <v>10</v>
      </c>
      <c r="J249" s="130" cm="1">
        <f t="array" ref="J249">H!AH249:AH249</f>
        <v>6.2397581687123784</v>
      </c>
      <c r="K249" s="346">
        <f>'H 50'!BB249</f>
        <v>4.9821011580084393</v>
      </c>
      <c r="L249" s="346">
        <f>'H 50'!BC249</f>
        <v>5.1048458670675663</v>
      </c>
      <c r="M249" s="346">
        <f>'H 50'!BD249</f>
        <v>5.2537957367786641</v>
      </c>
      <c r="N249" s="346">
        <f>'H 50'!BE249</f>
        <v>5.6106422917683787</v>
      </c>
      <c r="O249" s="131">
        <f>V!F249</f>
        <v>6.9</v>
      </c>
      <c r="P249" s="132">
        <f>V!J249</f>
        <v>7.6</v>
      </c>
      <c r="Q249" s="132">
        <f>V!M249</f>
        <v>6.7</v>
      </c>
      <c r="R249" s="132">
        <f>V!N249</f>
        <v>10</v>
      </c>
      <c r="S249" s="129">
        <f>V!O249</f>
        <v>7.8</v>
      </c>
      <c r="T249" s="132">
        <f>V!S249</f>
        <v>4.2</v>
      </c>
      <c r="U249" s="132">
        <f>V!Y249</f>
        <v>3.6</v>
      </c>
      <c r="V249" s="129">
        <f>V!Z249</f>
        <v>3.9</v>
      </c>
      <c r="W249" s="130">
        <f t="shared" si="24"/>
        <v>6.2</v>
      </c>
      <c r="X249" s="133">
        <f>'C'!F249</f>
        <v>6.7</v>
      </c>
      <c r="Y249" s="134">
        <f>'C'!H249</f>
        <v>4.3</v>
      </c>
      <c r="Z249" s="129">
        <f>'C'!I249</f>
        <v>5.6</v>
      </c>
      <c r="AA249" s="134">
        <f>'C'!M249</f>
        <v>4.5</v>
      </c>
      <c r="AB249" s="134">
        <f>'C'!R249</f>
        <v>7.1</v>
      </c>
      <c r="AC249" s="134">
        <f>'C'!Y249</f>
        <v>5.4</v>
      </c>
      <c r="AD249" s="134">
        <f>'C'!Z249</f>
        <v>10</v>
      </c>
      <c r="AE249" s="129">
        <f>'C'!AA249</f>
        <v>6.8</v>
      </c>
      <c r="AF249" s="130">
        <f t="shared" si="25"/>
        <v>6.2</v>
      </c>
      <c r="AG249" s="135">
        <f t="shared" si="26"/>
        <v>6.2</v>
      </c>
      <c r="AH249" s="347">
        <f t="shared" si="27"/>
        <v>5.8</v>
      </c>
      <c r="AI249" s="347">
        <f t="shared" si="28"/>
        <v>5.8</v>
      </c>
      <c r="AJ249" s="347">
        <f t="shared" si="29"/>
        <v>5.9</v>
      </c>
      <c r="AK249" s="347">
        <f t="shared" si="30"/>
        <v>6</v>
      </c>
      <c r="AL249" s="136">
        <f t="shared" si="31"/>
        <v>90</v>
      </c>
    </row>
    <row r="250" spans="1:38" ht="15.6" thickTop="1" thickBot="1">
      <c r="A250" s="83" t="s">
        <v>294</v>
      </c>
      <c r="B250" s="46" t="s">
        <v>313</v>
      </c>
      <c r="C250" s="137">
        <v>1521</v>
      </c>
      <c r="D250" s="128">
        <f>H!G250</f>
        <v>10</v>
      </c>
      <c r="E250" s="128">
        <f>H!P250</f>
        <v>0</v>
      </c>
      <c r="F250" s="128">
        <f>'H 50'!AD250</f>
        <v>0</v>
      </c>
      <c r="G250" s="128">
        <f>'H 50'!AG250</f>
        <v>6.130201283833868</v>
      </c>
      <c r="H250" s="128">
        <f>H!W250</f>
        <v>10</v>
      </c>
      <c r="I250" s="128">
        <f>H!AA250</f>
        <v>10</v>
      </c>
      <c r="J250" s="130" cm="1">
        <f t="array" ref="J250">H!AH250:AH250</f>
        <v>5.9490945557079904</v>
      </c>
      <c r="K250" s="346">
        <f>'H 50'!BB250</f>
        <v>4.0154465302217526</v>
      </c>
      <c r="L250" s="346">
        <f>'H 50'!BC250</f>
        <v>4.4854693018942777</v>
      </c>
      <c r="M250" s="346">
        <f>'H 50'!BD250</f>
        <v>4.4626941279214014</v>
      </c>
      <c r="N250" s="346">
        <f>'H 50'!BE250</f>
        <v>3.9485109523078261</v>
      </c>
      <c r="O250" s="131">
        <f>V!F250</f>
        <v>6.6</v>
      </c>
      <c r="P250" s="132">
        <f>V!J250</f>
        <v>7.1</v>
      </c>
      <c r="Q250" s="132">
        <f>V!M250</f>
        <v>7.6</v>
      </c>
      <c r="R250" s="132">
        <f>V!N250</f>
        <v>6</v>
      </c>
      <c r="S250" s="129">
        <f>V!O250</f>
        <v>6.8</v>
      </c>
      <c r="T250" s="132">
        <f>V!S250</f>
        <v>8.1</v>
      </c>
      <c r="U250" s="132">
        <f>V!Y250</f>
        <v>4</v>
      </c>
      <c r="V250" s="129">
        <f>V!Z250</f>
        <v>6.5</v>
      </c>
      <c r="W250" s="130">
        <f t="shared" si="24"/>
        <v>6.7</v>
      </c>
      <c r="X250" s="133">
        <f>'C'!F250</f>
        <v>3.3</v>
      </c>
      <c r="Y250" s="134">
        <f>'C'!H250</f>
        <v>8.1</v>
      </c>
      <c r="Z250" s="129">
        <f>'C'!I250</f>
        <v>6.3</v>
      </c>
      <c r="AA250" s="134">
        <f>'C'!M250</f>
        <v>6</v>
      </c>
      <c r="AB250" s="134">
        <f>'C'!R250</f>
        <v>8.9</v>
      </c>
      <c r="AC250" s="134">
        <f>'C'!Y250</f>
        <v>5.8</v>
      </c>
      <c r="AD250" s="134">
        <f>'C'!Z250</f>
        <v>10</v>
      </c>
      <c r="AE250" s="129">
        <f>'C'!AA250</f>
        <v>7.7</v>
      </c>
      <c r="AF250" s="130">
        <f t="shared" si="25"/>
        <v>7.1</v>
      </c>
      <c r="AG250" s="135">
        <f t="shared" si="26"/>
        <v>6.6</v>
      </c>
      <c r="AH250" s="347">
        <f t="shared" si="27"/>
        <v>5.8</v>
      </c>
      <c r="AI250" s="347">
        <f t="shared" si="28"/>
        <v>6</v>
      </c>
      <c r="AJ250" s="347">
        <f t="shared" si="29"/>
        <v>6</v>
      </c>
      <c r="AK250" s="347">
        <f t="shared" si="30"/>
        <v>5.7</v>
      </c>
      <c r="AL250" s="136">
        <f t="shared" si="31"/>
        <v>38</v>
      </c>
    </row>
    <row r="251" spans="1:38" ht="15.6" thickTop="1" thickBot="1">
      <c r="A251" s="83" t="s">
        <v>294</v>
      </c>
      <c r="B251" s="46" t="s">
        <v>314</v>
      </c>
      <c r="C251" s="137">
        <v>1522</v>
      </c>
      <c r="D251" s="128">
        <f>H!G251</f>
        <v>10</v>
      </c>
      <c r="E251" s="128">
        <f>H!P251</f>
        <v>0</v>
      </c>
      <c r="F251" s="128">
        <f>'H 50'!AD251</f>
        <v>0</v>
      </c>
      <c r="G251" s="128">
        <f>'H 50'!AG251</f>
        <v>4.9681842340755775</v>
      </c>
      <c r="H251" s="128">
        <f>H!W251</f>
        <v>10</v>
      </c>
      <c r="I251" s="128">
        <f>H!AA251</f>
        <v>10</v>
      </c>
      <c r="J251" s="130" cm="1">
        <f t="array" ref="J251">H!AH251:AH251</f>
        <v>5.71235111268689</v>
      </c>
      <c r="K251" s="346">
        <f>'H 50'!BB251</f>
        <v>5.7042511367784279</v>
      </c>
      <c r="L251" s="346">
        <f>'H 50'!BC251</f>
        <v>5.973085861616009</v>
      </c>
      <c r="M251" s="346">
        <f>'H 50'!BD251</f>
        <v>5.625242083326115</v>
      </c>
      <c r="N251" s="346">
        <f>'H 50'!BE251</f>
        <v>5.4834829566968537</v>
      </c>
      <c r="O251" s="131">
        <f>V!F251</f>
        <v>9.4</v>
      </c>
      <c r="P251" s="132">
        <f>V!J251</f>
        <v>7.9</v>
      </c>
      <c r="Q251" s="132">
        <f>V!M251</f>
        <v>8.6</v>
      </c>
      <c r="R251" s="132">
        <f>V!N251</f>
        <v>4</v>
      </c>
      <c r="S251" s="129">
        <f>V!O251</f>
        <v>7.5</v>
      </c>
      <c r="T251" s="132">
        <f>V!S251</f>
        <v>5.8</v>
      </c>
      <c r="U251" s="132">
        <f>V!Y251</f>
        <v>6.1</v>
      </c>
      <c r="V251" s="129">
        <f>V!Z251</f>
        <v>6</v>
      </c>
      <c r="W251" s="130">
        <f t="shared" si="24"/>
        <v>6.8</v>
      </c>
      <c r="X251" s="133">
        <f>'C'!F251</f>
        <v>6.7</v>
      </c>
      <c r="Y251" s="134">
        <f>'C'!H251</f>
        <v>8.9</v>
      </c>
      <c r="Z251" s="129">
        <f>'C'!I251</f>
        <v>8</v>
      </c>
      <c r="AA251" s="134">
        <f>'C'!M251</f>
        <v>9.5</v>
      </c>
      <c r="AB251" s="134">
        <f>'C'!R251</f>
        <v>9.6999999999999993</v>
      </c>
      <c r="AC251" s="134">
        <f>'C'!Y251</f>
        <v>8.1999999999999993</v>
      </c>
      <c r="AD251" s="134">
        <f>'C'!Z251</f>
        <v>10</v>
      </c>
      <c r="AE251" s="129">
        <f>'C'!AA251</f>
        <v>9.4</v>
      </c>
      <c r="AF251" s="130">
        <f t="shared" si="25"/>
        <v>8.8000000000000007</v>
      </c>
      <c r="AG251" s="135">
        <f t="shared" si="26"/>
        <v>7</v>
      </c>
      <c r="AH251" s="347">
        <f t="shared" si="27"/>
        <v>7</v>
      </c>
      <c r="AI251" s="347">
        <f t="shared" si="28"/>
        <v>7.1</v>
      </c>
      <c r="AJ251" s="347">
        <f t="shared" si="29"/>
        <v>7</v>
      </c>
      <c r="AK251" s="347">
        <f t="shared" si="30"/>
        <v>6.9</v>
      </c>
      <c r="AL251" s="136">
        <f t="shared" si="31"/>
        <v>7</v>
      </c>
    </row>
    <row r="252" spans="1:38" ht="15.6" thickTop="1" thickBot="1">
      <c r="A252" s="83" t="s">
        <v>294</v>
      </c>
      <c r="B252" s="46" t="s">
        <v>315</v>
      </c>
      <c r="C252" s="137">
        <v>1523</v>
      </c>
      <c r="D252" s="128">
        <f>H!G252</f>
        <v>10</v>
      </c>
      <c r="E252" s="128">
        <f>H!P252</f>
        <v>0</v>
      </c>
      <c r="F252" s="128">
        <f>'H 50'!AD252</f>
        <v>8.3404259478792125E-2</v>
      </c>
      <c r="G252" s="128">
        <f>'H 50'!AG252</f>
        <v>3.8717578213408483</v>
      </c>
      <c r="H252" s="128">
        <f>H!W252</f>
        <v>10</v>
      </c>
      <c r="I252" s="128">
        <f>H!AA252</f>
        <v>10</v>
      </c>
      <c r="J252" s="130" cm="1">
        <f t="array" ref="J252">H!AH252:AH252</f>
        <v>5.0363204572648481</v>
      </c>
      <c r="K252" s="346">
        <f>'H 50'!BB252</f>
        <v>2.7042445789917831</v>
      </c>
      <c r="L252" s="346">
        <f>'H 50'!BC252</f>
        <v>3.2677792121199403</v>
      </c>
      <c r="M252" s="346">
        <f>'H 50'!BD252</f>
        <v>2.941192330242822</v>
      </c>
      <c r="N252" s="346">
        <f>'H 50'!BE252</f>
        <v>3.2912631254687006</v>
      </c>
      <c r="O252" s="131">
        <f>V!F252</f>
        <v>8.1</v>
      </c>
      <c r="P252" s="132">
        <f>V!J252</f>
        <v>8.1999999999999993</v>
      </c>
      <c r="Q252" s="132">
        <f>V!M252</f>
        <v>7.7</v>
      </c>
      <c r="R252" s="132">
        <f>V!N252</f>
        <v>4</v>
      </c>
      <c r="S252" s="129">
        <f>V!O252</f>
        <v>7</v>
      </c>
      <c r="T252" s="132">
        <f>V!S252</f>
        <v>4</v>
      </c>
      <c r="U252" s="132">
        <f>V!Y252</f>
        <v>4.9000000000000004</v>
      </c>
      <c r="V252" s="129">
        <f>V!Z252</f>
        <v>4.5</v>
      </c>
      <c r="W252" s="130">
        <f t="shared" si="24"/>
        <v>5.9</v>
      </c>
      <c r="X252" s="133">
        <f>'C'!F252</f>
        <v>3.3</v>
      </c>
      <c r="Y252" s="134">
        <f>'C'!H252</f>
        <v>5.8</v>
      </c>
      <c r="Z252" s="129">
        <f>'C'!I252</f>
        <v>4.7</v>
      </c>
      <c r="AA252" s="134">
        <f>'C'!M252</f>
        <v>8.4</v>
      </c>
      <c r="AB252" s="134">
        <f>'C'!R252</f>
        <v>4.4000000000000004</v>
      </c>
      <c r="AC252" s="134">
        <f>'C'!Y252</f>
        <v>5.4</v>
      </c>
      <c r="AD252" s="134">
        <f>'C'!Z252</f>
        <v>10</v>
      </c>
      <c r="AE252" s="129">
        <f>'C'!AA252</f>
        <v>7.1</v>
      </c>
      <c r="AF252" s="130">
        <f t="shared" si="25"/>
        <v>6</v>
      </c>
      <c r="AG252" s="135">
        <f t="shared" si="26"/>
        <v>5.6</v>
      </c>
      <c r="AH252" s="347">
        <f t="shared" si="27"/>
        <v>4.5999999999999996</v>
      </c>
      <c r="AI252" s="347">
        <f t="shared" si="28"/>
        <v>4.9000000000000004</v>
      </c>
      <c r="AJ252" s="347">
        <f t="shared" si="29"/>
        <v>4.7</v>
      </c>
      <c r="AK252" s="347">
        <f t="shared" si="30"/>
        <v>4.9000000000000004</v>
      </c>
      <c r="AL252" s="136">
        <f t="shared" si="31"/>
        <v>195</v>
      </c>
    </row>
    <row r="253" spans="1:38" ht="15.6" thickTop="1" thickBot="1">
      <c r="A253" s="83" t="s">
        <v>316</v>
      </c>
      <c r="B253" s="46" t="s">
        <v>317</v>
      </c>
      <c r="C253" s="137">
        <v>1601</v>
      </c>
      <c r="D253" s="128">
        <f>H!G253</f>
        <v>10</v>
      </c>
      <c r="E253" s="128">
        <f>H!P253</f>
        <v>0</v>
      </c>
      <c r="F253" s="128">
        <f>'H 50'!AD253</f>
        <v>0</v>
      </c>
      <c r="G253" s="128">
        <f>'H 50'!AG253</f>
        <v>7.3431237049465157</v>
      </c>
      <c r="H253" s="128">
        <f>H!W253</f>
        <v>10</v>
      </c>
      <c r="I253" s="128">
        <f>H!AA253</f>
        <v>0</v>
      </c>
      <c r="J253" s="130" cm="1">
        <f t="array" ref="J253">H!AH253:AH253</f>
        <v>4.3496205453511179</v>
      </c>
      <c r="K253" s="346">
        <f>'H 50'!BB253</f>
        <v>2.3945535980098902</v>
      </c>
      <c r="L253" s="346">
        <f>'H 50'!BC253</f>
        <v>2.7403698608117524</v>
      </c>
      <c r="M253" s="346">
        <f>'H 50'!BD253</f>
        <v>2.4254139860213404</v>
      </c>
      <c r="N253" s="346">
        <f>'H 50'!BE253</f>
        <v>2.1131341576045561</v>
      </c>
      <c r="O253" s="131">
        <f>V!F253</f>
        <v>5.7</v>
      </c>
      <c r="P253" s="132">
        <f>V!J253</f>
        <v>6.4</v>
      </c>
      <c r="Q253" s="132">
        <f>V!M253</f>
        <v>5.7</v>
      </c>
      <c r="R253" s="132">
        <f>V!N253</f>
        <v>10</v>
      </c>
      <c r="S253" s="129">
        <f>V!O253</f>
        <v>7</v>
      </c>
      <c r="T253" s="132">
        <f>V!S253</f>
        <v>8.8000000000000007</v>
      </c>
      <c r="U253" s="132">
        <f>V!Y253</f>
        <v>7.1</v>
      </c>
      <c r="V253" s="129">
        <f>V!Z253</f>
        <v>8.1</v>
      </c>
      <c r="W253" s="130">
        <f t="shared" si="24"/>
        <v>7.6</v>
      </c>
      <c r="X253" s="133">
        <f>'C'!F253</f>
        <v>6.7</v>
      </c>
      <c r="Y253" s="134">
        <f>'C'!H253</f>
        <v>1.8</v>
      </c>
      <c r="Z253" s="129">
        <f>'C'!I253</f>
        <v>4.7</v>
      </c>
      <c r="AA253" s="134">
        <f>'C'!M253</f>
        <v>4.5</v>
      </c>
      <c r="AB253" s="134">
        <f>'C'!R253</f>
        <v>8.6</v>
      </c>
      <c r="AC253" s="134">
        <f>'C'!Y253</f>
        <v>2.8</v>
      </c>
      <c r="AD253" s="134">
        <f>'C'!Z253</f>
        <v>10</v>
      </c>
      <c r="AE253" s="129">
        <f>'C'!AA253</f>
        <v>6.5</v>
      </c>
      <c r="AF253" s="130">
        <f t="shared" si="25"/>
        <v>5.7</v>
      </c>
      <c r="AG253" s="135">
        <f t="shared" si="26"/>
        <v>5.7</v>
      </c>
      <c r="AH253" s="347">
        <f t="shared" si="27"/>
        <v>4.7</v>
      </c>
      <c r="AI253" s="347">
        <f t="shared" si="28"/>
        <v>4.9000000000000004</v>
      </c>
      <c r="AJ253" s="347">
        <f t="shared" si="29"/>
        <v>4.7</v>
      </c>
      <c r="AK253" s="347">
        <f t="shared" si="30"/>
        <v>4.5</v>
      </c>
      <c r="AL253" s="136">
        <f t="shared" si="31"/>
        <v>175</v>
      </c>
    </row>
    <row r="254" spans="1:38" ht="15.6" thickTop="1" thickBot="1">
      <c r="A254" s="83" t="s">
        <v>316</v>
      </c>
      <c r="B254" s="46" t="s">
        <v>318</v>
      </c>
      <c r="C254" s="137">
        <v>1602</v>
      </c>
      <c r="D254" s="128">
        <f>H!G254</f>
        <v>10</v>
      </c>
      <c r="E254" s="128">
        <f>H!P254</f>
        <v>0</v>
      </c>
      <c r="F254" s="128">
        <f>'H 50'!AD254</f>
        <v>3.40425548084234E-3</v>
      </c>
      <c r="G254" s="128">
        <f>'H 50'!AG254</f>
        <v>7.4351447567934335</v>
      </c>
      <c r="H254" s="128">
        <f>H!W254</f>
        <v>10</v>
      </c>
      <c r="I254" s="128">
        <f>H!AA254</f>
        <v>0</v>
      </c>
      <c r="J254" s="130" cm="1">
        <f t="array" ref="J254">H!AH254:AH254</f>
        <v>4.0993637576191579</v>
      </c>
      <c r="K254" s="346">
        <f>'H 50'!BB254</f>
        <v>5.0131779920707631</v>
      </c>
      <c r="L254" s="346">
        <f>'H 50'!BC254</f>
        <v>5.1125204649444171</v>
      </c>
      <c r="M254" s="346">
        <f>'H 50'!BD254</f>
        <v>5.0556556415372551</v>
      </c>
      <c r="N254" s="346">
        <f>'H 50'!BE254</f>
        <v>5.8683473389355738</v>
      </c>
      <c r="O254" s="131">
        <f>V!F254</f>
        <v>7.1</v>
      </c>
      <c r="P254" s="132">
        <f>V!J254</f>
        <v>7.9</v>
      </c>
      <c r="Q254" s="132">
        <f>V!M254</f>
        <v>6.6</v>
      </c>
      <c r="R254" s="132">
        <f>V!N254</f>
        <v>10</v>
      </c>
      <c r="S254" s="129">
        <f>V!O254</f>
        <v>7.9</v>
      </c>
      <c r="T254" s="132">
        <f>V!S254</f>
        <v>2</v>
      </c>
      <c r="U254" s="132">
        <f>V!Y254</f>
        <v>6.1</v>
      </c>
      <c r="V254" s="129">
        <f>V!Z254</f>
        <v>4.4000000000000004</v>
      </c>
      <c r="W254" s="130">
        <f t="shared" si="24"/>
        <v>6.5</v>
      </c>
      <c r="X254" s="133">
        <f>'C'!F254</f>
        <v>6.7</v>
      </c>
      <c r="Y254" s="134">
        <f>'C'!H254</f>
        <v>6.2</v>
      </c>
      <c r="Z254" s="129">
        <f>'C'!I254</f>
        <v>6.5</v>
      </c>
      <c r="AA254" s="134">
        <f>'C'!M254</f>
        <v>5.7</v>
      </c>
      <c r="AB254" s="134">
        <f>'C'!R254</f>
        <v>7.3</v>
      </c>
      <c r="AC254" s="134">
        <f>'C'!Y254</f>
        <v>5.6</v>
      </c>
      <c r="AD254" s="134">
        <f>'C'!Z254</f>
        <v>10</v>
      </c>
      <c r="AE254" s="129">
        <f>'C'!AA254</f>
        <v>7.2</v>
      </c>
      <c r="AF254" s="130">
        <f t="shared" si="25"/>
        <v>6.9</v>
      </c>
      <c r="AG254" s="135">
        <f t="shared" si="26"/>
        <v>5.7</v>
      </c>
      <c r="AH254" s="347">
        <f t="shared" si="27"/>
        <v>6.1</v>
      </c>
      <c r="AI254" s="347">
        <f t="shared" si="28"/>
        <v>6.1</v>
      </c>
      <c r="AJ254" s="347">
        <f t="shared" si="29"/>
        <v>6.1</v>
      </c>
      <c r="AK254" s="347">
        <f t="shared" si="30"/>
        <v>6.4</v>
      </c>
      <c r="AL254" s="136">
        <f t="shared" si="31"/>
        <v>175</v>
      </c>
    </row>
    <row r="255" spans="1:38" ht="15.6" thickTop="1" thickBot="1">
      <c r="A255" s="83" t="s">
        <v>316</v>
      </c>
      <c r="B255" s="46" t="s">
        <v>319</v>
      </c>
      <c r="C255" s="137">
        <v>1603</v>
      </c>
      <c r="D255" s="128">
        <f>H!G255</f>
        <v>10</v>
      </c>
      <c r="E255" s="128">
        <f>H!P255</f>
        <v>0</v>
      </c>
      <c r="F255" s="128">
        <f>'H 50'!AD255</f>
        <v>0</v>
      </c>
      <c r="G255" s="128">
        <f>'H 50'!AG255</f>
        <v>4.3191391082103818</v>
      </c>
      <c r="H255" s="128">
        <f>H!W255</f>
        <v>10</v>
      </c>
      <c r="I255" s="128">
        <f>H!AA255</f>
        <v>0</v>
      </c>
      <c r="J255" s="130" cm="1">
        <f t="array" ref="J255">H!AH255:AH255</f>
        <v>4.2168379813942387</v>
      </c>
      <c r="K255" s="346">
        <f>'H 50'!BB255</f>
        <v>5.6724810466603062</v>
      </c>
      <c r="L255" s="346">
        <f>'H 50'!BC255</f>
        <v>6.3999853868329346</v>
      </c>
      <c r="M255" s="346">
        <f>'H 50'!BD255</f>
        <v>5.9657268168766748</v>
      </c>
      <c r="N255" s="346">
        <f>'H 50'!BE255</f>
        <v>6.4442182435629709</v>
      </c>
      <c r="O255" s="131">
        <f>V!F255</f>
        <v>8.1</v>
      </c>
      <c r="P255" s="132">
        <f>V!J255</f>
        <v>7.8</v>
      </c>
      <c r="Q255" s="132">
        <f>V!M255</f>
        <v>6.6</v>
      </c>
      <c r="R255" s="132">
        <f>V!N255</f>
        <v>6</v>
      </c>
      <c r="S255" s="129">
        <f>V!O255</f>
        <v>7.1</v>
      </c>
      <c r="T255" s="132">
        <f>V!S255</f>
        <v>4</v>
      </c>
      <c r="U255" s="132">
        <f>V!Y255</f>
        <v>5.5</v>
      </c>
      <c r="V255" s="129">
        <f>V!Z255</f>
        <v>4.8</v>
      </c>
      <c r="W255" s="130">
        <f t="shared" si="24"/>
        <v>6.1</v>
      </c>
      <c r="X255" s="133">
        <f>'C'!F255</f>
        <v>3.3</v>
      </c>
      <c r="Y255" s="134">
        <f>'C'!H255</f>
        <v>6.8</v>
      </c>
      <c r="Z255" s="129">
        <f>'C'!I255</f>
        <v>5.3</v>
      </c>
      <c r="AA255" s="134">
        <f>'C'!M255</f>
        <v>7.6</v>
      </c>
      <c r="AB255" s="134">
        <f>'C'!R255</f>
        <v>8.6</v>
      </c>
      <c r="AC255" s="134">
        <f>'C'!Y255</f>
        <v>5.0999999999999996</v>
      </c>
      <c r="AD255" s="134">
        <f>'C'!Z255</f>
        <v>10</v>
      </c>
      <c r="AE255" s="129">
        <f>'C'!AA255</f>
        <v>7.8</v>
      </c>
      <c r="AF255" s="130">
        <f t="shared" si="25"/>
        <v>6.7</v>
      </c>
      <c r="AG255" s="135">
        <f t="shared" si="26"/>
        <v>5.6</v>
      </c>
      <c r="AH255" s="347">
        <f t="shared" si="27"/>
        <v>6.1</v>
      </c>
      <c r="AI255" s="347">
        <f t="shared" si="28"/>
        <v>6.4</v>
      </c>
      <c r="AJ255" s="347">
        <f t="shared" si="29"/>
        <v>6.2</v>
      </c>
      <c r="AK255" s="347">
        <f t="shared" si="30"/>
        <v>6.4</v>
      </c>
      <c r="AL255" s="136">
        <f t="shared" si="31"/>
        <v>195</v>
      </c>
    </row>
    <row r="256" spans="1:38" ht="15.6" thickTop="1" thickBot="1">
      <c r="A256" s="83" t="s">
        <v>316</v>
      </c>
      <c r="B256" s="46" t="s">
        <v>320</v>
      </c>
      <c r="C256" s="137">
        <v>1604</v>
      </c>
      <c r="D256" s="128">
        <f>H!G256</f>
        <v>0</v>
      </c>
      <c r="E256" s="128">
        <f>H!P256</f>
        <v>0</v>
      </c>
      <c r="F256" s="128">
        <f>'H 50'!AD256</f>
        <v>0</v>
      </c>
      <c r="G256" s="128">
        <f>'H 50'!AG256</f>
        <v>7.3852174792735079</v>
      </c>
      <c r="H256" s="128">
        <f>H!W256</f>
        <v>10</v>
      </c>
      <c r="I256" s="128">
        <f>H!AA256</f>
        <v>0</v>
      </c>
      <c r="J256" s="130" cm="1">
        <f t="array" ref="J256">H!AH256:AH256</f>
        <v>2.6818549506843872</v>
      </c>
      <c r="K256" s="346">
        <f>'H 50'!BB256</f>
        <v>3.9759147250176707</v>
      </c>
      <c r="L256" s="346">
        <f>'H 50'!BC256</f>
        <v>4.3850222759170121</v>
      </c>
      <c r="M256" s="346">
        <f>'H 50'!BD256</f>
        <v>4.4458480152242297</v>
      </c>
      <c r="N256" s="346">
        <f>'H 50'!BE256</f>
        <v>4.6898623219173405</v>
      </c>
      <c r="O256" s="131">
        <f>V!F256</f>
        <v>7.3</v>
      </c>
      <c r="P256" s="132">
        <f>V!J256</f>
        <v>7.8</v>
      </c>
      <c r="Q256" s="132">
        <f>V!M256</f>
        <v>6.5</v>
      </c>
      <c r="R256" s="132">
        <f>V!N256</f>
        <v>6</v>
      </c>
      <c r="S256" s="129">
        <f>V!O256</f>
        <v>6.9</v>
      </c>
      <c r="T256" s="132">
        <f>V!S256</f>
        <v>7.2</v>
      </c>
      <c r="U256" s="132">
        <f>V!Y256</f>
        <v>5.8</v>
      </c>
      <c r="V256" s="129">
        <f>V!Z256</f>
        <v>6.6</v>
      </c>
      <c r="W256" s="130">
        <f t="shared" si="24"/>
        <v>6.8</v>
      </c>
      <c r="X256" s="133">
        <f>'C'!F256</f>
        <v>3.3</v>
      </c>
      <c r="Y256" s="134">
        <f>'C'!H256</f>
        <v>3.7</v>
      </c>
      <c r="Z256" s="129">
        <f>'C'!I256</f>
        <v>3.5</v>
      </c>
      <c r="AA256" s="134">
        <f>'C'!M256</f>
        <v>6.2</v>
      </c>
      <c r="AB256" s="134">
        <f>'C'!R256</f>
        <v>9.1999999999999993</v>
      </c>
      <c r="AC256" s="134">
        <f>'C'!Y256</f>
        <v>4.8</v>
      </c>
      <c r="AD256" s="134">
        <f>'C'!Z256</f>
        <v>10</v>
      </c>
      <c r="AE256" s="129">
        <f>'C'!AA256</f>
        <v>7.6</v>
      </c>
      <c r="AF256" s="130">
        <f t="shared" si="25"/>
        <v>5.9</v>
      </c>
      <c r="AG256" s="135">
        <f t="shared" si="26"/>
        <v>4.8</v>
      </c>
      <c r="AH256" s="347">
        <f t="shared" si="27"/>
        <v>5.4</v>
      </c>
      <c r="AI256" s="347">
        <f t="shared" si="28"/>
        <v>5.6</v>
      </c>
      <c r="AJ256" s="347">
        <f t="shared" si="29"/>
        <v>5.6</v>
      </c>
      <c r="AK256" s="347">
        <f t="shared" si="30"/>
        <v>5.7</v>
      </c>
      <c r="AL256" s="136">
        <f t="shared" si="31"/>
        <v>282</v>
      </c>
    </row>
    <row r="257" spans="1:38" ht="15.6" thickTop="1" thickBot="1">
      <c r="A257" s="83" t="s">
        <v>316</v>
      </c>
      <c r="B257" s="46" t="s">
        <v>321</v>
      </c>
      <c r="C257" s="137">
        <v>1605</v>
      </c>
      <c r="D257" s="128">
        <f>H!G257</f>
        <v>10</v>
      </c>
      <c r="E257" s="128">
        <f>H!P257</f>
        <v>0</v>
      </c>
      <c r="F257" s="128">
        <f>'H 50'!AD257</f>
        <v>0.12553192199544702</v>
      </c>
      <c r="G257" s="128">
        <f>'H 50'!AG257</f>
        <v>4.3318652687048456</v>
      </c>
      <c r="H257" s="128">
        <f>H!W257</f>
        <v>10</v>
      </c>
      <c r="I257" s="128">
        <f>H!AA257</f>
        <v>0</v>
      </c>
      <c r="J257" s="130" cm="1">
        <f t="array" ref="J257">H!AH257:AH257</f>
        <v>3.9747600316570169</v>
      </c>
      <c r="K257" s="346">
        <f>'H 50'!BB257</f>
        <v>5.448882780685568</v>
      </c>
      <c r="L257" s="346">
        <f>'H 50'!BC257</f>
        <v>6.4875654778818621</v>
      </c>
      <c r="M257" s="346">
        <f>'H 50'!BD257</f>
        <v>6.1230950697620328</v>
      </c>
      <c r="N257" s="346">
        <f>'H 50'!BE257</f>
        <v>6.5951059274117698</v>
      </c>
      <c r="O257" s="131">
        <f>V!F257</f>
        <v>6.7</v>
      </c>
      <c r="P257" s="132">
        <f>V!J257</f>
        <v>5.8</v>
      </c>
      <c r="Q257" s="132">
        <f>V!M257</f>
        <v>5.5</v>
      </c>
      <c r="R257" s="132">
        <f>V!N257</f>
        <v>10</v>
      </c>
      <c r="S257" s="129">
        <f>V!O257</f>
        <v>7</v>
      </c>
      <c r="T257" s="132">
        <f>V!S257</f>
        <v>0.9</v>
      </c>
      <c r="U257" s="132">
        <f>V!Y257</f>
        <v>6.1</v>
      </c>
      <c r="V257" s="129">
        <f>V!Z257</f>
        <v>4</v>
      </c>
      <c r="W257" s="130">
        <f t="shared" si="24"/>
        <v>5.7</v>
      </c>
      <c r="X257" s="133">
        <f>'C'!F257</f>
        <v>6.7</v>
      </c>
      <c r="Y257" s="134">
        <f>'C'!H257</f>
        <v>7.3</v>
      </c>
      <c r="Z257" s="129">
        <f>'C'!I257</f>
        <v>7</v>
      </c>
      <c r="AA257" s="134">
        <f>'C'!M257</f>
        <v>5.9</v>
      </c>
      <c r="AB257" s="134">
        <f>'C'!R257</f>
        <v>9.5</v>
      </c>
      <c r="AC257" s="134">
        <f>'C'!Y257</f>
        <v>6</v>
      </c>
      <c r="AD257" s="134">
        <f>'C'!Z257</f>
        <v>10</v>
      </c>
      <c r="AE257" s="129">
        <f>'C'!AA257</f>
        <v>7.9</v>
      </c>
      <c r="AF257" s="130">
        <f t="shared" si="25"/>
        <v>7.5</v>
      </c>
      <c r="AG257" s="135">
        <f t="shared" si="26"/>
        <v>5.5</v>
      </c>
      <c r="AH257" s="347">
        <f t="shared" si="27"/>
        <v>6.2</v>
      </c>
      <c r="AI257" s="347">
        <f t="shared" si="28"/>
        <v>6.5</v>
      </c>
      <c r="AJ257" s="347">
        <f t="shared" si="29"/>
        <v>6.4</v>
      </c>
      <c r="AK257" s="347">
        <f t="shared" si="30"/>
        <v>6.6</v>
      </c>
      <c r="AL257" s="136">
        <f t="shared" si="31"/>
        <v>215</v>
      </c>
    </row>
    <row r="258" spans="1:38" ht="15.6" thickTop="1" thickBot="1">
      <c r="A258" s="83" t="s">
        <v>316</v>
      </c>
      <c r="B258" s="46" t="s">
        <v>335</v>
      </c>
      <c r="C258" s="137">
        <v>1606</v>
      </c>
      <c r="D258" s="128">
        <f>H!G271</f>
        <v>10</v>
      </c>
      <c r="E258" s="128">
        <f>H!P271</f>
        <v>0</v>
      </c>
      <c r="F258" s="128">
        <f>'H 50'!AD258</f>
        <v>0.84425535607845104</v>
      </c>
      <c r="G258" s="128">
        <f>'H 50'!AG258</f>
        <v>4.4395504094318508</v>
      </c>
      <c r="H258" s="128">
        <f>H!W258</f>
        <v>10</v>
      </c>
      <c r="I258" s="128">
        <f>H!AA258</f>
        <v>0</v>
      </c>
      <c r="J258" s="130" cm="1">
        <f t="array" ref="J258">H!AH258:AH258</f>
        <v>4.095358832856788</v>
      </c>
      <c r="K258" s="346">
        <f>'H 50'!BB258</f>
        <v>6.1760331104702741</v>
      </c>
      <c r="L258" s="346">
        <f>'H 50'!BC258</f>
        <v>6.2406814274094282</v>
      </c>
      <c r="M258" s="346">
        <f>'H 50'!BD258</f>
        <v>6.5401841261503089</v>
      </c>
      <c r="N258" s="346">
        <f>'H 50'!BE258</f>
        <v>6.7241716502254265</v>
      </c>
      <c r="O258" s="131">
        <f>V!F271</f>
        <v>6.5</v>
      </c>
      <c r="P258" s="132">
        <f>V!J271</f>
        <v>6.9</v>
      </c>
      <c r="Q258" s="132">
        <f>V!M271</f>
        <v>6</v>
      </c>
      <c r="R258" s="132">
        <f>V!N258</f>
        <v>10</v>
      </c>
      <c r="S258" s="129">
        <f>V!O271</f>
        <v>6.4</v>
      </c>
      <c r="T258" s="132">
        <f>V!S271</f>
        <v>0.7</v>
      </c>
      <c r="U258" s="132">
        <f>V!Y271</f>
        <v>5.5</v>
      </c>
      <c r="V258" s="129">
        <f>V!Z271</f>
        <v>3.5</v>
      </c>
      <c r="W258" s="130">
        <f t="shared" si="24"/>
        <v>5.0999999999999996</v>
      </c>
      <c r="X258" s="133">
        <f>'C'!F271</f>
        <v>6.7</v>
      </c>
      <c r="Y258" s="134">
        <f>'C'!H271</f>
        <v>4.5</v>
      </c>
      <c r="Z258" s="129">
        <f>'C'!I271</f>
        <v>5.7</v>
      </c>
      <c r="AA258" s="134">
        <f>'C'!M271</f>
        <v>6.3</v>
      </c>
      <c r="AB258" s="134">
        <f>'C'!R271</f>
        <v>5.2</v>
      </c>
      <c r="AC258" s="134">
        <f>'C'!Y271</f>
        <v>5.8</v>
      </c>
      <c r="AD258" s="134">
        <f>'C'!Z258</f>
        <v>10</v>
      </c>
      <c r="AE258" s="129">
        <f>'C'!AA271</f>
        <v>6.8</v>
      </c>
      <c r="AF258" s="130">
        <f t="shared" si="25"/>
        <v>6.3</v>
      </c>
      <c r="AG258" s="135">
        <f t="shared" si="26"/>
        <v>5.0999999999999996</v>
      </c>
      <c r="AH258" s="347">
        <f t="shared" si="27"/>
        <v>5.8</v>
      </c>
      <c r="AI258" s="347">
        <f t="shared" si="28"/>
        <v>5.9</v>
      </c>
      <c r="AJ258" s="347">
        <f t="shared" si="29"/>
        <v>5.9</v>
      </c>
      <c r="AK258" s="347">
        <f t="shared" si="30"/>
        <v>6</v>
      </c>
      <c r="AL258" s="136">
        <f t="shared" si="31"/>
        <v>260</v>
      </c>
    </row>
    <row r="259" spans="1:38" ht="15.6" thickTop="1" thickBot="1">
      <c r="A259" s="83" t="s">
        <v>316</v>
      </c>
      <c r="B259" s="46" t="s">
        <v>322</v>
      </c>
      <c r="C259" s="137">
        <v>1607</v>
      </c>
      <c r="D259" s="128">
        <f>H!G258</f>
        <v>10</v>
      </c>
      <c r="E259" s="128">
        <f>H!P258</f>
        <v>0</v>
      </c>
      <c r="F259" s="128">
        <f>'H 50'!AD259</f>
        <v>0</v>
      </c>
      <c r="G259" s="128">
        <f>'H 50'!AG259</f>
        <v>6.9730789336311974</v>
      </c>
      <c r="H259" s="128">
        <f>H!W259</f>
        <v>10</v>
      </c>
      <c r="I259" s="128">
        <f>H!AA259</f>
        <v>0</v>
      </c>
      <c r="J259" s="130" cm="1">
        <f t="array" ref="J259">H!AH259:AH259</f>
        <v>4.3724275363423608</v>
      </c>
      <c r="K259" s="346">
        <f>'H 50'!BB259</f>
        <v>5.6610849114131065</v>
      </c>
      <c r="L259" s="346">
        <f>'H 50'!BC259</f>
        <v>6.1619010603228448</v>
      </c>
      <c r="M259" s="346">
        <f>'H 50'!BD259</f>
        <v>5.8523251909007028</v>
      </c>
      <c r="N259" s="346">
        <f>'H 50'!BE259</f>
        <v>6.0732455889013091</v>
      </c>
      <c r="O259" s="131">
        <f>V!F258</f>
        <v>8.1</v>
      </c>
      <c r="P259" s="132">
        <f>V!J258</f>
        <v>8.1999999999999993</v>
      </c>
      <c r="Q259" s="132">
        <f>V!M258</f>
        <v>7.3</v>
      </c>
      <c r="R259" s="132">
        <f>V!N259</f>
        <v>6</v>
      </c>
      <c r="S259" s="129">
        <f>V!O258</f>
        <v>8.4</v>
      </c>
      <c r="T259" s="132">
        <f>V!S258</f>
        <v>1.4</v>
      </c>
      <c r="U259" s="132">
        <f>V!Y258</f>
        <v>6.6</v>
      </c>
      <c r="V259" s="129">
        <f>V!Z258</f>
        <v>4.5</v>
      </c>
      <c r="W259" s="130">
        <f t="shared" ref="W259:W300" si="32">ROUND((10-GEOMEAN(((10-S259)/10*9+1),((10-V259)/10*9+1)))/9*10,1)</f>
        <v>6.9</v>
      </c>
      <c r="X259" s="133">
        <f>'C'!F258</f>
        <v>6.7</v>
      </c>
      <c r="Y259" s="134">
        <f>'C'!H258</f>
        <v>8.1999999999999993</v>
      </c>
      <c r="Z259" s="129">
        <f>'C'!I258</f>
        <v>7.5</v>
      </c>
      <c r="AA259" s="134">
        <f>'C'!M258</f>
        <v>7</v>
      </c>
      <c r="AB259" s="134">
        <f>'C'!R258</f>
        <v>8.9</v>
      </c>
      <c r="AC259" s="134">
        <f>'C'!Y258</f>
        <v>5.4</v>
      </c>
      <c r="AD259" s="134">
        <f>'C'!Z259</f>
        <v>10</v>
      </c>
      <c r="AE259" s="129">
        <f>'C'!AA258</f>
        <v>7.8</v>
      </c>
      <c r="AF259" s="130">
        <f t="shared" ref="AF259:AF300" si="33">ROUND((10-GEOMEAN(((10-Z259)/10*9+1),((10-AE259)/10*9+1)))/9*10,1)</f>
        <v>7.7</v>
      </c>
      <c r="AG259" s="135">
        <f t="shared" ref="AG259:AG300" si="34">ROUND(J259^(1/3)*W259^(1/3)*AF259^(1/3),1)</f>
        <v>6.1</v>
      </c>
      <c r="AH259" s="347">
        <f t="shared" ref="AH259:AH300" si="35">ROUND(K259^(1/3)*W259^(1/3)*AF259^(1/3),1)</f>
        <v>6.7</v>
      </c>
      <c r="AI259" s="347">
        <f t="shared" ref="AI259:AI300" si="36">ROUND(L259^(1/3)*W259^(1/3)*AF259^(1/3),1)</f>
        <v>6.9</v>
      </c>
      <c r="AJ259" s="347">
        <f t="shared" ref="AJ259:AJ300" si="37">ROUND(M259^(1/3)*W259^(1/3)*AF259^(1/3),1)</f>
        <v>6.8</v>
      </c>
      <c r="AK259" s="347">
        <f t="shared" ref="AK259:AK300" si="38">ROUND(N259^(1/3)*W259^(1/3)*AF259^(1/3),1)</f>
        <v>6.9</v>
      </c>
      <c r="AL259" s="136">
        <f t="shared" ref="AL259:AL300" si="39">_xlfn.RANK.EQ(AG259,AG$3:AG$300)</f>
        <v>108</v>
      </c>
    </row>
    <row r="260" spans="1:38" ht="15.6" thickTop="1" thickBot="1">
      <c r="A260" s="83" t="s">
        <v>316</v>
      </c>
      <c r="B260" s="46" t="s">
        <v>323</v>
      </c>
      <c r="C260" s="137">
        <v>1608</v>
      </c>
      <c r="D260" s="128">
        <f>H!G259</f>
        <v>10</v>
      </c>
      <c r="E260" s="128">
        <f>H!P259</f>
        <v>0</v>
      </c>
      <c r="F260" s="128">
        <f>'H 50'!AD260</f>
        <v>0</v>
      </c>
      <c r="G260" s="128">
        <f>'H 50'!AG260</f>
        <v>8.9329426598507027</v>
      </c>
      <c r="H260" s="128">
        <f>H!W260</f>
        <v>10</v>
      </c>
      <c r="I260" s="128">
        <f>H!AA260</f>
        <v>0</v>
      </c>
      <c r="J260" s="130" cm="1">
        <f t="array" ref="J260">H!AH260:AH260</f>
        <v>3.5329168832715001</v>
      </c>
      <c r="K260" s="346">
        <f>'H 50'!BB260</f>
        <v>3.9500315283651304</v>
      </c>
      <c r="L260" s="346">
        <f>'H 50'!BC260</f>
        <v>4.3558489108703204</v>
      </c>
      <c r="M260" s="346">
        <f>'H 50'!BD260</f>
        <v>4.1603070451236919</v>
      </c>
      <c r="N260" s="346">
        <f>'H 50'!BE260</f>
        <v>3.9616733679647473</v>
      </c>
      <c r="O260" s="131">
        <f>V!F259</f>
        <v>7.2</v>
      </c>
      <c r="P260" s="132">
        <f>V!J259</f>
        <v>7.4</v>
      </c>
      <c r="Q260" s="132">
        <f>V!M259</f>
        <v>6.4</v>
      </c>
      <c r="R260" s="132">
        <f>V!N260</f>
        <v>10</v>
      </c>
      <c r="S260" s="129">
        <f>V!O259</f>
        <v>6.8</v>
      </c>
      <c r="T260" s="132">
        <f>V!S259</f>
        <v>4.4000000000000004</v>
      </c>
      <c r="U260" s="132">
        <f>V!Y259</f>
        <v>7.3</v>
      </c>
      <c r="V260" s="129">
        <f>V!Z259</f>
        <v>6.1</v>
      </c>
      <c r="W260" s="130">
        <f t="shared" si="32"/>
        <v>6.5</v>
      </c>
      <c r="X260" s="133">
        <f>'C'!F259</f>
        <v>3.3</v>
      </c>
      <c r="Y260" s="134">
        <f>'C'!H259</f>
        <v>6.4</v>
      </c>
      <c r="Z260" s="129">
        <f>'C'!I259</f>
        <v>5</v>
      </c>
      <c r="AA260" s="134">
        <f>'C'!M259</f>
        <v>6.3</v>
      </c>
      <c r="AB260" s="134">
        <f>'C'!R259</f>
        <v>5.2</v>
      </c>
      <c r="AC260" s="134">
        <f>'C'!Y259</f>
        <v>5.3</v>
      </c>
      <c r="AD260" s="134">
        <f>'C'!Z260</f>
        <v>10</v>
      </c>
      <c r="AE260" s="129">
        <f>'C'!AA259</f>
        <v>6.7</v>
      </c>
      <c r="AF260" s="130">
        <f t="shared" si="33"/>
        <v>5.9</v>
      </c>
      <c r="AG260" s="135">
        <f t="shared" si="34"/>
        <v>5.0999999999999996</v>
      </c>
      <c r="AH260" s="347">
        <f t="shared" si="35"/>
        <v>5.3</v>
      </c>
      <c r="AI260" s="347">
        <f t="shared" si="36"/>
        <v>5.5</v>
      </c>
      <c r="AJ260" s="347">
        <f t="shared" si="37"/>
        <v>5.4</v>
      </c>
      <c r="AK260" s="347">
        <f t="shared" si="38"/>
        <v>5.3</v>
      </c>
      <c r="AL260" s="136">
        <f t="shared" si="39"/>
        <v>260</v>
      </c>
    </row>
    <row r="261" spans="1:38" ht="15.6" thickTop="1" thickBot="1">
      <c r="A261" s="83" t="s">
        <v>316</v>
      </c>
      <c r="B261" s="46" t="s">
        <v>324</v>
      </c>
      <c r="C261" s="137">
        <v>1609</v>
      </c>
      <c r="D261" s="128">
        <f>H!G260</f>
        <v>10</v>
      </c>
      <c r="E261" s="128">
        <f>H!P260</f>
        <v>0</v>
      </c>
      <c r="F261" s="128">
        <f>'H 50'!AD261</f>
        <v>0</v>
      </c>
      <c r="G261" s="128">
        <f>'H 50'!AG261</f>
        <v>4.1703382869908392</v>
      </c>
      <c r="H261" s="128">
        <f>H!W261</f>
        <v>10</v>
      </c>
      <c r="I261" s="128">
        <f>H!AA261</f>
        <v>0</v>
      </c>
      <c r="J261" s="130" cm="1">
        <f t="array" ref="J261">H!AH261:AH261</f>
        <v>4.8753468884058648</v>
      </c>
      <c r="K261" s="346">
        <f>'H 50'!BB261</f>
        <v>4.134042441894521</v>
      </c>
      <c r="L261" s="346">
        <f>'H 50'!BC261</f>
        <v>4.432394478924885</v>
      </c>
      <c r="M261" s="346">
        <f>'H 50'!BD261</f>
        <v>4.3881504118460173</v>
      </c>
      <c r="N261" s="346">
        <f>'H 50'!BE261</f>
        <v>3.920428759201807</v>
      </c>
      <c r="O261" s="131">
        <f>V!F260</f>
        <v>7.8</v>
      </c>
      <c r="P261" s="132">
        <f>V!J260</f>
        <v>7.4</v>
      </c>
      <c r="Q261" s="132">
        <f>V!M260</f>
        <v>7.8</v>
      </c>
      <c r="R261" s="132">
        <f>V!N261</f>
        <v>10</v>
      </c>
      <c r="S261" s="129">
        <f>V!O260</f>
        <v>8.3000000000000007</v>
      </c>
      <c r="T261" s="132">
        <f>V!S260</f>
        <v>2.2999999999999998</v>
      </c>
      <c r="U261" s="132">
        <f>V!Y260</f>
        <v>8.1999999999999993</v>
      </c>
      <c r="V261" s="129">
        <f>V!Z260</f>
        <v>6</v>
      </c>
      <c r="W261" s="130">
        <f t="shared" si="32"/>
        <v>7.3</v>
      </c>
      <c r="X261" s="133">
        <f>'C'!F260</f>
        <v>6.7</v>
      </c>
      <c r="Y261" s="134">
        <f>'C'!H260</f>
        <v>8</v>
      </c>
      <c r="Z261" s="129">
        <f>'C'!I260</f>
        <v>7.4</v>
      </c>
      <c r="AA261" s="134">
        <f>'C'!M260</f>
        <v>7</v>
      </c>
      <c r="AB261" s="134">
        <f>'C'!R260</f>
        <v>9.1999999999999993</v>
      </c>
      <c r="AC261" s="134">
        <f>'C'!Y260</f>
        <v>7.1</v>
      </c>
      <c r="AD261" s="134">
        <f>'C'!Z261</f>
        <v>10</v>
      </c>
      <c r="AE261" s="129">
        <f>'C'!AA260</f>
        <v>8.3000000000000007</v>
      </c>
      <c r="AF261" s="130">
        <f t="shared" si="33"/>
        <v>7.9</v>
      </c>
      <c r="AG261" s="135">
        <f t="shared" si="34"/>
        <v>6.6</v>
      </c>
      <c r="AH261" s="347">
        <f t="shared" si="35"/>
        <v>6.2</v>
      </c>
      <c r="AI261" s="347">
        <f t="shared" si="36"/>
        <v>6.3</v>
      </c>
      <c r="AJ261" s="347">
        <f t="shared" si="37"/>
        <v>6.3</v>
      </c>
      <c r="AK261" s="347">
        <f t="shared" si="38"/>
        <v>6.1</v>
      </c>
      <c r="AL261" s="136">
        <f t="shared" si="39"/>
        <v>38</v>
      </c>
    </row>
    <row r="262" spans="1:38" ht="15.6" thickTop="1" thickBot="1">
      <c r="A262" s="83" t="s">
        <v>316</v>
      </c>
      <c r="B262" s="46" t="s">
        <v>325</v>
      </c>
      <c r="C262" s="137">
        <v>1610</v>
      </c>
      <c r="D262" s="128">
        <f>H!G261</f>
        <v>10</v>
      </c>
      <c r="E262" s="128">
        <f>H!P261</f>
        <v>0</v>
      </c>
      <c r="F262" s="128">
        <f>'H 50'!AD262</f>
        <v>0</v>
      </c>
      <c r="G262" s="128">
        <f>'H 50'!AG262</f>
        <v>4.336760114135755</v>
      </c>
      <c r="H262" s="128">
        <f>H!W262</f>
        <v>10</v>
      </c>
      <c r="I262" s="128">
        <f>H!AA262</f>
        <v>0</v>
      </c>
      <c r="J262" s="130" cm="1">
        <f t="array" ref="J262">H!AH262:AH262</f>
        <v>4.8956633393043889</v>
      </c>
      <c r="K262" s="346">
        <f>'H 50'!BB262</f>
        <v>5.4972034133640788</v>
      </c>
      <c r="L262" s="346">
        <f>'H 50'!BC262</f>
        <v>5.9598101515424453</v>
      </c>
      <c r="M262" s="346">
        <f>'H 50'!BD262</f>
        <v>5.9734754327145625</v>
      </c>
      <c r="N262" s="346">
        <f>'H 50'!BE262</f>
        <v>6.2335183520891135</v>
      </c>
      <c r="O262" s="131">
        <f>V!F261</f>
        <v>6.7</v>
      </c>
      <c r="P262" s="132">
        <f>V!J261</f>
        <v>6.8</v>
      </c>
      <c r="Q262" s="132">
        <f>V!M261</f>
        <v>6</v>
      </c>
      <c r="R262" s="132">
        <f>V!N262</f>
        <v>6</v>
      </c>
      <c r="S262" s="129">
        <f>V!O261</f>
        <v>7.4</v>
      </c>
      <c r="T262" s="132">
        <f>V!S261</f>
        <v>1</v>
      </c>
      <c r="U262" s="132">
        <f>V!Y261</f>
        <v>5.2</v>
      </c>
      <c r="V262" s="129">
        <f>V!Z261</f>
        <v>3.4</v>
      </c>
      <c r="W262" s="130">
        <f t="shared" si="32"/>
        <v>5.8</v>
      </c>
      <c r="X262" s="133">
        <f>'C'!F261</f>
        <v>6.7</v>
      </c>
      <c r="Y262" s="134">
        <f>'C'!H261</f>
        <v>4.4000000000000004</v>
      </c>
      <c r="Z262" s="129">
        <f>'C'!I261</f>
        <v>5.7</v>
      </c>
      <c r="AA262" s="134">
        <f>'C'!M261</f>
        <v>5.6</v>
      </c>
      <c r="AB262" s="134">
        <f>'C'!R261</f>
        <v>5.8</v>
      </c>
      <c r="AC262" s="134">
        <f>'C'!Y261</f>
        <v>5.3</v>
      </c>
      <c r="AD262" s="134">
        <f>'C'!Z262</f>
        <v>10</v>
      </c>
      <c r="AE262" s="129">
        <f>'C'!AA261</f>
        <v>6.7</v>
      </c>
      <c r="AF262" s="130">
        <f t="shared" si="33"/>
        <v>6.2</v>
      </c>
      <c r="AG262" s="135">
        <f t="shared" si="34"/>
        <v>5.6</v>
      </c>
      <c r="AH262" s="347">
        <f t="shared" si="35"/>
        <v>5.8</v>
      </c>
      <c r="AI262" s="347">
        <f t="shared" si="36"/>
        <v>6</v>
      </c>
      <c r="AJ262" s="347">
        <f t="shared" si="37"/>
        <v>6</v>
      </c>
      <c r="AK262" s="347">
        <f t="shared" si="38"/>
        <v>6.1</v>
      </c>
      <c r="AL262" s="136">
        <f t="shared" si="39"/>
        <v>195</v>
      </c>
    </row>
    <row r="263" spans="1:38" ht="15.6" thickTop="1" thickBot="1">
      <c r="A263" s="83" t="s">
        <v>316</v>
      </c>
      <c r="B263" s="46" t="s">
        <v>326</v>
      </c>
      <c r="C263" s="137">
        <v>1611</v>
      </c>
      <c r="D263" s="128">
        <f>H!G262</f>
        <v>10</v>
      </c>
      <c r="E263" s="128">
        <f>H!P262</f>
        <v>0</v>
      </c>
      <c r="F263" s="128">
        <f>'H 50'!AD263</f>
        <v>0</v>
      </c>
      <c r="G263" s="128">
        <f>'H 50'!AG263</f>
        <v>5.6945673342479406</v>
      </c>
      <c r="H263" s="128">
        <f>H!W263</f>
        <v>10</v>
      </c>
      <c r="I263" s="128">
        <f>H!AA263</f>
        <v>0</v>
      </c>
      <c r="J263" s="130" cm="1">
        <f t="array" ref="J263">H!AH263:AH263</f>
        <v>4.1391656157394667</v>
      </c>
      <c r="K263" s="346">
        <f>'H 50'!BB263</f>
        <v>5.3032816716005984</v>
      </c>
      <c r="L263" s="346">
        <f>'H 50'!BC263</f>
        <v>5.2640972769451189</v>
      </c>
      <c r="M263" s="346">
        <f>'H 50'!BD263</f>
        <v>5.2184355531059703</v>
      </c>
      <c r="N263" s="346">
        <f>'H 50'!BE263</f>
        <v>5.615358572202239</v>
      </c>
      <c r="O263" s="131">
        <f>V!F262</f>
        <v>6.7</v>
      </c>
      <c r="P263" s="132">
        <f>V!J262</f>
        <v>7.5</v>
      </c>
      <c r="Q263" s="132">
        <f>V!M262</f>
        <v>6.1</v>
      </c>
      <c r="R263" s="132">
        <f>V!N263</f>
        <v>10</v>
      </c>
      <c r="S263" s="129">
        <f>V!O262</f>
        <v>6.6</v>
      </c>
      <c r="T263" s="132">
        <f>V!S262</f>
        <v>2.2999999999999998</v>
      </c>
      <c r="U263" s="132">
        <f>V!Y262</f>
        <v>5.7</v>
      </c>
      <c r="V263" s="129">
        <f>V!Z262</f>
        <v>4.2</v>
      </c>
      <c r="W263" s="130">
        <f t="shared" si="32"/>
        <v>5.5</v>
      </c>
      <c r="X263" s="133">
        <f>'C'!F262</f>
        <v>8</v>
      </c>
      <c r="Y263" s="134">
        <f>'C'!H262</f>
        <v>6.1</v>
      </c>
      <c r="Z263" s="129">
        <f>'C'!I262</f>
        <v>7.2</v>
      </c>
      <c r="AA263" s="134">
        <f>'C'!M262</f>
        <v>6.7</v>
      </c>
      <c r="AB263" s="134">
        <f>'C'!R262</f>
        <v>8.1</v>
      </c>
      <c r="AC263" s="134">
        <f>'C'!Y262</f>
        <v>6.2</v>
      </c>
      <c r="AD263" s="134">
        <f>'C'!Z263</f>
        <v>10</v>
      </c>
      <c r="AE263" s="129">
        <f>'C'!AA262</f>
        <v>7.8</v>
      </c>
      <c r="AF263" s="130">
        <f t="shared" si="33"/>
        <v>7.5</v>
      </c>
      <c r="AG263" s="135">
        <f t="shared" si="34"/>
        <v>5.5</v>
      </c>
      <c r="AH263" s="347">
        <f t="shared" si="35"/>
        <v>6</v>
      </c>
      <c r="AI263" s="347">
        <f t="shared" si="36"/>
        <v>6</v>
      </c>
      <c r="AJ263" s="347">
        <f t="shared" si="37"/>
        <v>6</v>
      </c>
      <c r="AK263" s="347">
        <f t="shared" si="38"/>
        <v>6.1</v>
      </c>
      <c r="AL263" s="136">
        <f t="shared" si="39"/>
        <v>215</v>
      </c>
    </row>
    <row r="264" spans="1:38" ht="15.6" thickTop="1" thickBot="1">
      <c r="A264" s="83" t="s">
        <v>316</v>
      </c>
      <c r="B264" s="46" t="s">
        <v>327</v>
      </c>
      <c r="C264" s="137">
        <v>1612</v>
      </c>
      <c r="D264" s="128">
        <f>H!G263</f>
        <v>10</v>
      </c>
      <c r="E264" s="128">
        <f>H!P263</f>
        <v>0</v>
      </c>
      <c r="F264" s="128">
        <f>'H 50'!AD264</f>
        <v>0</v>
      </c>
      <c r="G264" s="128">
        <f>'H 50'!AG264</f>
        <v>4.6558987847202404</v>
      </c>
      <c r="H264" s="128">
        <f>H!W264</f>
        <v>10</v>
      </c>
      <c r="I264" s="128">
        <f>H!AA264</f>
        <v>0</v>
      </c>
      <c r="J264" s="130" cm="1">
        <f t="array" ref="J264">H!AH264:AH264</f>
        <v>3.9748662099528502</v>
      </c>
      <c r="K264" s="346">
        <f>'H 50'!BB264</f>
        <v>5.7562352422579623</v>
      </c>
      <c r="L264" s="346">
        <f>'H 50'!BC264</f>
        <v>6.1545388490687101</v>
      </c>
      <c r="M264" s="346">
        <f>'H 50'!BD264</f>
        <v>6.094559919265623</v>
      </c>
      <c r="N264" s="346">
        <f>'H 50'!BE264</f>
        <v>5.7395915776603514</v>
      </c>
      <c r="O264" s="131">
        <f>V!F263</f>
        <v>6.9</v>
      </c>
      <c r="P264" s="132">
        <f>V!J263</f>
        <v>7.5</v>
      </c>
      <c r="Q264" s="132">
        <f>V!M263</f>
        <v>6.2</v>
      </c>
      <c r="R264" s="132">
        <f>V!N264</f>
        <v>10</v>
      </c>
      <c r="S264" s="129">
        <f>V!O263</f>
        <v>7.7</v>
      </c>
      <c r="T264" s="132">
        <f>V!S263</f>
        <v>0.5</v>
      </c>
      <c r="U264" s="132">
        <f>V!Y263</f>
        <v>5.9</v>
      </c>
      <c r="V264" s="129">
        <f>V!Z263</f>
        <v>3.7</v>
      </c>
      <c r="W264" s="130">
        <f t="shared" si="32"/>
        <v>6.1</v>
      </c>
      <c r="X264" s="133">
        <f>'C'!F263</f>
        <v>6.7</v>
      </c>
      <c r="Y264" s="134">
        <f>'C'!H263</f>
        <v>6.2</v>
      </c>
      <c r="Z264" s="129">
        <f>'C'!I263</f>
        <v>6.5</v>
      </c>
      <c r="AA264" s="134">
        <f>'C'!M263</f>
        <v>8</v>
      </c>
      <c r="AB264" s="134">
        <f>'C'!R263</f>
        <v>5</v>
      </c>
      <c r="AC264" s="134">
        <f>'C'!Y263</f>
        <v>6.4</v>
      </c>
      <c r="AD264" s="134">
        <f>'C'!Z264</f>
        <v>10</v>
      </c>
      <c r="AE264" s="129">
        <f>'C'!AA263</f>
        <v>7.4</v>
      </c>
      <c r="AF264" s="130">
        <f t="shared" si="33"/>
        <v>7</v>
      </c>
      <c r="AG264" s="135">
        <f t="shared" si="34"/>
        <v>5.5</v>
      </c>
      <c r="AH264" s="347">
        <f t="shared" si="35"/>
        <v>6.3</v>
      </c>
      <c r="AI264" s="347">
        <f t="shared" si="36"/>
        <v>6.4</v>
      </c>
      <c r="AJ264" s="347">
        <f t="shared" si="37"/>
        <v>6.4</v>
      </c>
      <c r="AK264" s="347">
        <f t="shared" si="38"/>
        <v>6.3</v>
      </c>
      <c r="AL264" s="136">
        <f t="shared" si="39"/>
        <v>215</v>
      </c>
    </row>
    <row r="265" spans="1:38" ht="15.6" thickTop="1" thickBot="1">
      <c r="A265" s="83" t="s">
        <v>316</v>
      </c>
      <c r="B265" s="46" t="s">
        <v>328</v>
      </c>
      <c r="C265" s="137">
        <v>1613</v>
      </c>
      <c r="D265" s="128">
        <f>H!G264</f>
        <v>10</v>
      </c>
      <c r="E265" s="128">
        <f>H!P264</f>
        <v>0</v>
      </c>
      <c r="F265" s="128">
        <f>'H 50'!AD265</f>
        <v>0.1723404260391885</v>
      </c>
      <c r="G265" s="128">
        <f>'H 50'!AG265</f>
        <v>7.4586394313606235</v>
      </c>
      <c r="H265" s="128">
        <f>H!W265</f>
        <v>10</v>
      </c>
      <c r="I265" s="128">
        <f>H!AA265</f>
        <v>0</v>
      </c>
      <c r="J265" s="130" cm="1">
        <f t="array" ref="J265">H!AH265:AH265</f>
        <v>4.0895741883200936</v>
      </c>
      <c r="K265" s="346">
        <f>'H 50'!BB265</f>
        <v>5.9212361255922987</v>
      </c>
      <c r="L265" s="346">
        <f>'H 50'!BC265</f>
        <v>6.6179069645304365</v>
      </c>
      <c r="M265" s="346">
        <f>'H 50'!BD265</f>
        <v>6.0629049589516955</v>
      </c>
      <c r="N265" s="346">
        <f>'H 50'!BE265</f>
        <v>6.5358917253400657</v>
      </c>
      <c r="O265" s="131">
        <f>V!F264</f>
        <v>7.1</v>
      </c>
      <c r="P265" s="132">
        <f>V!J264</f>
        <v>7.8</v>
      </c>
      <c r="Q265" s="132">
        <f>V!M264</f>
        <v>6.7</v>
      </c>
      <c r="R265" s="132">
        <f>V!N265</f>
        <v>10</v>
      </c>
      <c r="S265" s="129">
        <f>V!O264</f>
        <v>7.9</v>
      </c>
      <c r="T265" s="132">
        <f>V!S264</f>
        <v>0.7</v>
      </c>
      <c r="U265" s="132">
        <f>V!Y264</f>
        <v>5.6</v>
      </c>
      <c r="V265" s="129">
        <f>V!Z264</f>
        <v>3.5</v>
      </c>
      <c r="W265" s="130">
        <f t="shared" si="32"/>
        <v>6.2</v>
      </c>
      <c r="X265" s="133">
        <f>'C'!F264</f>
        <v>3.3</v>
      </c>
      <c r="Y265" s="134">
        <f>'C'!H264</f>
        <v>4.2</v>
      </c>
      <c r="Z265" s="129">
        <f>'C'!I264</f>
        <v>3.8</v>
      </c>
      <c r="AA265" s="134">
        <f>'C'!M264</f>
        <v>5.2</v>
      </c>
      <c r="AB265" s="134">
        <f>'C'!R264</f>
        <v>8.1</v>
      </c>
      <c r="AC265" s="134">
        <f>'C'!Y264</f>
        <v>4.7</v>
      </c>
      <c r="AD265" s="134">
        <f>'C'!Z265</f>
        <v>10</v>
      </c>
      <c r="AE265" s="129">
        <f>'C'!AA264</f>
        <v>7</v>
      </c>
      <c r="AF265" s="130">
        <f t="shared" si="33"/>
        <v>5.6</v>
      </c>
      <c r="AG265" s="135">
        <f t="shared" si="34"/>
        <v>5.2</v>
      </c>
      <c r="AH265" s="347">
        <f t="shared" si="35"/>
        <v>5.9</v>
      </c>
      <c r="AI265" s="347">
        <f t="shared" si="36"/>
        <v>6.1</v>
      </c>
      <c r="AJ265" s="347">
        <f t="shared" si="37"/>
        <v>5.9</v>
      </c>
      <c r="AK265" s="347">
        <f t="shared" si="38"/>
        <v>6.1</v>
      </c>
      <c r="AL265" s="136">
        <f t="shared" si="39"/>
        <v>254</v>
      </c>
    </row>
    <row r="266" spans="1:38" ht="15.6" thickTop="1" thickBot="1">
      <c r="A266" s="83" t="s">
        <v>316</v>
      </c>
      <c r="B266" s="46" t="s">
        <v>329</v>
      </c>
      <c r="C266" s="137">
        <v>1614</v>
      </c>
      <c r="D266" s="128">
        <f>H!G265</f>
        <v>10</v>
      </c>
      <c r="E266" s="128">
        <f>H!P265</f>
        <v>0</v>
      </c>
      <c r="F266" s="128">
        <f>'H 50'!AD266</f>
        <v>0.1723404260391885</v>
      </c>
      <c r="G266" s="128">
        <f>'H 50'!AG266</f>
        <v>4.552129666213264</v>
      </c>
      <c r="H266" s="128">
        <f>H!W266</f>
        <v>10</v>
      </c>
      <c r="I266" s="128">
        <f>H!AA266</f>
        <v>0</v>
      </c>
      <c r="J266" s="130" cm="1">
        <f t="array" ref="J266">H!AH266:AH266</f>
        <v>2.3290912312100782</v>
      </c>
      <c r="K266" s="346">
        <f>'H 50'!BB266</f>
        <v>4.4777298784964534</v>
      </c>
      <c r="L266" s="346">
        <f>'H 50'!BC266</f>
        <v>4.5731833463292402</v>
      </c>
      <c r="M266" s="346">
        <f>'H 50'!BD266</f>
        <v>4.6158667953756458</v>
      </c>
      <c r="N266" s="346">
        <f>'H 50'!BE266</f>
        <v>5.0268079029041468</v>
      </c>
      <c r="O266" s="131">
        <f>V!F265</f>
        <v>7.9</v>
      </c>
      <c r="P266" s="132">
        <f>V!J265</f>
        <v>7.7</v>
      </c>
      <c r="Q266" s="132">
        <f>V!M265</f>
        <v>6.1</v>
      </c>
      <c r="R266" s="132">
        <f>V!N266</f>
        <v>6</v>
      </c>
      <c r="S266" s="129">
        <f>V!O265</f>
        <v>7.9</v>
      </c>
      <c r="T266" s="132">
        <f>V!S265</f>
        <v>9.3000000000000007</v>
      </c>
      <c r="U266" s="132">
        <f>V!Y265</f>
        <v>7.1</v>
      </c>
      <c r="V266" s="129">
        <f>V!Z265</f>
        <v>8.4</v>
      </c>
      <c r="W266" s="130">
        <f t="shared" si="32"/>
        <v>8.1999999999999993</v>
      </c>
      <c r="X266" s="133">
        <f>'C'!F265</f>
        <v>3.3</v>
      </c>
      <c r="Y266" s="134">
        <f>'C'!H265</f>
        <v>6.8</v>
      </c>
      <c r="Z266" s="129">
        <f>'C'!I265</f>
        <v>5.3</v>
      </c>
      <c r="AA266" s="134">
        <f>'C'!M265</f>
        <v>9.1999999999999993</v>
      </c>
      <c r="AB266" s="134">
        <f>'C'!R265</f>
        <v>7.7</v>
      </c>
      <c r="AC266" s="134">
        <f>'C'!Y265</f>
        <v>6.5</v>
      </c>
      <c r="AD266" s="134">
        <f>'C'!Z266</f>
        <v>10</v>
      </c>
      <c r="AE266" s="129">
        <f>'C'!AA265</f>
        <v>8.4</v>
      </c>
      <c r="AF266" s="130">
        <f t="shared" si="33"/>
        <v>7.1</v>
      </c>
      <c r="AG266" s="135">
        <f t="shared" si="34"/>
        <v>5.0999999999999996</v>
      </c>
      <c r="AH266" s="347">
        <f t="shared" si="35"/>
        <v>6.4</v>
      </c>
      <c r="AI266" s="347">
        <f t="shared" si="36"/>
        <v>6.4</v>
      </c>
      <c r="AJ266" s="347">
        <f t="shared" si="37"/>
        <v>6.5</v>
      </c>
      <c r="AK266" s="347">
        <f t="shared" si="38"/>
        <v>6.6</v>
      </c>
      <c r="AL266" s="136">
        <f t="shared" si="39"/>
        <v>260</v>
      </c>
    </row>
    <row r="267" spans="1:38" ht="15.6" thickTop="1" thickBot="1">
      <c r="A267" s="83" t="s">
        <v>316</v>
      </c>
      <c r="B267" s="46" t="s">
        <v>330</v>
      </c>
      <c r="C267" s="137">
        <v>1615</v>
      </c>
      <c r="D267" s="128">
        <f>H!G266</f>
        <v>0</v>
      </c>
      <c r="E267" s="128">
        <f>H!P266</f>
        <v>0</v>
      </c>
      <c r="F267" s="128">
        <f>'H 50'!AD267</f>
        <v>0</v>
      </c>
      <c r="G267" s="128">
        <f>'H 50'!AG267</f>
        <v>5.7533040206658761</v>
      </c>
      <c r="H267" s="128">
        <f>H!W267</f>
        <v>10</v>
      </c>
      <c r="I267" s="128">
        <f>H!AA267</f>
        <v>0</v>
      </c>
      <c r="J267" s="130" cm="1">
        <f t="array" ref="J267">H!AH267:AH267</f>
        <v>3.3733402179628613</v>
      </c>
      <c r="K267" s="346">
        <f>'H 50'!BB267</f>
        <v>5.4027964151562209</v>
      </c>
      <c r="L267" s="346">
        <f>'H 50'!BC267</f>
        <v>5.6284681463123505</v>
      </c>
      <c r="M267" s="346">
        <f>'H 50'!BD267</f>
        <v>5.5799265952505168</v>
      </c>
      <c r="N267" s="346">
        <f>'H 50'!BE267</f>
        <v>5.838910785070631</v>
      </c>
      <c r="O267" s="131">
        <f>V!F266</f>
        <v>7.4</v>
      </c>
      <c r="P267" s="132">
        <f>V!J266</f>
        <v>8.6</v>
      </c>
      <c r="Q267" s="132">
        <f>V!M266</f>
        <v>7</v>
      </c>
      <c r="R267" s="132">
        <f>V!N267</f>
        <v>10</v>
      </c>
      <c r="S267" s="129">
        <f>V!O266</f>
        <v>7.3</v>
      </c>
      <c r="T267" s="132">
        <f>V!S266</f>
        <v>6.1</v>
      </c>
      <c r="U267" s="132">
        <f>V!Y266</f>
        <v>6.6</v>
      </c>
      <c r="V267" s="129">
        <f>V!Z266</f>
        <v>6.4</v>
      </c>
      <c r="W267" s="130">
        <f t="shared" si="32"/>
        <v>6.9</v>
      </c>
      <c r="X267" s="133">
        <f>'C'!F266</f>
        <v>3.3</v>
      </c>
      <c r="Y267" s="134">
        <f>'C'!H266</f>
        <v>7.6</v>
      </c>
      <c r="Z267" s="129">
        <f>'C'!I266</f>
        <v>5.9</v>
      </c>
      <c r="AA267" s="134">
        <f>'C'!M266</f>
        <v>7.2</v>
      </c>
      <c r="AB267" s="134">
        <f>'C'!R266</f>
        <v>7</v>
      </c>
      <c r="AC267" s="134">
        <f>'C'!Y266</f>
        <v>6</v>
      </c>
      <c r="AD267" s="134">
        <f>'C'!Z267</f>
        <v>10</v>
      </c>
      <c r="AE267" s="129">
        <f>'C'!AA266</f>
        <v>7.6</v>
      </c>
      <c r="AF267" s="130">
        <f t="shared" si="33"/>
        <v>6.8</v>
      </c>
      <c r="AG267" s="135">
        <f t="shared" si="34"/>
        <v>5.4</v>
      </c>
      <c r="AH267" s="347">
        <f t="shared" si="35"/>
        <v>6.3</v>
      </c>
      <c r="AI267" s="347">
        <f t="shared" si="36"/>
        <v>6.4</v>
      </c>
      <c r="AJ267" s="347">
        <f t="shared" si="37"/>
        <v>6.4</v>
      </c>
      <c r="AK267" s="347">
        <f t="shared" si="38"/>
        <v>6.5</v>
      </c>
      <c r="AL267" s="136">
        <f t="shared" si="39"/>
        <v>229</v>
      </c>
    </row>
    <row r="268" spans="1:38" ht="15.6" thickTop="1" thickBot="1">
      <c r="A268" s="83" t="s">
        <v>316</v>
      </c>
      <c r="B268" s="46" t="s">
        <v>331</v>
      </c>
      <c r="C268" s="137">
        <v>1616</v>
      </c>
      <c r="D268" s="128">
        <f>H!G267</f>
        <v>10</v>
      </c>
      <c r="E268" s="128">
        <f>H!P267</f>
        <v>0</v>
      </c>
      <c r="F268" s="128">
        <f>'H 50'!AD268</f>
        <v>0</v>
      </c>
      <c r="G268" s="128">
        <f>'H 50'!AG268</f>
        <v>4.336760114135755</v>
      </c>
      <c r="H268" s="128">
        <f>H!W268</f>
        <v>10</v>
      </c>
      <c r="I268" s="128">
        <f>H!AA268</f>
        <v>0</v>
      </c>
      <c r="J268" s="130" cm="1">
        <f t="array" ref="J268">H!AH268:AH268</f>
        <v>4.0371149230046326</v>
      </c>
      <c r="K268" s="346">
        <f>'H 50'!BB268</f>
        <v>5.4920879435892056</v>
      </c>
      <c r="L268" s="346">
        <f>'H 50'!BC268</f>
        <v>5.6501390094198607</v>
      </c>
      <c r="M268" s="346">
        <f>'H 50'!BD268</f>
        <v>5.5125535238243062</v>
      </c>
      <c r="N268" s="346">
        <f>'H 50'!BE268</f>
        <v>5.6807711856435894</v>
      </c>
      <c r="O268" s="131">
        <f>V!F267</f>
        <v>7</v>
      </c>
      <c r="P268" s="132">
        <f>V!J267</f>
        <v>8.1</v>
      </c>
      <c r="Q268" s="132">
        <f>V!M267</f>
        <v>6.7</v>
      </c>
      <c r="R268" s="132">
        <f>V!N268</f>
        <v>10</v>
      </c>
      <c r="S268" s="129">
        <f>V!O267</f>
        <v>8</v>
      </c>
      <c r="T268" s="132">
        <f>V!S267</f>
        <v>0.9</v>
      </c>
      <c r="U268" s="132">
        <f>V!Y267</f>
        <v>6.2</v>
      </c>
      <c r="V268" s="129">
        <f>V!Z267</f>
        <v>4</v>
      </c>
      <c r="W268" s="130">
        <f t="shared" si="32"/>
        <v>6.4</v>
      </c>
      <c r="X268" s="133">
        <f>'C'!F267</f>
        <v>3.3</v>
      </c>
      <c r="Y268" s="134">
        <f>'C'!H267</f>
        <v>5.4</v>
      </c>
      <c r="Z268" s="129">
        <f>'C'!I267</f>
        <v>4.4000000000000004</v>
      </c>
      <c r="AA268" s="134">
        <f>'C'!M267</f>
        <v>5.5</v>
      </c>
      <c r="AB268" s="134">
        <f>'C'!R267</f>
        <v>8.6</v>
      </c>
      <c r="AC268" s="134">
        <f>'C'!Y267</f>
        <v>4.9000000000000004</v>
      </c>
      <c r="AD268" s="134">
        <f>'C'!Z268</f>
        <v>10</v>
      </c>
      <c r="AE268" s="129">
        <f>'C'!AA267</f>
        <v>7.3</v>
      </c>
      <c r="AF268" s="130">
        <f t="shared" si="33"/>
        <v>6.1</v>
      </c>
      <c r="AG268" s="135">
        <f t="shared" si="34"/>
        <v>5.4</v>
      </c>
      <c r="AH268" s="347">
        <f t="shared" si="35"/>
        <v>6</v>
      </c>
      <c r="AI268" s="347">
        <f t="shared" si="36"/>
        <v>6</v>
      </c>
      <c r="AJ268" s="347">
        <f t="shared" si="37"/>
        <v>6</v>
      </c>
      <c r="AK268" s="347">
        <f t="shared" si="38"/>
        <v>6.1</v>
      </c>
      <c r="AL268" s="136">
        <f t="shared" si="39"/>
        <v>229</v>
      </c>
    </row>
    <row r="269" spans="1:38" ht="15.6" thickTop="1" thickBot="1">
      <c r="A269" s="83" t="s">
        <v>316</v>
      </c>
      <c r="B269" s="46" t="s">
        <v>332</v>
      </c>
      <c r="C269" s="137">
        <v>1617</v>
      </c>
      <c r="D269" s="128">
        <f>H!G268</f>
        <v>10</v>
      </c>
      <c r="E269" s="128">
        <f>H!P268</f>
        <v>0</v>
      </c>
      <c r="F269" s="128">
        <f>'H 50'!AD269</f>
        <v>0</v>
      </c>
      <c r="G269" s="128">
        <f>'H 50'!AG269</f>
        <v>6.3906018092474906</v>
      </c>
      <c r="H269" s="128">
        <f>H!W269</f>
        <v>10</v>
      </c>
      <c r="I269" s="128">
        <f>H!AA269</f>
        <v>0</v>
      </c>
      <c r="J269" s="130" cm="1">
        <f t="array" ref="J269">H!AH269:AH269</f>
        <v>4.5788122667634541</v>
      </c>
      <c r="K269" s="346">
        <f>'H 50'!BB269</f>
        <v>2.3550217928057871</v>
      </c>
      <c r="L269" s="346">
        <f>'H 50'!BC269</f>
        <v>2.7358057590658542</v>
      </c>
      <c r="M269" s="346">
        <f>'H 50'!BD269</f>
        <v>2.4978520949009129</v>
      </c>
      <c r="N269" s="346">
        <f>'H 50'!BE269</f>
        <v>2.4771716427261952</v>
      </c>
      <c r="O269" s="131">
        <f>V!F268</f>
        <v>9</v>
      </c>
      <c r="P269" s="132">
        <f>V!J268</f>
        <v>8.5</v>
      </c>
      <c r="Q269" s="132">
        <f>V!M268</f>
        <v>8</v>
      </c>
      <c r="R269" s="132">
        <f>V!N269</f>
        <v>10</v>
      </c>
      <c r="S269" s="129">
        <f>V!O268</f>
        <v>8.9</v>
      </c>
      <c r="T269" s="132">
        <f>V!S268</f>
        <v>1.8</v>
      </c>
      <c r="U269" s="132">
        <f>V!Y268</f>
        <v>5.8</v>
      </c>
      <c r="V269" s="129">
        <f>V!Z268</f>
        <v>4.0999999999999996</v>
      </c>
      <c r="W269" s="130">
        <f t="shared" si="32"/>
        <v>7.2</v>
      </c>
      <c r="X269" s="133">
        <f>'C'!F268</f>
        <v>3.3</v>
      </c>
      <c r="Y269" s="134">
        <f>'C'!H268</f>
        <v>6.4</v>
      </c>
      <c r="Z269" s="129">
        <f>'C'!I268</f>
        <v>5</v>
      </c>
      <c r="AA269" s="134">
        <f>'C'!M268</f>
        <v>9</v>
      </c>
      <c r="AB269" s="134">
        <f>'C'!R268</f>
        <v>9.4</v>
      </c>
      <c r="AC269" s="134">
        <f>'C'!Y268</f>
        <v>7.3</v>
      </c>
      <c r="AD269" s="134">
        <f>'C'!Z269</f>
        <v>10</v>
      </c>
      <c r="AE269" s="129">
        <f>'C'!AA268</f>
        <v>8.9</v>
      </c>
      <c r="AF269" s="130">
        <f t="shared" si="33"/>
        <v>7.4</v>
      </c>
      <c r="AG269" s="135">
        <f t="shared" si="34"/>
        <v>6.2</v>
      </c>
      <c r="AH269" s="347">
        <f t="shared" si="35"/>
        <v>5</v>
      </c>
      <c r="AI269" s="347">
        <f t="shared" si="36"/>
        <v>5.3</v>
      </c>
      <c r="AJ269" s="347">
        <f t="shared" si="37"/>
        <v>5.0999999999999996</v>
      </c>
      <c r="AK269" s="347">
        <f t="shared" si="38"/>
        <v>5.0999999999999996</v>
      </c>
      <c r="AL269" s="136">
        <f t="shared" si="39"/>
        <v>90</v>
      </c>
    </row>
    <row r="270" spans="1:38" ht="15.6" thickTop="1" thickBot="1">
      <c r="A270" s="83" t="s">
        <v>316</v>
      </c>
      <c r="B270" s="46" t="s">
        <v>333</v>
      </c>
      <c r="C270" s="137">
        <v>1618</v>
      </c>
      <c r="D270" s="128">
        <f>H!G269</f>
        <v>10</v>
      </c>
      <c r="E270" s="128">
        <f>H!P269</f>
        <v>0</v>
      </c>
      <c r="F270" s="128">
        <f>'H 50'!AD270</f>
        <v>0</v>
      </c>
      <c r="G270" s="128">
        <f>'H 50'!AG270</f>
        <v>4.3348017383375144</v>
      </c>
      <c r="H270" s="128">
        <f>H!W270</f>
        <v>10</v>
      </c>
      <c r="I270" s="128">
        <f>H!AA270</f>
        <v>0</v>
      </c>
      <c r="J270" s="130" cm="1">
        <f t="array" ref="J270">H!AH270:AH270</f>
        <v>4.9582312844492114</v>
      </c>
      <c r="K270" s="346">
        <f>'H 50'!BB270</f>
        <v>4.0528228673216811</v>
      </c>
      <c r="L270" s="346">
        <f>'H 50'!BC270</f>
        <v>4.6370454814036588</v>
      </c>
      <c r="M270" s="346">
        <f>'H 50'!BD270</f>
        <v>4.2852541943615465</v>
      </c>
      <c r="N270" s="346">
        <f>'H 50'!BE270</f>
        <v>4.3840372378064343</v>
      </c>
      <c r="O270" s="131">
        <f>V!F269</f>
        <v>6.6</v>
      </c>
      <c r="P270" s="132">
        <f>V!J269</f>
        <v>7</v>
      </c>
      <c r="Q270" s="132">
        <f>V!M269</f>
        <v>6.4</v>
      </c>
      <c r="R270" s="132">
        <f>V!N270</f>
        <v>10</v>
      </c>
      <c r="S270" s="129">
        <f>V!O269</f>
        <v>7.5</v>
      </c>
      <c r="T270" s="132">
        <f>V!S269</f>
        <v>2.5</v>
      </c>
      <c r="U270" s="132">
        <f>V!Y269</f>
        <v>3.4</v>
      </c>
      <c r="V270" s="129">
        <f>V!Z269</f>
        <v>3</v>
      </c>
      <c r="W270" s="130">
        <f t="shared" si="32"/>
        <v>5.7</v>
      </c>
      <c r="X270" s="133">
        <f>'C'!F269</f>
        <v>6.7</v>
      </c>
      <c r="Y270" s="134">
        <f>'C'!H269</f>
        <v>3.2</v>
      </c>
      <c r="Z270" s="129">
        <f>'C'!I269</f>
        <v>5.2</v>
      </c>
      <c r="AA270" s="134">
        <f>'C'!M269</f>
        <v>6.9</v>
      </c>
      <c r="AB270" s="134">
        <f>'C'!R269</f>
        <v>8.6</v>
      </c>
      <c r="AC270" s="134">
        <f>'C'!Y269</f>
        <v>5.0999999999999996</v>
      </c>
      <c r="AD270" s="134">
        <f>'C'!Z270</f>
        <v>10</v>
      </c>
      <c r="AE270" s="129">
        <f>'C'!AA269</f>
        <v>7.7</v>
      </c>
      <c r="AF270" s="130">
        <f t="shared" si="33"/>
        <v>6.6</v>
      </c>
      <c r="AG270" s="135">
        <f t="shared" si="34"/>
        <v>5.7</v>
      </c>
      <c r="AH270" s="347">
        <f t="shared" si="35"/>
        <v>5.3</v>
      </c>
      <c r="AI270" s="347">
        <f t="shared" si="36"/>
        <v>5.6</v>
      </c>
      <c r="AJ270" s="347">
        <f t="shared" si="37"/>
        <v>5.4</v>
      </c>
      <c r="AK270" s="347">
        <f t="shared" si="38"/>
        <v>5.5</v>
      </c>
      <c r="AL270" s="136">
        <f t="shared" si="39"/>
        <v>175</v>
      </c>
    </row>
    <row r="271" spans="1:38" ht="15.6" thickTop="1" thickBot="1">
      <c r="A271" s="83" t="s">
        <v>316</v>
      </c>
      <c r="B271" s="46" t="s">
        <v>334</v>
      </c>
      <c r="C271" s="137">
        <v>1619</v>
      </c>
      <c r="D271" s="128">
        <f>H!G270</f>
        <v>10</v>
      </c>
      <c r="E271" s="128">
        <f>H!P270</f>
        <v>0</v>
      </c>
      <c r="F271" s="128">
        <f>'H 50'!AD271</f>
        <v>0</v>
      </c>
      <c r="G271" s="128">
        <f>'H 50'!AG271</f>
        <v>8.1488016964713097</v>
      </c>
      <c r="H271" s="128">
        <f>H!W271</f>
        <v>10</v>
      </c>
      <c r="I271" s="128">
        <f>H!AA271</f>
        <v>0</v>
      </c>
      <c r="J271" s="130" cm="1">
        <f t="array" ref="J271">H!AH271:AH271</f>
        <v>4.5073310054195233</v>
      </c>
      <c r="K271" s="346">
        <f>'H 50'!BB271</f>
        <v>5.753686789832039</v>
      </c>
      <c r="L271" s="346">
        <f>'H 50'!BC271</f>
        <v>6.031114205845685</v>
      </c>
      <c r="M271" s="346">
        <f>'H 50'!BD271</f>
        <v>5.6319803777893043</v>
      </c>
      <c r="N271" s="346">
        <f>'H 50'!BE271</f>
        <v>5.5332164776769206</v>
      </c>
      <c r="O271" s="131">
        <f>V!F270</f>
        <v>7.3</v>
      </c>
      <c r="P271" s="132">
        <f>V!J270</f>
        <v>7</v>
      </c>
      <c r="Q271" s="132">
        <f>V!M270</f>
        <v>7.1</v>
      </c>
      <c r="R271" s="132">
        <f>V!N271</f>
        <v>6</v>
      </c>
      <c r="S271" s="129">
        <f>V!O270</f>
        <v>7.9</v>
      </c>
      <c r="T271" s="132">
        <f>V!S270</f>
        <v>8.8000000000000007</v>
      </c>
      <c r="U271" s="132">
        <f>V!Y270</f>
        <v>8</v>
      </c>
      <c r="V271" s="129">
        <f>V!Z270</f>
        <v>8.4</v>
      </c>
      <c r="W271" s="130">
        <f t="shared" si="32"/>
        <v>8.1999999999999993</v>
      </c>
      <c r="X271" s="133">
        <f>'C'!F270</f>
        <v>6.7</v>
      </c>
      <c r="Y271" s="134">
        <f>'C'!H270</f>
        <v>8.4</v>
      </c>
      <c r="Z271" s="129">
        <f>'C'!I270</f>
        <v>7.7</v>
      </c>
      <c r="AA271" s="134">
        <f>'C'!M270</f>
        <v>8.3000000000000007</v>
      </c>
      <c r="AB271" s="134">
        <f>'C'!R270</f>
        <v>9.1999999999999993</v>
      </c>
      <c r="AC271" s="134">
        <f>'C'!Y270</f>
        <v>5</v>
      </c>
      <c r="AD271" s="134">
        <f>'C'!Z271</f>
        <v>10</v>
      </c>
      <c r="AE271" s="129">
        <f>'C'!AA270</f>
        <v>8.1</v>
      </c>
      <c r="AF271" s="130">
        <f t="shared" si="33"/>
        <v>7.9</v>
      </c>
      <c r="AG271" s="135">
        <f t="shared" si="34"/>
        <v>6.6</v>
      </c>
      <c r="AH271" s="347">
        <f t="shared" si="35"/>
        <v>7.2</v>
      </c>
      <c r="AI271" s="347">
        <f t="shared" si="36"/>
        <v>7.3</v>
      </c>
      <c r="AJ271" s="347">
        <f t="shared" si="37"/>
        <v>7.1</v>
      </c>
      <c r="AK271" s="347">
        <f t="shared" si="38"/>
        <v>7.1</v>
      </c>
      <c r="AL271" s="136">
        <f t="shared" si="39"/>
        <v>38</v>
      </c>
    </row>
    <row r="272" spans="1:38" ht="15.6" thickTop="1" thickBot="1">
      <c r="A272" s="83" t="s">
        <v>316</v>
      </c>
      <c r="B272" s="46" t="s">
        <v>157</v>
      </c>
      <c r="C272" s="137">
        <v>1620</v>
      </c>
      <c r="D272" s="128">
        <f>H!G272</f>
        <v>10</v>
      </c>
      <c r="E272" s="128">
        <f>H!P272</f>
        <v>0</v>
      </c>
      <c r="F272" s="128">
        <f>'H 50'!AD272</f>
        <v>0</v>
      </c>
      <c r="G272" s="128">
        <f>'H 50'!AG272</f>
        <v>4.483602559557057</v>
      </c>
      <c r="H272" s="128">
        <f>H!W272</f>
        <v>10</v>
      </c>
      <c r="I272" s="128">
        <f>H!AA272</f>
        <v>0</v>
      </c>
      <c r="J272" s="130" cm="1">
        <f t="array" ref="J272">H!AH272:AH272</f>
        <v>4.6525071872455452</v>
      </c>
      <c r="K272" s="346">
        <f>'H 50'!BB272</f>
        <v>5.5108634090178441</v>
      </c>
      <c r="L272" s="346">
        <f>'H 50'!BC272</f>
        <v>6.0307341198742463</v>
      </c>
      <c r="M272" s="346">
        <f>'H 50'!BD272</f>
        <v>6.028975254941046</v>
      </c>
      <c r="N272" s="346">
        <f>'H 50'!BE272</f>
        <v>6.4626667958887056</v>
      </c>
      <c r="O272" s="131">
        <f>V!F272</f>
        <v>8</v>
      </c>
      <c r="P272" s="132">
        <f>V!J272</f>
        <v>7.6</v>
      </c>
      <c r="Q272" s="132">
        <f>V!M272</f>
        <v>6.7</v>
      </c>
      <c r="R272" s="132">
        <f>V!N272</f>
        <v>6</v>
      </c>
      <c r="S272" s="129">
        <f>V!O272</f>
        <v>7.1</v>
      </c>
      <c r="T272" s="132">
        <f>V!S272</f>
        <v>3.1</v>
      </c>
      <c r="U272" s="132">
        <f>V!Y272</f>
        <v>7.6</v>
      </c>
      <c r="V272" s="129">
        <f>V!Z272</f>
        <v>5.8</v>
      </c>
      <c r="W272" s="130">
        <f t="shared" si="32"/>
        <v>6.5</v>
      </c>
      <c r="X272" s="133">
        <f>'C'!F272</f>
        <v>3.3</v>
      </c>
      <c r="Y272" s="134">
        <f>'C'!H272</f>
        <v>4.9000000000000004</v>
      </c>
      <c r="Z272" s="129">
        <f>'C'!I272</f>
        <v>4.0999999999999996</v>
      </c>
      <c r="AA272" s="134">
        <f>'C'!M272</f>
        <v>8.8000000000000007</v>
      </c>
      <c r="AB272" s="134">
        <f>'C'!R272</f>
        <v>4.4000000000000004</v>
      </c>
      <c r="AC272" s="134">
        <f>'C'!Y272</f>
        <v>6.3</v>
      </c>
      <c r="AD272" s="134">
        <f>'C'!Z272</f>
        <v>10</v>
      </c>
      <c r="AE272" s="129">
        <f>'C'!AA272</f>
        <v>7.4</v>
      </c>
      <c r="AF272" s="130">
        <f t="shared" si="33"/>
        <v>6</v>
      </c>
      <c r="AG272" s="135">
        <f t="shared" si="34"/>
        <v>5.7</v>
      </c>
      <c r="AH272" s="347">
        <f t="shared" si="35"/>
        <v>6</v>
      </c>
      <c r="AI272" s="347">
        <f t="shared" si="36"/>
        <v>6.2</v>
      </c>
      <c r="AJ272" s="347">
        <f t="shared" si="37"/>
        <v>6.2</v>
      </c>
      <c r="AK272" s="347">
        <f t="shared" si="38"/>
        <v>6.3</v>
      </c>
      <c r="AL272" s="136">
        <f t="shared" si="39"/>
        <v>175</v>
      </c>
    </row>
    <row r="273" spans="1:38" ht="15.6" thickTop="1" thickBot="1">
      <c r="A273" s="83" t="s">
        <v>316</v>
      </c>
      <c r="B273" s="46" t="s">
        <v>291</v>
      </c>
      <c r="C273" s="137">
        <v>1621</v>
      </c>
      <c r="D273" s="128">
        <f>H!G273</f>
        <v>10</v>
      </c>
      <c r="E273" s="128">
        <f>H!P273</f>
        <v>0</v>
      </c>
      <c r="F273" s="128">
        <f>'H 50'!AD273</f>
        <v>0.87361700991366598</v>
      </c>
      <c r="G273" s="128">
        <f>'H 50'!AG273</f>
        <v>5.105237718011538</v>
      </c>
      <c r="H273" s="128">
        <f>H!W273</f>
        <v>10</v>
      </c>
      <c r="I273" s="128">
        <f>H!AA273</f>
        <v>0</v>
      </c>
      <c r="J273" s="130" cm="1">
        <f t="array" ref="J273">H!AH273:AH273</f>
        <v>4.8944493949674497</v>
      </c>
      <c r="K273" s="346">
        <f>'H 50'!BB273</f>
        <v>6.8682902500718077</v>
      </c>
      <c r="L273" s="346">
        <f>'H 50'!BC273</f>
        <v>7.2386102489963227</v>
      </c>
      <c r="M273" s="346">
        <f>'H 50'!BD273</f>
        <v>7.1079471438192741</v>
      </c>
      <c r="N273" s="346">
        <f>'H 50'!BE273</f>
        <v>7.1901503656206804</v>
      </c>
      <c r="O273" s="131">
        <f>V!F273</f>
        <v>7</v>
      </c>
      <c r="P273" s="132">
        <f>V!J273</f>
        <v>7.4</v>
      </c>
      <c r="Q273" s="132">
        <f>V!M273</f>
        <v>6.7</v>
      </c>
      <c r="R273" s="132">
        <f>V!N273</f>
        <v>10</v>
      </c>
      <c r="S273" s="129">
        <f>V!O273</f>
        <v>7.8</v>
      </c>
      <c r="T273" s="132">
        <f>V!S273</f>
        <v>3</v>
      </c>
      <c r="U273" s="132">
        <f>V!Y273</f>
        <v>7.6</v>
      </c>
      <c r="V273" s="129">
        <f>V!Z273</f>
        <v>5.8</v>
      </c>
      <c r="W273" s="130">
        <f t="shared" si="32"/>
        <v>6.9</v>
      </c>
      <c r="X273" s="133">
        <f>'C'!F273</f>
        <v>6.7</v>
      </c>
      <c r="Y273" s="134">
        <f>'C'!H273</f>
        <v>4.2</v>
      </c>
      <c r="Z273" s="129">
        <f>'C'!I273</f>
        <v>5.6</v>
      </c>
      <c r="AA273" s="134">
        <f>'C'!M273</f>
        <v>6.1</v>
      </c>
      <c r="AB273" s="134">
        <f>'C'!R273</f>
        <v>9</v>
      </c>
      <c r="AC273" s="134">
        <f>'C'!Y273</f>
        <v>5</v>
      </c>
      <c r="AD273" s="134">
        <f>'C'!Z273</f>
        <v>10</v>
      </c>
      <c r="AE273" s="129">
        <f>'C'!AA273</f>
        <v>7.5</v>
      </c>
      <c r="AF273" s="130">
        <f t="shared" si="33"/>
        <v>6.7</v>
      </c>
      <c r="AG273" s="135">
        <f t="shared" si="34"/>
        <v>6.1</v>
      </c>
      <c r="AH273" s="347">
        <f t="shared" si="35"/>
        <v>6.8</v>
      </c>
      <c r="AI273" s="347">
        <f t="shared" si="36"/>
        <v>6.9</v>
      </c>
      <c r="AJ273" s="347">
        <f t="shared" si="37"/>
        <v>6.9</v>
      </c>
      <c r="AK273" s="347">
        <f t="shared" si="38"/>
        <v>6.9</v>
      </c>
      <c r="AL273" s="136">
        <f t="shared" si="39"/>
        <v>108</v>
      </c>
    </row>
    <row r="274" spans="1:38" ht="15.6" thickTop="1" thickBot="1">
      <c r="A274" s="83" t="s">
        <v>316</v>
      </c>
      <c r="B274" s="46" t="s">
        <v>178</v>
      </c>
      <c r="C274" s="137">
        <v>1622</v>
      </c>
      <c r="D274" s="128">
        <f>H!G274</f>
        <v>10</v>
      </c>
      <c r="E274" s="128">
        <f>H!P274</f>
        <v>0</v>
      </c>
      <c r="F274" s="128">
        <f>'H 50'!AD274</f>
        <v>0</v>
      </c>
      <c r="G274" s="128">
        <f>'H 50'!AG274</f>
        <v>4.1311802529200401</v>
      </c>
      <c r="H274" s="128">
        <f>H!W274</f>
        <v>10</v>
      </c>
      <c r="I274" s="128">
        <f>H!AA274</f>
        <v>0</v>
      </c>
      <c r="J274" s="130" cm="1">
        <f t="array" ref="J274">H!AH274:AH274</f>
        <v>4.4085496001400237</v>
      </c>
      <c r="K274" s="346">
        <f>'H 50'!BB274</f>
        <v>5.4647936953872067</v>
      </c>
      <c r="L274" s="346">
        <f>'H 50'!BC274</f>
        <v>5.5331882120054408</v>
      </c>
      <c r="M274" s="346">
        <f>'H 50'!BD274</f>
        <v>5.406304647875662</v>
      </c>
      <c r="N274" s="346">
        <f>'H 50'!BE274</f>
        <v>5.8041798070784836</v>
      </c>
      <c r="O274" s="131">
        <f>V!F274</f>
        <v>7.2</v>
      </c>
      <c r="P274" s="132">
        <f>V!J274</f>
        <v>8</v>
      </c>
      <c r="Q274" s="132">
        <f>V!M274</f>
        <v>6.6</v>
      </c>
      <c r="R274" s="132">
        <f>V!N274</f>
        <v>10</v>
      </c>
      <c r="S274" s="129">
        <f>V!O274</f>
        <v>8</v>
      </c>
      <c r="T274" s="132">
        <f>V!S274</f>
        <v>2.4</v>
      </c>
      <c r="U274" s="132">
        <f>V!Y274</f>
        <v>7</v>
      </c>
      <c r="V274" s="129">
        <f>V!Z274</f>
        <v>5.0999999999999996</v>
      </c>
      <c r="W274" s="130">
        <f t="shared" si="32"/>
        <v>6.8</v>
      </c>
      <c r="X274" s="133">
        <f>'C'!F274</f>
        <v>6.7</v>
      </c>
      <c r="Y274" s="134">
        <f>'C'!H274</f>
        <v>4.4000000000000004</v>
      </c>
      <c r="Z274" s="129">
        <f>'C'!I274</f>
        <v>5.7</v>
      </c>
      <c r="AA274" s="134">
        <f>'C'!M274</f>
        <v>6.8</v>
      </c>
      <c r="AB274" s="134">
        <f>'C'!R274</f>
        <v>8</v>
      </c>
      <c r="AC274" s="134">
        <f>'C'!Y274</f>
        <v>4.9000000000000004</v>
      </c>
      <c r="AD274" s="134">
        <f>'C'!Z274</f>
        <v>10</v>
      </c>
      <c r="AE274" s="129">
        <f>'C'!AA274</f>
        <v>7.4</v>
      </c>
      <c r="AF274" s="130">
        <f t="shared" si="33"/>
        <v>6.6</v>
      </c>
      <c r="AG274" s="135">
        <f t="shared" si="34"/>
        <v>5.8</v>
      </c>
      <c r="AH274" s="347">
        <f t="shared" si="35"/>
        <v>6.3</v>
      </c>
      <c r="AI274" s="347">
        <f t="shared" si="36"/>
        <v>6.3</v>
      </c>
      <c r="AJ274" s="347">
        <f t="shared" si="37"/>
        <v>6.2</v>
      </c>
      <c r="AK274" s="347">
        <f t="shared" si="38"/>
        <v>6.4</v>
      </c>
      <c r="AL274" s="136">
        <f t="shared" si="39"/>
        <v>159</v>
      </c>
    </row>
    <row r="275" spans="1:38" ht="15.6" thickTop="1" thickBot="1">
      <c r="A275" s="83" t="s">
        <v>316</v>
      </c>
      <c r="B275" s="46" t="s">
        <v>336</v>
      </c>
      <c r="C275" s="137">
        <v>1623</v>
      </c>
      <c r="D275" s="128">
        <f>H!G275</f>
        <v>10</v>
      </c>
      <c r="E275" s="128">
        <f>H!P275</f>
        <v>0</v>
      </c>
      <c r="F275" s="128">
        <f>'H 50'!AD275</f>
        <v>3.8297873862246173E-2</v>
      </c>
      <c r="G275" s="128">
        <f>'H 50'!AG275</f>
        <v>6.5482142274944231</v>
      </c>
      <c r="H275" s="128">
        <f>H!W275</f>
        <v>10</v>
      </c>
      <c r="I275" s="128">
        <f>H!AA275</f>
        <v>0</v>
      </c>
      <c r="J275" s="130" cm="1">
        <f t="array" ref="J275">H!AH275:AH275</f>
        <v>4.1776799473234609</v>
      </c>
      <c r="K275" s="346">
        <f>'H 50'!BB275</f>
        <v>5.763032906217556</v>
      </c>
      <c r="L275" s="346">
        <f>'H 50'!BC275</f>
        <v>6.2767405271446037</v>
      </c>
      <c r="M275" s="346">
        <f>'H 50'!BD275</f>
        <v>5.7763832429151121</v>
      </c>
      <c r="N275" s="346">
        <f>'H 50'!BE275</f>
        <v>6.2906357337093466</v>
      </c>
      <c r="O275" s="131">
        <f>V!F275</f>
        <v>6.5</v>
      </c>
      <c r="P275" s="132">
        <f>V!J275</f>
        <v>8.1999999999999993</v>
      </c>
      <c r="Q275" s="132">
        <f>V!M275</f>
        <v>6.8</v>
      </c>
      <c r="R275" s="132">
        <f>V!N275</f>
        <v>10</v>
      </c>
      <c r="S275" s="129">
        <f>V!O275</f>
        <v>7.9</v>
      </c>
      <c r="T275" s="132">
        <f>V!S275</f>
        <v>1.6</v>
      </c>
      <c r="U275" s="132">
        <f>V!Y275</f>
        <v>6</v>
      </c>
      <c r="V275" s="129">
        <f>V!Z275</f>
        <v>4.0999999999999996</v>
      </c>
      <c r="W275" s="130">
        <f t="shared" si="32"/>
        <v>6.4</v>
      </c>
      <c r="X275" s="133">
        <f>'C'!F275</f>
        <v>6.7</v>
      </c>
      <c r="Y275" s="134">
        <f>'C'!H275</f>
        <v>5.3</v>
      </c>
      <c r="Z275" s="129">
        <f>'C'!I275</f>
        <v>6</v>
      </c>
      <c r="AA275" s="134">
        <f>'C'!M275</f>
        <v>6.1</v>
      </c>
      <c r="AB275" s="134">
        <f>'C'!R275</f>
        <v>9.1999999999999993</v>
      </c>
      <c r="AC275" s="134">
        <f>'C'!Y275</f>
        <v>2.9</v>
      </c>
      <c r="AD275" s="134">
        <f>'C'!Z275</f>
        <v>10</v>
      </c>
      <c r="AE275" s="129">
        <f>'C'!AA275</f>
        <v>7.1</v>
      </c>
      <c r="AF275" s="130">
        <f t="shared" si="33"/>
        <v>6.6</v>
      </c>
      <c r="AG275" s="135">
        <f t="shared" si="34"/>
        <v>5.6</v>
      </c>
      <c r="AH275" s="347">
        <f t="shared" si="35"/>
        <v>6.2</v>
      </c>
      <c r="AI275" s="347">
        <f t="shared" si="36"/>
        <v>6.4</v>
      </c>
      <c r="AJ275" s="347">
        <f t="shared" si="37"/>
        <v>6.2</v>
      </c>
      <c r="AK275" s="347">
        <f t="shared" si="38"/>
        <v>6.4</v>
      </c>
      <c r="AL275" s="136">
        <f t="shared" si="39"/>
        <v>195</v>
      </c>
    </row>
    <row r="276" spans="1:38" ht="15.6" thickTop="1" thickBot="1">
      <c r="A276" s="83" t="s">
        <v>316</v>
      </c>
      <c r="B276" s="46" t="s">
        <v>180</v>
      </c>
      <c r="C276" s="137">
        <v>1624</v>
      </c>
      <c r="D276" s="128">
        <f>H!G277</f>
        <v>10</v>
      </c>
      <c r="E276" s="128">
        <f>H!P277</f>
        <v>0</v>
      </c>
      <c r="F276" s="128">
        <f>'H 50'!AD276</f>
        <v>4.4255320062028508E-2</v>
      </c>
      <c r="G276" s="128">
        <f>'H 50'!AG276</f>
        <v>7.1316687163361072</v>
      </c>
      <c r="H276" s="128">
        <f>H!W276</f>
        <v>10</v>
      </c>
      <c r="I276" s="128">
        <f>H!AA276</f>
        <v>0</v>
      </c>
      <c r="J276" s="130" cm="1">
        <f t="array" ref="J276">H!AH276:AH276</f>
        <v>4.2763909616349691</v>
      </c>
      <c r="K276" s="346">
        <f>'H 50'!BB276</f>
        <v>4.1311718988778452</v>
      </c>
      <c r="L276" s="346">
        <f>'H 50'!BC276</f>
        <v>4.1856271895523731</v>
      </c>
      <c r="M276" s="346">
        <f>'H 50'!BD276</f>
        <v>4.2972649097765965</v>
      </c>
      <c r="N276" s="346">
        <f>'H 50'!BE276</f>
        <v>4.6910571179455358</v>
      </c>
      <c r="O276" s="131">
        <f>V!F277</f>
        <v>7.9</v>
      </c>
      <c r="P276" s="132">
        <f>V!J277</f>
        <v>8.1999999999999993</v>
      </c>
      <c r="Q276" s="132">
        <f>V!M277</f>
        <v>7.3</v>
      </c>
      <c r="R276" s="132">
        <f>V!N276</f>
        <v>10</v>
      </c>
      <c r="S276" s="129">
        <f>V!O277</f>
        <v>8.4</v>
      </c>
      <c r="T276" s="132">
        <f>V!S277</f>
        <v>2.2000000000000002</v>
      </c>
      <c r="U276" s="132">
        <f>V!Y277</f>
        <v>6.9</v>
      </c>
      <c r="V276" s="129">
        <f>V!Z277</f>
        <v>5</v>
      </c>
      <c r="W276" s="130">
        <f t="shared" si="32"/>
        <v>7</v>
      </c>
      <c r="X276" s="133">
        <f>'C'!F277</f>
        <v>7.6</v>
      </c>
      <c r="Y276" s="134">
        <f>'C'!H277</f>
        <v>7.6</v>
      </c>
      <c r="Z276" s="129">
        <f>'C'!I277</f>
        <v>7.6</v>
      </c>
      <c r="AA276" s="134">
        <f>'C'!M277</f>
        <v>8</v>
      </c>
      <c r="AB276" s="134">
        <f>'C'!R277</f>
        <v>8.4</v>
      </c>
      <c r="AC276" s="134">
        <f>'C'!Y277</f>
        <v>5.9</v>
      </c>
      <c r="AD276" s="134">
        <f>'C'!Z276</f>
        <v>10</v>
      </c>
      <c r="AE276" s="129">
        <f>'C'!AA277</f>
        <v>8.1</v>
      </c>
      <c r="AF276" s="130">
        <f t="shared" si="33"/>
        <v>7.9</v>
      </c>
      <c r="AG276" s="135">
        <f t="shared" si="34"/>
        <v>6.2</v>
      </c>
      <c r="AH276" s="347">
        <f t="shared" si="35"/>
        <v>6.1</v>
      </c>
      <c r="AI276" s="347">
        <f t="shared" si="36"/>
        <v>6.1</v>
      </c>
      <c r="AJ276" s="347">
        <f t="shared" si="37"/>
        <v>6.2</v>
      </c>
      <c r="AK276" s="347">
        <f t="shared" si="38"/>
        <v>6.4</v>
      </c>
      <c r="AL276" s="136">
        <f t="shared" si="39"/>
        <v>90</v>
      </c>
    </row>
    <row r="277" spans="1:38" ht="15.6" thickTop="1" thickBot="1">
      <c r="A277" s="83" t="s">
        <v>316</v>
      </c>
      <c r="B277" s="46" t="s">
        <v>337</v>
      </c>
      <c r="C277" s="137">
        <v>1625</v>
      </c>
      <c r="D277" s="128">
        <f>H!G276</f>
        <v>10</v>
      </c>
      <c r="E277" s="128">
        <f>H!P276</f>
        <v>0</v>
      </c>
      <c r="F277" s="128">
        <f>'H 50'!AD277</f>
        <v>0</v>
      </c>
      <c r="G277" s="128">
        <f>'H 50'!AG277</f>
        <v>7.1101331469436326</v>
      </c>
      <c r="H277" s="128">
        <f>H!W277</f>
        <v>10</v>
      </c>
      <c r="I277" s="128">
        <f>H!AA277</f>
        <v>0</v>
      </c>
      <c r="J277" s="130" cm="1">
        <f t="array" ref="J277">H!AH277:AH277</f>
        <v>4.5642029132122515</v>
      </c>
      <c r="K277" s="346">
        <f>'H 50'!BB277</f>
        <v>2.4216017927428015</v>
      </c>
      <c r="L277" s="346">
        <f>'H 50'!BC277</f>
        <v>2.8969405006963425</v>
      </c>
      <c r="M277" s="346">
        <f>'H 50'!BD277</f>
        <v>2.6086148654160968</v>
      </c>
      <c r="N277" s="346">
        <f>'H 50'!BE277</f>
        <v>2.5679774805702063</v>
      </c>
      <c r="O277" s="131">
        <f>V!F276</f>
        <v>6.9</v>
      </c>
      <c r="P277" s="132">
        <f>V!J276</f>
        <v>6.7</v>
      </c>
      <c r="Q277" s="132">
        <f>V!M276</f>
        <v>5.9</v>
      </c>
      <c r="R277" s="132">
        <f>V!N277</f>
        <v>10</v>
      </c>
      <c r="S277" s="129">
        <f>V!O276</f>
        <v>7.4</v>
      </c>
      <c r="T277" s="132">
        <f>V!S276</f>
        <v>2.4</v>
      </c>
      <c r="U277" s="132">
        <f>V!Y276</f>
        <v>5.5</v>
      </c>
      <c r="V277" s="129">
        <f>V!Z276</f>
        <v>4.0999999999999996</v>
      </c>
      <c r="W277" s="130">
        <f t="shared" si="32"/>
        <v>6</v>
      </c>
      <c r="X277" s="133">
        <f>'C'!F276</f>
        <v>6.7</v>
      </c>
      <c r="Y277" s="134">
        <f>'C'!H276</f>
        <v>4.9000000000000004</v>
      </c>
      <c r="Z277" s="129">
        <f>'C'!I276</f>
        <v>5.9</v>
      </c>
      <c r="AA277" s="134">
        <f>'C'!M276</f>
        <v>4.5999999999999996</v>
      </c>
      <c r="AB277" s="134">
        <f>'C'!R276</f>
        <v>7</v>
      </c>
      <c r="AC277" s="134">
        <f>'C'!Y276</f>
        <v>6.6</v>
      </c>
      <c r="AD277" s="134">
        <f>'C'!Z277</f>
        <v>10</v>
      </c>
      <c r="AE277" s="129">
        <f>'C'!AA276</f>
        <v>7.1</v>
      </c>
      <c r="AF277" s="130">
        <f t="shared" si="33"/>
        <v>6.5</v>
      </c>
      <c r="AG277" s="135">
        <f t="shared" si="34"/>
        <v>5.6</v>
      </c>
      <c r="AH277" s="347">
        <f t="shared" si="35"/>
        <v>4.5999999999999996</v>
      </c>
      <c r="AI277" s="347">
        <f t="shared" si="36"/>
        <v>4.8</v>
      </c>
      <c r="AJ277" s="347">
        <f t="shared" si="37"/>
        <v>4.7</v>
      </c>
      <c r="AK277" s="347">
        <f t="shared" si="38"/>
        <v>4.5999999999999996</v>
      </c>
      <c r="AL277" s="136">
        <f t="shared" si="39"/>
        <v>195</v>
      </c>
    </row>
    <row r="278" spans="1:38" ht="15.6" thickTop="1" thickBot="1">
      <c r="A278" s="83" t="s">
        <v>316</v>
      </c>
      <c r="B278" s="46" t="s">
        <v>338</v>
      </c>
      <c r="C278" s="137">
        <v>1626</v>
      </c>
      <c r="D278" s="128">
        <f>H!G278</f>
        <v>10</v>
      </c>
      <c r="E278" s="128">
        <f>H!P278</f>
        <v>0</v>
      </c>
      <c r="F278" s="128">
        <f>'H 50'!AD278</f>
        <v>0</v>
      </c>
      <c r="G278" s="128">
        <f>'H 50'!AG278</f>
        <v>5.5986295308045433</v>
      </c>
      <c r="H278" s="128">
        <f>H!W278</f>
        <v>10</v>
      </c>
      <c r="I278" s="128">
        <f>H!AA278</f>
        <v>0</v>
      </c>
      <c r="J278" s="130" cm="1">
        <f t="array" ref="J278">H!AH278:AH278</f>
        <v>4.2664382551340907</v>
      </c>
      <c r="K278" s="346">
        <f>'H 50'!BB278</f>
        <v>4.0124782205494602</v>
      </c>
      <c r="L278" s="346">
        <f>'H 50'!BC278</f>
        <v>4.7360609719378326</v>
      </c>
      <c r="M278" s="346">
        <f>'H 50'!BD278</f>
        <v>4.3905852593001535</v>
      </c>
      <c r="N278" s="346">
        <f>'H 50'!BE278</f>
        <v>4.6466332874634757</v>
      </c>
      <c r="O278" s="131">
        <f>V!F278</f>
        <v>6.4</v>
      </c>
      <c r="P278" s="132">
        <f>V!J278</f>
        <v>6.9</v>
      </c>
      <c r="Q278" s="132">
        <f>V!M278</f>
        <v>5.9</v>
      </c>
      <c r="R278" s="132">
        <f>V!N278</f>
        <v>10</v>
      </c>
      <c r="S278" s="129">
        <f>V!O278</f>
        <v>7.3</v>
      </c>
      <c r="T278" s="132">
        <f>V!S278</f>
        <v>1.3</v>
      </c>
      <c r="U278" s="132">
        <f>V!Y278</f>
        <v>6.6</v>
      </c>
      <c r="V278" s="129">
        <f>V!Z278</f>
        <v>4.5</v>
      </c>
      <c r="W278" s="130">
        <f t="shared" si="32"/>
        <v>6.1</v>
      </c>
      <c r="X278" s="133">
        <f>'C'!F278</f>
        <v>3.3</v>
      </c>
      <c r="Y278" s="134">
        <f>'C'!H278</f>
        <v>4.2</v>
      </c>
      <c r="Z278" s="129">
        <f>'C'!I278</f>
        <v>3.8</v>
      </c>
      <c r="AA278" s="134">
        <f>'C'!M278</f>
        <v>5.3</v>
      </c>
      <c r="AB278" s="134">
        <f>'C'!R278</f>
        <v>7.5</v>
      </c>
      <c r="AC278" s="134">
        <f>'C'!Y278</f>
        <v>4.8</v>
      </c>
      <c r="AD278" s="134">
        <f>'C'!Z278</f>
        <v>10</v>
      </c>
      <c r="AE278" s="129">
        <f>'C'!AA278</f>
        <v>6.9</v>
      </c>
      <c r="AF278" s="130">
        <f t="shared" si="33"/>
        <v>5.6</v>
      </c>
      <c r="AG278" s="135">
        <f t="shared" si="34"/>
        <v>5.3</v>
      </c>
      <c r="AH278" s="347">
        <f t="shared" si="35"/>
        <v>5.2</v>
      </c>
      <c r="AI278" s="347">
        <f t="shared" si="36"/>
        <v>5.4</v>
      </c>
      <c r="AJ278" s="347">
        <f t="shared" si="37"/>
        <v>5.3</v>
      </c>
      <c r="AK278" s="347">
        <f t="shared" si="38"/>
        <v>5.4</v>
      </c>
      <c r="AL278" s="136">
        <f t="shared" si="39"/>
        <v>241</v>
      </c>
    </row>
    <row r="279" spans="1:38" ht="15.6" thickTop="1" thickBot="1">
      <c r="A279" s="83" t="s">
        <v>316</v>
      </c>
      <c r="B279" s="46" t="s">
        <v>339</v>
      </c>
      <c r="C279" s="137">
        <v>1627</v>
      </c>
      <c r="D279" s="128">
        <f>H!G279</f>
        <v>10</v>
      </c>
      <c r="E279" s="128">
        <f>H!P279</f>
        <v>0</v>
      </c>
      <c r="F279" s="128">
        <f>'H 50'!AD279</f>
        <v>3.8297873862246173E-2</v>
      </c>
      <c r="G279" s="128">
        <f>'H 50'!AG279</f>
        <v>8.7175723783967189</v>
      </c>
      <c r="H279" s="128">
        <f>H!W279</f>
        <v>10</v>
      </c>
      <c r="I279" s="128">
        <f>H!AA279</f>
        <v>0</v>
      </c>
      <c r="J279" s="130" cm="1">
        <f t="array" ref="J279">H!AH279:AH279</f>
        <v>4.0048021721347284</v>
      </c>
      <c r="K279" s="346">
        <f>'H 50'!BB279</f>
        <v>5.3760515325073719</v>
      </c>
      <c r="L279" s="346">
        <f>'H 50'!BC279</f>
        <v>6.3968721652441545</v>
      </c>
      <c r="M279" s="346">
        <f>'H 50'!BD279</f>
        <v>5.9866357447728795</v>
      </c>
      <c r="N279" s="346">
        <f>'H 50'!BE279</f>
        <v>6.5428253059312844</v>
      </c>
      <c r="O279" s="131">
        <f>V!F279</f>
        <v>5.8</v>
      </c>
      <c r="P279" s="132">
        <f>V!J279</f>
        <v>7.3</v>
      </c>
      <c r="Q279" s="132">
        <f>V!M279</f>
        <v>6.8</v>
      </c>
      <c r="R279" s="132">
        <f>V!N279</f>
        <v>10</v>
      </c>
      <c r="S279" s="129">
        <f>V!O279</f>
        <v>7.5</v>
      </c>
      <c r="T279" s="132">
        <f>V!S279</f>
        <v>3.5</v>
      </c>
      <c r="U279" s="132">
        <f>V!Y279</f>
        <v>5.2</v>
      </c>
      <c r="V279" s="129">
        <f>V!Z279</f>
        <v>4.4000000000000004</v>
      </c>
      <c r="W279" s="130">
        <f t="shared" si="32"/>
        <v>6.2</v>
      </c>
      <c r="X279" s="133">
        <f>'C'!F279</f>
        <v>3.3</v>
      </c>
      <c r="Y279" s="134">
        <f>'C'!H279</f>
        <v>1.8</v>
      </c>
      <c r="Z279" s="129">
        <f>'C'!I279</f>
        <v>2.6</v>
      </c>
      <c r="AA279" s="134">
        <f>'C'!M279</f>
        <v>5.0999999999999996</v>
      </c>
      <c r="AB279" s="134">
        <f>'C'!R279</f>
        <v>6.9</v>
      </c>
      <c r="AC279" s="134">
        <f>'C'!Y279</f>
        <v>4.5</v>
      </c>
      <c r="AD279" s="134">
        <f>'C'!Z279</f>
        <v>10</v>
      </c>
      <c r="AE279" s="129">
        <f>'C'!AA279</f>
        <v>6.6</v>
      </c>
      <c r="AF279" s="130">
        <f t="shared" si="33"/>
        <v>4.9000000000000004</v>
      </c>
      <c r="AG279" s="135">
        <f t="shared" si="34"/>
        <v>5</v>
      </c>
      <c r="AH279" s="347">
        <f t="shared" si="35"/>
        <v>5.5</v>
      </c>
      <c r="AI279" s="347">
        <f t="shared" si="36"/>
        <v>5.8</v>
      </c>
      <c r="AJ279" s="347">
        <f t="shared" si="37"/>
        <v>5.7</v>
      </c>
      <c r="AK279" s="347">
        <f t="shared" si="38"/>
        <v>5.8</v>
      </c>
      <c r="AL279" s="136">
        <f t="shared" si="39"/>
        <v>267</v>
      </c>
    </row>
    <row r="280" spans="1:38" ht="15.6" thickTop="1" thickBot="1">
      <c r="A280" s="83" t="s">
        <v>316</v>
      </c>
      <c r="B280" s="46" t="s">
        <v>340</v>
      </c>
      <c r="C280" s="137">
        <v>1628</v>
      </c>
      <c r="D280" s="128">
        <f>H!G280</f>
        <v>10</v>
      </c>
      <c r="E280" s="128">
        <f>H!P280</f>
        <v>0</v>
      </c>
      <c r="F280" s="128">
        <f>'H 50'!AD280</f>
        <v>0</v>
      </c>
      <c r="G280" s="128">
        <f>'H 50'!AG280</f>
        <v>4.2486543551323876</v>
      </c>
      <c r="H280" s="128">
        <f>H!W280</f>
        <v>10</v>
      </c>
      <c r="I280" s="128">
        <f>H!AA280</f>
        <v>0</v>
      </c>
      <c r="J280" s="130" cm="1">
        <f t="array" ref="J280">H!AH280:AH280</f>
        <v>3.9453550823849475</v>
      </c>
      <c r="K280" s="346">
        <f>'H 50'!BB280</f>
        <v>5.3198115912927166</v>
      </c>
      <c r="L280" s="346">
        <f>'H 50'!BC280</f>
        <v>5.4550316490608282</v>
      </c>
      <c r="M280" s="346">
        <f>'H 50'!BD280</f>
        <v>5.386233618988725</v>
      </c>
      <c r="N280" s="346">
        <f>'H 50'!BE280</f>
        <v>6.0589055440943973</v>
      </c>
      <c r="O280" s="131">
        <f>V!F280</f>
        <v>8.4</v>
      </c>
      <c r="P280" s="132">
        <f>V!J280</f>
        <v>8.6999999999999993</v>
      </c>
      <c r="Q280" s="132">
        <f>V!M280</f>
        <v>7.8</v>
      </c>
      <c r="R280" s="132">
        <f>V!N280</f>
        <v>10</v>
      </c>
      <c r="S280" s="129">
        <f>V!O280</f>
        <v>8.6999999999999993</v>
      </c>
      <c r="T280" s="132">
        <f>V!S280</f>
        <v>3.8</v>
      </c>
      <c r="U280" s="132">
        <f>V!Y280</f>
        <v>5.3</v>
      </c>
      <c r="V280" s="129">
        <f>V!Z280</f>
        <v>4.5999999999999996</v>
      </c>
      <c r="W280" s="130">
        <f t="shared" si="32"/>
        <v>7.1</v>
      </c>
      <c r="X280" s="133">
        <f>'C'!F280</f>
        <v>3.3</v>
      </c>
      <c r="Y280" s="134">
        <f>'C'!H280</f>
        <v>5.4</v>
      </c>
      <c r="Z280" s="129">
        <f>'C'!I280</f>
        <v>4.4000000000000004</v>
      </c>
      <c r="AA280" s="134">
        <f>'C'!M280</f>
        <v>7.4</v>
      </c>
      <c r="AB280" s="134">
        <f>'C'!R280</f>
        <v>8.4</v>
      </c>
      <c r="AC280" s="134">
        <f>'C'!Y280</f>
        <v>6.8</v>
      </c>
      <c r="AD280" s="134">
        <f>'C'!Z280</f>
        <v>10</v>
      </c>
      <c r="AE280" s="129">
        <f>'C'!AA280</f>
        <v>8.1999999999999993</v>
      </c>
      <c r="AF280" s="130">
        <f t="shared" si="33"/>
        <v>6.7</v>
      </c>
      <c r="AG280" s="135">
        <f t="shared" si="34"/>
        <v>5.7</v>
      </c>
      <c r="AH280" s="347">
        <f t="shared" si="35"/>
        <v>6.3</v>
      </c>
      <c r="AI280" s="347">
        <f t="shared" si="36"/>
        <v>6.4</v>
      </c>
      <c r="AJ280" s="347">
        <f t="shared" si="37"/>
        <v>6.4</v>
      </c>
      <c r="AK280" s="347">
        <f t="shared" si="38"/>
        <v>6.6</v>
      </c>
      <c r="AL280" s="136">
        <f t="shared" si="39"/>
        <v>175</v>
      </c>
    </row>
    <row r="281" spans="1:38" ht="15.6" thickTop="1" thickBot="1">
      <c r="A281" s="83" t="s">
        <v>341</v>
      </c>
      <c r="B281" s="46" t="s">
        <v>342</v>
      </c>
      <c r="C281" s="137">
        <v>1701</v>
      </c>
      <c r="D281" s="128">
        <f>H!G281</f>
        <v>10</v>
      </c>
      <c r="E281" s="128">
        <f>H!P281</f>
        <v>7.6</v>
      </c>
      <c r="F281" s="128">
        <f>'H 50'!AD281</f>
        <v>0.52936173499898509</v>
      </c>
      <c r="G281" s="128">
        <f>'H 50'!AG281</f>
        <v>6.5736665484833736</v>
      </c>
      <c r="H281" s="128">
        <f>H!W281</f>
        <v>10</v>
      </c>
      <c r="I281" s="128">
        <f>H!AA281</f>
        <v>10</v>
      </c>
      <c r="J281" s="130" cm="1">
        <f t="array" ref="J281">H!AH281:AH281</f>
        <v>7.4795117668283835</v>
      </c>
      <c r="K281" s="346">
        <f>'H 50'!BB281</f>
        <v>4.8429094669159172</v>
      </c>
      <c r="L281" s="346">
        <f>'H 50'!BC281</f>
        <v>4.9844815143552195</v>
      </c>
      <c r="M281" s="346">
        <f>'H 50'!BD281</f>
        <v>5.147566871560552</v>
      </c>
      <c r="N281" s="346">
        <f>'H 50'!BE281</f>
        <v>5.5105239988922454</v>
      </c>
      <c r="O281" s="131">
        <f>V!F281</f>
        <v>7.6</v>
      </c>
      <c r="P281" s="132">
        <f>V!J281</f>
        <v>8</v>
      </c>
      <c r="Q281" s="132">
        <f>V!M281</f>
        <v>6.8</v>
      </c>
      <c r="R281" s="132">
        <f>V!N281</f>
        <v>10</v>
      </c>
      <c r="S281" s="129">
        <f>V!O281</f>
        <v>8.1</v>
      </c>
      <c r="T281" s="132">
        <f>V!S281</f>
        <v>9.1</v>
      </c>
      <c r="U281" s="132">
        <f>V!Y281</f>
        <v>4.8</v>
      </c>
      <c r="V281" s="129">
        <f>V!Z281</f>
        <v>7.5</v>
      </c>
      <c r="W281" s="130">
        <f t="shared" si="32"/>
        <v>7.8</v>
      </c>
      <c r="X281" s="133">
        <f>'C'!F281</f>
        <v>5.9</v>
      </c>
      <c r="Y281" s="134">
        <f>'C'!H281</f>
        <v>3.7</v>
      </c>
      <c r="Z281" s="129">
        <f>'C'!I281</f>
        <v>4.9000000000000004</v>
      </c>
      <c r="AA281" s="134">
        <f>'C'!M281</f>
        <v>6.5</v>
      </c>
      <c r="AB281" s="134">
        <f>'C'!R281</f>
        <v>8.5</v>
      </c>
      <c r="AC281" s="134">
        <f>'C'!Y281</f>
        <v>4.9000000000000004</v>
      </c>
      <c r="AD281" s="134">
        <f>'C'!Z281</f>
        <v>10</v>
      </c>
      <c r="AE281" s="129">
        <f>'C'!AA281</f>
        <v>7.5</v>
      </c>
      <c r="AF281" s="130">
        <f t="shared" si="33"/>
        <v>6.4</v>
      </c>
      <c r="AG281" s="135">
        <f t="shared" si="34"/>
        <v>7.2</v>
      </c>
      <c r="AH281" s="347">
        <f t="shared" si="35"/>
        <v>6.2</v>
      </c>
      <c r="AI281" s="347">
        <f t="shared" si="36"/>
        <v>6.3</v>
      </c>
      <c r="AJ281" s="347">
        <f t="shared" si="37"/>
        <v>6.4</v>
      </c>
      <c r="AK281" s="347">
        <f t="shared" si="38"/>
        <v>6.5</v>
      </c>
      <c r="AL281" s="136">
        <f t="shared" si="39"/>
        <v>3</v>
      </c>
    </row>
    <row r="282" spans="1:38" ht="15.6" thickTop="1" thickBot="1">
      <c r="A282" s="83" t="s">
        <v>341</v>
      </c>
      <c r="B282" s="46" t="s">
        <v>343</v>
      </c>
      <c r="C282" s="137">
        <v>1702</v>
      </c>
      <c r="D282" s="128">
        <f>H!G282</f>
        <v>10</v>
      </c>
      <c r="E282" s="128">
        <f>H!P282</f>
        <v>7.6</v>
      </c>
      <c r="F282" s="128">
        <f>'H 50'!AD282</f>
        <v>1.840425653660551</v>
      </c>
      <c r="G282" s="128">
        <f>'H 50'!AG282</f>
        <v>3.1767014401757048</v>
      </c>
      <c r="H282" s="128">
        <f>H!W282</f>
        <v>10</v>
      </c>
      <c r="I282" s="128">
        <f>H!AA282</f>
        <v>10</v>
      </c>
      <c r="J282" s="130" cm="1">
        <f t="array" ref="J282">H!AH282:AH282</f>
        <v>7.288688969900238</v>
      </c>
      <c r="K282" s="346">
        <f>'H 50'!BB282</f>
        <v>7.3416310727017544</v>
      </c>
      <c r="L282" s="346">
        <f>'H 50'!BC282</f>
        <v>7.3260509653075587</v>
      </c>
      <c r="M282" s="346">
        <f>'H 50'!BD282</f>
        <v>7.4196126622162843</v>
      </c>
      <c r="N282" s="346">
        <f>'H 50'!BE282</f>
        <v>7.8026143790849671</v>
      </c>
      <c r="O282" s="131">
        <f>V!F282</f>
        <v>7.4</v>
      </c>
      <c r="P282" s="132">
        <f>V!J282</f>
        <v>6.8</v>
      </c>
      <c r="Q282" s="132">
        <f>V!M282</f>
        <v>7.3</v>
      </c>
      <c r="R282" s="132">
        <f>V!N282</f>
        <v>6</v>
      </c>
      <c r="S282" s="129">
        <f>V!O282</f>
        <v>6.9</v>
      </c>
      <c r="T282" s="132">
        <f>V!S282</f>
        <v>5.8</v>
      </c>
      <c r="U282" s="132">
        <f>V!Y282</f>
        <v>3.5</v>
      </c>
      <c r="V282" s="129">
        <f>V!Z282</f>
        <v>4.8</v>
      </c>
      <c r="W282" s="130">
        <f t="shared" si="32"/>
        <v>6</v>
      </c>
      <c r="X282" s="133">
        <f>'C'!F282</f>
        <v>6.7</v>
      </c>
      <c r="Y282" s="134">
        <f>'C'!H282</f>
        <v>7.3</v>
      </c>
      <c r="Z282" s="129">
        <f>'C'!I282</f>
        <v>7</v>
      </c>
      <c r="AA282" s="134">
        <f>'C'!M282</f>
        <v>4.4000000000000004</v>
      </c>
      <c r="AB282" s="134">
        <f>'C'!R282</f>
        <v>8.4</v>
      </c>
      <c r="AC282" s="134">
        <f>'C'!Y282</f>
        <v>5.6</v>
      </c>
      <c r="AD282" s="134">
        <f>'C'!Z282</f>
        <v>10</v>
      </c>
      <c r="AE282" s="129">
        <f>'C'!AA282</f>
        <v>7.1</v>
      </c>
      <c r="AF282" s="130">
        <f t="shared" si="33"/>
        <v>7.1</v>
      </c>
      <c r="AG282" s="135">
        <f t="shared" si="34"/>
        <v>6.8</v>
      </c>
      <c r="AH282" s="347">
        <f t="shared" si="35"/>
        <v>6.8</v>
      </c>
      <c r="AI282" s="347">
        <f t="shared" si="36"/>
        <v>6.8</v>
      </c>
      <c r="AJ282" s="347">
        <f t="shared" si="37"/>
        <v>6.8</v>
      </c>
      <c r="AK282" s="347">
        <f t="shared" si="38"/>
        <v>6.9</v>
      </c>
      <c r="AL282" s="136">
        <f t="shared" si="39"/>
        <v>12</v>
      </c>
    </row>
    <row r="283" spans="1:38" ht="15.6" thickTop="1" thickBot="1">
      <c r="A283" s="83" t="s">
        <v>341</v>
      </c>
      <c r="B283" s="46" t="s">
        <v>344</v>
      </c>
      <c r="C283" s="137">
        <v>1703</v>
      </c>
      <c r="D283" s="128">
        <f>H!G283</f>
        <v>10</v>
      </c>
      <c r="E283" s="128">
        <f>H!P283</f>
        <v>7.6</v>
      </c>
      <c r="F283" s="128">
        <f>'H 50'!AD283</f>
        <v>0</v>
      </c>
      <c r="G283" s="128">
        <f>'H 50'!AG283</f>
        <v>7.8414103631704073</v>
      </c>
      <c r="H283" s="128">
        <f>H!W283</f>
        <v>10</v>
      </c>
      <c r="I283" s="128">
        <f>H!AA283</f>
        <v>10</v>
      </c>
      <c r="J283" s="130" cm="1">
        <f t="array" ref="J283">H!AH283:AH283</f>
        <v>7.9308989114805444</v>
      </c>
      <c r="K283" s="346">
        <f>'H 50'!BB283</f>
        <v>5.6956024099582914</v>
      </c>
      <c r="L283" s="346">
        <f>'H 50'!BC283</f>
        <v>6.14578396828324</v>
      </c>
      <c r="M283" s="346">
        <f>'H 50'!BD283</f>
        <v>5.6417912494767242</v>
      </c>
      <c r="N283" s="346">
        <f>'H 50'!BE283</f>
        <v>6.1658145991051461</v>
      </c>
      <c r="O283" s="131">
        <f>V!F283</f>
        <v>7.3</v>
      </c>
      <c r="P283" s="132">
        <f>V!J283</f>
        <v>8.1</v>
      </c>
      <c r="Q283" s="132">
        <f>V!M283</f>
        <v>6.6</v>
      </c>
      <c r="R283" s="132">
        <f>V!N283</f>
        <v>10</v>
      </c>
      <c r="S283" s="129">
        <f>V!O283</f>
        <v>8</v>
      </c>
      <c r="T283" s="132">
        <f>V!S283</f>
        <v>4.0999999999999996</v>
      </c>
      <c r="U283" s="132">
        <f>V!Y283</f>
        <v>5.0999999999999996</v>
      </c>
      <c r="V283" s="129">
        <f>V!Z283</f>
        <v>4.5999999999999996</v>
      </c>
      <c r="W283" s="130">
        <f t="shared" si="32"/>
        <v>6.6</v>
      </c>
      <c r="X283" s="133">
        <f>'C'!F283</f>
        <v>10</v>
      </c>
      <c r="Y283" s="134">
        <f>'C'!H283</f>
        <v>4.4000000000000004</v>
      </c>
      <c r="Z283" s="129">
        <f>'C'!I283</f>
        <v>8.4</v>
      </c>
      <c r="AA283" s="134">
        <f>'C'!M283</f>
        <v>5.5</v>
      </c>
      <c r="AB283" s="134">
        <f>'C'!R283</f>
        <v>7.6</v>
      </c>
      <c r="AC283" s="134">
        <f>'C'!Y283</f>
        <v>4.5</v>
      </c>
      <c r="AD283" s="134">
        <f>'C'!Z283</f>
        <v>10</v>
      </c>
      <c r="AE283" s="129">
        <f>'C'!AA283</f>
        <v>6.9</v>
      </c>
      <c r="AF283" s="130">
        <f t="shared" si="33"/>
        <v>7.7</v>
      </c>
      <c r="AG283" s="135">
        <f t="shared" si="34"/>
        <v>7.4</v>
      </c>
      <c r="AH283" s="347">
        <f t="shared" si="35"/>
        <v>6.6</v>
      </c>
      <c r="AI283" s="347">
        <f t="shared" si="36"/>
        <v>6.8</v>
      </c>
      <c r="AJ283" s="347">
        <f t="shared" si="37"/>
        <v>6.6</v>
      </c>
      <c r="AK283" s="347">
        <f t="shared" si="38"/>
        <v>6.8</v>
      </c>
      <c r="AL283" s="136">
        <f t="shared" si="39"/>
        <v>1</v>
      </c>
    </row>
    <row r="284" spans="1:38" ht="15.6" thickTop="1" thickBot="1">
      <c r="A284" s="83" t="s">
        <v>341</v>
      </c>
      <c r="B284" s="46" t="s">
        <v>345</v>
      </c>
      <c r="C284" s="137">
        <v>1704</v>
      </c>
      <c r="D284" s="128">
        <f>H!G284</f>
        <v>10</v>
      </c>
      <c r="E284" s="128">
        <f>H!P284</f>
        <v>0</v>
      </c>
      <c r="F284" s="128">
        <f>'H 50'!AD284</f>
        <v>0</v>
      </c>
      <c r="G284" s="128">
        <f>'H 50'!AG284</f>
        <v>7.6270189049273265</v>
      </c>
      <c r="H284" s="128">
        <f>H!W284</f>
        <v>10</v>
      </c>
      <c r="I284" s="128">
        <f>H!AA284</f>
        <v>10</v>
      </c>
      <c r="J284" s="130" cm="1">
        <f t="array" ref="J284">H!AH284:AH284</f>
        <v>5.9188772150125786</v>
      </c>
      <c r="K284" s="346">
        <f>'H 50'!BB284</f>
        <v>2.3653085534742666</v>
      </c>
      <c r="L284" s="346">
        <f>'H 50'!BC284</f>
        <v>3.015914415149076</v>
      </c>
      <c r="M284" s="346">
        <f>'H 50'!BD284</f>
        <v>2.6004099426064329</v>
      </c>
      <c r="N284" s="346">
        <f>'H 50'!BE284</f>
        <v>2.81181081779958</v>
      </c>
      <c r="O284" s="131">
        <f>V!F284</f>
        <v>8</v>
      </c>
      <c r="P284" s="132">
        <f>V!J284</f>
        <v>8.5</v>
      </c>
      <c r="Q284" s="132">
        <f>V!M284</f>
        <v>7.2</v>
      </c>
      <c r="R284" s="132">
        <f>V!N284</f>
        <v>6</v>
      </c>
      <c r="S284" s="129">
        <f>V!O284</f>
        <v>7.4</v>
      </c>
      <c r="T284" s="132">
        <f>V!S284</f>
        <v>4.0999999999999996</v>
      </c>
      <c r="U284" s="132">
        <f>V!Y284</f>
        <v>4.5999999999999996</v>
      </c>
      <c r="V284" s="129">
        <f>V!Z284</f>
        <v>4.4000000000000004</v>
      </c>
      <c r="W284" s="130">
        <f t="shared" si="32"/>
        <v>6.1</v>
      </c>
      <c r="X284" s="133">
        <f>'C'!F284</f>
        <v>6.7</v>
      </c>
      <c r="Y284" s="134">
        <f>'C'!H284</f>
        <v>7.1</v>
      </c>
      <c r="Z284" s="129">
        <f>'C'!I284</f>
        <v>6.9</v>
      </c>
      <c r="AA284" s="134">
        <f>'C'!M284</f>
        <v>6.6</v>
      </c>
      <c r="AB284" s="134">
        <f>'C'!R284</f>
        <v>8.5</v>
      </c>
      <c r="AC284" s="134">
        <f>'C'!Y284</f>
        <v>6.4</v>
      </c>
      <c r="AD284" s="134">
        <f>'C'!Z284</f>
        <v>10</v>
      </c>
      <c r="AE284" s="129">
        <f>'C'!AA284</f>
        <v>7.9</v>
      </c>
      <c r="AF284" s="130">
        <f t="shared" si="33"/>
        <v>7.4</v>
      </c>
      <c r="AG284" s="135">
        <f t="shared" si="34"/>
        <v>6.4</v>
      </c>
      <c r="AH284" s="347">
        <f t="shared" si="35"/>
        <v>4.7</v>
      </c>
      <c r="AI284" s="347">
        <f t="shared" si="36"/>
        <v>5.0999999999999996</v>
      </c>
      <c r="AJ284" s="347">
        <f t="shared" si="37"/>
        <v>4.9000000000000004</v>
      </c>
      <c r="AK284" s="347">
        <f t="shared" si="38"/>
        <v>5</v>
      </c>
      <c r="AL284" s="136">
        <f t="shared" si="39"/>
        <v>65</v>
      </c>
    </row>
    <row r="285" spans="1:38" ht="15.6" thickTop="1" thickBot="1">
      <c r="A285" s="83" t="s">
        <v>341</v>
      </c>
      <c r="B285" s="46" t="s">
        <v>346</v>
      </c>
      <c r="C285" s="137">
        <v>1705</v>
      </c>
      <c r="D285" s="128">
        <f>H!G285</f>
        <v>0</v>
      </c>
      <c r="E285" s="128">
        <f>H!P285</f>
        <v>0</v>
      </c>
      <c r="F285" s="128">
        <f>'H 50'!AD285</f>
        <v>0</v>
      </c>
      <c r="G285" s="128">
        <f>'H 50'!AG285</f>
        <v>7.6651988451636699</v>
      </c>
      <c r="H285" s="128">
        <f>H!W285</f>
        <v>10</v>
      </c>
      <c r="I285" s="128">
        <f>H!AA285</f>
        <v>10</v>
      </c>
      <c r="J285" s="130" cm="1">
        <f t="array" ref="J285">H!AH285:AH285</f>
        <v>3.6166239629220853</v>
      </c>
      <c r="K285" s="346">
        <f>'H 50'!BB285</f>
        <v>5.5868204712163001</v>
      </c>
      <c r="L285" s="346">
        <f>'H 50'!BC285</f>
        <v>5.8568642332545151</v>
      </c>
      <c r="M285" s="346">
        <f>'H 50'!BD285</f>
        <v>5.5241656581691814</v>
      </c>
      <c r="N285" s="346">
        <f>'H 50'!BE285</f>
        <v>5.5139231030846219</v>
      </c>
      <c r="O285" s="131">
        <f>V!F285</f>
        <v>7.5</v>
      </c>
      <c r="P285" s="132">
        <f>V!J285</f>
        <v>8.4</v>
      </c>
      <c r="Q285" s="132">
        <f>V!M285</f>
        <v>6.6</v>
      </c>
      <c r="R285" s="132">
        <f>V!N285</f>
        <v>4</v>
      </c>
      <c r="S285" s="129">
        <f>V!O285</f>
        <v>6.6</v>
      </c>
      <c r="T285" s="132">
        <f>V!S285</f>
        <v>6.8</v>
      </c>
      <c r="U285" s="132">
        <f>V!Y285</f>
        <v>4.5</v>
      </c>
      <c r="V285" s="129">
        <f>V!Z285</f>
        <v>5.8</v>
      </c>
      <c r="W285" s="130">
        <f t="shared" si="32"/>
        <v>6.2</v>
      </c>
      <c r="X285" s="133">
        <f>'C'!F285</f>
        <v>10</v>
      </c>
      <c r="Y285" s="134">
        <f>'C'!H285</f>
        <v>7.4</v>
      </c>
      <c r="Z285" s="129">
        <f>'C'!I285</f>
        <v>9.1</v>
      </c>
      <c r="AA285" s="134">
        <f>'C'!M285</f>
        <v>7.6</v>
      </c>
      <c r="AB285" s="134">
        <f>'C'!R285</f>
        <v>8.6</v>
      </c>
      <c r="AC285" s="134">
        <f>'C'!Y285</f>
        <v>5.0999999999999996</v>
      </c>
      <c r="AD285" s="134">
        <f>'C'!Z285</f>
        <v>10</v>
      </c>
      <c r="AE285" s="129">
        <f>'C'!AA285</f>
        <v>7.8</v>
      </c>
      <c r="AF285" s="130">
        <f t="shared" si="33"/>
        <v>8.5</v>
      </c>
      <c r="AG285" s="135">
        <f t="shared" si="34"/>
        <v>5.8</v>
      </c>
      <c r="AH285" s="347">
        <f t="shared" si="35"/>
        <v>6.7</v>
      </c>
      <c r="AI285" s="347">
        <f t="shared" si="36"/>
        <v>6.8</v>
      </c>
      <c r="AJ285" s="347">
        <f t="shared" si="37"/>
        <v>6.6</v>
      </c>
      <c r="AK285" s="347">
        <f t="shared" si="38"/>
        <v>6.6</v>
      </c>
      <c r="AL285" s="136">
        <f t="shared" si="39"/>
        <v>159</v>
      </c>
    </row>
    <row r="286" spans="1:38" ht="15.6" thickTop="1" thickBot="1">
      <c r="A286" s="83" t="s">
        <v>341</v>
      </c>
      <c r="B286" s="46" t="s">
        <v>347</v>
      </c>
      <c r="C286" s="137">
        <v>1706</v>
      </c>
      <c r="D286" s="128">
        <f>H!G286</f>
        <v>10</v>
      </c>
      <c r="E286" s="128">
        <f>H!P286</f>
        <v>0</v>
      </c>
      <c r="F286" s="128">
        <f>'H 50'!AD286</f>
        <v>0</v>
      </c>
      <c r="G286" s="128">
        <f>'H 50'!AG286</f>
        <v>7.7533046041670381</v>
      </c>
      <c r="H286" s="128">
        <f>H!W286</f>
        <v>10</v>
      </c>
      <c r="I286" s="128">
        <f>H!AA286</f>
        <v>10</v>
      </c>
      <c r="J286" s="130" cm="1">
        <f t="array" ref="J286">H!AH286:AH286</f>
        <v>6.6205213489094534</v>
      </c>
      <c r="K286" s="346">
        <f>'H 50'!BB286</f>
        <v>5.5382630713202516</v>
      </c>
      <c r="L286" s="346">
        <f>'H 50'!BC286</f>
        <v>5.7816361345452805</v>
      </c>
      <c r="M286" s="346">
        <f>'H 50'!BD286</f>
        <v>5.771914805539776</v>
      </c>
      <c r="N286" s="346">
        <f>'H 50'!BE286</f>
        <v>5.8497827466138235</v>
      </c>
      <c r="O286" s="131">
        <f>V!F286</f>
        <v>7.3</v>
      </c>
      <c r="P286" s="132">
        <f>V!J286</f>
        <v>7.4</v>
      </c>
      <c r="Q286" s="132">
        <f>V!M286</f>
        <v>6.5</v>
      </c>
      <c r="R286" s="132">
        <f>V!N286</f>
        <v>10</v>
      </c>
      <c r="S286" s="129">
        <f>V!O286</f>
        <v>7.8</v>
      </c>
      <c r="T286" s="132">
        <f>V!S286</f>
        <v>4.0999999999999996</v>
      </c>
      <c r="U286" s="132">
        <f>V!Y286</f>
        <v>6</v>
      </c>
      <c r="V286" s="129">
        <f>V!Z286</f>
        <v>5.0999999999999996</v>
      </c>
      <c r="W286" s="130">
        <f t="shared" si="32"/>
        <v>6.6</v>
      </c>
      <c r="X286" s="133">
        <f>'C'!F286</f>
        <v>5</v>
      </c>
      <c r="Y286" s="134">
        <f>'C'!H286</f>
        <v>4.5</v>
      </c>
      <c r="Z286" s="129">
        <f>'C'!I286</f>
        <v>4.8</v>
      </c>
      <c r="AA286" s="134">
        <f>'C'!M286</f>
        <v>5.3</v>
      </c>
      <c r="AB286" s="134">
        <f>'C'!R286</f>
        <v>8.6999999999999993</v>
      </c>
      <c r="AC286" s="134">
        <f>'C'!Y286</f>
        <v>4.7</v>
      </c>
      <c r="AD286" s="134">
        <f>'C'!Z286</f>
        <v>10</v>
      </c>
      <c r="AE286" s="129">
        <f>'C'!AA286</f>
        <v>7.2</v>
      </c>
      <c r="AF286" s="130">
        <f t="shared" si="33"/>
        <v>6.1</v>
      </c>
      <c r="AG286" s="135">
        <f t="shared" si="34"/>
        <v>6.4</v>
      </c>
      <c r="AH286" s="347">
        <f t="shared" si="35"/>
        <v>6.1</v>
      </c>
      <c r="AI286" s="347">
        <f t="shared" si="36"/>
        <v>6.2</v>
      </c>
      <c r="AJ286" s="347">
        <f t="shared" si="37"/>
        <v>6.1</v>
      </c>
      <c r="AK286" s="347">
        <f t="shared" si="38"/>
        <v>6.2</v>
      </c>
      <c r="AL286" s="136">
        <f t="shared" si="39"/>
        <v>65</v>
      </c>
    </row>
    <row r="287" spans="1:38" ht="15.6" thickTop="1" thickBot="1">
      <c r="A287" s="83" t="s">
        <v>341</v>
      </c>
      <c r="B287" s="46" t="s">
        <v>348</v>
      </c>
      <c r="C287" s="137">
        <v>1707</v>
      </c>
      <c r="D287" s="128">
        <f>H!G287</f>
        <v>10</v>
      </c>
      <c r="E287" s="128">
        <f>H!P287</f>
        <v>0</v>
      </c>
      <c r="F287" s="128">
        <f>'H 50'!AD287</f>
        <v>0</v>
      </c>
      <c r="G287" s="128">
        <f>'H 50'!AG287</f>
        <v>7.4008815681535705</v>
      </c>
      <c r="H287" s="128">
        <f>H!W287</f>
        <v>10</v>
      </c>
      <c r="I287" s="128">
        <f>H!AA287</f>
        <v>10</v>
      </c>
      <c r="J287" s="130" cm="1">
        <f t="array" ref="J287">H!AH287:AH287</f>
        <v>6.3389155130059684</v>
      </c>
      <c r="K287" s="346">
        <f>'H 50'!BB287</f>
        <v>5.6727530384001925</v>
      </c>
      <c r="L287" s="346">
        <f>'H 50'!BC287</f>
        <v>6.2652714949292472</v>
      </c>
      <c r="M287" s="346">
        <f>'H 50'!BD287</f>
        <v>5.9266684902707949</v>
      </c>
      <c r="N287" s="346">
        <f>'H 50'!BE287</f>
        <v>6.1883292402479535</v>
      </c>
      <c r="O287" s="131">
        <f>V!F287</f>
        <v>8.1</v>
      </c>
      <c r="P287" s="132">
        <f>V!J287</f>
        <v>8.8000000000000007</v>
      </c>
      <c r="Q287" s="132">
        <f>V!M287</f>
        <v>7</v>
      </c>
      <c r="R287" s="132">
        <f>V!N287</f>
        <v>6</v>
      </c>
      <c r="S287" s="129">
        <f>V!O287</f>
        <v>7.5</v>
      </c>
      <c r="T287" s="132">
        <f>V!S287</f>
        <v>5.3</v>
      </c>
      <c r="U287" s="132">
        <f>V!Y287</f>
        <v>6.2</v>
      </c>
      <c r="V287" s="129">
        <f>V!Z287</f>
        <v>5.8</v>
      </c>
      <c r="W287" s="130">
        <f t="shared" si="32"/>
        <v>6.7</v>
      </c>
      <c r="X287" s="133">
        <f>'C'!F287</f>
        <v>3.3</v>
      </c>
      <c r="Y287" s="134">
        <f>'C'!H287</f>
        <v>6.4</v>
      </c>
      <c r="Z287" s="129">
        <f>'C'!I287</f>
        <v>5</v>
      </c>
      <c r="AA287" s="134">
        <f>'C'!M287</f>
        <v>8.8000000000000007</v>
      </c>
      <c r="AB287" s="134">
        <f>'C'!R287</f>
        <v>9.6</v>
      </c>
      <c r="AC287" s="134">
        <f>'C'!Y287</f>
        <v>4.7</v>
      </c>
      <c r="AD287" s="134">
        <f>'C'!Z287</f>
        <v>10</v>
      </c>
      <c r="AE287" s="129">
        <f>'C'!AA287</f>
        <v>8.3000000000000007</v>
      </c>
      <c r="AF287" s="130">
        <f t="shared" si="33"/>
        <v>7</v>
      </c>
      <c r="AG287" s="135">
        <f t="shared" si="34"/>
        <v>6.7</v>
      </c>
      <c r="AH287" s="347">
        <f t="shared" si="35"/>
        <v>6.4</v>
      </c>
      <c r="AI287" s="347">
        <f t="shared" si="36"/>
        <v>6.6</v>
      </c>
      <c r="AJ287" s="347">
        <f t="shared" si="37"/>
        <v>6.5</v>
      </c>
      <c r="AK287" s="347">
        <f t="shared" si="38"/>
        <v>6.6</v>
      </c>
      <c r="AL287" s="136">
        <f t="shared" si="39"/>
        <v>24</v>
      </c>
    </row>
    <row r="288" spans="1:38" ht="15.6" thickTop="1" thickBot="1">
      <c r="A288" s="83" t="s">
        <v>341</v>
      </c>
      <c r="B288" s="46" t="s">
        <v>349</v>
      </c>
      <c r="C288" s="137">
        <v>1708</v>
      </c>
      <c r="D288" s="128">
        <f>H!G288</f>
        <v>10</v>
      </c>
      <c r="E288" s="128">
        <f>H!P288</f>
        <v>0</v>
      </c>
      <c r="F288" s="128">
        <f>'H 50'!AD288</f>
        <v>2.7234043846739147E-2</v>
      </c>
      <c r="G288" s="128">
        <f>'H 50'!AG288</f>
        <v>7.7533046041670381</v>
      </c>
      <c r="H288" s="128">
        <f>H!W288</f>
        <v>10</v>
      </c>
      <c r="I288" s="128">
        <f>H!AA288</f>
        <v>10</v>
      </c>
      <c r="J288" s="130" cm="1">
        <f t="array" ref="J288">H!AH288:AH288</f>
        <v>6.6163595747954629</v>
      </c>
      <c r="K288" s="346">
        <f>'H 50'!BB288</f>
        <v>5.310145670999046</v>
      </c>
      <c r="L288" s="346">
        <f>'H 50'!BC288</f>
        <v>6.0559863487960612</v>
      </c>
      <c r="M288" s="346">
        <f>'H 50'!BD288</f>
        <v>5.8355924969220467</v>
      </c>
      <c r="N288" s="346">
        <f>'H 50'!BE288</f>
        <v>6.4062085320387867</v>
      </c>
      <c r="O288" s="131">
        <f>V!F288</f>
        <v>9.1999999999999993</v>
      </c>
      <c r="P288" s="132">
        <f>V!J288</f>
        <v>9.1</v>
      </c>
      <c r="Q288" s="132">
        <f>V!M288</f>
        <v>7</v>
      </c>
      <c r="R288" s="132">
        <f>V!N288</f>
        <v>6</v>
      </c>
      <c r="S288" s="129">
        <f>V!O288</f>
        <v>7.8</v>
      </c>
      <c r="T288" s="132">
        <f>V!S288</f>
        <v>2.7</v>
      </c>
      <c r="U288" s="132">
        <f>V!Y288</f>
        <v>5.6</v>
      </c>
      <c r="V288" s="129">
        <f>V!Z288</f>
        <v>4.3</v>
      </c>
      <c r="W288" s="130">
        <f t="shared" si="32"/>
        <v>6.4</v>
      </c>
      <c r="X288" s="133">
        <f>'C'!F288</f>
        <v>10</v>
      </c>
      <c r="Y288" s="134">
        <f>'C'!H288</f>
        <v>8</v>
      </c>
      <c r="Z288" s="129">
        <f>'C'!I288</f>
        <v>9.3000000000000007</v>
      </c>
      <c r="AA288" s="134">
        <f>'C'!M288</f>
        <v>9.3000000000000007</v>
      </c>
      <c r="AB288" s="134">
        <f>'C'!R288</f>
        <v>9.5</v>
      </c>
      <c r="AC288" s="134">
        <f>'C'!Y288</f>
        <v>7.3</v>
      </c>
      <c r="AD288" s="134">
        <f>'C'!Z288</f>
        <v>10</v>
      </c>
      <c r="AE288" s="129">
        <f>'C'!AA288</f>
        <v>9</v>
      </c>
      <c r="AF288" s="130">
        <f t="shared" si="33"/>
        <v>9.1999999999999993</v>
      </c>
      <c r="AG288" s="135">
        <f t="shared" si="34"/>
        <v>7.3</v>
      </c>
      <c r="AH288" s="347">
        <f t="shared" si="35"/>
        <v>6.8</v>
      </c>
      <c r="AI288" s="347">
        <f t="shared" si="36"/>
        <v>7.1</v>
      </c>
      <c r="AJ288" s="347">
        <f t="shared" si="37"/>
        <v>7</v>
      </c>
      <c r="AK288" s="347">
        <f t="shared" si="38"/>
        <v>7.2</v>
      </c>
      <c r="AL288" s="136">
        <f t="shared" si="39"/>
        <v>2</v>
      </c>
    </row>
    <row r="289" spans="1:38" ht="15.6" thickTop="1" thickBot="1">
      <c r="A289" s="83" t="s">
        <v>341</v>
      </c>
      <c r="B289" s="46" t="s">
        <v>350</v>
      </c>
      <c r="C289" s="137">
        <v>1709</v>
      </c>
      <c r="D289" s="128">
        <f>H!G289</f>
        <v>10</v>
      </c>
      <c r="E289" s="128">
        <f>H!P289</f>
        <v>7.6</v>
      </c>
      <c r="F289" s="128">
        <f>'H 50'!AD289</f>
        <v>0</v>
      </c>
      <c r="G289" s="128">
        <f>'H 50'!AG289</f>
        <v>6.2604022759171567</v>
      </c>
      <c r="H289" s="128">
        <f>H!W289</f>
        <v>10</v>
      </c>
      <c r="I289" s="128">
        <f>H!AA289</f>
        <v>10</v>
      </c>
      <c r="J289" s="130" cm="1">
        <f t="array" ref="J289">H!AH289:AH289</f>
        <v>8.4891425128410685</v>
      </c>
      <c r="K289" s="346">
        <f>'H 50'!BB289</f>
        <v>5.731215993347635</v>
      </c>
      <c r="L289" s="346">
        <f>'H 50'!BC289</f>
        <v>6.0691034581711998</v>
      </c>
      <c r="M289" s="346">
        <f>'H 50'!BD289</f>
        <v>5.7929446093267716</v>
      </c>
      <c r="N289" s="346">
        <f>'H 50'!BE289</f>
        <v>5.4603091977836975</v>
      </c>
      <c r="O289" s="131">
        <f>V!F289</f>
        <v>6.5</v>
      </c>
      <c r="P289" s="132">
        <f>V!J289</f>
        <v>7</v>
      </c>
      <c r="Q289" s="132">
        <f>V!M289</f>
        <v>6.1</v>
      </c>
      <c r="R289" s="132">
        <f>V!N289</f>
        <v>10</v>
      </c>
      <c r="S289" s="129">
        <f>V!O289</f>
        <v>7.4</v>
      </c>
      <c r="T289" s="132">
        <f>V!S289</f>
        <v>7.3</v>
      </c>
      <c r="U289" s="132">
        <f>V!Y289</f>
        <v>5.7</v>
      </c>
      <c r="V289" s="129">
        <f>V!Z289</f>
        <v>6.6</v>
      </c>
      <c r="W289" s="130">
        <f t="shared" si="32"/>
        <v>7</v>
      </c>
      <c r="X289" s="133">
        <f>'C'!F289</f>
        <v>6.7</v>
      </c>
      <c r="Y289" s="134">
        <f>'C'!H289</f>
        <v>2.5</v>
      </c>
      <c r="Z289" s="129">
        <f>'C'!I289</f>
        <v>4.9000000000000004</v>
      </c>
      <c r="AA289" s="134">
        <f>'C'!M289</f>
        <v>4.2</v>
      </c>
      <c r="AB289" s="134">
        <f>'C'!R289</f>
        <v>8.8000000000000007</v>
      </c>
      <c r="AC289" s="134">
        <f>'C'!Y289</f>
        <v>4</v>
      </c>
      <c r="AD289" s="134">
        <f>'C'!Z289</f>
        <v>6</v>
      </c>
      <c r="AE289" s="129">
        <f>'C'!AA289</f>
        <v>5.8</v>
      </c>
      <c r="AF289" s="130">
        <f t="shared" si="33"/>
        <v>5.4</v>
      </c>
      <c r="AG289" s="135">
        <f t="shared" si="34"/>
        <v>6.8</v>
      </c>
      <c r="AH289" s="347">
        <f t="shared" si="35"/>
        <v>6</v>
      </c>
      <c r="AI289" s="347">
        <f t="shared" si="36"/>
        <v>6.1</v>
      </c>
      <c r="AJ289" s="347">
        <f t="shared" si="37"/>
        <v>6</v>
      </c>
      <c r="AK289" s="347">
        <f t="shared" si="38"/>
        <v>5.9</v>
      </c>
      <c r="AL289" s="136">
        <f t="shared" si="39"/>
        <v>12</v>
      </c>
    </row>
    <row r="290" spans="1:38" ht="15.6" thickTop="1" thickBot="1">
      <c r="A290" s="84" t="s">
        <v>351</v>
      </c>
      <c r="B290" s="46" t="s">
        <v>351</v>
      </c>
      <c r="C290" s="137">
        <v>1801</v>
      </c>
      <c r="D290" s="128">
        <f>H!G290</f>
        <v>10</v>
      </c>
      <c r="E290" s="128">
        <f>H!P290</f>
        <v>0</v>
      </c>
      <c r="F290" s="128">
        <f>'H 50'!AD290</f>
        <v>0</v>
      </c>
      <c r="G290" s="128">
        <f>'H 50'!AG290</f>
        <v>4.5854140316422463</v>
      </c>
      <c r="H290" s="128">
        <f>H!W290</f>
        <v>10</v>
      </c>
      <c r="I290" s="128">
        <f>H!AA290</f>
        <v>10</v>
      </c>
      <c r="J290" s="130" cm="1">
        <f t="array" ref="J290">H!AH290:AH290</f>
        <v>5.7239354343314091</v>
      </c>
      <c r="K290" s="346">
        <f>'H 50'!BB290</f>
        <v>5.5607524810507343</v>
      </c>
      <c r="L290" s="346">
        <f>'H 50'!BC290</f>
        <v>5.8007266589504196</v>
      </c>
      <c r="M290" s="346">
        <f>'H 50'!BD290</f>
        <v>5.5127998261302231</v>
      </c>
      <c r="N290" s="346">
        <f>'H 50'!BE290</f>
        <v>5.5583426029023224</v>
      </c>
      <c r="O290" s="131">
        <f>V!F290</f>
        <v>7.4</v>
      </c>
      <c r="P290" s="132">
        <f>V!J290</f>
        <v>7.6</v>
      </c>
      <c r="Q290" s="132">
        <f>V!M290</f>
        <v>7.4</v>
      </c>
      <c r="R290" s="132">
        <f>V!N290</f>
        <v>10</v>
      </c>
      <c r="S290" s="129">
        <f>V!O290</f>
        <v>8.1</v>
      </c>
      <c r="T290" s="132">
        <f>V!S290</f>
        <v>8.6</v>
      </c>
      <c r="U290" s="132">
        <f>V!Y290</f>
        <v>7.3</v>
      </c>
      <c r="V290" s="129">
        <f>V!Z290</f>
        <v>8</v>
      </c>
      <c r="W290" s="130">
        <f t="shared" si="32"/>
        <v>8.1</v>
      </c>
      <c r="X290" s="133">
        <f>'C'!F290</f>
        <v>3.3</v>
      </c>
      <c r="Y290" s="134">
        <f>'C'!H290</f>
        <v>3.4</v>
      </c>
      <c r="Z290" s="129">
        <f>'C'!I290</f>
        <v>3.4</v>
      </c>
      <c r="AA290" s="134">
        <f>'C'!M290</f>
        <v>8.1999999999999993</v>
      </c>
      <c r="AB290" s="134">
        <f>'C'!R290</f>
        <v>9.6</v>
      </c>
      <c r="AC290" s="134">
        <f>'C'!Y290</f>
        <v>5.3</v>
      </c>
      <c r="AD290" s="134">
        <f>'C'!Z290</f>
        <v>10</v>
      </c>
      <c r="AE290" s="129">
        <f>'C'!AA290</f>
        <v>8.3000000000000007</v>
      </c>
      <c r="AF290" s="130">
        <f t="shared" si="33"/>
        <v>6.5</v>
      </c>
      <c r="AG290" s="135">
        <f t="shared" si="34"/>
        <v>6.7</v>
      </c>
      <c r="AH290" s="347">
        <f t="shared" si="35"/>
        <v>6.6</v>
      </c>
      <c r="AI290" s="347">
        <f t="shared" si="36"/>
        <v>6.7</v>
      </c>
      <c r="AJ290" s="347">
        <f t="shared" si="37"/>
        <v>6.6</v>
      </c>
      <c r="AK290" s="347">
        <f t="shared" si="38"/>
        <v>6.6</v>
      </c>
      <c r="AL290" s="136">
        <f t="shared" si="39"/>
        <v>24</v>
      </c>
    </row>
    <row r="291" spans="1:38" ht="15.6" thickTop="1" thickBot="1">
      <c r="A291" s="84" t="s">
        <v>351</v>
      </c>
      <c r="B291" s="46" t="s">
        <v>352</v>
      </c>
      <c r="C291" s="137">
        <v>1802</v>
      </c>
      <c r="D291" s="128">
        <f>H!G291</f>
        <v>10</v>
      </c>
      <c r="E291" s="128">
        <f>H!P291</f>
        <v>0</v>
      </c>
      <c r="F291" s="128">
        <f>'H 50'!AD291</f>
        <v>0.17191489960284936</v>
      </c>
      <c r="G291" s="128">
        <f>'H 50'!AG291</f>
        <v>4.8203622360669414</v>
      </c>
      <c r="H291" s="128">
        <f>H!W291</f>
        <v>10</v>
      </c>
      <c r="I291" s="128">
        <f>H!AA291</f>
        <v>10</v>
      </c>
      <c r="J291" s="130" cm="1">
        <f t="array" ref="J291">H!AH291:AH291</f>
        <v>5.9660630128261127</v>
      </c>
      <c r="K291" s="346">
        <f>'H 50'!BB291</f>
        <v>3.763745957903879</v>
      </c>
      <c r="L291" s="346">
        <f>'H 50'!BC291</f>
        <v>5.0158694755333171</v>
      </c>
      <c r="M291" s="346">
        <f>'H 50'!BD291</f>
        <v>4.6223069638574037</v>
      </c>
      <c r="N291" s="346">
        <f>'H 50'!BE291</f>
        <v>4.9046235509398359</v>
      </c>
      <c r="O291" s="131">
        <f>V!F291</f>
        <v>6.8</v>
      </c>
      <c r="P291" s="132">
        <f>V!J291</f>
        <v>7.7</v>
      </c>
      <c r="Q291" s="132">
        <f>V!M291</f>
        <v>7.5</v>
      </c>
      <c r="R291" s="132">
        <f>V!N291</f>
        <v>4</v>
      </c>
      <c r="S291" s="129">
        <f>V!O291</f>
        <v>6.5</v>
      </c>
      <c r="T291" s="132">
        <f>V!S291</f>
        <v>1.6</v>
      </c>
      <c r="U291" s="132">
        <f>V!Y291</f>
        <v>6.7</v>
      </c>
      <c r="V291" s="129">
        <f>V!Z291</f>
        <v>4.5999999999999996</v>
      </c>
      <c r="W291" s="130">
        <f t="shared" si="32"/>
        <v>5.6</v>
      </c>
      <c r="X291" s="133">
        <f>'C'!F291</f>
        <v>6.7</v>
      </c>
      <c r="Y291" s="134">
        <f>'C'!H291</f>
        <v>5.8</v>
      </c>
      <c r="Z291" s="129">
        <f>'C'!I291</f>
        <v>6.3</v>
      </c>
      <c r="AA291" s="134">
        <f>'C'!M291</f>
        <v>5.9</v>
      </c>
      <c r="AB291" s="134">
        <f>'C'!R291</f>
        <v>9.1999999999999993</v>
      </c>
      <c r="AC291" s="134">
        <f>'C'!Y291</f>
        <v>3.5</v>
      </c>
      <c r="AD291" s="134">
        <f>'C'!Z291</f>
        <v>10</v>
      </c>
      <c r="AE291" s="129">
        <f>'C'!AA291</f>
        <v>7.2</v>
      </c>
      <c r="AF291" s="130">
        <f t="shared" si="33"/>
        <v>6.8</v>
      </c>
      <c r="AG291" s="135">
        <f t="shared" si="34"/>
        <v>6.1</v>
      </c>
      <c r="AH291" s="347">
        <f t="shared" si="35"/>
        <v>5.2</v>
      </c>
      <c r="AI291" s="347">
        <f t="shared" si="36"/>
        <v>5.8</v>
      </c>
      <c r="AJ291" s="347">
        <f t="shared" si="37"/>
        <v>5.6</v>
      </c>
      <c r="AK291" s="347">
        <f t="shared" si="38"/>
        <v>5.7</v>
      </c>
      <c r="AL291" s="136">
        <f t="shared" si="39"/>
        <v>108</v>
      </c>
    </row>
    <row r="292" spans="1:38" ht="15.6" thickTop="1" thickBot="1">
      <c r="A292" s="84" t="s">
        <v>351</v>
      </c>
      <c r="B292" s="46" t="s">
        <v>353</v>
      </c>
      <c r="C292" s="137">
        <v>1803</v>
      </c>
      <c r="D292" s="128">
        <f>H!G292</f>
        <v>10</v>
      </c>
      <c r="E292" s="128">
        <f>H!P292</f>
        <v>0</v>
      </c>
      <c r="F292" s="128">
        <f>'H 50'!AD292</f>
        <v>3.8297872340425524E-15</v>
      </c>
      <c r="G292" s="128">
        <f>'H 50'!AG292</f>
        <v>4.8272154572960666</v>
      </c>
      <c r="H292" s="128">
        <f>H!W292</f>
        <v>10</v>
      </c>
      <c r="I292" s="128">
        <f>H!AA292</f>
        <v>10</v>
      </c>
      <c r="J292" s="130" cm="1">
        <f t="array" ref="J292">H!AH292:AH292</f>
        <v>6.582356293800486</v>
      </c>
      <c r="K292" s="346">
        <f>'H 50'!BB292</f>
        <v>4.0445370940059089</v>
      </c>
      <c r="L292" s="346">
        <f>'H 50'!BC292</f>
        <v>4.6340815167890712</v>
      </c>
      <c r="M292" s="346">
        <f>'H 50'!BD292</f>
        <v>4.2255821045774233</v>
      </c>
      <c r="N292" s="346">
        <f>'H 50'!BE292</f>
        <v>4.854219291054088</v>
      </c>
      <c r="O292" s="131">
        <f>V!F292</f>
        <v>6.9</v>
      </c>
      <c r="P292" s="132">
        <f>V!J292</f>
        <v>7.6</v>
      </c>
      <c r="Q292" s="132">
        <f>V!M292</f>
        <v>7</v>
      </c>
      <c r="R292" s="132">
        <f>V!N292</f>
        <v>10</v>
      </c>
      <c r="S292" s="129">
        <f>V!O292</f>
        <v>7.9</v>
      </c>
      <c r="T292" s="132">
        <f>V!S292</f>
        <v>8</v>
      </c>
      <c r="U292" s="132">
        <f>V!Y292</f>
        <v>5.4</v>
      </c>
      <c r="V292" s="129">
        <f>V!Z292</f>
        <v>6.9</v>
      </c>
      <c r="W292" s="130">
        <f t="shared" si="32"/>
        <v>7.4</v>
      </c>
      <c r="X292" s="133">
        <f>'C'!F292</f>
        <v>3.3</v>
      </c>
      <c r="Y292" s="134">
        <f>'C'!H292</f>
        <v>3.5</v>
      </c>
      <c r="Z292" s="129">
        <f>'C'!I292</f>
        <v>3.4</v>
      </c>
      <c r="AA292" s="134">
        <f>'C'!M292</f>
        <v>6.4</v>
      </c>
      <c r="AB292" s="134">
        <f>'C'!R292</f>
        <v>9.8000000000000007</v>
      </c>
      <c r="AC292" s="134">
        <f>'C'!Y292</f>
        <v>5.0999999999999996</v>
      </c>
      <c r="AD292" s="134">
        <f>'C'!Z292</f>
        <v>10</v>
      </c>
      <c r="AE292" s="129">
        <f>'C'!AA292</f>
        <v>7.8</v>
      </c>
      <c r="AF292" s="130">
        <f t="shared" si="33"/>
        <v>6.1</v>
      </c>
      <c r="AG292" s="135">
        <f t="shared" si="34"/>
        <v>6.7</v>
      </c>
      <c r="AH292" s="347">
        <f t="shared" si="35"/>
        <v>5.7</v>
      </c>
      <c r="AI292" s="347">
        <f t="shared" si="36"/>
        <v>5.9</v>
      </c>
      <c r="AJ292" s="347">
        <f t="shared" si="37"/>
        <v>5.8</v>
      </c>
      <c r="AK292" s="347">
        <f t="shared" si="38"/>
        <v>6</v>
      </c>
      <c r="AL292" s="136">
        <f t="shared" si="39"/>
        <v>24</v>
      </c>
    </row>
    <row r="293" spans="1:38" ht="15.6" thickTop="1" thickBot="1">
      <c r="A293" s="84" t="s">
        <v>351</v>
      </c>
      <c r="B293" s="46" t="s">
        <v>354</v>
      </c>
      <c r="C293" s="137">
        <v>1804</v>
      </c>
      <c r="D293" s="128">
        <f>H!G293</f>
        <v>10</v>
      </c>
      <c r="E293" s="128">
        <f>H!P293</f>
        <v>0</v>
      </c>
      <c r="F293" s="128">
        <f>'H 50'!AD293</f>
        <v>0.12297872533189488</v>
      </c>
      <c r="G293" s="128">
        <f>'H 50'!AG293</f>
        <v>4.5472348207823794</v>
      </c>
      <c r="H293" s="128">
        <f>H!W293</f>
        <v>10</v>
      </c>
      <c r="I293" s="128">
        <f>H!AA293</f>
        <v>10</v>
      </c>
      <c r="J293" s="130" cm="1">
        <f t="array" ref="J293">H!AH293:AH293</f>
        <v>6.3822303826900431</v>
      </c>
      <c r="K293" s="346">
        <f>'H 50'!BB293</f>
        <v>5.8710217840261381</v>
      </c>
      <c r="L293" s="346">
        <f>'H 50'!BC293</f>
        <v>6.3598459839382633</v>
      </c>
      <c r="M293" s="346">
        <f>'H 50'!BD293</f>
        <v>5.924314297174436</v>
      </c>
      <c r="N293" s="346">
        <f>'H 50'!BE293</f>
        <v>6.575426609618912</v>
      </c>
      <c r="O293" s="131">
        <f>V!F293</f>
        <v>5.2</v>
      </c>
      <c r="P293" s="132">
        <f>V!J293</f>
        <v>5.4</v>
      </c>
      <c r="Q293" s="132">
        <f>V!M293</f>
        <v>6</v>
      </c>
      <c r="R293" s="132">
        <f>V!N293</f>
        <v>10</v>
      </c>
      <c r="S293" s="129">
        <f>V!O293</f>
        <v>6.7</v>
      </c>
      <c r="T293" s="132">
        <f>V!S293</f>
        <v>9</v>
      </c>
      <c r="U293" s="132">
        <f>V!Y293</f>
        <v>5</v>
      </c>
      <c r="V293" s="129">
        <f>V!Z293</f>
        <v>7.5</v>
      </c>
      <c r="W293" s="130">
        <f t="shared" si="32"/>
        <v>7.1</v>
      </c>
      <c r="X293" s="133">
        <f>'C'!F293</f>
        <v>5.4</v>
      </c>
      <c r="Y293" s="134">
        <f>'C'!H293</f>
        <v>0.8</v>
      </c>
      <c r="Z293" s="129">
        <f>'C'!I293</f>
        <v>3.4</v>
      </c>
      <c r="AA293" s="134">
        <f>'C'!M293</f>
        <v>3.3</v>
      </c>
      <c r="AB293" s="134">
        <f>'C'!R293</f>
        <v>3.8</v>
      </c>
      <c r="AC293" s="134">
        <f>'C'!Y293</f>
        <v>2.9</v>
      </c>
      <c r="AD293" s="134">
        <f>'C'!Z293</f>
        <v>6</v>
      </c>
      <c r="AE293" s="129">
        <f>'C'!AA293</f>
        <v>4</v>
      </c>
      <c r="AF293" s="130">
        <f t="shared" si="33"/>
        <v>3.7</v>
      </c>
      <c r="AG293" s="135">
        <f t="shared" si="34"/>
        <v>5.5</v>
      </c>
      <c r="AH293" s="347">
        <f t="shared" si="35"/>
        <v>5.4</v>
      </c>
      <c r="AI293" s="347">
        <f t="shared" si="36"/>
        <v>5.5</v>
      </c>
      <c r="AJ293" s="347">
        <f t="shared" si="37"/>
        <v>5.4</v>
      </c>
      <c r="AK293" s="347">
        <f t="shared" si="38"/>
        <v>5.6</v>
      </c>
      <c r="AL293" s="136">
        <f t="shared" si="39"/>
        <v>215</v>
      </c>
    </row>
    <row r="294" spans="1:38" ht="15.6" thickTop="1" thickBot="1">
      <c r="A294" s="84" t="s">
        <v>351</v>
      </c>
      <c r="B294" s="46" t="s">
        <v>355</v>
      </c>
      <c r="C294" s="137">
        <v>1805</v>
      </c>
      <c r="D294" s="128">
        <f>H!G294</f>
        <v>10</v>
      </c>
      <c r="E294" s="128">
        <f>H!P294</f>
        <v>0</v>
      </c>
      <c r="F294" s="128">
        <f>'H 50'!AD294</f>
        <v>0</v>
      </c>
      <c r="G294" s="128">
        <f>'H 50'!AG294</f>
        <v>4.7361724992835779</v>
      </c>
      <c r="H294" s="128">
        <f>H!W294</f>
        <v>10</v>
      </c>
      <c r="I294" s="128">
        <f>H!AA294</f>
        <v>10</v>
      </c>
      <c r="J294" s="130" cm="1">
        <f t="array" ref="J294">H!AH294:AH294</f>
        <v>5.8068200735002398</v>
      </c>
      <c r="K294" s="346">
        <f>'H 50'!BB294</f>
        <v>4.1049135214012731</v>
      </c>
      <c r="L294" s="346">
        <f>'H 50'!BC294</f>
        <v>4.5532871117162532</v>
      </c>
      <c r="M294" s="346">
        <f>'H 50'!BD294</f>
        <v>4.3679350264041643</v>
      </c>
      <c r="N294" s="346">
        <f>'H 50'!BE294</f>
        <v>3.7731866847000304</v>
      </c>
      <c r="O294" s="131">
        <f>V!F294</f>
        <v>8.1</v>
      </c>
      <c r="P294" s="132">
        <f>V!J294</f>
        <v>8.6999999999999993</v>
      </c>
      <c r="Q294" s="132">
        <f>V!M294</f>
        <v>8.1</v>
      </c>
      <c r="R294" s="132">
        <f>V!N294</f>
        <v>4</v>
      </c>
      <c r="S294" s="129">
        <f>V!O294</f>
        <v>7.2</v>
      </c>
      <c r="T294" s="132">
        <f>V!S294</f>
        <v>1.5</v>
      </c>
      <c r="U294" s="132">
        <f>V!Y294</f>
        <v>5.7</v>
      </c>
      <c r="V294" s="129">
        <f>V!Z294</f>
        <v>3.9</v>
      </c>
      <c r="W294" s="130">
        <f t="shared" si="32"/>
        <v>5.8</v>
      </c>
      <c r="X294" s="133">
        <f>'C'!F294</f>
        <v>3.3</v>
      </c>
      <c r="Y294" s="134">
        <f>'C'!H294</f>
        <v>6.7</v>
      </c>
      <c r="Z294" s="129">
        <f>'C'!I294</f>
        <v>5.2</v>
      </c>
      <c r="AA294" s="134">
        <f>'C'!M294</f>
        <v>8.9</v>
      </c>
      <c r="AB294" s="134">
        <f>'C'!R294</f>
        <v>7</v>
      </c>
      <c r="AC294" s="134">
        <f>'C'!Y294</f>
        <v>5.6</v>
      </c>
      <c r="AD294" s="134">
        <f>'C'!Z294</f>
        <v>10</v>
      </c>
      <c r="AE294" s="129">
        <f>'C'!AA294</f>
        <v>7.9</v>
      </c>
      <c r="AF294" s="130">
        <f t="shared" si="33"/>
        <v>6.8</v>
      </c>
      <c r="AG294" s="135">
        <f t="shared" si="34"/>
        <v>6.1</v>
      </c>
      <c r="AH294" s="347">
        <f t="shared" si="35"/>
        <v>5.5</v>
      </c>
      <c r="AI294" s="347">
        <f t="shared" si="36"/>
        <v>5.6</v>
      </c>
      <c r="AJ294" s="347">
        <f t="shared" si="37"/>
        <v>5.6</v>
      </c>
      <c r="AK294" s="347">
        <f t="shared" si="38"/>
        <v>5.3</v>
      </c>
      <c r="AL294" s="136">
        <f t="shared" si="39"/>
        <v>108</v>
      </c>
    </row>
    <row r="295" spans="1:38" ht="15.6" thickTop="1" thickBot="1">
      <c r="A295" s="84" t="s">
        <v>351</v>
      </c>
      <c r="B295" s="46" t="s">
        <v>356</v>
      </c>
      <c r="C295" s="137">
        <v>1806</v>
      </c>
      <c r="D295" s="128">
        <f>H!G295</f>
        <v>10</v>
      </c>
      <c r="E295" s="128">
        <f>H!P295</f>
        <v>0</v>
      </c>
      <c r="F295" s="128">
        <f>'H 50'!AD295</f>
        <v>0</v>
      </c>
      <c r="G295" s="128">
        <f>'H 50'!AG295</f>
        <v>4.6480667402802105</v>
      </c>
      <c r="H295" s="128">
        <f>H!W295</f>
        <v>10</v>
      </c>
      <c r="I295" s="128">
        <f>H!AA295</f>
        <v>10</v>
      </c>
      <c r="J295" s="130" cm="1">
        <f t="array" ref="J295">H!AH295:AH295</f>
        <v>5.6750413482220123</v>
      </c>
      <c r="K295" s="346">
        <f>'H 50'!BB295</f>
        <v>2.6250039591828584</v>
      </c>
      <c r="L295" s="346">
        <f>'H 50'!BC295</f>
        <v>2.8770497064608302</v>
      </c>
      <c r="M295" s="346">
        <f>'H 50'!BD295</f>
        <v>2.6533913434203331</v>
      </c>
      <c r="N295" s="346">
        <f>'H 50'!BE295</f>
        <v>2.5218885096379497</v>
      </c>
      <c r="O295" s="131">
        <f>V!F295</f>
        <v>7.6</v>
      </c>
      <c r="P295" s="132">
        <f>V!J295</f>
        <v>8</v>
      </c>
      <c r="Q295" s="132">
        <f>V!M295</f>
        <v>7.3</v>
      </c>
      <c r="R295" s="132">
        <f>V!N295</f>
        <v>10</v>
      </c>
      <c r="S295" s="129">
        <f>V!O295</f>
        <v>8.1999999999999993</v>
      </c>
      <c r="T295" s="132">
        <f>V!S295</f>
        <v>10</v>
      </c>
      <c r="U295" s="132">
        <f>V!Y295</f>
        <v>7.1</v>
      </c>
      <c r="V295" s="129">
        <f>V!Z295</f>
        <v>9</v>
      </c>
      <c r="W295" s="130">
        <f t="shared" si="32"/>
        <v>8.6</v>
      </c>
      <c r="X295" s="133">
        <f>'C'!F295</f>
        <v>0.7</v>
      </c>
      <c r="Y295" s="134">
        <f>'C'!H295</f>
        <v>3.6</v>
      </c>
      <c r="Z295" s="129">
        <f>'C'!I295</f>
        <v>2.2999999999999998</v>
      </c>
      <c r="AA295" s="134">
        <f>'C'!M295</f>
        <v>6.1</v>
      </c>
      <c r="AB295" s="134">
        <f>'C'!R295</f>
        <v>7.4</v>
      </c>
      <c r="AC295" s="134">
        <f>'C'!Y295</f>
        <v>4.5999999999999996</v>
      </c>
      <c r="AD295" s="134">
        <f>'C'!Z295</f>
        <v>10</v>
      </c>
      <c r="AE295" s="129">
        <f>'C'!AA295</f>
        <v>7</v>
      </c>
      <c r="AF295" s="130">
        <f t="shared" si="33"/>
        <v>5.0999999999999996</v>
      </c>
      <c r="AG295" s="135">
        <f t="shared" si="34"/>
        <v>6.3</v>
      </c>
      <c r="AH295" s="347">
        <f t="shared" si="35"/>
        <v>4.9000000000000004</v>
      </c>
      <c r="AI295" s="347">
        <f t="shared" si="36"/>
        <v>5</v>
      </c>
      <c r="AJ295" s="347">
        <f t="shared" si="37"/>
        <v>4.9000000000000004</v>
      </c>
      <c r="AK295" s="347">
        <f t="shared" si="38"/>
        <v>4.8</v>
      </c>
      <c r="AL295" s="136">
        <f t="shared" si="39"/>
        <v>76</v>
      </c>
    </row>
    <row r="296" spans="1:38" ht="15.6" thickTop="1" thickBot="1">
      <c r="A296" s="84" t="s">
        <v>351</v>
      </c>
      <c r="B296" s="46" t="s">
        <v>357</v>
      </c>
      <c r="C296" s="137">
        <v>1807</v>
      </c>
      <c r="D296" s="128">
        <f>H!G296</f>
        <v>10</v>
      </c>
      <c r="E296" s="128">
        <f>H!P296</f>
        <v>0</v>
      </c>
      <c r="F296" s="128">
        <f>'H 50'!AD296</f>
        <v>2.7659574468085107E-15</v>
      </c>
      <c r="G296" s="128">
        <f>'H 50'!AG296</f>
        <v>4.7694568647125601</v>
      </c>
      <c r="H296" s="128">
        <f>H!W296</f>
        <v>10</v>
      </c>
      <c r="I296" s="128">
        <f>H!AA296</f>
        <v>10</v>
      </c>
      <c r="J296" s="130" cm="1">
        <f t="array" ref="J296">H!AH296:AH296</f>
        <v>6.2062327017735504</v>
      </c>
      <c r="K296" s="346">
        <f>'H 50'!BB296</f>
        <v>4.074952213457828</v>
      </c>
      <c r="L296" s="346">
        <f>'H 50'!BC296</f>
        <v>4.4613015688457303</v>
      </c>
      <c r="M296" s="346">
        <f>'H 50'!BD296</f>
        <v>4.0199416390356371</v>
      </c>
      <c r="N296" s="346">
        <f>'H 50'!BE296</f>
        <v>4.4953993841340276</v>
      </c>
      <c r="O296" s="131">
        <f>V!F296</f>
        <v>6.2</v>
      </c>
      <c r="P296" s="132">
        <f>V!J296</f>
        <v>6.9</v>
      </c>
      <c r="Q296" s="132">
        <f>V!M296</f>
        <v>6.8</v>
      </c>
      <c r="R296" s="132">
        <f>V!N296</f>
        <v>10</v>
      </c>
      <c r="S296" s="129">
        <f>V!O296</f>
        <v>7.5</v>
      </c>
      <c r="T296" s="132">
        <f>V!S296</f>
        <v>8.6999999999999993</v>
      </c>
      <c r="U296" s="132">
        <f>V!Y296</f>
        <v>5.4</v>
      </c>
      <c r="V296" s="129">
        <f>V!Z296</f>
        <v>7.4</v>
      </c>
      <c r="W296" s="130">
        <f t="shared" si="32"/>
        <v>7.5</v>
      </c>
      <c r="X296" s="133">
        <f>'C'!F296</f>
        <v>6.7</v>
      </c>
      <c r="Y296" s="134">
        <f>'C'!H296</f>
        <v>2.2000000000000002</v>
      </c>
      <c r="Z296" s="129">
        <f>'C'!I296</f>
        <v>4.8</v>
      </c>
      <c r="AA296" s="134">
        <f>'C'!M296</f>
        <v>4.9000000000000004</v>
      </c>
      <c r="AB296" s="134">
        <f>'C'!R296</f>
        <v>9.8000000000000007</v>
      </c>
      <c r="AC296" s="134">
        <f>'C'!Y296</f>
        <v>3.8</v>
      </c>
      <c r="AD296" s="134">
        <f>'C'!Z296</f>
        <v>6</v>
      </c>
      <c r="AE296" s="129">
        <f>'C'!AA296</f>
        <v>6.1</v>
      </c>
      <c r="AF296" s="130">
        <f t="shared" si="33"/>
        <v>5.5</v>
      </c>
      <c r="AG296" s="135">
        <f t="shared" si="34"/>
        <v>6.3</v>
      </c>
      <c r="AH296" s="347">
        <f t="shared" si="35"/>
        <v>5.5</v>
      </c>
      <c r="AI296" s="347">
        <f t="shared" si="36"/>
        <v>5.7</v>
      </c>
      <c r="AJ296" s="347">
        <f t="shared" si="37"/>
        <v>5.5</v>
      </c>
      <c r="AK296" s="347">
        <f t="shared" si="38"/>
        <v>5.7</v>
      </c>
      <c r="AL296" s="136">
        <f t="shared" si="39"/>
        <v>76</v>
      </c>
    </row>
    <row r="297" spans="1:38" ht="15.6" thickTop="1" thickBot="1">
      <c r="A297" s="84" t="s">
        <v>351</v>
      </c>
      <c r="B297" s="46" t="s">
        <v>180</v>
      </c>
      <c r="C297" s="137">
        <v>1808</v>
      </c>
      <c r="D297" s="128">
        <f>H!G297</f>
        <v>10</v>
      </c>
      <c r="E297" s="128">
        <f>H!P297</f>
        <v>0</v>
      </c>
      <c r="F297" s="128">
        <f>'H 50'!AD297</f>
        <v>0</v>
      </c>
      <c r="G297" s="128">
        <f>'H 50'!AG297</f>
        <v>4.2741066761213409</v>
      </c>
      <c r="H297" s="128">
        <f>H!W297</f>
        <v>10</v>
      </c>
      <c r="I297" s="128">
        <f>H!AA297</f>
        <v>10</v>
      </c>
      <c r="J297" s="130" cm="1">
        <f t="array" ref="J297">H!AH297:AH297</f>
        <v>5.7428995317833822</v>
      </c>
      <c r="K297" s="346">
        <f>'H 50'!BB297</f>
        <v>5.4981025313892786</v>
      </c>
      <c r="L297" s="346">
        <f>'H 50'!BC297</f>
        <v>5.4840399227687451</v>
      </c>
      <c r="M297" s="346">
        <f>'H 50'!BD297</f>
        <v>5.4208596834916634</v>
      </c>
      <c r="N297" s="346">
        <f>'H 50'!BE297</f>
        <v>5.447361383682007</v>
      </c>
      <c r="O297" s="131">
        <f>V!F297</f>
        <v>6.1</v>
      </c>
      <c r="P297" s="132">
        <f>V!J297</f>
        <v>6.6</v>
      </c>
      <c r="Q297" s="132">
        <f>V!M297</f>
        <v>6.5</v>
      </c>
      <c r="R297" s="132">
        <f>V!N297</f>
        <v>10</v>
      </c>
      <c r="S297" s="129">
        <f>V!O297</f>
        <v>7.3</v>
      </c>
      <c r="T297" s="132">
        <f>V!S297</f>
        <v>10</v>
      </c>
      <c r="U297" s="132">
        <f>V!Y297</f>
        <v>5.5</v>
      </c>
      <c r="V297" s="129">
        <f>V!Z297</f>
        <v>8.6</v>
      </c>
      <c r="W297" s="130">
        <f t="shared" si="32"/>
        <v>8</v>
      </c>
      <c r="X297" s="133">
        <f>'C'!F297</f>
        <v>8.9</v>
      </c>
      <c r="Y297" s="134">
        <f>'C'!H297</f>
        <v>2.8</v>
      </c>
      <c r="Z297" s="129">
        <f>'C'!I297</f>
        <v>6.8</v>
      </c>
      <c r="AA297" s="134">
        <f>'C'!M297</f>
        <v>4.5999999999999996</v>
      </c>
      <c r="AB297" s="134">
        <f>'C'!R297</f>
        <v>8.9</v>
      </c>
      <c r="AC297" s="134">
        <f>'C'!Y297</f>
        <v>3</v>
      </c>
      <c r="AD297" s="134">
        <f>'C'!Z297</f>
        <v>10</v>
      </c>
      <c r="AE297" s="129">
        <f>'C'!AA297</f>
        <v>6.6</v>
      </c>
      <c r="AF297" s="130">
        <f t="shared" si="33"/>
        <v>6.7</v>
      </c>
      <c r="AG297" s="135">
        <f t="shared" si="34"/>
        <v>6.8</v>
      </c>
      <c r="AH297" s="347">
        <f t="shared" si="35"/>
        <v>6.7</v>
      </c>
      <c r="AI297" s="347">
        <f t="shared" si="36"/>
        <v>6.6</v>
      </c>
      <c r="AJ297" s="347">
        <f t="shared" si="37"/>
        <v>6.6</v>
      </c>
      <c r="AK297" s="347">
        <f t="shared" si="38"/>
        <v>6.6</v>
      </c>
      <c r="AL297" s="136">
        <f t="shared" si="39"/>
        <v>12</v>
      </c>
    </row>
    <row r="298" spans="1:38" ht="15.6" thickTop="1" thickBot="1">
      <c r="A298" s="84" t="s">
        <v>351</v>
      </c>
      <c r="B298" s="46" t="s">
        <v>358</v>
      </c>
      <c r="C298" s="137">
        <v>1809</v>
      </c>
      <c r="D298" s="128">
        <f>H!G298</f>
        <v>10</v>
      </c>
      <c r="E298" s="128">
        <f>H!P298</f>
        <v>0</v>
      </c>
      <c r="F298" s="128">
        <f>'H 50'!AD298</f>
        <v>0</v>
      </c>
      <c r="G298" s="128">
        <f>'H 50'!AG298</f>
        <v>4.5442976217732332</v>
      </c>
      <c r="H298" s="128">
        <f>H!W298</f>
        <v>10</v>
      </c>
      <c r="I298" s="128">
        <f>H!AA298</f>
        <v>10</v>
      </c>
      <c r="J298" s="130" cm="1">
        <f t="array" ref="J298">H!AH298:AH298</f>
        <v>5.9588840034443136</v>
      </c>
      <c r="K298" s="346">
        <f>'H 50'!BB298</f>
        <v>5.460005317409018</v>
      </c>
      <c r="L298" s="346">
        <f>'H 50'!BC298</f>
        <v>5.7548370496641574</v>
      </c>
      <c r="M298" s="346">
        <f>'H 50'!BD298</f>
        <v>5.6410811734759436</v>
      </c>
      <c r="N298" s="346">
        <f>'H 50'!BE298</f>
        <v>5.9773202047653795</v>
      </c>
      <c r="O298" s="131">
        <f>V!F298</f>
        <v>7.8</v>
      </c>
      <c r="P298" s="132">
        <f>V!J298</f>
        <v>8.3000000000000007</v>
      </c>
      <c r="Q298" s="132">
        <f>V!M298</f>
        <v>8.1</v>
      </c>
      <c r="R298" s="132">
        <f>V!N298</f>
        <v>4</v>
      </c>
      <c r="S298" s="129">
        <f>V!O298</f>
        <v>7.1</v>
      </c>
      <c r="T298" s="132">
        <f>V!S298</f>
        <v>6.8</v>
      </c>
      <c r="U298" s="132">
        <f>V!Y298</f>
        <v>6.8</v>
      </c>
      <c r="V298" s="129">
        <f>V!Z298</f>
        <v>6.8</v>
      </c>
      <c r="W298" s="130">
        <f t="shared" si="32"/>
        <v>7</v>
      </c>
      <c r="X298" s="133">
        <f>'C'!F298</f>
        <v>3.3</v>
      </c>
      <c r="Y298" s="134">
        <f>'C'!H298</f>
        <v>6.2</v>
      </c>
      <c r="Z298" s="129">
        <f>'C'!I298</f>
        <v>4.9000000000000004</v>
      </c>
      <c r="AA298" s="134">
        <f>'C'!M298</f>
        <v>7.8</v>
      </c>
      <c r="AB298" s="134">
        <f>'C'!R298</f>
        <v>7.3</v>
      </c>
      <c r="AC298" s="134">
        <f>'C'!Y298</f>
        <v>4.9000000000000004</v>
      </c>
      <c r="AD298" s="134">
        <f>'C'!Z298</f>
        <v>10</v>
      </c>
      <c r="AE298" s="129">
        <f>'C'!AA298</f>
        <v>7.5</v>
      </c>
      <c r="AF298" s="130">
        <f t="shared" si="33"/>
        <v>6.4</v>
      </c>
      <c r="AG298" s="135">
        <f t="shared" si="34"/>
        <v>6.4</v>
      </c>
      <c r="AH298" s="347">
        <f t="shared" si="35"/>
        <v>6.3</v>
      </c>
      <c r="AI298" s="347">
        <f t="shared" si="36"/>
        <v>6.4</v>
      </c>
      <c r="AJ298" s="347">
        <f t="shared" si="37"/>
        <v>6.3</v>
      </c>
      <c r="AK298" s="347">
        <f t="shared" si="38"/>
        <v>6.4</v>
      </c>
      <c r="AL298" s="136">
        <f t="shared" si="39"/>
        <v>65</v>
      </c>
    </row>
    <row r="299" spans="1:38" ht="15.6" thickTop="1" thickBot="1">
      <c r="A299" s="84" t="s">
        <v>351</v>
      </c>
      <c r="B299" s="46" t="s">
        <v>359</v>
      </c>
      <c r="C299" s="137">
        <v>1810</v>
      </c>
      <c r="D299" s="128">
        <f>H!G299</f>
        <v>10</v>
      </c>
      <c r="E299" s="128">
        <f>H!P299</f>
        <v>0</v>
      </c>
      <c r="F299" s="128">
        <f>'H 50'!AD299</f>
        <v>0</v>
      </c>
      <c r="G299" s="128">
        <f>'H 50'!AG299</f>
        <v>4.3436126059884526</v>
      </c>
      <c r="H299" s="128">
        <f>H!W299</f>
        <v>10</v>
      </c>
      <c r="I299" s="128">
        <f>H!AA299</f>
        <v>10</v>
      </c>
      <c r="J299" s="130" cm="1">
        <f t="array" ref="J299">H!AH299:AH299</f>
        <v>6.2967564413356287</v>
      </c>
      <c r="K299" s="346">
        <f>'H 50'!BB299</f>
        <v>5.6603819738705186</v>
      </c>
      <c r="L299" s="346">
        <f>'H 50'!BC299</f>
        <v>5.7675169818138885</v>
      </c>
      <c r="M299" s="346">
        <f>'H 50'!BD299</f>
        <v>5.7354193035029004</v>
      </c>
      <c r="N299" s="346">
        <f>'H 50'!BE299</f>
        <v>5.9246872884117847</v>
      </c>
      <c r="O299" s="131">
        <f>V!F299</f>
        <v>7.8</v>
      </c>
      <c r="P299" s="132">
        <f>V!J299</f>
        <v>7.8</v>
      </c>
      <c r="Q299" s="132">
        <f>V!M299</f>
        <v>7.6</v>
      </c>
      <c r="R299" s="132">
        <f>V!N299</f>
        <v>6</v>
      </c>
      <c r="S299" s="129">
        <f>V!O299</f>
        <v>7.3</v>
      </c>
      <c r="T299" s="132">
        <f>V!S299</f>
        <v>4.3</v>
      </c>
      <c r="U299" s="132">
        <f>V!Y299</f>
        <v>6.9</v>
      </c>
      <c r="V299" s="129">
        <f>V!Z299</f>
        <v>5.8</v>
      </c>
      <c r="W299" s="130">
        <f t="shared" si="32"/>
        <v>6.6</v>
      </c>
      <c r="X299" s="133">
        <f>'C'!F299</f>
        <v>3.3</v>
      </c>
      <c r="Y299" s="134">
        <f>'C'!H299</f>
        <v>6.6</v>
      </c>
      <c r="Z299" s="129">
        <f>'C'!I299</f>
        <v>5.2</v>
      </c>
      <c r="AA299" s="134">
        <f>'C'!M299</f>
        <v>8.8000000000000007</v>
      </c>
      <c r="AB299" s="134">
        <f>'C'!R299</f>
        <v>9.3000000000000007</v>
      </c>
      <c r="AC299" s="134">
        <f>'C'!Y299</f>
        <v>5.7</v>
      </c>
      <c r="AD299" s="134">
        <f>'C'!Z299</f>
        <v>10</v>
      </c>
      <c r="AE299" s="129">
        <f>'C'!AA299</f>
        <v>8.5</v>
      </c>
      <c r="AF299" s="130">
        <f t="shared" si="33"/>
        <v>7.2</v>
      </c>
      <c r="AG299" s="135">
        <f t="shared" si="34"/>
        <v>6.7</v>
      </c>
      <c r="AH299" s="347">
        <f t="shared" si="35"/>
        <v>6.5</v>
      </c>
      <c r="AI299" s="347">
        <f t="shared" si="36"/>
        <v>6.5</v>
      </c>
      <c r="AJ299" s="347">
        <f t="shared" si="37"/>
        <v>6.5</v>
      </c>
      <c r="AK299" s="347">
        <f t="shared" si="38"/>
        <v>6.6</v>
      </c>
      <c r="AL299" s="136">
        <f t="shared" si="39"/>
        <v>24</v>
      </c>
    </row>
    <row r="300" spans="1:38" ht="15" thickTop="1">
      <c r="A300" s="395" t="s">
        <v>351</v>
      </c>
      <c r="B300" s="109" t="s">
        <v>360</v>
      </c>
      <c r="C300" s="140">
        <v>1811</v>
      </c>
      <c r="D300" s="128">
        <f>H!G300</f>
        <v>10</v>
      </c>
      <c r="E300" s="128">
        <f>H!P300</f>
        <v>0</v>
      </c>
      <c r="F300" s="128">
        <f>'H 50'!AD300</f>
        <v>0</v>
      </c>
      <c r="G300" s="128">
        <f>'H 50'!AG300</f>
        <v>4.4591290617790111</v>
      </c>
      <c r="H300" s="128">
        <f>H!W300</f>
        <v>10</v>
      </c>
      <c r="I300" s="128">
        <f>H!AA300</f>
        <v>10</v>
      </c>
      <c r="J300" s="130" cm="1">
        <f t="array" ref="J300">H!AH300:AH300</f>
        <v>5.7573829369622054</v>
      </c>
      <c r="K300" s="346">
        <f>'H 50'!BB300</f>
        <v>5.5872476556800059</v>
      </c>
      <c r="L300" s="346">
        <f>'H 50'!BC300</f>
        <v>5.8736750377540536</v>
      </c>
      <c r="M300" s="346">
        <f>'H 50'!BD300</f>
        <v>5.4033114642812876</v>
      </c>
      <c r="N300" s="346">
        <f>'H 50'!BE300</f>
        <v>5.7255970669051974</v>
      </c>
      <c r="O300" s="131">
        <f>V!F300</f>
        <v>8.6999999999999993</v>
      </c>
      <c r="P300" s="132">
        <f>V!J300</f>
        <v>8.3000000000000007</v>
      </c>
      <c r="Q300" s="132">
        <f>V!M300</f>
        <v>7.6</v>
      </c>
      <c r="R300" s="132">
        <f>V!N300</f>
        <v>6</v>
      </c>
      <c r="S300" s="129">
        <f>V!O300</f>
        <v>7.7</v>
      </c>
      <c r="T300" s="132">
        <f>V!S300</f>
        <v>2.2999999999999998</v>
      </c>
      <c r="U300" s="132">
        <f>V!Y300</f>
        <v>7</v>
      </c>
      <c r="V300" s="129">
        <f>V!Z300</f>
        <v>5.0999999999999996</v>
      </c>
      <c r="W300" s="130">
        <f t="shared" si="32"/>
        <v>6.6</v>
      </c>
      <c r="X300" s="133">
        <f>'C'!F300</f>
        <v>3.3</v>
      </c>
      <c r="Y300" s="134">
        <f>'C'!H300</f>
        <v>7.2</v>
      </c>
      <c r="Z300" s="129">
        <f>'C'!I300</f>
        <v>5.6</v>
      </c>
      <c r="AA300" s="134">
        <f>'C'!M300</f>
        <v>8.8000000000000007</v>
      </c>
      <c r="AB300" s="134">
        <f>'C'!R300</f>
        <v>8.1</v>
      </c>
      <c r="AC300" s="134">
        <f>'C'!Y300</f>
        <v>5.8</v>
      </c>
      <c r="AD300" s="134">
        <f>'C'!Z300</f>
        <v>6</v>
      </c>
      <c r="AE300" s="129">
        <f>'C'!AA300</f>
        <v>7.2</v>
      </c>
      <c r="AF300" s="130">
        <f t="shared" si="33"/>
        <v>6.5</v>
      </c>
      <c r="AG300" s="135">
        <f t="shared" si="34"/>
        <v>6.3</v>
      </c>
      <c r="AH300" s="347">
        <f t="shared" si="35"/>
        <v>6.2</v>
      </c>
      <c r="AI300" s="347">
        <f t="shared" si="36"/>
        <v>6.3</v>
      </c>
      <c r="AJ300" s="347">
        <f t="shared" si="37"/>
        <v>6.1</v>
      </c>
      <c r="AK300" s="347">
        <f t="shared" si="38"/>
        <v>6.3</v>
      </c>
      <c r="AL300" s="136">
        <f t="shared" si="39"/>
        <v>76</v>
      </c>
    </row>
    <row r="301" spans="1:38">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row>
    <row r="302" spans="1:38">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row>
    <row r="303" spans="1:38">
      <c r="A303" s="19"/>
      <c r="B303" s="19" t="s">
        <v>413</v>
      </c>
      <c r="C303" s="19"/>
      <c r="D303" s="245">
        <f t="shared" ref="D303:G303" si="40">AVERAGE(D3:D300)</f>
        <v>8.2550335570469802</v>
      </c>
      <c r="E303" s="245">
        <f t="shared" si="40"/>
        <v>0.54228187919463078</v>
      </c>
      <c r="F303" s="245"/>
      <c r="G303" s="245">
        <f t="shared" si="40"/>
        <v>5.6814168993821106</v>
      </c>
      <c r="H303" s="245">
        <f>AVERAGE(H3:H300)</f>
        <v>10</v>
      </c>
      <c r="I303" s="245">
        <f>AVERAGE(I3:I300)</f>
        <v>5.4697986577181208</v>
      </c>
      <c r="J303" s="245">
        <f t="shared" ref="J303:AK303" si="41">AVERAGE(J3:J300)</f>
        <v>5.0332172542192826</v>
      </c>
      <c r="K303" s="245">
        <f t="shared" si="41"/>
        <v>4.8512838756334995</v>
      </c>
      <c r="L303" s="245">
        <f t="shared" si="41"/>
        <v>5.2877413650092322</v>
      </c>
      <c r="M303" s="245">
        <f t="shared" si="41"/>
        <v>5.0458972223465093</v>
      </c>
      <c r="N303" s="245">
        <f t="shared" si="41"/>
        <v>5.2507742409466331</v>
      </c>
      <c r="O303" s="245">
        <f t="shared" si="41"/>
        <v>7.404362416107384</v>
      </c>
      <c r="P303" s="245">
        <f t="shared" si="41"/>
        <v>7.3573825503355748</v>
      </c>
      <c r="Q303" s="245">
        <f t="shared" si="41"/>
        <v>6.8083892617449635</v>
      </c>
      <c r="R303" s="245">
        <f t="shared" si="41"/>
        <v>7.4362416107382554</v>
      </c>
      <c r="S303" s="245">
        <f t="shared" si="41"/>
        <v>7.2634228187919447</v>
      </c>
      <c r="T303" s="245">
        <f t="shared" si="41"/>
        <v>3.7654362416107348</v>
      </c>
      <c r="U303" s="245">
        <f t="shared" si="41"/>
        <v>5.7251677852348948</v>
      </c>
      <c r="V303" s="245">
        <f t="shared" si="41"/>
        <v>5.0395973154362395</v>
      </c>
      <c r="W303" s="245">
        <f t="shared" si="41"/>
        <v>6.3489932885906066</v>
      </c>
      <c r="X303" s="245">
        <f t="shared" si="41"/>
        <v>5.5355704697986639</v>
      </c>
      <c r="Y303" s="245">
        <f t="shared" si="41"/>
        <v>5.6761744966442995</v>
      </c>
      <c r="Z303" s="245">
        <f t="shared" si="41"/>
        <v>5.7889261744966465</v>
      </c>
      <c r="AA303" s="245">
        <f t="shared" si="41"/>
        <v>6.7402684563758362</v>
      </c>
      <c r="AB303" s="245">
        <f t="shared" si="41"/>
        <v>7.5177852348993328</v>
      </c>
      <c r="AC303" s="245">
        <f t="shared" si="41"/>
        <v>5.3758389261744952</v>
      </c>
      <c r="AD303" s="245">
        <f t="shared" si="41"/>
        <v>9.6778523489932891</v>
      </c>
      <c r="AE303" s="245">
        <f t="shared" si="41"/>
        <v>7.3436241610738273</v>
      </c>
      <c r="AF303" s="245">
        <f t="shared" si="41"/>
        <v>6.6805369127516796</v>
      </c>
      <c r="AG303" s="245">
        <f t="shared" si="41"/>
        <v>5.8889261744966461</v>
      </c>
      <c r="AH303" s="245">
        <f t="shared" si="41"/>
        <v>5.8181208053691256</v>
      </c>
      <c r="AI303" s="245">
        <f t="shared" si="41"/>
        <v>5.9959731543624155</v>
      </c>
      <c r="AJ303" s="245">
        <f t="shared" si="41"/>
        <v>5.8963087248322177</v>
      </c>
      <c r="AK303" s="245">
        <f t="shared" si="41"/>
        <v>5.9768456375838941</v>
      </c>
      <c r="AL303" s="19"/>
    </row>
    <row r="304" spans="1:38">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row>
    <row r="305" spans="1:38">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row>
    <row r="306" spans="1:38">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row>
    <row r="307" spans="1:38">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row>
    <row r="308" spans="1:38">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row>
    <row r="309" spans="1:38">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row>
    <row r="310" spans="1:38">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row>
    <row r="311" spans="1:38">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row>
    <row r="312" spans="1:38">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row>
    <row r="313" spans="1:38">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row>
    <row r="314" spans="1:38">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row>
    <row r="315" spans="1:38">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row>
    <row r="316" spans="1:38">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row>
    <row r="317" spans="1:38">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row>
    <row r="318" spans="1:38">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row>
    <row r="319" spans="1:38">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row>
    <row r="320" spans="1:38">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row>
    <row r="321" spans="1:38">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row>
    <row r="322" spans="1:38">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row>
    <row r="323" spans="1:38">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row>
    <row r="324" spans="1:38">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row>
    <row r="325" spans="1:38">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row>
    <row r="326" spans="1:38">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row>
    <row r="327" spans="1:38">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row>
    <row r="328" spans="1:38">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row>
    <row r="329" spans="1:38">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row>
    <row r="330" spans="1:38">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row>
    <row r="331" spans="1:38">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row>
    <row r="332" spans="1:38">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row>
    <row r="333" spans="1:38">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row>
    <row r="334" spans="1:38">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row>
    <row r="335" spans="1:38">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row>
    <row r="336" spans="1:38">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row>
    <row r="337" spans="1:38">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row>
    <row r="338" spans="1:38">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row>
    <row r="339" spans="1:38">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row>
    <row r="340" spans="1:38">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row>
    <row r="341" spans="1:38">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row>
    <row r="342" spans="1:38">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row>
    <row r="343" spans="1:38">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row>
    <row r="344" spans="1:38">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row>
    <row r="345" spans="1:38">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row>
    <row r="346" spans="1:38">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row>
    <row r="347" spans="1:38">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row>
    <row r="348" spans="1:38">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row>
    <row r="349" spans="1:38">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row>
    <row r="350" spans="1:38">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row>
    <row r="351" spans="1:38">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row>
    <row r="352" spans="1:38">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row>
    <row r="353" spans="1:38">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row>
    <row r="354" spans="1:38">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row>
    <row r="355" spans="1:38">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row>
    <row r="356" spans="1:38">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row>
    <row r="357" spans="1:38">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row>
    <row r="358" spans="1:38">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row>
    <row r="359" spans="1:38">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row>
    <row r="360" spans="1:38">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row>
    <row r="361" spans="1:38">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row>
    <row r="362" spans="1:38">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row>
    <row r="363" spans="1:38">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c r="AE363" s="19"/>
      <c r="AF363" s="19"/>
      <c r="AG363" s="19"/>
      <c r="AH363" s="19"/>
      <c r="AI363" s="19"/>
      <c r="AJ363" s="19"/>
      <c r="AK363" s="19"/>
      <c r="AL363" s="19"/>
    </row>
    <row r="364" spans="1:38">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row>
    <row r="365" spans="1:38">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row>
    <row r="366" spans="1:38">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row>
    <row r="367" spans="1:38">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row>
    <row r="368" spans="1:38">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row>
    <row r="369" spans="1:38">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row>
    <row r="370" spans="1:38">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row>
    <row r="371" spans="1:38">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row>
    <row r="372" spans="1:38">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row>
    <row r="373" spans="1:38">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row>
    <row r="374" spans="1:38">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row>
    <row r="375" spans="1:38">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row>
    <row r="376" spans="1:38">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row>
    <row r="377" spans="1:38">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row>
    <row r="378" spans="1:38">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row>
    <row r="379" spans="1:38">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row>
    <row r="380" spans="1:38">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row>
    <row r="381" spans="1:38">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row>
    <row r="382" spans="1:38">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row>
    <row r="383" spans="1:38">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row>
    <row r="384" spans="1:38">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row>
    <row r="385" spans="1:38">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row>
    <row r="386" spans="1:38">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row>
    <row r="387" spans="1:38">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row>
    <row r="388" spans="1:38">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row>
    <row r="389" spans="1:38">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row>
    <row r="390" spans="1:38">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row>
    <row r="391" spans="1:38">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row>
    <row r="392" spans="1:38">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row>
    <row r="393" spans="1:38">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row>
    <row r="394" spans="1:38">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row>
    <row r="395" spans="1:38">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row>
    <row r="396" spans="1:38">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row>
    <row r="397" spans="1:38">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row>
    <row r="398" spans="1:38">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c r="AE398" s="19"/>
      <c r="AF398" s="19"/>
      <c r="AG398" s="19"/>
      <c r="AH398" s="19"/>
      <c r="AI398" s="19"/>
      <c r="AJ398" s="19"/>
      <c r="AK398" s="19"/>
      <c r="AL398" s="19"/>
    </row>
    <row r="399" spans="1:38">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c r="AE399" s="19"/>
      <c r="AF399" s="19"/>
      <c r="AG399" s="19"/>
      <c r="AH399" s="19"/>
      <c r="AI399" s="19"/>
      <c r="AJ399" s="19"/>
      <c r="AK399" s="19"/>
      <c r="AL399" s="19"/>
    </row>
    <row r="400" spans="1:38">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19"/>
      <c r="AI400" s="19"/>
      <c r="AJ400" s="19"/>
      <c r="AK400" s="19"/>
      <c r="AL400" s="19"/>
    </row>
    <row r="401" spans="1:38">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row>
    <row r="402" spans="1:38">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row>
    <row r="403" spans="1:38">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c r="AE403" s="19"/>
      <c r="AF403" s="19"/>
      <c r="AG403" s="19"/>
      <c r="AH403" s="19"/>
      <c r="AI403" s="19"/>
      <c r="AJ403" s="19"/>
      <c r="AK403" s="19"/>
      <c r="AL403" s="19"/>
    </row>
    <row r="404" spans="1:38">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c r="AE404" s="19"/>
      <c r="AF404" s="19"/>
      <c r="AG404" s="19"/>
      <c r="AH404" s="19"/>
      <c r="AI404" s="19"/>
      <c r="AJ404" s="19"/>
      <c r="AK404" s="19"/>
      <c r="AL404" s="19"/>
    </row>
    <row r="405" spans="1:38">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row>
    <row r="406" spans="1:38">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19"/>
      <c r="AL406" s="19"/>
    </row>
    <row r="407" spans="1:38">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row>
    <row r="408" spans="1:38">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row>
    <row r="409" spans="1:38">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row>
    <row r="410" spans="1:38">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row>
    <row r="411" spans="1:38">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c r="AE411" s="19"/>
      <c r="AF411" s="19"/>
      <c r="AG411" s="19"/>
      <c r="AH411" s="19"/>
      <c r="AI411" s="19"/>
      <c r="AJ411" s="19"/>
      <c r="AK411" s="19"/>
      <c r="AL411" s="19"/>
    </row>
    <row r="412" spans="1:38">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row>
    <row r="413" spans="1:38">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row>
    <row r="414" spans="1:38">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19"/>
      <c r="AL414" s="19"/>
    </row>
    <row r="415" spans="1:38">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c r="AE415" s="19"/>
      <c r="AF415" s="19"/>
      <c r="AG415" s="19"/>
      <c r="AH415" s="19"/>
      <c r="AI415" s="19"/>
      <c r="AJ415" s="19"/>
      <c r="AK415" s="19"/>
      <c r="AL415" s="19"/>
    </row>
    <row r="416" spans="1:38">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row>
    <row r="417" spans="1:38">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row>
    <row r="418" spans="1:38">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19"/>
      <c r="AG418" s="19"/>
      <c r="AH418" s="19"/>
      <c r="AI418" s="19"/>
      <c r="AJ418" s="19"/>
      <c r="AK418" s="19"/>
      <c r="AL418" s="19"/>
    </row>
    <row r="419" spans="1:38">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19"/>
      <c r="AL419" s="19"/>
    </row>
    <row r="420" spans="1:38">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c r="AE420" s="19"/>
      <c r="AF420" s="19"/>
      <c r="AG420" s="19"/>
      <c r="AH420" s="19"/>
      <c r="AI420" s="19"/>
      <c r="AJ420" s="19"/>
      <c r="AK420" s="19"/>
      <c r="AL420" s="19"/>
    </row>
    <row r="421" spans="1:38">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row>
    <row r="422" spans="1:38">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row>
    <row r="423" spans="1:38">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c r="AE423" s="19"/>
      <c r="AF423" s="19"/>
      <c r="AG423" s="19"/>
      <c r="AH423" s="19"/>
      <c r="AI423" s="19"/>
      <c r="AJ423" s="19"/>
      <c r="AK423" s="19"/>
      <c r="AL423" s="19"/>
    </row>
    <row r="424" spans="1:38">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row>
    <row r="425" spans="1:38">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c r="AE425" s="19"/>
      <c r="AF425" s="19"/>
      <c r="AG425" s="19"/>
      <c r="AH425" s="19"/>
      <c r="AI425" s="19"/>
      <c r="AJ425" s="19"/>
      <c r="AK425" s="19"/>
      <c r="AL425" s="19"/>
    </row>
    <row r="426" spans="1:38">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c r="AE426" s="19"/>
      <c r="AF426" s="19"/>
      <c r="AG426" s="19"/>
      <c r="AH426" s="19"/>
      <c r="AI426" s="19"/>
      <c r="AJ426" s="19"/>
      <c r="AK426" s="19"/>
      <c r="AL426" s="19"/>
    </row>
    <row r="427" spans="1:38">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row>
    <row r="428" spans="1:38">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19"/>
      <c r="AL428" s="19"/>
    </row>
    <row r="429" spans="1:38">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c r="AE429" s="19"/>
      <c r="AF429" s="19"/>
      <c r="AG429" s="19"/>
      <c r="AH429" s="19"/>
      <c r="AI429" s="19"/>
      <c r="AJ429" s="19"/>
      <c r="AK429" s="19"/>
      <c r="AL429" s="19"/>
    </row>
    <row r="430" spans="1:38">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c r="AE430" s="19"/>
      <c r="AF430" s="19"/>
      <c r="AG430" s="19"/>
      <c r="AH430" s="19"/>
      <c r="AI430" s="19"/>
      <c r="AJ430" s="19"/>
      <c r="AK430" s="19"/>
      <c r="AL430" s="19"/>
    </row>
    <row r="431" spans="1:38">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row>
    <row r="432" spans="1:38">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row>
    <row r="433" spans="1:38">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c r="AE433" s="19"/>
      <c r="AF433" s="19"/>
      <c r="AG433" s="19"/>
      <c r="AH433" s="19"/>
      <c r="AI433" s="19"/>
      <c r="AJ433" s="19"/>
      <c r="AK433" s="19"/>
      <c r="AL433" s="19"/>
    </row>
    <row r="434" spans="1:38">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c r="AE434" s="19"/>
      <c r="AF434" s="19"/>
      <c r="AG434" s="19"/>
      <c r="AH434" s="19"/>
      <c r="AI434" s="19"/>
      <c r="AJ434" s="19"/>
      <c r="AK434" s="19"/>
      <c r="AL434" s="19"/>
    </row>
    <row r="435" spans="1:38">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c r="AE435" s="19"/>
      <c r="AF435" s="19"/>
      <c r="AG435" s="19"/>
      <c r="AH435" s="19"/>
      <c r="AI435" s="19"/>
      <c r="AJ435" s="19"/>
      <c r="AK435" s="19"/>
      <c r="AL435" s="19"/>
    </row>
    <row r="436" spans="1:38">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row>
    <row r="437" spans="1:38">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row>
    <row r="438" spans="1:38">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row>
    <row r="439" spans="1:38">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c r="AE439" s="19"/>
      <c r="AF439" s="19"/>
      <c r="AG439" s="19"/>
      <c r="AH439" s="19"/>
      <c r="AI439" s="19"/>
      <c r="AJ439" s="19"/>
      <c r="AK439" s="19"/>
      <c r="AL439" s="19"/>
    </row>
    <row r="440" spans="1:38">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c r="AE440" s="19"/>
      <c r="AF440" s="19"/>
      <c r="AG440" s="19"/>
      <c r="AH440" s="19"/>
      <c r="AI440" s="19"/>
      <c r="AJ440" s="19"/>
      <c r="AK440" s="19"/>
      <c r="AL440" s="19"/>
    </row>
    <row r="441" spans="1:38">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c r="AE441" s="19"/>
      <c r="AF441" s="19"/>
      <c r="AG441" s="19"/>
      <c r="AH441" s="19"/>
      <c r="AI441" s="19"/>
      <c r="AJ441" s="19"/>
      <c r="AK441" s="19"/>
      <c r="AL441" s="19"/>
    </row>
    <row r="442" spans="1:38">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row>
    <row r="443" spans="1:38">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row>
    <row r="444" spans="1:38">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row>
    <row r="445" spans="1:38">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row>
    <row r="446" spans="1:38">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row>
    <row r="447" spans="1:38">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row>
    <row r="448" spans="1:38">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row>
    <row r="449" spans="1:38">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row>
    <row r="450" spans="1:38">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row>
    <row r="451" spans="1:38">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row>
    <row r="452" spans="1:38">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row>
    <row r="453" spans="1:38">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row>
    <row r="454" spans="1:38">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c r="AE454" s="19"/>
      <c r="AF454" s="19"/>
      <c r="AG454" s="19"/>
      <c r="AH454" s="19"/>
      <c r="AI454" s="19"/>
      <c r="AJ454" s="19"/>
      <c r="AK454" s="19"/>
      <c r="AL454" s="19"/>
    </row>
    <row r="455" spans="1:38">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row>
    <row r="456" spans="1:38">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c r="AE456" s="19"/>
      <c r="AF456" s="19"/>
      <c r="AG456" s="19"/>
      <c r="AH456" s="19"/>
      <c r="AI456" s="19"/>
      <c r="AJ456" s="19"/>
      <c r="AK456" s="19"/>
      <c r="AL456" s="19"/>
    </row>
    <row r="457" spans="1:38">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row>
    <row r="458" spans="1:38">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row>
    <row r="459" spans="1:38">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row>
    <row r="460" spans="1:38">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row>
    <row r="461" spans="1:38">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row>
    <row r="462" spans="1:38">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row>
    <row r="463" spans="1:38">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c r="AE463" s="19"/>
      <c r="AF463" s="19"/>
      <c r="AG463" s="19"/>
      <c r="AH463" s="19"/>
      <c r="AI463" s="19"/>
      <c r="AJ463" s="19"/>
      <c r="AK463" s="19"/>
      <c r="AL463" s="19"/>
    </row>
    <row r="464" spans="1:38">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c r="AE464" s="19"/>
      <c r="AF464" s="19"/>
      <c r="AG464" s="19"/>
      <c r="AH464" s="19"/>
      <c r="AI464" s="19"/>
      <c r="AJ464" s="19"/>
      <c r="AK464" s="19"/>
      <c r="AL464" s="19"/>
    </row>
    <row r="465" spans="1:38">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row>
    <row r="466" spans="1:38">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c r="AE466" s="19"/>
      <c r="AF466" s="19"/>
      <c r="AG466" s="19"/>
      <c r="AH466" s="19"/>
      <c r="AI466" s="19"/>
      <c r="AJ466" s="19"/>
      <c r="AK466" s="19"/>
      <c r="AL466" s="19"/>
    </row>
    <row r="467" spans="1:38">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row>
    <row r="468" spans="1:38">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row>
    <row r="469" spans="1:38">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c r="AE469" s="19"/>
      <c r="AF469" s="19"/>
      <c r="AG469" s="19"/>
      <c r="AH469" s="19"/>
      <c r="AI469" s="19"/>
      <c r="AJ469" s="19"/>
      <c r="AK469" s="19"/>
      <c r="AL469" s="19"/>
    </row>
    <row r="470" spans="1:38">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row>
    <row r="471" spans="1:38">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c r="AE471" s="19"/>
      <c r="AF471" s="19"/>
      <c r="AG471" s="19"/>
      <c r="AH471" s="19"/>
      <c r="AI471" s="19"/>
      <c r="AJ471" s="19"/>
      <c r="AK471" s="19"/>
      <c r="AL471" s="19"/>
    </row>
    <row r="472" spans="1:38">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row>
    <row r="473" spans="1:38">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c r="AE473" s="19"/>
      <c r="AF473" s="19"/>
      <c r="AG473" s="19"/>
      <c r="AH473" s="19"/>
      <c r="AI473" s="19"/>
      <c r="AJ473" s="19"/>
      <c r="AK473" s="19"/>
      <c r="AL473" s="19"/>
    </row>
    <row r="474" spans="1:38">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row>
    <row r="475" spans="1:38">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c r="AE475" s="19"/>
      <c r="AF475" s="19"/>
      <c r="AG475" s="19"/>
      <c r="AH475" s="19"/>
      <c r="AI475" s="19"/>
      <c r="AJ475" s="19"/>
      <c r="AK475" s="19"/>
      <c r="AL475" s="19"/>
    </row>
    <row r="476" spans="1:38">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19"/>
      <c r="AL476" s="19"/>
    </row>
    <row r="477" spans="1:38">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row>
    <row r="478" spans="1:38">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c r="AE478" s="19"/>
      <c r="AF478" s="19"/>
      <c r="AG478" s="19"/>
      <c r="AH478" s="19"/>
      <c r="AI478" s="19"/>
      <c r="AJ478" s="19"/>
      <c r="AK478" s="19"/>
      <c r="AL478" s="19"/>
    </row>
    <row r="479" spans="1:38">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c r="AE479" s="19"/>
      <c r="AF479" s="19"/>
      <c r="AG479" s="19"/>
      <c r="AH479" s="19"/>
      <c r="AI479" s="19"/>
      <c r="AJ479" s="19"/>
      <c r="AK479" s="19"/>
      <c r="AL479" s="19"/>
    </row>
    <row r="480" spans="1:38">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row>
    <row r="481" spans="1:38">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c r="AE481" s="19"/>
      <c r="AF481" s="19"/>
      <c r="AG481" s="19"/>
      <c r="AH481" s="19"/>
      <c r="AI481" s="19"/>
      <c r="AJ481" s="19"/>
      <c r="AK481" s="19"/>
      <c r="AL481" s="19"/>
    </row>
    <row r="482" spans="1:38">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row>
    <row r="483" spans="1:38">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c r="AL483" s="19"/>
    </row>
    <row r="484" spans="1:38">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row>
    <row r="485" spans="1:38">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row>
    <row r="486" spans="1:38">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row>
    <row r="487" spans="1:38">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row>
    <row r="488" spans="1:38">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c r="AE488" s="19"/>
      <c r="AF488" s="19"/>
      <c r="AG488" s="19"/>
      <c r="AH488" s="19"/>
      <c r="AI488" s="19"/>
      <c r="AJ488" s="19"/>
      <c r="AK488" s="19"/>
      <c r="AL488" s="19"/>
    </row>
    <row r="489" spans="1:38">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c r="AE489" s="19"/>
      <c r="AF489" s="19"/>
      <c r="AG489" s="19"/>
      <c r="AH489" s="19"/>
      <c r="AI489" s="19"/>
      <c r="AJ489" s="19"/>
      <c r="AK489" s="19"/>
      <c r="AL489" s="19"/>
    </row>
    <row r="490" spans="1:38">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c r="AE490" s="19"/>
      <c r="AF490" s="19"/>
      <c r="AG490" s="19"/>
      <c r="AH490" s="19"/>
      <c r="AI490" s="19"/>
      <c r="AJ490" s="19"/>
      <c r="AK490" s="19"/>
      <c r="AL490" s="19"/>
    </row>
    <row r="491" spans="1:38">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c r="AE491" s="19"/>
      <c r="AF491" s="19"/>
      <c r="AG491" s="19"/>
      <c r="AH491" s="19"/>
      <c r="AI491" s="19"/>
      <c r="AJ491" s="19"/>
      <c r="AK491" s="19"/>
      <c r="AL491" s="19"/>
    </row>
    <row r="492" spans="1:38">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row>
    <row r="493" spans="1:38">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row>
    <row r="494" spans="1:38">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row>
    <row r="495" spans="1:38">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c r="AE495" s="19"/>
      <c r="AF495" s="19"/>
      <c r="AG495" s="19"/>
      <c r="AH495" s="19"/>
      <c r="AI495" s="19"/>
      <c r="AJ495" s="19"/>
      <c r="AK495" s="19"/>
      <c r="AL495" s="19"/>
    </row>
    <row r="496" spans="1:38">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row>
    <row r="497" spans="1:38">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row>
    <row r="498" spans="1:38">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c r="AE498" s="19"/>
      <c r="AF498" s="19"/>
      <c r="AG498" s="19"/>
      <c r="AH498" s="19"/>
      <c r="AI498" s="19"/>
      <c r="AJ498" s="19"/>
      <c r="AK498" s="19"/>
      <c r="AL498" s="19"/>
    </row>
  </sheetData>
  <autoFilter ref="A2:AL300" xr:uid="{00000000-0009-0000-0000-000002000000}">
    <sortState xmlns:xlrd2="http://schemas.microsoft.com/office/spreadsheetml/2017/richdata2" ref="A3:AL300">
      <sortCondition ref="C2:C300"/>
    </sortState>
  </autoFilter>
  <sortState xmlns:xlrd2="http://schemas.microsoft.com/office/spreadsheetml/2017/richdata2" ref="B3:C193">
    <sortCondition ref="B3:B193"/>
  </sortState>
  <conditionalFormatting sqref="J3:N300">
    <cfRule type="cellIs" dxfId="83" priority="54" stopIfTrue="1" operator="between">
      <formula>0</formula>
      <formula>2.5</formula>
    </cfRule>
    <cfRule type="cellIs" dxfId="82" priority="52" stopIfTrue="1" operator="between">
      <formula>3.9</formula>
      <formula>5.3</formula>
    </cfRule>
    <cfRule type="cellIs" dxfId="81" priority="51" stopIfTrue="1" operator="between">
      <formula>5.4</formula>
      <formula>6.9</formula>
    </cfRule>
    <cfRule type="cellIs" dxfId="80" priority="12" stopIfTrue="1" operator="between">
      <formula>7</formula>
      <formula>10</formula>
    </cfRule>
    <cfRule type="cellIs" dxfId="79" priority="53" stopIfTrue="1" operator="between">
      <formula>2.6</formula>
      <formula>3.8</formula>
    </cfRule>
  </conditionalFormatting>
  <conditionalFormatting sqref="S3:S300">
    <cfRule type="cellIs" dxfId="78" priority="11" stopIfTrue="1" operator="between">
      <formula>8.1</formula>
      <formula>10</formula>
    </cfRule>
    <cfRule type="cellIs" dxfId="77" priority="38" stopIfTrue="1" operator="between">
      <formula>0</formula>
      <formula>5.7</formula>
    </cfRule>
    <cfRule type="cellIs" dxfId="76" priority="35" stopIfTrue="1" operator="between">
      <formula>7.6</formula>
      <formula>8</formula>
    </cfRule>
    <cfRule type="cellIs" dxfId="75" priority="36" stopIfTrue="1" operator="between">
      <formula>6.9</formula>
      <formula>7.5</formula>
    </cfRule>
    <cfRule type="cellIs" dxfId="74" priority="37" stopIfTrue="1" operator="between">
      <formula>5.8</formula>
      <formula>6.8</formula>
    </cfRule>
  </conditionalFormatting>
  <conditionalFormatting sqref="V3:V300">
    <cfRule type="cellIs" dxfId="73" priority="6" stopIfTrue="1" operator="between">
      <formula>8.1</formula>
      <formula>10</formula>
    </cfRule>
    <cfRule type="cellIs" dxfId="72" priority="7" stopIfTrue="1" operator="between">
      <formula>7.6</formula>
      <formula>8</formula>
    </cfRule>
    <cfRule type="cellIs" dxfId="71" priority="8" stopIfTrue="1" operator="between">
      <formula>6.9</formula>
      <formula>7.5</formula>
    </cfRule>
    <cfRule type="cellIs" dxfId="70" priority="9" stopIfTrue="1" operator="between">
      <formula>5.8</formula>
      <formula>6.8</formula>
    </cfRule>
    <cfRule type="cellIs" dxfId="69" priority="10" stopIfTrue="1" operator="between">
      <formula>0</formula>
      <formula>5.7</formula>
    </cfRule>
  </conditionalFormatting>
  <conditionalFormatting sqref="W3:W300">
    <cfRule type="cellIs" dxfId="68" priority="47" stopIfTrue="1" operator="between">
      <formula>6.6</formula>
      <formula>7.2</formula>
    </cfRule>
    <cfRule type="cellIs" dxfId="67" priority="48" stopIfTrue="1" operator="between">
      <formula>5.9</formula>
      <formula>6.5</formula>
    </cfRule>
    <cfRule type="cellIs" dxfId="66" priority="49" stopIfTrue="1" operator="between">
      <formula>4.9</formula>
      <formula>5.8</formula>
    </cfRule>
    <cfRule type="cellIs" dxfId="65" priority="50" stopIfTrue="1" operator="between">
      <formula>0</formula>
      <formula>4.8</formula>
    </cfRule>
    <cfRule type="cellIs" dxfId="64" priority="5" stopIfTrue="1" operator="between">
      <formula>7.3</formula>
      <formula>10</formula>
    </cfRule>
  </conditionalFormatting>
  <conditionalFormatting sqref="Z3:Z300">
    <cfRule type="cellIs" dxfId="63" priority="19" stopIfTrue="1" operator="between">
      <formula>8.5</formula>
      <formula>10</formula>
    </cfRule>
    <cfRule type="cellIs" dxfId="62" priority="20" stopIfTrue="1" operator="between">
      <formula>7.3</formula>
      <formula>8.4</formula>
    </cfRule>
    <cfRule type="cellIs" dxfId="61" priority="21" stopIfTrue="1" operator="between">
      <formula>5.8</formula>
      <formula>7.2</formula>
    </cfRule>
    <cfRule type="cellIs" dxfId="60" priority="22" stopIfTrue="1" operator="between">
      <formula>4</formula>
      <formula>5.7</formula>
    </cfRule>
    <cfRule type="cellIs" dxfId="59" priority="23" stopIfTrue="1" operator="between">
      <formula>0</formula>
      <formula>3.9</formula>
    </cfRule>
  </conditionalFormatting>
  <conditionalFormatting sqref="AE3:AE300">
    <cfRule type="cellIs" dxfId="58" priority="24" stopIfTrue="1" operator="between">
      <formula>7.6</formula>
      <formula>10</formula>
    </cfRule>
    <cfRule type="cellIs" dxfId="57" priority="31" stopIfTrue="1" operator="between">
      <formula>6.4</formula>
      <formula>7.5</formula>
    </cfRule>
    <cfRule type="cellIs" dxfId="56" priority="34" stopIfTrue="1" operator="between">
      <formula>0</formula>
      <formula>4</formula>
    </cfRule>
    <cfRule type="cellIs" dxfId="55" priority="33" stopIfTrue="1" operator="between">
      <formula>4.1</formula>
      <formula>5.2</formula>
    </cfRule>
    <cfRule type="cellIs" dxfId="54" priority="32" stopIfTrue="1" operator="between">
      <formula>5.3</formula>
      <formula>6.3</formula>
    </cfRule>
  </conditionalFormatting>
  <conditionalFormatting sqref="AF3:AF300">
    <cfRule type="cellIs" dxfId="53" priority="25" stopIfTrue="1" operator="between">
      <formula>7.7</formula>
      <formula>10</formula>
    </cfRule>
    <cfRule type="cellIs" dxfId="52" priority="43" stopIfTrue="1" operator="between">
      <formula>6.5</formula>
      <formula>7.6</formula>
    </cfRule>
    <cfRule type="cellIs" dxfId="51" priority="44" stopIfTrue="1" operator="between">
      <formula>5.2</formula>
      <formula>6.4</formula>
    </cfRule>
    <cfRule type="cellIs" dxfId="50" priority="45" stopIfTrue="1" operator="between">
      <formula>3.8</formula>
      <formula>5.1</formula>
    </cfRule>
    <cfRule type="cellIs" dxfId="49" priority="46" stopIfTrue="1" operator="between">
      <formula>0</formula>
      <formula>3.7</formula>
    </cfRule>
  </conditionalFormatting>
  <conditionalFormatting sqref="AG3:AK300">
    <cfRule type="cellIs" dxfId="48" priority="26" stopIfTrue="1" operator="between">
      <formula>6.6</formula>
      <formula>10</formula>
    </cfRule>
    <cfRule type="cellIs" dxfId="47" priority="39" stopIfTrue="1" operator="between">
      <formula>5.8</formula>
      <formula>6.5</formula>
    </cfRule>
    <cfRule type="cellIs" dxfId="46" priority="40" stopIfTrue="1" operator="between">
      <formula>5</formula>
      <formula>5.7</formula>
    </cfRule>
    <cfRule type="cellIs" dxfId="45" priority="41" stopIfTrue="1" operator="between">
      <formula>4</formula>
      <formula>4.9</formula>
    </cfRule>
    <cfRule type="cellIs" dxfId="44" priority="42" stopIfTrue="1" operator="between">
      <formula>0</formula>
      <formula>3.9</formula>
    </cfRule>
  </conditionalFormatting>
  <pageMargins left="0" right="0" top="0.25" bottom="0.25" header="0.3" footer="0.3"/>
  <pageSetup paperSize="5" scale="45" fitToHeight="0" orientation="landscape" r:id="rId1"/>
  <headerFooter>
    <oddFooter>&amp;F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C277D-397B-4E77-8705-8505EBF8D08F}">
  <dimension ref="A1:AX303"/>
  <sheetViews>
    <sheetView tabSelected="1" workbookViewId="0">
      <selection activeCell="A5" sqref="A5"/>
    </sheetView>
  </sheetViews>
  <sheetFormatPr defaultColWidth="11.5546875" defaultRowHeight="14.4"/>
  <cols>
    <col min="1" max="1" width="15.6640625" customWidth="1"/>
    <col min="2" max="2" width="17.5546875" customWidth="1"/>
    <col min="4" max="4" width="14.6640625" customWidth="1"/>
    <col min="18" max="19" width="14.5546875" bestFit="1" customWidth="1"/>
    <col min="20" max="21" width="14.5546875" customWidth="1"/>
    <col min="22" max="22" width="12.5546875" bestFit="1" customWidth="1"/>
    <col min="23" max="23" width="13.5546875" bestFit="1" customWidth="1"/>
    <col min="27" max="27" width="29" customWidth="1"/>
    <col min="30" max="32" width="11.6640625" bestFit="1" customWidth="1"/>
    <col min="33" max="35" width="11.6640625" customWidth="1"/>
    <col min="40" max="40" width="0" hidden="1" customWidth="1"/>
  </cols>
  <sheetData>
    <row r="1" spans="1:50" ht="15" thickTop="1">
      <c r="D1" s="400" t="s">
        <v>673</v>
      </c>
      <c r="E1" s="403" t="s">
        <v>682</v>
      </c>
      <c r="F1" s="404"/>
      <c r="G1" s="404"/>
      <c r="H1" s="404"/>
      <c r="I1" s="404"/>
      <c r="J1" s="405"/>
      <c r="K1" s="403" t="s">
        <v>717</v>
      </c>
      <c r="L1" s="404"/>
      <c r="M1" s="404"/>
      <c r="N1" s="404"/>
      <c r="O1" s="404"/>
      <c r="P1" s="405"/>
      <c r="Q1" s="406"/>
      <c r="R1" s="406"/>
      <c r="S1" s="406"/>
      <c r="T1" s="406"/>
      <c r="U1" s="406"/>
      <c r="V1" s="406"/>
      <c r="W1" s="406"/>
      <c r="X1" s="406"/>
      <c r="Y1" s="406"/>
      <c r="Z1" s="406"/>
      <c r="AA1" s="406"/>
      <c r="AB1" s="406"/>
      <c r="AC1" s="407"/>
      <c r="AD1" s="426" t="s">
        <v>1049</v>
      </c>
      <c r="AE1" s="427"/>
      <c r="AF1" s="427"/>
      <c r="AG1" s="427"/>
      <c r="AH1" s="427"/>
      <c r="AI1" s="352"/>
    </row>
    <row r="2" spans="1:50">
      <c r="D2" s="401"/>
      <c r="E2" s="408" t="s">
        <v>682</v>
      </c>
      <c r="F2" s="409"/>
      <c r="G2" s="409"/>
      <c r="H2" s="409"/>
      <c r="I2" s="409"/>
      <c r="J2" s="409"/>
      <c r="K2" s="410" t="s">
        <v>716</v>
      </c>
      <c r="L2" s="409"/>
      <c r="M2" s="409"/>
      <c r="N2" s="409"/>
      <c r="O2" s="409"/>
      <c r="P2" s="409"/>
      <c r="Q2" s="398"/>
      <c r="R2" s="398"/>
      <c r="S2" s="398"/>
      <c r="T2" s="398"/>
      <c r="U2" s="398"/>
      <c r="V2" s="398"/>
      <c r="W2" s="398"/>
      <c r="X2" s="398"/>
      <c r="Y2" s="398"/>
      <c r="Z2" s="398"/>
      <c r="AA2" s="398"/>
      <c r="AB2" s="398"/>
      <c r="AC2" s="398"/>
      <c r="AD2" s="398" t="s">
        <v>1048</v>
      </c>
      <c r="AE2" s="398"/>
      <c r="AF2" s="398"/>
      <c r="AG2" s="357"/>
      <c r="AH2" s="357"/>
      <c r="AI2" s="357"/>
      <c r="AJ2" s="357"/>
      <c r="AK2" s="357"/>
      <c r="AL2" s="357"/>
      <c r="AM2" s="357"/>
      <c r="AO2" s="398" t="s">
        <v>686</v>
      </c>
      <c r="AP2" s="398"/>
      <c r="AQ2" s="398"/>
      <c r="AR2" s="357"/>
      <c r="AS2" s="357"/>
      <c r="AT2" s="357"/>
      <c r="AU2" s="357"/>
      <c r="AV2" s="357"/>
      <c r="AW2" s="357"/>
      <c r="AX2" s="357"/>
    </row>
    <row r="3" spans="1:50" ht="15" customHeight="1">
      <c r="D3" s="401"/>
      <c r="E3" s="411" t="s">
        <v>681</v>
      </c>
      <c r="F3" s="412"/>
      <c r="G3" s="413"/>
      <c r="H3" s="417" t="s">
        <v>683</v>
      </c>
      <c r="I3" s="418"/>
      <c r="J3" s="419"/>
      <c r="K3" s="411" t="s">
        <v>681</v>
      </c>
      <c r="L3" s="412"/>
      <c r="M3" s="413"/>
      <c r="N3" s="417" t="s">
        <v>683</v>
      </c>
      <c r="O3" s="418"/>
      <c r="P3" s="418"/>
      <c r="Q3" s="399" t="s">
        <v>688</v>
      </c>
      <c r="R3" s="399"/>
      <c r="S3" s="399"/>
      <c r="T3" s="399"/>
      <c r="U3" s="399"/>
      <c r="V3" s="399" t="s">
        <v>374</v>
      </c>
      <c r="W3" s="399"/>
      <c r="X3" s="399"/>
      <c r="Y3" s="399"/>
      <c r="Z3" s="399"/>
      <c r="AA3" s="358" t="s">
        <v>684</v>
      </c>
      <c r="AB3" s="399" t="s">
        <v>685</v>
      </c>
      <c r="AC3" s="399"/>
      <c r="AD3" s="359">
        <v>2022</v>
      </c>
      <c r="AE3" s="399">
        <v>2050</v>
      </c>
      <c r="AF3" s="399"/>
      <c r="AG3" s="399">
        <v>2090</v>
      </c>
      <c r="AH3" s="399"/>
      <c r="AI3" s="359">
        <v>2022</v>
      </c>
      <c r="AJ3" s="399">
        <v>2050</v>
      </c>
      <c r="AK3" s="399"/>
      <c r="AL3" s="399">
        <v>2090</v>
      </c>
      <c r="AM3" s="399"/>
      <c r="AO3" s="396">
        <v>2022</v>
      </c>
      <c r="AP3" s="399">
        <v>2050</v>
      </c>
      <c r="AQ3" s="399"/>
      <c r="AR3" s="399">
        <v>2090</v>
      </c>
      <c r="AS3" s="399"/>
      <c r="AT3" s="359">
        <v>2022</v>
      </c>
      <c r="AU3" s="399">
        <v>2050</v>
      </c>
      <c r="AV3" s="399"/>
      <c r="AW3" s="399">
        <v>2090</v>
      </c>
      <c r="AX3" s="399"/>
    </row>
    <row r="4" spans="1:50" ht="46.5" customHeight="1">
      <c r="D4" s="402"/>
      <c r="E4" s="414"/>
      <c r="F4" s="415"/>
      <c r="G4" s="416"/>
      <c r="H4" s="420"/>
      <c r="I4" s="421"/>
      <c r="J4" s="422"/>
      <c r="K4" s="414"/>
      <c r="L4" s="415"/>
      <c r="M4" s="416"/>
      <c r="N4" s="420"/>
      <c r="O4" s="421"/>
      <c r="P4" s="422"/>
      <c r="Q4" s="423" t="s">
        <v>670</v>
      </c>
      <c r="R4" s="424"/>
      <c r="S4" s="351" t="s">
        <v>671</v>
      </c>
      <c r="T4" s="354" t="s">
        <v>725</v>
      </c>
      <c r="U4" s="355" t="s">
        <v>726</v>
      </c>
      <c r="V4" s="425" t="s">
        <v>670</v>
      </c>
      <c r="W4" s="425"/>
      <c r="X4" s="355" t="s">
        <v>671</v>
      </c>
      <c r="Y4" s="354" t="s">
        <v>725</v>
      </c>
      <c r="Z4" s="355" t="s">
        <v>726</v>
      </c>
      <c r="AA4" s="354" t="s">
        <v>670</v>
      </c>
      <c r="AB4" s="336" t="s">
        <v>670</v>
      </c>
      <c r="AC4" s="337" t="s">
        <v>671</v>
      </c>
      <c r="AD4" s="338" t="s">
        <v>672</v>
      </c>
      <c r="AE4" s="339" t="s">
        <v>671</v>
      </c>
      <c r="AF4" s="351" t="s">
        <v>670</v>
      </c>
      <c r="AG4" s="353" t="s">
        <v>671</v>
      </c>
      <c r="AH4" s="337" t="s">
        <v>670</v>
      </c>
      <c r="AI4" s="338" t="s">
        <v>672</v>
      </c>
      <c r="AJ4" s="339" t="s">
        <v>671</v>
      </c>
      <c r="AK4" s="337" t="s">
        <v>670</v>
      </c>
      <c r="AL4" s="339" t="s">
        <v>671</v>
      </c>
      <c r="AM4" s="337" t="s">
        <v>670</v>
      </c>
      <c r="AO4" s="394" t="s">
        <v>672</v>
      </c>
      <c r="AP4" s="339" t="s">
        <v>671</v>
      </c>
      <c r="AQ4" s="351" t="s">
        <v>670</v>
      </c>
      <c r="AR4" s="353" t="s">
        <v>671</v>
      </c>
      <c r="AS4" s="337" t="s">
        <v>670</v>
      </c>
      <c r="AT4" s="338" t="s">
        <v>672</v>
      </c>
      <c r="AU4" s="339" t="s">
        <v>671</v>
      </c>
      <c r="AV4" s="337" t="s">
        <v>670</v>
      </c>
      <c r="AW4" s="339" t="s">
        <v>671</v>
      </c>
      <c r="AX4" s="337" t="s">
        <v>670</v>
      </c>
    </row>
    <row r="5" spans="1:50" ht="76.8">
      <c r="A5" s="365" t="s">
        <v>17</v>
      </c>
      <c r="B5" s="365" t="s">
        <v>73</v>
      </c>
      <c r="C5" s="366" t="s">
        <v>370</v>
      </c>
      <c r="D5" s="360" t="s">
        <v>674</v>
      </c>
      <c r="E5" s="356" t="s">
        <v>675</v>
      </c>
      <c r="F5" s="361" t="s">
        <v>676</v>
      </c>
      <c r="G5" s="361" t="s">
        <v>677</v>
      </c>
      <c r="H5" s="356" t="str">
        <f t="shared" ref="H5:J5" si="0">E5</f>
        <v>Índice de Riesgo Climático INFORM</v>
      </c>
      <c r="I5" s="361" t="str">
        <f t="shared" si="0"/>
        <v>Cambio en el riesgo</v>
      </c>
      <c r="J5" s="360" t="str">
        <f t="shared" si="0"/>
        <v>Brecha de vulnerabilidad</v>
      </c>
      <c r="K5" s="356" t="s">
        <v>675</v>
      </c>
      <c r="L5" s="361" t="s">
        <v>676</v>
      </c>
      <c r="M5" s="361" t="s">
        <v>677</v>
      </c>
      <c r="N5" s="356" t="s">
        <v>675</v>
      </c>
      <c r="O5" s="361" t="s">
        <v>676</v>
      </c>
      <c r="P5" s="360" t="s">
        <v>677</v>
      </c>
      <c r="Q5" s="356" t="s">
        <v>678</v>
      </c>
      <c r="R5" s="361" t="s">
        <v>679</v>
      </c>
      <c r="S5" s="362" t="s">
        <v>680</v>
      </c>
      <c r="T5" s="356" t="s">
        <v>725</v>
      </c>
      <c r="U5" s="356" t="s">
        <v>726</v>
      </c>
      <c r="V5" s="356" t="s">
        <v>678</v>
      </c>
      <c r="W5" s="361" t="s">
        <v>679</v>
      </c>
      <c r="X5" s="362" t="s">
        <v>680</v>
      </c>
      <c r="Y5" s="356" t="s">
        <v>725</v>
      </c>
      <c r="Z5" s="356" t="s">
        <v>726</v>
      </c>
      <c r="AA5" s="356" t="s">
        <v>678</v>
      </c>
      <c r="AB5" s="356" t="s">
        <v>680</v>
      </c>
      <c r="AC5" s="360" t="s">
        <v>680</v>
      </c>
      <c r="AD5" s="356" t="s">
        <v>711</v>
      </c>
      <c r="AE5" s="363" t="s">
        <v>712</v>
      </c>
      <c r="AF5" s="364" t="s">
        <v>713</v>
      </c>
      <c r="AG5" s="363" t="s">
        <v>719</v>
      </c>
      <c r="AH5" s="364" t="s">
        <v>720</v>
      </c>
      <c r="AI5" s="363" t="s">
        <v>718</v>
      </c>
      <c r="AJ5" s="363" t="s">
        <v>721</v>
      </c>
      <c r="AK5" s="363" t="s">
        <v>722</v>
      </c>
      <c r="AL5" s="363" t="s">
        <v>721</v>
      </c>
      <c r="AM5" s="363" t="s">
        <v>722</v>
      </c>
      <c r="AO5" s="397" t="s">
        <v>711</v>
      </c>
      <c r="AP5" s="363" t="s">
        <v>712</v>
      </c>
      <c r="AQ5" s="364" t="s">
        <v>713</v>
      </c>
      <c r="AR5" s="363" t="s">
        <v>719</v>
      </c>
      <c r="AS5" s="364" t="s">
        <v>720</v>
      </c>
      <c r="AT5" s="363" t="s">
        <v>718</v>
      </c>
      <c r="AU5" s="363" t="s">
        <v>721</v>
      </c>
      <c r="AV5" s="363" t="s">
        <v>722</v>
      </c>
      <c r="AW5" s="363" t="s">
        <v>721</v>
      </c>
      <c r="AX5" s="363" t="s">
        <v>722</v>
      </c>
    </row>
    <row r="6" spans="1:50">
      <c r="A6" s="367" t="s">
        <v>183</v>
      </c>
      <c r="B6" s="368" t="s">
        <v>125</v>
      </c>
      <c r="C6" s="369">
        <v>101</v>
      </c>
      <c r="D6" s="341">
        <f>'INFORM CC 2025'!AG3</f>
        <v>5.3</v>
      </c>
      <c r="E6" s="340">
        <f>'INFORM CC 2025'!AI3</f>
        <v>4.9000000000000004</v>
      </c>
      <c r="F6" s="348">
        <f t="shared" ref="F6:F69" si="1">IF((E6-D6)&lt;0,0,(E6-D6))</f>
        <v>0</v>
      </c>
      <c r="G6" s="348">
        <v>0.9113</v>
      </c>
      <c r="H6" s="340">
        <f>'INFORM CC 2025'!AH3</f>
        <v>4.8</v>
      </c>
      <c r="I6" s="348">
        <f t="shared" ref="I6:I69" si="2">IF((H6-D6)&lt;0,0,(H6-D6))</f>
        <v>0</v>
      </c>
      <c r="J6" s="348">
        <v>0.63386399999999998</v>
      </c>
      <c r="K6" s="341">
        <f>'INFORM CC 2025'!AK3</f>
        <v>4.8</v>
      </c>
      <c r="L6" s="348">
        <f t="shared" ref="L6:L69" si="3">IF((K6-D6)&lt;0,0,(K6-D6))</f>
        <v>0</v>
      </c>
      <c r="M6" s="348">
        <v>1.1452169999999999</v>
      </c>
      <c r="N6" s="341">
        <f>'INFORM CC 2025'!AJ3</f>
        <v>4.7</v>
      </c>
      <c r="O6" s="348">
        <f t="shared" ref="O6:O69" si="4">IF((N6-D6)&lt;0,0,(N6-D6))</f>
        <v>0</v>
      </c>
      <c r="P6" s="348">
        <v>0.47484599999999999</v>
      </c>
      <c r="Q6" s="348">
        <v>0.82729202744753039</v>
      </c>
      <c r="R6" s="349">
        <v>5858</v>
      </c>
      <c r="S6" s="349">
        <v>35441</v>
      </c>
      <c r="T6" s="349">
        <f>R6*0.365434451048092</f>
        <v>2140.7150142397231</v>
      </c>
      <c r="U6" s="349">
        <f>S6*0.365434451048092</f>
        <v>12951.36237959543</v>
      </c>
      <c r="V6" s="348">
        <v>1.9227908672457898</v>
      </c>
      <c r="W6" s="349">
        <v>69246</v>
      </c>
      <c r="X6" s="349">
        <v>36460</v>
      </c>
      <c r="Y6" s="349">
        <f>W6*0.365434451048092</f>
        <v>25304.87399727618</v>
      </c>
      <c r="Z6" s="349">
        <f>X6*0.365434451048092</f>
        <v>13323.740085213436</v>
      </c>
      <c r="AA6" s="348">
        <v>1.7</v>
      </c>
      <c r="AB6" s="348">
        <v>0.7</v>
      </c>
      <c r="AC6" s="348">
        <v>0.1</v>
      </c>
      <c r="AD6" s="349">
        <f>('INFORM CC 2025'!AG3/10)*'Resultados INFORM CC'!AO6</f>
        <v>121452.15000000001</v>
      </c>
      <c r="AE6" s="350">
        <f>('INFORM CC 2025'!AH3/10)*'Resultados INFORM CC'!AP6</f>
        <v>162343.19999999998</v>
      </c>
      <c r="AF6" s="350">
        <f>('INFORM CC 2025'!AI3/10)*'Resultados INFORM CC'!AQ6</f>
        <v>206514.42</v>
      </c>
      <c r="AG6" s="350">
        <f>('INFORM CC 2025'!AJ3/10)*'Resultados INFORM CC'!AR6</f>
        <v>277209.76</v>
      </c>
      <c r="AH6" s="350">
        <f>('INFORM CC 2025'!AK3/10)*'Resultados INFORM CC'!AS6</f>
        <v>483094.07999999996</v>
      </c>
      <c r="AI6" s="350">
        <f>('INFORM CC 2025'!AG3/10)*'Resultados INFORM CC'!AT6</f>
        <v>43837.89</v>
      </c>
      <c r="AJ6" s="350">
        <f>('INFORM CC 2025'!AH3/10)*'Resultados INFORM CC'!AU6</f>
        <v>59325.798173390613</v>
      </c>
      <c r="AK6" s="350">
        <f>('INFORM CC 2025'!AI3/10)*'Resultados INFORM CC'!AV6</f>
        <v>75467.48370621512</v>
      </c>
      <c r="AL6" s="350">
        <f>('INFORM CC 2025'!AJ3/10)*'Resultados INFORM CC'!AU6</f>
        <v>58089.844044778314</v>
      </c>
      <c r="AM6" s="350">
        <f>('INFORM CC 2025'!AK3/10)*'Resultados INFORM CC'!AV6</f>
        <v>73927.330977516845</v>
      </c>
      <c r="AO6" s="349">
        <v>229155</v>
      </c>
      <c r="AP6" s="350">
        <v>338215</v>
      </c>
      <c r="AQ6" s="350">
        <v>421458</v>
      </c>
      <c r="AR6" s="350">
        <v>589808</v>
      </c>
      <c r="AS6" s="350">
        <v>1006446</v>
      </c>
      <c r="AT6" s="350">
        <v>82713</v>
      </c>
      <c r="AU6" s="350">
        <f>AP6*0.365434451048092</f>
        <v>123595.41286123045</v>
      </c>
      <c r="AV6" s="350">
        <f>AQ6*0.365434451048092</f>
        <v>154015.27286982676</v>
      </c>
      <c r="AW6" s="350">
        <f>AR6*0.365434451048092</f>
        <v>215536.16270377307</v>
      </c>
      <c r="AX6" s="350">
        <f>AS6*0.365434451048092</f>
        <v>367790.04151954805</v>
      </c>
    </row>
    <row r="7" spans="1:50">
      <c r="A7" s="367" t="s">
        <v>183</v>
      </c>
      <c r="B7" s="368" t="s">
        <v>126</v>
      </c>
      <c r="C7" s="369">
        <v>102</v>
      </c>
      <c r="D7" s="341">
        <f>'INFORM CC 2025'!AG4</f>
        <v>5.5</v>
      </c>
      <c r="E7" s="340">
        <f>'INFORM CC 2025'!AI4</f>
        <v>5.9</v>
      </c>
      <c r="F7" s="348">
        <f t="shared" si="1"/>
        <v>0.40000000000000036</v>
      </c>
      <c r="G7" s="348">
        <v>0.9113</v>
      </c>
      <c r="H7" s="340">
        <f>'INFORM CC 2025'!AH4</f>
        <v>5.8</v>
      </c>
      <c r="I7" s="348">
        <f t="shared" si="2"/>
        <v>0.29999999999999982</v>
      </c>
      <c r="J7" s="348">
        <v>0.63386399999999998</v>
      </c>
      <c r="K7" s="341">
        <f>'INFORM CC 2025'!AK4</f>
        <v>5.9</v>
      </c>
      <c r="L7" s="348">
        <f t="shared" si="3"/>
        <v>0.40000000000000036</v>
      </c>
      <c r="M7" s="348">
        <v>1.1452169999999999</v>
      </c>
      <c r="N7" s="341">
        <f>'INFORM CC 2025'!AJ4</f>
        <v>5.9</v>
      </c>
      <c r="O7" s="348">
        <f t="shared" si="4"/>
        <v>0.40000000000000036</v>
      </c>
      <c r="P7" s="348">
        <v>0.47484599999999999</v>
      </c>
      <c r="Q7" s="348">
        <v>0.80011027006971214</v>
      </c>
      <c r="R7" s="349">
        <v>986</v>
      </c>
      <c r="S7" s="349">
        <v>5110</v>
      </c>
      <c r="T7" s="349">
        <f t="shared" ref="T7:T70" si="5">R7*0.365434451048092</f>
        <v>360.31836873341871</v>
      </c>
      <c r="U7" s="349">
        <f t="shared" ref="U7:U70" si="6">S7*0.365434451048092</f>
        <v>1867.3700448557502</v>
      </c>
      <c r="V7" s="348">
        <v>3.7583484278315367</v>
      </c>
      <c r="W7" s="349">
        <v>7929</v>
      </c>
      <c r="X7" s="349">
        <v>4268</v>
      </c>
      <c r="Y7" s="349">
        <f t="shared" ref="Y7:Y70" si="7">W7*0.365434451048092</f>
        <v>2897.5297623603215</v>
      </c>
      <c r="Z7" s="349">
        <f t="shared" ref="Z7:Z70" si="8">X7*0.365434451048092</f>
        <v>1559.6742370732568</v>
      </c>
      <c r="AA7" s="348">
        <v>1.7</v>
      </c>
      <c r="AB7" s="348">
        <v>0.7</v>
      </c>
      <c r="AC7" s="348">
        <v>0.1</v>
      </c>
      <c r="AD7" s="349">
        <f>('INFORM CC 2025'!AG4/10)*'Resultados INFORM CC'!AO7</f>
        <v>15209.150000000001</v>
      </c>
      <c r="AE7" s="350">
        <f>('INFORM CC 2025'!AH4/10)*'Resultados INFORM CC'!AP7</f>
        <v>23672.12</v>
      </c>
      <c r="AF7" s="350">
        <f>('INFORM CC 2025'!AI4/10)*'Resultados INFORM CC'!AQ7</f>
        <v>30006.810000000005</v>
      </c>
      <c r="AG7" s="350">
        <f>('INFORM CC 2025'!AJ4/10)*'Resultados INFORM CC'!AR7</f>
        <v>41993.250000000007</v>
      </c>
      <c r="AH7" s="350">
        <f>('INFORM CC 2025'!AK4/10)*'Resultados INFORM CC'!AS7</f>
        <v>71656.680000000008</v>
      </c>
      <c r="AI7" s="350">
        <f>('INFORM CC 2025'!AG4/10)*'Resultados INFORM CC'!AT7</f>
        <v>5616.6</v>
      </c>
      <c r="AJ7" s="350">
        <f>('INFORM CC 2025'!AH4/10)*'Resultados INFORM CC'!AU7</f>
        <v>8650.6081773445603</v>
      </c>
      <c r="AK7" s="350">
        <f>('INFORM CC 2025'!AI4/10)*'Resultados INFORM CC'!AV7</f>
        <v>10965.5221400544</v>
      </c>
      <c r="AL7" s="350">
        <f>('INFORM CC 2025'!AJ4/10)*'Resultados INFORM CC'!AU7</f>
        <v>8799.7565941953289</v>
      </c>
      <c r="AM7" s="350">
        <f>('INFORM CC 2025'!AK4/10)*'Resultados INFORM CC'!AV7</f>
        <v>10965.5221400544</v>
      </c>
      <c r="AO7" s="349">
        <v>27653</v>
      </c>
      <c r="AP7" s="350">
        <v>40814</v>
      </c>
      <c r="AQ7" s="350">
        <v>50859</v>
      </c>
      <c r="AR7" s="350">
        <v>71175</v>
      </c>
      <c r="AS7" s="350">
        <v>121452</v>
      </c>
      <c r="AT7" s="350">
        <v>10212</v>
      </c>
      <c r="AU7" s="350">
        <f t="shared" ref="AU7:AU70" si="9">AP7*0.365434451048092</f>
        <v>14914.841685076828</v>
      </c>
      <c r="AV7" s="350">
        <f t="shared" ref="AV7:AV70" si="10">AQ7*0.365434451048092</f>
        <v>18585.630745854913</v>
      </c>
      <c r="AW7" s="350">
        <f t="shared" ref="AW7:AW70" si="11">AR7*0.365434451048092</f>
        <v>26009.797053347949</v>
      </c>
      <c r="AX7" s="350">
        <f t="shared" ref="AX7:AX70" si="12">AS7*0.365434451048092</f>
        <v>44382.744948692874</v>
      </c>
    </row>
    <row r="8" spans="1:50">
      <c r="A8" s="367" t="s">
        <v>183</v>
      </c>
      <c r="B8" s="368" t="s">
        <v>127</v>
      </c>
      <c r="C8" s="369">
        <v>103</v>
      </c>
      <c r="D8" s="341">
        <f>'INFORM CC 2025'!AG5</f>
        <v>6.1</v>
      </c>
      <c r="E8" s="340">
        <f>'INFORM CC 2025'!AI5</f>
        <v>5.9</v>
      </c>
      <c r="F8" s="348">
        <f t="shared" si="1"/>
        <v>0</v>
      </c>
      <c r="G8" s="348">
        <v>0.9113</v>
      </c>
      <c r="H8" s="340">
        <f>'INFORM CC 2025'!AH5</f>
        <v>5.8</v>
      </c>
      <c r="I8" s="348">
        <f t="shared" si="2"/>
        <v>0</v>
      </c>
      <c r="J8" s="348">
        <v>0.63386399999999998</v>
      </c>
      <c r="K8" s="341">
        <f>'INFORM CC 2025'!AK5</f>
        <v>5.8</v>
      </c>
      <c r="L8" s="348">
        <f t="shared" si="3"/>
        <v>0</v>
      </c>
      <c r="M8" s="348">
        <v>1.1452169999999999</v>
      </c>
      <c r="N8" s="341">
        <f>'INFORM CC 2025'!AJ5</f>
        <v>5.8</v>
      </c>
      <c r="O8" s="348">
        <f t="shared" si="4"/>
        <v>0</v>
      </c>
      <c r="P8" s="348">
        <v>0.47484599999999999</v>
      </c>
      <c r="Q8" s="348">
        <v>3.2985257835570585</v>
      </c>
      <c r="R8" s="349">
        <v>4873</v>
      </c>
      <c r="S8" s="349">
        <v>12470</v>
      </c>
      <c r="T8" s="349">
        <f t="shared" si="5"/>
        <v>1780.7620799573524</v>
      </c>
      <c r="U8" s="349">
        <f t="shared" si="6"/>
        <v>4556.9676045697079</v>
      </c>
      <c r="V8" s="348">
        <v>4.2085942101309373</v>
      </c>
      <c r="W8" s="349">
        <v>5544</v>
      </c>
      <c r="X8" s="349">
        <v>3104</v>
      </c>
      <c r="Y8" s="349">
        <f t="shared" si="7"/>
        <v>2025.9685966106222</v>
      </c>
      <c r="Z8" s="349">
        <f t="shared" si="8"/>
        <v>1134.3085360532777</v>
      </c>
      <c r="AA8" s="348">
        <v>1.7</v>
      </c>
      <c r="AB8" s="348">
        <v>0.7</v>
      </c>
      <c r="AC8" s="348">
        <v>0.1</v>
      </c>
      <c r="AD8" s="349">
        <f>('INFORM CC 2025'!AG5/10)*'Resultados INFORM CC'!AO8</f>
        <v>12538.55</v>
      </c>
      <c r="AE8" s="350">
        <f>('INFORM CC 2025'!AH5/10)*'Resultados INFORM CC'!AP8</f>
        <v>17596.039999999997</v>
      </c>
      <c r="AF8" s="350">
        <f>('INFORM CC 2025'!AI5/10)*'Resultados INFORM CC'!AQ8</f>
        <v>22304.950000000004</v>
      </c>
      <c r="AG8" s="350">
        <f>('INFORM CC 2025'!AJ5/10)*'Resultados INFORM CC'!AR8</f>
        <v>30684.899999999998</v>
      </c>
      <c r="AH8" s="350">
        <f>('INFORM CC 2025'!AK5/10)*'Resultados INFORM CC'!AS8</f>
        <v>52361.24</v>
      </c>
      <c r="AI8" s="350">
        <f>('INFORM CC 2025'!AG5/10)*'Resultados INFORM CC'!AT8</f>
        <v>4469.47</v>
      </c>
      <c r="AJ8" s="350">
        <f>('INFORM CC 2025'!AH5/10)*'Resultados INFORM CC'!AU8</f>
        <v>6430.1992180202687</v>
      </c>
      <c r="AK8" s="350">
        <f>('INFORM CC 2025'!AI5/10)*'Resultados INFORM CC'!AV8</f>
        <v>8150.9971589051411</v>
      </c>
      <c r="AL8" s="350">
        <f>('INFORM CC 2025'!AJ5/10)*'Resultados INFORM CC'!AU8</f>
        <v>6430.1992180202687</v>
      </c>
      <c r="AM8" s="350">
        <f>('INFORM CC 2025'!AK5/10)*'Resultados INFORM CC'!AV8</f>
        <v>8012.8446646864086</v>
      </c>
      <c r="AO8" s="349">
        <v>20555</v>
      </c>
      <c r="AP8" s="350">
        <v>30338</v>
      </c>
      <c r="AQ8" s="350">
        <v>37805</v>
      </c>
      <c r="AR8" s="350">
        <v>52905</v>
      </c>
      <c r="AS8" s="350">
        <v>90278</v>
      </c>
      <c r="AT8" s="350">
        <v>7327</v>
      </c>
      <c r="AU8" s="350">
        <f t="shared" si="9"/>
        <v>11086.550375897015</v>
      </c>
      <c r="AV8" s="350">
        <f t="shared" si="10"/>
        <v>13815.249421873119</v>
      </c>
      <c r="AW8" s="350">
        <f t="shared" si="11"/>
        <v>19333.309632699307</v>
      </c>
      <c r="AX8" s="350">
        <f t="shared" si="12"/>
        <v>32990.691371719651</v>
      </c>
    </row>
    <row r="9" spans="1:50">
      <c r="A9" s="367" t="s">
        <v>183</v>
      </c>
      <c r="B9" s="368" t="s">
        <v>128</v>
      </c>
      <c r="C9" s="369">
        <v>104</v>
      </c>
      <c r="D9" s="341">
        <f>'INFORM CC 2025'!AG6</f>
        <v>6.2</v>
      </c>
      <c r="E9" s="340">
        <f>'INFORM CC 2025'!AI6</f>
        <v>6.2</v>
      </c>
      <c r="F9" s="348">
        <f t="shared" si="1"/>
        <v>0</v>
      </c>
      <c r="G9" s="348">
        <v>0.9113</v>
      </c>
      <c r="H9" s="340">
        <f>'INFORM CC 2025'!AH6</f>
        <v>6.1</v>
      </c>
      <c r="I9" s="348">
        <f t="shared" si="2"/>
        <v>0</v>
      </c>
      <c r="J9" s="348">
        <v>0.63386399999999998</v>
      </c>
      <c r="K9" s="341">
        <f>'INFORM CC 2025'!AK6</f>
        <v>6.2</v>
      </c>
      <c r="L9" s="348">
        <f t="shared" si="3"/>
        <v>0</v>
      </c>
      <c r="M9" s="348">
        <v>1.1452169999999999</v>
      </c>
      <c r="N9" s="341">
        <f>'INFORM CC 2025'!AJ6</f>
        <v>6</v>
      </c>
      <c r="O9" s="348">
        <f t="shared" si="4"/>
        <v>0</v>
      </c>
      <c r="P9" s="348">
        <v>0.47484599999999999</v>
      </c>
      <c r="Q9" s="348">
        <v>3.0198403619519718</v>
      </c>
      <c r="R9" s="349">
        <v>5940</v>
      </c>
      <c r="S9" s="349">
        <v>21550</v>
      </c>
      <c r="T9" s="349">
        <f t="shared" si="5"/>
        <v>2170.6806392256667</v>
      </c>
      <c r="U9" s="349">
        <f t="shared" si="6"/>
        <v>7875.1124200863833</v>
      </c>
      <c r="V9" s="348">
        <v>3.9215513319329762</v>
      </c>
      <c r="W9" s="349">
        <v>12198</v>
      </c>
      <c r="X9" s="349">
        <v>6296</v>
      </c>
      <c r="Y9" s="349">
        <f t="shared" si="7"/>
        <v>4457.569433884627</v>
      </c>
      <c r="Z9" s="349">
        <f t="shared" si="8"/>
        <v>2300.7753037987873</v>
      </c>
      <c r="AA9" s="348">
        <v>1.7</v>
      </c>
      <c r="AB9" s="348">
        <v>0.7</v>
      </c>
      <c r="AC9" s="348">
        <v>0.1</v>
      </c>
      <c r="AD9" s="349">
        <f>('INFORM CC 2025'!AG6/10)*'Resultados INFORM CC'!AO9</f>
        <v>24056.62</v>
      </c>
      <c r="AE9" s="350">
        <f>('INFORM CC 2025'!AH6/10)*'Resultados INFORM CC'!AP9</f>
        <v>34932.870000000003</v>
      </c>
      <c r="AF9" s="350">
        <f>('INFORM CC 2025'!AI6/10)*'Resultados INFORM CC'!AQ9</f>
        <v>44244.44</v>
      </c>
      <c r="AG9" s="350">
        <f>('INFORM CC 2025'!AJ6/10)*'Resultados INFORM CC'!AR9</f>
        <v>59920.2</v>
      </c>
      <c r="AH9" s="350">
        <f>('INFORM CC 2025'!AK6/10)*'Resultados INFORM CC'!AS9</f>
        <v>105656.06</v>
      </c>
      <c r="AI9" s="350">
        <f>('INFORM CC 2025'!AG6/10)*'Resultados INFORM CC'!AT9</f>
        <v>9108.42</v>
      </c>
      <c r="AJ9" s="350">
        <f>('INFORM CC 2025'!AH6/10)*'Resultados INFORM CC'!AU9</f>
        <v>12765.674171984361</v>
      </c>
      <c r="AK9" s="350">
        <f>('INFORM CC 2025'!AI6/10)*'Resultados INFORM CC'!AV9</f>
        <v>16168.442643330245</v>
      </c>
      <c r="AL9" s="350">
        <f>('INFORM CC 2025'!AJ6/10)*'Resultados INFORM CC'!AU9</f>
        <v>12556.40082490265</v>
      </c>
      <c r="AM9" s="350">
        <f>('INFORM CC 2025'!AK6/10)*'Resultados INFORM CC'!AV9</f>
        <v>16168.442643330245</v>
      </c>
      <c r="AO9" s="349">
        <v>38801</v>
      </c>
      <c r="AP9" s="350">
        <v>57267</v>
      </c>
      <c r="AQ9" s="350">
        <v>71362</v>
      </c>
      <c r="AR9" s="350">
        <v>99867</v>
      </c>
      <c r="AS9" s="350">
        <v>170413</v>
      </c>
      <c r="AT9" s="350">
        <v>14691</v>
      </c>
      <c r="AU9" s="350">
        <f t="shared" si="9"/>
        <v>20927.334708171085</v>
      </c>
      <c r="AV9" s="350">
        <f t="shared" si="10"/>
        <v>26078.133295693944</v>
      </c>
      <c r="AW9" s="350">
        <f t="shared" si="11"/>
        <v>36494.842322819808</v>
      </c>
      <c r="AX9" s="350">
        <f t="shared" si="12"/>
        <v>62274.781106458504</v>
      </c>
    </row>
    <row r="10" spans="1:50">
      <c r="A10" s="367" t="s">
        <v>183</v>
      </c>
      <c r="B10" s="368" t="s">
        <v>129</v>
      </c>
      <c r="C10" s="369">
        <v>105</v>
      </c>
      <c r="D10" s="341">
        <f>'INFORM CC 2025'!AG7</f>
        <v>5.6</v>
      </c>
      <c r="E10" s="340">
        <f>'INFORM CC 2025'!AI7</f>
        <v>6.5</v>
      </c>
      <c r="F10" s="348">
        <f t="shared" si="1"/>
        <v>0.90000000000000036</v>
      </c>
      <c r="G10" s="348">
        <v>0.9113</v>
      </c>
      <c r="H10" s="340">
        <f>'INFORM CC 2025'!AH7</f>
        <v>6.3</v>
      </c>
      <c r="I10" s="348">
        <f t="shared" si="2"/>
        <v>0.70000000000000018</v>
      </c>
      <c r="J10" s="348">
        <v>0.63386399999999998</v>
      </c>
      <c r="K10" s="341">
        <f>'INFORM CC 2025'!AK7</f>
        <v>6.3</v>
      </c>
      <c r="L10" s="348">
        <f t="shared" si="3"/>
        <v>0.70000000000000018</v>
      </c>
      <c r="M10" s="348">
        <v>1.1452169999999999</v>
      </c>
      <c r="N10" s="341">
        <f>'INFORM CC 2025'!AJ7</f>
        <v>6.4</v>
      </c>
      <c r="O10" s="348">
        <f t="shared" si="4"/>
        <v>0.80000000000000071</v>
      </c>
      <c r="P10" s="348">
        <v>0.47484599999999999</v>
      </c>
      <c r="Q10" s="348">
        <v>0</v>
      </c>
      <c r="R10" s="349">
        <v>2015</v>
      </c>
      <c r="S10" s="349">
        <v>6141</v>
      </c>
      <c r="T10" s="349">
        <f t="shared" si="5"/>
        <v>736.35041886190538</v>
      </c>
      <c r="U10" s="349">
        <f t="shared" si="6"/>
        <v>2244.1329638863331</v>
      </c>
      <c r="V10" s="348">
        <v>3.9645211320692146</v>
      </c>
      <c r="W10" s="349">
        <v>9579</v>
      </c>
      <c r="X10" s="349">
        <v>5399</v>
      </c>
      <c r="Y10" s="349">
        <f t="shared" si="7"/>
        <v>3500.4966065896733</v>
      </c>
      <c r="Z10" s="349">
        <f t="shared" si="8"/>
        <v>1972.9806012086487</v>
      </c>
      <c r="AA10" s="348">
        <v>1.7</v>
      </c>
      <c r="AB10" s="348">
        <v>0.7</v>
      </c>
      <c r="AC10" s="348">
        <v>0.1</v>
      </c>
      <c r="AD10" s="349">
        <f>('INFORM CC 2025'!AG7/10)*'Resultados INFORM CC'!AO10</f>
        <v>18538.8</v>
      </c>
      <c r="AE10" s="350">
        <f>('INFORM CC 2025'!AH7/10)*'Resultados INFORM CC'!AP10</f>
        <v>30781.8</v>
      </c>
      <c r="AF10" s="350">
        <f>('INFORM CC 2025'!AI7/10)*'Resultados INFORM CC'!AQ10</f>
        <v>39575.9</v>
      </c>
      <c r="AG10" s="350">
        <f>('INFORM CC 2025'!AJ7/10)*'Resultados INFORM CC'!AR10</f>
        <v>54531.840000000004</v>
      </c>
      <c r="AH10" s="350">
        <f>('INFORM CC 2025'!AK7/10)*'Resultados INFORM CC'!AS10</f>
        <v>91599.48</v>
      </c>
      <c r="AI10" s="350">
        <f>('INFORM CC 2025'!AG7/10)*'Resultados INFORM CC'!AT10</f>
        <v>7156.7999999999993</v>
      </c>
      <c r="AJ10" s="350">
        <f>('INFORM CC 2025'!AH7/10)*'Resultados INFORM CC'!AU10</f>
        <v>11248.730185272159</v>
      </c>
      <c r="AK10" s="350">
        <f>('INFORM CC 2025'!AI7/10)*'Resultados INFORM CC'!AV10</f>
        <v>14462.397291234185</v>
      </c>
      <c r="AL10" s="350">
        <f>('INFORM CC 2025'!AJ7/10)*'Resultados INFORM CC'!AU10</f>
        <v>11427.281458054258</v>
      </c>
      <c r="AM10" s="350">
        <f>('INFORM CC 2025'!AK7/10)*'Resultados INFORM CC'!AV10</f>
        <v>14017.400451503901</v>
      </c>
      <c r="AO10" s="349">
        <v>33105</v>
      </c>
      <c r="AP10" s="350">
        <v>48860</v>
      </c>
      <c r="AQ10" s="350">
        <v>60886</v>
      </c>
      <c r="AR10" s="350">
        <v>85206</v>
      </c>
      <c r="AS10" s="350">
        <v>145396</v>
      </c>
      <c r="AT10" s="350">
        <v>12780</v>
      </c>
      <c r="AU10" s="350">
        <f t="shared" si="9"/>
        <v>17855.127278209777</v>
      </c>
      <c r="AV10" s="350">
        <f t="shared" si="10"/>
        <v>22249.84198651413</v>
      </c>
      <c r="AW10" s="350">
        <f t="shared" si="11"/>
        <v>31137.20783600373</v>
      </c>
      <c r="AX10" s="350">
        <f t="shared" si="12"/>
        <v>53132.707444588385</v>
      </c>
    </row>
    <row r="11" spans="1:50">
      <c r="A11" s="367" t="s">
        <v>183</v>
      </c>
      <c r="B11" s="368" t="s">
        <v>48</v>
      </c>
      <c r="C11" s="369">
        <v>106</v>
      </c>
      <c r="D11" s="341">
        <f>'INFORM CC 2025'!AG8</f>
        <v>5.5</v>
      </c>
      <c r="E11" s="340">
        <f>'INFORM CC 2025'!AI8</f>
        <v>5.6</v>
      </c>
      <c r="F11" s="348">
        <f t="shared" si="1"/>
        <v>9.9999999999999645E-2</v>
      </c>
      <c r="G11" s="348">
        <v>0.9113</v>
      </c>
      <c r="H11" s="340">
        <f>'INFORM CC 2025'!AH8</f>
        <v>5.4</v>
      </c>
      <c r="I11" s="348">
        <f t="shared" si="2"/>
        <v>0</v>
      </c>
      <c r="J11" s="348">
        <v>0.63386399999999998</v>
      </c>
      <c r="K11" s="341">
        <f>'INFORM CC 2025'!AK8</f>
        <v>5.6</v>
      </c>
      <c r="L11" s="348">
        <f t="shared" si="3"/>
        <v>9.9999999999999645E-2</v>
      </c>
      <c r="M11" s="348">
        <v>1.1452169999999999</v>
      </c>
      <c r="N11" s="341">
        <f>'INFORM CC 2025'!AJ8</f>
        <v>5.5</v>
      </c>
      <c r="O11" s="348">
        <f t="shared" si="4"/>
        <v>0</v>
      </c>
      <c r="P11" s="348">
        <v>0.47484599999999999</v>
      </c>
      <c r="Q11" s="348">
        <v>1.4878037504896549</v>
      </c>
      <c r="R11" s="349">
        <v>1314</v>
      </c>
      <c r="S11" s="349">
        <v>4638</v>
      </c>
      <c r="T11" s="349">
        <f t="shared" si="5"/>
        <v>480.1808686771929</v>
      </c>
      <c r="U11" s="349">
        <f t="shared" si="6"/>
        <v>1694.8849839610507</v>
      </c>
      <c r="V11" s="348">
        <v>2.8633801528968332</v>
      </c>
      <c r="W11" s="349">
        <v>4723</v>
      </c>
      <c r="X11" s="349">
        <v>2574</v>
      </c>
      <c r="Y11" s="349">
        <f t="shared" si="7"/>
        <v>1725.9469123001386</v>
      </c>
      <c r="Z11" s="349">
        <f t="shared" si="8"/>
        <v>940.62827699778882</v>
      </c>
      <c r="AA11" s="348">
        <v>1.7</v>
      </c>
      <c r="AB11" s="348">
        <v>0.7</v>
      </c>
      <c r="AC11" s="348">
        <v>0.1</v>
      </c>
      <c r="AD11" s="349">
        <f>('INFORM CC 2025'!AG8/10)*'Resultados INFORM CC'!AO11</f>
        <v>9269.1500000000015</v>
      </c>
      <c r="AE11" s="350">
        <f>('INFORM CC 2025'!AH8/10)*'Resultados INFORM CC'!AP11</f>
        <v>13431.42</v>
      </c>
      <c r="AF11" s="350">
        <f>('INFORM CC 2025'!AI8/10)*'Resultados INFORM CC'!AQ11</f>
        <v>17357.199999999997</v>
      </c>
      <c r="AG11" s="350">
        <f>('INFORM CC 2025'!AJ8/10)*'Resultados INFORM CC'!AR11</f>
        <v>23856.800000000003</v>
      </c>
      <c r="AH11" s="350">
        <f>('INFORM CC 2025'!AK8/10)*'Resultados INFORM CC'!AS11</f>
        <v>41449.519999999997</v>
      </c>
      <c r="AI11" s="350">
        <f>('INFORM CC 2025'!AG8/10)*'Resultados INFORM CC'!AT11</f>
        <v>3495.8</v>
      </c>
      <c r="AJ11" s="350">
        <f>('INFORM CC 2025'!AH8/10)*'Resultados INFORM CC'!AU11</f>
        <v>4908.3035944963649</v>
      </c>
      <c r="AK11" s="350">
        <f>('INFORM CC 2025'!AI8/10)*'Resultados INFORM CC'!AV11</f>
        <v>6342.9188537319424</v>
      </c>
      <c r="AL11" s="350">
        <f>('INFORM CC 2025'!AJ8/10)*'Resultados INFORM CC'!AU11</f>
        <v>4999.1981055055567</v>
      </c>
      <c r="AM11" s="350">
        <f>('INFORM CC 2025'!AK8/10)*'Resultados INFORM CC'!AV11</f>
        <v>6342.9188537319424</v>
      </c>
      <c r="AO11" s="349">
        <v>16853</v>
      </c>
      <c r="AP11" s="350">
        <v>24873</v>
      </c>
      <c r="AQ11" s="350">
        <v>30995</v>
      </c>
      <c r="AR11" s="350">
        <v>43376</v>
      </c>
      <c r="AS11" s="350">
        <v>74017</v>
      </c>
      <c r="AT11" s="350">
        <v>6356</v>
      </c>
      <c r="AU11" s="350">
        <f t="shared" si="9"/>
        <v>9089.4511009191938</v>
      </c>
      <c r="AV11" s="350">
        <f t="shared" si="10"/>
        <v>11326.640810235613</v>
      </c>
      <c r="AW11" s="350">
        <f t="shared" si="11"/>
        <v>15851.084748662041</v>
      </c>
      <c r="AX11" s="350">
        <f t="shared" si="12"/>
        <v>27048.361763226629</v>
      </c>
    </row>
    <row r="12" spans="1:50">
      <c r="A12" s="367" t="s">
        <v>183</v>
      </c>
      <c r="B12" s="370" t="s">
        <v>130</v>
      </c>
      <c r="C12" s="371">
        <v>107</v>
      </c>
      <c r="D12" s="341">
        <f>'INFORM CC 2025'!AG9</f>
        <v>5.7</v>
      </c>
      <c r="E12" s="340">
        <f>'INFORM CC 2025'!AI9</f>
        <v>6.7</v>
      </c>
      <c r="F12" s="348">
        <f t="shared" si="1"/>
        <v>1</v>
      </c>
      <c r="G12" s="348">
        <v>0.9113</v>
      </c>
      <c r="H12" s="340">
        <f>'INFORM CC 2025'!AH9</f>
        <v>6.6</v>
      </c>
      <c r="I12" s="348">
        <f t="shared" si="2"/>
        <v>0.89999999999999947</v>
      </c>
      <c r="J12" s="348">
        <v>0.63386399999999998</v>
      </c>
      <c r="K12" s="341">
        <f>'INFORM CC 2025'!AK9</f>
        <v>6.5</v>
      </c>
      <c r="L12" s="348">
        <f t="shared" si="3"/>
        <v>0.79999999999999982</v>
      </c>
      <c r="M12" s="348">
        <v>1.1452169999999999</v>
      </c>
      <c r="N12" s="341">
        <f>'INFORM CC 2025'!AJ9</f>
        <v>6.6</v>
      </c>
      <c r="O12" s="348">
        <f t="shared" si="4"/>
        <v>0.89999999999999947</v>
      </c>
      <c r="P12" s="348">
        <v>0.47484599999999999</v>
      </c>
      <c r="Q12" s="348">
        <v>0</v>
      </c>
      <c r="R12" s="349">
        <v>69713</v>
      </c>
      <c r="S12" s="349">
        <v>114802</v>
      </c>
      <c r="T12" s="349">
        <f t="shared" si="5"/>
        <v>25475.53188591564</v>
      </c>
      <c r="U12" s="349">
        <f t="shared" si="6"/>
        <v>41952.605849223059</v>
      </c>
      <c r="V12" s="348">
        <v>4.4749860115387197</v>
      </c>
      <c r="W12" s="349">
        <v>29280</v>
      </c>
      <c r="X12" s="349">
        <v>17988</v>
      </c>
      <c r="Y12" s="349">
        <f t="shared" si="7"/>
        <v>10699.920726688135</v>
      </c>
      <c r="Z12" s="349">
        <f t="shared" si="8"/>
        <v>6573.4349054530794</v>
      </c>
      <c r="AA12" s="348">
        <v>1.7</v>
      </c>
      <c r="AB12" s="348">
        <v>0.7</v>
      </c>
      <c r="AC12" s="348">
        <v>0.1</v>
      </c>
      <c r="AD12" s="349">
        <f>('INFORM CC 2025'!AG9/10)*'Resultados INFORM CC'!AO12</f>
        <v>62061.030000000006</v>
      </c>
      <c r="AE12" s="350">
        <f>('INFORM CC 2025'!AH9/10)*'Resultados INFORM CC'!AP12</f>
        <v>106060.01999999999</v>
      </c>
      <c r="AF12" s="350">
        <f>('INFORM CC 2025'!AI9/10)*'Resultados INFORM CC'!AQ12</f>
        <v>134166.83000000002</v>
      </c>
      <c r="AG12" s="350">
        <f>('INFORM CC 2025'!AJ9/10)*'Resultados INFORM CC'!AR12</f>
        <v>184957.08</v>
      </c>
      <c r="AH12" s="350">
        <f>('INFORM CC 2025'!AK9/10)*'Resultados INFORM CC'!AS12</f>
        <v>310827.40000000002</v>
      </c>
      <c r="AI12" s="350">
        <f>('INFORM CC 2025'!AG9/10)*'Resultados INFORM CC'!AT12</f>
        <v>22488.780000000002</v>
      </c>
      <c r="AJ12" s="350">
        <f>('INFORM CC 2025'!AH9/10)*'Resultados INFORM CC'!AU12</f>
        <v>38757.985186849655</v>
      </c>
      <c r="AK12" s="350">
        <f>('INFORM CC 2025'!AI9/10)*'Resultados INFORM CC'!AV12</f>
        <v>49029.181869912689</v>
      </c>
      <c r="AL12" s="350">
        <f>('INFORM CC 2025'!AJ9/10)*'Resultados INFORM CC'!AU12</f>
        <v>38757.985186849655</v>
      </c>
      <c r="AM12" s="350">
        <f>('INFORM CC 2025'!AK9/10)*'Resultados INFORM CC'!AV12</f>
        <v>47565.624202154097</v>
      </c>
      <c r="AO12" s="349">
        <v>108879</v>
      </c>
      <c r="AP12" s="350">
        <v>160697</v>
      </c>
      <c r="AQ12" s="350">
        <v>200249</v>
      </c>
      <c r="AR12" s="350">
        <v>280238</v>
      </c>
      <c r="AS12" s="350">
        <v>478196</v>
      </c>
      <c r="AT12" s="350">
        <v>39454</v>
      </c>
      <c r="AU12" s="350">
        <f t="shared" si="9"/>
        <v>58724.219980075242</v>
      </c>
      <c r="AV12" s="350">
        <f t="shared" si="10"/>
        <v>73177.883387929382</v>
      </c>
      <c r="AW12" s="350">
        <f t="shared" si="11"/>
        <v>102408.61969281521</v>
      </c>
      <c r="AX12" s="350">
        <f t="shared" si="12"/>
        <v>174749.29275339341</v>
      </c>
    </row>
    <row r="13" spans="1:50">
      <c r="A13" s="367" t="s">
        <v>183</v>
      </c>
      <c r="B13" s="368" t="s">
        <v>131</v>
      </c>
      <c r="C13" s="369">
        <v>108</v>
      </c>
      <c r="D13" s="341">
        <f>'INFORM CC 2025'!AG10</f>
        <v>5.6</v>
      </c>
      <c r="E13" s="340">
        <f>'INFORM CC 2025'!AI10</f>
        <v>5.3</v>
      </c>
      <c r="F13" s="348">
        <f t="shared" si="1"/>
        <v>0</v>
      </c>
      <c r="G13" s="348">
        <v>0.9113</v>
      </c>
      <c r="H13" s="340">
        <f>'INFORM CC 2025'!AH10</f>
        <v>5</v>
      </c>
      <c r="I13" s="348">
        <f t="shared" si="2"/>
        <v>0</v>
      </c>
      <c r="J13" s="348">
        <v>0.63386399999999998</v>
      </c>
      <c r="K13" s="341">
        <f>'INFORM CC 2025'!AK10</f>
        <v>5.3</v>
      </c>
      <c r="L13" s="348">
        <f t="shared" si="3"/>
        <v>0</v>
      </c>
      <c r="M13" s="348">
        <v>1.1452169999999999</v>
      </c>
      <c r="N13" s="341">
        <f>'INFORM CC 2025'!AJ10</f>
        <v>5.0999999999999996</v>
      </c>
      <c r="O13" s="348">
        <f t="shared" si="4"/>
        <v>0</v>
      </c>
      <c r="P13" s="348">
        <v>0.47484599999999999</v>
      </c>
      <c r="Q13" s="348">
        <v>2.7935477710860077</v>
      </c>
      <c r="R13" s="349">
        <v>5398</v>
      </c>
      <c r="S13" s="349">
        <v>13501</v>
      </c>
      <c r="T13" s="349">
        <f t="shared" si="5"/>
        <v>1972.6151667576007</v>
      </c>
      <c r="U13" s="349">
        <f t="shared" si="6"/>
        <v>4933.7305236002903</v>
      </c>
      <c r="V13" s="348">
        <v>2.8359311886249232</v>
      </c>
      <c r="W13" s="349">
        <v>7153</v>
      </c>
      <c r="X13" s="349">
        <v>4196</v>
      </c>
      <c r="Y13" s="349">
        <f t="shared" si="7"/>
        <v>2613.9526283470022</v>
      </c>
      <c r="Z13" s="349">
        <f t="shared" si="8"/>
        <v>1533.3629565977942</v>
      </c>
      <c r="AA13" s="348">
        <v>1.7</v>
      </c>
      <c r="AB13" s="348">
        <v>0.7</v>
      </c>
      <c r="AC13" s="348">
        <v>0.1</v>
      </c>
      <c r="AD13" s="349">
        <f>('INFORM CC 2025'!AG10/10)*'Resultados INFORM CC'!AO13</f>
        <v>14473.199999999999</v>
      </c>
      <c r="AE13" s="350">
        <f>('INFORM CC 2025'!AH10/10)*'Resultados INFORM CC'!AP13</f>
        <v>19072.5</v>
      </c>
      <c r="AF13" s="350">
        <f>('INFORM CC 2025'!AI10/10)*'Resultados INFORM CC'!AQ13</f>
        <v>25193.02</v>
      </c>
      <c r="AG13" s="350">
        <f>('INFORM CC 2025'!AJ10/10)*'Resultados INFORM CC'!AR13</f>
        <v>33925.71</v>
      </c>
      <c r="AH13" s="350">
        <f>('INFORM CC 2025'!AK10/10)*'Resultados INFORM CC'!AS13</f>
        <v>60160.83</v>
      </c>
      <c r="AI13" s="350">
        <f>('INFORM CC 2025'!AG10/10)*'Resultados INFORM CC'!AT13</f>
        <v>5312.16</v>
      </c>
      <c r="AJ13" s="350">
        <f>('INFORM CC 2025'!AH10/10)*'Resultados INFORM CC'!AU13</f>
        <v>6969.7485676147353</v>
      </c>
      <c r="AK13" s="350">
        <f>('INFORM CC 2025'!AI10/10)*'Resultados INFORM CC'!AV13</f>
        <v>9206.3974339436027</v>
      </c>
      <c r="AL13" s="350">
        <f>('INFORM CC 2025'!AJ10/10)*'Resultados INFORM CC'!AU13</f>
        <v>7109.1435389670305</v>
      </c>
      <c r="AM13" s="350">
        <f>('INFORM CC 2025'!AK10/10)*'Resultados INFORM CC'!AV13</f>
        <v>9206.3974339436027</v>
      </c>
      <c r="AO13" s="349">
        <v>25845</v>
      </c>
      <c r="AP13" s="350">
        <v>38145</v>
      </c>
      <c r="AQ13" s="350">
        <v>47534</v>
      </c>
      <c r="AR13" s="350">
        <v>66521</v>
      </c>
      <c r="AS13" s="350">
        <v>113511</v>
      </c>
      <c r="AT13" s="350">
        <v>9486</v>
      </c>
      <c r="AU13" s="350">
        <f t="shared" si="9"/>
        <v>13939.497135229471</v>
      </c>
      <c r="AV13" s="350">
        <f t="shared" si="10"/>
        <v>17370.561196120005</v>
      </c>
      <c r="AW13" s="350">
        <f t="shared" si="11"/>
        <v>24309.065118170129</v>
      </c>
      <c r="AX13" s="350">
        <f t="shared" si="12"/>
        <v>41480.829972919972</v>
      </c>
    </row>
    <row r="14" spans="1:50">
      <c r="A14" s="367" t="s">
        <v>184</v>
      </c>
      <c r="B14" s="368" t="s">
        <v>132</v>
      </c>
      <c r="C14" s="369">
        <v>201</v>
      </c>
      <c r="D14" s="341">
        <f>'INFORM CC 2025'!AG11</f>
        <v>5.5</v>
      </c>
      <c r="E14" s="340">
        <f>'INFORM CC 2025'!AI11</f>
        <v>5.5</v>
      </c>
      <c r="F14" s="348">
        <f t="shared" si="1"/>
        <v>0</v>
      </c>
      <c r="G14" s="348">
        <v>0.9113</v>
      </c>
      <c r="H14" s="340">
        <f>'INFORM CC 2025'!AH11</f>
        <v>5.2</v>
      </c>
      <c r="I14" s="348">
        <f t="shared" si="2"/>
        <v>0</v>
      </c>
      <c r="J14" s="348">
        <v>0.63386399999999998</v>
      </c>
      <c r="K14" s="341">
        <f>'INFORM CC 2025'!AK11</f>
        <v>5.6</v>
      </c>
      <c r="L14" s="348">
        <f t="shared" si="3"/>
        <v>9.9999999999999645E-2</v>
      </c>
      <c r="M14" s="348">
        <v>1.1452169999999999</v>
      </c>
      <c r="N14" s="341">
        <f>'INFORM CC 2025'!AJ11</f>
        <v>5.4</v>
      </c>
      <c r="O14" s="348">
        <f t="shared" si="4"/>
        <v>0</v>
      </c>
      <c r="P14" s="348">
        <v>0.47484599999999999</v>
      </c>
      <c r="Q14" s="348">
        <v>5.3870389898606774</v>
      </c>
      <c r="R14" s="349">
        <v>33829</v>
      </c>
      <c r="S14" s="349">
        <v>69373</v>
      </c>
      <c r="T14" s="349">
        <f t="shared" si="5"/>
        <v>12362.282044505904</v>
      </c>
      <c r="U14" s="349">
        <f t="shared" si="6"/>
        <v>25351.284172559288</v>
      </c>
      <c r="V14" s="348">
        <v>0</v>
      </c>
      <c r="W14" s="349">
        <v>23457</v>
      </c>
      <c r="X14" s="349">
        <v>12468</v>
      </c>
      <c r="Y14" s="349">
        <f t="shared" si="7"/>
        <v>8571.995918235094</v>
      </c>
      <c r="Z14" s="349">
        <f t="shared" si="8"/>
        <v>4556.2367356676114</v>
      </c>
      <c r="AA14" s="348">
        <v>1.7</v>
      </c>
      <c r="AB14" s="348">
        <v>0.7</v>
      </c>
      <c r="AC14" s="348">
        <v>0.1</v>
      </c>
      <c r="AD14" s="349">
        <f>('INFORM CC 2025'!AG11/10)*'Resultados INFORM CC'!AO14</f>
        <v>38510.450000000004</v>
      </c>
      <c r="AE14" s="350">
        <f>('INFORM CC 2025'!AH11/10)*'Resultados INFORM CC'!AP14</f>
        <v>53737.840000000004</v>
      </c>
      <c r="AF14" s="350">
        <f>('INFORM CC 2025'!AI11/10)*'Resultados INFORM CC'!AQ14</f>
        <v>70827.350000000006</v>
      </c>
      <c r="AG14" s="350">
        <f>('INFORM CC 2025'!AJ11/10)*'Resultados INFORM CC'!AR14</f>
        <v>97317.180000000008</v>
      </c>
      <c r="AH14" s="350">
        <f>('INFORM CC 2025'!AK11/10)*'Resultados INFORM CC'!AS14</f>
        <v>172211.75999999998</v>
      </c>
      <c r="AI14" s="350">
        <f>('INFORM CC 2025'!AG11/10)*'Resultados INFORM CC'!AT14</f>
        <v>14775.750000000002</v>
      </c>
      <c r="AJ14" s="350">
        <f>('INFORM CC 2025'!AH11/10)*'Resultados INFORM CC'!AU14</f>
        <v>19637.658060910202</v>
      </c>
      <c r="AK14" s="350">
        <f>('INFORM CC 2025'!AI11/10)*'Resultados INFORM CC'!AV14</f>
        <v>25882.753766441085</v>
      </c>
      <c r="AL14" s="350">
        <f>('INFORM CC 2025'!AJ11/10)*'Resultados INFORM CC'!AU14</f>
        <v>20392.952601714442</v>
      </c>
      <c r="AM14" s="350">
        <f>('INFORM CC 2025'!AK11/10)*'Resultados INFORM CC'!AV14</f>
        <v>26353.349289467282</v>
      </c>
      <c r="AO14" s="349">
        <v>70019</v>
      </c>
      <c r="AP14" s="350">
        <v>103342</v>
      </c>
      <c r="AQ14" s="350">
        <v>128777</v>
      </c>
      <c r="AR14" s="350">
        <v>180217</v>
      </c>
      <c r="AS14" s="350">
        <v>307521</v>
      </c>
      <c r="AT14" s="350">
        <v>26865</v>
      </c>
      <c r="AU14" s="350">
        <f t="shared" si="9"/>
        <v>37764.727040211925</v>
      </c>
      <c r="AV14" s="350">
        <f t="shared" si="10"/>
        <v>47059.552302620148</v>
      </c>
      <c r="AW14" s="350">
        <f t="shared" si="11"/>
        <v>65857.500464533994</v>
      </c>
      <c r="AX14" s="350">
        <f t="shared" si="12"/>
        <v>112378.7678207603</v>
      </c>
    </row>
    <row r="15" spans="1:50">
      <c r="A15" s="367" t="s">
        <v>184</v>
      </c>
      <c r="B15" s="368" t="s">
        <v>133</v>
      </c>
      <c r="C15" s="369">
        <v>202</v>
      </c>
      <c r="D15" s="341">
        <f>'INFORM CC 2025'!AG12</f>
        <v>5.8</v>
      </c>
      <c r="E15" s="340">
        <f>'INFORM CC 2025'!AI12</f>
        <v>7</v>
      </c>
      <c r="F15" s="348">
        <f t="shared" si="1"/>
        <v>1.2000000000000002</v>
      </c>
      <c r="G15" s="348">
        <v>0.9113</v>
      </c>
      <c r="H15" s="340">
        <f>'INFORM CC 2025'!AH12</f>
        <v>6.6</v>
      </c>
      <c r="I15" s="348">
        <f t="shared" si="2"/>
        <v>0.79999999999999982</v>
      </c>
      <c r="J15" s="348">
        <v>0.63386399999999998</v>
      </c>
      <c r="K15" s="341">
        <f>'INFORM CC 2025'!AK12</f>
        <v>6.9</v>
      </c>
      <c r="L15" s="348">
        <f t="shared" si="3"/>
        <v>1.1000000000000005</v>
      </c>
      <c r="M15" s="348">
        <v>1.1452169999999999</v>
      </c>
      <c r="N15" s="341">
        <f>'INFORM CC 2025'!AJ12</f>
        <v>6.7</v>
      </c>
      <c r="O15" s="348">
        <f t="shared" si="4"/>
        <v>0.90000000000000036</v>
      </c>
      <c r="P15" s="348">
        <v>0.47484599999999999</v>
      </c>
      <c r="Q15" s="348">
        <v>4.4154564621354275</v>
      </c>
      <c r="R15" s="349">
        <v>4674</v>
      </c>
      <c r="S15" s="349">
        <v>12646</v>
      </c>
      <c r="T15" s="349">
        <f t="shared" si="5"/>
        <v>1708.0406241987821</v>
      </c>
      <c r="U15" s="349">
        <f t="shared" si="6"/>
        <v>4621.2840679541714</v>
      </c>
      <c r="V15" s="348">
        <v>0</v>
      </c>
      <c r="W15" s="349">
        <v>4458</v>
      </c>
      <c r="X15" s="349">
        <v>2316</v>
      </c>
      <c r="Y15" s="349">
        <f t="shared" si="7"/>
        <v>1629.1067827723944</v>
      </c>
      <c r="Z15" s="349">
        <f t="shared" si="8"/>
        <v>846.34618862738114</v>
      </c>
      <c r="AA15" s="348">
        <v>1.7</v>
      </c>
      <c r="AB15" s="348">
        <v>0.7</v>
      </c>
      <c r="AC15" s="348">
        <v>0.1</v>
      </c>
      <c r="AD15" s="349">
        <f>('INFORM CC 2025'!AG12/10)*'Resultados INFORM CC'!AO15</f>
        <v>7853.2</v>
      </c>
      <c r="AE15" s="350">
        <f>('INFORM CC 2025'!AH12/10)*'Resultados INFORM CC'!AP15</f>
        <v>13189.439999999999</v>
      </c>
      <c r="AF15" s="350">
        <f>('INFORM CC 2025'!AI12/10)*'Resultados INFORM CC'!AQ15</f>
        <v>17432.099999999999</v>
      </c>
      <c r="AG15" s="350">
        <f>('INFORM CC 2025'!AJ12/10)*'Resultados INFORM CC'!AR15</f>
        <v>23349.5</v>
      </c>
      <c r="AH15" s="350">
        <f>('INFORM CC 2025'!AK12/10)*'Resultados INFORM CC'!AS15</f>
        <v>41032.920000000006</v>
      </c>
      <c r="AI15" s="350">
        <f>('INFORM CC 2025'!AG12/10)*'Resultados INFORM CC'!AT15</f>
        <v>3128.52</v>
      </c>
      <c r="AJ15" s="350">
        <f>('INFORM CC 2025'!AH12/10)*'Resultados INFORM CC'!AU15</f>
        <v>4819.875766031746</v>
      </c>
      <c r="AK15" s="350">
        <f>('INFORM CC 2025'!AI12/10)*'Resultados INFORM CC'!AV15</f>
        <v>6370.2898941154444</v>
      </c>
      <c r="AL15" s="350">
        <f>('INFORM CC 2025'!AJ12/10)*'Resultados INFORM CC'!AU15</f>
        <v>4892.904186729198</v>
      </c>
      <c r="AM15" s="350">
        <f>('INFORM CC 2025'!AK12/10)*'Resultados INFORM CC'!AV15</f>
        <v>6279.2857527709384</v>
      </c>
      <c r="AO15" s="349">
        <v>13540</v>
      </c>
      <c r="AP15" s="350">
        <v>19984</v>
      </c>
      <c r="AQ15" s="350">
        <v>24903</v>
      </c>
      <c r="AR15" s="350">
        <v>34850</v>
      </c>
      <c r="AS15" s="350">
        <v>59468</v>
      </c>
      <c r="AT15" s="350">
        <v>5394</v>
      </c>
      <c r="AU15" s="350">
        <f t="shared" si="9"/>
        <v>7302.8420697450711</v>
      </c>
      <c r="AV15" s="350">
        <f t="shared" si="10"/>
        <v>9100.4141344506352</v>
      </c>
      <c r="AW15" s="350">
        <f t="shared" si="11"/>
        <v>12735.390619026008</v>
      </c>
      <c r="AX15" s="350">
        <f t="shared" si="12"/>
        <v>21731.655934927938</v>
      </c>
    </row>
    <row r="16" spans="1:50">
      <c r="A16" s="372" t="s">
        <v>184</v>
      </c>
      <c r="B16" s="368" t="s">
        <v>134</v>
      </c>
      <c r="C16" s="369">
        <v>203</v>
      </c>
      <c r="D16" s="341">
        <f>'INFORM CC 2025'!AG13</f>
        <v>5.7</v>
      </c>
      <c r="E16" s="340">
        <f>'INFORM CC 2025'!AI13</f>
        <v>5.7</v>
      </c>
      <c r="F16" s="348">
        <f t="shared" si="1"/>
        <v>0</v>
      </c>
      <c r="G16" s="348">
        <v>0.9113</v>
      </c>
      <c r="H16" s="340">
        <f>'INFORM CC 2025'!AH13</f>
        <v>5.7</v>
      </c>
      <c r="I16" s="348">
        <f t="shared" si="2"/>
        <v>0</v>
      </c>
      <c r="J16" s="348">
        <v>0.63386399999999998</v>
      </c>
      <c r="K16" s="341">
        <f>'INFORM CC 2025'!AK13</f>
        <v>5.8</v>
      </c>
      <c r="L16" s="348">
        <f t="shared" si="3"/>
        <v>9.9999999999999645E-2</v>
      </c>
      <c r="M16" s="348">
        <v>1.1452169999999999</v>
      </c>
      <c r="N16" s="341">
        <f>'INFORM CC 2025'!AJ13</f>
        <v>5.7</v>
      </c>
      <c r="O16" s="348">
        <f t="shared" si="4"/>
        <v>0</v>
      </c>
      <c r="P16" s="348">
        <v>0.47484599999999999</v>
      </c>
      <c r="Q16" s="348">
        <v>1.0429974953279335</v>
      </c>
      <c r="R16" s="349">
        <v>1107</v>
      </c>
      <c r="S16" s="349">
        <v>4400</v>
      </c>
      <c r="T16" s="349">
        <f t="shared" si="5"/>
        <v>404.5359373102379</v>
      </c>
      <c r="U16" s="349">
        <f t="shared" si="6"/>
        <v>1607.9115846116049</v>
      </c>
      <c r="V16" s="348">
        <v>0</v>
      </c>
      <c r="W16" s="349">
        <v>8881</v>
      </c>
      <c r="X16" s="349">
        <v>4543</v>
      </c>
      <c r="Y16" s="349">
        <f t="shared" si="7"/>
        <v>3245.4233597581051</v>
      </c>
      <c r="Z16" s="349">
        <f t="shared" si="8"/>
        <v>1660.168711111482</v>
      </c>
      <c r="AA16" s="348">
        <v>1.7</v>
      </c>
      <c r="AB16" s="348">
        <v>0.7</v>
      </c>
      <c r="AC16" s="348">
        <v>0.1</v>
      </c>
      <c r="AD16" s="349">
        <f>('INFORM CC 2025'!AG13/10)*'Resultados INFORM CC'!AO16</f>
        <v>13075.230000000001</v>
      </c>
      <c r="AE16" s="350">
        <f>('INFORM CC 2025'!AH13/10)*'Resultados INFORM CC'!AP16</f>
        <v>19297.920000000002</v>
      </c>
      <c r="AF16" s="350">
        <f>('INFORM CC 2025'!AI13/10)*'Resultados INFORM CC'!AQ16</f>
        <v>24047.160000000003</v>
      </c>
      <c r="AG16" s="350">
        <f>('INFORM CC 2025'!AJ13/10)*'Resultados INFORM CC'!AR16</f>
        <v>33652.800000000003</v>
      </c>
      <c r="AH16" s="350">
        <f>('INFORM CC 2025'!AK13/10)*'Resultados INFORM CC'!AS16</f>
        <v>58432.679999999993</v>
      </c>
      <c r="AI16" s="350">
        <f>('INFORM CC 2025'!AG13/10)*'Resultados INFORM CC'!AT16</f>
        <v>5262.2400000000007</v>
      </c>
      <c r="AJ16" s="350">
        <f>('INFORM CC 2025'!AH13/10)*'Resultados INFORM CC'!AU16</f>
        <v>7052.1248015699966</v>
      </c>
      <c r="AK16" s="350">
        <f>('INFORM CC 2025'!AI13/10)*'Resultados INFORM CC'!AV16</f>
        <v>8787.6607138656364</v>
      </c>
      <c r="AL16" s="350">
        <f>('INFORM CC 2025'!AJ13/10)*'Resultados INFORM CC'!AU16</f>
        <v>7052.1248015699966</v>
      </c>
      <c r="AM16" s="350">
        <f>('INFORM CC 2025'!AK13/10)*'Resultados INFORM CC'!AV16</f>
        <v>8941.830200073804</v>
      </c>
      <c r="AO16" s="349">
        <v>22939</v>
      </c>
      <c r="AP16" s="350">
        <v>33856</v>
      </c>
      <c r="AQ16" s="350">
        <v>42188</v>
      </c>
      <c r="AR16" s="350">
        <v>59040</v>
      </c>
      <c r="AS16" s="350">
        <v>100746</v>
      </c>
      <c r="AT16" s="350">
        <v>9232</v>
      </c>
      <c r="AU16" s="350">
        <f t="shared" si="9"/>
        <v>12372.148774684203</v>
      </c>
      <c r="AV16" s="350">
        <f t="shared" si="10"/>
        <v>15416.948620816906</v>
      </c>
      <c r="AW16" s="350">
        <f t="shared" si="11"/>
        <v>21575.249989879354</v>
      </c>
      <c r="AX16" s="350">
        <f t="shared" si="12"/>
        <v>36816.05920529108</v>
      </c>
    </row>
    <row r="17" spans="1:50">
      <c r="A17" s="372" t="s">
        <v>184</v>
      </c>
      <c r="B17" s="368" t="s">
        <v>135</v>
      </c>
      <c r="C17" s="369">
        <v>204</v>
      </c>
      <c r="D17" s="341">
        <f>'INFORM CC 2025'!AG14</f>
        <v>6.4</v>
      </c>
      <c r="E17" s="340">
        <f>'INFORM CC 2025'!AI14</f>
        <v>6.8</v>
      </c>
      <c r="F17" s="348">
        <f t="shared" si="1"/>
        <v>0.39999999999999947</v>
      </c>
      <c r="G17" s="348">
        <v>0.9113</v>
      </c>
      <c r="H17" s="340">
        <f>'INFORM CC 2025'!AH14</f>
        <v>6.7</v>
      </c>
      <c r="I17" s="348">
        <f t="shared" si="2"/>
        <v>0.29999999999999982</v>
      </c>
      <c r="J17" s="348">
        <v>0.63386399999999998</v>
      </c>
      <c r="K17" s="341">
        <f>'INFORM CC 2025'!AK14</f>
        <v>6.9</v>
      </c>
      <c r="L17" s="348">
        <f t="shared" si="3"/>
        <v>0.5</v>
      </c>
      <c r="M17" s="348">
        <v>1.1452169999999999</v>
      </c>
      <c r="N17" s="341">
        <f>'INFORM CC 2025'!AJ14</f>
        <v>6.7</v>
      </c>
      <c r="O17" s="348">
        <f t="shared" si="4"/>
        <v>0.29999999999999982</v>
      </c>
      <c r="P17" s="348">
        <v>0.47484599999999999</v>
      </c>
      <c r="Q17" s="348">
        <v>5.0157824808034013</v>
      </c>
      <c r="R17" s="349">
        <v>6843</v>
      </c>
      <c r="S17" s="349">
        <v>15728</v>
      </c>
      <c r="T17" s="349">
        <f t="shared" si="5"/>
        <v>2500.6679485220939</v>
      </c>
      <c r="U17" s="349">
        <f t="shared" si="6"/>
        <v>5747.5530460843911</v>
      </c>
      <c r="V17" s="348">
        <v>0</v>
      </c>
      <c r="W17" s="349">
        <v>6068</v>
      </c>
      <c r="X17" s="349">
        <v>3255</v>
      </c>
      <c r="Y17" s="349">
        <f t="shared" si="7"/>
        <v>2217.4562489598225</v>
      </c>
      <c r="Z17" s="349">
        <f t="shared" si="8"/>
        <v>1189.4891381615396</v>
      </c>
      <c r="AA17" s="348">
        <v>1.7</v>
      </c>
      <c r="AB17" s="348">
        <v>0.7</v>
      </c>
      <c r="AC17" s="348">
        <v>0.1</v>
      </c>
      <c r="AD17" s="349">
        <f>('INFORM CC 2025'!AG14/10)*'Resultados INFORM CC'!AO17</f>
        <v>10686.72</v>
      </c>
      <c r="AE17" s="350">
        <f>('INFORM CC 2025'!AH14/10)*'Resultados INFORM CC'!AP17</f>
        <v>16512.150000000001</v>
      </c>
      <c r="AF17" s="350">
        <f>('INFORM CC 2025'!AI14/10)*'Resultados INFORM CC'!AQ17</f>
        <v>20882.8</v>
      </c>
      <c r="AG17" s="350">
        <f>('INFORM CC 2025'!AJ14/10)*'Resultados INFORM CC'!AR17</f>
        <v>28795.260000000002</v>
      </c>
      <c r="AH17" s="350">
        <f>('INFORM CC 2025'!AK14/10)*'Resultados INFORM CC'!AS17</f>
        <v>50602.530000000006</v>
      </c>
      <c r="AI17" s="350">
        <f>('INFORM CC 2025'!AG14/10)*'Resultados INFORM CC'!AT17</f>
        <v>4671.3599999999997</v>
      </c>
      <c r="AJ17" s="350">
        <f>('INFORM CC 2025'!AH14/10)*'Resultados INFORM CC'!AU17</f>
        <v>6034.1084708737526</v>
      </c>
      <c r="AK17" s="350">
        <f>('INFORM CC 2025'!AI14/10)*'Resultados INFORM CC'!AV17</f>
        <v>7631.2945543470951</v>
      </c>
      <c r="AL17" s="350">
        <f>('INFORM CC 2025'!AJ14/10)*'Resultados INFORM CC'!AU17</f>
        <v>6034.1084708737526</v>
      </c>
      <c r="AM17" s="350">
        <f>('INFORM CC 2025'!AK14/10)*'Resultados INFORM CC'!AV17</f>
        <v>7743.519474263966</v>
      </c>
      <c r="AO17" s="349">
        <v>16698</v>
      </c>
      <c r="AP17" s="350">
        <v>24645</v>
      </c>
      <c r="AQ17" s="350">
        <v>30710</v>
      </c>
      <c r="AR17" s="350">
        <v>42978</v>
      </c>
      <c r="AS17" s="350">
        <v>73337</v>
      </c>
      <c r="AT17" s="350">
        <v>7299</v>
      </c>
      <c r="AU17" s="350">
        <f t="shared" si="9"/>
        <v>9006.1320460802272</v>
      </c>
      <c r="AV17" s="350">
        <f t="shared" si="10"/>
        <v>11222.491991686906</v>
      </c>
      <c r="AW17" s="350">
        <f t="shared" si="11"/>
        <v>15705.6418371449</v>
      </c>
      <c r="AX17" s="350">
        <f t="shared" si="12"/>
        <v>26799.866336513925</v>
      </c>
    </row>
    <row r="18" spans="1:50">
      <c r="A18" s="372" t="s">
        <v>184</v>
      </c>
      <c r="B18" s="368" t="s">
        <v>136</v>
      </c>
      <c r="C18" s="369">
        <v>205</v>
      </c>
      <c r="D18" s="341">
        <f>'INFORM CC 2025'!AG15</f>
        <v>5.8</v>
      </c>
      <c r="E18" s="340">
        <f>'INFORM CC 2025'!AI15</f>
        <v>5.8</v>
      </c>
      <c r="F18" s="348">
        <f t="shared" si="1"/>
        <v>0</v>
      </c>
      <c r="G18" s="348">
        <v>0.9113</v>
      </c>
      <c r="H18" s="340">
        <f>'INFORM CC 2025'!AH15</f>
        <v>5.5</v>
      </c>
      <c r="I18" s="348">
        <f t="shared" si="2"/>
        <v>0</v>
      </c>
      <c r="J18" s="348">
        <v>0.63386399999999998</v>
      </c>
      <c r="K18" s="341">
        <f>'INFORM CC 2025'!AK15</f>
        <v>5.8</v>
      </c>
      <c r="L18" s="348">
        <f t="shared" si="3"/>
        <v>0</v>
      </c>
      <c r="M18" s="348">
        <v>1.1452169999999999</v>
      </c>
      <c r="N18" s="341">
        <f>'INFORM CC 2025'!AJ15</f>
        <v>5.7</v>
      </c>
      <c r="O18" s="348">
        <f t="shared" si="4"/>
        <v>0</v>
      </c>
      <c r="P18" s="348">
        <v>0.47484599999999999</v>
      </c>
      <c r="Q18" s="348">
        <v>0.40448402424497754</v>
      </c>
      <c r="R18" s="349">
        <v>417</v>
      </c>
      <c r="S18" s="349">
        <v>2491</v>
      </c>
      <c r="T18" s="349">
        <f t="shared" si="5"/>
        <v>152.38616608705436</v>
      </c>
      <c r="U18" s="349">
        <f t="shared" si="6"/>
        <v>910.29721756079721</v>
      </c>
      <c r="V18" s="348">
        <v>0</v>
      </c>
      <c r="W18" s="349">
        <v>12134</v>
      </c>
      <c r="X18" s="349">
        <v>6680</v>
      </c>
      <c r="Y18" s="349">
        <f t="shared" si="7"/>
        <v>4434.1816290175484</v>
      </c>
      <c r="Z18" s="349">
        <f t="shared" si="8"/>
        <v>2441.1021330012545</v>
      </c>
      <c r="AA18" s="348">
        <v>1.7</v>
      </c>
      <c r="AB18" s="348">
        <v>0.7</v>
      </c>
      <c r="AC18" s="348">
        <v>0.1</v>
      </c>
      <c r="AD18" s="349">
        <f>('INFORM CC 2025'!AG15/10)*'Resultados INFORM CC'!AO18</f>
        <v>3071.68</v>
      </c>
      <c r="AE18" s="350">
        <f>('INFORM CC 2025'!AH15/10)*'Resultados INFORM CC'!AP18</f>
        <v>27185.4</v>
      </c>
      <c r="AF18" s="350">
        <f>('INFORM CC 2025'!AI15/10)*'Resultados INFORM CC'!AQ18</f>
        <v>35723.939999999995</v>
      </c>
      <c r="AG18" s="350">
        <f>('INFORM CC 2025'!AJ15/10)*'Resultados INFORM CC'!AR18</f>
        <v>49131.720000000008</v>
      </c>
      <c r="AH18" s="350">
        <f>('INFORM CC 2025'!AK15/10)*'Resultados INFORM CC'!AS18</f>
        <v>85308.72</v>
      </c>
      <c r="AI18" s="350">
        <f>('INFORM CC 2025'!AG15/10)*'Resultados INFORM CC'!AT18</f>
        <v>1211.04</v>
      </c>
      <c r="AJ18" s="350">
        <f>('INFORM CC 2025'!AH15/10)*'Resultados INFORM CC'!AU18</f>
        <v>9934.4817255228027</v>
      </c>
      <c r="AK18" s="350">
        <f>('INFORM CC 2025'!AI15/10)*'Resultados INFORM CC'!AV18</f>
        <v>13054.758403174976</v>
      </c>
      <c r="AL18" s="350">
        <f>('INFORM CC 2025'!AJ15/10)*'Resultados INFORM CC'!AU18</f>
        <v>10295.735606450904</v>
      </c>
      <c r="AM18" s="350">
        <f>('INFORM CC 2025'!AK15/10)*'Resultados INFORM CC'!AV18</f>
        <v>13054.758403174976</v>
      </c>
      <c r="AO18" s="349">
        <v>5296</v>
      </c>
      <c r="AP18" s="350">
        <v>49428</v>
      </c>
      <c r="AQ18" s="350">
        <v>61593</v>
      </c>
      <c r="AR18" s="350">
        <v>86196</v>
      </c>
      <c r="AS18" s="350">
        <v>147084</v>
      </c>
      <c r="AT18" s="350">
        <v>2088</v>
      </c>
      <c r="AU18" s="350">
        <f t="shared" si="9"/>
        <v>18062.694046405093</v>
      </c>
      <c r="AV18" s="350">
        <f t="shared" si="10"/>
        <v>22508.204143405132</v>
      </c>
      <c r="AW18" s="350">
        <f t="shared" si="11"/>
        <v>31498.987942541338</v>
      </c>
      <c r="AX18" s="350">
        <f t="shared" si="12"/>
        <v>53749.560797957565</v>
      </c>
    </row>
    <row r="19" spans="1:50">
      <c r="A19" s="372" t="s">
        <v>184</v>
      </c>
      <c r="B19" s="368" t="s">
        <v>137</v>
      </c>
      <c r="C19" s="369">
        <v>206</v>
      </c>
      <c r="D19" s="341">
        <f>'INFORM CC 2025'!AG16</f>
        <v>5.9</v>
      </c>
      <c r="E19" s="340">
        <f>'INFORM CC 2025'!AI16</f>
        <v>5.5</v>
      </c>
      <c r="F19" s="348">
        <f t="shared" si="1"/>
        <v>0</v>
      </c>
      <c r="G19" s="348">
        <v>0.9113</v>
      </c>
      <c r="H19" s="340">
        <f>'INFORM CC 2025'!AH16</f>
        <v>5.0999999999999996</v>
      </c>
      <c r="I19" s="348">
        <f t="shared" si="2"/>
        <v>0</v>
      </c>
      <c r="J19" s="348">
        <v>0.63386399999999998</v>
      </c>
      <c r="K19" s="341">
        <f>'INFORM CC 2025'!AK16</f>
        <v>5.4</v>
      </c>
      <c r="L19" s="348">
        <f t="shared" si="3"/>
        <v>0</v>
      </c>
      <c r="M19" s="348">
        <v>1.1452169999999999</v>
      </c>
      <c r="N19" s="341">
        <f>'INFORM CC 2025'!AJ16</f>
        <v>5.2</v>
      </c>
      <c r="O19" s="348">
        <f t="shared" si="4"/>
        <v>0</v>
      </c>
      <c r="P19" s="348">
        <v>0.47484599999999999</v>
      </c>
      <c r="Q19" s="348">
        <v>5.4335871284372299</v>
      </c>
      <c r="R19" s="349">
        <v>2733</v>
      </c>
      <c r="S19" s="349">
        <v>5464</v>
      </c>
      <c r="T19" s="349">
        <f t="shared" si="5"/>
        <v>998.73235471443547</v>
      </c>
      <c r="U19" s="349">
        <f t="shared" si="6"/>
        <v>1996.7338405267749</v>
      </c>
      <c r="V19" s="348">
        <v>0</v>
      </c>
      <c r="W19" s="349">
        <v>1719</v>
      </c>
      <c r="X19" s="349">
        <v>905</v>
      </c>
      <c r="Y19" s="349">
        <f t="shared" si="7"/>
        <v>628.18182135167024</v>
      </c>
      <c r="Z19" s="349">
        <f t="shared" si="8"/>
        <v>330.71817819852328</v>
      </c>
      <c r="AA19" s="348">
        <v>1.7</v>
      </c>
      <c r="AB19" s="348">
        <v>0.7</v>
      </c>
      <c r="AC19" s="348">
        <v>0.1</v>
      </c>
      <c r="AD19" s="349">
        <f>('INFORM CC 2025'!AG16/10)*'Resultados INFORM CC'!AO19</f>
        <v>3360.0500000000006</v>
      </c>
      <c r="AE19" s="350">
        <f>('INFORM CC 2025'!AH16/10)*'Resultados INFORM CC'!AP19</f>
        <v>3986.67</v>
      </c>
      <c r="AF19" s="350">
        <f>('INFORM CC 2025'!AI16/10)*'Resultados INFORM CC'!AQ19</f>
        <v>5357.55</v>
      </c>
      <c r="AG19" s="350">
        <f>('INFORM CC 2025'!AJ16/10)*'Resultados INFORM CC'!AR19</f>
        <v>7088.64</v>
      </c>
      <c r="AH19" s="350">
        <f>('INFORM CC 2025'!AK16/10)*'Resultados INFORM CC'!AS19</f>
        <v>12561.480000000001</v>
      </c>
      <c r="AI19" s="350">
        <f>('INFORM CC 2025'!AG16/10)*'Resultados INFORM CC'!AT19</f>
        <v>1114.5100000000002</v>
      </c>
      <c r="AJ19" s="350">
        <f>('INFORM CC 2025'!AH16/10)*'Resultados INFORM CC'!AU19</f>
        <v>1456.8665629598972</v>
      </c>
      <c r="AK19" s="350">
        <f>('INFORM CC 2025'!AI16/10)*'Resultados INFORM CC'!AV19</f>
        <v>1957.8333432127056</v>
      </c>
      <c r="AL19" s="350">
        <f>('INFORM CC 2025'!AJ16/10)*'Resultados INFORM CC'!AU19</f>
        <v>1485.4325739983265</v>
      </c>
      <c r="AM19" s="350">
        <f>('INFORM CC 2025'!AK16/10)*'Resultados INFORM CC'!AV19</f>
        <v>1922.236373336111</v>
      </c>
      <c r="AO19" s="349">
        <v>5695</v>
      </c>
      <c r="AP19" s="350">
        <v>7817</v>
      </c>
      <c r="AQ19" s="350">
        <v>9741</v>
      </c>
      <c r="AR19" s="350">
        <v>13632</v>
      </c>
      <c r="AS19" s="350">
        <v>23262</v>
      </c>
      <c r="AT19" s="350">
        <v>1889</v>
      </c>
      <c r="AU19" s="350">
        <f t="shared" si="9"/>
        <v>2856.6011038429356</v>
      </c>
      <c r="AV19" s="350">
        <f t="shared" si="10"/>
        <v>3559.6969876594644</v>
      </c>
      <c r="AW19" s="350">
        <f t="shared" si="11"/>
        <v>4981.6024366875909</v>
      </c>
      <c r="AX19" s="350">
        <f t="shared" si="12"/>
        <v>8500.7362002807167</v>
      </c>
    </row>
    <row r="20" spans="1:50">
      <c r="A20" s="372" t="s">
        <v>184</v>
      </c>
      <c r="B20" s="368" t="s">
        <v>138</v>
      </c>
      <c r="C20" s="369">
        <v>207</v>
      </c>
      <c r="D20" s="341">
        <f>'INFORM CC 2025'!AG17</f>
        <v>5.9</v>
      </c>
      <c r="E20" s="340">
        <f>'INFORM CC 2025'!AI17</f>
        <v>5.7</v>
      </c>
      <c r="F20" s="348">
        <f t="shared" si="1"/>
        <v>0</v>
      </c>
      <c r="G20" s="348">
        <v>0.9113</v>
      </c>
      <c r="H20" s="340">
        <f>'INFORM CC 2025'!AH17</f>
        <v>5.7</v>
      </c>
      <c r="I20" s="348">
        <f t="shared" si="2"/>
        <v>0</v>
      </c>
      <c r="J20" s="348">
        <v>0.63386399999999998</v>
      </c>
      <c r="K20" s="341">
        <f>'INFORM CC 2025'!AK17</f>
        <v>5.9</v>
      </c>
      <c r="L20" s="348">
        <f t="shared" si="3"/>
        <v>0</v>
      </c>
      <c r="M20" s="348">
        <v>1.1452169999999999</v>
      </c>
      <c r="N20" s="341">
        <f>'INFORM CC 2025'!AJ17</f>
        <v>5.7</v>
      </c>
      <c r="O20" s="348">
        <f t="shared" si="4"/>
        <v>0</v>
      </c>
      <c r="P20" s="348">
        <v>0.47484599999999999</v>
      </c>
      <c r="Q20" s="348">
        <v>5.4401078630234876</v>
      </c>
      <c r="R20" s="349">
        <v>3337</v>
      </c>
      <c r="S20" s="349">
        <v>5956</v>
      </c>
      <c r="T20" s="349">
        <f t="shared" si="5"/>
        <v>1219.4547631474832</v>
      </c>
      <c r="U20" s="349">
        <f t="shared" si="6"/>
        <v>2176.5275904424361</v>
      </c>
      <c r="V20" s="348">
        <v>0</v>
      </c>
      <c r="W20" s="349">
        <v>1951</v>
      </c>
      <c r="X20" s="349">
        <v>1034</v>
      </c>
      <c r="Y20" s="349">
        <f t="shared" si="7"/>
        <v>712.96261399482751</v>
      </c>
      <c r="Z20" s="349">
        <f t="shared" si="8"/>
        <v>377.85922238372717</v>
      </c>
      <c r="AA20" s="348">
        <v>1.7</v>
      </c>
      <c r="AB20" s="348">
        <v>0.7</v>
      </c>
      <c r="AC20" s="348">
        <v>0.1</v>
      </c>
      <c r="AD20" s="349">
        <f>('INFORM CC 2025'!AG17/10)*'Resultados INFORM CC'!AO20</f>
        <v>28068.660000000003</v>
      </c>
      <c r="AE20" s="350">
        <f>('INFORM CC 2025'!AH17/10)*'Resultados INFORM CC'!AP20</f>
        <v>4790.8500000000004</v>
      </c>
      <c r="AF20" s="350">
        <f>('INFORM CC 2025'!AI17/10)*'Resultados INFORM CC'!AQ20</f>
        <v>5969.6100000000006</v>
      </c>
      <c r="AG20" s="350">
        <f>('INFORM CC 2025'!AJ17/10)*'Resultados INFORM CC'!AR20</f>
        <v>8354.4900000000016</v>
      </c>
      <c r="AH20" s="350">
        <f>('INFORM CC 2025'!AK17/10)*'Resultados INFORM CC'!AS20</f>
        <v>14756.490000000002</v>
      </c>
      <c r="AI20" s="350">
        <f>('INFORM CC 2025'!AG17/10)*'Resultados INFORM CC'!AT20</f>
        <v>10435.920000000002</v>
      </c>
      <c r="AJ20" s="350">
        <f>('INFORM CC 2025'!AH17/10)*'Resultados INFORM CC'!AU20</f>
        <v>1750.7416398037519</v>
      </c>
      <c r="AK20" s="350">
        <f>('INFORM CC 2025'!AI17/10)*'Resultados INFORM CC'!AV20</f>
        <v>2181.5011533212009</v>
      </c>
      <c r="AL20" s="350">
        <f>('INFORM CC 2025'!AJ17/10)*'Resultados INFORM CC'!AU20</f>
        <v>1750.7416398037519</v>
      </c>
      <c r="AM20" s="350">
        <f>('INFORM CC 2025'!AK17/10)*'Resultados INFORM CC'!AV20</f>
        <v>2258.0450534377346</v>
      </c>
      <c r="AO20" s="349">
        <v>47574</v>
      </c>
      <c r="AP20" s="350">
        <v>8405</v>
      </c>
      <c r="AQ20" s="350">
        <v>10473</v>
      </c>
      <c r="AR20" s="350">
        <v>14657</v>
      </c>
      <c r="AS20" s="350">
        <v>25011</v>
      </c>
      <c r="AT20" s="350">
        <v>17688</v>
      </c>
      <c r="AU20" s="350">
        <f t="shared" si="9"/>
        <v>3071.4765610592135</v>
      </c>
      <c r="AV20" s="350">
        <f t="shared" si="10"/>
        <v>3827.195005826668</v>
      </c>
      <c r="AW20" s="350">
        <f t="shared" si="11"/>
        <v>5356.1727490118847</v>
      </c>
      <c r="AX20" s="350">
        <f t="shared" si="12"/>
        <v>9139.8810551638289</v>
      </c>
    </row>
    <row r="21" spans="1:50">
      <c r="A21" s="372" t="s">
        <v>184</v>
      </c>
      <c r="B21" s="368" t="s">
        <v>139</v>
      </c>
      <c r="C21" s="369">
        <v>208</v>
      </c>
      <c r="D21" s="341">
        <f>'INFORM CC 2025'!AG18</f>
        <v>5.8</v>
      </c>
      <c r="E21" s="340">
        <f>'INFORM CC 2025'!AI18</f>
        <v>5.9</v>
      </c>
      <c r="F21" s="348">
        <f t="shared" si="1"/>
        <v>0.10000000000000053</v>
      </c>
      <c r="G21" s="348">
        <v>0.9113</v>
      </c>
      <c r="H21" s="340">
        <f>'INFORM CC 2025'!AH18</f>
        <v>5.7</v>
      </c>
      <c r="I21" s="348">
        <f t="shared" si="2"/>
        <v>0</v>
      </c>
      <c r="J21" s="348">
        <v>0.63386399999999998</v>
      </c>
      <c r="K21" s="341">
        <f>'INFORM CC 2025'!AK18</f>
        <v>5.7</v>
      </c>
      <c r="L21" s="348">
        <f t="shared" si="3"/>
        <v>0</v>
      </c>
      <c r="M21" s="348">
        <v>1.1452169999999999</v>
      </c>
      <c r="N21" s="341">
        <f>'INFORM CC 2025'!AJ18</f>
        <v>5.9</v>
      </c>
      <c r="O21" s="348">
        <f t="shared" si="4"/>
        <v>0.10000000000000053</v>
      </c>
      <c r="P21" s="348">
        <v>0.47484599999999999</v>
      </c>
      <c r="Q21" s="348">
        <v>3.365786065220437</v>
      </c>
      <c r="R21" s="349">
        <v>11008</v>
      </c>
      <c r="S21" s="349">
        <v>29450</v>
      </c>
      <c r="T21" s="349">
        <f t="shared" si="5"/>
        <v>4022.7024371373968</v>
      </c>
      <c r="U21" s="349">
        <f t="shared" si="6"/>
        <v>10762.044583366311</v>
      </c>
      <c r="V21" s="348">
        <v>0</v>
      </c>
      <c r="W21" s="349">
        <v>16379</v>
      </c>
      <c r="X21" s="349">
        <v>8745</v>
      </c>
      <c r="Y21" s="349">
        <f t="shared" si="7"/>
        <v>5985.4508737166989</v>
      </c>
      <c r="Z21" s="349">
        <f t="shared" si="8"/>
        <v>3195.7242744155647</v>
      </c>
      <c r="AA21" s="348">
        <v>1.7</v>
      </c>
      <c r="AB21" s="348">
        <v>0.7</v>
      </c>
      <c r="AC21" s="348">
        <v>0.1</v>
      </c>
      <c r="AD21" s="349">
        <f>('INFORM CC 2025'!AG18/10)*'Resultados INFORM CC'!AO21</f>
        <v>19423.62</v>
      </c>
      <c r="AE21" s="350">
        <f>('INFORM CC 2025'!AH18/10)*'Resultados INFORM CC'!AP21</f>
        <v>40022.550000000003</v>
      </c>
      <c r="AF21" s="350">
        <f>('INFORM CC 2025'!AI18/10)*'Resultados INFORM CC'!AQ21</f>
        <v>51623.23000000001</v>
      </c>
      <c r="AG21" s="350">
        <f>('INFORM CC 2025'!AJ18/10)*'Resultados INFORM CC'!AR21</f>
        <v>72243.73000000001</v>
      </c>
      <c r="AH21" s="350">
        <f>('INFORM CC 2025'!AK18/10)*'Resultados INFORM CC'!AS21</f>
        <v>119097.51000000001</v>
      </c>
      <c r="AI21" s="350">
        <f>('INFORM CC 2025'!AG18/10)*'Resultados INFORM CC'!AT21</f>
        <v>7372.9599999999991</v>
      </c>
      <c r="AJ21" s="350">
        <f>('INFORM CC 2025'!AH18/10)*'Resultados INFORM CC'!AU21</f>
        <v>14625.618588794816</v>
      </c>
      <c r="AK21" s="350">
        <f>('INFORM CC 2025'!AI18/10)*'Resultados INFORM CC'!AV21</f>
        <v>18864.906716379399</v>
      </c>
      <c r="AL21" s="350">
        <f>('INFORM CC 2025'!AJ18/10)*'Resultados INFORM CC'!AU21</f>
        <v>15138.798188401654</v>
      </c>
      <c r="AM21" s="350">
        <f>('INFORM CC 2025'!AK18/10)*'Resultados INFORM CC'!AV21</f>
        <v>18225.418353112302</v>
      </c>
      <c r="AO21" s="349">
        <v>33489</v>
      </c>
      <c r="AP21" s="350">
        <v>70215</v>
      </c>
      <c r="AQ21" s="350">
        <v>87497</v>
      </c>
      <c r="AR21" s="350">
        <v>122447</v>
      </c>
      <c r="AS21" s="350">
        <v>208943</v>
      </c>
      <c r="AT21" s="350">
        <v>12712</v>
      </c>
      <c r="AU21" s="350">
        <f t="shared" si="9"/>
        <v>25658.979980341781</v>
      </c>
      <c r="AV21" s="350">
        <f t="shared" si="10"/>
        <v>31974.418163354909</v>
      </c>
      <c r="AW21" s="350">
        <f t="shared" si="11"/>
        <v>44746.352227485724</v>
      </c>
      <c r="AX21" s="350">
        <f t="shared" si="12"/>
        <v>76354.970505341495</v>
      </c>
    </row>
    <row r="22" spans="1:50">
      <c r="A22" s="372" t="s">
        <v>184</v>
      </c>
      <c r="B22" s="368" t="s">
        <v>140</v>
      </c>
      <c r="C22" s="369">
        <v>209</v>
      </c>
      <c r="D22" s="341">
        <f>'INFORM CC 2025'!AG19</f>
        <v>5.8</v>
      </c>
      <c r="E22" s="340">
        <f>'INFORM CC 2025'!AI19</f>
        <v>6.4</v>
      </c>
      <c r="F22" s="348">
        <f t="shared" si="1"/>
        <v>0.60000000000000053</v>
      </c>
      <c r="G22" s="348">
        <v>0.9113</v>
      </c>
      <c r="H22" s="340">
        <f>'INFORM CC 2025'!AH19</f>
        <v>6.3</v>
      </c>
      <c r="I22" s="348">
        <f t="shared" si="2"/>
        <v>0.5</v>
      </c>
      <c r="J22" s="348">
        <v>0.63386399999999998</v>
      </c>
      <c r="K22" s="341">
        <f>'INFORM CC 2025'!AK19</f>
        <v>6.3</v>
      </c>
      <c r="L22" s="348">
        <f t="shared" si="3"/>
        <v>0.5</v>
      </c>
      <c r="M22" s="348">
        <v>1.1452169999999999</v>
      </c>
      <c r="N22" s="341">
        <f>'INFORM CC 2025'!AJ19</f>
        <v>6.4</v>
      </c>
      <c r="O22" s="348">
        <f t="shared" si="4"/>
        <v>0.60000000000000053</v>
      </c>
      <c r="P22" s="348">
        <v>0.47484599999999999</v>
      </c>
      <c r="Q22" s="348">
        <v>1.9936732262899954</v>
      </c>
      <c r="R22" s="349">
        <v>12193</v>
      </c>
      <c r="S22" s="349">
        <v>40239</v>
      </c>
      <c r="T22" s="349">
        <f t="shared" si="5"/>
        <v>4455.7422616293861</v>
      </c>
      <c r="U22" s="349">
        <f t="shared" si="6"/>
        <v>14704.716875724174</v>
      </c>
      <c r="V22" s="348">
        <v>0</v>
      </c>
      <c r="W22" s="349">
        <v>39958</v>
      </c>
      <c r="X22" s="349">
        <v>21812</v>
      </c>
      <c r="Y22" s="349">
        <f t="shared" si="7"/>
        <v>14602.02979497966</v>
      </c>
      <c r="Z22" s="349">
        <f t="shared" si="8"/>
        <v>7970.8562462609834</v>
      </c>
      <c r="AA22" s="348">
        <v>1.7</v>
      </c>
      <c r="AB22" s="348">
        <v>0.7</v>
      </c>
      <c r="AC22" s="348">
        <v>0.1</v>
      </c>
      <c r="AD22" s="349">
        <f>('INFORM CC 2025'!AG19/10)*'Resultados INFORM CC'!AO22</f>
        <v>63649.78</v>
      </c>
      <c r="AE22" s="350">
        <f>('INFORM CC 2025'!AH19/10)*'Resultados INFORM CC'!AP22</f>
        <v>102040.47</v>
      </c>
      <c r="AF22" s="350">
        <f>('INFORM CC 2025'!AI19/10)*'Resultados INFORM CC'!AQ22</f>
        <v>129173.76000000001</v>
      </c>
      <c r="AG22" s="350">
        <f>('INFORM CC 2025'!AJ19/10)*'Resultados INFORM CC'!AR22</f>
        <v>180771.84</v>
      </c>
      <c r="AH22" s="350">
        <f>('INFORM CC 2025'!AK19/10)*'Resultados INFORM CC'!AS22</f>
        <v>303648.03000000003</v>
      </c>
      <c r="AI22" s="350">
        <f>('INFORM CC 2025'!AG19/10)*'Resultados INFORM CC'!AT22</f>
        <v>25340.199999999997</v>
      </c>
      <c r="AJ22" s="350">
        <f>('INFORM CC 2025'!AH19/10)*'Resultados INFORM CC'!AU22</f>
        <v>37289.103139139304</v>
      </c>
      <c r="AK22" s="350">
        <f>('INFORM CC 2025'!AI19/10)*'Resultados INFORM CC'!AV22</f>
        <v>47204.542075417994</v>
      </c>
      <c r="AL22" s="350">
        <f>('INFORM CC 2025'!AJ19/10)*'Resultados INFORM CC'!AU22</f>
        <v>37880.993665157388</v>
      </c>
      <c r="AM22" s="350">
        <f>('INFORM CC 2025'!AK19/10)*'Resultados INFORM CC'!AV22</f>
        <v>46466.971105489589</v>
      </c>
      <c r="AO22" s="349">
        <v>109741</v>
      </c>
      <c r="AP22" s="350">
        <v>161969</v>
      </c>
      <c r="AQ22" s="350">
        <v>201834</v>
      </c>
      <c r="AR22" s="350">
        <v>282456</v>
      </c>
      <c r="AS22" s="350">
        <v>481981</v>
      </c>
      <c r="AT22" s="350">
        <v>43690</v>
      </c>
      <c r="AU22" s="350">
        <f t="shared" si="9"/>
        <v>59189.05260180842</v>
      </c>
      <c r="AV22" s="350">
        <f t="shared" si="10"/>
        <v>73757.096992840612</v>
      </c>
      <c r="AW22" s="350">
        <f t="shared" si="11"/>
        <v>103219.15330523987</v>
      </c>
      <c r="AX22" s="350">
        <f t="shared" si="12"/>
        <v>176132.46215061043</v>
      </c>
    </row>
    <row r="23" spans="1:50">
      <c r="A23" s="372" t="s">
        <v>184</v>
      </c>
      <c r="B23" s="368" t="s">
        <v>141</v>
      </c>
      <c r="C23" s="369">
        <v>210</v>
      </c>
      <c r="D23" s="341">
        <f>'INFORM CC 2025'!AG20</f>
        <v>6.3</v>
      </c>
      <c r="E23" s="340">
        <f>'INFORM CC 2025'!AI20</f>
        <v>6.3</v>
      </c>
      <c r="F23" s="348">
        <f t="shared" si="1"/>
        <v>0</v>
      </c>
      <c r="G23" s="348">
        <v>0.9113</v>
      </c>
      <c r="H23" s="340">
        <f>'INFORM CC 2025'!AH20</f>
        <v>6.3</v>
      </c>
      <c r="I23" s="348">
        <f t="shared" si="2"/>
        <v>0</v>
      </c>
      <c r="J23" s="348">
        <v>0.63386399999999998</v>
      </c>
      <c r="K23" s="341">
        <f>'INFORM CC 2025'!AK20</f>
        <v>6.5</v>
      </c>
      <c r="L23" s="348">
        <f t="shared" si="3"/>
        <v>0.20000000000000018</v>
      </c>
      <c r="M23" s="348">
        <v>1.1452169999999999</v>
      </c>
      <c r="N23" s="341">
        <f>'INFORM CC 2025'!AJ20</f>
        <v>6.4</v>
      </c>
      <c r="O23" s="348">
        <f t="shared" si="4"/>
        <v>0.10000000000000053</v>
      </c>
      <c r="P23" s="348">
        <v>0.47484599999999999</v>
      </c>
      <c r="Q23" s="348">
        <v>3.385538815296012</v>
      </c>
      <c r="R23" s="349">
        <v>5479</v>
      </c>
      <c r="S23" s="349">
        <v>19338</v>
      </c>
      <c r="T23" s="349">
        <f t="shared" si="5"/>
        <v>2002.2153572924963</v>
      </c>
      <c r="U23" s="349">
        <f t="shared" si="6"/>
        <v>7066.7714143680032</v>
      </c>
      <c r="V23" s="348">
        <v>0</v>
      </c>
      <c r="W23" s="349">
        <v>11470</v>
      </c>
      <c r="X23" s="349">
        <v>6182</v>
      </c>
      <c r="Y23" s="349">
        <f t="shared" si="7"/>
        <v>4191.5331535216155</v>
      </c>
      <c r="Z23" s="349">
        <f t="shared" si="8"/>
        <v>2259.1157763793049</v>
      </c>
      <c r="AA23" s="348">
        <v>1.7</v>
      </c>
      <c r="AB23" s="348">
        <v>0.7</v>
      </c>
      <c r="AC23" s="348">
        <v>0.1</v>
      </c>
      <c r="AD23" s="349">
        <f>('INFORM CC 2025'!AG20/10)*'Resultados INFORM CC'!AO23</f>
        <v>19180.349999999999</v>
      </c>
      <c r="AE23" s="350">
        <f>('INFORM CC 2025'!AH20/10)*'Resultados INFORM CC'!AP23</f>
        <v>28309.05</v>
      </c>
      <c r="AF23" s="350">
        <f>('INFORM CC 2025'!AI20/10)*'Resultados INFORM CC'!AQ23</f>
        <v>35276.85</v>
      </c>
      <c r="AG23" s="350">
        <f>('INFORM CC 2025'!AJ20/10)*'Resultados INFORM CC'!AR23</f>
        <v>50151.040000000001</v>
      </c>
      <c r="AH23" s="350">
        <f>('INFORM CC 2025'!AK20/10)*'Resultados INFORM CC'!AS23</f>
        <v>86914.75</v>
      </c>
      <c r="AI23" s="350">
        <f>('INFORM CC 2025'!AG20/10)*'Resultados INFORM CC'!AT23</f>
        <v>7778.61</v>
      </c>
      <c r="AJ23" s="350">
        <f>('INFORM CC 2025'!AH20/10)*'Resultados INFORM CC'!AU23</f>
        <v>10345.10214644299</v>
      </c>
      <c r="AK23" s="350">
        <f>('INFORM CC 2025'!AI20/10)*'Resultados INFORM CC'!AV23</f>
        <v>12891.376314455883</v>
      </c>
      <c r="AL23" s="350">
        <f>('INFORM CC 2025'!AJ20/10)*'Resultados INFORM CC'!AU23</f>
        <v>10509.31011702145</v>
      </c>
      <c r="AM23" s="350">
        <f>('INFORM CC 2025'!AK20/10)*'Resultados INFORM CC'!AV23</f>
        <v>13300.626356184643</v>
      </c>
      <c r="AO23" s="349">
        <v>30445</v>
      </c>
      <c r="AP23" s="350">
        <v>44935</v>
      </c>
      <c r="AQ23" s="350">
        <v>55995</v>
      </c>
      <c r="AR23" s="350">
        <v>78361</v>
      </c>
      <c r="AS23" s="350">
        <v>133715</v>
      </c>
      <c r="AT23" s="350">
        <v>12347</v>
      </c>
      <c r="AU23" s="350">
        <f t="shared" si="9"/>
        <v>16420.797057846015</v>
      </c>
      <c r="AV23" s="350">
        <f t="shared" si="10"/>
        <v>20462.502086437911</v>
      </c>
      <c r="AW23" s="350">
        <f t="shared" si="11"/>
        <v>28635.809018579541</v>
      </c>
      <c r="AX23" s="350">
        <f t="shared" si="12"/>
        <v>48864.067621895621</v>
      </c>
    </row>
    <row r="24" spans="1:50">
      <c r="A24" s="367" t="s">
        <v>142</v>
      </c>
      <c r="B24" s="368" t="s">
        <v>142</v>
      </c>
      <c r="C24" s="369">
        <v>301</v>
      </c>
      <c r="D24" s="341">
        <f>'INFORM CC 2025'!AG21</f>
        <v>5.4</v>
      </c>
      <c r="E24" s="340">
        <f>'INFORM CC 2025'!AI21</f>
        <v>6</v>
      </c>
      <c r="F24" s="348">
        <f t="shared" si="1"/>
        <v>0.59999999999999964</v>
      </c>
      <c r="G24" s="348">
        <v>0.9113</v>
      </c>
      <c r="H24" s="340">
        <f>'INFORM CC 2025'!AH21</f>
        <v>5.9</v>
      </c>
      <c r="I24" s="348">
        <f t="shared" si="2"/>
        <v>0.5</v>
      </c>
      <c r="J24" s="348">
        <v>0.63386399999999998</v>
      </c>
      <c r="K24" s="341">
        <f>'INFORM CC 2025'!AK21</f>
        <v>6.1</v>
      </c>
      <c r="L24" s="348">
        <f t="shared" si="3"/>
        <v>0.69999999999999929</v>
      </c>
      <c r="M24" s="348">
        <v>1.1452169999999999</v>
      </c>
      <c r="N24" s="341">
        <f>'INFORM CC 2025'!AJ21</f>
        <v>5.9</v>
      </c>
      <c r="O24" s="348">
        <f t="shared" si="4"/>
        <v>0.5</v>
      </c>
      <c r="P24" s="348">
        <v>0.47484599999999999</v>
      </c>
      <c r="Q24" s="348">
        <v>0</v>
      </c>
      <c r="R24" s="349">
        <v>0</v>
      </c>
      <c r="S24" s="349">
        <v>0</v>
      </c>
      <c r="T24" s="349">
        <f t="shared" si="5"/>
        <v>0</v>
      </c>
      <c r="U24" s="349">
        <f t="shared" si="6"/>
        <v>0</v>
      </c>
      <c r="V24" s="348">
        <v>0</v>
      </c>
      <c r="W24" s="349">
        <v>55711</v>
      </c>
      <c r="X24" s="349">
        <v>36962</v>
      </c>
      <c r="Y24" s="349">
        <f t="shared" si="7"/>
        <v>20358.718702340255</v>
      </c>
      <c r="Z24" s="349">
        <f t="shared" si="8"/>
        <v>13507.188179639577</v>
      </c>
      <c r="AA24" s="348">
        <v>1.7</v>
      </c>
      <c r="AB24" s="348">
        <v>0.7</v>
      </c>
      <c r="AC24" s="348">
        <v>0.1</v>
      </c>
      <c r="AD24" s="349">
        <f>('INFORM CC 2025'!AG21/10)*'Resultados INFORM CC'!AO24</f>
        <v>97432.200000000012</v>
      </c>
      <c r="AE24" s="350">
        <f>('INFORM CC 2025'!AH21/10)*'Resultados INFORM CC'!AP24</f>
        <v>157117.00000000003</v>
      </c>
      <c r="AF24" s="350">
        <f>('INFORM CC 2025'!AI21/10)*'Resultados INFORM CC'!AQ24</f>
        <v>199106.4</v>
      </c>
      <c r="AG24" s="350">
        <f>('INFORM CC 2025'!AJ21/10)*'Resultados INFORM CC'!AR24</f>
        <v>273994.23000000004</v>
      </c>
      <c r="AH24" s="350">
        <f>('INFORM CC 2025'!AK21/10)*'Resultados INFORM CC'!AS24</f>
        <v>483392.06</v>
      </c>
      <c r="AI24" s="350">
        <f>('INFORM CC 2025'!AG21/10)*'Resultados INFORM CC'!AT24</f>
        <v>38412.36</v>
      </c>
      <c r="AJ24" s="350">
        <f>('INFORM CC 2025'!AH21/10)*'Resultados INFORM CC'!AU24</f>
        <v>57415.964645323082</v>
      </c>
      <c r="AK24" s="350">
        <f>('INFORM CC 2025'!AI21/10)*'Resultados INFORM CC'!AV24</f>
        <v>72760.33798416183</v>
      </c>
      <c r="AL24" s="350">
        <f>('INFORM CC 2025'!AJ21/10)*'Resultados INFORM CC'!AU24</f>
        <v>57415.964645323082</v>
      </c>
      <c r="AM24" s="350">
        <f>('INFORM CC 2025'!AK21/10)*'Resultados INFORM CC'!AV24</f>
        <v>73973.010283897864</v>
      </c>
      <c r="AO24" s="349">
        <v>180430</v>
      </c>
      <c r="AP24" s="350">
        <v>266300</v>
      </c>
      <c r="AQ24" s="350">
        <v>331844</v>
      </c>
      <c r="AR24" s="350">
        <v>464397</v>
      </c>
      <c r="AS24" s="350">
        <v>792446</v>
      </c>
      <c r="AT24" s="350">
        <v>71134</v>
      </c>
      <c r="AU24" s="350">
        <f t="shared" si="9"/>
        <v>97315.194314106906</v>
      </c>
      <c r="AV24" s="350">
        <f t="shared" si="10"/>
        <v>121267.22997360305</v>
      </c>
      <c r="AW24" s="350">
        <f t="shared" si="11"/>
        <v>169706.66276338079</v>
      </c>
      <c r="AX24" s="350">
        <f t="shared" si="12"/>
        <v>289587.06899525633</v>
      </c>
    </row>
    <row r="25" spans="1:50">
      <c r="A25" s="367" t="s">
        <v>142</v>
      </c>
      <c r="B25" s="368" t="s">
        <v>143</v>
      </c>
      <c r="C25" s="369">
        <v>302</v>
      </c>
      <c r="D25" s="341">
        <f>'INFORM CC 2025'!AG22</f>
        <v>5.7</v>
      </c>
      <c r="E25" s="340">
        <f>'INFORM CC 2025'!AI22</f>
        <v>5.9</v>
      </c>
      <c r="F25" s="348">
        <f t="shared" si="1"/>
        <v>0.20000000000000018</v>
      </c>
      <c r="G25" s="348">
        <v>0.9113</v>
      </c>
      <c r="H25" s="340">
        <f>'INFORM CC 2025'!AH22</f>
        <v>5.7</v>
      </c>
      <c r="I25" s="348">
        <f t="shared" si="2"/>
        <v>0</v>
      </c>
      <c r="J25" s="348">
        <v>0.63386399999999998</v>
      </c>
      <c r="K25" s="341">
        <f>'INFORM CC 2025'!AK22</f>
        <v>5.9</v>
      </c>
      <c r="L25" s="348">
        <f t="shared" si="3"/>
        <v>0.20000000000000018</v>
      </c>
      <c r="M25" s="348">
        <v>1.1452169999999999</v>
      </c>
      <c r="N25" s="341">
        <f>'INFORM CC 2025'!AJ22</f>
        <v>5.8</v>
      </c>
      <c r="O25" s="348">
        <f t="shared" si="4"/>
        <v>9.9999999999999645E-2</v>
      </c>
      <c r="P25" s="348">
        <v>0.47484599999999999</v>
      </c>
      <c r="Q25" s="348">
        <v>0</v>
      </c>
      <c r="R25" s="349">
        <v>0</v>
      </c>
      <c r="S25" s="349">
        <v>0</v>
      </c>
      <c r="T25" s="349">
        <f t="shared" si="5"/>
        <v>0</v>
      </c>
      <c r="U25" s="349">
        <f t="shared" si="6"/>
        <v>0</v>
      </c>
      <c r="V25" s="348">
        <v>0</v>
      </c>
      <c r="W25" s="349">
        <v>3666</v>
      </c>
      <c r="X25" s="349">
        <v>2457</v>
      </c>
      <c r="Y25" s="349">
        <f t="shared" si="7"/>
        <v>1339.6826975423053</v>
      </c>
      <c r="Z25" s="349">
        <f t="shared" si="8"/>
        <v>897.87244622516209</v>
      </c>
      <c r="AA25" s="348">
        <v>1.7</v>
      </c>
      <c r="AB25" s="348">
        <v>0.7</v>
      </c>
      <c r="AC25" s="348">
        <v>0.1</v>
      </c>
      <c r="AD25" s="349">
        <f>('INFORM CC 2025'!AG22/10)*'Resultados INFORM CC'!AO25</f>
        <v>6869.64</v>
      </c>
      <c r="AE25" s="350">
        <f>('INFORM CC 2025'!AH22/10)*'Resultados INFORM CC'!AP25</f>
        <v>10139.160000000002</v>
      </c>
      <c r="AF25" s="350">
        <f>('INFORM CC 2025'!AI22/10)*'Resultados INFORM CC'!AQ25</f>
        <v>13077.940000000002</v>
      </c>
      <c r="AG25" s="350">
        <f>('INFORM CC 2025'!AJ22/10)*'Resultados INFORM CC'!AR25</f>
        <v>17992.18</v>
      </c>
      <c r="AH25" s="350">
        <f>('INFORM CC 2025'!AK22/10)*'Resultados INFORM CC'!AS25</f>
        <v>31230.470000000005</v>
      </c>
      <c r="AI25" s="350">
        <f>('INFORM CC 2025'!AG22/10)*'Resultados INFORM CC'!AT25</f>
        <v>2360.3700000000003</v>
      </c>
      <c r="AJ25" s="350">
        <f>('INFORM CC 2025'!AH22/10)*'Resultados INFORM CC'!AU25</f>
        <v>3705.1983686887734</v>
      </c>
      <c r="AK25" s="350">
        <f>('INFORM CC 2025'!AI22/10)*'Resultados INFORM CC'!AV25</f>
        <v>4779.1298247398854</v>
      </c>
      <c r="AL25" s="350">
        <f>('INFORM CC 2025'!AJ22/10)*'Resultados INFORM CC'!AU25</f>
        <v>3770.2018488412073</v>
      </c>
      <c r="AM25" s="350">
        <f>('INFORM CC 2025'!AK22/10)*'Resultados INFORM CC'!AV25</f>
        <v>4779.1298247398854</v>
      </c>
      <c r="AO25" s="349">
        <v>12052</v>
      </c>
      <c r="AP25" s="350">
        <v>17788</v>
      </c>
      <c r="AQ25" s="350">
        <v>22166</v>
      </c>
      <c r="AR25" s="350">
        <v>31021</v>
      </c>
      <c r="AS25" s="350">
        <v>52933</v>
      </c>
      <c r="AT25" s="350">
        <v>4141</v>
      </c>
      <c r="AU25" s="350">
        <f t="shared" si="9"/>
        <v>6500.3480152434613</v>
      </c>
      <c r="AV25" s="350">
        <f t="shared" si="10"/>
        <v>8100.2200419320079</v>
      </c>
      <c r="AW25" s="350">
        <f t="shared" si="11"/>
        <v>11336.142105962863</v>
      </c>
      <c r="AX25" s="350">
        <f t="shared" si="12"/>
        <v>19343.541797328657</v>
      </c>
    </row>
    <row r="26" spans="1:50">
      <c r="A26" s="367" t="s">
        <v>142</v>
      </c>
      <c r="B26" s="368" t="s">
        <v>144</v>
      </c>
      <c r="C26" s="369">
        <v>303</v>
      </c>
      <c r="D26" s="341">
        <f>'INFORM CC 2025'!AG23</f>
        <v>6.7</v>
      </c>
      <c r="E26" s="340">
        <f>'INFORM CC 2025'!AI23</f>
        <v>6.1</v>
      </c>
      <c r="F26" s="348">
        <f t="shared" si="1"/>
        <v>0</v>
      </c>
      <c r="G26" s="348">
        <v>0.9113</v>
      </c>
      <c r="H26" s="340">
        <f>'INFORM CC 2025'!AH23</f>
        <v>6</v>
      </c>
      <c r="I26" s="348">
        <f t="shared" si="2"/>
        <v>0</v>
      </c>
      <c r="J26" s="348">
        <v>0.63386399999999998</v>
      </c>
      <c r="K26" s="341">
        <f>'INFORM CC 2025'!AK23</f>
        <v>6</v>
      </c>
      <c r="L26" s="348">
        <f t="shared" si="3"/>
        <v>0</v>
      </c>
      <c r="M26" s="348">
        <v>1.1452169999999999</v>
      </c>
      <c r="N26" s="341">
        <f>'INFORM CC 2025'!AJ23</f>
        <v>6</v>
      </c>
      <c r="O26" s="348">
        <f t="shared" si="4"/>
        <v>0</v>
      </c>
      <c r="P26" s="348">
        <v>0.47484599999999999</v>
      </c>
      <c r="Q26" s="348">
        <v>5.6511060138091915E-2</v>
      </c>
      <c r="R26" s="349">
        <v>48</v>
      </c>
      <c r="S26" s="349">
        <v>361</v>
      </c>
      <c r="T26" s="349">
        <f t="shared" si="5"/>
        <v>17.540853650308417</v>
      </c>
      <c r="U26" s="349">
        <f t="shared" si="6"/>
        <v>131.92183682836122</v>
      </c>
      <c r="V26" s="348">
        <v>0</v>
      </c>
      <c r="W26" s="349">
        <v>10867</v>
      </c>
      <c r="X26" s="349">
        <v>7300</v>
      </c>
      <c r="Y26" s="349">
        <f t="shared" si="7"/>
        <v>3971.176179539616</v>
      </c>
      <c r="Z26" s="349">
        <f t="shared" si="8"/>
        <v>2667.6714926510717</v>
      </c>
      <c r="AA26" s="348">
        <v>1.7</v>
      </c>
      <c r="AB26" s="348">
        <v>0.7</v>
      </c>
      <c r="AC26" s="348">
        <v>0.1</v>
      </c>
      <c r="AD26" s="349">
        <f>('INFORM CC 2025'!AG23/10)*'Resultados INFORM CC'!AO26</f>
        <v>23240.29</v>
      </c>
      <c r="AE26" s="350">
        <f>('INFORM CC 2025'!AH23/10)*'Resultados INFORM CC'!AP26</f>
        <v>30717</v>
      </c>
      <c r="AF26" s="350">
        <f>('INFORM CC 2025'!AI23/10)*'Resultados INFORM CC'!AQ26</f>
        <v>38914.949999999997</v>
      </c>
      <c r="AG26" s="350">
        <f>('INFORM CC 2025'!AJ23/10)*'Resultados INFORM CC'!AR26</f>
        <v>53566.2</v>
      </c>
      <c r="AH26" s="350">
        <f>('INFORM CC 2025'!AK23/10)*'Resultados INFORM CC'!AS26</f>
        <v>91405.8</v>
      </c>
      <c r="AI26" s="350">
        <f>('INFORM CC 2025'!AG23/10)*'Resultados INFORM CC'!AT26</f>
        <v>9388.0400000000009</v>
      </c>
      <c r="AJ26" s="350">
        <f>('INFORM CC 2025'!AH23/10)*'Resultados INFORM CC'!AU26</f>
        <v>11225.050032844241</v>
      </c>
      <c r="AK26" s="350">
        <f>('INFORM CC 2025'!AI23/10)*'Resultados INFORM CC'!AV26</f>
        <v>14220.863390813949</v>
      </c>
      <c r="AL26" s="350">
        <f>('INFORM CC 2025'!AJ23/10)*'Resultados INFORM CC'!AU26</f>
        <v>11225.050032844241</v>
      </c>
      <c r="AM26" s="350">
        <f>('INFORM CC 2025'!AK23/10)*'Resultados INFORM CC'!AV26</f>
        <v>13987.734482767819</v>
      </c>
      <c r="AO26" s="349">
        <v>34687</v>
      </c>
      <c r="AP26" s="350">
        <v>51195</v>
      </c>
      <c r="AQ26" s="350">
        <v>63795</v>
      </c>
      <c r="AR26" s="350">
        <v>89277</v>
      </c>
      <c r="AS26" s="350">
        <v>152343</v>
      </c>
      <c r="AT26" s="350">
        <v>14012</v>
      </c>
      <c r="AU26" s="350">
        <f t="shared" si="9"/>
        <v>18708.416721407069</v>
      </c>
      <c r="AV26" s="350">
        <f t="shared" si="10"/>
        <v>23312.890804613031</v>
      </c>
      <c r="AW26" s="350">
        <f t="shared" si="11"/>
        <v>32624.891486220513</v>
      </c>
      <c r="AX26" s="350">
        <f t="shared" si="12"/>
        <v>55671.380576019481</v>
      </c>
    </row>
    <row r="27" spans="1:50">
      <c r="A27" s="367" t="s">
        <v>142</v>
      </c>
      <c r="B27" s="368" t="s">
        <v>145</v>
      </c>
      <c r="C27" s="369">
        <v>304</v>
      </c>
      <c r="D27" s="341">
        <f>'INFORM CC 2025'!AG24</f>
        <v>6.6</v>
      </c>
      <c r="E27" s="340">
        <f>'INFORM CC 2025'!AI24</f>
        <v>5.0999999999999996</v>
      </c>
      <c r="F27" s="348">
        <f t="shared" si="1"/>
        <v>0</v>
      </c>
      <c r="G27" s="348">
        <v>0.9113</v>
      </c>
      <c r="H27" s="340">
        <f>'INFORM CC 2025'!AH24</f>
        <v>4.9000000000000004</v>
      </c>
      <c r="I27" s="348">
        <f t="shared" si="2"/>
        <v>0</v>
      </c>
      <c r="J27" s="348">
        <v>0.63386399999999998</v>
      </c>
      <c r="K27" s="341">
        <f>'INFORM CC 2025'!AK24</f>
        <v>5.2</v>
      </c>
      <c r="L27" s="348">
        <f t="shared" si="3"/>
        <v>0</v>
      </c>
      <c r="M27" s="348">
        <v>1.1452169999999999</v>
      </c>
      <c r="N27" s="341">
        <f>'INFORM CC 2025'!AJ24</f>
        <v>4.9000000000000004</v>
      </c>
      <c r="O27" s="348">
        <f t="shared" si="4"/>
        <v>0</v>
      </c>
      <c r="P27" s="348">
        <v>0.47484599999999999</v>
      </c>
      <c r="Q27" s="348">
        <v>2.5675674139939857E-2</v>
      </c>
      <c r="R27" s="349">
        <v>7</v>
      </c>
      <c r="S27" s="349">
        <v>107</v>
      </c>
      <c r="T27" s="349">
        <f t="shared" si="5"/>
        <v>2.5580411573366444</v>
      </c>
      <c r="U27" s="349">
        <f t="shared" si="6"/>
        <v>39.101486262145848</v>
      </c>
      <c r="V27" s="348">
        <v>0</v>
      </c>
      <c r="W27" s="349">
        <v>7929</v>
      </c>
      <c r="X27" s="349">
        <v>5079</v>
      </c>
      <c r="Y27" s="349">
        <f t="shared" si="7"/>
        <v>2897.5297623603215</v>
      </c>
      <c r="Z27" s="349">
        <f t="shared" si="8"/>
        <v>1856.0415768732594</v>
      </c>
      <c r="AA27" s="348">
        <v>1.7</v>
      </c>
      <c r="AB27" s="348">
        <v>0.7</v>
      </c>
      <c r="AC27" s="348">
        <v>0.1</v>
      </c>
      <c r="AD27" s="349">
        <f>('INFORM CC 2025'!AG24/10)*'Resultados INFORM CC'!AO27</f>
        <v>15011.699999999999</v>
      </c>
      <c r="AE27" s="350">
        <f>('INFORM CC 2025'!AH24/10)*'Resultados INFORM CC'!AP27</f>
        <v>16449.300000000003</v>
      </c>
      <c r="AF27" s="350">
        <f>('INFORM CC 2025'!AI24/10)*'Resultados INFORM CC'!AQ27</f>
        <v>21334.83</v>
      </c>
      <c r="AG27" s="350">
        <f>('INFORM CC 2025'!AJ24/10)*'Resultados INFORM CC'!AR27</f>
        <v>28686.070000000003</v>
      </c>
      <c r="AH27" s="350">
        <f>('INFORM CC 2025'!AK24/10)*'Resultados INFORM CC'!AS27</f>
        <v>51946.96</v>
      </c>
      <c r="AI27" s="350">
        <f>('INFORM CC 2025'!AG24/10)*'Resultados INFORM CC'!AT27</f>
        <v>5875.32</v>
      </c>
      <c r="AJ27" s="350">
        <f>('INFORM CC 2025'!AH24/10)*'Resultados INFORM CC'!AU27</f>
        <v>6011.1409156253803</v>
      </c>
      <c r="AK27" s="350">
        <f>('INFORM CC 2025'!AI24/10)*'Resultados INFORM CC'!AV27</f>
        <v>7796.4818892543653</v>
      </c>
      <c r="AL27" s="350">
        <f>('INFORM CC 2025'!AJ24/10)*'Resultados INFORM CC'!AU27</f>
        <v>6011.1409156253803</v>
      </c>
      <c r="AM27" s="350">
        <f>('INFORM CC 2025'!AK24/10)*'Resultados INFORM CC'!AV27</f>
        <v>7949.3540831613136</v>
      </c>
      <c r="AO27" s="349">
        <v>22745</v>
      </c>
      <c r="AP27" s="350">
        <v>33570</v>
      </c>
      <c r="AQ27" s="350">
        <v>41833</v>
      </c>
      <c r="AR27" s="350">
        <v>58543</v>
      </c>
      <c r="AS27" s="350">
        <v>99898</v>
      </c>
      <c r="AT27" s="350">
        <v>8902</v>
      </c>
      <c r="AU27" s="350">
        <f t="shared" si="9"/>
        <v>12267.634521684449</v>
      </c>
      <c r="AV27" s="350">
        <f t="shared" si="10"/>
        <v>15287.219390694834</v>
      </c>
      <c r="AW27" s="350">
        <f t="shared" si="11"/>
        <v>21393.629067708451</v>
      </c>
      <c r="AX27" s="350">
        <f t="shared" si="12"/>
        <v>36506.170790802295</v>
      </c>
    </row>
    <row r="28" spans="1:50">
      <c r="A28" s="367" t="s">
        <v>142</v>
      </c>
      <c r="B28" s="368" t="s">
        <v>146</v>
      </c>
      <c r="C28" s="369">
        <v>305</v>
      </c>
      <c r="D28" s="341">
        <f>'INFORM CC 2025'!AG25</f>
        <v>5.7</v>
      </c>
      <c r="E28" s="340">
        <f>'INFORM CC 2025'!AI25</f>
        <v>6.2</v>
      </c>
      <c r="F28" s="348">
        <f t="shared" si="1"/>
        <v>0.5</v>
      </c>
      <c r="G28" s="348">
        <v>0.9113</v>
      </c>
      <c r="H28" s="340">
        <f>'INFORM CC 2025'!AH25</f>
        <v>6.2</v>
      </c>
      <c r="I28" s="348">
        <f t="shared" si="2"/>
        <v>0.5</v>
      </c>
      <c r="J28" s="348">
        <v>0.63386399999999998</v>
      </c>
      <c r="K28" s="341">
        <f>'INFORM CC 2025'!AK25</f>
        <v>6.4</v>
      </c>
      <c r="L28" s="348">
        <f t="shared" si="3"/>
        <v>0.70000000000000018</v>
      </c>
      <c r="M28" s="348">
        <v>1.1452169999999999</v>
      </c>
      <c r="N28" s="341">
        <f>'INFORM CC 2025'!AJ25</f>
        <v>6.2</v>
      </c>
      <c r="O28" s="348">
        <f t="shared" si="4"/>
        <v>0.5</v>
      </c>
      <c r="P28" s="348">
        <v>0.47484599999999999</v>
      </c>
      <c r="Q28" s="348">
        <v>4.7297300730926948E-3</v>
      </c>
      <c r="R28" s="349">
        <v>0</v>
      </c>
      <c r="S28" s="349">
        <v>1</v>
      </c>
      <c r="T28" s="349">
        <f t="shared" si="5"/>
        <v>0</v>
      </c>
      <c r="U28" s="349">
        <f t="shared" si="6"/>
        <v>0.36543445104809202</v>
      </c>
      <c r="V28" s="348">
        <v>1.630262523930937</v>
      </c>
      <c r="W28" s="349">
        <v>436</v>
      </c>
      <c r="X28" s="349">
        <v>289</v>
      </c>
      <c r="Y28" s="349">
        <f t="shared" si="7"/>
        <v>159.32942065696813</v>
      </c>
      <c r="Z28" s="349">
        <f t="shared" si="8"/>
        <v>105.6105563528986</v>
      </c>
      <c r="AA28" s="348">
        <v>1.7</v>
      </c>
      <c r="AB28" s="348">
        <v>0.7</v>
      </c>
      <c r="AC28" s="348">
        <v>0.1</v>
      </c>
      <c r="AD28" s="349">
        <f>('INFORM CC 2025'!AG25/10)*'Resultados INFORM CC'!AO28</f>
        <v>853.86000000000013</v>
      </c>
      <c r="AE28" s="350">
        <f>('INFORM CC 2025'!AH25/10)*'Resultados INFORM CC'!AP28</f>
        <v>1370.82</v>
      </c>
      <c r="AF28" s="350">
        <f>('INFORM CC 2025'!AI25/10)*'Resultados INFORM CC'!AQ28</f>
        <v>1708.1</v>
      </c>
      <c r="AG28" s="350">
        <f>('INFORM CC 2025'!AJ25/10)*'Resultados INFORM CC'!AR28</f>
        <v>2390.7199999999998</v>
      </c>
      <c r="AH28" s="350">
        <f>('INFORM CC 2025'!AK25/10)*'Resultados INFORM CC'!AS28</f>
        <v>4210.5600000000004</v>
      </c>
      <c r="AI28" s="350">
        <f>('INFORM CC 2025'!AG25/10)*'Resultados INFORM CC'!AT28</f>
        <v>286.14000000000004</v>
      </c>
      <c r="AJ28" s="350">
        <f>('INFORM CC 2025'!AH25/10)*'Resultados INFORM CC'!AU28</f>
        <v>500.9448541857455</v>
      </c>
      <c r="AK28" s="350">
        <f>('INFORM CC 2025'!AI25/10)*'Resultados INFORM CC'!AV28</f>
        <v>624.19858583524604</v>
      </c>
      <c r="AL28" s="350">
        <f>('INFORM CC 2025'!AJ25/10)*'Resultados INFORM CC'!AU28</f>
        <v>500.9448541857455</v>
      </c>
      <c r="AM28" s="350">
        <f>('INFORM CC 2025'!AK25/10)*'Resultados INFORM CC'!AV28</f>
        <v>644.33402408799589</v>
      </c>
      <c r="AO28" s="349">
        <v>1498</v>
      </c>
      <c r="AP28" s="350">
        <v>2211</v>
      </c>
      <c r="AQ28" s="350">
        <v>2755</v>
      </c>
      <c r="AR28" s="350">
        <v>3856</v>
      </c>
      <c r="AS28" s="350">
        <v>6579</v>
      </c>
      <c r="AT28" s="350">
        <v>502</v>
      </c>
      <c r="AU28" s="350">
        <f t="shared" si="9"/>
        <v>807.97557126733147</v>
      </c>
      <c r="AV28" s="350">
        <f t="shared" si="10"/>
        <v>1006.7719126374935</v>
      </c>
      <c r="AW28" s="350">
        <f t="shared" si="11"/>
        <v>1409.1152432414428</v>
      </c>
      <c r="AX28" s="350">
        <f t="shared" si="12"/>
        <v>2404.1932534453972</v>
      </c>
    </row>
    <row r="29" spans="1:50">
      <c r="A29" s="367" t="s">
        <v>142</v>
      </c>
      <c r="B29" s="368" t="s">
        <v>147</v>
      </c>
      <c r="C29" s="369">
        <v>306</v>
      </c>
      <c r="D29" s="341">
        <f>'INFORM CC 2025'!AG26</f>
        <v>6.4</v>
      </c>
      <c r="E29" s="340">
        <f>'INFORM CC 2025'!AI26</f>
        <v>5.9</v>
      </c>
      <c r="F29" s="348">
        <f t="shared" si="1"/>
        <v>0</v>
      </c>
      <c r="G29" s="348">
        <v>0.9113</v>
      </c>
      <c r="H29" s="340">
        <f>'INFORM CC 2025'!AH26</f>
        <v>5.7</v>
      </c>
      <c r="I29" s="348">
        <f t="shared" si="2"/>
        <v>0</v>
      </c>
      <c r="J29" s="348">
        <v>0.63386399999999998</v>
      </c>
      <c r="K29" s="341">
        <f>'INFORM CC 2025'!AK26</f>
        <v>5.9</v>
      </c>
      <c r="L29" s="348">
        <f t="shared" si="3"/>
        <v>0</v>
      </c>
      <c r="M29" s="348">
        <v>1.1452169999999999</v>
      </c>
      <c r="N29" s="341">
        <f>'INFORM CC 2025'!AJ26</f>
        <v>5.7</v>
      </c>
      <c r="O29" s="348">
        <f t="shared" si="4"/>
        <v>0</v>
      </c>
      <c r="P29" s="348">
        <v>0.47484599999999999</v>
      </c>
      <c r="Q29" s="348">
        <v>0.46689184354005409</v>
      </c>
      <c r="R29" s="349">
        <v>422</v>
      </c>
      <c r="S29" s="349">
        <v>2704</v>
      </c>
      <c r="T29" s="349">
        <f t="shared" si="5"/>
        <v>154.21333834229483</v>
      </c>
      <c r="U29" s="349">
        <f t="shared" si="6"/>
        <v>988.13475563404086</v>
      </c>
      <c r="V29" s="348">
        <v>0</v>
      </c>
      <c r="W29" s="349">
        <v>10177</v>
      </c>
      <c r="X29" s="349">
        <v>7100</v>
      </c>
      <c r="Y29" s="349">
        <f t="shared" si="7"/>
        <v>3719.0264083164325</v>
      </c>
      <c r="Z29" s="349">
        <f t="shared" si="8"/>
        <v>2594.5846024414532</v>
      </c>
      <c r="AA29" s="348">
        <v>1.7</v>
      </c>
      <c r="AB29" s="348">
        <v>0.7</v>
      </c>
      <c r="AC29" s="348">
        <v>0.1</v>
      </c>
      <c r="AD29" s="349">
        <f>('INFORM CC 2025'!AG26/10)*'Resultados INFORM CC'!AO29</f>
        <v>20152.32</v>
      </c>
      <c r="AE29" s="350">
        <f>('INFORM CC 2025'!AH26/10)*'Resultados INFORM CC'!AP29</f>
        <v>26489.610000000004</v>
      </c>
      <c r="AF29" s="350">
        <f>('INFORM CC 2025'!AI26/10)*'Resultados INFORM CC'!AQ29</f>
        <v>34168.080000000002</v>
      </c>
      <c r="AG29" s="350">
        <f>('INFORM CC 2025'!AJ26/10)*'Resultados INFORM CC'!AR29</f>
        <v>46195.08</v>
      </c>
      <c r="AH29" s="350">
        <f>('INFORM CC 2025'!AK26/10)*'Resultados INFORM CC'!AS29</f>
        <v>81593.460000000006</v>
      </c>
      <c r="AI29" s="350">
        <f>('INFORM CC 2025'!AG26/10)*'Resultados INFORM CC'!AT29</f>
        <v>8080.64</v>
      </c>
      <c r="AJ29" s="350">
        <f>('INFORM CC 2025'!AH26/10)*'Resultados INFORM CC'!AU29</f>
        <v>9680.2160888280505</v>
      </c>
      <c r="AK29" s="350">
        <f>('INFORM CC 2025'!AI26/10)*'Resultados INFORM CC'!AV29</f>
        <v>12486.193558167293</v>
      </c>
      <c r="AL29" s="350">
        <f>('INFORM CC 2025'!AJ26/10)*'Resultados INFORM CC'!AU29</f>
        <v>9680.2160888280505</v>
      </c>
      <c r="AM29" s="350">
        <f>('INFORM CC 2025'!AK26/10)*'Resultados INFORM CC'!AV29</f>
        <v>12486.193558167293</v>
      </c>
      <c r="AO29" s="349">
        <v>31488</v>
      </c>
      <c r="AP29" s="350">
        <v>46473</v>
      </c>
      <c r="AQ29" s="350">
        <v>57912</v>
      </c>
      <c r="AR29" s="350">
        <v>81044</v>
      </c>
      <c r="AS29" s="350">
        <v>138294</v>
      </c>
      <c r="AT29" s="350">
        <v>12626</v>
      </c>
      <c r="AU29" s="350">
        <f t="shared" si="9"/>
        <v>16982.83524355798</v>
      </c>
      <c r="AV29" s="350">
        <f t="shared" si="10"/>
        <v>21163.039929097104</v>
      </c>
      <c r="AW29" s="350">
        <f t="shared" si="11"/>
        <v>29616.269650741571</v>
      </c>
      <c r="AX29" s="350">
        <f t="shared" si="12"/>
        <v>50537.391973244841</v>
      </c>
    </row>
    <row r="30" spans="1:50">
      <c r="A30" s="367" t="s">
        <v>142</v>
      </c>
      <c r="B30" s="368" t="s">
        <v>148</v>
      </c>
      <c r="C30" s="369">
        <v>307</v>
      </c>
      <c r="D30" s="341">
        <f>'INFORM CC 2025'!AG27</f>
        <v>6.3</v>
      </c>
      <c r="E30" s="340">
        <f>'INFORM CC 2025'!AI27</f>
        <v>5.6</v>
      </c>
      <c r="F30" s="348">
        <f t="shared" si="1"/>
        <v>0</v>
      </c>
      <c r="G30" s="348">
        <v>0.9113</v>
      </c>
      <c r="H30" s="340">
        <f>'INFORM CC 2025'!AH27</f>
        <v>5.4</v>
      </c>
      <c r="I30" s="348">
        <f t="shared" si="2"/>
        <v>0</v>
      </c>
      <c r="J30" s="348">
        <v>0.63386399999999998</v>
      </c>
      <c r="K30" s="341">
        <f>'INFORM CC 2025'!AK27</f>
        <v>5.3</v>
      </c>
      <c r="L30" s="348">
        <f t="shared" si="3"/>
        <v>0</v>
      </c>
      <c r="M30" s="348">
        <v>1.1452169999999999</v>
      </c>
      <c r="N30" s="341">
        <f>'INFORM CC 2025'!AJ27</f>
        <v>5.4</v>
      </c>
      <c r="O30" s="348">
        <f t="shared" si="4"/>
        <v>0</v>
      </c>
      <c r="P30" s="348">
        <v>0.47484599999999999</v>
      </c>
      <c r="Q30" s="348">
        <v>7.2481576138743592E-3</v>
      </c>
      <c r="R30" s="349">
        <v>1</v>
      </c>
      <c r="S30" s="349">
        <v>10</v>
      </c>
      <c r="T30" s="349">
        <f t="shared" si="5"/>
        <v>0.36543445104809202</v>
      </c>
      <c r="U30" s="349">
        <f t="shared" si="6"/>
        <v>3.6543445104809202</v>
      </c>
      <c r="V30" s="348">
        <v>5.9758544413131505</v>
      </c>
      <c r="W30" s="349">
        <v>2188</v>
      </c>
      <c r="X30" s="349">
        <v>1437</v>
      </c>
      <c r="Y30" s="349">
        <f t="shared" si="7"/>
        <v>799.57057889322539</v>
      </c>
      <c r="Z30" s="349">
        <f t="shared" si="8"/>
        <v>525.12930615610821</v>
      </c>
      <c r="AA30" s="348">
        <v>1.7</v>
      </c>
      <c r="AB30" s="348">
        <v>0.7</v>
      </c>
      <c r="AC30" s="348">
        <v>0.1</v>
      </c>
      <c r="AD30" s="349">
        <f>('INFORM CC 2025'!AG27/10)*'Resultados INFORM CC'!AO30</f>
        <v>4793.04</v>
      </c>
      <c r="AE30" s="350">
        <f>('INFORM CC 2025'!AH27/10)*'Resultados INFORM CC'!AP30</f>
        <v>6063.6600000000008</v>
      </c>
      <c r="AF30" s="350">
        <f>('INFORM CC 2025'!AI27/10)*'Resultados INFORM CC'!AQ30</f>
        <v>7836.079999999999</v>
      </c>
      <c r="AG30" s="350">
        <f>('INFORM CC 2025'!AJ27/10)*'Resultados INFORM CC'!AR30</f>
        <v>10574.28</v>
      </c>
      <c r="AH30" s="350">
        <f>('INFORM CC 2025'!AK27/10)*'Resultados INFORM CC'!AS30</f>
        <v>17709.95</v>
      </c>
      <c r="AI30" s="350">
        <f>('INFORM CC 2025'!AG27/10)*'Resultados INFORM CC'!AT30</f>
        <v>1724.31</v>
      </c>
      <c r="AJ30" s="350">
        <f>('INFORM CC 2025'!AH27/10)*'Resultados INFORM CC'!AU30</f>
        <v>2215.8702634422739</v>
      </c>
      <c r="AK30" s="350">
        <f>('INFORM CC 2025'!AI27/10)*'Resultados INFORM CC'!AV30</f>
        <v>2863.5735931689328</v>
      </c>
      <c r="AL30" s="350">
        <f>('INFORM CC 2025'!AJ27/10)*'Resultados INFORM CC'!AU30</f>
        <v>2215.8702634422739</v>
      </c>
      <c r="AM30" s="350">
        <f>('INFORM CC 2025'!AK27/10)*'Resultados INFORM CC'!AV30</f>
        <v>2710.1678649634546</v>
      </c>
      <c r="AO30" s="349">
        <v>7608</v>
      </c>
      <c r="AP30" s="350">
        <v>11229</v>
      </c>
      <c r="AQ30" s="350">
        <v>13993</v>
      </c>
      <c r="AR30" s="350">
        <v>19582</v>
      </c>
      <c r="AS30" s="350">
        <v>33415</v>
      </c>
      <c r="AT30" s="350">
        <v>2737</v>
      </c>
      <c r="AU30" s="350">
        <f t="shared" si="9"/>
        <v>4103.4634508190256</v>
      </c>
      <c r="AV30" s="350">
        <f t="shared" si="10"/>
        <v>5113.5242735159518</v>
      </c>
      <c r="AW30" s="350">
        <f t="shared" si="11"/>
        <v>7155.9374204237383</v>
      </c>
      <c r="AX30" s="350">
        <f t="shared" si="12"/>
        <v>12210.992181771995</v>
      </c>
    </row>
    <row r="31" spans="1:50">
      <c r="A31" s="367" t="s">
        <v>142</v>
      </c>
      <c r="B31" s="368" t="s">
        <v>149</v>
      </c>
      <c r="C31" s="369">
        <v>308</v>
      </c>
      <c r="D31" s="341">
        <f>'INFORM CC 2025'!AG28</f>
        <v>6.4</v>
      </c>
      <c r="E31" s="340">
        <f>'INFORM CC 2025'!AI28</f>
        <v>5.9</v>
      </c>
      <c r="F31" s="348">
        <f t="shared" si="1"/>
        <v>0</v>
      </c>
      <c r="G31" s="348">
        <v>0.9113</v>
      </c>
      <c r="H31" s="340">
        <f>'INFORM CC 2025'!AH28</f>
        <v>5.6</v>
      </c>
      <c r="I31" s="348">
        <f t="shared" si="2"/>
        <v>0</v>
      </c>
      <c r="J31" s="348">
        <v>0.63386399999999998</v>
      </c>
      <c r="K31" s="341">
        <f>'INFORM CC 2025'!AK28</f>
        <v>5.9</v>
      </c>
      <c r="L31" s="348">
        <f t="shared" si="3"/>
        <v>0</v>
      </c>
      <c r="M31" s="348">
        <v>1.1452169999999999</v>
      </c>
      <c r="N31" s="341">
        <f>'INFORM CC 2025'!AJ28</f>
        <v>5.7</v>
      </c>
      <c r="O31" s="348">
        <f t="shared" si="4"/>
        <v>0</v>
      </c>
      <c r="P31" s="348">
        <v>0.47484599999999999</v>
      </c>
      <c r="Q31" s="348">
        <v>2.6035861864324689E-2</v>
      </c>
      <c r="R31" s="349">
        <v>11</v>
      </c>
      <c r="S31" s="349">
        <v>89</v>
      </c>
      <c r="T31" s="349">
        <f t="shared" si="5"/>
        <v>4.0197789615290125</v>
      </c>
      <c r="U31" s="349">
        <f t="shared" si="6"/>
        <v>32.523666143280188</v>
      </c>
      <c r="V31" s="348">
        <v>3.5929571876583006</v>
      </c>
      <c r="W31" s="349">
        <v>1616</v>
      </c>
      <c r="X31" s="349">
        <v>1068</v>
      </c>
      <c r="Y31" s="349">
        <f t="shared" si="7"/>
        <v>590.54207289371675</v>
      </c>
      <c r="Z31" s="349">
        <f t="shared" si="8"/>
        <v>390.28399371936229</v>
      </c>
      <c r="AA31" s="348">
        <v>1.7</v>
      </c>
      <c r="AB31" s="348">
        <v>0.7</v>
      </c>
      <c r="AC31" s="348">
        <v>0.1</v>
      </c>
      <c r="AD31" s="349">
        <f>('INFORM CC 2025'!AG28/10)*'Resultados INFORM CC'!AO31</f>
        <v>3228.16</v>
      </c>
      <c r="AE31" s="350">
        <f>('INFORM CC 2025'!AH28/10)*'Resultados INFORM CC'!AP31</f>
        <v>4168.6399999999994</v>
      </c>
      <c r="AF31" s="350">
        <f>('INFORM CC 2025'!AI28/10)*'Resultados INFORM CC'!AQ31</f>
        <v>5472.8400000000011</v>
      </c>
      <c r="AG31" s="350">
        <f>('INFORM CC 2025'!AJ28/10)*'Resultados INFORM CC'!AR31</f>
        <v>7399.7400000000007</v>
      </c>
      <c r="AH31" s="350">
        <f>('INFORM CC 2025'!AK28/10)*'Resultados INFORM CC'!AS31</f>
        <v>13069.680000000002</v>
      </c>
      <c r="AI31" s="350">
        <f>('INFORM CC 2025'!AG28/10)*'Resultados INFORM CC'!AT31</f>
        <v>1325.44</v>
      </c>
      <c r="AJ31" s="350">
        <f>('INFORM CC 2025'!AH28/10)*'Resultados INFORM CC'!AU31</f>
        <v>1523.3646700171182</v>
      </c>
      <c r="AK31" s="350">
        <f>('INFORM CC 2025'!AI28/10)*'Resultados INFORM CC'!AV31</f>
        <v>1999.9642810740402</v>
      </c>
      <c r="AL31" s="350">
        <f>('INFORM CC 2025'!AJ28/10)*'Resultados INFORM CC'!AU31</f>
        <v>1550.5676105531384</v>
      </c>
      <c r="AM31" s="350">
        <f>('INFORM CC 2025'!AK28/10)*'Resultados INFORM CC'!AV31</f>
        <v>1999.9642810740402</v>
      </c>
      <c r="AO31" s="349">
        <v>5044</v>
      </c>
      <c r="AP31" s="350">
        <v>7444</v>
      </c>
      <c r="AQ31" s="350">
        <v>9276</v>
      </c>
      <c r="AR31" s="350">
        <v>12982</v>
      </c>
      <c r="AS31" s="350">
        <v>22152</v>
      </c>
      <c r="AT31" s="350">
        <v>2071</v>
      </c>
      <c r="AU31" s="350">
        <f t="shared" si="9"/>
        <v>2720.2940536019969</v>
      </c>
      <c r="AV31" s="350">
        <f t="shared" si="10"/>
        <v>3389.7699679221014</v>
      </c>
      <c r="AW31" s="350">
        <f t="shared" si="11"/>
        <v>4744.0700435063309</v>
      </c>
      <c r="AX31" s="350">
        <f t="shared" si="12"/>
        <v>8095.1039596173341</v>
      </c>
    </row>
    <row r="32" spans="1:50">
      <c r="A32" s="367" t="s">
        <v>142</v>
      </c>
      <c r="B32" s="368" t="s">
        <v>150</v>
      </c>
      <c r="C32" s="369">
        <v>309</v>
      </c>
      <c r="D32" s="341">
        <f>'INFORM CC 2025'!AG29</f>
        <v>5.4</v>
      </c>
      <c r="E32" s="340">
        <f>'INFORM CC 2025'!AI29</f>
        <v>5.2</v>
      </c>
      <c r="F32" s="348">
        <f t="shared" si="1"/>
        <v>0</v>
      </c>
      <c r="G32" s="348">
        <v>0.9113</v>
      </c>
      <c r="H32" s="340">
        <f>'INFORM CC 2025'!AH29</f>
        <v>5.0999999999999996</v>
      </c>
      <c r="I32" s="348">
        <f t="shared" si="2"/>
        <v>0</v>
      </c>
      <c r="J32" s="348">
        <v>0.63386399999999998</v>
      </c>
      <c r="K32" s="341">
        <f>'INFORM CC 2025'!AK29</f>
        <v>5.4</v>
      </c>
      <c r="L32" s="348">
        <f t="shared" si="3"/>
        <v>0</v>
      </c>
      <c r="M32" s="348">
        <v>1.1452169999999999</v>
      </c>
      <c r="N32" s="341">
        <f>'INFORM CC 2025'!AJ29</f>
        <v>5.0999999999999996</v>
      </c>
      <c r="O32" s="348">
        <f t="shared" si="4"/>
        <v>0</v>
      </c>
      <c r="P32" s="348">
        <v>0.47484599999999999</v>
      </c>
      <c r="Q32" s="348">
        <v>0</v>
      </c>
      <c r="R32" s="349">
        <v>0</v>
      </c>
      <c r="S32" s="349">
        <v>0</v>
      </c>
      <c r="T32" s="349">
        <f t="shared" si="5"/>
        <v>0</v>
      </c>
      <c r="U32" s="349">
        <f t="shared" si="6"/>
        <v>0</v>
      </c>
      <c r="V32" s="348">
        <v>2.278254409808417</v>
      </c>
      <c r="W32" s="349">
        <v>1849</v>
      </c>
      <c r="X32" s="349">
        <v>1238</v>
      </c>
      <c r="Y32" s="349">
        <f t="shared" si="7"/>
        <v>675.68829998792216</v>
      </c>
      <c r="Z32" s="349">
        <f t="shared" si="8"/>
        <v>452.40785039753791</v>
      </c>
      <c r="AA32" s="348">
        <v>1.7</v>
      </c>
      <c r="AB32" s="348">
        <v>0.7</v>
      </c>
      <c r="AC32" s="348">
        <v>0.1</v>
      </c>
      <c r="AD32" s="349">
        <f>('INFORM CC 2025'!AG29/10)*'Resultados INFORM CC'!AO32</f>
        <v>3323.7000000000003</v>
      </c>
      <c r="AE32" s="350">
        <f>('INFORM CC 2025'!AH29/10)*'Resultados INFORM CC'!AP32</f>
        <v>4632.84</v>
      </c>
      <c r="AF32" s="350">
        <f>('INFORM CC 2025'!AI29/10)*'Resultados INFORM CC'!AQ32</f>
        <v>5886.4000000000005</v>
      </c>
      <c r="AG32" s="350">
        <f>('INFORM CC 2025'!AJ29/10)*'Resultados INFORM CC'!AR32</f>
        <v>8079.42</v>
      </c>
      <c r="AH32" s="350">
        <f>('INFORM CC 2025'!AK29/10)*'Resultados INFORM CC'!AS32</f>
        <v>14597.28</v>
      </c>
      <c r="AI32" s="350">
        <f>('INFORM CC 2025'!AG29/10)*'Resultados INFORM CC'!AT32</f>
        <v>1186.92</v>
      </c>
      <c r="AJ32" s="350">
        <f>('INFORM CC 2025'!AH29/10)*'Resultados INFORM CC'!AU32</f>
        <v>1692.9993421936426</v>
      </c>
      <c r="AK32" s="350">
        <f>('INFORM CC 2025'!AI29/10)*'Resultados INFORM CC'!AV32</f>
        <v>2151.0933526494887</v>
      </c>
      <c r="AL32" s="350">
        <f>('INFORM CC 2025'!AJ29/10)*'Resultados INFORM CC'!AU32</f>
        <v>1692.9993421936426</v>
      </c>
      <c r="AM32" s="350">
        <f>('INFORM CC 2025'!AK29/10)*'Resultados INFORM CC'!AV32</f>
        <v>2233.8277123667767</v>
      </c>
      <c r="AO32" s="349">
        <v>6155</v>
      </c>
      <c r="AP32" s="350">
        <v>9084</v>
      </c>
      <c r="AQ32" s="350">
        <v>11320</v>
      </c>
      <c r="AR32" s="350">
        <v>15842</v>
      </c>
      <c r="AS32" s="350">
        <v>27032</v>
      </c>
      <c r="AT32" s="350">
        <v>2198</v>
      </c>
      <c r="AU32" s="350">
        <f t="shared" si="9"/>
        <v>3319.606553320868</v>
      </c>
      <c r="AV32" s="350">
        <f t="shared" si="10"/>
        <v>4136.7179858644013</v>
      </c>
      <c r="AW32" s="350">
        <f t="shared" si="11"/>
        <v>5789.2125735038735</v>
      </c>
      <c r="AX32" s="350">
        <f t="shared" si="12"/>
        <v>9878.4240807320239</v>
      </c>
    </row>
    <row r="33" spans="1:50">
      <c r="A33" s="367" t="s">
        <v>142</v>
      </c>
      <c r="B33" s="368" t="s">
        <v>151</v>
      </c>
      <c r="C33" s="369">
        <v>310</v>
      </c>
      <c r="D33" s="341">
        <f>'INFORM CC 2025'!AG30</f>
        <v>6.2</v>
      </c>
      <c r="E33" s="340">
        <f>'INFORM CC 2025'!AI30</f>
        <v>6.2</v>
      </c>
      <c r="F33" s="348">
        <f t="shared" si="1"/>
        <v>0</v>
      </c>
      <c r="G33" s="348">
        <v>0.9113</v>
      </c>
      <c r="H33" s="340">
        <f>'INFORM CC 2025'!AH30</f>
        <v>6.1</v>
      </c>
      <c r="I33" s="348">
        <f t="shared" si="2"/>
        <v>0</v>
      </c>
      <c r="J33" s="348">
        <v>0.63386399999999998</v>
      </c>
      <c r="K33" s="341">
        <f>'INFORM CC 2025'!AK30</f>
        <v>6.3</v>
      </c>
      <c r="L33" s="348">
        <f t="shared" si="3"/>
        <v>9.9999999999999645E-2</v>
      </c>
      <c r="M33" s="348">
        <v>1.1452169999999999</v>
      </c>
      <c r="N33" s="341">
        <f>'INFORM CC 2025'!AJ30</f>
        <v>6.2</v>
      </c>
      <c r="O33" s="348">
        <f t="shared" si="4"/>
        <v>0</v>
      </c>
      <c r="P33" s="348">
        <v>0.47484599999999999</v>
      </c>
      <c r="Q33" s="348">
        <v>0.80018422784858279</v>
      </c>
      <c r="R33" s="349">
        <v>322</v>
      </c>
      <c r="S33" s="349">
        <v>2095</v>
      </c>
      <c r="T33" s="349">
        <f t="shared" si="5"/>
        <v>117.66989323748564</v>
      </c>
      <c r="U33" s="349">
        <f t="shared" si="6"/>
        <v>765.58517494575278</v>
      </c>
      <c r="V33" s="348">
        <v>4.0985856217461283</v>
      </c>
      <c r="W33" s="349">
        <v>4447</v>
      </c>
      <c r="X33" s="349">
        <v>3094</v>
      </c>
      <c r="Y33" s="349">
        <f t="shared" si="7"/>
        <v>1625.0870038108653</v>
      </c>
      <c r="Z33" s="349">
        <f t="shared" si="8"/>
        <v>1130.6541915427968</v>
      </c>
      <c r="AA33" s="348">
        <v>1.7</v>
      </c>
      <c r="AB33" s="348">
        <v>0.7</v>
      </c>
      <c r="AC33" s="348">
        <v>0.1</v>
      </c>
      <c r="AD33" s="349">
        <f>('INFORM CC 2025'!AG30/10)*'Resultados INFORM CC'!AO33</f>
        <v>8827.56</v>
      </c>
      <c r="AE33" s="350">
        <f>('INFORM CC 2025'!AH30/10)*'Resultados INFORM CC'!AP33</f>
        <v>12819.15</v>
      </c>
      <c r="AF33" s="350">
        <f>('INFORM CC 2025'!AI30/10)*'Resultados INFORM CC'!AQ33</f>
        <v>16235.94</v>
      </c>
      <c r="AG33" s="350">
        <f>('INFORM CC 2025'!AJ30/10)*'Resultados INFORM CC'!AR33</f>
        <v>22721.14</v>
      </c>
      <c r="AH33" s="350">
        <f>('INFORM CC 2025'!AK30/10)*'Resultados INFORM CC'!AS33</f>
        <v>39396.42</v>
      </c>
      <c r="AI33" s="350">
        <f>('INFORM CC 2025'!AG30/10)*'Resultados INFORM CC'!AT33</f>
        <v>3550.74</v>
      </c>
      <c r="AJ33" s="350">
        <f>('INFORM CC 2025'!AH30/10)*'Resultados INFORM CC'!AU33</f>
        <v>4684.5590431531482</v>
      </c>
      <c r="AK33" s="350">
        <f>('INFORM CC 2025'!AI30/10)*'Resultados INFORM CC'!AV33</f>
        <v>5933.17182114976</v>
      </c>
      <c r="AL33" s="350">
        <f>('INFORM CC 2025'!AJ30/10)*'Resultados INFORM CC'!AU33</f>
        <v>4761.3550930409056</v>
      </c>
      <c r="AM33" s="350">
        <f>('INFORM CC 2025'!AK30/10)*'Resultados INFORM CC'!AV33</f>
        <v>6028.8681408457232</v>
      </c>
      <c r="AO33" s="349">
        <v>14238</v>
      </c>
      <c r="AP33" s="350">
        <v>21015</v>
      </c>
      <c r="AQ33" s="350">
        <v>26187</v>
      </c>
      <c r="AR33" s="350">
        <v>36647</v>
      </c>
      <c r="AS33" s="350">
        <v>62534</v>
      </c>
      <c r="AT33" s="350">
        <v>5727</v>
      </c>
      <c r="AU33" s="350">
        <f t="shared" si="9"/>
        <v>7679.6049887756535</v>
      </c>
      <c r="AV33" s="350">
        <f t="shared" si="10"/>
        <v>9569.6319695963866</v>
      </c>
      <c r="AW33" s="350">
        <f t="shared" si="11"/>
        <v>13392.076327559429</v>
      </c>
      <c r="AX33" s="350">
        <f t="shared" si="12"/>
        <v>22852.077961841387</v>
      </c>
    </row>
    <row r="34" spans="1:50">
      <c r="A34" s="367" t="s">
        <v>142</v>
      </c>
      <c r="B34" s="368" t="s">
        <v>152</v>
      </c>
      <c r="C34" s="369">
        <v>311</v>
      </c>
      <c r="D34" s="341">
        <f>'INFORM CC 2025'!AG31</f>
        <v>5.3</v>
      </c>
      <c r="E34" s="340">
        <f>'INFORM CC 2025'!AI31</f>
        <v>5.4</v>
      </c>
      <c r="F34" s="348">
        <f t="shared" si="1"/>
        <v>0.10000000000000053</v>
      </c>
      <c r="G34" s="348">
        <v>0.9113</v>
      </c>
      <c r="H34" s="340">
        <f>'INFORM CC 2025'!AH31</f>
        <v>5.0999999999999996</v>
      </c>
      <c r="I34" s="348">
        <f t="shared" si="2"/>
        <v>0</v>
      </c>
      <c r="J34" s="348">
        <v>0.63386399999999998</v>
      </c>
      <c r="K34" s="341">
        <f>'INFORM CC 2025'!AK31</f>
        <v>5.5</v>
      </c>
      <c r="L34" s="348">
        <f t="shared" si="3"/>
        <v>0.20000000000000018</v>
      </c>
      <c r="M34" s="348">
        <v>1.1452169999999999</v>
      </c>
      <c r="N34" s="341">
        <f>'INFORM CC 2025'!AJ31</f>
        <v>5.3</v>
      </c>
      <c r="O34" s="348">
        <f t="shared" si="4"/>
        <v>0</v>
      </c>
      <c r="P34" s="348">
        <v>0.47484599999999999</v>
      </c>
      <c r="Q34" s="348">
        <v>7.5136176647109837E-2</v>
      </c>
      <c r="R34" s="349">
        <v>26</v>
      </c>
      <c r="S34" s="349">
        <v>197</v>
      </c>
      <c r="T34" s="349">
        <f t="shared" si="5"/>
        <v>9.5012957272503922</v>
      </c>
      <c r="U34" s="349">
        <f t="shared" si="6"/>
        <v>71.990586856474124</v>
      </c>
      <c r="V34" s="348">
        <v>0.54978666293171186</v>
      </c>
      <c r="W34" s="349">
        <v>4737</v>
      </c>
      <c r="X34" s="349">
        <v>3181</v>
      </c>
      <c r="Y34" s="349">
        <f t="shared" si="7"/>
        <v>1731.0629946148119</v>
      </c>
      <c r="Z34" s="349">
        <f t="shared" si="8"/>
        <v>1162.4469887839807</v>
      </c>
      <c r="AA34" s="348">
        <v>1.7</v>
      </c>
      <c r="AB34" s="348">
        <v>0.7</v>
      </c>
      <c r="AC34" s="348">
        <v>0.1</v>
      </c>
      <c r="AD34" s="349">
        <f>('INFORM CC 2025'!AG31/10)*'Resultados INFORM CC'!AO34</f>
        <v>7436.96</v>
      </c>
      <c r="AE34" s="350">
        <f>('INFORM CC 2025'!AH31/10)*'Resultados INFORM CC'!AP34</f>
        <v>10562.61</v>
      </c>
      <c r="AF34" s="350">
        <f>('INFORM CC 2025'!AI31/10)*'Resultados INFORM CC'!AQ34</f>
        <v>13936.320000000002</v>
      </c>
      <c r="AG34" s="350">
        <f>('INFORM CC 2025'!AJ31/10)*'Resultados INFORM CC'!AR34</f>
        <v>19142.010000000002</v>
      </c>
      <c r="AH34" s="350">
        <f>('INFORM CC 2025'!AK31/10)*'Resultados INFORM CC'!AS34</f>
        <v>33896.5</v>
      </c>
      <c r="AI34" s="350">
        <f>('INFORM CC 2025'!AG31/10)*'Resultados INFORM CC'!AT34</f>
        <v>2869.9500000000003</v>
      </c>
      <c r="AJ34" s="350">
        <f>('INFORM CC 2025'!AH31/10)*'Resultados INFORM CC'!AU34</f>
        <v>3859.9415869850873</v>
      </c>
      <c r="AK34" s="350">
        <f>('INFORM CC 2025'!AI31/10)*'Resultados INFORM CC'!AV34</f>
        <v>5092.8114488305464</v>
      </c>
      <c r="AL34" s="350">
        <f>('INFORM CC 2025'!AJ31/10)*'Resultados INFORM CC'!AU34</f>
        <v>4011.311845298228</v>
      </c>
      <c r="AM34" s="350">
        <f>('INFORM CC 2025'!AK31/10)*'Resultados INFORM CC'!AV34</f>
        <v>5187.1227719570379</v>
      </c>
      <c r="AO34" s="349">
        <v>14032</v>
      </c>
      <c r="AP34" s="350">
        <v>20711</v>
      </c>
      <c r="AQ34" s="350">
        <v>25808</v>
      </c>
      <c r="AR34" s="350">
        <v>36117</v>
      </c>
      <c r="AS34" s="350">
        <v>61630</v>
      </c>
      <c r="AT34" s="350">
        <v>5415</v>
      </c>
      <c r="AU34" s="350">
        <f t="shared" si="9"/>
        <v>7568.5129156570338</v>
      </c>
      <c r="AV34" s="350">
        <f t="shared" si="10"/>
        <v>9431.1323126491588</v>
      </c>
      <c r="AW34" s="350">
        <f t="shared" si="11"/>
        <v>13198.39606850394</v>
      </c>
      <c r="AX34" s="350">
        <f t="shared" si="12"/>
        <v>22521.72521809391</v>
      </c>
    </row>
    <row r="35" spans="1:50">
      <c r="A35" s="367" t="s">
        <v>142</v>
      </c>
      <c r="B35" s="368" t="s">
        <v>153</v>
      </c>
      <c r="C35" s="369">
        <v>312</v>
      </c>
      <c r="D35" s="341">
        <f>'INFORM CC 2025'!AG32</f>
        <v>5.8</v>
      </c>
      <c r="E35" s="340">
        <f>'INFORM CC 2025'!AI32</f>
        <v>5.0999999999999996</v>
      </c>
      <c r="F35" s="348">
        <f t="shared" si="1"/>
        <v>0</v>
      </c>
      <c r="G35" s="348">
        <v>0.9113</v>
      </c>
      <c r="H35" s="340">
        <f>'INFORM CC 2025'!AH32</f>
        <v>5</v>
      </c>
      <c r="I35" s="348">
        <f t="shared" si="2"/>
        <v>0</v>
      </c>
      <c r="J35" s="348">
        <v>0.63386399999999998</v>
      </c>
      <c r="K35" s="341">
        <f>'INFORM CC 2025'!AK32</f>
        <v>4.9000000000000004</v>
      </c>
      <c r="L35" s="348">
        <f t="shared" si="3"/>
        <v>0</v>
      </c>
      <c r="M35" s="348">
        <v>1.1452169999999999</v>
      </c>
      <c r="N35" s="341">
        <f>'INFORM CC 2025'!AJ32</f>
        <v>5</v>
      </c>
      <c r="O35" s="348">
        <f t="shared" si="4"/>
        <v>0</v>
      </c>
      <c r="P35" s="348">
        <v>0.47484599999999999</v>
      </c>
      <c r="Q35" s="348">
        <v>0.13163389725399</v>
      </c>
      <c r="R35" s="349">
        <v>38</v>
      </c>
      <c r="S35" s="349">
        <v>279</v>
      </c>
      <c r="T35" s="349">
        <f t="shared" si="5"/>
        <v>13.886509139827497</v>
      </c>
      <c r="U35" s="349">
        <f t="shared" si="6"/>
        <v>101.95621184241767</v>
      </c>
      <c r="V35" s="348">
        <v>6.4744138845824324</v>
      </c>
      <c r="W35" s="349">
        <v>3169</v>
      </c>
      <c r="X35" s="349">
        <v>2082</v>
      </c>
      <c r="Y35" s="349">
        <f t="shared" si="7"/>
        <v>1158.0617753714037</v>
      </c>
      <c r="Z35" s="349">
        <f t="shared" si="8"/>
        <v>760.83452708212758</v>
      </c>
      <c r="AA35" s="348">
        <v>1.7</v>
      </c>
      <c r="AB35" s="348">
        <v>0.7</v>
      </c>
      <c r="AC35" s="348">
        <v>0.1</v>
      </c>
      <c r="AD35" s="349">
        <f>('INFORM CC 2025'!AG32/10)*'Resultados INFORM CC'!AO35</f>
        <v>6678.7</v>
      </c>
      <c r="AE35" s="350">
        <f>('INFORM CC 2025'!AH32/10)*'Resultados INFORM CC'!AP35</f>
        <v>8497.5</v>
      </c>
      <c r="AF35" s="350">
        <f>('INFORM CC 2025'!AI32/10)*'Resultados INFORM CC'!AQ35</f>
        <v>10800.78</v>
      </c>
      <c r="AG35" s="350">
        <f>('INFORM CC 2025'!AJ32/10)*'Resultados INFORM CC'!AR35</f>
        <v>14819</v>
      </c>
      <c r="AH35" s="350">
        <f>('INFORM CC 2025'!AK32/10)*'Resultados INFORM CC'!AS35</f>
        <v>24781.260000000002</v>
      </c>
      <c r="AI35" s="350">
        <f>('INFORM CC 2025'!AG32/10)*'Resultados INFORM CC'!AT35</f>
        <v>2528.7999999999997</v>
      </c>
      <c r="AJ35" s="350">
        <f>('INFORM CC 2025'!AH32/10)*'Resultados INFORM CC'!AU35</f>
        <v>3105.2792477811618</v>
      </c>
      <c r="AK35" s="350">
        <f>('INFORM CC 2025'!AI32/10)*'Resultados INFORM CC'!AV35</f>
        <v>3946.9771101912115</v>
      </c>
      <c r="AL35" s="350">
        <f>('INFORM CC 2025'!AJ32/10)*'Resultados INFORM CC'!AU35</f>
        <v>3105.2792477811618</v>
      </c>
      <c r="AM35" s="350">
        <f>('INFORM CC 2025'!AK32/10)*'Resultados INFORM CC'!AV35</f>
        <v>3792.1936941052818</v>
      </c>
      <c r="AO35" s="349">
        <v>11515</v>
      </c>
      <c r="AP35" s="350">
        <v>16995</v>
      </c>
      <c r="AQ35" s="350">
        <v>21178</v>
      </c>
      <c r="AR35" s="350">
        <v>29638</v>
      </c>
      <c r="AS35" s="350">
        <v>50574</v>
      </c>
      <c r="AT35" s="350">
        <v>4360</v>
      </c>
      <c r="AU35" s="350">
        <f t="shared" si="9"/>
        <v>6210.5584955623235</v>
      </c>
      <c r="AV35" s="350">
        <f t="shared" si="10"/>
        <v>7739.1708042964929</v>
      </c>
      <c r="AW35" s="350">
        <f t="shared" si="11"/>
        <v>10830.746260163351</v>
      </c>
      <c r="AX35" s="350">
        <f t="shared" si="12"/>
        <v>18481.481927306206</v>
      </c>
    </row>
    <row r="36" spans="1:50">
      <c r="A36" s="367" t="s">
        <v>142</v>
      </c>
      <c r="B36" s="368" t="s">
        <v>154</v>
      </c>
      <c r="C36" s="369">
        <v>313</v>
      </c>
      <c r="D36" s="341">
        <f>'INFORM CC 2025'!AG33</f>
        <v>6.5</v>
      </c>
      <c r="E36" s="340">
        <f>'INFORM CC 2025'!AI33</f>
        <v>5.8</v>
      </c>
      <c r="F36" s="348">
        <f t="shared" si="1"/>
        <v>0</v>
      </c>
      <c r="G36" s="348">
        <v>0.9113</v>
      </c>
      <c r="H36" s="340">
        <f>'INFORM CC 2025'!AH33</f>
        <v>5.4</v>
      </c>
      <c r="I36" s="348">
        <f t="shared" si="2"/>
        <v>0</v>
      </c>
      <c r="J36" s="348">
        <v>0.63386399999999998</v>
      </c>
      <c r="K36" s="341">
        <f>'INFORM CC 2025'!AK33</f>
        <v>5.9</v>
      </c>
      <c r="L36" s="348">
        <f t="shared" si="3"/>
        <v>0</v>
      </c>
      <c r="M36" s="348">
        <v>1.1452169999999999</v>
      </c>
      <c r="N36" s="341">
        <f>'INFORM CC 2025'!AJ33</f>
        <v>5.7</v>
      </c>
      <c r="O36" s="348">
        <f t="shared" si="4"/>
        <v>0</v>
      </c>
      <c r="P36" s="348">
        <v>0.47484599999999999</v>
      </c>
      <c r="Q36" s="348">
        <v>0</v>
      </c>
      <c r="R36" s="349">
        <v>13</v>
      </c>
      <c r="S36" s="349">
        <v>148</v>
      </c>
      <c r="T36" s="349">
        <f t="shared" si="5"/>
        <v>4.7506478636251961</v>
      </c>
      <c r="U36" s="349">
        <f t="shared" si="6"/>
        <v>54.084298755117622</v>
      </c>
      <c r="V36" s="348">
        <v>3.6978179579725885</v>
      </c>
      <c r="W36" s="349">
        <v>7987</v>
      </c>
      <c r="X36" s="349">
        <v>5224</v>
      </c>
      <c r="Y36" s="349">
        <f t="shared" si="7"/>
        <v>2918.7249605211109</v>
      </c>
      <c r="Z36" s="349">
        <f t="shared" si="8"/>
        <v>1909.0295722752328</v>
      </c>
      <c r="AA36" s="348">
        <v>1.7</v>
      </c>
      <c r="AB36" s="348">
        <v>0.7</v>
      </c>
      <c r="AC36" s="348">
        <v>0.1</v>
      </c>
      <c r="AD36" s="349">
        <f>('INFORM CC 2025'!AG33/10)*'Resultados INFORM CC'!AO36</f>
        <v>15809.95</v>
      </c>
      <c r="AE36" s="350">
        <f>('INFORM CC 2025'!AH33/10)*'Resultados INFORM CC'!AP36</f>
        <v>19384.920000000002</v>
      </c>
      <c r="AF36" s="350">
        <f>('INFORM CC 2025'!AI33/10)*'Resultados INFORM CC'!AQ36</f>
        <v>25945.719999999998</v>
      </c>
      <c r="AG36" s="350">
        <f>('INFORM CC 2025'!AJ33/10)*'Resultados INFORM CC'!AR36</f>
        <v>35683.710000000006</v>
      </c>
      <c r="AH36" s="350">
        <f>('INFORM CC 2025'!AK33/10)*'Resultados INFORM CC'!AS36</f>
        <v>63026.750000000007</v>
      </c>
      <c r="AI36" s="350">
        <f>('INFORM CC 2025'!AG33/10)*'Resultados INFORM CC'!AT36</f>
        <v>5998.85</v>
      </c>
      <c r="AJ36" s="350">
        <f>('INFORM CC 2025'!AH33/10)*'Resultados INFORM CC'!AU36</f>
        <v>7083.9175988111811</v>
      </c>
      <c r="AK36" s="350">
        <f>('INFORM CC 2025'!AI33/10)*'Resultados INFORM CC'!AV36</f>
        <v>9481.4599452475013</v>
      </c>
      <c r="AL36" s="350">
        <f>('INFORM CC 2025'!AJ33/10)*'Resultados INFORM CC'!AU36</f>
        <v>7477.4685765229133</v>
      </c>
      <c r="AM36" s="350">
        <f>('INFORM CC 2025'!AK33/10)*'Resultados INFORM CC'!AV36</f>
        <v>9644.933392579358</v>
      </c>
      <c r="AO36" s="349">
        <v>24323</v>
      </c>
      <c r="AP36" s="350">
        <v>35898</v>
      </c>
      <c r="AQ36" s="350">
        <v>44734</v>
      </c>
      <c r="AR36" s="350">
        <v>62603</v>
      </c>
      <c r="AS36" s="350">
        <v>106825</v>
      </c>
      <c r="AT36" s="350">
        <v>9229</v>
      </c>
      <c r="AU36" s="350">
        <f t="shared" si="9"/>
        <v>13118.365923724408</v>
      </c>
      <c r="AV36" s="350">
        <f t="shared" si="10"/>
        <v>16347.344733185349</v>
      </c>
      <c r="AW36" s="350">
        <f t="shared" si="11"/>
        <v>22877.292938963707</v>
      </c>
      <c r="AX36" s="350">
        <f t="shared" si="12"/>
        <v>39037.535233212431</v>
      </c>
    </row>
    <row r="37" spans="1:50">
      <c r="A37" s="367" t="s">
        <v>142</v>
      </c>
      <c r="B37" s="368" t="s">
        <v>155</v>
      </c>
      <c r="C37" s="369">
        <v>314</v>
      </c>
      <c r="D37" s="341">
        <f>'INFORM CC 2025'!AG34</f>
        <v>6.5</v>
      </c>
      <c r="E37" s="340">
        <f>'INFORM CC 2025'!AI34</f>
        <v>6.2</v>
      </c>
      <c r="F37" s="348">
        <f t="shared" si="1"/>
        <v>0</v>
      </c>
      <c r="G37" s="348">
        <v>0.9113</v>
      </c>
      <c r="H37" s="340">
        <f>'INFORM CC 2025'!AH34</f>
        <v>6</v>
      </c>
      <c r="I37" s="348">
        <f t="shared" si="2"/>
        <v>0</v>
      </c>
      <c r="J37" s="348">
        <v>0.63386399999999998</v>
      </c>
      <c r="K37" s="341">
        <f>'INFORM CC 2025'!AK34</f>
        <v>6.2</v>
      </c>
      <c r="L37" s="348">
        <f t="shared" si="3"/>
        <v>0</v>
      </c>
      <c r="M37" s="348">
        <v>1.1452169999999999</v>
      </c>
      <c r="N37" s="341">
        <f>'INFORM CC 2025'!AJ34</f>
        <v>6.1</v>
      </c>
      <c r="O37" s="348">
        <f t="shared" si="4"/>
        <v>0</v>
      </c>
      <c r="P37" s="348">
        <v>0.47484599999999999</v>
      </c>
      <c r="Q37" s="348">
        <v>0</v>
      </c>
      <c r="R37" s="349">
        <v>13</v>
      </c>
      <c r="S37" s="349">
        <v>105</v>
      </c>
      <c r="T37" s="349">
        <f t="shared" si="5"/>
        <v>4.7506478636251961</v>
      </c>
      <c r="U37" s="349">
        <f t="shared" si="6"/>
        <v>38.370617360049664</v>
      </c>
      <c r="V37" s="348">
        <v>4.0258632850642124</v>
      </c>
      <c r="W37" s="349">
        <v>2423</v>
      </c>
      <c r="X37" s="349">
        <v>1688</v>
      </c>
      <c r="Y37" s="349">
        <f t="shared" si="7"/>
        <v>885.44767488952698</v>
      </c>
      <c r="Z37" s="349">
        <f t="shared" si="8"/>
        <v>616.85335336917933</v>
      </c>
      <c r="AA37" s="348">
        <v>1.7</v>
      </c>
      <c r="AB37" s="348">
        <v>0.7</v>
      </c>
      <c r="AC37" s="348">
        <v>0.1</v>
      </c>
      <c r="AD37" s="349">
        <f>('INFORM CC 2025'!AG34/10)*'Resultados INFORM CC'!AO37</f>
        <v>5226.6500000000005</v>
      </c>
      <c r="AE37" s="350">
        <f>('INFORM CC 2025'!AH34/10)*'Resultados INFORM CC'!AP37</f>
        <v>7120.8</v>
      </c>
      <c r="AF37" s="350">
        <f>('INFORM CC 2025'!AI34/10)*'Resultados INFORM CC'!AQ37</f>
        <v>9169.7999999999993</v>
      </c>
      <c r="AG37" s="350">
        <f>('INFORM CC 2025'!AJ34/10)*'Resultados INFORM CC'!AR37</f>
        <v>12625.17</v>
      </c>
      <c r="AH37" s="350">
        <f>('INFORM CC 2025'!AK34/10)*'Resultados INFORM CC'!AS37</f>
        <v>21896.54</v>
      </c>
      <c r="AI37" s="350">
        <f>('INFORM CC 2025'!AG34/10)*'Resultados INFORM CC'!AT37</f>
        <v>2143.0500000000002</v>
      </c>
      <c r="AJ37" s="350">
        <f>('INFORM CC 2025'!AH34/10)*'Resultados INFORM CC'!AU37</f>
        <v>2602.1856390232538</v>
      </c>
      <c r="AK37" s="350">
        <f>('INFORM CC 2025'!AI34/10)*'Resultados INFORM CC'!AV37</f>
        <v>3350.960829220794</v>
      </c>
      <c r="AL37" s="350">
        <f>('INFORM CC 2025'!AJ34/10)*'Resultados INFORM CC'!AU37</f>
        <v>2645.5553996736412</v>
      </c>
      <c r="AM37" s="350">
        <f>('INFORM CC 2025'!AK34/10)*'Resultados INFORM CC'!AV37</f>
        <v>3350.960829220794</v>
      </c>
      <c r="AO37" s="349">
        <v>8041</v>
      </c>
      <c r="AP37" s="350">
        <v>11868</v>
      </c>
      <c r="AQ37" s="350">
        <v>14790</v>
      </c>
      <c r="AR37" s="350">
        <v>20697</v>
      </c>
      <c r="AS37" s="350">
        <v>35317</v>
      </c>
      <c r="AT37" s="350">
        <v>3297</v>
      </c>
      <c r="AU37" s="350">
        <f t="shared" si="9"/>
        <v>4336.9760650387561</v>
      </c>
      <c r="AV37" s="350">
        <f t="shared" si="10"/>
        <v>5404.7755310012808</v>
      </c>
      <c r="AW37" s="350">
        <f t="shared" si="11"/>
        <v>7563.3968333423609</v>
      </c>
      <c r="AX37" s="350">
        <f t="shared" si="12"/>
        <v>12906.048507665466</v>
      </c>
    </row>
    <row r="38" spans="1:50">
      <c r="A38" s="367" t="s">
        <v>142</v>
      </c>
      <c r="B38" s="368" t="s">
        <v>156</v>
      </c>
      <c r="C38" s="369">
        <v>315</v>
      </c>
      <c r="D38" s="341">
        <f>'INFORM CC 2025'!AG35</f>
        <v>6.2</v>
      </c>
      <c r="E38" s="340">
        <f>'INFORM CC 2025'!AI35</f>
        <v>6.7</v>
      </c>
      <c r="F38" s="348">
        <f t="shared" si="1"/>
        <v>0.5</v>
      </c>
      <c r="G38" s="348">
        <v>0.9113</v>
      </c>
      <c r="H38" s="340">
        <f>'INFORM CC 2025'!AH35</f>
        <v>6.6</v>
      </c>
      <c r="I38" s="348">
        <f t="shared" si="2"/>
        <v>0.39999999999999947</v>
      </c>
      <c r="J38" s="348">
        <v>0.63386399999999998</v>
      </c>
      <c r="K38" s="341">
        <f>'INFORM CC 2025'!AK35</f>
        <v>6.5</v>
      </c>
      <c r="L38" s="348">
        <f t="shared" si="3"/>
        <v>0.29999999999999982</v>
      </c>
      <c r="M38" s="348">
        <v>1.1452169999999999</v>
      </c>
      <c r="N38" s="341">
        <f>'INFORM CC 2025'!AJ35</f>
        <v>6.6</v>
      </c>
      <c r="O38" s="348">
        <f t="shared" si="4"/>
        <v>0.39999999999999947</v>
      </c>
      <c r="P38" s="348">
        <v>0.47484599999999999</v>
      </c>
      <c r="Q38" s="348">
        <v>0</v>
      </c>
      <c r="R38" s="349">
        <v>6</v>
      </c>
      <c r="S38" s="349">
        <v>64</v>
      </c>
      <c r="T38" s="349">
        <f t="shared" si="5"/>
        <v>2.1926067062885521</v>
      </c>
      <c r="U38" s="349">
        <f t="shared" si="6"/>
        <v>23.38780486707789</v>
      </c>
      <c r="V38" s="348">
        <v>0.58685624058829688</v>
      </c>
      <c r="W38" s="349">
        <v>2790</v>
      </c>
      <c r="X38" s="349">
        <v>1755</v>
      </c>
      <c r="Y38" s="349">
        <f t="shared" si="7"/>
        <v>1019.5621184241768</v>
      </c>
      <c r="Z38" s="349">
        <f t="shared" si="8"/>
        <v>641.33746158940153</v>
      </c>
      <c r="AA38" s="348">
        <v>1.7</v>
      </c>
      <c r="AB38" s="348">
        <v>0.7</v>
      </c>
      <c r="AC38" s="348">
        <v>0.1</v>
      </c>
      <c r="AD38" s="349">
        <f>('INFORM CC 2025'!AG35/10)*'Resultados INFORM CC'!AO38</f>
        <v>4741.1400000000003</v>
      </c>
      <c r="AE38" s="350">
        <f>('INFORM CC 2025'!AH35/10)*'Resultados INFORM CC'!AP38</f>
        <v>7448.7599999999993</v>
      </c>
      <c r="AF38" s="350">
        <f>('INFORM CC 2025'!AI35/10)*'Resultados INFORM CC'!AQ38</f>
        <v>9422.880000000001</v>
      </c>
      <c r="AG38" s="350">
        <f>('INFORM CC 2025'!AJ35/10)*'Resultados INFORM CC'!AR38</f>
        <v>12990.119999999999</v>
      </c>
      <c r="AH38" s="350">
        <f>('INFORM CC 2025'!AK35/10)*'Resultados INFORM CC'!AS38</f>
        <v>21830.25</v>
      </c>
      <c r="AI38" s="350">
        <f>('INFORM CC 2025'!AG35/10)*'Resultados INFORM CC'!AT38</f>
        <v>1744.68</v>
      </c>
      <c r="AJ38" s="350">
        <f>('INFORM CC 2025'!AH35/10)*'Resultados INFORM CC'!AU38</f>
        <v>2722.0335215889859</v>
      </c>
      <c r="AK38" s="350">
        <f>('INFORM CC 2025'!AI35/10)*'Resultados INFORM CC'!AV38</f>
        <v>3443.4449800920452</v>
      </c>
      <c r="AL38" s="350">
        <f>('INFORM CC 2025'!AJ35/10)*'Resultados INFORM CC'!AU38</f>
        <v>2722.0335215889859</v>
      </c>
      <c r="AM38" s="350">
        <f>('INFORM CC 2025'!AK35/10)*'Resultados INFORM CC'!AV38</f>
        <v>3340.6555777012381</v>
      </c>
      <c r="AO38" s="349">
        <v>7647</v>
      </c>
      <c r="AP38" s="350">
        <v>11286</v>
      </c>
      <c r="AQ38" s="350">
        <v>14064</v>
      </c>
      <c r="AR38" s="350">
        <v>19682</v>
      </c>
      <c r="AS38" s="350">
        <v>33585</v>
      </c>
      <c r="AT38" s="350">
        <v>2814</v>
      </c>
      <c r="AU38" s="350">
        <f t="shared" si="9"/>
        <v>4124.2932145287668</v>
      </c>
      <c r="AV38" s="350">
        <f t="shared" si="10"/>
        <v>5139.4701195403659</v>
      </c>
      <c r="AW38" s="350">
        <f t="shared" si="11"/>
        <v>7192.4808655285469</v>
      </c>
      <c r="AX38" s="350">
        <f t="shared" si="12"/>
        <v>12273.116038450171</v>
      </c>
    </row>
    <row r="39" spans="1:50">
      <c r="A39" s="367" t="s">
        <v>142</v>
      </c>
      <c r="B39" s="368" t="s">
        <v>157</v>
      </c>
      <c r="C39" s="369">
        <v>316</v>
      </c>
      <c r="D39" s="341">
        <f>'INFORM CC 2025'!AG36</f>
        <v>5.7</v>
      </c>
      <c r="E39" s="340">
        <f>'INFORM CC 2025'!AI36</f>
        <v>5.6</v>
      </c>
      <c r="F39" s="348">
        <f t="shared" si="1"/>
        <v>0</v>
      </c>
      <c r="G39" s="348">
        <v>0.9113</v>
      </c>
      <c r="H39" s="340">
        <f>'INFORM CC 2025'!AH36</f>
        <v>5.4</v>
      </c>
      <c r="I39" s="348">
        <f t="shared" si="2"/>
        <v>0</v>
      </c>
      <c r="J39" s="348">
        <v>0.63386399999999998</v>
      </c>
      <c r="K39" s="341">
        <f>'INFORM CC 2025'!AK36</f>
        <v>5.5</v>
      </c>
      <c r="L39" s="348">
        <f t="shared" si="3"/>
        <v>0</v>
      </c>
      <c r="M39" s="348">
        <v>1.1452169999999999</v>
      </c>
      <c r="N39" s="341">
        <f>'INFORM CC 2025'!AJ36</f>
        <v>5.5</v>
      </c>
      <c r="O39" s="348">
        <f t="shared" si="4"/>
        <v>0</v>
      </c>
      <c r="P39" s="348">
        <v>0.47484599999999999</v>
      </c>
      <c r="Q39" s="348">
        <v>3.6240783950500399E-2</v>
      </c>
      <c r="R39" s="349">
        <v>4</v>
      </c>
      <c r="S39" s="349">
        <v>83</v>
      </c>
      <c r="T39" s="349">
        <f t="shared" si="5"/>
        <v>1.4617378041923681</v>
      </c>
      <c r="U39" s="349">
        <f t="shared" si="6"/>
        <v>30.331059436991637</v>
      </c>
      <c r="V39" s="348">
        <v>2.7978615243009384</v>
      </c>
      <c r="W39" s="349">
        <v>4385</v>
      </c>
      <c r="X39" s="349">
        <v>2868</v>
      </c>
      <c r="Y39" s="349">
        <f t="shared" si="7"/>
        <v>1602.4300678458835</v>
      </c>
      <c r="Z39" s="349">
        <f t="shared" si="8"/>
        <v>1048.066005605928</v>
      </c>
      <c r="AA39" s="348">
        <v>1.7</v>
      </c>
      <c r="AB39" s="348">
        <v>0.7</v>
      </c>
      <c r="AC39" s="348">
        <v>0.1</v>
      </c>
      <c r="AD39" s="349">
        <f>('INFORM CC 2025'!AG36/10)*'Resultados INFORM CC'!AO39</f>
        <v>7125.0000000000009</v>
      </c>
      <c r="AE39" s="350">
        <f>('INFORM CC 2025'!AH36/10)*'Resultados INFORM CC'!AP39</f>
        <v>9963</v>
      </c>
      <c r="AF39" s="350">
        <f>('INFORM CC 2025'!AI36/10)*'Resultados INFORM CC'!AQ39</f>
        <v>12874.96</v>
      </c>
      <c r="AG39" s="350">
        <f>('INFORM CC 2025'!AJ36/10)*'Resultados INFORM CC'!AR39</f>
        <v>17695.7</v>
      </c>
      <c r="AH39" s="350">
        <f>('INFORM CC 2025'!AK36/10)*'Resultados INFORM CC'!AS39</f>
        <v>30196.100000000002</v>
      </c>
      <c r="AI39" s="350">
        <f>('INFORM CC 2025'!AG36/10)*'Resultados INFORM CC'!AT39</f>
        <v>2838.03</v>
      </c>
      <c r="AJ39" s="350">
        <f>('INFORM CC 2025'!AH36/10)*'Resultados INFORM CC'!AU39</f>
        <v>3640.823435792141</v>
      </c>
      <c r="AK39" s="350">
        <f>('INFORM CC 2025'!AI36/10)*'Resultados INFORM CC'!AV39</f>
        <v>4704.9539398661427</v>
      </c>
      <c r="AL39" s="350">
        <f>('INFORM CC 2025'!AJ36/10)*'Resultados INFORM CC'!AU39</f>
        <v>3708.2460920105141</v>
      </c>
      <c r="AM39" s="350">
        <f>('INFORM CC 2025'!AK36/10)*'Resultados INFORM CC'!AV39</f>
        <v>4620.936905225677</v>
      </c>
      <c r="AO39" s="349">
        <v>12500</v>
      </c>
      <c r="AP39" s="350">
        <v>18450</v>
      </c>
      <c r="AQ39" s="350">
        <v>22991</v>
      </c>
      <c r="AR39" s="350">
        <v>32174</v>
      </c>
      <c r="AS39" s="350">
        <v>54902</v>
      </c>
      <c r="AT39" s="350">
        <v>4979</v>
      </c>
      <c r="AU39" s="350">
        <f t="shared" si="9"/>
        <v>6742.2656218372977</v>
      </c>
      <c r="AV39" s="350">
        <f t="shared" si="10"/>
        <v>8401.7034640466845</v>
      </c>
      <c r="AW39" s="350">
        <f t="shared" si="11"/>
        <v>11757.488028021313</v>
      </c>
      <c r="AX39" s="350">
        <f t="shared" si="12"/>
        <v>20063.082231442349</v>
      </c>
    </row>
    <row r="40" spans="1:50">
      <c r="A40" s="367" t="s">
        <v>142</v>
      </c>
      <c r="B40" s="368" t="s">
        <v>52</v>
      </c>
      <c r="C40" s="369">
        <v>317</v>
      </c>
      <c r="D40" s="341">
        <f>'INFORM CC 2025'!AG37</f>
        <v>5.9</v>
      </c>
      <c r="E40" s="340">
        <f>'INFORM CC 2025'!AI37</f>
        <v>6.3</v>
      </c>
      <c r="F40" s="348">
        <f t="shared" si="1"/>
        <v>0.39999999999999947</v>
      </c>
      <c r="G40" s="348">
        <v>0.9113</v>
      </c>
      <c r="H40" s="340">
        <f>'INFORM CC 2025'!AH37</f>
        <v>6.1</v>
      </c>
      <c r="I40" s="348">
        <f t="shared" si="2"/>
        <v>0.19999999999999929</v>
      </c>
      <c r="J40" s="348">
        <v>0.63386399999999998</v>
      </c>
      <c r="K40" s="341">
        <f>'INFORM CC 2025'!AK37</f>
        <v>6.3</v>
      </c>
      <c r="L40" s="348">
        <f t="shared" si="3"/>
        <v>0.39999999999999947</v>
      </c>
      <c r="M40" s="348">
        <v>1.1452169999999999</v>
      </c>
      <c r="N40" s="341">
        <f>'INFORM CC 2025'!AJ37</f>
        <v>6.2</v>
      </c>
      <c r="O40" s="348">
        <f t="shared" si="4"/>
        <v>0.29999999999999982</v>
      </c>
      <c r="P40" s="348">
        <v>0.47484599999999999</v>
      </c>
      <c r="Q40" s="348">
        <v>0</v>
      </c>
      <c r="R40" s="349">
        <v>0</v>
      </c>
      <c r="S40" s="349">
        <v>0</v>
      </c>
      <c r="T40" s="349">
        <f t="shared" si="5"/>
        <v>0</v>
      </c>
      <c r="U40" s="349">
        <f t="shared" si="6"/>
        <v>0</v>
      </c>
      <c r="V40" s="348">
        <v>1.6626451070338533</v>
      </c>
      <c r="W40" s="349">
        <v>1041</v>
      </c>
      <c r="X40" s="349">
        <v>708</v>
      </c>
      <c r="Y40" s="349">
        <f t="shared" si="7"/>
        <v>380.41726354106379</v>
      </c>
      <c r="Z40" s="349">
        <f t="shared" si="8"/>
        <v>258.72759134204915</v>
      </c>
      <c r="AA40" s="348">
        <v>1.7</v>
      </c>
      <c r="AB40" s="348">
        <v>0.7</v>
      </c>
      <c r="AC40" s="348">
        <v>0.1</v>
      </c>
      <c r="AD40" s="349">
        <f>('INFORM CC 2025'!AG37/10)*'Resultados INFORM CC'!AO40</f>
        <v>2158.8100000000004</v>
      </c>
      <c r="AE40" s="350">
        <f>('INFORM CC 2025'!AH37/10)*'Resultados INFORM CC'!AP40</f>
        <v>3294.61</v>
      </c>
      <c r="AF40" s="350">
        <f>('INFORM CC 2025'!AI37/10)*'Resultados INFORM CC'!AQ40</f>
        <v>4239.8999999999996</v>
      </c>
      <c r="AG40" s="350">
        <f>('INFORM CC 2025'!AJ37/10)*'Resultados INFORM CC'!AR40</f>
        <v>5839.16</v>
      </c>
      <c r="AH40" s="350">
        <f>('INFORM CC 2025'!AK37/10)*'Resultados INFORM CC'!AS40</f>
        <v>10124.73</v>
      </c>
      <c r="AI40" s="350">
        <f>('INFORM CC 2025'!AG37/10)*'Resultados INFORM CC'!AT40</f>
        <v>743.40000000000009</v>
      </c>
      <c r="AJ40" s="350">
        <f>('INFORM CC 2025'!AH37/10)*'Resultados INFORM CC'!AU40</f>
        <v>1203.9639967675544</v>
      </c>
      <c r="AK40" s="350">
        <f>('INFORM CC 2025'!AI37/10)*'Resultados INFORM CC'!AV40</f>
        <v>1549.4055289988053</v>
      </c>
      <c r="AL40" s="350">
        <f>('INFORM CC 2025'!AJ37/10)*'Resultados INFORM CC'!AU40</f>
        <v>1223.701111468662</v>
      </c>
      <c r="AM40" s="350">
        <f>('INFORM CC 2025'!AK37/10)*'Resultados INFORM CC'!AV40</f>
        <v>1549.4055289988053</v>
      </c>
      <c r="AO40" s="349">
        <v>3659</v>
      </c>
      <c r="AP40" s="350">
        <v>5401</v>
      </c>
      <c r="AQ40" s="350">
        <v>6730</v>
      </c>
      <c r="AR40" s="350">
        <v>9418</v>
      </c>
      <c r="AS40" s="350">
        <v>16071</v>
      </c>
      <c r="AT40" s="350">
        <v>1260</v>
      </c>
      <c r="AU40" s="350">
        <f t="shared" si="9"/>
        <v>1973.711470110745</v>
      </c>
      <c r="AV40" s="350">
        <f t="shared" si="10"/>
        <v>2459.3738555536593</v>
      </c>
      <c r="AW40" s="350">
        <f t="shared" si="11"/>
        <v>3441.6616599709305</v>
      </c>
      <c r="AX40" s="350">
        <f t="shared" si="12"/>
        <v>5872.897062793887</v>
      </c>
    </row>
    <row r="41" spans="1:50">
      <c r="A41" s="367" t="s">
        <v>142</v>
      </c>
      <c r="B41" s="368" t="s">
        <v>158</v>
      </c>
      <c r="C41" s="369">
        <v>318</v>
      </c>
      <c r="D41" s="341">
        <f>'INFORM CC 2025'!AG38</f>
        <v>5.5</v>
      </c>
      <c r="E41" s="340">
        <f>'INFORM CC 2025'!AI38</f>
        <v>5.6</v>
      </c>
      <c r="F41" s="348">
        <f t="shared" si="1"/>
        <v>9.9999999999999645E-2</v>
      </c>
      <c r="G41" s="348">
        <v>0.9113</v>
      </c>
      <c r="H41" s="340">
        <f>'INFORM CC 2025'!AH38</f>
        <v>5.5</v>
      </c>
      <c r="I41" s="348">
        <f t="shared" si="2"/>
        <v>0</v>
      </c>
      <c r="J41" s="348">
        <v>0.63386399999999998</v>
      </c>
      <c r="K41" s="341">
        <f>'INFORM CC 2025'!AK38</f>
        <v>5.5</v>
      </c>
      <c r="L41" s="348">
        <f t="shared" si="3"/>
        <v>0</v>
      </c>
      <c r="M41" s="348">
        <v>1.1452169999999999</v>
      </c>
      <c r="N41" s="341">
        <f>'INFORM CC 2025'!AJ38</f>
        <v>5.6</v>
      </c>
      <c r="O41" s="348">
        <f t="shared" si="4"/>
        <v>9.9999999999999645E-2</v>
      </c>
      <c r="P41" s="348">
        <v>0.47484599999999999</v>
      </c>
      <c r="Q41" s="348">
        <v>7.7027029742266176E-2</v>
      </c>
      <c r="R41" s="349">
        <v>214</v>
      </c>
      <c r="S41" s="349">
        <v>1630</v>
      </c>
      <c r="T41" s="349">
        <f t="shared" si="5"/>
        <v>78.202972524291695</v>
      </c>
      <c r="U41" s="349">
        <f t="shared" si="6"/>
        <v>595.65815520838999</v>
      </c>
      <c r="V41" s="348">
        <v>0.68330174964049295</v>
      </c>
      <c r="W41" s="349">
        <v>35756</v>
      </c>
      <c r="X41" s="349">
        <v>24309</v>
      </c>
      <c r="Y41" s="349">
        <f t="shared" si="7"/>
        <v>13066.474231675578</v>
      </c>
      <c r="Z41" s="349">
        <f t="shared" si="8"/>
        <v>8883.3460705280686</v>
      </c>
      <c r="AA41" s="348">
        <v>1.7</v>
      </c>
      <c r="AB41" s="348">
        <v>0.7</v>
      </c>
      <c r="AC41" s="348">
        <v>0.1</v>
      </c>
      <c r="AD41" s="349">
        <f>('INFORM CC 2025'!AG38/10)*'Resultados INFORM CC'!AO41</f>
        <v>63264.850000000006</v>
      </c>
      <c r="AE41" s="350">
        <f>('INFORM CC 2025'!AH38/10)*'Resultados INFORM CC'!AP41</f>
        <v>93373.500000000015</v>
      </c>
      <c r="AF41" s="350">
        <f>('INFORM CC 2025'!AI38/10)*'Resultados INFORM CC'!AQ41</f>
        <v>118470.79999999999</v>
      </c>
      <c r="AG41" s="350">
        <f>('INFORM CC 2025'!AJ38/10)*'Resultados INFORM CC'!AR41</f>
        <v>165793.03999999998</v>
      </c>
      <c r="AH41" s="350">
        <f>('INFORM CC 2025'!AK38/10)*'Resultados INFORM CC'!AS41</f>
        <v>277857.25</v>
      </c>
      <c r="AI41" s="350">
        <f>('INFORM CC 2025'!AG38/10)*'Resultados INFORM CC'!AT41</f>
        <v>25113.550000000003</v>
      </c>
      <c r="AJ41" s="350">
        <f>('INFORM CC 2025'!AH38/10)*'Resultados INFORM CC'!AU41</f>
        <v>34121.893714939026</v>
      </c>
      <c r="AK41" s="350">
        <f>('INFORM CC 2025'!AI38/10)*'Resultados INFORM CC'!AV41</f>
        <v>43293.311763228296</v>
      </c>
      <c r="AL41" s="350">
        <f>('INFORM CC 2025'!AJ38/10)*'Resultados INFORM CC'!AU41</f>
        <v>34742.291782483364</v>
      </c>
      <c r="AM41" s="350">
        <f>('INFORM CC 2025'!AK38/10)*'Resultados INFORM CC'!AV41</f>
        <v>42520.216910313517</v>
      </c>
      <c r="AO41" s="349">
        <v>115027</v>
      </c>
      <c r="AP41" s="350">
        <v>169770</v>
      </c>
      <c r="AQ41" s="350">
        <v>211555</v>
      </c>
      <c r="AR41" s="350">
        <v>296059</v>
      </c>
      <c r="AS41" s="350">
        <v>505195</v>
      </c>
      <c r="AT41" s="350">
        <v>45661</v>
      </c>
      <c r="AU41" s="350">
        <f t="shared" si="9"/>
        <v>62039.806754434583</v>
      </c>
      <c r="AV41" s="350">
        <f t="shared" si="10"/>
        <v>77309.485291479112</v>
      </c>
      <c r="AW41" s="350">
        <f t="shared" si="11"/>
        <v>108190.15814284708</v>
      </c>
      <c r="AX41" s="350">
        <f t="shared" si="12"/>
        <v>184615.65749724084</v>
      </c>
    </row>
    <row r="42" spans="1:50">
      <c r="A42" s="367" t="s">
        <v>142</v>
      </c>
      <c r="B42" s="368" t="s">
        <v>159</v>
      </c>
      <c r="C42" s="369">
        <v>319</v>
      </c>
      <c r="D42" s="341">
        <f>'INFORM CC 2025'!AG39</f>
        <v>5.9</v>
      </c>
      <c r="E42" s="340">
        <f>'INFORM CC 2025'!AI39</f>
        <v>6</v>
      </c>
      <c r="F42" s="348">
        <f t="shared" si="1"/>
        <v>9.9999999999999645E-2</v>
      </c>
      <c r="G42" s="348">
        <v>0.9113</v>
      </c>
      <c r="H42" s="340">
        <f>'INFORM CC 2025'!AH39</f>
        <v>5.8</v>
      </c>
      <c r="I42" s="348">
        <f t="shared" si="2"/>
        <v>0</v>
      </c>
      <c r="J42" s="348">
        <v>0.63386399999999998</v>
      </c>
      <c r="K42" s="341">
        <f>'INFORM CC 2025'!AK39</f>
        <v>6</v>
      </c>
      <c r="L42" s="348">
        <f t="shared" si="3"/>
        <v>9.9999999999999645E-2</v>
      </c>
      <c r="M42" s="348">
        <v>1.1452169999999999</v>
      </c>
      <c r="N42" s="341">
        <f>'INFORM CC 2025'!AJ39</f>
        <v>5.9</v>
      </c>
      <c r="O42" s="348">
        <f t="shared" si="4"/>
        <v>0</v>
      </c>
      <c r="P42" s="348">
        <v>0.47484599999999999</v>
      </c>
      <c r="Q42" s="348">
        <v>0</v>
      </c>
      <c r="R42" s="349">
        <v>0</v>
      </c>
      <c r="S42" s="349">
        <v>0</v>
      </c>
      <c r="T42" s="349">
        <f t="shared" si="5"/>
        <v>0</v>
      </c>
      <c r="U42" s="349">
        <f t="shared" si="6"/>
        <v>0</v>
      </c>
      <c r="V42" s="348">
        <v>1.8575969667594796</v>
      </c>
      <c r="W42" s="349">
        <v>8091</v>
      </c>
      <c r="X42" s="349">
        <v>5326</v>
      </c>
      <c r="Y42" s="349">
        <f t="shared" si="7"/>
        <v>2956.7301434301125</v>
      </c>
      <c r="Z42" s="349">
        <f t="shared" si="8"/>
        <v>1946.3038862821381</v>
      </c>
      <c r="AA42" s="348">
        <v>1.7</v>
      </c>
      <c r="AB42" s="348">
        <v>0.7</v>
      </c>
      <c r="AC42" s="348">
        <v>0.1</v>
      </c>
      <c r="AD42" s="349">
        <f>('INFORM CC 2025'!AG39/10)*'Resultados INFORM CC'!AO42</f>
        <v>16148.890000000003</v>
      </c>
      <c r="AE42" s="350">
        <f>('INFORM CC 2025'!AH39/10)*'Resultados INFORM CC'!AP42</f>
        <v>23430.84</v>
      </c>
      <c r="AF42" s="350">
        <f>('INFORM CC 2025'!AI39/10)*'Resultados INFORM CC'!AQ42</f>
        <v>30204.6</v>
      </c>
      <c r="AG42" s="350">
        <f>('INFORM CC 2025'!AJ39/10)*'Resultados INFORM CC'!AR42</f>
        <v>41564.910000000003</v>
      </c>
      <c r="AH42" s="350">
        <f>('INFORM CC 2025'!AK39/10)*'Resultados INFORM CC'!AS42</f>
        <v>72128.399999999994</v>
      </c>
      <c r="AI42" s="350">
        <f>('INFORM CC 2025'!AG39/10)*'Resultados INFORM CC'!AT42</f>
        <v>5980.8300000000008</v>
      </c>
      <c r="AJ42" s="350">
        <f>('INFORM CC 2025'!AH39/10)*'Resultados INFORM CC'!AU42</f>
        <v>8562.436152995675</v>
      </c>
      <c r="AK42" s="350">
        <f>('INFORM CC 2025'!AI39/10)*'Resultados INFORM CC'!AV42</f>
        <v>11037.8014201272</v>
      </c>
      <c r="AL42" s="350">
        <f>('INFORM CC 2025'!AJ39/10)*'Resultados INFORM CC'!AU42</f>
        <v>8710.0643625300854</v>
      </c>
      <c r="AM42" s="350">
        <f>('INFORM CC 2025'!AK39/10)*'Resultados INFORM CC'!AV42</f>
        <v>11037.8014201272</v>
      </c>
      <c r="AO42" s="349">
        <v>27371</v>
      </c>
      <c r="AP42" s="350">
        <v>40398</v>
      </c>
      <c r="AQ42" s="350">
        <v>50341</v>
      </c>
      <c r="AR42" s="350">
        <v>70449</v>
      </c>
      <c r="AS42" s="350">
        <v>120214</v>
      </c>
      <c r="AT42" s="350">
        <v>10137</v>
      </c>
      <c r="AU42" s="350">
        <f t="shared" si="9"/>
        <v>14762.820953440822</v>
      </c>
      <c r="AV42" s="350">
        <f t="shared" si="10"/>
        <v>18396.335700211999</v>
      </c>
      <c r="AW42" s="350">
        <f t="shared" si="11"/>
        <v>25744.491641887034</v>
      </c>
      <c r="AX42" s="350">
        <f t="shared" si="12"/>
        <v>43930.337098295335</v>
      </c>
    </row>
    <row r="43" spans="1:50">
      <c r="A43" s="367" t="s">
        <v>142</v>
      </c>
      <c r="B43" s="368" t="s">
        <v>160</v>
      </c>
      <c r="C43" s="369">
        <v>320</v>
      </c>
      <c r="D43" s="341">
        <f>'INFORM CC 2025'!AG40</f>
        <v>5.6</v>
      </c>
      <c r="E43" s="340">
        <f>'INFORM CC 2025'!AI40</f>
        <v>5</v>
      </c>
      <c r="F43" s="348">
        <f t="shared" si="1"/>
        <v>0</v>
      </c>
      <c r="G43" s="348">
        <v>0.9113</v>
      </c>
      <c r="H43" s="340">
        <f>'INFORM CC 2025'!AH40</f>
        <v>4.8</v>
      </c>
      <c r="I43" s="348">
        <f t="shared" si="2"/>
        <v>0</v>
      </c>
      <c r="J43" s="348">
        <v>0.63386399999999998</v>
      </c>
      <c r="K43" s="341">
        <f>'INFORM CC 2025'!AK40</f>
        <v>5</v>
      </c>
      <c r="L43" s="348">
        <f t="shared" si="3"/>
        <v>0</v>
      </c>
      <c r="M43" s="348">
        <v>1.1452169999999999</v>
      </c>
      <c r="N43" s="341">
        <f>'INFORM CC 2025'!AJ40</f>
        <v>4.9000000000000004</v>
      </c>
      <c r="O43" s="348">
        <f t="shared" si="4"/>
        <v>0</v>
      </c>
      <c r="P43" s="348">
        <v>0.47484599999999999</v>
      </c>
      <c r="Q43" s="348">
        <v>0.47088447597260913</v>
      </c>
      <c r="R43" s="349">
        <v>222</v>
      </c>
      <c r="S43" s="349">
        <v>1435</v>
      </c>
      <c r="T43" s="349">
        <f t="shared" si="5"/>
        <v>81.12644813267643</v>
      </c>
      <c r="U43" s="349">
        <f t="shared" si="6"/>
        <v>524.39843725401204</v>
      </c>
      <c r="V43" s="348">
        <v>0.59492225822591216</v>
      </c>
      <c r="W43" s="349">
        <v>5336</v>
      </c>
      <c r="X43" s="349">
        <v>3669</v>
      </c>
      <c r="Y43" s="349">
        <f t="shared" si="7"/>
        <v>1949.9582307926191</v>
      </c>
      <c r="Z43" s="349">
        <f t="shared" si="8"/>
        <v>1340.7790008954496</v>
      </c>
      <c r="AA43" s="348">
        <v>1.7</v>
      </c>
      <c r="AB43" s="348">
        <v>0.7</v>
      </c>
      <c r="AC43" s="348">
        <v>0.1</v>
      </c>
      <c r="AD43" s="349">
        <f>('INFORM CC 2025'!AG40/10)*'Resultados INFORM CC'!AO43</f>
        <v>9276.9599999999991</v>
      </c>
      <c r="AE43" s="350">
        <f>('INFORM CC 2025'!AH40/10)*'Resultados INFORM CC'!AP43</f>
        <v>11736</v>
      </c>
      <c r="AF43" s="350">
        <f>('INFORM CC 2025'!AI40/10)*'Resultados INFORM CC'!AQ43</f>
        <v>15234</v>
      </c>
      <c r="AG43" s="350">
        <f>('INFORM CC 2025'!AJ40/10)*'Resultados INFORM CC'!AR43</f>
        <v>20892.620000000003</v>
      </c>
      <c r="AH43" s="350">
        <f>('INFORM CC 2025'!AK40/10)*'Resultados INFORM CC'!AS43</f>
        <v>36378.5</v>
      </c>
      <c r="AI43" s="350">
        <f>('INFORM CC 2025'!AG40/10)*'Resultados INFORM CC'!AT43</f>
        <v>4222.9599999999991</v>
      </c>
      <c r="AJ43" s="350">
        <f>('INFORM CC 2025'!AH40/10)*'Resultados INFORM CC'!AU43</f>
        <v>4288.7387175004078</v>
      </c>
      <c r="AK43" s="350">
        <f>('INFORM CC 2025'!AI40/10)*'Resultados INFORM CC'!AV43</f>
        <v>5567.028427266634</v>
      </c>
      <c r="AL43" s="350">
        <f>('INFORM CC 2025'!AJ40/10)*'Resultados INFORM CC'!AU43</f>
        <v>4378.0874407816673</v>
      </c>
      <c r="AM43" s="350">
        <f>('INFORM CC 2025'!AK40/10)*'Resultados INFORM CC'!AV43</f>
        <v>5567.028427266634</v>
      </c>
      <c r="AO43" s="349">
        <v>16566</v>
      </c>
      <c r="AP43" s="350">
        <v>24450</v>
      </c>
      <c r="AQ43" s="350">
        <v>30468</v>
      </c>
      <c r="AR43" s="350">
        <v>42638</v>
      </c>
      <c r="AS43" s="350">
        <v>72757</v>
      </c>
      <c r="AT43" s="350">
        <v>7541</v>
      </c>
      <c r="AU43" s="350">
        <f t="shared" si="9"/>
        <v>8934.8723281258499</v>
      </c>
      <c r="AV43" s="350">
        <f t="shared" si="10"/>
        <v>11134.056854533268</v>
      </c>
      <c r="AW43" s="350">
        <f t="shared" si="11"/>
        <v>15581.394123788548</v>
      </c>
      <c r="AX43" s="350">
        <f t="shared" si="12"/>
        <v>26587.914354906032</v>
      </c>
    </row>
    <row r="44" spans="1:50">
      <c r="A44" s="367" t="s">
        <v>142</v>
      </c>
      <c r="B44" s="368" t="s">
        <v>161</v>
      </c>
      <c r="C44" s="369">
        <v>321</v>
      </c>
      <c r="D44" s="341">
        <f>'INFORM CC 2025'!AG41</f>
        <v>6.2</v>
      </c>
      <c r="E44" s="340">
        <f>'INFORM CC 2025'!AI41</f>
        <v>5.7</v>
      </c>
      <c r="F44" s="348">
        <f t="shared" si="1"/>
        <v>0</v>
      </c>
      <c r="G44" s="348">
        <v>0.9113</v>
      </c>
      <c r="H44" s="340">
        <f>'INFORM CC 2025'!AH41</f>
        <v>5.5</v>
      </c>
      <c r="I44" s="348">
        <f t="shared" si="2"/>
        <v>0</v>
      </c>
      <c r="J44" s="348">
        <v>0.63386399999999998</v>
      </c>
      <c r="K44" s="341">
        <f>'INFORM CC 2025'!AK41</f>
        <v>5.5</v>
      </c>
      <c r="L44" s="348">
        <f t="shared" si="3"/>
        <v>0</v>
      </c>
      <c r="M44" s="348">
        <v>1.1452169999999999</v>
      </c>
      <c r="N44" s="341">
        <f>'INFORM CC 2025'!AJ41</f>
        <v>5.7</v>
      </c>
      <c r="O44" s="348">
        <f t="shared" si="4"/>
        <v>0</v>
      </c>
      <c r="P44" s="348">
        <v>0.47484599999999999</v>
      </c>
      <c r="Q44" s="348">
        <v>0.11547912034394889</v>
      </c>
      <c r="R44" s="349">
        <v>72</v>
      </c>
      <c r="S44" s="349">
        <v>557</v>
      </c>
      <c r="T44" s="349">
        <f t="shared" si="5"/>
        <v>26.311280475462624</v>
      </c>
      <c r="U44" s="349">
        <f t="shared" si="6"/>
        <v>203.54698923378726</v>
      </c>
      <c r="V44" s="348">
        <v>0</v>
      </c>
      <c r="W44" s="349">
        <v>7944</v>
      </c>
      <c r="X44" s="349">
        <v>5521</v>
      </c>
      <c r="Y44" s="349">
        <f t="shared" si="7"/>
        <v>2903.0112791260431</v>
      </c>
      <c r="Z44" s="349">
        <f t="shared" si="8"/>
        <v>2017.5636042365161</v>
      </c>
      <c r="AA44" s="348">
        <v>1.7</v>
      </c>
      <c r="AB44" s="348">
        <v>0.7</v>
      </c>
      <c r="AC44" s="348">
        <v>0.1</v>
      </c>
      <c r="AD44" s="349">
        <f>('INFORM CC 2025'!AG41/10)*'Resultados INFORM CC'!AO44</f>
        <v>16265.08</v>
      </c>
      <c r="AE44" s="350">
        <f>('INFORM CC 2025'!AH41/10)*'Resultados INFORM CC'!AP44</f>
        <v>21295.45</v>
      </c>
      <c r="AF44" s="350">
        <f>('INFORM CC 2025'!AI41/10)*'Resultados INFORM CC'!AQ44</f>
        <v>27501.360000000004</v>
      </c>
      <c r="AG44" s="350">
        <f>('INFORM CC 2025'!AJ41/10)*'Resultados INFORM CC'!AR44</f>
        <v>38486.97</v>
      </c>
      <c r="AH44" s="350">
        <f>('INFORM CC 2025'!AK41/10)*'Resultados INFORM CC'!AS44</f>
        <v>63369.900000000009</v>
      </c>
      <c r="AI44" s="350">
        <f>('INFORM CC 2025'!AG41/10)*'Resultados INFORM CC'!AT44</f>
        <v>5911.7</v>
      </c>
      <c r="AJ44" s="350">
        <f>('INFORM CC 2025'!AH41/10)*'Resultados INFORM CC'!AU44</f>
        <v>7782.0910805720923</v>
      </c>
      <c r="AK44" s="350">
        <f>('INFORM CC 2025'!AI41/10)*'Resultados INFORM CC'!AV44</f>
        <v>10049.944394675957</v>
      </c>
      <c r="AL44" s="350">
        <f>('INFORM CC 2025'!AJ41/10)*'Resultados INFORM CC'!AU44</f>
        <v>8065.0762107747141</v>
      </c>
      <c r="AM44" s="350">
        <f>('INFORM CC 2025'!AK41/10)*'Resultados INFORM CC'!AV44</f>
        <v>9697.3147667925896</v>
      </c>
      <c r="AO44" s="349">
        <v>26234</v>
      </c>
      <c r="AP44" s="350">
        <v>38719</v>
      </c>
      <c r="AQ44" s="350">
        <v>48248</v>
      </c>
      <c r="AR44" s="350">
        <v>67521</v>
      </c>
      <c r="AS44" s="350">
        <v>115218</v>
      </c>
      <c r="AT44" s="350">
        <v>9535</v>
      </c>
      <c r="AU44" s="350">
        <f t="shared" si="9"/>
        <v>14149.256510131076</v>
      </c>
      <c r="AV44" s="350">
        <f t="shared" si="10"/>
        <v>17631.481394168342</v>
      </c>
      <c r="AW44" s="350">
        <f t="shared" si="11"/>
        <v>24674.49956921822</v>
      </c>
      <c r="AX44" s="350">
        <f t="shared" si="12"/>
        <v>42104.626580859069</v>
      </c>
    </row>
    <row r="45" spans="1:50">
      <c r="A45" s="367" t="s">
        <v>185</v>
      </c>
      <c r="B45" s="368" t="s">
        <v>162</v>
      </c>
      <c r="C45" s="369">
        <v>401</v>
      </c>
      <c r="D45" s="341">
        <f>'INFORM CC 2025'!AG42</f>
        <v>6</v>
      </c>
      <c r="E45" s="340">
        <f>'INFORM CC 2025'!AI42</f>
        <v>5.8</v>
      </c>
      <c r="F45" s="348">
        <f t="shared" si="1"/>
        <v>0</v>
      </c>
      <c r="G45" s="348">
        <v>0.9113</v>
      </c>
      <c r="H45" s="340">
        <f>'INFORM CC 2025'!AH42</f>
        <v>5.5</v>
      </c>
      <c r="I45" s="348">
        <f t="shared" si="2"/>
        <v>0</v>
      </c>
      <c r="J45" s="348">
        <v>0.63386399999999998</v>
      </c>
      <c r="K45" s="341">
        <f>'INFORM CC 2025'!AK42</f>
        <v>5.8</v>
      </c>
      <c r="L45" s="348">
        <f t="shared" si="3"/>
        <v>0</v>
      </c>
      <c r="M45" s="348">
        <v>1.1452169999999999</v>
      </c>
      <c r="N45" s="341">
        <f>'INFORM CC 2025'!AJ42</f>
        <v>5.5</v>
      </c>
      <c r="O45" s="348">
        <f t="shared" si="4"/>
        <v>0</v>
      </c>
      <c r="P45" s="348">
        <v>0.47484599999999999</v>
      </c>
      <c r="Q45" s="348">
        <v>0</v>
      </c>
      <c r="R45" s="349">
        <v>13</v>
      </c>
      <c r="S45" s="349">
        <v>170</v>
      </c>
      <c r="T45" s="349">
        <f t="shared" si="5"/>
        <v>4.7506478636251961</v>
      </c>
      <c r="U45" s="349">
        <f t="shared" si="6"/>
        <v>62.123856678175642</v>
      </c>
      <c r="V45" s="348">
        <v>2.4781481356817272</v>
      </c>
      <c r="W45" s="349">
        <v>20888</v>
      </c>
      <c r="X45" s="349">
        <v>14663</v>
      </c>
      <c r="Y45" s="349">
        <f t="shared" si="7"/>
        <v>7633.194813492546</v>
      </c>
      <c r="Z45" s="349">
        <f t="shared" si="8"/>
        <v>5358.3653557181733</v>
      </c>
      <c r="AA45" s="348">
        <v>1.7</v>
      </c>
      <c r="AB45" s="348">
        <v>0.7</v>
      </c>
      <c r="AC45" s="348">
        <v>0.1</v>
      </c>
      <c r="AD45" s="349">
        <f>('INFORM CC 2025'!AG42/10)*'Resultados INFORM CC'!AO45</f>
        <v>44082</v>
      </c>
      <c r="AE45" s="350">
        <f>('INFORM CC 2025'!AH42/10)*'Resultados INFORM CC'!AP45</f>
        <v>59639.8</v>
      </c>
      <c r="AF45" s="350">
        <f>('INFORM CC 2025'!AI42/10)*'Resultados INFORM CC'!AQ45</f>
        <v>78372.5</v>
      </c>
      <c r="AG45" s="350">
        <f>('INFORM CC 2025'!AJ42/10)*'Resultados INFORM CC'!AR45</f>
        <v>104004.45000000001</v>
      </c>
      <c r="AH45" s="350">
        <f>('INFORM CC 2025'!AK42/10)*'Resultados INFORM CC'!AS45</f>
        <v>187153.81999999998</v>
      </c>
      <c r="AI45" s="350">
        <f>('INFORM CC 2025'!AG42/10)*'Resultados INFORM CC'!AT45</f>
        <v>15321.599999999999</v>
      </c>
      <c r="AJ45" s="350">
        <f>('INFORM CC 2025'!AH42/10)*'Resultados INFORM CC'!AU45</f>
        <v>21794.437573618001</v>
      </c>
      <c r="AK45" s="350">
        <f>('INFORM CC 2025'!AI42/10)*'Resultados INFORM CC'!AV45</f>
        <v>28640.011514766593</v>
      </c>
      <c r="AL45" s="350">
        <f>('INFORM CC 2025'!AJ42/10)*'Resultados INFORM CC'!AU45</f>
        <v>21794.437573618001</v>
      </c>
      <c r="AM45" s="350">
        <f>('INFORM CC 2025'!AK42/10)*'Resultados INFORM CC'!AV45</f>
        <v>28640.011514766593</v>
      </c>
      <c r="AO45" s="349">
        <v>73470</v>
      </c>
      <c r="AP45" s="350">
        <v>108436</v>
      </c>
      <c r="AQ45" s="350">
        <v>135125</v>
      </c>
      <c r="AR45" s="350">
        <v>189099</v>
      </c>
      <c r="AS45" s="350">
        <v>322679</v>
      </c>
      <c r="AT45" s="350">
        <v>25536</v>
      </c>
      <c r="AU45" s="350">
        <f t="shared" si="9"/>
        <v>39626.25013385091</v>
      </c>
      <c r="AV45" s="350">
        <f t="shared" si="10"/>
        <v>49379.330197873438</v>
      </c>
      <c r="AW45" s="350">
        <f t="shared" si="11"/>
        <v>69103.289258743156</v>
      </c>
      <c r="AX45" s="350">
        <f t="shared" si="12"/>
        <v>117918.02322974728</v>
      </c>
    </row>
    <row r="46" spans="1:50">
      <c r="A46" s="367" t="s">
        <v>185</v>
      </c>
      <c r="B46" s="368" t="s">
        <v>163</v>
      </c>
      <c r="C46" s="369">
        <v>402</v>
      </c>
      <c r="D46" s="341">
        <f>'INFORM CC 2025'!AG43</f>
        <v>6.5</v>
      </c>
      <c r="E46" s="340">
        <f>'INFORM CC 2025'!AI43</f>
        <v>6.1</v>
      </c>
      <c r="F46" s="348">
        <f t="shared" si="1"/>
        <v>0</v>
      </c>
      <c r="G46" s="348">
        <v>0.9113</v>
      </c>
      <c r="H46" s="340">
        <f>'INFORM CC 2025'!AH43</f>
        <v>5.5</v>
      </c>
      <c r="I46" s="348">
        <f t="shared" si="2"/>
        <v>0</v>
      </c>
      <c r="J46" s="348">
        <v>0.63386399999999998</v>
      </c>
      <c r="K46" s="341">
        <f>'INFORM CC 2025'!AK43</f>
        <v>6.1</v>
      </c>
      <c r="L46" s="348">
        <f t="shared" si="3"/>
        <v>0</v>
      </c>
      <c r="M46" s="348">
        <v>1.1452169999999999</v>
      </c>
      <c r="N46" s="341">
        <f>'INFORM CC 2025'!AJ43</f>
        <v>5.9</v>
      </c>
      <c r="O46" s="348">
        <f t="shared" si="4"/>
        <v>0</v>
      </c>
      <c r="P46" s="348">
        <v>0.47484599999999999</v>
      </c>
      <c r="Q46" s="348">
        <v>0</v>
      </c>
      <c r="R46" s="349">
        <v>0</v>
      </c>
      <c r="S46" s="349">
        <v>9</v>
      </c>
      <c r="T46" s="349">
        <f t="shared" si="5"/>
        <v>0</v>
      </c>
      <c r="U46" s="349">
        <f t="shared" si="6"/>
        <v>3.288910059432828</v>
      </c>
      <c r="V46" s="348">
        <v>2.8576924851470977</v>
      </c>
      <c r="W46" s="349">
        <v>4677</v>
      </c>
      <c r="X46" s="349">
        <v>3434</v>
      </c>
      <c r="Y46" s="349">
        <f t="shared" si="7"/>
        <v>1709.1369275519264</v>
      </c>
      <c r="Z46" s="349">
        <f t="shared" si="8"/>
        <v>1254.9019048991481</v>
      </c>
      <c r="AA46" s="348">
        <v>1.7</v>
      </c>
      <c r="AB46" s="348">
        <v>0.7</v>
      </c>
      <c r="AC46" s="348">
        <v>0.1</v>
      </c>
      <c r="AD46" s="349">
        <f>('INFORM CC 2025'!AG43/10)*'Resultados INFORM CC'!AO46</f>
        <v>10988.9</v>
      </c>
      <c r="AE46" s="350">
        <f>('INFORM CC 2025'!AH43/10)*'Resultados INFORM CC'!AP46</f>
        <v>13723.6</v>
      </c>
      <c r="AF46" s="350">
        <f>('INFORM CC 2025'!AI43/10)*'Resultados INFORM CC'!AQ46</f>
        <v>18967.34</v>
      </c>
      <c r="AG46" s="350">
        <f>('INFORM CC 2025'!AJ43/10)*'Resultados INFORM CC'!AR46</f>
        <v>25673.260000000002</v>
      </c>
      <c r="AH46" s="350">
        <f>('INFORM CC 2025'!AK43/10)*'Resultados INFORM CC'!AS46</f>
        <v>45294.33</v>
      </c>
      <c r="AI46" s="350">
        <f>('INFORM CC 2025'!AG43/10)*'Resultados INFORM CC'!AT46</f>
        <v>4365.4000000000005</v>
      </c>
      <c r="AJ46" s="350">
        <f>('INFORM CC 2025'!AH43/10)*'Resultados INFORM CC'!AU46</f>
        <v>5015.0762324035968</v>
      </c>
      <c r="AK46" s="350">
        <f>('INFORM CC 2025'!AI43/10)*'Resultados INFORM CC'!AV46</f>
        <v>6931.319480742518</v>
      </c>
      <c r="AL46" s="350">
        <f>('INFORM CC 2025'!AJ43/10)*'Resultados INFORM CC'!AU46</f>
        <v>5379.809049305677</v>
      </c>
      <c r="AM46" s="350">
        <f>('INFORM CC 2025'!AK43/10)*'Resultados INFORM CC'!AV46</f>
        <v>6931.319480742518</v>
      </c>
      <c r="AO46" s="349">
        <v>16906</v>
      </c>
      <c r="AP46" s="350">
        <v>24952</v>
      </c>
      <c r="AQ46" s="350">
        <v>31094</v>
      </c>
      <c r="AR46" s="350">
        <v>43514</v>
      </c>
      <c r="AS46" s="350">
        <v>74253</v>
      </c>
      <c r="AT46" s="350">
        <v>6716</v>
      </c>
      <c r="AU46" s="350">
        <f t="shared" si="9"/>
        <v>9118.320422551993</v>
      </c>
      <c r="AV46" s="350">
        <f t="shared" si="10"/>
        <v>11362.818820889373</v>
      </c>
      <c r="AW46" s="350">
        <f t="shared" si="11"/>
        <v>15901.514702906676</v>
      </c>
      <c r="AX46" s="350">
        <f t="shared" si="12"/>
        <v>27134.604293673976</v>
      </c>
    </row>
    <row r="47" spans="1:50">
      <c r="A47" s="367" t="s">
        <v>185</v>
      </c>
      <c r="B47" s="368" t="s">
        <v>164</v>
      </c>
      <c r="C47" s="369">
        <v>403</v>
      </c>
      <c r="D47" s="341">
        <f>'INFORM CC 2025'!AG44</f>
        <v>6.9</v>
      </c>
      <c r="E47" s="340">
        <f>'INFORM CC 2025'!AI44</f>
        <v>6.3</v>
      </c>
      <c r="F47" s="348">
        <f t="shared" si="1"/>
        <v>0</v>
      </c>
      <c r="G47" s="348">
        <v>0.9113</v>
      </c>
      <c r="H47" s="340">
        <f>'INFORM CC 2025'!AH44</f>
        <v>6</v>
      </c>
      <c r="I47" s="348">
        <f t="shared" si="2"/>
        <v>0</v>
      </c>
      <c r="J47" s="348">
        <v>0.63386399999999998</v>
      </c>
      <c r="K47" s="341">
        <f>'INFORM CC 2025'!AK44</f>
        <v>6.4</v>
      </c>
      <c r="L47" s="348">
        <f t="shared" si="3"/>
        <v>0</v>
      </c>
      <c r="M47" s="348">
        <v>1.1452169999999999</v>
      </c>
      <c r="N47" s="341">
        <f>'INFORM CC 2025'!AJ44</f>
        <v>6.3</v>
      </c>
      <c r="O47" s="348">
        <f t="shared" si="4"/>
        <v>0</v>
      </c>
      <c r="P47" s="348">
        <v>0.47484599999999999</v>
      </c>
      <c r="Q47" s="348">
        <v>3.7680221210282208E-2</v>
      </c>
      <c r="R47" s="349">
        <v>7</v>
      </c>
      <c r="S47" s="349">
        <v>71</v>
      </c>
      <c r="T47" s="349">
        <f t="shared" si="5"/>
        <v>2.5580411573366444</v>
      </c>
      <c r="U47" s="349">
        <f t="shared" si="6"/>
        <v>25.945846024414532</v>
      </c>
      <c r="V47" s="348">
        <v>1.596521373688244</v>
      </c>
      <c r="W47" s="349">
        <v>2560</v>
      </c>
      <c r="X47" s="349">
        <v>1904</v>
      </c>
      <c r="Y47" s="349">
        <f t="shared" si="7"/>
        <v>935.51219468311558</v>
      </c>
      <c r="Z47" s="349">
        <f t="shared" si="8"/>
        <v>695.78719479556719</v>
      </c>
      <c r="AA47" s="348">
        <v>1.7</v>
      </c>
      <c r="AB47" s="348">
        <v>0.7</v>
      </c>
      <c r="AC47" s="348">
        <v>0.1</v>
      </c>
      <c r="AD47" s="349">
        <f>('INFORM CC 2025'!AG44/10)*'Resultados INFORM CC'!AO47</f>
        <v>6636.420000000001</v>
      </c>
      <c r="AE47" s="350">
        <f>('INFORM CC 2025'!AH44/10)*'Resultados INFORM CC'!AP47</f>
        <v>8517</v>
      </c>
      <c r="AF47" s="350">
        <f>('INFORM CC 2025'!AI44/10)*'Resultados INFORM CC'!AQ47</f>
        <v>11143.44</v>
      </c>
      <c r="AG47" s="350">
        <f>('INFORM CC 2025'!AJ44/10)*'Resultados INFORM CC'!AR47</f>
        <v>15595.02</v>
      </c>
      <c r="AH47" s="350">
        <f>('INFORM CC 2025'!AK44/10)*'Resultados INFORM CC'!AS47</f>
        <v>27033.600000000002</v>
      </c>
      <c r="AI47" s="350">
        <f>('INFORM CC 2025'!AG44/10)*'Resultados INFORM CC'!AT47</f>
        <v>2687.55</v>
      </c>
      <c r="AJ47" s="350">
        <f>('INFORM CC 2025'!AH44/10)*'Resultados INFORM CC'!AU47</f>
        <v>3112.4052195765998</v>
      </c>
      <c r="AK47" s="350">
        <f>('INFORM CC 2025'!AI44/10)*'Resultados INFORM CC'!AV47</f>
        <v>4072.1968791873505</v>
      </c>
      <c r="AL47" s="350">
        <f>('INFORM CC 2025'!AJ44/10)*'Resultados INFORM CC'!AU47</f>
        <v>3268.02548055543</v>
      </c>
      <c r="AM47" s="350">
        <f>('INFORM CC 2025'!AK44/10)*'Resultados INFORM CC'!AV47</f>
        <v>4136.8349248887371</v>
      </c>
      <c r="AO47" s="349">
        <v>9618</v>
      </c>
      <c r="AP47" s="350">
        <v>14195</v>
      </c>
      <c r="AQ47" s="350">
        <v>17688</v>
      </c>
      <c r="AR47" s="350">
        <v>24754</v>
      </c>
      <c r="AS47" s="350">
        <v>42240</v>
      </c>
      <c r="AT47" s="350">
        <v>3895</v>
      </c>
      <c r="AU47" s="350">
        <f t="shared" si="9"/>
        <v>5187.3420326276664</v>
      </c>
      <c r="AV47" s="350">
        <f t="shared" si="10"/>
        <v>6463.8045701386518</v>
      </c>
      <c r="AW47" s="350">
        <f t="shared" si="11"/>
        <v>9045.9644012444696</v>
      </c>
      <c r="AX47" s="350">
        <f t="shared" si="12"/>
        <v>15435.951212271408</v>
      </c>
    </row>
    <row r="48" spans="1:50">
      <c r="A48" s="367" t="s">
        <v>185</v>
      </c>
      <c r="B48" s="368" t="s">
        <v>165</v>
      </c>
      <c r="C48" s="369">
        <v>404</v>
      </c>
      <c r="D48" s="341">
        <f>'INFORM CC 2025'!AG45</f>
        <v>6.8</v>
      </c>
      <c r="E48" s="340">
        <f>'INFORM CC 2025'!AI45</f>
        <v>6.6</v>
      </c>
      <c r="F48" s="348">
        <f t="shared" si="1"/>
        <v>0</v>
      </c>
      <c r="G48" s="348">
        <v>0.9113</v>
      </c>
      <c r="H48" s="340">
        <f>'INFORM CC 2025'!AH45</f>
        <v>6.6</v>
      </c>
      <c r="I48" s="348">
        <f t="shared" si="2"/>
        <v>0</v>
      </c>
      <c r="J48" s="348">
        <v>0.63386399999999998</v>
      </c>
      <c r="K48" s="341">
        <f>'INFORM CC 2025'!AK45</f>
        <v>6.7</v>
      </c>
      <c r="L48" s="348">
        <f t="shared" si="3"/>
        <v>0</v>
      </c>
      <c r="M48" s="348">
        <v>1.1452169999999999</v>
      </c>
      <c r="N48" s="341">
        <f>'INFORM CC 2025'!AJ45</f>
        <v>6.6</v>
      </c>
      <c r="O48" s="348">
        <f t="shared" si="4"/>
        <v>0</v>
      </c>
      <c r="P48" s="348">
        <v>0.47484599999999999</v>
      </c>
      <c r="Q48" s="348">
        <v>0.20202701070392817</v>
      </c>
      <c r="R48" s="349">
        <v>170</v>
      </c>
      <c r="S48" s="349">
        <v>1656</v>
      </c>
      <c r="T48" s="349">
        <f t="shared" si="5"/>
        <v>62.123856678175642</v>
      </c>
      <c r="U48" s="349">
        <f t="shared" si="6"/>
        <v>605.15945093564039</v>
      </c>
      <c r="V48" s="348">
        <v>3.4536622922075164</v>
      </c>
      <c r="W48" s="349">
        <v>11770</v>
      </c>
      <c r="X48" s="349">
        <v>9159</v>
      </c>
      <c r="Y48" s="349">
        <f t="shared" si="7"/>
        <v>4301.1634888360431</v>
      </c>
      <c r="Z48" s="349">
        <f t="shared" si="8"/>
        <v>3347.0141371494747</v>
      </c>
      <c r="AA48" s="348">
        <v>1.7</v>
      </c>
      <c r="AB48" s="348">
        <v>0.7</v>
      </c>
      <c r="AC48" s="348">
        <v>0.1</v>
      </c>
      <c r="AD48" s="349">
        <f>('INFORM CC 2025'!AG45/10)*'Resultados INFORM CC'!AO48</f>
        <v>30313.719999999998</v>
      </c>
      <c r="AE48" s="350">
        <f>('INFORM CC 2025'!AH45/10)*'Resultados INFORM CC'!AP48</f>
        <v>43424.7</v>
      </c>
      <c r="AF48" s="350">
        <f>('INFORM CC 2025'!AI45/10)*'Resultados INFORM CC'!AQ48</f>
        <v>54112.739999999991</v>
      </c>
      <c r="AG48" s="350">
        <f>('INFORM CC 2025'!AJ45/10)*'Resultados INFORM CC'!AR48</f>
        <v>75727.739999999991</v>
      </c>
      <c r="AH48" s="350">
        <f>('INFORM CC 2025'!AK45/10)*'Resultados INFORM CC'!AS48</f>
        <v>131179.97</v>
      </c>
      <c r="AI48" s="350">
        <f>('INFORM CC 2025'!AG45/10)*'Resultados INFORM CC'!AT48</f>
        <v>12096.519999999999</v>
      </c>
      <c r="AJ48" s="350">
        <f>('INFORM CC 2025'!AH45/10)*'Resultados INFORM CC'!AU48</f>
        <v>15868.88140642808</v>
      </c>
      <c r="AK48" s="350">
        <f>('INFORM CC 2025'!AI45/10)*'Resultados INFORM CC'!AV48</f>
        <v>19774.65943660813</v>
      </c>
      <c r="AL48" s="350">
        <f>('INFORM CC 2025'!AJ45/10)*'Resultados INFORM CC'!AU48</f>
        <v>15868.88140642808</v>
      </c>
      <c r="AM48" s="350">
        <f>('INFORM CC 2025'!AK45/10)*'Resultados INFORM CC'!AV48</f>
        <v>20074.275488677955</v>
      </c>
      <c r="AO48" s="349">
        <v>44579</v>
      </c>
      <c r="AP48" s="350">
        <v>65795</v>
      </c>
      <c r="AQ48" s="350">
        <v>81989</v>
      </c>
      <c r="AR48" s="350">
        <v>114739</v>
      </c>
      <c r="AS48" s="350">
        <v>195791</v>
      </c>
      <c r="AT48" s="350">
        <v>17789</v>
      </c>
      <c r="AU48" s="350">
        <f t="shared" si="9"/>
        <v>24043.759706709214</v>
      </c>
      <c r="AV48" s="350">
        <f t="shared" si="10"/>
        <v>29961.605206982018</v>
      </c>
      <c r="AW48" s="350">
        <f t="shared" si="11"/>
        <v>41929.583478807028</v>
      </c>
      <c r="AX48" s="350">
        <f t="shared" si="12"/>
        <v>71548.776605156992</v>
      </c>
    </row>
    <row r="49" spans="1:50">
      <c r="A49" s="367" t="s">
        <v>185</v>
      </c>
      <c r="B49" s="368" t="s">
        <v>166</v>
      </c>
      <c r="C49" s="369">
        <v>405</v>
      </c>
      <c r="D49" s="341">
        <f>'INFORM CC 2025'!AG46</f>
        <v>6.3</v>
      </c>
      <c r="E49" s="340">
        <f>'INFORM CC 2025'!AI46</f>
        <v>6.5</v>
      </c>
      <c r="F49" s="348">
        <f t="shared" si="1"/>
        <v>0.20000000000000018</v>
      </c>
      <c r="G49" s="348">
        <v>0.9113</v>
      </c>
      <c r="H49" s="340">
        <f>'INFORM CC 2025'!AH46</f>
        <v>6.2</v>
      </c>
      <c r="I49" s="348">
        <f t="shared" si="2"/>
        <v>0</v>
      </c>
      <c r="J49" s="348">
        <v>0.63386399999999998</v>
      </c>
      <c r="K49" s="341">
        <f>'INFORM CC 2025'!AK46</f>
        <v>6.6</v>
      </c>
      <c r="L49" s="348">
        <f t="shared" si="3"/>
        <v>0.29999999999999982</v>
      </c>
      <c r="M49" s="348">
        <v>1.1452169999999999</v>
      </c>
      <c r="N49" s="341">
        <f>'INFORM CC 2025'!AJ46</f>
        <v>6.4</v>
      </c>
      <c r="O49" s="348">
        <f t="shared" si="4"/>
        <v>0.10000000000000053</v>
      </c>
      <c r="P49" s="348">
        <v>0.47484599999999999</v>
      </c>
      <c r="Q49" s="348">
        <v>3.0712529450333583E-4</v>
      </c>
      <c r="R49" s="349">
        <v>0</v>
      </c>
      <c r="S49" s="349">
        <v>1</v>
      </c>
      <c r="T49" s="349">
        <f t="shared" si="5"/>
        <v>0</v>
      </c>
      <c r="U49" s="349">
        <f t="shared" si="6"/>
        <v>0.36543445104809202</v>
      </c>
      <c r="V49" s="348">
        <v>0.98211410874330607</v>
      </c>
      <c r="W49" s="349">
        <v>5839</v>
      </c>
      <c r="X49" s="349">
        <v>3852</v>
      </c>
      <c r="Y49" s="349">
        <f t="shared" si="7"/>
        <v>2133.7717596698094</v>
      </c>
      <c r="Z49" s="349">
        <f t="shared" si="8"/>
        <v>1407.6535054372505</v>
      </c>
      <c r="AA49" s="348">
        <v>1.7</v>
      </c>
      <c r="AB49" s="348">
        <v>0.7</v>
      </c>
      <c r="AC49" s="348">
        <v>0.1</v>
      </c>
      <c r="AD49" s="349">
        <f>('INFORM CC 2025'!AG46/10)*'Resultados INFORM CC'!AO49</f>
        <v>12577.95</v>
      </c>
      <c r="AE49" s="350">
        <f>('INFORM CC 2025'!AH46/10)*'Resultados INFORM CC'!AP49</f>
        <v>18268.919999999998</v>
      </c>
      <c r="AF49" s="350">
        <f>('INFORM CC 2025'!AI46/10)*'Resultados INFORM CC'!AQ49</f>
        <v>23867.350000000002</v>
      </c>
      <c r="AG49" s="350">
        <f>('INFORM CC 2025'!AJ46/10)*'Resultados INFORM CC'!AR49</f>
        <v>32887.040000000001</v>
      </c>
      <c r="AH49" s="350">
        <f>('INFORM CC 2025'!AK46/10)*'Resultados INFORM CC'!AS49</f>
        <v>57872.099999999991</v>
      </c>
      <c r="AI49" s="350">
        <f>('INFORM CC 2025'!AG46/10)*'Resultados INFORM CC'!AT49</f>
        <v>4679.6400000000003</v>
      </c>
      <c r="AJ49" s="350">
        <f>('INFORM CC 2025'!AH46/10)*'Resultados INFORM CC'!AU49</f>
        <v>6676.0927514415089</v>
      </c>
      <c r="AK49" s="350">
        <f>('INFORM CC 2025'!AI46/10)*'Resultados INFORM CC'!AV49</f>
        <v>8721.9519452226796</v>
      </c>
      <c r="AL49" s="350">
        <f>('INFORM CC 2025'!AJ46/10)*'Resultados INFORM CC'!AU49</f>
        <v>6891.4505821331704</v>
      </c>
      <c r="AM49" s="350">
        <f>('INFORM CC 2025'!AK46/10)*'Resultados INFORM CC'!AV49</f>
        <v>8856.1358213030271</v>
      </c>
      <c r="AO49" s="349">
        <v>19965</v>
      </c>
      <c r="AP49" s="350">
        <v>29466</v>
      </c>
      <c r="AQ49" s="350">
        <v>36719</v>
      </c>
      <c r="AR49" s="350">
        <v>51386</v>
      </c>
      <c r="AS49" s="350">
        <v>87685</v>
      </c>
      <c r="AT49" s="350">
        <v>7428</v>
      </c>
      <c r="AU49" s="350">
        <f t="shared" si="9"/>
        <v>10767.891534583079</v>
      </c>
      <c r="AV49" s="350">
        <f t="shared" si="10"/>
        <v>13418.387608034891</v>
      </c>
      <c r="AW49" s="350">
        <f t="shared" si="11"/>
        <v>18778.214701557255</v>
      </c>
      <c r="AX49" s="350">
        <f t="shared" si="12"/>
        <v>32043.11984015195</v>
      </c>
    </row>
    <row r="50" spans="1:50">
      <c r="A50" s="367" t="s">
        <v>185</v>
      </c>
      <c r="B50" s="368" t="s">
        <v>167</v>
      </c>
      <c r="C50" s="369">
        <v>406</v>
      </c>
      <c r="D50" s="341">
        <f>'INFORM CC 2025'!AG47</f>
        <v>6.2</v>
      </c>
      <c r="E50" s="340">
        <f>'INFORM CC 2025'!AI47</f>
        <v>6.3</v>
      </c>
      <c r="F50" s="348">
        <f t="shared" si="1"/>
        <v>9.9999999999999645E-2</v>
      </c>
      <c r="G50" s="348">
        <v>0.9113</v>
      </c>
      <c r="H50" s="340">
        <f>'INFORM CC 2025'!AH47</f>
        <v>6.2</v>
      </c>
      <c r="I50" s="348">
        <f t="shared" si="2"/>
        <v>0</v>
      </c>
      <c r="J50" s="348">
        <v>0.63386399999999998</v>
      </c>
      <c r="K50" s="341">
        <f>'INFORM CC 2025'!AK47</f>
        <v>6.2</v>
      </c>
      <c r="L50" s="348">
        <f t="shared" si="3"/>
        <v>0</v>
      </c>
      <c r="M50" s="348">
        <v>1.1452169999999999</v>
      </c>
      <c r="N50" s="341">
        <f>'INFORM CC 2025'!AJ47</f>
        <v>6.3</v>
      </c>
      <c r="O50" s="348">
        <f t="shared" si="4"/>
        <v>9.9999999999999645E-2</v>
      </c>
      <c r="P50" s="348">
        <v>0.47484599999999999</v>
      </c>
      <c r="Q50" s="348">
        <v>9.2137594071651748E-4</v>
      </c>
      <c r="R50" s="349">
        <v>0</v>
      </c>
      <c r="S50" s="349">
        <v>3</v>
      </c>
      <c r="T50" s="349">
        <f t="shared" si="5"/>
        <v>0</v>
      </c>
      <c r="U50" s="349">
        <f t="shared" si="6"/>
        <v>1.0963033531442761</v>
      </c>
      <c r="V50" s="348">
        <v>2.0099778091493681</v>
      </c>
      <c r="W50" s="349">
        <v>5525</v>
      </c>
      <c r="X50" s="349">
        <v>3749</v>
      </c>
      <c r="Y50" s="349">
        <f t="shared" si="7"/>
        <v>2019.0253420407084</v>
      </c>
      <c r="Z50" s="349">
        <f t="shared" si="8"/>
        <v>1370.0137569792969</v>
      </c>
      <c r="AA50" s="348">
        <v>1.7</v>
      </c>
      <c r="AB50" s="348">
        <v>0.7</v>
      </c>
      <c r="AC50" s="348">
        <v>0.1</v>
      </c>
      <c r="AD50" s="349">
        <f>('INFORM CC 2025'!AG47/10)*'Resultados INFORM CC'!AO50</f>
        <v>11828.36</v>
      </c>
      <c r="AE50" s="350">
        <f>('INFORM CC 2025'!AH47/10)*'Resultados INFORM CC'!AP50</f>
        <v>17457.96</v>
      </c>
      <c r="AF50" s="350">
        <f>('INFORM CC 2025'!AI47/10)*'Resultados INFORM CC'!AQ50</f>
        <v>22106.07</v>
      </c>
      <c r="AG50" s="350">
        <f>('INFORM CC 2025'!AJ47/10)*'Resultados INFORM CC'!AR50</f>
        <v>30936.15</v>
      </c>
      <c r="AH50" s="350">
        <f>('INFORM CC 2025'!AK47/10)*'Resultados INFORM CC'!AS50</f>
        <v>51951.040000000001</v>
      </c>
      <c r="AI50" s="350">
        <f>('INFORM CC 2025'!AG47/10)*'Resultados INFORM CC'!AT50</f>
        <v>4297.22</v>
      </c>
      <c r="AJ50" s="350">
        <f>('INFORM CC 2025'!AH47/10)*'Resultados INFORM CC'!AU50</f>
        <v>6379.7400290195483</v>
      </c>
      <c r="AK50" s="350">
        <f>('INFORM CC 2025'!AI47/10)*'Resultados INFORM CC'!AV50</f>
        <v>8078.3195552806956</v>
      </c>
      <c r="AL50" s="350">
        <f>('INFORM CC 2025'!AJ47/10)*'Resultados INFORM CC'!AU50</f>
        <v>6482.63906174567</v>
      </c>
      <c r="AM50" s="350">
        <f>('INFORM CC 2025'!AK47/10)*'Resultados INFORM CC'!AV50</f>
        <v>7950.0922607524308</v>
      </c>
      <c r="AO50" s="349">
        <v>19078</v>
      </c>
      <c r="AP50" s="350">
        <v>28158</v>
      </c>
      <c r="AQ50" s="350">
        <v>35089</v>
      </c>
      <c r="AR50" s="350">
        <v>49105</v>
      </c>
      <c r="AS50" s="350">
        <v>83792</v>
      </c>
      <c r="AT50" s="350">
        <v>6931</v>
      </c>
      <c r="AU50" s="350">
        <f t="shared" si="9"/>
        <v>10289.903272612175</v>
      </c>
      <c r="AV50" s="350">
        <f t="shared" si="10"/>
        <v>12822.729452826501</v>
      </c>
      <c r="AW50" s="350">
        <f t="shared" si="11"/>
        <v>17944.658718716561</v>
      </c>
      <c r="AX50" s="350">
        <f t="shared" si="12"/>
        <v>30620.483522221726</v>
      </c>
    </row>
    <row r="51" spans="1:50">
      <c r="A51" s="367" t="s">
        <v>185</v>
      </c>
      <c r="B51" s="368" t="s">
        <v>168</v>
      </c>
      <c r="C51" s="369">
        <v>407</v>
      </c>
      <c r="D51" s="341">
        <f>'INFORM CC 2025'!AG48</f>
        <v>6.5</v>
      </c>
      <c r="E51" s="340">
        <f>'INFORM CC 2025'!AI48</f>
        <v>6.6</v>
      </c>
      <c r="F51" s="348">
        <f t="shared" si="1"/>
        <v>9.9999999999999645E-2</v>
      </c>
      <c r="G51" s="348">
        <v>0.9113</v>
      </c>
      <c r="H51" s="340">
        <f>'INFORM CC 2025'!AH48</f>
        <v>6.5</v>
      </c>
      <c r="I51" s="348">
        <f t="shared" si="2"/>
        <v>0</v>
      </c>
      <c r="J51" s="348">
        <v>0.63386399999999998</v>
      </c>
      <c r="K51" s="341">
        <f>'INFORM CC 2025'!AK48</f>
        <v>6.5</v>
      </c>
      <c r="L51" s="348">
        <f t="shared" si="3"/>
        <v>0</v>
      </c>
      <c r="M51" s="348">
        <v>1.1452169999999999</v>
      </c>
      <c r="N51" s="341">
        <f>'INFORM CC 2025'!AJ48</f>
        <v>6.5</v>
      </c>
      <c r="O51" s="348">
        <f t="shared" si="4"/>
        <v>0</v>
      </c>
      <c r="P51" s="348">
        <v>0.47484599999999999</v>
      </c>
      <c r="Q51" s="348">
        <v>5.1289924010435133E-2</v>
      </c>
      <c r="R51" s="349">
        <v>7</v>
      </c>
      <c r="S51" s="349">
        <v>71</v>
      </c>
      <c r="T51" s="349">
        <f t="shared" si="5"/>
        <v>2.5580411573366444</v>
      </c>
      <c r="U51" s="349">
        <f t="shared" si="6"/>
        <v>25.945846024414532</v>
      </c>
      <c r="V51" s="348">
        <v>3.738464741224881</v>
      </c>
      <c r="W51" s="349">
        <v>1957</v>
      </c>
      <c r="X51" s="349">
        <v>1486</v>
      </c>
      <c r="Y51" s="349">
        <f t="shared" si="7"/>
        <v>715.15522070111604</v>
      </c>
      <c r="Z51" s="349">
        <f t="shared" si="8"/>
        <v>543.03559425746471</v>
      </c>
      <c r="AA51" s="348">
        <v>1.7</v>
      </c>
      <c r="AB51" s="348">
        <v>0.7</v>
      </c>
      <c r="AC51" s="348">
        <v>0.1</v>
      </c>
      <c r="AD51" s="349">
        <f>('INFORM CC 2025'!AG48/10)*'Resultados INFORM CC'!AO51</f>
        <v>4890.6000000000004</v>
      </c>
      <c r="AE51" s="350">
        <f>('INFORM CC 2025'!AH48/10)*'Resultados INFORM CC'!AP51</f>
        <v>7218.25</v>
      </c>
      <c r="AF51" s="350">
        <f>('INFORM CC 2025'!AI48/10)*'Resultados INFORM CC'!AQ51</f>
        <v>9133.74</v>
      </c>
      <c r="AG51" s="350">
        <f>('INFORM CC 2025'!AJ48/10)*'Resultados INFORM CC'!AR51</f>
        <v>12588.550000000001</v>
      </c>
      <c r="AH51" s="350">
        <f>('INFORM CC 2025'!AK48/10)*'Resultados INFORM CC'!AS51</f>
        <v>21480.55</v>
      </c>
      <c r="AI51" s="350">
        <f>('INFORM CC 2025'!AG48/10)*'Resultados INFORM CC'!AT51</f>
        <v>1916.8500000000001</v>
      </c>
      <c r="AJ51" s="350">
        <f>('INFORM CC 2025'!AH48/10)*'Resultados INFORM CC'!AU51</f>
        <v>2637.7972262778903</v>
      </c>
      <c r="AK51" s="350">
        <f>('INFORM CC 2025'!AI48/10)*'Resultados INFORM CC'!AV51</f>
        <v>3337.7832629159998</v>
      </c>
      <c r="AL51" s="350">
        <f>('INFORM CC 2025'!AJ48/10)*'Resultados INFORM CC'!AU51</f>
        <v>2637.7972262778903</v>
      </c>
      <c r="AM51" s="350">
        <f>('INFORM CC 2025'!AK48/10)*'Resultados INFORM CC'!AV51</f>
        <v>3287.2107892354547</v>
      </c>
      <c r="AO51" s="349">
        <v>7524</v>
      </c>
      <c r="AP51" s="350">
        <v>11105</v>
      </c>
      <c r="AQ51" s="350">
        <v>13839</v>
      </c>
      <c r="AR51" s="350">
        <v>19367</v>
      </c>
      <c r="AS51" s="350">
        <v>33047</v>
      </c>
      <c r="AT51" s="350">
        <v>2949</v>
      </c>
      <c r="AU51" s="350">
        <f t="shared" si="9"/>
        <v>4058.149578889062</v>
      </c>
      <c r="AV51" s="350">
        <f t="shared" si="10"/>
        <v>5057.2473680545454</v>
      </c>
      <c r="AW51" s="350">
        <f t="shared" si="11"/>
        <v>7077.3690134483986</v>
      </c>
      <c r="AX51" s="350">
        <f t="shared" si="12"/>
        <v>12076.512303786298</v>
      </c>
    </row>
    <row r="52" spans="1:50">
      <c r="A52" s="367" t="s">
        <v>185</v>
      </c>
      <c r="B52" s="368" t="s">
        <v>169</v>
      </c>
      <c r="C52" s="369">
        <v>408</v>
      </c>
      <c r="D52" s="341">
        <f>'INFORM CC 2025'!AG49</f>
        <v>5.8</v>
      </c>
      <c r="E52" s="340">
        <f>'INFORM CC 2025'!AI49</f>
        <v>5.5</v>
      </c>
      <c r="F52" s="348">
        <f t="shared" si="1"/>
        <v>0</v>
      </c>
      <c r="G52" s="348">
        <v>0.9113</v>
      </c>
      <c r="H52" s="340">
        <f>'INFORM CC 2025'!AH49</f>
        <v>5.3</v>
      </c>
      <c r="I52" s="348">
        <f t="shared" si="2"/>
        <v>0</v>
      </c>
      <c r="J52" s="348">
        <v>0.63386399999999998</v>
      </c>
      <c r="K52" s="341">
        <f>'INFORM CC 2025'!AK49</f>
        <v>5.4</v>
      </c>
      <c r="L52" s="348">
        <f t="shared" si="3"/>
        <v>0</v>
      </c>
      <c r="M52" s="348">
        <v>1.1452169999999999</v>
      </c>
      <c r="N52" s="341">
        <f>'INFORM CC 2025'!AJ49</f>
        <v>5.3</v>
      </c>
      <c r="O52" s="348">
        <f t="shared" si="4"/>
        <v>0</v>
      </c>
      <c r="P52" s="348">
        <v>0.47484599999999999</v>
      </c>
      <c r="Q52" s="348">
        <v>1.6832818723570217E-2</v>
      </c>
      <c r="R52" s="349">
        <v>4</v>
      </c>
      <c r="S52" s="349">
        <v>45</v>
      </c>
      <c r="T52" s="349">
        <f t="shared" si="5"/>
        <v>1.4617378041923681</v>
      </c>
      <c r="U52" s="349">
        <f t="shared" si="6"/>
        <v>16.444550297164142</v>
      </c>
      <c r="V52" s="348">
        <v>3.2755211783122711</v>
      </c>
      <c r="W52" s="349">
        <v>1903</v>
      </c>
      <c r="X52" s="349">
        <v>1404</v>
      </c>
      <c r="Y52" s="349">
        <f t="shared" si="7"/>
        <v>695.42176034451916</v>
      </c>
      <c r="Z52" s="349">
        <f t="shared" si="8"/>
        <v>513.06996927152124</v>
      </c>
      <c r="AA52" s="348">
        <v>1.7</v>
      </c>
      <c r="AB52" s="348">
        <v>0.7</v>
      </c>
      <c r="AC52" s="348">
        <v>0.1</v>
      </c>
      <c r="AD52" s="349">
        <f>('INFORM CC 2025'!AG49/10)*'Resultados INFORM CC'!AO52</f>
        <v>4104.08</v>
      </c>
      <c r="AE52" s="350">
        <f>('INFORM CC 2025'!AH49/10)*'Resultados INFORM CC'!AP52</f>
        <v>5534.79</v>
      </c>
      <c r="AF52" s="350">
        <f>('INFORM CC 2025'!AI49/10)*'Resultados INFORM CC'!AQ52</f>
        <v>7157.1500000000005</v>
      </c>
      <c r="AG52" s="350">
        <f>('INFORM CC 2025'!AJ49/10)*'Resultados INFORM CC'!AR52</f>
        <v>9652.36</v>
      </c>
      <c r="AH52" s="350">
        <f>('INFORM CC 2025'!AK49/10)*'Resultados INFORM CC'!AS52</f>
        <v>16781.04</v>
      </c>
      <c r="AI52" s="350">
        <f>('INFORM CC 2025'!AG49/10)*'Resultados INFORM CC'!AT52</f>
        <v>1491.1799999999998</v>
      </c>
      <c r="AJ52" s="350">
        <f>('INFORM CC 2025'!AH49/10)*'Resultados INFORM CC'!AU52</f>
        <v>2022.6029453164695</v>
      </c>
      <c r="AK52" s="350">
        <f>('INFORM CC 2025'!AI49/10)*'Resultados INFORM CC'!AV52</f>
        <v>2615.4691813188524</v>
      </c>
      <c r="AL52" s="350">
        <f>('INFORM CC 2025'!AJ49/10)*'Resultados INFORM CC'!AU52</f>
        <v>2022.6029453164695</v>
      </c>
      <c r="AM52" s="350">
        <f>('INFORM CC 2025'!AK49/10)*'Resultados INFORM CC'!AV52</f>
        <v>2567.9151962039641</v>
      </c>
      <c r="AO52" s="349">
        <v>7076</v>
      </c>
      <c r="AP52" s="350">
        <v>10443</v>
      </c>
      <c r="AQ52" s="350">
        <v>13013</v>
      </c>
      <c r="AR52" s="350">
        <v>18212</v>
      </c>
      <c r="AS52" s="350">
        <v>31076</v>
      </c>
      <c r="AT52" s="350">
        <v>2571</v>
      </c>
      <c r="AU52" s="350">
        <f t="shared" si="9"/>
        <v>3816.2319722952252</v>
      </c>
      <c r="AV52" s="350">
        <f t="shared" si="10"/>
        <v>4755.3985114888219</v>
      </c>
      <c r="AW52" s="350">
        <f t="shared" si="11"/>
        <v>6655.2922224878521</v>
      </c>
      <c r="AX52" s="350">
        <f t="shared" si="12"/>
        <v>11356.241000770508</v>
      </c>
    </row>
    <row r="53" spans="1:50">
      <c r="A53" s="367" t="s">
        <v>185</v>
      </c>
      <c r="B53" s="368" t="s">
        <v>170</v>
      </c>
      <c r="C53" s="369">
        <v>409</v>
      </c>
      <c r="D53" s="341">
        <f>'INFORM CC 2025'!AG50</f>
        <v>6.8</v>
      </c>
      <c r="E53" s="340">
        <f>'INFORM CC 2025'!AI50</f>
        <v>6.5</v>
      </c>
      <c r="F53" s="348">
        <f t="shared" si="1"/>
        <v>0</v>
      </c>
      <c r="G53" s="348">
        <v>0.9113</v>
      </c>
      <c r="H53" s="340">
        <f>'INFORM CC 2025'!AH50</f>
        <v>6.4</v>
      </c>
      <c r="I53" s="348">
        <f t="shared" si="2"/>
        <v>0</v>
      </c>
      <c r="J53" s="348">
        <v>0.63386399999999998</v>
      </c>
      <c r="K53" s="341">
        <f>'INFORM CC 2025'!AK50</f>
        <v>6.6</v>
      </c>
      <c r="L53" s="348">
        <f t="shared" si="3"/>
        <v>0</v>
      </c>
      <c r="M53" s="348">
        <v>1.1452169999999999</v>
      </c>
      <c r="N53" s="341">
        <f>'INFORM CC 2025'!AJ50</f>
        <v>6.4</v>
      </c>
      <c r="O53" s="348">
        <f t="shared" si="4"/>
        <v>0</v>
      </c>
      <c r="P53" s="348">
        <v>0.47484599999999999</v>
      </c>
      <c r="Q53" s="348">
        <v>0.85565116693649035</v>
      </c>
      <c r="R53" s="349">
        <v>714</v>
      </c>
      <c r="S53" s="349">
        <v>3200</v>
      </c>
      <c r="T53" s="349">
        <f t="shared" si="5"/>
        <v>260.92019804833768</v>
      </c>
      <c r="U53" s="349">
        <f t="shared" si="6"/>
        <v>1169.3902433538944</v>
      </c>
      <c r="V53" s="348">
        <v>4.6072483568686495</v>
      </c>
      <c r="W53" s="349">
        <v>4838</v>
      </c>
      <c r="X53" s="349">
        <v>3926</v>
      </c>
      <c r="Y53" s="349">
        <f t="shared" si="7"/>
        <v>1767.9718741706693</v>
      </c>
      <c r="Z53" s="349">
        <f t="shared" si="8"/>
        <v>1434.6956548148094</v>
      </c>
      <c r="AA53" s="348">
        <v>1.7</v>
      </c>
      <c r="AB53" s="348">
        <v>0.7</v>
      </c>
      <c r="AC53" s="348">
        <v>0.1</v>
      </c>
      <c r="AD53" s="349">
        <f>('INFORM CC 2025'!AG50/10)*'Resultados INFORM CC'!AO53</f>
        <v>13827.119999999999</v>
      </c>
      <c r="AE53" s="350">
        <f>('INFORM CC 2025'!AH50/10)*'Resultados INFORM CC'!AP53</f>
        <v>19207.68</v>
      </c>
      <c r="AF53" s="350">
        <f>('INFORM CC 2025'!AI50/10)*'Resultados INFORM CC'!AQ53</f>
        <v>24309.350000000002</v>
      </c>
      <c r="AG53" s="350">
        <f>('INFORM CC 2025'!AJ50/10)*'Resultados INFORM CC'!AR53</f>
        <v>33496.32</v>
      </c>
      <c r="AH53" s="350">
        <f>('INFORM CC 2025'!AK50/10)*'Resultados INFORM CC'!AS53</f>
        <v>58943.939999999995</v>
      </c>
      <c r="AI53" s="350">
        <f>('INFORM CC 2025'!AG50/10)*'Resultados INFORM CC'!AT53</f>
        <v>5647.4</v>
      </c>
      <c r="AJ53" s="350">
        <f>('INFORM CC 2025'!AH50/10)*'Resultados INFORM CC'!AU53</f>
        <v>7019.1479967074165</v>
      </c>
      <c r="AK53" s="350">
        <f>('INFORM CC 2025'!AI50/10)*'Resultados INFORM CC'!AV53</f>
        <v>8883.4739725859363</v>
      </c>
      <c r="AL53" s="350">
        <f>('INFORM CC 2025'!AJ50/10)*'Resultados INFORM CC'!AU53</f>
        <v>7019.1479967074165</v>
      </c>
      <c r="AM53" s="350">
        <f>('INFORM CC 2025'!AK50/10)*'Resultados INFORM CC'!AV53</f>
        <v>9020.1428029334111</v>
      </c>
      <c r="AO53" s="349">
        <v>20334</v>
      </c>
      <c r="AP53" s="350">
        <v>30012</v>
      </c>
      <c r="AQ53" s="350">
        <v>37399</v>
      </c>
      <c r="AR53" s="350">
        <v>52338</v>
      </c>
      <c r="AS53" s="350">
        <v>89309</v>
      </c>
      <c r="AT53" s="350">
        <v>8305</v>
      </c>
      <c r="AU53" s="350">
        <f t="shared" si="9"/>
        <v>10967.418744855338</v>
      </c>
      <c r="AV53" s="350">
        <f t="shared" si="10"/>
        <v>13666.883034747594</v>
      </c>
      <c r="AW53" s="350">
        <f t="shared" si="11"/>
        <v>19126.108298955041</v>
      </c>
      <c r="AX53" s="350">
        <f t="shared" si="12"/>
        <v>32636.58538865405</v>
      </c>
    </row>
    <row r="54" spans="1:50">
      <c r="A54" s="367" t="s">
        <v>185</v>
      </c>
      <c r="B54" s="368" t="s">
        <v>171</v>
      </c>
      <c r="C54" s="369">
        <v>410</v>
      </c>
      <c r="D54" s="341">
        <f>'INFORM CC 2025'!AG51</f>
        <v>7.2</v>
      </c>
      <c r="E54" s="340">
        <f>'INFORM CC 2025'!AI51</f>
        <v>7</v>
      </c>
      <c r="F54" s="348">
        <f t="shared" si="1"/>
        <v>0</v>
      </c>
      <c r="G54" s="348">
        <v>0.9113</v>
      </c>
      <c r="H54" s="340">
        <f>'INFORM CC 2025'!AH51</f>
        <v>6.9</v>
      </c>
      <c r="I54" s="348">
        <f t="shared" si="2"/>
        <v>0</v>
      </c>
      <c r="J54" s="348">
        <v>0.63386399999999998</v>
      </c>
      <c r="K54" s="341">
        <f>'INFORM CC 2025'!AK51</f>
        <v>6.7</v>
      </c>
      <c r="L54" s="348">
        <f t="shared" si="3"/>
        <v>0</v>
      </c>
      <c r="M54" s="348">
        <v>1.1452169999999999</v>
      </c>
      <c r="N54" s="341">
        <f>'INFORM CC 2025'!AJ51</f>
        <v>6.9</v>
      </c>
      <c r="O54" s="348">
        <f t="shared" si="4"/>
        <v>0</v>
      </c>
      <c r="P54" s="348">
        <v>0.47484599999999999</v>
      </c>
      <c r="Q54" s="348">
        <v>1.4866092881222051</v>
      </c>
      <c r="R54" s="349">
        <v>1373</v>
      </c>
      <c r="S54" s="349">
        <v>8377</v>
      </c>
      <c r="T54" s="349">
        <f t="shared" si="5"/>
        <v>501.74150128903034</v>
      </c>
      <c r="U54" s="349">
        <f t="shared" si="6"/>
        <v>3061.2443964298668</v>
      </c>
      <c r="V54" s="348">
        <v>2.1681883258312</v>
      </c>
      <c r="W54" s="349">
        <v>7518</v>
      </c>
      <c r="X54" s="349">
        <v>5762</v>
      </c>
      <c r="Y54" s="349">
        <f t="shared" si="7"/>
        <v>2747.3362029795558</v>
      </c>
      <c r="Z54" s="349">
        <f t="shared" si="8"/>
        <v>2105.6333069391062</v>
      </c>
      <c r="AA54" s="348">
        <v>1.7</v>
      </c>
      <c r="AB54" s="348">
        <v>0.7</v>
      </c>
      <c r="AC54" s="348">
        <v>0.1</v>
      </c>
      <c r="AD54" s="349">
        <f>('INFORM CC 2025'!AG51/10)*'Resultados INFORM CC'!AO54</f>
        <v>22059.360000000001</v>
      </c>
      <c r="AE54" s="350">
        <f>('INFORM CC 2025'!AH51/10)*'Resultados INFORM CC'!AP54</f>
        <v>31201.800000000003</v>
      </c>
      <c r="AF54" s="350">
        <f>('INFORM CC 2025'!AI51/10)*'Resultados INFORM CC'!AQ54</f>
        <v>39444.299999999996</v>
      </c>
      <c r="AG54" s="350">
        <f>('INFORM CC 2025'!AJ51/10)*'Resultados INFORM CC'!AR54</f>
        <v>54412.020000000004</v>
      </c>
      <c r="AH54" s="350">
        <f>('INFORM CC 2025'!AK51/10)*'Resultados INFORM CC'!AS54</f>
        <v>90157.21</v>
      </c>
      <c r="AI54" s="350">
        <f>('INFORM CC 2025'!AG51/10)*'Resultados INFORM CC'!AT54</f>
        <v>8956.08</v>
      </c>
      <c r="AJ54" s="350">
        <f>('INFORM CC 2025'!AH51/10)*'Resultados INFORM CC'!AU54</f>
        <v>11402.212654712359</v>
      </c>
      <c r="AK54" s="350">
        <f>('INFORM CC 2025'!AI51/10)*'Resultados INFORM CC'!AV54</f>
        <v>14414.306117476255</v>
      </c>
      <c r="AL54" s="350">
        <f>('INFORM CC 2025'!AJ51/10)*'Resultados INFORM CC'!AU54</f>
        <v>11402.212654712359</v>
      </c>
      <c r="AM54" s="350">
        <f>('INFORM CC 2025'!AK51/10)*'Resultados INFORM CC'!AV54</f>
        <v>13796.550141012989</v>
      </c>
      <c r="AO54" s="349">
        <v>30638</v>
      </c>
      <c r="AP54" s="350">
        <v>45220</v>
      </c>
      <c r="AQ54" s="350">
        <v>56349</v>
      </c>
      <c r="AR54" s="350">
        <v>78858</v>
      </c>
      <c r="AS54" s="350">
        <v>134563</v>
      </c>
      <c r="AT54" s="350">
        <v>12439</v>
      </c>
      <c r="AU54" s="350">
        <f t="shared" si="9"/>
        <v>16524.945876394722</v>
      </c>
      <c r="AV54" s="350">
        <f t="shared" si="10"/>
        <v>20591.865882108938</v>
      </c>
      <c r="AW54" s="350">
        <f t="shared" si="11"/>
        <v>28817.42994075044</v>
      </c>
      <c r="AX54" s="350">
        <f t="shared" si="12"/>
        <v>49173.956036384407</v>
      </c>
    </row>
    <row r="55" spans="1:50">
      <c r="A55" s="367" t="s">
        <v>185</v>
      </c>
      <c r="B55" s="368" t="s">
        <v>172</v>
      </c>
      <c r="C55" s="369">
        <v>411</v>
      </c>
      <c r="D55" s="341">
        <f>'INFORM CC 2025'!AG52</f>
        <v>6.7</v>
      </c>
      <c r="E55" s="340">
        <f>'INFORM CC 2025'!AI52</f>
        <v>6.9</v>
      </c>
      <c r="F55" s="348">
        <f t="shared" si="1"/>
        <v>0.20000000000000018</v>
      </c>
      <c r="G55" s="348">
        <v>0.9113</v>
      </c>
      <c r="H55" s="340">
        <f>'INFORM CC 2025'!AH52</f>
        <v>6.7</v>
      </c>
      <c r="I55" s="348">
        <f t="shared" si="2"/>
        <v>0</v>
      </c>
      <c r="J55" s="348">
        <v>0.63386399999999998</v>
      </c>
      <c r="K55" s="341">
        <f>'INFORM CC 2025'!AK52</f>
        <v>6.9</v>
      </c>
      <c r="L55" s="348">
        <f t="shared" si="3"/>
        <v>0.20000000000000018</v>
      </c>
      <c r="M55" s="348">
        <v>1.1452169999999999</v>
      </c>
      <c r="N55" s="341">
        <f>'INFORM CC 2025'!AJ52</f>
        <v>6.8</v>
      </c>
      <c r="O55" s="348">
        <f t="shared" si="4"/>
        <v>9.9999999999999645E-2</v>
      </c>
      <c r="P55" s="348">
        <v>0.47484599999999999</v>
      </c>
      <c r="Q55" s="348">
        <v>0.87192871183861786</v>
      </c>
      <c r="R55" s="349">
        <v>212</v>
      </c>
      <c r="S55" s="349">
        <v>1624</v>
      </c>
      <c r="T55" s="349">
        <f t="shared" si="5"/>
        <v>77.472103622195505</v>
      </c>
      <c r="U55" s="349">
        <f t="shared" si="6"/>
        <v>593.46554850210146</v>
      </c>
      <c r="V55" s="348">
        <v>4.4943692118742744</v>
      </c>
      <c r="W55" s="349">
        <v>2498</v>
      </c>
      <c r="X55" s="349">
        <v>1928</v>
      </c>
      <c r="Y55" s="349">
        <f t="shared" si="7"/>
        <v>912.85525871813388</v>
      </c>
      <c r="Z55" s="349">
        <f t="shared" si="8"/>
        <v>704.55762162072142</v>
      </c>
      <c r="AA55" s="348">
        <v>1.7</v>
      </c>
      <c r="AB55" s="348">
        <v>0.7</v>
      </c>
      <c r="AC55" s="348">
        <v>0.1</v>
      </c>
      <c r="AD55" s="349">
        <f>('INFORM CC 2025'!AG52/10)*'Resultados INFORM CC'!AO55</f>
        <v>6785.09</v>
      </c>
      <c r="AE55" s="350">
        <f>('INFORM CC 2025'!AH52/10)*'Resultados INFORM CC'!AP55</f>
        <v>10013.82</v>
      </c>
      <c r="AF55" s="350">
        <f>('INFORM CC 2025'!AI52/10)*'Resultados INFORM CC'!AQ55</f>
        <v>12851.250000000002</v>
      </c>
      <c r="AG55" s="350">
        <f>('INFORM CC 2025'!AJ52/10)*'Resultados INFORM CC'!AR55</f>
        <v>17724.199999999997</v>
      </c>
      <c r="AH55" s="350">
        <f>('INFORM CC 2025'!AK52/10)*'Resultados INFORM CC'!AS55</f>
        <v>30689.13</v>
      </c>
      <c r="AI55" s="350">
        <f>('INFORM CC 2025'!AG52/10)*'Resultados INFORM CC'!AT55</f>
        <v>2725.56</v>
      </c>
      <c r="AJ55" s="350">
        <f>('INFORM CC 2025'!AH52/10)*'Resultados INFORM CC'!AU55</f>
        <v>3659.3948145944055</v>
      </c>
      <c r="AK55" s="350">
        <f>('INFORM CC 2025'!AI52/10)*'Resultados INFORM CC'!AV55</f>
        <v>4696.289489031793</v>
      </c>
      <c r="AL55" s="350">
        <f>('INFORM CC 2025'!AJ52/10)*'Resultados INFORM CC'!AU55</f>
        <v>3714.0126476480527</v>
      </c>
      <c r="AM55" s="350">
        <f>('INFORM CC 2025'!AK52/10)*'Resultados INFORM CC'!AV55</f>
        <v>4696.289489031793</v>
      </c>
      <c r="AO55" s="349">
        <v>10127</v>
      </c>
      <c r="AP55" s="350">
        <v>14946</v>
      </c>
      <c r="AQ55" s="350">
        <v>18625</v>
      </c>
      <c r="AR55" s="350">
        <v>26065</v>
      </c>
      <c r="AS55" s="350">
        <v>44477</v>
      </c>
      <c r="AT55" s="350">
        <v>4068</v>
      </c>
      <c r="AU55" s="350">
        <f t="shared" si="9"/>
        <v>5461.7833053647837</v>
      </c>
      <c r="AV55" s="350">
        <f t="shared" si="10"/>
        <v>6806.2166507707143</v>
      </c>
      <c r="AW55" s="350">
        <f t="shared" si="11"/>
        <v>9525.0489665685182</v>
      </c>
      <c r="AX55" s="350">
        <f t="shared" si="12"/>
        <v>16253.428079265988</v>
      </c>
    </row>
    <row r="56" spans="1:50">
      <c r="A56" s="367" t="s">
        <v>185</v>
      </c>
      <c r="B56" s="368" t="s">
        <v>42</v>
      </c>
      <c r="C56" s="369">
        <v>412</v>
      </c>
      <c r="D56" s="341">
        <f>'INFORM CC 2025'!AG53</f>
        <v>6.1</v>
      </c>
      <c r="E56" s="340">
        <f>'INFORM CC 2025'!AI53</f>
        <v>4.9000000000000004</v>
      </c>
      <c r="F56" s="348">
        <f t="shared" si="1"/>
        <v>0</v>
      </c>
      <c r="G56" s="348">
        <v>0.9113</v>
      </c>
      <c r="H56" s="340">
        <f>'INFORM CC 2025'!AH53</f>
        <v>4.5999999999999996</v>
      </c>
      <c r="I56" s="348">
        <f t="shared" si="2"/>
        <v>0</v>
      </c>
      <c r="J56" s="348">
        <v>0.63386399999999998</v>
      </c>
      <c r="K56" s="341">
        <f>'INFORM CC 2025'!AK53</f>
        <v>4.4000000000000004</v>
      </c>
      <c r="L56" s="348">
        <f t="shared" si="3"/>
        <v>0</v>
      </c>
      <c r="M56" s="348">
        <v>1.1452169999999999</v>
      </c>
      <c r="N56" s="341">
        <f>'INFORM CC 2025'!AJ53</f>
        <v>4.7</v>
      </c>
      <c r="O56" s="348">
        <f t="shared" si="4"/>
        <v>0</v>
      </c>
      <c r="P56" s="348">
        <v>0.47484599999999999</v>
      </c>
      <c r="Q56" s="348">
        <v>1.2285011780132822E-3</v>
      </c>
      <c r="R56" s="349">
        <v>0</v>
      </c>
      <c r="S56" s="349">
        <v>4</v>
      </c>
      <c r="T56" s="349">
        <f t="shared" si="5"/>
        <v>0</v>
      </c>
      <c r="U56" s="349">
        <f t="shared" si="6"/>
        <v>1.4617378041923681</v>
      </c>
      <c r="V56" s="348">
        <v>2.6995432140911753</v>
      </c>
      <c r="W56" s="349">
        <v>4866</v>
      </c>
      <c r="X56" s="349">
        <v>3420</v>
      </c>
      <c r="Y56" s="349">
        <f t="shared" si="7"/>
        <v>1778.2040388000157</v>
      </c>
      <c r="Z56" s="349">
        <f t="shared" si="8"/>
        <v>1249.7858225844748</v>
      </c>
      <c r="AA56" s="348">
        <v>1.7</v>
      </c>
      <c r="AB56" s="348">
        <v>0.7</v>
      </c>
      <c r="AC56" s="348">
        <v>0.1</v>
      </c>
      <c r="AD56" s="349">
        <f>('INFORM CC 2025'!AG53/10)*'Resultados INFORM CC'!AO56</f>
        <v>10545.68</v>
      </c>
      <c r="AE56" s="350">
        <f>('INFORM CC 2025'!AH53/10)*'Resultados INFORM CC'!AP56</f>
        <v>11737.359999999999</v>
      </c>
      <c r="AF56" s="350">
        <f>('INFORM CC 2025'!AI53/10)*'Resultados INFORM CC'!AQ56</f>
        <v>15580.04</v>
      </c>
      <c r="AG56" s="350">
        <f>('INFORM CC 2025'!AJ53/10)*'Resultados INFORM CC'!AR56</f>
        <v>20913.120000000003</v>
      </c>
      <c r="AH56" s="350">
        <f>('INFORM CC 2025'!AK53/10)*'Resultados INFORM CC'!AS56</f>
        <v>33408.320000000007</v>
      </c>
      <c r="AI56" s="350">
        <f>('INFORM CC 2025'!AG53/10)*'Resultados INFORM CC'!AT56</f>
        <v>3983.91</v>
      </c>
      <c r="AJ56" s="350">
        <f>('INFORM CC 2025'!AH53/10)*'Resultados INFORM CC'!AU56</f>
        <v>4289.2357083538336</v>
      </c>
      <c r="AK56" s="350">
        <f>('INFORM CC 2025'!AI53/10)*'Resultados INFORM CC'!AV56</f>
        <v>5693.4833647073165</v>
      </c>
      <c r="AL56" s="350">
        <f>('INFORM CC 2025'!AJ53/10)*'Resultados INFORM CC'!AU56</f>
        <v>4382.4799628832652</v>
      </c>
      <c r="AM56" s="350">
        <f>('INFORM CC 2025'!AK53/10)*'Resultados INFORM CC'!AV56</f>
        <v>5112.5156744310598</v>
      </c>
      <c r="AO56" s="349">
        <v>17288</v>
      </c>
      <c r="AP56" s="350">
        <v>25516</v>
      </c>
      <c r="AQ56" s="350">
        <v>31796</v>
      </c>
      <c r="AR56" s="350">
        <v>44496</v>
      </c>
      <c r="AS56" s="350">
        <v>75928</v>
      </c>
      <c r="AT56" s="350">
        <v>6531</v>
      </c>
      <c r="AU56" s="350">
        <f t="shared" si="9"/>
        <v>9324.4254529431164</v>
      </c>
      <c r="AV56" s="350">
        <f t="shared" si="10"/>
        <v>11619.353805525134</v>
      </c>
      <c r="AW56" s="350">
        <f t="shared" si="11"/>
        <v>16260.371333835903</v>
      </c>
      <c r="AX56" s="350">
        <f t="shared" si="12"/>
        <v>27746.706999179532</v>
      </c>
    </row>
    <row r="57" spans="1:50">
      <c r="A57" s="367" t="s">
        <v>185</v>
      </c>
      <c r="B57" s="368" t="s">
        <v>173</v>
      </c>
      <c r="C57" s="369">
        <v>413</v>
      </c>
      <c r="D57" s="341">
        <f>'INFORM CC 2025'!AG54</f>
        <v>5.6</v>
      </c>
      <c r="E57" s="340">
        <f>'INFORM CC 2025'!AI54</f>
        <v>5.0999999999999996</v>
      </c>
      <c r="F57" s="348">
        <f t="shared" si="1"/>
        <v>0</v>
      </c>
      <c r="G57" s="348">
        <v>0.9113</v>
      </c>
      <c r="H57" s="340">
        <f>'INFORM CC 2025'!AH54</f>
        <v>4.9000000000000004</v>
      </c>
      <c r="I57" s="348">
        <f t="shared" si="2"/>
        <v>0</v>
      </c>
      <c r="J57" s="348">
        <v>0.63386399999999998</v>
      </c>
      <c r="K57" s="341">
        <f>'INFORM CC 2025'!AK54</f>
        <v>4.9000000000000004</v>
      </c>
      <c r="L57" s="348">
        <f t="shared" si="3"/>
        <v>0</v>
      </c>
      <c r="M57" s="348">
        <v>1.1452169999999999</v>
      </c>
      <c r="N57" s="341">
        <f>'INFORM CC 2025'!AJ54</f>
        <v>5.0999999999999996</v>
      </c>
      <c r="O57" s="348">
        <f t="shared" si="4"/>
        <v>0</v>
      </c>
      <c r="P57" s="348">
        <v>0.47484599999999999</v>
      </c>
      <c r="Q57" s="348">
        <v>0.79465596305123598</v>
      </c>
      <c r="R57" s="349">
        <v>894</v>
      </c>
      <c r="S57" s="349">
        <v>6883</v>
      </c>
      <c r="T57" s="349">
        <f t="shared" si="5"/>
        <v>326.69839923699425</v>
      </c>
      <c r="U57" s="349">
        <f t="shared" si="6"/>
        <v>2515.2853265640174</v>
      </c>
      <c r="V57" s="348">
        <v>2.4471123688727392</v>
      </c>
      <c r="W57" s="349">
        <v>11873</v>
      </c>
      <c r="X57" s="349">
        <v>9078</v>
      </c>
      <c r="Y57" s="349">
        <f t="shared" si="7"/>
        <v>4338.803237293997</v>
      </c>
      <c r="Z57" s="349">
        <f t="shared" si="8"/>
        <v>3317.4139466145793</v>
      </c>
      <c r="AA57" s="348">
        <v>1.7</v>
      </c>
      <c r="AB57" s="348">
        <v>0.7</v>
      </c>
      <c r="AC57" s="348">
        <v>0.1</v>
      </c>
      <c r="AD57" s="349">
        <f>('INFORM CC 2025'!AG54/10)*'Resultados INFORM CC'!AO57</f>
        <v>26372.079999999998</v>
      </c>
      <c r="AE57" s="350">
        <f>('INFORM CC 2025'!AH54/10)*'Resultados INFORM CC'!AP57</f>
        <v>34057.94</v>
      </c>
      <c r="AF57" s="350">
        <f>('INFORM CC 2025'!AI54/10)*'Resultados INFORM CC'!AQ57</f>
        <v>44173.14</v>
      </c>
      <c r="AG57" s="350">
        <f>('INFORM CC 2025'!AJ54/10)*'Resultados INFORM CC'!AR57</f>
        <v>61817.61</v>
      </c>
      <c r="AH57" s="350">
        <f>('INFORM CC 2025'!AK54/10)*'Resultados INFORM CC'!AS57</f>
        <v>101348.66</v>
      </c>
      <c r="AI57" s="350">
        <f>('INFORM CC 2025'!AG54/10)*'Resultados INFORM CC'!AT57</f>
        <v>10263.679999999998</v>
      </c>
      <c r="AJ57" s="350">
        <f>('INFORM CC 2025'!AH54/10)*'Resultados INFORM CC'!AU57</f>
        <v>12445.944607728858</v>
      </c>
      <c r="AK57" s="350">
        <f>('INFORM CC 2025'!AI54/10)*'Resultados INFORM CC'!AV57</f>
        <v>16142.387166970515</v>
      </c>
      <c r="AL57" s="350">
        <f>('INFORM CC 2025'!AJ54/10)*'Resultados INFORM CC'!AU57</f>
        <v>12953.942346819829</v>
      </c>
      <c r="AM57" s="350">
        <f>('INFORM CC 2025'!AK54/10)*'Resultados INFORM CC'!AV57</f>
        <v>15509.352376108927</v>
      </c>
      <c r="AO57" s="349">
        <v>47093</v>
      </c>
      <c r="AP57" s="350">
        <v>69506</v>
      </c>
      <c r="AQ57" s="350">
        <v>86614</v>
      </c>
      <c r="AR57" s="350">
        <v>121211</v>
      </c>
      <c r="AS57" s="350">
        <v>206834</v>
      </c>
      <c r="AT57" s="350">
        <v>18328</v>
      </c>
      <c r="AU57" s="350">
        <f t="shared" si="9"/>
        <v>25399.886954548685</v>
      </c>
      <c r="AV57" s="350">
        <f t="shared" si="10"/>
        <v>31651.739543079442</v>
      </c>
      <c r="AW57" s="350">
        <f t="shared" si="11"/>
        <v>44294.675245990285</v>
      </c>
      <c r="AX57" s="350">
        <f t="shared" si="12"/>
        <v>75584.269248081066</v>
      </c>
    </row>
    <row r="58" spans="1:50">
      <c r="A58" s="367" t="s">
        <v>185</v>
      </c>
      <c r="B58" s="368" t="s">
        <v>174</v>
      </c>
      <c r="C58" s="369">
        <v>414</v>
      </c>
      <c r="D58" s="341">
        <f>'INFORM CC 2025'!AG55</f>
        <v>6.7</v>
      </c>
      <c r="E58" s="340">
        <f>'INFORM CC 2025'!AI55</f>
        <v>6.8</v>
      </c>
      <c r="F58" s="348">
        <f t="shared" si="1"/>
        <v>9.9999999999999645E-2</v>
      </c>
      <c r="G58" s="348">
        <v>0.9113</v>
      </c>
      <c r="H58" s="340">
        <f>'INFORM CC 2025'!AH55</f>
        <v>6.6</v>
      </c>
      <c r="I58" s="348">
        <f t="shared" si="2"/>
        <v>0</v>
      </c>
      <c r="J58" s="348">
        <v>0.63386399999999998</v>
      </c>
      <c r="K58" s="341">
        <f>'INFORM CC 2025'!AK55</f>
        <v>6.8</v>
      </c>
      <c r="L58" s="348">
        <f t="shared" si="3"/>
        <v>9.9999999999999645E-2</v>
      </c>
      <c r="M58" s="348">
        <v>1.1452169999999999</v>
      </c>
      <c r="N58" s="341">
        <f>'INFORM CC 2025'!AJ55</f>
        <v>6.7</v>
      </c>
      <c r="O58" s="348">
        <f t="shared" si="4"/>
        <v>0</v>
      </c>
      <c r="P58" s="348">
        <v>0.47484599999999999</v>
      </c>
      <c r="Q58" s="348">
        <v>2.3648647619549341E-2</v>
      </c>
      <c r="R58" s="349">
        <v>3</v>
      </c>
      <c r="S58" s="349">
        <v>27</v>
      </c>
      <c r="T58" s="349">
        <f t="shared" si="5"/>
        <v>1.0963033531442761</v>
      </c>
      <c r="U58" s="349">
        <f t="shared" si="6"/>
        <v>9.866730178298484</v>
      </c>
      <c r="V58" s="348">
        <v>2.3697214619703564</v>
      </c>
      <c r="W58" s="349">
        <v>1686</v>
      </c>
      <c r="X58" s="349">
        <v>1236</v>
      </c>
      <c r="Y58" s="349">
        <f t="shared" si="7"/>
        <v>616.12248446708315</v>
      </c>
      <c r="Z58" s="349">
        <f t="shared" si="8"/>
        <v>451.67698149544174</v>
      </c>
      <c r="AA58" s="348">
        <v>1.7</v>
      </c>
      <c r="AB58" s="348">
        <v>0.7</v>
      </c>
      <c r="AC58" s="348">
        <v>0.1</v>
      </c>
      <c r="AD58" s="349">
        <f>('INFORM CC 2025'!AG55/10)*'Resultados INFORM CC'!AO58</f>
        <v>4162.71</v>
      </c>
      <c r="AE58" s="350">
        <f>('INFORM CC 2025'!AH55/10)*'Resultados INFORM CC'!AP58</f>
        <v>6052.1999999999989</v>
      </c>
      <c r="AF58" s="350">
        <f>('INFORM CC 2025'!AI55/10)*'Resultados INFORM CC'!AQ58</f>
        <v>7770.36</v>
      </c>
      <c r="AG58" s="350">
        <f>('INFORM CC 2025'!AJ55/10)*'Resultados INFORM CC'!AR58</f>
        <v>10714.640000000001</v>
      </c>
      <c r="AH58" s="350">
        <f>('INFORM CC 2025'!AK55/10)*'Resultados INFORM CC'!AS58</f>
        <v>18556.519999999997</v>
      </c>
      <c r="AI58" s="350">
        <f>('INFORM CC 2025'!AG55/10)*'Resultados INFORM CC'!AT58</f>
        <v>1656.91</v>
      </c>
      <c r="AJ58" s="350">
        <f>('INFORM CC 2025'!AH55/10)*'Resultados INFORM CC'!AU58</f>
        <v>2211.6823846332622</v>
      </c>
      <c r="AK58" s="350">
        <f>('INFORM CC 2025'!AI55/10)*'Resultados INFORM CC'!AV58</f>
        <v>2839.5572410460518</v>
      </c>
      <c r="AL58" s="350">
        <f>('INFORM CC 2025'!AJ55/10)*'Resultados INFORM CC'!AU58</f>
        <v>2245.1927237943728</v>
      </c>
      <c r="AM58" s="350">
        <f>('INFORM CC 2025'!AK55/10)*'Resultados INFORM CC'!AV58</f>
        <v>2839.5572410460518</v>
      </c>
      <c r="AO58" s="349">
        <v>6213</v>
      </c>
      <c r="AP58" s="350">
        <v>9170</v>
      </c>
      <c r="AQ58" s="350">
        <v>11427</v>
      </c>
      <c r="AR58" s="350">
        <v>15992</v>
      </c>
      <c r="AS58" s="350">
        <v>27289</v>
      </c>
      <c r="AT58" s="350">
        <v>2473</v>
      </c>
      <c r="AU58" s="350">
        <f t="shared" si="9"/>
        <v>3351.0339161110037</v>
      </c>
      <c r="AV58" s="350">
        <f t="shared" si="10"/>
        <v>4175.8194721265472</v>
      </c>
      <c r="AW58" s="350">
        <f t="shared" si="11"/>
        <v>5844.0277411610878</v>
      </c>
      <c r="AX58" s="350">
        <f t="shared" si="12"/>
        <v>9972.3407346513832</v>
      </c>
    </row>
    <row r="59" spans="1:50">
      <c r="A59" s="367" t="s">
        <v>185</v>
      </c>
      <c r="B59" s="368" t="s">
        <v>175</v>
      </c>
      <c r="C59" s="369">
        <v>415</v>
      </c>
      <c r="D59" s="341">
        <f>'INFORM CC 2025'!AG56</f>
        <v>6.5</v>
      </c>
      <c r="E59" s="340">
        <f>'INFORM CC 2025'!AI56</f>
        <v>6.4</v>
      </c>
      <c r="F59" s="348">
        <f t="shared" si="1"/>
        <v>0</v>
      </c>
      <c r="G59" s="348">
        <v>0.9113</v>
      </c>
      <c r="H59" s="340">
        <f>'INFORM CC 2025'!AH56</f>
        <v>6.4</v>
      </c>
      <c r="I59" s="348">
        <f t="shared" si="2"/>
        <v>0</v>
      </c>
      <c r="J59" s="348">
        <v>0.63386399999999998</v>
      </c>
      <c r="K59" s="341">
        <f>'INFORM CC 2025'!AK56</f>
        <v>6.6</v>
      </c>
      <c r="L59" s="348">
        <f t="shared" si="3"/>
        <v>9.9999999999999645E-2</v>
      </c>
      <c r="M59" s="348">
        <v>1.1452169999999999</v>
      </c>
      <c r="N59" s="341">
        <f>'INFORM CC 2025'!AJ56</f>
        <v>6.3</v>
      </c>
      <c r="O59" s="348">
        <f t="shared" si="4"/>
        <v>0</v>
      </c>
      <c r="P59" s="348">
        <v>0.47484599999999999</v>
      </c>
      <c r="Q59" s="348">
        <v>0.69233152319813196</v>
      </c>
      <c r="R59" s="349">
        <v>275</v>
      </c>
      <c r="S59" s="349">
        <v>1391</v>
      </c>
      <c r="T59" s="349">
        <f t="shared" si="5"/>
        <v>100.49447403822531</v>
      </c>
      <c r="U59" s="349">
        <f t="shared" si="6"/>
        <v>508.31932140789598</v>
      </c>
      <c r="V59" s="348">
        <v>3.294605656295186</v>
      </c>
      <c r="W59" s="349">
        <v>2609</v>
      </c>
      <c r="X59" s="349">
        <v>2094</v>
      </c>
      <c r="Y59" s="349">
        <f t="shared" si="7"/>
        <v>953.41848278447208</v>
      </c>
      <c r="Z59" s="349">
        <f t="shared" si="8"/>
        <v>765.21974049470475</v>
      </c>
      <c r="AA59" s="348">
        <v>1.7</v>
      </c>
      <c r="AB59" s="348">
        <v>0.7</v>
      </c>
      <c r="AC59" s="348">
        <v>0.1</v>
      </c>
      <c r="AD59" s="349">
        <f>('INFORM CC 2025'!AG56/10)*'Resultados INFORM CC'!AO59</f>
        <v>7033</v>
      </c>
      <c r="AE59" s="350">
        <f>('INFORM CC 2025'!AH56/10)*'Resultados INFORM CC'!AP59</f>
        <v>10220.800000000001</v>
      </c>
      <c r="AF59" s="350">
        <f>('INFORM CC 2025'!AI56/10)*'Resultados INFORM CC'!AQ59</f>
        <v>12736</v>
      </c>
      <c r="AG59" s="350">
        <f>('INFORM CC 2025'!AJ56/10)*'Resultados INFORM CC'!AR59</f>
        <v>17544.87</v>
      </c>
      <c r="AH59" s="350">
        <f>('INFORM CC 2025'!AK56/10)*'Resultados INFORM CC'!AS59</f>
        <v>31364.519999999997</v>
      </c>
      <c r="AI59" s="350">
        <f>('INFORM CC 2025'!AG56/10)*'Resultados INFORM CC'!AT59</f>
        <v>2723.5</v>
      </c>
      <c r="AJ59" s="350">
        <f>('INFORM CC 2025'!AH56/10)*'Resultados INFORM CC'!AU59</f>
        <v>3735.0324372723389</v>
      </c>
      <c r="AK59" s="350">
        <f>('INFORM CC 2025'!AI56/10)*'Resultados INFORM CC'!AV59</f>
        <v>4654.1731685485001</v>
      </c>
      <c r="AL59" s="350">
        <f>('INFORM CC 2025'!AJ56/10)*'Resultados INFORM CC'!AU59</f>
        <v>3676.6725554399586</v>
      </c>
      <c r="AM59" s="350">
        <f>('INFORM CC 2025'!AK56/10)*'Resultados INFORM CC'!AV59</f>
        <v>4799.6160800656398</v>
      </c>
      <c r="AO59" s="349">
        <v>10820</v>
      </c>
      <c r="AP59" s="350">
        <v>15970</v>
      </c>
      <c r="AQ59" s="350">
        <v>19900</v>
      </c>
      <c r="AR59" s="350">
        <v>27849</v>
      </c>
      <c r="AS59" s="350">
        <v>47522</v>
      </c>
      <c r="AT59" s="350">
        <v>4190</v>
      </c>
      <c r="AU59" s="350">
        <f t="shared" si="9"/>
        <v>5835.9881832380297</v>
      </c>
      <c r="AV59" s="350">
        <f t="shared" si="10"/>
        <v>7272.145575857031</v>
      </c>
      <c r="AW59" s="350">
        <f t="shared" si="11"/>
        <v>10176.984027238315</v>
      </c>
      <c r="AX59" s="350">
        <f t="shared" si="12"/>
        <v>17366.175982707427</v>
      </c>
    </row>
    <row r="60" spans="1:50">
      <c r="A60" s="367" t="s">
        <v>185</v>
      </c>
      <c r="B60" s="368" t="s">
        <v>154</v>
      </c>
      <c r="C60" s="369">
        <v>416</v>
      </c>
      <c r="D60" s="341">
        <f>'INFORM CC 2025'!AG57</f>
        <v>6.7</v>
      </c>
      <c r="E60" s="340">
        <f>'INFORM CC 2025'!AI57</f>
        <v>5.9</v>
      </c>
      <c r="F60" s="348">
        <f t="shared" si="1"/>
        <v>0</v>
      </c>
      <c r="G60" s="348">
        <v>0.9113</v>
      </c>
      <c r="H60" s="340">
        <f>'INFORM CC 2025'!AH57</f>
        <v>5.8</v>
      </c>
      <c r="I60" s="348">
        <f t="shared" si="2"/>
        <v>0</v>
      </c>
      <c r="J60" s="348">
        <v>0.63386399999999998</v>
      </c>
      <c r="K60" s="341">
        <f>'INFORM CC 2025'!AK57</f>
        <v>5.9</v>
      </c>
      <c r="L60" s="348">
        <f t="shared" si="3"/>
        <v>0</v>
      </c>
      <c r="M60" s="348">
        <v>1.1452169999999999</v>
      </c>
      <c r="N60" s="341">
        <f>'INFORM CC 2025'!AJ57</f>
        <v>5.7</v>
      </c>
      <c r="O60" s="348">
        <f t="shared" si="4"/>
        <v>0</v>
      </c>
      <c r="P60" s="348">
        <v>0.47484599999999999</v>
      </c>
      <c r="Q60" s="348">
        <v>7.8931200401321039E-2</v>
      </c>
      <c r="R60" s="349">
        <v>8</v>
      </c>
      <c r="S60" s="349">
        <v>76</v>
      </c>
      <c r="T60" s="349">
        <f t="shared" si="5"/>
        <v>2.9234756083847362</v>
      </c>
      <c r="U60" s="349">
        <f t="shared" si="6"/>
        <v>27.773018279654995</v>
      </c>
      <c r="V60" s="348">
        <v>3.0159757054081204</v>
      </c>
      <c r="W60" s="349">
        <v>1299</v>
      </c>
      <c r="X60" s="349">
        <v>1020</v>
      </c>
      <c r="Y60" s="349">
        <f t="shared" si="7"/>
        <v>474.69935191147152</v>
      </c>
      <c r="Z60" s="349">
        <f t="shared" si="8"/>
        <v>372.74314006905388</v>
      </c>
      <c r="AA60" s="348">
        <v>1.7</v>
      </c>
      <c r="AB60" s="348">
        <v>0.7</v>
      </c>
      <c r="AC60" s="348">
        <v>0.1</v>
      </c>
      <c r="AD60" s="349">
        <f>('INFORM CC 2025'!AG57/10)*'Resultados INFORM CC'!AO60</f>
        <v>3490.03</v>
      </c>
      <c r="AE60" s="350">
        <f>('INFORM CC 2025'!AH57/10)*'Resultados INFORM CC'!AP60</f>
        <v>4459.04</v>
      </c>
      <c r="AF60" s="350">
        <f>('INFORM CC 2025'!AI57/10)*'Resultados INFORM CC'!AQ60</f>
        <v>5652.2000000000007</v>
      </c>
      <c r="AG60" s="350">
        <f>('INFORM CC 2025'!AJ57/10)*'Resultados INFORM CC'!AR60</f>
        <v>7641.420000000001</v>
      </c>
      <c r="AH60" s="350">
        <f>('INFORM CC 2025'!AK57/10)*'Resultados INFORM CC'!AS60</f>
        <v>13496.840000000002</v>
      </c>
      <c r="AI60" s="350">
        <f>('INFORM CC 2025'!AG57/10)*'Resultados INFORM CC'!AT60</f>
        <v>1291.76</v>
      </c>
      <c r="AJ60" s="350">
        <f>('INFORM CC 2025'!AH57/10)*'Resultados INFORM CC'!AU60</f>
        <v>1629.4868346014841</v>
      </c>
      <c r="AK60" s="350">
        <f>('INFORM CC 2025'!AI57/10)*'Resultados INFORM CC'!AV60</f>
        <v>2065.508604214026</v>
      </c>
      <c r="AL60" s="350">
        <f>('INFORM CC 2025'!AJ57/10)*'Resultados INFORM CC'!AU60</f>
        <v>1601.3922340049071</v>
      </c>
      <c r="AM60" s="350">
        <f>('INFORM CC 2025'!AK57/10)*'Resultados INFORM CC'!AV60</f>
        <v>2065.508604214026</v>
      </c>
      <c r="AO60" s="349">
        <v>5209</v>
      </c>
      <c r="AP60" s="350">
        <v>7688</v>
      </c>
      <c r="AQ60" s="350">
        <v>9580</v>
      </c>
      <c r="AR60" s="350">
        <v>13406</v>
      </c>
      <c r="AS60" s="350">
        <v>22876</v>
      </c>
      <c r="AT60" s="350">
        <v>1928</v>
      </c>
      <c r="AU60" s="350">
        <f t="shared" si="9"/>
        <v>2809.4600596577316</v>
      </c>
      <c r="AV60" s="350">
        <f t="shared" si="10"/>
        <v>3500.8620410407216</v>
      </c>
      <c r="AW60" s="350">
        <f t="shared" si="11"/>
        <v>4899.0142507507217</v>
      </c>
      <c r="AX60" s="350">
        <f t="shared" si="12"/>
        <v>8359.6785021761534</v>
      </c>
    </row>
    <row r="61" spans="1:50">
      <c r="A61" s="367" t="s">
        <v>185</v>
      </c>
      <c r="B61" s="368" t="s">
        <v>176</v>
      </c>
      <c r="C61" s="369">
        <v>417</v>
      </c>
      <c r="D61" s="341">
        <f>'INFORM CC 2025'!AG58</f>
        <v>6.6</v>
      </c>
      <c r="E61" s="340">
        <f>'INFORM CC 2025'!AI58</f>
        <v>6.1</v>
      </c>
      <c r="F61" s="348">
        <f t="shared" si="1"/>
        <v>0</v>
      </c>
      <c r="G61" s="348">
        <v>0.9113</v>
      </c>
      <c r="H61" s="340">
        <f>'INFORM CC 2025'!AH58</f>
        <v>5.9</v>
      </c>
      <c r="I61" s="348">
        <f t="shared" si="2"/>
        <v>0</v>
      </c>
      <c r="J61" s="348">
        <v>0.63386399999999998</v>
      </c>
      <c r="K61" s="341">
        <f>'INFORM CC 2025'!AK58</f>
        <v>6.2</v>
      </c>
      <c r="L61" s="348">
        <f t="shared" si="3"/>
        <v>0</v>
      </c>
      <c r="M61" s="348">
        <v>1.1452169999999999</v>
      </c>
      <c r="N61" s="341">
        <f>'INFORM CC 2025'!AJ58</f>
        <v>5.9</v>
      </c>
      <c r="O61" s="348">
        <f t="shared" si="4"/>
        <v>0</v>
      </c>
      <c r="P61" s="348">
        <v>0.47484599999999999</v>
      </c>
      <c r="Q61" s="348">
        <v>2.5282552371715368</v>
      </c>
      <c r="R61" s="349">
        <v>4</v>
      </c>
      <c r="S61" s="349">
        <v>36</v>
      </c>
      <c r="T61" s="349">
        <f t="shared" si="5"/>
        <v>1.4617378041923681</v>
      </c>
      <c r="U61" s="349">
        <f t="shared" si="6"/>
        <v>13.155640237731312</v>
      </c>
      <c r="V61" s="348">
        <v>3.7375031749999126</v>
      </c>
      <c r="W61" s="349">
        <v>1368</v>
      </c>
      <c r="X61" s="349">
        <v>1025</v>
      </c>
      <c r="Y61" s="349">
        <f t="shared" si="7"/>
        <v>499.9143290337899</v>
      </c>
      <c r="Z61" s="349">
        <f t="shared" si="8"/>
        <v>374.57031232429432</v>
      </c>
      <c r="AA61" s="348">
        <v>1.7</v>
      </c>
      <c r="AB61" s="348">
        <v>0.7</v>
      </c>
      <c r="AC61" s="348">
        <v>0.1</v>
      </c>
      <c r="AD61" s="349">
        <f>('INFORM CC 2025'!AG58/10)*'Resultados INFORM CC'!AO61</f>
        <v>4999.4999999999991</v>
      </c>
      <c r="AE61" s="350">
        <f>('INFORM CC 2025'!AH58/10)*'Resultados INFORM CC'!AP61</f>
        <v>4442.7000000000007</v>
      </c>
      <c r="AF61" s="350">
        <f>('INFORM CC 2025'!AI58/10)*'Resultados INFORM CC'!AQ61</f>
        <v>5724.24</v>
      </c>
      <c r="AG61" s="350">
        <f>('INFORM CC 2025'!AJ58/10)*'Resultados INFORM CC'!AR61</f>
        <v>7747.880000000001</v>
      </c>
      <c r="AH61" s="350">
        <f>('INFORM CC 2025'!AK58/10)*'Resultados INFORM CC'!AS61</f>
        <v>13892.96</v>
      </c>
      <c r="AI61" s="350">
        <f>('INFORM CC 2025'!AG58/10)*'Resultados INFORM CC'!AT61</f>
        <v>1745.0399999999997</v>
      </c>
      <c r="AJ61" s="350">
        <f>('INFORM CC 2025'!AH58/10)*'Resultados INFORM CC'!AU61</f>
        <v>1623.5156356713587</v>
      </c>
      <c r="AK61" s="350">
        <f>('INFORM CC 2025'!AI58/10)*'Resultados INFORM CC'!AV61</f>
        <v>2091.8345020675301</v>
      </c>
      <c r="AL61" s="350">
        <f>('INFORM CC 2025'!AJ58/10)*'Resultados INFORM CC'!AU61</f>
        <v>1623.5156356713587</v>
      </c>
      <c r="AM61" s="350">
        <f>('INFORM CC 2025'!AK58/10)*'Resultados INFORM CC'!AV61</f>
        <v>2126.1268709538831</v>
      </c>
      <c r="AO61" s="349">
        <v>7575</v>
      </c>
      <c r="AP61" s="350">
        <v>7530</v>
      </c>
      <c r="AQ61" s="350">
        <v>9384</v>
      </c>
      <c r="AR61" s="350">
        <v>13132</v>
      </c>
      <c r="AS61" s="350">
        <v>22408</v>
      </c>
      <c r="AT61" s="350">
        <v>2644</v>
      </c>
      <c r="AU61" s="350">
        <f t="shared" si="9"/>
        <v>2751.7214163921331</v>
      </c>
      <c r="AV61" s="350">
        <f t="shared" si="10"/>
        <v>3429.2368886352956</v>
      </c>
      <c r="AW61" s="350">
        <f t="shared" si="11"/>
        <v>4798.8852111635442</v>
      </c>
      <c r="AX61" s="350">
        <f t="shared" si="12"/>
        <v>8188.6551790856465</v>
      </c>
    </row>
    <row r="62" spans="1:50">
      <c r="A62" s="367" t="s">
        <v>185</v>
      </c>
      <c r="B62" s="368" t="s">
        <v>177</v>
      </c>
      <c r="C62" s="369">
        <v>418</v>
      </c>
      <c r="D62" s="341">
        <f>'INFORM CC 2025'!AG59</f>
        <v>6.7</v>
      </c>
      <c r="E62" s="340">
        <f>'INFORM CC 2025'!AI59</f>
        <v>6.8</v>
      </c>
      <c r="F62" s="348">
        <f t="shared" si="1"/>
        <v>9.9999999999999645E-2</v>
      </c>
      <c r="G62" s="348">
        <v>0.9113</v>
      </c>
      <c r="H62" s="340">
        <f>'INFORM CC 2025'!AH59</f>
        <v>6.5</v>
      </c>
      <c r="I62" s="348">
        <f t="shared" si="2"/>
        <v>0</v>
      </c>
      <c r="J62" s="348">
        <v>0.63386399999999998</v>
      </c>
      <c r="K62" s="341">
        <f>'INFORM CC 2025'!AK59</f>
        <v>6.8</v>
      </c>
      <c r="L62" s="348">
        <f t="shared" si="3"/>
        <v>9.9999999999999645E-2</v>
      </c>
      <c r="M62" s="348">
        <v>1.1452169999999999</v>
      </c>
      <c r="N62" s="341">
        <f>'INFORM CC 2025'!AJ59</f>
        <v>6.7</v>
      </c>
      <c r="O62" s="348">
        <f t="shared" si="4"/>
        <v>0</v>
      </c>
      <c r="P62" s="348">
        <v>0.47484599999999999</v>
      </c>
      <c r="Q62" s="348">
        <v>0</v>
      </c>
      <c r="R62" s="349">
        <v>3</v>
      </c>
      <c r="S62" s="349">
        <v>26</v>
      </c>
      <c r="T62" s="349">
        <f t="shared" si="5"/>
        <v>1.0963033531442761</v>
      </c>
      <c r="U62" s="349">
        <f t="shared" si="6"/>
        <v>9.5012957272503922</v>
      </c>
      <c r="V62" s="348">
        <v>0</v>
      </c>
      <c r="W62" s="349">
        <v>2841</v>
      </c>
      <c r="X62" s="349">
        <v>2001</v>
      </c>
      <c r="Y62" s="349">
        <f t="shared" si="7"/>
        <v>1038.1992754276293</v>
      </c>
      <c r="Z62" s="349">
        <f t="shared" si="8"/>
        <v>731.23433654723215</v>
      </c>
      <c r="AA62" s="348">
        <v>1.7</v>
      </c>
      <c r="AB62" s="348">
        <v>0.7</v>
      </c>
      <c r="AC62" s="348">
        <v>0.1</v>
      </c>
      <c r="AD62" s="349">
        <f>('INFORM CC 2025'!AG59/10)*'Resultados INFORM CC'!AO62</f>
        <v>6662.4800000000005</v>
      </c>
      <c r="AE62" s="350">
        <f>('INFORM CC 2025'!AH59/10)*'Resultados INFORM CC'!AP62</f>
        <v>9540.0500000000011</v>
      </c>
      <c r="AF62" s="350">
        <f>('INFORM CC 2025'!AI59/10)*'Resultados INFORM CC'!AQ62</f>
        <v>12436.519999999999</v>
      </c>
      <c r="AG62" s="350">
        <f>('INFORM CC 2025'!AJ59/10)*'Resultados INFORM CC'!AR62</f>
        <v>17148.650000000001</v>
      </c>
      <c r="AH62" s="350">
        <f>('INFORM CC 2025'!AK59/10)*'Resultados INFORM CC'!AS62</f>
        <v>29698.999999999996</v>
      </c>
      <c r="AI62" s="350">
        <f>('INFORM CC 2025'!AG59/10)*'Resultados INFORM CC'!AT62</f>
        <v>2334.9500000000003</v>
      </c>
      <c r="AJ62" s="350">
        <f>('INFORM CC 2025'!AH59/10)*'Resultados INFORM CC'!AU62</f>
        <v>3486.2629347213501</v>
      </c>
      <c r="AK62" s="350">
        <f>('INFORM CC 2025'!AI59/10)*'Resultados INFORM CC'!AV62</f>
        <v>4544.7328591486166</v>
      </c>
      <c r="AL62" s="350">
        <f>('INFORM CC 2025'!AJ59/10)*'Resultados INFORM CC'!AU62</f>
        <v>3593.5325634820074</v>
      </c>
      <c r="AM62" s="350">
        <f>('INFORM CC 2025'!AK59/10)*'Resultados INFORM CC'!AV62</f>
        <v>4544.7328591486166</v>
      </c>
      <c r="AO62" s="349">
        <v>9944</v>
      </c>
      <c r="AP62" s="350">
        <v>14677</v>
      </c>
      <c r="AQ62" s="350">
        <v>18289</v>
      </c>
      <c r="AR62" s="350">
        <v>25595</v>
      </c>
      <c r="AS62" s="350">
        <v>43675</v>
      </c>
      <c r="AT62" s="350">
        <v>3485</v>
      </c>
      <c r="AU62" s="350">
        <f t="shared" si="9"/>
        <v>5363.4814380328462</v>
      </c>
      <c r="AV62" s="350">
        <f t="shared" si="10"/>
        <v>6683.4306752185548</v>
      </c>
      <c r="AW62" s="350">
        <f t="shared" si="11"/>
        <v>9353.2947745759157</v>
      </c>
      <c r="AX62" s="350">
        <f t="shared" si="12"/>
        <v>15960.349649525418</v>
      </c>
    </row>
    <row r="63" spans="1:50">
      <c r="A63" s="367" t="s">
        <v>185</v>
      </c>
      <c r="B63" s="368" t="s">
        <v>178</v>
      </c>
      <c r="C63" s="369">
        <v>419</v>
      </c>
      <c r="D63" s="341">
        <f>'INFORM CC 2025'!AG60</f>
        <v>5.8</v>
      </c>
      <c r="E63" s="340">
        <f>'INFORM CC 2025'!AI60</f>
        <v>5.3</v>
      </c>
      <c r="F63" s="348">
        <f t="shared" si="1"/>
        <v>0</v>
      </c>
      <c r="G63" s="348">
        <v>0.9113</v>
      </c>
      <c r="H63" s="340">
        <f>'INFORM CC 2025'!AH60</f>
        <v>5.0999999999999996</v>
      </c>
      <c r="I63" s="348">
        <f t="shared" si="2"/>
        <v>0</v>
      </c>
      <c r="J63" s="348">
        <v>0.63386399999999998</v>
      </c>
      <c r="K63" s="341">
        <f>'INFORM CC 2025'!AK60</f>
        <v>5.3</v>
      </c>
      <c r="L63" s="348">
        <f t="shared" si="3"/>
        <v>0</v>
      </c>
      <c r="M63" s="348">
        <v>1.1452169999999999</v>
      </c>
      <c r="N63" s="341">
        <f>'INFORM CC 2025'!AJ60</f>
        <v>5.3</v>
      </c>
      <c r="O63" s="348">
        <f t="shared" si="4"/>
        <v>0</v>
      </c>
      <c r="P63" s="348">
        <v>0.47484599999999999</v>
      </c>
      <c r="Q63" s="348">
        <v>5.6818177824124683E-2</v>
      </c>
      <c r="R63" s="349">
        <v>8</v>
      </c>
      <c r="S63" s="349">
        <v>92</v>
      </c>
      <c r="T63" s="349">
        <f t="shared" si="5"/>
        <v>2.9234756083847362</v>
      </c>
      <c r="U63" s="349">
        <f t="shared" si="6"/>
        <v>33.619969496424467</v>
      </c>
      <c r="V63" s="348">
        <v>0</v>
      </c>
      <c r="W63" s="349">
        <v>2153</v>
      </c>
      <c r="X63" s="349">
        <v>1738</v>
      </c>
      <c r="Y63" s="349">
        <f t="shared" si="7"/>
        <v>786.78037310654213</v>
      </c>
      <c r="Z63" s="349">
        <f t="shared" si="8"/>
        <v>635.12507592158397</v>
      </c>
      <c r="AA63" s="348">
        <v>1.7</v>
      </c>
      <c r="AB63" s="348">
        <v>0.7</v>
      </c>
      <c r="AC63" s="348">
        <v>0.1</v>
      </c>
      <c r="AD63" s="349">
        <f>('INFORM CC 2025'!AG60/10)*'Resultados INFORM CC'!AO63</f>
        <v>5092.9799999999996</v>
      </c>
      <c r="AE63" s="350">
        <f>('INFORM CC 2025'!AH60/10)*'Resultados INFORM CC'!AP63</f>
        <v>6609.6</v>
      </c>
      <c r="AF63" s="350">
        <f>('INFORM CC 2025'!AI60/10)*'Resultados INFORM CC'!AQ63</f>
        <v>8558.9700000000012</v>
      </c>
      <c r="AG63" s="350">
        <f>('INFORM CC 2025'!AJ60/10)*'Resultados INFORM CC'!AR63</f>
        <v>11978</v>
      </c>
      <c r="AH63" s="350">
        <f>('INFORM CC 2025'!AK60/10)*'Resultados INFORM CC'!AS63</f>
        <v>20439.45</v>
      </c>
      <c r="AI63" s="350">
        <f>('INFORM CC 2025'!AG60/10)*'Resultados INFORM CC'!AT63</f>
        <v>1831.06</v>
      </c>
      <c r="AJ63" s="350">
        <f>('INFORM CC 2025'!AH60/10)*'Resultados INFORM CC'!AU63</f>
        <v>2415.3755476474694</v>
      </c>
      <c r="AK63" s="350">
        <f>('INFORM CC 2025'!AI60/10)*'Resultados INFORM CC'!AV63</f>
        <v>3127.7425034870885</v>
      </c>
      <c r="AL63" s="350">
        <f>('INFORM CC 2025'!AJ60/10)*'Resultados INFORM CC'!AU63</f>
        <v>2510.0961573591348</v>
      </c>
      <c r="AM63" s="350">
        <f>('INFORM CC 2025'!AK60/10)*'Resultados INFORM CC'!AV63</f>
        <v>3127.7425034870885</v>
      </c>
      <c r="AO63" s="349">
        <v>8781</v>
      </c>
      <c r="AP63" s="350">
        <v>12960</v>
      </c>
      <c r="AQ63" s="350">
        <v>16149</v>
      </c>
      <c r="AR63" s="350">
        <v>22600</v>
      </c>
      <c r="AS63" s="350">
        <v>38565</v>
      </c>
      <c r="AT63" s="350">
        <v>3157</v>
      </c>
      <c r="AU63" s="350">
        <f t="shared" si="9"/>
        <v>4736.0304855832728</v>
      </c>
      <c r="AV63" s="350">
        <f t="shared" si="10"/>
        <v>5901.4009499756385</v>
      </c>
      <c r="AW63" s="350">
        <f t="shared" si="11"/>
        <v>8258.8185936868795</v>
      </c>
      <c r="AX63" s="350">
        <f t="shared" si="12"/>
        <v>14092.979604669668</v>
      </c>
    </row>
    <row r="64" spans="1:50">
      <c r="A64" s="367" t="s">
        <v>185</v>
      </c>
      <c r="B64" s="368" t="s">
        <v>179</v>
      </c>
      <c r="C64" s="369">
        <v>420</v>
      </c>
      <c r="D64" s="341">
        <f>'INFORM CC 2025'!AG61</f>
        <v>6.3</v>
      </c>
      <c r="E64" s="340">
        <f>'INFORM CC 2025'!AI61</f>
        <v>6.6</v>
      </c>
      <c r="F64" s="348">
        <f t="shared" si="1"/>
        <v>0.29999999999999982</v>
      </c>
      <c r="G64" s="348">
        <v>0.9113</v>
      </c>
      <c r="H64" s="340">
        <f>'INFORM CC 2025'!AH61</f>
        <v>6.3</v>
      </c>
      <c r="I64" s="348">
        <f t="shared" si="2"/>
        <v>0</v>
      </c>
      <c r="J64" s="348">
        <v>0.63386399999999998</v>
      </c>
      <c r="K64" s="341">
        <f>'INFORM CC 2025'!AK61</f>
        <v>6.6</v>
      </c>
      <c r="L64" s="348">
        <f t="shared" si="3"/>
        <v>0.29999999999999982</v>
      </c>
      <c r="M64" s="348">
        <v>1.1452169999999999</v>
      </c>
      <c r="N64" s="341">
        <f>'INFORM CC 2025'!AJ61</f>
        <v>6.4</v>
      </c>
      <c r="O64" s="348">
        <f t="shared" si="4"/>
        <v>0.10000000000000053</v>
      </c>
      <c r="P64" s="348">
        <v>0.47484599999999999</v>
      </c>
      <c r="Q64" s="348">
        <v>0</v>
      </c>
      <c r="R64" s="349">
        <v>0</v>
      </c>
      <c r="S64" s="349">
        <v>1</v>
      </c>
      <c r="T64" s="349">
        <f t="shared" si="5"/>
        <v>0</v>
      </c>
      <c r="U64" s="349">
        <f t="shared" si="6"/>
        <v>0.36543445104809202</v>
      </c>
      <c r="V64" s="348">
        <v>0</v>
      </c>
      <c r="W64" s="349">
        <v>2358</v>
      </c>
      <c r="X64" s="349">
        <v>1570</v>
      </c>
      <c r="Y64" s="349">
        <f t="shared" si="7"/>
        <v>861.69443557140096</v>
      </c>
      <c r="Z64" s="349">
        <f t="shared" si="8"/>
        <v>573.73208814550446</v>
      </c>
      <c r="AA64" s="348">
        <v>1.7</v>
      </c>
      <c r="AB64" s="348">
        <v>0.7</v>
      </c>
      <c r="AC64" s="348">
        <v>0.1</v>
      </c>
      <c r="AD64" s="349">
        <f>('INFORM CC 2025'!AG61/10)*'Resultados INFORM CC'!AO64</f>
        <v>5058.2700000000004</v>
      </c>
      <c r="AE64" s="350">
        <f>('INFORM CC 2025'!AH61/10)*'Resultados INFORM CC'!AP64</f>
        <v>7465.5</v>
      </c>
      <c r="AF64" s="350">
        <f>('INFORM CC 2025'!AI61/10)*'Resultados INFORM CC'!AQ64</f>
        <v>9746.2199999999993</v>
      </c>
      <c r="AG64" s="350">
        <f>('INFORM CC 2025'!AJ61/10)*'Resultados INFORM CC'!AR64</f>
        <v>13226.24</v>
      </c>
      <c r="AH64" s="350">
        <f>('INFORM CC 2025'!AK61/10)*'Resultados INFORM CC'!AS64</f>
        <v>23274.239999999998</v>
      </c>
      <c r="AI64" s="350">
        <f>('INFORM CC 2025'!AG61/10)*'Resultados INFORM CC'!AT64</f>
        <v>1771.56</v>
      </c>
      <c r="AJ64" s="350">
        <f>('INFORM CC 2025'!AH61/10)*'Resultados INFORM CC'!AU64</f>
        <v>2728.150894299531</v>
      </c>
      <c r="AK64" s="350">
        <f>('INFORM CC 2025'!AI61/10)*'Resultados INFORM CC'!AV64</f>
        <v>3561.6045554939351</v>
      </c>
      <c r="AL64" s="350">
        <f>('INFORM CC 2025'!AJ61/10)*'Resultados INFORM CC'!AU64</f>
        <v>2771.4548767487299</v>
      </c>
      <c r="AM64" s="350">
        <f>('INFORM CC 2025'!AK61/10)*'Resultados INFORM CC'!AV64</f>
        <v>3561.6045554939351</v>
      </c>
      <c r="AO64" s="349">
        <v>8029</v>
      </c>
      <c r="AP64" s="350">
        <v>11850</v>
      </c>
      <c r="AQ64" s="350">
        <v>14767</v>
      </c>
      <c r="AR64" s="350">
        <v>20666</v>
      </c>
      <c r="AS64" s="350">
        <v>35264</v>
      </c>
      <c r="AT64" s="350">
        <v>2812</v>
      </c>
      <c r="AU64" s="350">
        <f t="shared" si="9"/>
        <v>4330.3982449198902</v>
      </c>
      <c r="AV64" s="350">
        <f t="shared" si="10"/>
        <v>5396.3705386271749</v>
      </c>
      <c r="AW64" s="350">
        <f t="shared" si="11"/>
        <v>7552.0683653598699</v>
      </c>
      <c r="AX64" s="350">
        <f t="shared" si="12"/>
        <v>12886.680481759917</v>
      </c>
    </row>
    <row r="65" spans="1:50">
      <c r="A65" s="367" t="s">
        <v>185</v>
      </c>
      <c r="B65" s="368" t="s">
        <v>180</v>
      </c>
      <c r="C65" s="369">
        <v>421</v>
      </c>
      <c r="D65" s="341">
        <f>'INFORM CC 2025'!AG62</f>
        <v>6.6</v>
      </c>
      <c r="E65" s="340">
        <f>'INFORM CC 2025'!AI62</f>
        <v>6.7</v>
      </c>
      <c r="F65" s="348">
        <f t="shared" si="1"/>
        <v>0.10000000000000053</v>
      </c>
      <c r="G65" s="348">
        <v>0.9113</v>
      </c>
      <c r="H65" s="340">
        <f>'INFORM CC 2025'!AH62</f>
        <v>6.5</v>
      </c>
      <c r="I65" s="348">
        <f t="shared" si="2"/>
        <v>0</v>
      </c>
      <c r="J65" s="348">
        <v>0.63386399999999998</v>
      </c>
      <c r="K65" s="341">
        <f>'INFORM CC 2025'!AK62</f>
        <v>6.7</v>
      </c>
      <c r="L65" s="348">
        <f t="shared" si="3"/>
        <v>0.10000000000000053</v>
      </c>
      <c r="M65" s="348">
        <v>1.1452169999999999</v>
      </c>
      <c r="N65" s="341">
        <f>'INFORM CC 2025'!AJ62</f>
        <v>6.5</v>
      </c>
      <c r="O65" s="348">
        <f t="shared" si="4"/>
        <v>0</v>
      </c>
      <c r="P65" s="348">
        <v>0.47484599999999999</v>
      </c>
      <c r="Q65" s="348">
        <v>0.11812038955884592</v>
      </c>
      <c r="R65" s="349">
        <v>77</v>
      </c>
      <c r="S65" s="349">
        <v>722</v>
      </c>
      <c r="T65" s="349">
        <f t="shared" si="5"/>
        <v>28.138452730703087</v>
      </c>
      <c r="U65" s="349">
        <f t="shared" si="6"/>
        <v>263.84367365672244</v>
      </c>
      <c r="V65" s="348">
        <v>0</v>
      </c>
      <c r="W65" s="349">
        <v>8537</v>
      </c>
      <c r="X65" s="349">
        <v>6614</v>
      </c>
      <c r="Y65" s="349">
        <f t="shared" si="7"/>
        <v>3119.7139085975614</v>
      </c>
      <c r="Z65" s="349">
        <f t="shared" si="8"/>
        <v>2416.9834592320808</v>
      </c>
      <c r="AA65" s="348">
        <v>1.7</v>
      </c>
      <c r="AB65" s="348">
        <v>0.7</v>
      </c>
      <c r="AC65" s="348">
        <v>0.1</v>
      </c>
      <c r="AD65" s="349">
        <f>('INFORM CC 2025'!AG62/10)*'Resultados INFORM CC'!AO65</f>
        <v>21941.699999999997</v>
      </c>
      <c r="AE65" s="350">
        <f>('INFORM CC 2025'!AH62/10)*'Resultados INFORM CC'!AP65</f>
        <v>31893.55</v>
      </c>
      <c r="AF65" s="350">
        <f>('INFORM CC 2025'!AI62/10)*'Resultados INFORM CC'!AQ65</f>
        <v>40966.480000000003</v>
      </c>
      <c r="AG65" s="350">
        <f>('INFORM CC 2025'!AJ62/10)*'Resultados INFORM CC'!AR65</f>
        <v>55619.200000000004</v>
      </c>
      <c r="AH65" s="350">
        <f>('INFORM CC 2025'!AK62/10)*'Resultados INFORM CC'!AS65</f>
        <v>97828.71</v>
      </c>
      <c r="AI65" s="350">
        <f>('INFORM CC 2025'!AG62/10)*'Resultados INFORM CC'!AT65</f>
        <v>8904.06</v>
      </c>
      <c r="AJ65" s="350">
        <f>('INFORM CC 2025'!AH62/10)*'Resultados INFORM CC'!AU65</f>
        <v>11655.001936224875</v>
      </c>
      <c r="AK65" s="350">
        <f>('INFORM CC 2025'!AI62/10)*'Resultados INFORM CC'!AV65</f>
        <v>14970.563130172641</v>
      </c>
      <c r="AL65" s="350">
        <f>('INFORM CC 2025'!AJ62/10)*'Resultados INFORM CC'!AU65</f>
        <v>11655.001936224875</v>
      </c>
      <c r="AM65" s="350">
        <f>('INFORM CC 2025'!AK62/10)*'Resultados INFORM CC'!AV65</f>
        <v>14970.563130172641</v>
      </c>
      <c r="AO65" s="349">
        <v>33245</v>
      </c>
      <c r="AP65" s="350">
        <v>49067</v>
      </c>
      <c r="AQ65" s="350">
        <v>61144</v>
      </c>
      <c r="AR65" s="350">
        <v>85568</v>
      </c>
      <c r="AS65" s="350">
        <v>146013</v>
      </c>
      <c r="AT65" s="350">
        <v>13491</v>
      </c>
      <c r="AU65" s="350">
        <f t="shared" si="9"/>
        <v>17930.772209576731</v>
      </c>
      <c r="AV65" s="350">
        <f t="shared" si="10"/>
        <v>22344.124074884538</v>
      </c>
      <c r="AW65" s="350">
        <f t="shared" si="11"/>
        <v>31269.495107283139</v>
      </c>
      <c r="AX65" s="350">
        <f t="shared" si="12"/>
        <v>53358.180500885064</v>
      </c>
    </row>
    <row r="66" spans="1:50">
      <c r="A66" s="367" t="s">
        <v>185</v>
      </c>
      <c r="B66" s="368" t="s">
        <v>181</v>
      </c>
      <c r="C66" s="369">
        <v>422</v>
      </c>
      <c r="D66" s="341">
        <f>'INFORM CC 2025'!AG63</f>
        <v>6.6</v>
      </c>
      <c r="E66" s="340">
        <f>'INFORM CC 2025'!AI63</f>
        <v>6.5</v>
      </c>
      <c r="F66" s="348">
        <f t="shared" si="1"/>
        <v>0</v>
      </c>
      <c r="G66" s="348">
        <v>0.9113</v>
      </c>
      <c r="H66" s="340">
        <f>'INFORM CC 2025'!AH63</f>
        <v>6.5</v>
      </c>
      <c r="I66" s="348">
        <f t="shared" si="2"/>
        <v>0</v>
      </c>
      <c r="J66" s="348">
        <v>0.63386399999999998</v>
      </c>
      <c r="K66" s="341">
        <f>'INFORM CC 2025'!AK63</f>
        <v>6.7</v>
      </c>
      <c r="L66" s="348">
        <f t="shared" si="3"/>
        <v>0.10000000000000053</v>
      </c>
      <c r="M66" s="348">
        <v>1.1452169999999999</v>
      </c>
      <c r="N66" s="341">
        <f>'INFORM CC 2025'!AJ63</f>
        <v>6.5</v>
      </c>
      <c r="O66" s="348">
        <f t="shared" si="4"/>
        <v>0</v>
      </c>
      <c r="P66" s="348">
        <v>0.47484599999999999</v>
      </c>
      <c r="Q66" s="348">
        <v>1.9938574002454375</v>
      </c>
      <c r="R66" s="349">
        <v>450</v>
      </c>
      <c r="S66" s="349">
        <v>2828</v>
      </c>
      <c r="T66" s="349">
        <f t="shared" si="5"/>
        <v>164.44550297164142</v>
      </c>
      <c r="U66" s="349">
        <f t="shared" si="6"/>
        <v>1033.4486275640043</v>
      </c>
      <c r="V66" s="348">
        <v>0</v>
      </c>
      <c r="W66" s="349">
        <v>2284</v>
      </c>
      <c r="X66" s="349">
        <v>1731</v>
      </c>
      <c r="Y66" s="349">
        <f t="shared" si="7"/>
        <v>834.6522861938422</v>
      </c>
      <c r="Z66" s="349">
        <f t="shared" si="8"/>
        <v>632.5670347642473</v>
      </c>
      <c r="AA66" s="348">
        <v>1.7</v>
      </c>
      <c r="AB66" s="348">
        <v>0.7</v>
      </c>
      <c r="AC66" s="348">
        <v>0.1</v>
      </c>
      <c r="AD66" s="349">
        <f>('INFORM CC 2025'!AG63/10)*'Resultados INFORM CC'!AO66</f>
        <v>5089.2599999999993</v>
      </c>
      <c r="AE66" s="350">
        <f>('INFORM CC 2025'!AH63/10)*'Resultados INFORM CC'!AP66</f>
        <v>7397</v>
      </c>
      <c r="AF66" s="350">
        <f>('INFORM CC 2025'!AI63/10)*'Resultados INFORM CC'!AQ66</f>
        <v>9217.65</v>
      </c>
      <c r="AG66" s="350">
        <f>('INFORM CC 2025'!AJ63/10)*'Resultados INFORM CC'!AR66</f>
        <v>12899.9</v>
      </c>
      <c r="AH66" s="350">
        <f>('INFORM CC 2025'!AK63/10)*'Resultados INFORM CC'!AS66</f>
        <v>22689.550000000003</v>
      </c>
      <c r="AI66" s="350">
        <f>('INFORM CC 2025'!AG63/10)*'Resultados INFORM CC'!AT66</f>
        <v>1873.7399999999998</v>
      </c>
      <c r="AJ66" s="350">
        <f>('INFORM CC 2025'!AH63/10)*'Resultados INFORM CC'!AU66</f>
        <v>2703.1186344027365</v>
      </c>
      <c r="AK66" s="350">
        <f>('INFORM CC 2025'!AI63/10)*'Resultados INFORM CC'!AV66</f>
        <v>3368.4468677034452</v>
      </c>
      <c r="AL66" s="350">
        <f>('INFORM CC 2025'!AJ63/10)*'Resultados INFORM CC'!AU66</f>
        <v>2703.1186344027365</v>
      </c>
      <c r="AM66" s="350">
        <f>('INFORM CC 2025'!AK63/10)*'Resultados INFORM CC'!AV66</f>
        <v>3472.0913867097051</v>
      </c>
      <c r="AO66" s="349">
        <v>7711</v>
      </c>
      <c r="AP66" s="350">
        <v>11380</v>
      </c>
      <c r="AQ66" s="350">
        <v>14181</v>
      </c>
      <c r="AR66" s="350">
        <v>19846</v>
      </c>
      <c r="AS66" s="350">
        <v>33865</v>
      </c>
      <c r="AT66" s="350">
        <v>2839</v>
      </c>
      <c r="AU66" s="350">
        <f t="shared" si="9"/>
        <v>4158.6440529272868</v>
      </c>
      <c r="AV66" s="350">
        <f t="shared" si="10"/>
        <v>5182.2259503129926</v>
      </c>
      <c r="AW66" s="350">
        <f t="shared" si="11"/>
        <v>7252.4121155004341</v>
      </c>
      <c r="AX66" s="350">
        <f t="shared" si="12"/>
        <v>12375.437684743636</v>
      </c>
    </row>
    <row r="67" spans="1:50">
      <c r="A67" s="367" t="s">
        <v>185</v>
      </c>
      <c r="B67" s="368" t="s">
        <v>182</v>
      </c>
      <c r="C67" s="369">
        <v>423</v>
      </c>
      <c r="D67" s="341">
        <f>'INFORM CC 2025'!AG64</f>
        <v>6.6</v>
      </c>
      <c r="E67" s="340">
        <f>'INFORM CC 2025'!AI64</f>
        <v>6.3</v>
      </c>
      <c r="F67" s="348">
        <f t="shared" si="1"/>
        <v>0</v>
      </c>
      <c r="G67" s="348">
        <v>0.9113</v>
      </c>
      <c r="H67" s="340">
        <f>'INFORM CC 2025'!AH64</f>
        <v>6.2</v>
      </c>
      <c r="I67" s="348">
        <f t="shared" si="2"/>
        <v>0</v>
      </c>
      <c r="J67" s="348">
        <v>0.63386399999999998</v>
      </c>
      <c r="K67" s="341">
        <f>'INFORM CC 2025'!AK64</f>
        <v>6.4</v>
      </c>
      <c r="L67" s="348">
        <f t="shared" si="3"/>
        <v>0</v>
      </c>
      <c r="M67" s="348">
        <v>1.1452169999999999</v>
      </c>
      <c r="N67" s="341">
        <f>'INFORM CC 2025'!AJ64</f>
        <v>6.4</v>
      </c>
      <c r="O67" s="348">
        <f t="shared" si="4"/>
        <v>0</v>
      </c>
      <c r="P67" s="348">
        <v>0.47484599999999999</v>
      </c>
      <c r="Q67" s="348">
        <v>2.9176903263848416E-2</v>
      </c>
      <c r="R67" s="349">
        <v>2</v>
      </c>
      <c r="S67" s="349">
        <v>20</v>
      </c>
      <c r="T67" s="349">
        <f t="shared" si="5"/>
        <v>0.73086890209618405</v>
      </c>
      <c r="U67" s="349">
        <f t="shared" si="6"/>
        <v>7.3086890209618405</v>
      </c>
      <c r="V67" s="348">
        <v>0</v>
      </c>
      <c r="W67" s="349">
        <v>1000</v>
      </c>
      <c r="X67" s="349">
        <v>731</v>
      </c>
      <c r="Y67" s="349">
        <f t="shared" si="7"/>
        <v>365.434451048092</v>
      </c>
      <c r="Z67" s="349">
        <f t="shared" si="8"/>
        <v>267.1325837161553</v>
      </c>
      <c r="AA67" s="348">
        <v>1.7</v>
      </c>
      <c r="AB67" s="348">
        <v>0.7</v>
      </c>
      <c r="AC67" s="348">
        <v>0.1</v>
      </c>
      <c r="AD67" s="349">
        <f>('INFORM CC 2025'!AG64/10)*'Resultados INFORM CC'!AO67</f>
        <v>2428.7999999999997</v>
      </c>
      <c r="AE67" s="350">
        <f>('INFORM CC 2025'!AH64/10)*'Resultados INFORM CC'!AP67</f>
        <v>3367.22</v>
      </c>
      <c r="AF67" s="350">
        <f>('INFORM CC 2025'!AI64/10)*'Resultados INFORM CC'!AQ67</f>
        <v>4263.84</v>
      </c>
      <c r="AG67" s="350">
        <f>('INFORM CC 2025'!AJ64/10)*'Resultados INFORM CC'!AR67</f>
        <v>6061.4400000000005</v>
      </c>
      <c r="AH67" s="350">
        <f>('INFORM CC 2025'!AK64/10)*'Resultados INFORM CC'!AS67</f>
        <v>10343.68</v>
      </c>
      <c r="AI67" s="350">
        <f>('INFORM CC 2025'!AG64/10)*'Resultados INFORM CC'!AT67</f>
        <v>894.29999999999984</v>
      </c>
      <c r="AJ67" s="350">
        <f>('INFORM CC 2025'!AH64/10)*'Resultados INFORM CC'!AU67</f>
        <v>1230.4981922581565</v>
      </c>
      <c r="AK67" s="350">
        <f>('INFORM CC 2025'!AI64/10)*'Resultados INFORM CC'!AV67</f>
        <v>1558.1540297568968</v>
      </c>
      <c r="AL67" s="350">
        <f>('INFORM CC 2025'!AJ64/10)*'Resultados INFORM CC'!AU67</f>
        <v>1270.1916823310003</v>
      </c>
      <c r="AM67" s="350">
        <f>('INFORM CC 2025'!AK64/10)*'Resultados INFORM CC'!AV67</f>
        <v>1582.8866334038316</v>
      </c>
      <c r="AO67" s="349">
        <v>3680</v>
      </c>
      <c r="AP67" s="350">
        <v>5431</v>
      </c>
      <c r="AQ67" s="350">
        <v>6768</v>
      </c>
      <c r="AR67" s="350">
        <v>9471</v>
      </c>
      <c r="AS67" s="350">
        <v>16162</v>
      </c>
      <c r="AT67" s="350">
        <v>1355</v>
      </c>
      <c r="AU67" s="350">
        <f t="shared" si="9"/>
        <v>1984.6745036421878</v>
      </c>
      <c r="AV67" s="350">
        <f t="shared" si="10"/>
        <v>2473.2603646934867</v>
      </c>
      <c r="AW67" s="350">
        <f t="shared" si="11"/>
        <v>3461.0296858764796</v>
      </c>
      <c r="AX67" s="350">
        <f t="shared" si="12"/>
        <v>5906.1515978392636</v>
      </c>
    </row>
    <row r="68" spans="1:50">
      <c r="A68" s="373" t="s">
        <v>18</v>
      </c>
      <c r="B68" s="368" t="s">
        <v>19</v>
      </c>
      <c r="C68" s="369">
        <v>501</v>
      </c>
      <c r="D68" s="341">
        <f>'INFORM CC 2025'!AG65</f>
        <v>3.9</v>
      </c>
      <c r="E68" s="340">
        <f>'INFORM CC 2025'!AI65</f>
        <v>4.5999999999999996</v>
      </c>
      <c r="F68" s="348">
        <f t="shared" si="1"/>
        <v>0.69999999999999973</v>
      </c>
      <c r="G68" s="348">
        <v>0.9113</v>
      </c>
      <c r="H68" s="340">
        <f>'INFORM CC 2025'!AH65</f>
        <v>4.4000000000000004</v>
      </c>
      <c r="I68" s="348">
        <f t="shared" si="2"/>
        <v>0.50000000000000044</v>
      </c>
      <c r="J68" s="348">
        <v>0.63386399999999998</v>
      </c>
      <c r="K68" s="341">
        <f>'INFORM CC 2025'!AK65</f>
        <v>4.5999999999999996</v>
      </c>
      <c r="L68" s="348">
        <f t="shared" si="3"/>
        <v>0.69999999999999973</v>
      </c>
      <c r="M68" s="348">
        <v>1.1452169999999999</v>
      </c>
      <c r="N68" s="341">
        <f>'INFORM CC 2025'!AJ65</f>
        <v>4.5</v>
      </c>
      <c r="O68" s="348">
        <f t="shared" si="4"/>
        <v>0.60000000000000009</v>
      </c>
      <c r="P68" s="348">
        <v>0.47484599999999999</v>
      </c>
      <c r="Q68" s="348">
        <v>3.9994617212825108</v>
      </c>
      <c r="R68" s="349">
        <v>169771</v>
      </c>
      <c r="S68" s="349">
        <v>637448</v>
      </c>
      <c r="T68" s="349">
        <f t="shared" si="5"/>
        <v>62040.172188885634</v>
      </c>
      <c r="U68" s="349">
        <f t="shared" si="6"/>
        <v>232945.45995170416</v>
      </c>
      <c r="V68" s="348">
        <v>0</v>
      </c>
      <c r="W68" s="349">
        <v>221964</v>
      </c>
      <c r="X68" s="349">
        <v>156891</v>
      </c>
      <c r="Y68" s="349">
        <f t="shared" si="7"/>
        <v>81113.292492438704</v>
      </c>
      <c r="Z68" s="349">
        <f t="shared" si="8"/>
        <v>57333.376459386207</v>
      </c>
      <c r="AA68" s="348">
        <v>1.7</v>
      </c>
      <c r="AB68" s="348">
        <v>0.7</v>
      </c>
      <c r="AC68" s="348">
        <v>0.1</v>
      </c>
      <c r="AD68" s="349">
        <f>('INFORM CC 2025'!AG65/10)*'Resultados INFORM CC'!AO68</f>
        <v>321324.12</v>
      </c>
      <c r="AE68" s="350">
        <f>('INFORM CC 2025'!AH65/10)*'Resultados INFORM CC'!AP68</f>
        <v>535049.24000000011</v>
      </c>
      <c r="AF68" s="350">
        <f>('INFORM CC 2025'!AI65/10)*'Resultados INFORM CC'!AQ68</f>
        <v>697045.82</v>
      </c>
      <c r="AG68" s="350">
        <f>('INFORM CC 2025'!AJ65/10)*'Resultados INFORM CC'!AR68</f>
        <v>954271.35</v>
      </c>
      <c r="AH68" s="350">
        <f>('INFORM CC 2025'!AK65/10)*'Resultados INFORM CC'!AS68</f>
        <v>1664551.4</v>
      </c>
      <c r="AI68" s="350">
        <f>('INFORM CC 2025'!AG65/10)*'Resultados INFORM CC'!AT68</f>
        <v>107750.76000000001</v>
      </c>
      <c r="AJ68" s="350">
        <f>('INFORM CC 2025'!AH65/10)*'Resultados INFORM CC'!AU68</f>
        <v>195525.42530309886</v>
      </c>
      <c r="AK68" s="350">
        <f>('INFORM CC 2025'!AI65/10)*'Resultados INFORM CC'!AV68</f>
        <v>254724.55658706711</v>
      </c>
      <c r="AL68" s="350">
        <f>('INFORM CC 2025'!AJ65/10)*'Resultados INFORM CC'!AU68</f>
        <v>199969.18496907834</v>
      </c>
      <c r="AM68" s="350">
        <f>('INFORM CC 2025'!AK65/10)*'Resultados INFORM CC'!AV68</f>
        <v>254724.55658706711</v>
      </c>
      <c r="AO68" s="349">
        <v>823908</v>
      </c>
      <c r="AP68" s="350">
        <v>1216021</v>
      </c>
      <c r="AQ68" s="350">
        <v>1515317</v>
      </c>
      <c r="AR68" s="350">
        <v>2120603</v>
      </c>
      <c r="AS68" s="350">
        <v>3618590</v>
      </c>
      <c r="AT68" s="350">
        <v>276284</v>
      </c>
      <c r="AU68" s="350">
        <f t="shared" si="9"/>
        <v>444375.96659795189</v>
      </c>
      <c r="AV68" s="350">
        <f t="shared" si="10"/>
        <v>553749.03605884162</v>
      </c>
      <c r="AW68" s="350">
        <f t="shared" si="11"/>
        <v>774941.39319593704</v>
      </c>
      <c r="AX68" s="350">
        <f t="shared" si="12"/>
        <v>1322357.4502181152</v>
      </c>
    </row>
    <row r="69" spans="1:50">
      <c r="A69" s="373" t="s">
        <v>18</v>
      </c>
      <c r="B69" s="368" t="s">
        <v>20</v>
      </c>
      <c r="C69" s="369">
        <v>502</v>
      </c>
      <c r="D69" s="341">
        <f>'INFORM CC 2025'!AG66</f>
        <v>4.5999999999999996</v>
      </c>
      <c r="E69" s="340">
        <f>'INFORM CC 2025'!AI66</f>
        <v>5.3</v>
      </c>
      <c r="F69" s="348">
        <f t="shared" si="1"/>
        <v>0.70000000000000018</v>
      </c>
      <c r="G69" s="348">
        <v>0.9113</v>
      </c>
      <c r="H69" s="340">
        <f>'INFORM CC 2025'!AH66</f>
        <v>5.2</v>
      </c>
      <c r="I69" s="348">
        <f t="shared" si="2"/>
        <v>0.60000000000000053</v>
      </c>
      <c r="J69" s="348">
        <v>0.63386399999999998</v>
      </c>
      <c r="K69" s="341">
        <f>'INFORM CC 2025'!AK66</f>
        <v>5.4</v>
      </c>
      <c r="L69" s="348">
        <f t="shared" si="3"/>
        <v>0.80000000000000071</v>
      </c>
      <c r="M69" s="348">
        <v>1.1452169999999999</v>
      </c>
      <c r="N69" s="341">
        <f>'INFORM CC 2025'!AJ66</f>
        <v>5.3</v>
      </c>
      <c r="O69" s="348">
        <f t="shared" si="4"/>
        <v>0.70000000000000018</v>
      </c>
      <c r="P69" s="348">
        <v>0.47484599999999999</v>
      </c>
      <c r="Q69" s="348">
        <v>5.4691032490441538</v>
      </c>
      <c r="R69" s="349">
        <v>147061</v>
      </c>
      <c r="S69" s="349">
        <v>291464</v>
      </c>
      <c r="T69" s="349">
        <f t="shared" si="5"/>
        <v>53741.155805583461</v>
      </c>
      <c r="U69" s="349">
        <f t="shared" si="6"/>
        <v>106510.9868402811</v>
      </c>
      <c r="V69" s="348">
        <v>1.6470696598397616</v>
      </c>
      <c r="W69" s="349">
        <v>76258</v>
      </c>
      <c r="X69" s="349">
        <v>49717</v>
      </c>
      <c r="Y69" s="349">
        <f t="shared" si="7"/>
        <v>27867.300368025401</v>
      </c>
      <c r="Z69" s="349">
        <f t="shared" si="8"/>
        <v>18168.304602757991</v>
      </c>
      <c r="AA69" s="348">
        <v>1.7</v>
      </c>
      <c r="AB69" s="348">
        <v>0.7</v>
      </c>
      <c r="AC69" s="348">
        <v>0.1</v>
      </c>
      <c r="AD69" s="349">
        <f>('INFORM CC 2025'!AG66/10)*'Resultados INFORM CC'!AO69</f>
        <v>133290.97999999998</v>
      </c>
      <c r="AE69" s="350">
        <f>('INFORM CC 2025'!AH66/10)*'Resultados INFORM CC'!AP69</f>
        <v>222386.84</v>
      </c>
      <c r="AF69" s="350">
        <f>('INFORM CC 2025'!AI66/10)*'Resultados INFORM CC'!AQ69</f>
        <v>282451.84000000003</v>
      </c>
      <c r="AG69" s="350">
        <f>('INFORM CC 2025'!AJ66/10)*'Resultados INFORM CC'!AR69</f>
        <v>395275.59</v>
      </c>
      <c r="AH69" s="350">
        <f>('INFORM CC 2025'!AK66/10)*'Resultados INFORM CC'!AS69</f>
        <v>687223.44000000006</v>
      </c>
      <c r="AI69" s="350">
        <f>('INFORM CC 2025'!AG66/10)*'Resultados INFORM CC'!AT69</f>
        <v>49264.619999999995</v>
      </c>
      <c r="AJ69" s="350">
        <f>('INFORM CC 2025'!AH66/10)*'Resultados INFORM CC'!AU69</f>
        <v>81267.812795719874</v>
      </c>
      <c r="AK69" s="350">
        <f>('INFORM CC 2025'!AI66/10)*'Resultados INFORM CC'!AV69</f>
        <v>103217.63309792352</v>
      </c>
      <c r="AL69" s="350">
        <f>('INFORM CC 2025'!AJ66/10)*'Resultados INFORM CC'!AU69</f>
        <v>82830.655349483714</v>
      </c>
      <c r="AM69" s="350">
        <f>('INFORM CC 2025'!AK66/10)*'Resultados INFORM CC'!AV69</f>
        <v>105165.1356092051</v>
      </c>
      <c r="AO69" s="349">
        <v>289763</v>
      </c>
      <c r="AP69" s="350">
        <v>427667</v>
      </c>
      <c r="AQ69" s="350">
        <v>532928</v>
      </c>
      <c r="AR69" s="350">
        <v>745803</v>
      </c>
      <c r="AS69" s="350">
        <v>1272636</v>
      </c>
      <c r="AT69" s="350">
        <v>107097</v>
      </c>
      <c r="AU69" s="350">
        <f t="shared" si="9"/>
        <v>156284.25537638436</v>
      </c>
      <c r="AV69" s="350">
        <f t="shared" si="10"/>
        <v>194750.25112815757</v>
      </c>
      <c r="AW69" s="350">
        <f t="shared" si="11"/>
        <v>272542.1098950202</v>
      </c>
      <c r="AX69" s="350">
        <f t="shared" si="12"/>
        <v>465065.03804403963</v>
      </c>
    </row>
    <row r="70" spans="1:50">
      <c r="A70" s="373" t="s">
        <v>18</v>
      </c>
      <c r="B70" s="368" t="s">
        <v>21</v>
      </c>
      <c r="C70" s="369">
        <v>503</v>
      </c>
      <c r="D70" s="341">
        <f>'INFORM CC 2025'!AG67</f>
        <v>5.9</v>
      </c>
      <c r="E70" s="340">
        <f>'INFORM CC 2025'!AI67</f>
        <v>6.2</v>
      </c>
      <c r="F70" s="348">
        <f t="shared" ref="F70:F133" si="13">IF((E70-D70)&lt;0,0,(E70-D70))</f>
        <v>0.29999999999999982</v>
      </c>
      <c r="G70" s="348">
        <v>0.9113</v>
      </c>
      <c r="H70" s="340">
        <f>'INFORM CC 2025'!AH67</f>
        <v>6.3</v>
      </c>
      <c r="I70" s="348">
        <f t="shared" ref="I70:I133" si="14">IF((H70-D70)&lt;0,0,(H70-D70))</f>
        <v>0.39999999999999947</v>
      </c>
      <c r="J70" s="348">
        <v>0.63386399999999998</v>
      </c>
      <c r="K70" s="341">
        <f>'INFORM CC 2025'!AK67</f>
        <v>6.2</v>
      </c>
      <c r="L70" s="348">
        <f t="shared" ref="L70:L133" si="15">IF((K70-D70)&lt;0,0,(K70-D70))</f>
        <v>0.29999999999999982</v>
      </c>
      <c r="M70" s="348">
        <v>1.1452169999999999</v>
      </c>
      <c r="N70" s="341">
        <f>'INFORM CC 2025'!AJ67</f>
        <v>6.2</v>
      </c>
      <c r="O70" s="348">
        <f t="shared" ref="O70:O133" si="16">IF((N70-D70)&lt;0,0,(N70-D70))</f>
        <v>0.29999999999999982</v>
      </c>
      <c r="P70" s="348">
        <v>0.47484599999999999</v>
      </c>
      <c r="Q70" s="348">
        <v>4.9423835446522357</v>
      </c>
      <c r="R70" s="349">
        <v>21797</v>
      </c>
      <c r="S70" s="349">
        <v>51507</v>
      </c>
      <c r="T70" s="349">
        <f t="shared" si="5"/>
        <v>7965.3747294952618</v>
      </c>
      <c r="U70" s="349">
        <f t="shared" si="6"/>
        <v>18822.432270134075</v>
      </c>
      <c r="V70" s="348">
        <v>2.433419203957758</v>
      </c>
      <c r="W70" s="349">
        <v>13529</v>
      </c>
      <c r="X70" s="349">
        <v>8997</v>
      </c>
      <c r="Y70" s="349">
        <f t="shared" si="7"/>
        <v>4943.962688229637</v>
      </c>
      <c r="Z70" s="349">
        <f t="shared" si="8"/>
        <v>3287.813756079684</v>
      </c>
      <c r="AA70" s="348">
        <v>1.7</v>
      </c>
      <c r="AB70" s="348">
        <v>0.7</v>
      </c>
      <c r="AC70" s="348">
        <v>0.1</v>
      </c>
      <c r="AD70" s="349">
        <f>('INFORM CC 2025'!AG67/10)*'Resultados INFORM CC'!AO70</f>
        <v>33431.760000000002</v>
      </c>
      <c r="AE70" s="350">
        <f>('INFORM CC 2025'!AH67/10)*'Resultados INFORM CC'!AP70</f>
        <v>52687.53</v>
      </c>
      <c r="AF70" s="350">
        <f>('INFORM CC 2025'!AI67/10)*'Resultados INFORM CC'!AQ70</f>
        <v>64613.3</v>
      </c>
      <c r="AG70" s="350">
        <f>('INFORM CC 2025'!AJ67/10)*'Resultados INFORM CC'!AR70</f>
        <v>90422.66</v>
      </c>
      <c r="AH70" s="350">
        <f>('INFORM CC 2025'!AK67/10)*'Resultados INFORM CC'!AS70</f>
        <v>154297.54</v>
      </c>
      <c r="AI70" s="350">
        <f>('INFORM CC 2025'!AG67/10)*'Resultados INFORM CC'!AT70</f>
        <v>12630.720000000001</v>
      </c>
      <c r="AJ70" s="350">
        <f>('INFORM CC 2025'!AH67/10)*'Resultados INFORM CC'!AU70</f>
        <v>19253.838602629879</v>
      </c>
      <c r="AK70" s="350">
        <f>('INFORM CC 2025'!AI67/10)*'Resultados INFORM CC'!AV70</f>
        <v>23611.925815905684</v>
      </c>
      <c r="AL70" s="350">
        <f>('INFORM CC 2025'!AJ67/10)*'Resultados INFORM CC'!AU70</f>
        <v>18948.222116873851</v>
      </c>
      <c r="AM70" s="350">
        <f>('INFORM CC 2025'!AK67/10)*'Resultados INFORM CC'!AV70</f>
        <v>23611.925815905684</v>
      </c>
      <c r="AO70" s="349">
        <v>56664</v>
      </c>
      <c r="AP70" s="350">
        <v>83631</v>
      </c>
      <c r="AQ70" s="350">
        <v>104215</v>
      </c>
      <c r="AR70" s="350">
        <v>145843</v>
      </c>
      <c r="AS70" s="350">
        <v>248867</v>
      </c>
      <c r="AT70" s="350">
        <v>21408</v>
      </c>
      <c r="AU70" s="350">
        <f t="shared" si="9"/>
        <v>30561.648575602983</v>
      </c>
      <c r="AV70" s="350">
        <f t="shared" si="10"/>
        <v>38083.751315976908</v>
      </c>
      <c r="AW70" s="350">
        <f t="shared" si="11"/>
        <v>53296.056644206888</v>
      </c>
      <c r="AX70" s="350">
        <f t="shared" si="12"/>
        <v>90944.575528985515</v>
      </c>
    </row>
    <row r="71" spans="1:50">
      <c r="A71" s="373" t="s">
        <v>18</v>
      </c>
      <c r="B71" s="368" t="s">
        <v>22</v>
      </c>
      <c r="C71" s="369">
        <v>504</v>
      </c>
      <c r="D71" s="341">
        <f>'INFORM CC 2025'!AG68</f>
        <v>4.5999999999999996</v>
      </c>
      <c r="E71" s="340">
        <f>'INFORM CC 2025'!AI68</f>
        <v>5.9</v>
      </c>
      <c r="F71" s="348">
        <f t="shared" si="13"/>
        <v>1.3000000000000007</v>
      </c>
      <c r="G71" s="348">
        <v>0.9113</v>
      </c>
      <c r="H71" s="340">
        <f>'INFORM CC 2025'!AH68</f>
        <v>5.8</v>
      </c>
      <c r="I71" s="348">
        <f t="shared" si="14"/>
        <v>1.2000000000000002</v>
      </c>
      <c r="J71" s="348">
        <v>0.63386399999999998</v>
      </c>
      <c r="K71" s="341">
        <f>'INFORM CC 2025'!AK68</f>
        <v>5.8</v>
      </c>
      <c r="L71" s="348">
        <f t="shared" si="15"/>
        <v>1.2000000000000002</v>
      </c>
      <c r="M71" s="348">
        <v>1.1452169999999999</v>
      </c>
      <c r="N71" s="341">
        <f>'INFORM CC 2025'!AJ68</f>
        <v>5.8</v>
      </c>
      <c r="O71" s="348">
        <f t="shared" si="16"/>
        <v>1.2000000000000002</v>
      </c>
      <c r="P71" s="348">
        <v>0.47484599999999999</v>
      </c>
      <c r="Q71" s="348">
        <v>0</v>
      </c>
      <c r="R71" s="349">
        <v>4778</v>
      </c>
      <c r="S71" s="349">
        <v>17765</v>
      </c>
      <c r="T71" s="349">
        <f t="shared" ref="T71:T134" si="17">R71*0.365434451048092</f>
        <v>1746.0458071077837</v>
      </c>
      <c r="U71" s="349">
        <f t="shared" ref="U71:U134" si="18">S71*0.365434451048092</f>
        <v>6491.9430228693545</v>
      </c>
      <c r="V71" s="348">
        <v>0</v>
      </c>
      <c r="W71" s="349">
        <v>7281</v>
      </c>
      <c r="X71" s="349">
        <v>5542</v>
      </c>
      <c r="Y71" s="349">
        <f t="shared" ref="Y71:Y134" si="19">W71*0.365434451048092</f>
        <v>2660.728238081158</v>
      </c>
      <c r="Z71" s="349">
        <f t="shared" ref="Z71:Z134" si="20">X71*0.365434451048092</f>
        <v>2025.2377277085261</v>
      </c>
      <c r="AA71" s="348">
        <v>1.7</v>
      </c>
      <c r="AB71" s="348">
        <v>0.7</v>
      </c>
      <c r="AC71" s="348">
        <v>0.1</v>
      </c>
      <c r="AD71" s="349">
        <f>('INFORM CC 2025'!AG68/10)*'Resultados INFORM CC'!AO71</f>
        <v>10630.14</v>
      </c>
      <c r="AE71" s="350">
        <f>('INFORM CC 2025'!AH68/10)*'Resultados INFORM CC'!AP71</f>
        <v>19782.059999999998</v>
      </c>
      <c r="AF71" s="350">
        <f>('INFORM CC 2025'!AI68/10)*'Resultados INFORM CC'!AQ71</f>
        <v>25075.590000000004</v>
      </c>
      <c r="AG71" s="350">
        <f>('INFORM CC 2025'!AJ68/10)*'Resultados INFORM CC'!AR71</f>
        <v>34497.24</v>
      </c>
      <c r="AH71" s="350">
        <f>('INFORM CC 2025'!AK68/10)*'Resultados INFORM CC'!AS71</f>
        <v>58865.939999999995</v>
      </c>
      <c r="AI71" s="350">
        <f>('INFORM CC 2025'!AG68/10)*'Resultados INFORM CC'!AT71</f>
        <v>4169.8999999999996</v>
      </c>
      <c r="AJ71" s="350">
        <f>('INFORM CC 2025'!AH68/10)*'Resultados INFORM CC'!AU71</f>
        <v>7229.0462367004184</v>
      </c>
      <c r="AK71" s="350">
        <f>('INFORM CC 2025'!AI68/10)*'Resultados INFORM CC'!AV71</f>
        <v>9163.4844663570275</v>
      </c>
      <c r="AL71" s="350">
        <f>('INFORM CC 2025'!AJ68/10)*'Resultados INFORM CC'!AU71</f>
        <v>7229.0462367004184</v>
      </c>
      <c r="AM71" s="350">
        <f>('INFORM CC 2025'!AK68/10)*'Resultados INFORM CC'!AV71</f>
        <v>9008.1711703170749</v>
      </c>
      <c r="AO71" s="349">
        <v>23109</v>
      </c>
      <c r="AP71" s="350">
        <v>34107</v>
      </c>
      <c r="AQ71" s="350">
        <v>42501</v>
      </c>
      <c r="AR71" s="350">
        <v>59478</v>
      </c>
      <c r="AS71" s="350">
        <v>101493</v>
      </c>
      <c r="AT71" s="350">
        <v>9065</v>
      </c>
      <c r="AU71" s="350">
        <f t="shared" ref="AU71:AU134" si="21">AP71*0.365434451048092</f>
        <v>12463.872821897274</v>
      </c>
      <c r="AV71" s="350">
        <f t="shared" ref="AV71:AV134" si="22">AQ71*0.365434451048092</f>
        <v>15531.329603994958</v>
      </c>
      <c r="AW71" s="350">
        <f t="shared" ref="AW71:AW134" si="23">AR71*0.365434451048092</f>
        <v>21735.310279438418</v>
      </c>
      <c r="AX71" s="350">
        <f t="shared" ref="AX71:AX134" si="24">AS71*0.365434451048092</f>
        <v>37089.038740224001</v>
      </c>
    </row>
    <row r="72" spans="1:50">
      <c r="A72" s="373" t="s">
        <v>18</v>
      </c>
      <c r="B72" s="368" t="s">
        <v>23</v>
      </c>
      <c r="C72" s="369">
        <v>505</v>
      </c>
      <c r="D72" s="341">
        <f>'INFORM CC 2025'!AG69</f>
        <v>5.5</v>
      </c>
      <c r="E72" s="340">
        <f>'INFORM CC 2025'!AI69</f>
        <v>5.8</v>
      </c>
      <c r="F72" s="348">
        <f t="shared" si="13"/>
        <v>0.29999999999999982</v>
      </c>
      <c r="G72" s="348">
        <v>0.9113</v>
      </c>
      <c r="H72" s="340">
        <f>'INFORM CC 2025'!AH69</f>
        <v>5.6</v>
      </c>
      <c r="I72" s="348">
        <f t="shared" si="14"/>
        <v>9.9999999999999645E-2</v>
      </c>
      <c r="J72" s="348">
        <v>0.63386399999999998</v>
      </c>
      <c r="K72" s="341">
        <f>'INFORM CC 2025'!AK69</f>
        <v>5.5</v>
      </c>
      <c r="L72" s="348">
        <f t="shared" si="15"/>
        <v>0</v>
      </c>
      <c r="M72" s="348">
        <v>1.1452169999999999</v>
      </c>
      <c r="N72" s="341">
        <f>'INFORM CC 2025'!AJ69</f>
        <v>5.6</v>
      </c>
      <c r="O72" s="348">
        <f t="shared" si="16"/>
        <v>9.9999999999999645E-2</v>
      </c>
      <c r="P72" s="348">
        <v>0.47484599999999999</v>
      </c>
      <c r="Q72" s="348">
        <v>3.8012899862511351</v>
      </c>
      <c r="R72" s="349">
        <v>4733</v>
      </c>
      <c r="S72" s="349">
        <v>18614</v>
      </c>
      <c r="T72" s="349">
        <f t="shared" si="17"/>
        <v>1729.6012568106196</v>
      </c>
      <c r="U72" s="349">
        <f t="shared" si="18"/>
        <v>6802.1968718091848</v>
      </c>
      <c r="V72" s="348">
        <v>0</v>
      </c>
      <c r="W72" s="349">
        <v>8387</v>
      </c>
      <c r="X72" s="349">
        <v>6296</v>
      </c>
      <c r="Y72" s="349">
        <f t="shared" si="19"/>
        <v>3064.8987409403476</v>
      </c>
      <c r="Z72" s="349">
        <f t="shared" si="20"/>
        <v>2300.7753037987873</v>
      </c>
      <c r="AA72" s="348">
        <v>1.7</v>
      </c>
      <c r="AB72" s="348">
        <v>0.7</v>
      </c>
      <c r="AC72" s="348">
        <v>0.1</v>
      </c>
      <c r="AD72" s="349">
        <f>('INFORM CC 2025'!AG69/10)*'Resultados INFORM CC'!AO72</f>
        <v>14643.750000000002</v>
      </c>
      <c r="AE72" s="350">
        <f>('INFORM CC 2025'!AH69/10)*'Resultados INFORM CC'!AP72</f>
        <v>22005.759999999998</v>
      </c>
      <c r="AF72" s="350">
        <f>('INFORM CC 2025'!AI69/10)*'Resultados INFORM CC'!AQ72</f>
        <v>28401.439999999999</v>
      </c>
      <c r="AG72" s="350">
        <f>('INFORM CC 2025'!AJ69/10)*'Resultados INFORM CC'!AR72</f>
        <v>38375.679999999993</v>
      </c>
      <c r="AH72" s="350">
        <f>('INFORM CC 2025'!AK69/10)*'Resultados INFORM CC'!AS72</f>
        <v>64314.8</v>
      </c>
      <c r="AI72" s="350">
        <f>('INFORM CC 2025'!AG69/10)*'Resultados INFORM CC'!AT72</f>
        <v>5611.1</v>
      </c>
      <c r="AJ72" s="350">
        <f>('INFORM CC 2025'!AH69/10)*'Resultados INFORM CC'!AU72</f>
        <v>8041.6628254960615</v>
      </c>
      <c r="AK72" s="350">
        <f>('INFORM CC 2025'!AI69/10)*'Resultados INFORM CC'!AV72</f>
        <v>10378.864635375321</v>
      </c>
      <c r="AL72" s="350">
        <f>('INFORM CC 2025'!AJ69/10)*'Resultados INFORM CC'!AU72</f>
        <v>8041.6628254960615</v>
      </c>
      <c r="AM72" s="350">
        <f>('INFORM CC 2025'!AK69/10)*'Resultados INFORM CC'!AV72</f>
        <v>9842.0268094076328</v>
      </c>
      <c r="AO72" s="349">
        <v>26625</v>
      </c>
      <c r="AP72" s="350">
        <v>39296</v>
      </c>
      <c r="AQ72" s="350">
        <v>48968</v>
      </c>
      <c r="AR72" s="350">
        <v>68528</v>
      </c>
      <c r="AS72" s="350">
        <v>116936</v>
      </c>
      <c r="AT72" s="350">
        <v>10202</v>
      </c>
      <c r="AU72" s="350">
        <f t="shared" si="21"/>
        <v>14360.112188385825</v>
      </c>
      <c r="AV72" s="350">
        <f t="shared" si="22"/>
        <v>17894.594198922969</v>
      </c>
      <c r="AW72" s="350">
        <f t="shared" si="23"/>
        <v>25042.492061423651</v>
      </c>
      <c r="AX72" s="350">
        <f t="shared" si="24"/>
        <v>42732.442967759685</v>
      </c>
    </row>
    <row r="73" spans="1:50">
      <c r="A73" s="373" t="s">
        <v>18</v>
      </c>
      <c r="B73" s="368" t="s">
        <v>24</v>
      </c>
      <c r="C73" s="369">
        <v>506</v>
      </c>
      <c r="D73" s="341">
        <f>'INFORM CC 2025'!AG70</f>
        <v>4.9000000000000004</v>
      </c>
      <c r="E73" s="340">
        <f>'INFORM CC 2025'!AI70</f>
        <v>5.6</v>
      </c>
      <c r="F73" s="348">
        <f t="shared" si="13"/>
        <v>0.69999999999999929</v>
      </c>
      <c r="G73" s="348">
        <v>0.9113</v>
      </c>
      <c r="H73" s="340">
        <f>'INFORM CC 2025'!AH70</f>
        <v>5.5</v>
      </c>
      <c r="I73" s="348">
        <f t="shared" si="14"/>
        <v>0.59999999999999964</v>
      </c>
      <c r="J73" s="348">
        <v>0.63386399999999998</v>
      </c>
      <c r="K73" s="341">
        <f>'INFORM CC 2025'!AK70</f>
        <v>5.7</v>
      </c>
      <c r="L73" s="348">
        <f t="shared" si="15"/>
        <v>0.79999999999999982</v>
      </c>
      <c r="M73" s="348">
        <v>1.1452169999999999</v>
      </c>
      <c r="N73" s="341">
        <f>'INFORM CC 2025'!AJ70</f>
        <v>5.5</v>
      </c>
      <c r="O73" s="348">
        <f t="shared" si="16"/>
        <v>0.59999999999999964</v>
      </c>
      <c r="P73" s="348">
        <v>0.47484599999999999</v>
      </c>
      <c r="Q73" s="348">
        <v>6.699167046374856</v>
      </c>
      <c r="R73" s="349">
        <v>124446</v>
      </c>
      <c r="S73" s="349">
        <v>175575</v>
      </c>
      <c r="T73" s="349">
        <f t="shared" si="17"/>
        <v>45476.855695130856</v>
      </c>
      <c r="U73" s="349">
        <f t="shared" si="18"/>
        <v>64161.153742768758</v>
      </c>
      <c r="V73" s="348">
        <v>0</v>
      </c>
      <c r="W73" s="349">
        <v>35739</v>
      </c>
      <c r="X73" s="349">
        <v>22110</v>
      </c>
      <c r="Y73" s="349">
        <f t="shared" si="19"/>
        <v>13060.261846007761</v>
      </c>
      <c r="Z73" s="349">
        <f t="shared" si="20"/>
        <v>8079.7557126733145</v>
      </c>
      <c r="AA73" s="348">
        <v>1.7</v>
      </c>
      <c r="AB73" s="348">
        <v>0.7</v>
      </c>
      <c r="AC73" s="348">
        <v>0.1</v>
      </c>
      <c r="AD73" s="349">
        <f>('INFORM CC 2025'!AG70/10)*'Resultados INFORM CC'!AO73</f>
        <v>68712.210000000006</v>
      </c>
      <c r="AE73" s="350">
        <f>('INFORM CC 2025'!AH70/10)*'Resultados INFORM CC'!AP73</f>
        <v>113831.85</v>
      </c>
      <c r="AF73" s="350">
        <f>('INFORM CC 2025'!AI70/10)*'Resultados INFORM CC'!AQ73</f>
        <v>144428.47999999998</v>
      </c>
      <c r="AG73" s="350">
        <f>('INFORM CC 2025'!AJ70/10)*'Resultados INFORM CC'!AR73</f>
        <v>198510.40000000002</v>
      </c>
      <c r="AH73" s="350">
        <f>('INFORM CC 2025'!AK70/10)*'Resultados INFORM CC'!AS73</f>
        <v>351054.45</v>
      </c>
      <c r="AI73" s="350">
        <f>('INFORM CC 2025'!AG70/10)*'Resultados INFORM CC'!AT73</f>
        <v>23944.340000000004</v>
      </c>
      <c r="AJ73" s="350">
        <f>('INFORM CC 2025'!AH70/10)*'Resultados INFORM CC'!AU73</f>
        <v>41598.079616538758</v>
      </c>
      <c r="AK73" s="350">
        <f>('INFORM CC 2025'!AI70/10)*'Resultados INFORM CC'!AV73</f>
        <v>52779.142304510329</v>
      </c>
      <c r="AL73" s="350">
        <f>('INFORM CC 2025'!AJ70/10)*'Resultados INFORM CC'!AU73</f>
        <v>41598.079616538758</v>
      </c>
      <c r="AM73" s="350">
        <f>('INFORM CC 2025'!AK70/10)*'Resultados INFORM CC'!AV73</f>
        <v>53721.626988519456</v>
      </c>
      <c r="AO73" s="349">
        <v>140229</v>
      </c>
      <c r="AP73" s="350">
        <v>206967</v>
      </c>
      <c r="AQ73" s="350">
        <v>257908</v>
      </c>
      <c r="AR73" s="350">
        <v>360928</v>
      </c>
      <c r="AS73" s="350">
        <v>615885</v>
      </c>
      <c r="AT73" s="350">
        <v>48866</v>
      </c>
      <c r="AU73" s="350">
        <f t="shared" si="21"/>
        <v>75632.872030070459</v>
      </c>
      <c r="AV73" s="350">
        <f t="shared" si="22"/>
        <v>94248.468400911312</v>
      </c>
      <c r="AW73" s="350">
        <f t="shared" si="23"/>
        <v>131895.52554788574</v>
      </c>
      <c r="AX73" s="350">
        <f t="shared" si="24"/>
        <v>225065.59688375416</v>
      </c>
    </row>
    <row r="74" spans="1:50">
      <c r="A74" s="373" t="s">
        <v>18</v>
      </c>
      <c r="B74" s="368" t="s">
        <v>25</v>
      </c>
      <c r="C74" s="369">
        <v>507</v>
      </c>
      <c r="D74" s="341">
        <f>'INFORM CC 2025'!AG71</f>
        <v>5.9</v>
      </c>
      <c r="E74" s="340">
        <f>'INFORM CC 2025'!AI71</f>
        <v>6.5</v>
      </c>
      <c r="F74" s="348">
        <f t="shared" si="13"/>
        <v>0.59999999999999964</v>
      </c>
      <c r="G74" s="348">
        <v>0.9113</v>
      </c>
      <c r="H74" s="340">
        <f>'INFORM CC 2025'!AH71</f>
        <v>6.3</v>
      </c>
      <c r="I74" s="348">
        <f t="shared" si="14"/>
        <v>0.39999999999999947</v>
      </c>
      <c r="J74" s="348">
        <v>0.63386399999999998</v>
      </c>
      <c r="K74" s="341">
        <f>'INFORM CC 2025'!AK71</f>
        <v>6.5</v>
      </c>
      <c r="L74" s="348">
        <f t="shared" si="15"/>
        <v>0.59999999999999964</v>
      </c>
      <c r="M74" s="348">
        <v>1.1452169999999999</v>
      </c>
      <c r="N74" s="341">
        <f>'INFORM CC 2025'!AJ71</f>
        <v>6.5</v>
      </c>
      <c r="O74" s="348">
        <f t="shared" si="16"/>
        <v>0.59999999999999964</v>
      </c>
      <c r="P74" s="348">
        <v>0.47484599999999999</v>
      </c>
      <c r="Q74" s="348">
        <v>3.2275799139228116</v>
      </c>
      <c r="R74" s="349">
        <v>2994</v>
      </c>
      <c r="S74" s="349">
        <v>13758</v>
      </c>
      <c r="T74" s="349">
        <f t="shared" si="17"/>
        <v>1094.1107464379875</v>
      </c>
      <c r="U74" s="349">
        <f t="shared" si="18"/>
        <v>5027.6471775196496</v>
      </c>
      <c r="V74" s="348">
        <v>0</v>
      </c>
      <c r="W74" s="349">
        <v>7337</v>
      </c>
      <c r="X74" s="349">
        <v>5348</v>
      </c>
      <c r="Y74" s="349">
        <f t="shared" si="19"/>
        <v>2681.1925673398514</v>
      </c>
      <c r="Z74" s="349">
        <f t="shared" si="20"/>
        <v>1954.3434442051962</v>
      </c>
      <c r="AA74" s="348">
        <v>1.7</v>
      </c>
      <c r="AB74" s="348">
        <v>0.7</v>
      </c>
      <c r="AC74" s="348">
        <v>0.1</v>
      </c>
      <c r="AD74" s="349">
        <f>('INFORM CC 2025'!AG71/10)*'Resultados INFORM CC'!AO74</f>
        <v>13674.430000000002</v>
      </c>
      <c r="AE74" s="350">
        <f>('INFORM CC 2025'!AH71/10)*'Resultados INFORM CC'!AP74</f>
        <v>21551.040000000001</v>
      </c>
      <c r="AF74" s="350">
        <f>('INFORM CC 2025'!AI71/10)*'Resultados INFORM CC'!AQ74</f>
        <v>27707.55</v>
      </c>
      <c r="AG74" s="350">
        <f>('INFORM CC 2025'!AJ71/10)*'Resultados INFORM CC'!AR74</f>
        <v>38775.1</v>
      </c>
      <c r="AH74" s="350">
        <f>('INFORM CC 2025'!AK71/10)*'Resultados INFORM CC'!AS74</f>
        <v>66166.100000000006</v>
      </c>
      <c r="AI74" s="350">
        <f>('INFORM CC 2025'!AG71/10)*'Resultados INFORM CC'!AT74</f>
        <v>5360.1500000000005</v>
      </c>
      <c r="AJ74" s="350">
        <f>('INFORM CC 2025'!AH71/10)*'Resultados INFORM CC'!AU74</f>
        <v>7875.4924719154733</v>
      </c>
      <c r="AK74" s="350">
        <f>('INFORM CC 2025'!AI71/10)*'Resultados INFORM CC'!AV74</f>
        <v>10125.293324137561</v>
      </c>
      <c r="AL74" s="350">
        <f>('INFORM CC 2025'!AJ71/10)*'Resultados INFORM CC'!AU74</f>
        <v>8125.5081059445365</v>
      </c>
      <c r="AM74" s="350">
        <f>('INFORM CC 2025'!AK71/10)*'Resultados INFORM CC'!AV74</f>
        <v>10125.293324137561</v>
      </c>
      <c r="AO74" s="349">
        <v>23177</v>
      </c>
      <c r="AP74" s="350">
        <v>34208</v>
      </c>
      <c r="AQ74" s="350">
        <v>42627</v>
      </c>
      <c r="AR74" s="350">
        <v>59654</v>
      </c>
      <c r="AS74" s="350">
        <v>101794</v>
      </c>
      <c r="AT74" s="350">
        <v>9085</v>
      </c>
      <c r="AU74" s="350">
        <f t="shared" si="21"/>
        <v>12500.781701453132</v>
      </c>
      <c r="AV74" s="350">
        <f t="shared" si="22"/>
        <v>15577.374344827018</v>
      </c>
      <c r="AW74" s="350">
        <f t="shared" si="23"/>
        <v>21799.626742822882</v>
      </c>
      <c r="AX74" s="350">
        <f t="shared" si="24"/>
        <v>37199.034509989477</v>
      </c>
    </row>
    <row r="75" spans="1:50">
      <c r="A75" s="373" t="s">
        <v>18</v>
      </c>
      <c r="B75" s="368" t="s">
        <v>26</v>
      </c>
      <c r="C75" s="369">
        <v>508</v>
      </c>
      <c r="D75" s="341">
        <f>'INFORM CC 2025'!AG72</f>
        <v>4.9000000000000004</v>
      </c>
      <c r="E75" s="340">
        <f>'INFORM CC 2025'!AI72</f>
        <v>5.4</v>
      </c>
      <c r="F75" s="348">
        <f t="shared" si="13"/>
        <v>0.5</v>
      </c>
      <c r="G75" s="348">
        <v>0.9113</v>
      </c>
      <c r="H75" s="340">
        <f>'INFORM CC 2025'!AH72</f>
        <v>5.4</v>
      </c>
      <c r="I75" s="348">
        <f t="shared" si="14"/>
        <v>0.5</v>
      </c>
      <c r="J75" s="348">
        <v>0.63386399999999998</v>
      </c>
      <c r="K75" s="341">
        <f>'INFORM CC 2025'!AK72</f>
        <v>5.4</v>
      </c>
      <c r="L75" s="348">
        <f t="shared" si="15"/>
        <v>0.5</v>
      </c>
      <c r="M75" s="348">
        <v>1.1452169999999999</v>
      </c>
      <c r="N75" s="341">
        <f>'INFORM CC 2025'!AJ72</f>
        <v>5.4</v>
      </c>
      <c r="O75" s="348">
        <f t="shared" si="16"/>
        <v>0.5</v>
      </c>
      <c r="P75" s="348">
        <v>0.47484599999999999</v>
      </c>
      <c r="Q75" s="348">
        <v>2.449324278410665</v>
      </c>
      <c r="R75" s="349">
        <v>1673</v>
      </c>
      <c r="S75" s="349">
        <v>11531</v>
      </c>
      <c r="T75" s="349">
        <f t="shared" si="17"/>
        <v>611.37183660345795</v>
      </c>
      <c r="U75" s="349">
        <f t="shared" si="18"/>
        <v>4213.8246550355489</v>
      </c>
      <c r="V75" s="348">
        <v>0</v>
      </c>
      <c r="W75" s="349">
        <v>8098</v>
      </c>
      <c r="X75" s="349">
        <v>5663</v>
      </c>
      <c r="Y75" s="349">
        <f t="shared" si="19"/>
        <v>2959.288184587449</v>
      </c>
      <c r="Z75" s="349">
        <f t="shared" si="20"/>
        <v>2069.455296285345</v>
      </c>
      <c r="AA75" s="348">
        <v>1.7</v>
      </c>
      <c r="AB75" s="348">
        <v>0.7</v>
      </c>
      <c r="AC75" s="348">
        <v>0.1</v>
      </c>
      <c r="AD75" s="349">
        <f>('INFORM CC 2025'!AG72/10)*'Resultados INFORM CC'!AO75</f>
        <v>12543.02</v>
      </c>
      <c r="AE75" s="350">
        <f>('INFORM CC 2025'!AH72/10)*'Resultados INFORM CC'!AP75</f>
        <v>20401.2</v>
      </c>
      <c r="AF75" s="350">
        <f>('INFORM CC 2025'!AI72/10)*'Resultados INFORM CC'!AQ75</f>
        <v>25422.660000000003</v>
      </c>
      <c r="AG75" s="350">
        <f>('INFORM CC 2025'!AJ72/10)*'Resultados INFORM CC'!AR75</f>
        <v>35577.360000000001</v>
      </c>
      <c r="AH75" s="350">
        <f>('INFORM CC 2025'!AK72/10)*'Resultados INFORM CC'!AS75</f>
        <v>60709.500000000007</v>
      </c>
      <c r="AI75" s="350">
        <f>('INFORM CC 2025'!AG72/10)*'Resultados INFORM CC'!AT75</f>
        <v>4672.6400000000003</v>
      </c>
      <c r="AJ75" s="350">
        <f>('INFORM CC 2025'!AH72/10)*'Resultados INFORM CC'!AU75</f>
        <v>7455.3013227223355</v>
      </c>
      <c r="AK75" s="350">
        <f>('INFORM CC 2025'!AI72/10)*'Resultados INFORM CC'!AV75</f>
        <v>9290.3158012822878</v>
      </c>
      <c r="AL75" s="350">
        <f>('INFORM CC 2025'!AJ72/10)*'Resultados INFORM CC'!AU75</f>
        <v>7455.3013227223355</v>
      </c>
      <c r="AM75" s="350">
        <f>('INFORM CC 2025'!AK72/10)*'Resultados INFORM CC'!AV75</f>
        <v>9290.3158012822878</v>
      </c>
      <c r="AO75" s="349">
        <v>25598</v>
      </c>
      <c r="AP75" s="350">
        <v>37780</v>
      </c>
      <c r="AQ75" s="350">
        <v>47079</v>
      </c>
      <c r="AR75" s="350">
        <v>65884</v>
      </c>
      <c r="AS75" s="350">
        <v>112425</v>
      </c>
      <c r="AT75" s="350">
        <v>9536</v>
      </c>
      <c r="AU75" s="350">
        <f t="shared" si="21"/>
        <v>13806.113560596918</v>
      </c>
      <c r="AV75" s="350">
        <f t="shared" si="22"/>
        <v>17204.288520893126</v>
      </c>
      <c r="AW75" s="350">
        <f t="shared" si="23"/>
        <v>24076.283372852497</v>
      </c>
      <c r="AX75" s="350">
        <f t="shared" si="24"/>
        <v>41083.968159081749</v>
      </c>
    </row>
    <row r="76" spans="1:50">
      <c r="A76" s="373" t="s">
        <v>18</v>
      </c>
      <c r="B76" s="368" t="s">
        <v>27</v>
      </c>
      <c r="C76" s="369">
        <v>509</v>
      </c>
      <c r="D76" s="341">
        <f>'INFORM CC 2025'!AG73</f>
        <v>4.8</v>
      </c>
      <c r="E76" s="340">
        <f>'INFORM CC 2025'!AI73</f>
        <v>5.4</v>
      </c>
      <c r="F76" s="348">
        <f t="shared" si="13"/>
        <v>0.60000000000000053</v>
      </c>
      <c r="G76" s="348">
        <v>0.9113</v>
      </c>
      <c r="H76" s="340">
        <f>'INFORM CC 2025'!AH73</f>
        <v>5.2</v>
      </c>
      <c r="I76" s="348">
        <f t="shared" si="14"/>
        <v>0.40000000000000036</v>
      </c>
      <c r="J76" s="348">
        <v>0.63386399999999998</v>
      </c>
      <c r="K76" s="341">
        <f>'INFORM CC 2025'!AK73</f>
        <v>5.4</v>
      </c>
      <c r="L76" s="348">
        <f t="shared" si="15"/>
        <v>0.60000000000000053</v>
      </c>
      <c r="M76" s="348">
        <v>1.1452169999999999</v>
      </c>
      <c r="N76" s="341">
        <f>'INFORM CC 2025'!AJ73</f>
        <v>5.3</v>
      </c>
      <c r="O76" s="348">
        <f t="shared" si="16"/>
        <v>0.5</v>
      </c>
      <c r="P76" s="348">
        <v>0.47484599999999999</v>
      </c>
      <c r="Q76" s="348">
        <v>4.2137854399364914</v>
      </c>
      <c r="R76" s="349">
        <v>16992</v>
      </c>
      <c r="S76" s="349">
        <v>57615</v>
      </c>
      <c r="T76" s="349">
        <f t="shared" si="17"/>
        <v>6209.4621922091801</v>
      </c>
      <c r="U76" s="349">
        <f t="shared" si="18"/>
        <v>21054.505897135823</v>
      </c>
      <c r="V76" s="348">
        <v>0</v>
      </c>
      <c r="W76" s="349">
        <v>22270</v>
      </c>
      <c r="X76" s="349">
        <v>16273</v>
      </c>
      <c r="Y76" s="349">
        <f t="shared" si="19"/>
        <v>8138.2252248410095</v>
      </c>
      <c r="Z76" s="349">
        <f t="shared" si="20"/>
        <v>5946.7148219056016</v>
      </c>
      <c r="AA76" s="348">
        <v>1.7</v>
      </c>
      <c r="AB76" s="348">
        <v>0.7</v>
      </c>
      <c r="AC76" s="348">
        <v>0.1</v>
      </c>
      <c r="AD76" s="349">
        <f>('INFORM CC 2025'!AG73/10)*'Resultados INFORM CC'!AO76</f>
        <v>35416.32</v>
      </c>
      <c r="AE76" s="350">
        <f>('INFORM CC 2025'!AH73/10)*'Resultados INFORM CC'!AP76</f>
        <v>56627.48</v>
      </c>
      <c r="AF76" s="350">
        <f>('INFORM CC 2025'!AI73/10)*'Resultados INFORM CC'!AQ76</f>
        <v>73279.08</v>
      </c>
      <c r="AG76" s="350">
        <f>('INFORM CC 2025'!AJ73/10)*'Resultados INFORM CC'!AR76</f>
        <v>100650.71</v>
      </c>
      <c r="AH76" s="350">
        <f>('INFORM CC 2025'!AK73/10)*'Resultados INFORM CC'!AS76</f>
        <v>174990.78</v>
      </c>
      <c r="AI76" s="350">
        <f>('INFORM CC 2025'!AG73/10)*'Resultados INFORM CC'!AT76</f>
        <v>12809.76</v>
      </c>
      <c r="AJ76" s="350">
        <f>('INFORM CC 2025'!AH73/10)*'Resultados INFORM CC'!AU76</f>
        <v>20693.632068036812</v>
      </c>
      <c r="AK76" s="350">
        <f>('INFORM CC 2025'!AI73/10)*'Resultados INFORM CC'!AV76</f>
        <v>26778.700373109223</v>
      </c>
      <c r="AL76" s="350">
        <f>('INFORM CC 2025'!AJ73/10)*'Resultados INFORM CC'!AU76</f>
        <v>21091.586530883673</v>
      </c>
      <c r="AM76" s="350">
        <f>('INFORM CC 2025'!AK73/10)*'Resultados INFORM CC'!AV76</f>
        <v>26778.700373109223</v>
      </c>
      <c r="AO76" s="349">
        <v>73784</v>
      </c>
      <c r="AP76" s="350">
        <v>108899</v>
      </c>
      <c r="AQ76" s="350">
        <v>135702</v>
      </c>
      <c r="AR76" s="350">
        <v>189907</v>
      </c>
      <c r="AS76" s="350">
        <v>324057</v>
      </c>
      <c r="AT76" s="350">
        <v>26687</v>
      </c>
      <c r="AU76" s="350">
        <f t="shared" si="21"/>
        <v>39795.446284686172</v>
      </c>
      <c r="AV76" s="350">
        <f t="shared" si="22"/>
        <v>49590.185876128184</v>
      </c>
      <c r="AW76" s="350">
        <f t="shared" si="23"/>
        <v>69398.560295190007</v>
      </c>
      <c r="AX76" s="350">
        <f t="shared" si="24"/>
        <v>118421.59190329156</v>
      </c>
    </row>
    <row r="77" spans="1:50">
      <c r="A77" s="373" t="s">
        <v>18</v>
      </c>
      <c r="B77" s="368" t="s">
        <v>28</v>
      </c>
      <c r="C77" s="369">
        <v>510</v>
      </c>
      <c r="D77" s="341">
        <f>'INFORM CC 2025'!AG74</f>
        <v>5.0999999999999996</v>
      </c>
      <c r="E77" s="340">
        <f>'INFORM CC 2025'!AI74</f>
        <v>5.9</v>
      </c>
      <c r="F77" s="348">
        <f t="shared" si="13"/>
        <v>0.80000000000000071</v>
      </c>
      <c r="G77" s="348">
        <v>0.9113</v>
      </c>
      <c r="H77" s="340">
        <f>'INFORM CC 2025'!AH74</f>
        <v>5.7</v>
      </c>
      <c r="I77" s="348">
        <f t="shared" si="14"/>
        <v>0.60000000000000053</v>
      </c>
      <c r="J77" s="348">
        <v>0.63386399999999998</v>
      </c>
      <c r="K77" s="341">
        <f>'INFORM CC 2025'!AK74</f>
        <v>5.7</v>
      </c>
      <c r="L77" s="348">
        <f t="shared" si="15"/>
        <v>0.60000000000000053</v>
      </c>
      <c r="M77" s="348">
        <v>1.1452169999999999</v>
      </c>
      <c r="N77" s="341">
        <f>'INFORM CC 2025'!AJ74</f>
        <v>5.8</v>
      </c>
      <c r="O77" s="348">
        <f t="shared" si="16"/>
        <v>0.70000000000000018</v>
      </c>
      <c r="P77" s="348">
        <v>0.47484599999999999</v>
      </c>
      <c r="Q77" s="348">
        <v>2.123771505824072</v>
      </c>
      <c r="R77" s="349">
        <v>5619</v>
      </c>
      <c r="S77" s="349">
        <v>37539</v>
      </c>
      <c r="T77" s="349">
        <f t="shared" si="17"/>
        <v>2053.3761804392293</v>
      </c>
      <c r="U77" s="349">
        <f t="shared" si="18"/>
        <v>13718.043857894327</v>
      </c>
      <c r="V77" s="348">
        <v>0</v>
      </c>
      <c r="W77" s="349">
        <v>30084</v>
      </c>
      <c r="X77" s="349">
        <v>21637</v>
      </c>
      <c r="Y77" s="349">
        <f t="shared" si="19"/>
        <v>10993.7300253308</v>
      </c>
      <c r="Z77" s="349">
        <f t="shared" si="20"/>
        <v>7906.9052173275668</v>
      </c>
      <c r="AA77" s="348">
        <v>1.7</v>
      </c>
      <c r="AB77" s="348">
        <v>0.7</v>
      </c>
      <c r="AC77" s="348">
        <v>0.1</v>
      </c>
      <c r="AD77" s="349">
        <f>('INFORM CC 2025'!AG74/10)*'Resultados INFORM CC'!AO77</f>
        <v>49013.55</v>
      </c>
      <c r="AE77" s="350">
        <f>('INFORM CC 2025'!AH74/10)*'Resultados INFORM CC'!AP77</f>
        <v>80851.08</v>
      </c>
      <c r="AF77" s="350">
        <f>('INFORM CC 2025'!AI74/10)*'Resultados INFORM CC'!AQ77</f>
        <v>104285.45000000001</v>
      </c>
      <c r="AG77" s="350">
        <f>('INFORM CC 2025'!AJ74/10)*'Resultados INFORM CC'!AR77</f>
        <v>143468.22</v>
      </c>
      <c r="AH77" s="350">
        <f>('INFORM CC 2025'!AK74/10)*'Resultados INFORM CC'!AS77</f>
        <v>240593.01000000004</v>
      </c>
      <c r="AI77" s="350">
        <f>('INFORM CC 2025'!AG74/10)*'Resultados INFORM CC'!AT77</f>
        <v>18434.97</v>
      </c>
      <c r="AJ77" s="350">
        <f>('INFORM CC 2025'!AH74/10)*'Resultados INFORM CC'!AU77</f>
        <v>29545.770036445378</v>
      </c>
      <c r="AK77" s="350">
        <f>('INFORM CC 2025'!AI74/10)*'Resultados INFORM CC'!AV77</f>
        <v>38109.496173053252</v>
      </c>
      <c r="AL77" s="350">
        <f>('INFORM CC 2025'!AJ74/10)*'Resultados INFORM CC'!AU77</f>
        <v>30064.116879190027</v>
      </c>
      <c r="AM77" s="350">
        <f>('INFORM CC 2025'!AK74/10)*'Resultados INFORM CC'!AV77</f>
        <v>36817.64884515314</v>
      </c>
      <c r="AO77" s="349">
        <v>96105</v>
      </c>
      <c r="AP77" s="350">
        <v>141844</v>
      </c>
      <c r="AQ77" s="350">
        <v>176755</v>
      </c>
      <c r="AR77" s="350">
        <v>247359</v>
      </c>
      <c r="AS77" s="350">
        <v>422093</v>
      </c>
      <c r="AT77" s="350">
        <v>36147</v>
      </c>
      <c r="AU77" s="350">
        <f t="shared" si="21"/>
        <v>51834.684274465566</v>
      </c>
      <c r="AV77" s="350">
        <f t="shared" si="22"/>
        <v>64592.366395005505</v>
      </c>
      <c r="AW77" s="350">
        <f t="shared" si="23"/>
        <v>90393.500376804994</v>
      </c>
      <c r="AX77" s="350">
        <f t="shared" si="24"/>
        <v>154247.3237462423</v>
      </c>
    </row>
    <row r="78" spans="1:50">
      <c r="A78" s="373" t="s">
        <v>18</v>
      </c>
      <c r="B78" s="368" t="s">
        <v>29</v>
      </c>
      <c r="C78" s="369">
        <v>511</v>
      </c>
      <c r="D78" s="341">
        <f>'INFORM CC 2025'!AG75</f>
        <v>4.8</v>
      </c>
      <c r="E78" s="340">
        <f>'INFORM CC 2025'!AI75</f>
        <v>5.9</v>
      </c>
      <c r="F78" s="348">
        <f t="shared" si="13"/>
        <v>1.1000000000000005</v>
      </c>
      <c r="G78" s="348">
        <v>0.9113</v>
      </c>
      <c r="H78" s="340">
        <f>'INFORM CC 2025'!AH75</f>
        <v>5.7</v>
      </c>
      <c r="I78" s="348">
        <f t="shared" si="14"/>
        <v>0.90000000000000036</v>
      </c>
      <c r="J78" s="348">
        <v>0.63386399999999998</v>
      </c>
      <c r="K78" s="341">
        <f>'INFORM CC 2025'!AK75</f>
        <v>5.8</v>
      </c>
      <c r="L78" s="348">
        <f t="shared" si="15"/>
        <v>1</v>
      </c>
      <c r="M78" s="348">
        <v>1.1452169999999999</v>
      </c>
      <c r="N78" s="341">
        <f>'INFORM CC 2025'!AJ75</f>
        <v>5.7</v>
      </c>
      <c r="O78" s="348">
        <f t="shared" si="16"/>
        <v>0.90000000000000036</v>
      </c>
      <c r="P78" s="348">
        <v>0.47484599999999999</v>
      </c>
      <c r="Q78" s="348">
        <v>2.3150027177917649</v>
      </c>
      <c r="R78" s="349">
        <v>37677</v>
      </c>
      <c r="S78" s="349">
        <v>141160</v>
      </c>
      <c r="T78" s="349">
        <f t="shared" si="17"/>
        <v>13768.473812138964</v>
      </c>
      <c r="U78" s="349">
        <f t="shared" si="18"/>
        <v>51584.727109948668</v>
      </c>
      <c r="V78" s="348">
        <v>0</v>
      </c>
      <c r="W78" s="349">
        <v>56691</v>
      </c>
      <c r="X78" s="349">
        <v>43163</v>
      </c>
      <c r="Y78" s="349">
        <f t="shared" si="19"/>
        <v>20716.844464367387</v>
      </c>
      <c r="Z78" s="349">
        <f t="shared" si="20"/>
        <v>15773.247210588795</v>
      </c>
      <c r="AA78" s="348">
        <v>1.7</v>
      </c>
      <c r="AB78" s="348">
        <v>0.7</v>
      </c>
      <c r="AC78" s="348">
        <v>0.1</v>
      </c>
      <c r="AD78" s="349">
        <f>('INFORM CC 2025'!AG75/10)*'Resultados INFORM CC'!AO78</f>
        <v>89242.08</v>
      </c>
      <c r="AE78" s="350">
        <f>('INFORM CC 2025'!AH75/10)*'Resultados INFORM CC'!AP78</f>
        <v>156410.28000000003</v>
      </c>
      <c r="AF78" s="350">
        <f>('INFORM CC 2025'!AI75/10)*'Resultados INFORM CC'!AQ78</f>
        <v>201745.78000000003</v>
      </c>
      <c r="AG78" s="350">
        <f>('INFORM CC 2025'!AJ75/10)*'Resultados INFORM CC'!AR78</f>
        <v>272762.10000000003</v>
      </c>
      <c r="AH78" s="350">
        <f>('INFORM CC 2025'!AK75/10)*'Resultados INFORM CC'!AS78</f>
        <v>473605.37999999995</v>
      </c>
      <c r="AI78" s="350">
        <f>('INFORM CC 2025'!AG75/10)*'Resultados INFORM CC'!AT78</f>
        <v>33781.440000000002</v>
      </c>
      <c r="AJ78" s="350">
        <f>('INFORM CC 2025'!AH75/10)*'Resultados INFORM CC'!AU78</f>
        <v>57157.704810078372</v>
      </c>
      <c r="AK78" s="350">
        <f>('INFORM CC 2025'!AI75/10)*'Resultados INFORM CC'!AV78</f>
        <v>73724.858365569147</v>
      </c>
      <c r="AL78" s="350">
        <f>('INFORM CC 2025'!AJ75/10)*'Resultados INFORM CC'!AU78</f>
        <v>57157.704810078372</v>
      </c>
      <c r="AM78" s="350">
        <f>('INFORM CC 2025'!AK75/10)*'Resultados INFORM CC'!AV78</f>
        <v>72475.284494966269</v>
      </c>
      <c r="AO78" s="349">
        <v>185921</v>
      </c>
      <c r="AP78" s="350">
        <v>274404</v>
      </c>
      <c r="AQ78" s="350">
        <v>341942</v>
      </c>
      <c r="AR78" s="350">
        <v>478530</v>
      </c>
      <c r="AS78" s="350">
        <v>816561</v>
      </c>
      <c r="AT78" s="350">
        <v>70378</v>
      </c>
      <c r="AU78" s="350">
        <f t="shared" si="21"/>
        <v>100276.67510540065</v>
      </c>
      <c r="AV78" s="350">
        <f t="shared" si="22"/>
        <v>124957.38706028668</v>
      </c>
      <c r="AW78" s="350">
        <f t="shared" si="23"/>
        <v>174871.34786004349</v>
      </c>
      <c r="AX78" s="350">
        <f t="shared" si="24"/>
        <v>298399.52078228106</v>
      </c>
    </row>
    <row r="79" spans="1:50">
      <c r="A79" s="373" t="s">
        <v>18</v>
      </c>
      <c r="B79" s="368" t="s">
        <v>30</v>
      </c>
      <c r="C79" s="369">
        <v>512</v>
      </c>
      <c r="D79" s="341">
        <f>'INFORM CC 2025'!AG76</f>
        <v>4.8</v>
      </c>
      <c r="E79" s="340">
        <f>'INFORM CC 2025'!AI76</f>
        <v>4.9000000000000004</v>
      </c>
      <c r="F79" s="348">
        <f t="shared" si="13"/>
        <v>0.10000000000000053</v>
      </c>
      <c r="G79" s="348">
        <v>0.9113</v>
      </c>
      <c r="H79" s="340">
        <f>'INFORM CC 2025'!AH76</f>
        <v>4.7</v>
      </c>
      <c r="I79" s="348">
        <f t="shared" si="14"/>
        <v>0</v>
      </c>
      <c r="J79" s="348">
        <v>0.63386399999999998</v>
      </c>
      <c r="K79" s="341">
        <f>'INFORM CC 2025'!AK76</f>
        <v>4.7</v>
      </c>
      <c r="L79" s="348">
        <f t="shared" si="15"/>
        <v>0</v>
      </c>
      <c r="M79" s="348">
        <v>1.1452169999999999</v>
      </c>
      <c r="N79" s="341">
        <f>'INFORM CC 2025'!AJ76</f>
        <v>4.8</v>
      </c>
      <c r="O79" s="348">
        <f t="shared" si="16"/>
        <v>0</v>
      </c>
      <c r="P79" s="348">
        <v>0.47484599999999999</v>
      </c>
      <c r="Q79" s="348">
        <v>4.781940848574239</v>
      </c>
      <c r="R79" s="349">
        <v>28080</v>
      </c>
      <c r="S79" s="349">
        <v>77298</v>
      </c>
      <c r="T79" s="349">
        <f t="shared" si="17"/>
        <v>10261.399385430424</v>
      </c>
      <c r="U79" s="349">
        <f t="shared" si="18"/>
        <v>28247.352197115419</v>
      </c>
      <c r="V79" s="348">
        <v>0</v>
      </c>
      <c r="W79" s="349">
        <v>25207</v>
      </c>
      <c r="X79" s="349">
        <v>17468</v>
      </c>
      <c r="Y79" s="349">
        <f t="shared" si="19"/>
        <v>9211.5062075692549</v>
      </c>
      <c r="Z79" s="349">
        <f t="shared" si="20"/>
        <v>6383.4089909080712</v>
      </c>
      <c r="AA79" s="348">
        <v>1.7</v>
      </c>
      <c r="AB79" s="348">
        <v>0.7</v>
      </c>
      <c r="AC79" s="348">
        <v>0.1</v>
      </c>
      <c r="AD79" s="349">
        <f>('INFORM CC 2025'!AG76/10)*'Resultados INFORM CC'!AO79</f>
        <v>42187.199999999997</v>
      </c>
      <c r="AE79" s="350">
        <f>('INFORM CC 2025'!AH76/10)*'Resultados INFORM CC'!AP79</f>
        <v>60967.460000000006</v>
      </c>
      <c r="AF79" s="350">
        <f>('INFORM CC 2025'!AI76/10)*'Resultados INFORM CC'!AQ79</f>
        <v>79206.540000000008</v>
      </c>
      <c r="AG79" s="350">
        <f>('INFORM CC 2025'!AJ76/10)*'Resultados INFORM CC'!AR79</f>
        <v>108582.72</v>
      </c>
      <c r="AH79" s="350">
        <f>('INFORM CC 2025'!AK76/10)*'Resultados INFORM CC'!AS79</f>
        <v>181425.17</v>
      </c>
      <c r="AI79" s="350">
        <f>('INFORM CC 2025'!AG76/10)*'Resultados INFORM CC'!AT79</f>
        <v>13876.32</v>
      </c>
      <c r="AJ79" s="350">
        <f>('INFORM CC 2025'!AH76/10)*'Resultados INFORM CC'!AU79</f>
        <v>22279.61027689651</v>
      </c>
      <c r="AK79" s="350">
        <f>('INFORM CC 2025'!AI76/10)*'Resultados INFORM CC'!AV79</f>
        <v>28944.798464318745</v>
      </c>
      <c r="AL79" s="350">
        <f>('INFORM CC 2025'!AJ76/10)*'Resultados INFORM CC'!AU79</f>
        <v>22753.64453810707</v>
      </c>
      <c r="AM79" s="350">
        <f>('INFORM CC 2025'!AK76/10)*'Resultados INFORM CC'!AV79</f>
        <v>27763.378118836346</v>
      </c>
      <c r="AO79" s="349">
        <v>87890</v>
      </c>
      <c r="AP79" s="350">
        <v>129718</v>
      </c>
      <c r="AQ79" s="350">
        <v>161646</v>
      </c>
      <c r="AR79" s="350">
        <v>226214</v>
      </c>
      <c r="AS79" s="350">
        <v>386011</v>
      </c>
      <c r="AT79" s="350">
        <v>28909</v>
      </c>
      <c r="AU79" s="350">
        <f t="shared" si="21"/>
        <v>47403.4261210564</v>
      </c>
      <c r="AV79" s="350">
        <f t="shared" si="22"/>
        <v>59071.017274119884</v>
      </c>
      <c r="AW79" s="350">
        <f t="shared" si="23"/>
        <v>82666.388909393092</v>
      </c>
      <c r="AX79" s="350">
        <f t="shared" si="24"/>
        <v>141061.71788352504</v>
      </c>
    </row>
    <row r="80" spans="1:50">
      <c r="A80" s="367" t="s">
        <v>186</v>
      </c>
      <c r="B80" s="368" t="s">
        <v>186</v>
      </c>
      <c r="C80" s="369">
        <v>601</v>
      </c>
      <c r="D80" s="341">
        <f>'INFORM CC 2025'!AG77</f>
        <v>5.7</v>
      </c>
      <c r="E80" s="340">
        <f>'INFORM CC 2025'!AI77</f>
        <v>5.4</v>
      </c>
      <c r="F80" s="348">
        <f t="shared" si="13"/>
        <v>0</v>
      </c>
      <c r="G80" s="348">
        <v>0.9113</v>
      </c>
      <c r="H80" s="340">
        <f>'INFORM CC 2025'!AH77</f>
        <v>5.4</v>
      </c>
      <c r="I80" s="348">
        <f t="shared" si="14"/>
        <v>0</v>
      </c>
      <c r="J80" s="348">
        <v>0.63386399999999998</v>
      </c>
      <c r="K80" s="341">
        <f>'INFORM CC 2025'!AK77</f>
        <v>5.6</v>
      </c>
      <c r="L80" s="348">
        <f t="shared" si="15"/>
        <v>0</v>
      </c>
      <c r="M80" s="348">
        <v>1.1452169999999999</v>
      </c>
      <c r="N80" s="341">
        <f>'INFORM CC 2025'!AJ77</f>
        <v>5.4</v>
      </c>
      <c r="O80" s="348">
        <f t="shared" si="16"/>
        <v>0</v>
      </c>
      <c r="P80" s="348">
        <v>0.47484599999999999</v>
      </c>
      <c r="Q80" s="348">
        <v>9.3181823933260262</v>
      </c>
      <c r="R80" s="349">
        <v>223298</v>
      </c>
      <c r="S80" s="349">
        <v>296606</v>
      </c>
      <c r="T80" s="349">
        <f t="shared" si="17"/>
        <v>81600.782050136855</v>
      </c>
      <c r="U80" s="349">
        <f t="shared" si="18"/>
        <v>108390.05078757038</v>
      </c>
      <c r="V80" s="348">
        <v>0.28831757818480241</v>
      </c>
      <c r="W80" s="349">
        <v>40457</v>
      </c>
      <c r="X80" s="349">
        <v>27536</v>
      </c>
      <c r="Y80" s="349">
        <f t="shared" si="19"/>
        <v>14784.381586052659</v>
      </c>
      <c r="Z80" s="349">
        <f t="shared" si="20"/>
        <v>10062.603044060263</v>
      </c>
      <c r="AA80" s="348">
        <v>1.7</v>
      </c>
      <c r="AB80" s="348">
        <v>0.7</v>
      </c>
      <c r="AC80" s="348">
        <v>0.1</v>
      </c>
      <c r="AD80" s="349">
        <f>('INFORM CC 2025'!AG77/10)*'Resultados INFORM CC'!AO80</f>
        <v>98650.470000000016</v>
      </c>
      <c r="AE80" s="350">
        <f>('INFORM CC 2025'!AH77/10)*'Resultados INFORM CC'!AP80</f>
        <v>137937.06</v>
      </c>
      <c r="AF80" s="350">
        <f>('INFORM CC 2025'!AI77/10)*'Resultados INFORM CC'!AQ80</f>
        <v>171886.86000000002</v>
      </c>
      <c r="AG80" s="350">
        <f>('INFORM CC 2025'!AJ77/10)*'Resultados INFORM CC'!AR80</f>
        <v>240546.24000000002</v>
      </c>
      <c r="AH80" s="350">
        <f>('INFORM CC 2025'!AK77/10)*'Resultados INFORM CC'!AS80</f>
        <v>425669.99999999994</v>
      </c>
      <c r="AI80" s="350">
        <f>('INFORM CC 2025'!AG77/10)*'Resultados INFORM CC'!AT80</f>
        <v>34407.480000000003</v>
      </c>
      <c r="AJ80" s="350">
        <f>('INFORM CC 2025'!AH77/10)*'Resultados INFORM CC'!AU80</f>
        <v>50406.953800287738</v>
      </c>
      <c r="AK80" s="350">
        <f>('INFORM CC 2025'!AI77/10)*'Resultados INFORM CC'!AV80</f>
        <v>62813.380326480248</v>
      </c>
      <c r="AL80" s="350">
        <f>('INFORM CC 2025'!AJ77/10)*'Resultados INFORM CC'!AU80</f>
        <v>50406.953800287738</v>
      </c>
      <c r="AM80" s="350">
        <f>('INFORM CC 2025'!AK77/10)*'Resultados INFORM CC'!AV80</f>
        <v>65139.801820053581</v>
      </c>
      <c r="AO80" s="349">
        <v>173071</v>
      </c>
      <c r="AP80" s="350">
        <v>255439</v>
      </c>
      <c r="AQ80" s="350">
        <v>318309</v>
      </c>
      <c r="AR80" s="350">
        <v>445456</v>
      </c>
      <c r="AS80" s="350">
        <v>760125</v>
      </c>
      <c r="AT80" s="350">
        <v>60364</v>
      </c>
      <c r="AU80" s="350">
        <f t="shared" si="21"/>
        <v>93346.210741273579</v>
      </c>
      <c r="AV80" s="350">
        <f t="shared" si="22"/>
        <v>116321.07467866712</v>
      </c>
      <c r="AW80" s="350">
        <f t="shared" si="23"/>
        <v>162784.96882607887</v>
      </c>
      <c r="AX80" s="350">
        <f t="shared" si="24"/>
        <v>277775.86210293096</v>
      </c>
    </row>
    <row r="81" spans="1:50">
      <c r="A81" s="367" t="s">
        <v>186</v>
      </c>
      <c r="B81" s="368" t="s">
        <v>187</v>
      </c>
      <c r="C81" s="369">
        <v>602</v>
      </c>
      <c r="D81" s="341">
        <f>'INFORM CC 2025'!AG78</f>
        <v>5.9</v>
      </c>
      <c r="E81" s="340">
        <f>'INFORM CC 2025'!AI78</f>
        <v>6.1</v>
      </c>
      <c r="F81" s="348">
        <f t="shared" si="13"/>
        <v>0.19999999999999929</v>
      </c>
      <c r="G81" s="348">
        <v>0.9113</v>
      </c>
      <c r="H81" s="340">
        <f>'INFORM CC 2025'!AH78</f>
        <v>6</v>
      </c>
      <c r="I81" s="348">
        <f t="shared" si="14"/>
        <v>9.9999999999999645E-2</v>
      </c>
      <c r="J81" s="348">
        <v>0.63386399999999998</v>
      </c>
      <c r="K81" s="341">
        <f>'INFORM CC 2025'!AK78</f>
        <v>6</v>
      </c>
      <c r="L81" s="348">
        <f t="shared" si="15"/>
        <v>9.9999999999999645E-2</v>
      </c>
      <c r="M81" s="348">
        <v>1.1452169999999999</v>
      </c>
      <c r="N81" s="341">
        <f>'INFORM CC 2025'!AJ78</f>
        <v>6</v>
      </c>
      <c r="O81" s="348">
        <f t="shared" si="16"/>
        <v>9.9999999999999645E-2</v>
      </c>
      <c r="P81" s="348">
        <v>0.47484599999999999</v>
      </c>
      <c r="Q81" s="348">
        <v>0.98034402288968225</v>
      </c>
      <c r="R81" s="349">
        <v>331</v>
      </c>
      <c r="S81" s="349">
        <v>1645</v>
      </c>
      <c r="T81" s="349">
        <f t="shared" si="17"/>
        <v>120.95880329691846</v>
      </c>
      <c r="U81" s="349">
        <f t="shared" si="18"/>
        <v>601.13967197411137</v>
      </c>
      <c r="V81" s="348">
        <v>0</v>
      </c>
      <c r="W81" s="349">
        <v>2429</v>
      </c>
      <c r="X81" s="349">
        <v>1727</v>
      </c>
      <c r="Y81" s="349">
        <f t="shared" si="19"/>
        <v>887.64028159581551</v>
      </c>
      <c r="Z81" s="349">
        <f t="shared" si="20"/>
        <v>631.10529696005494</v>
      </c>
      <c r="AA81" s="348">
        <v>1.7</v>
      </c>
      <c r="AB81" s="348">
        <v>0.7</v>
      </c>
      <c r="AC81" s="348">
        <v>0.1</v>
      </c>
      <c r="AD81" s="349">
        <f>('INFORM CC 2025'!AG78/10)*'Resultados INFORM CC'!AO81</f>
        <v>5382.5700000000006</v>
      </c>
      <c r="AE81" s="350">
        <f>('INFORM CC 2025'!AH78/10)*'Resultados INFORM CC'!AP81</f>
        <v>8079</v>
      </c>
      <c r="AF81" s="350">
        <f>('INFORM CC 2025'!AI78/10)*'Resultados INFORM CC'!AQ81</f>
        <v>10235.799999999999</v>
      </c>
      <c r="AG81" s="350">
        <f>('INFORM CC 2025'!AJ78/10)*'Resultados INFORM CC'!AR81</f>
        <v>14089.199999999999</v>
      </c>
      <c r="AH81" s="350">
        <f>('INFORM CC 2025'!AK78/10)*'Resultados INFORM CC'!AS81</f>
        <v>24042</v>
      </c>
      <c r="AI81" s="350">
        <f>('INFORM CC 2025'!AG78/10)*'Resultados INFORM CC'!AT81</f>
        <v>1714.5400000000002</v>
      </c>
      <c r="AJ81" s="350">
        <f>('INFORM CC 2025'!AH78/10)*'Resultados INFORM CC'!AU81</f>
        <v>2952.3449300175357</v>
      </c>
      <c r="AK81" s="350">
        <f>('INFORM CC 2025'!AI78/10)*'Resultados INFORM CC'!AV81</f>
        <v>3740.5139540380601</v>
      </c>
      <c r="AL81" s="350">
        <f>('INFORM CC 2025'!AJ78/10)*'Resultados INFORM CC'!AU81</f>
        <v>2952.3449300175357</v>
      </c>
      <c r="AM81" s="350">
        <f>('INFORM CC 2025'!AK78/10)*'Resultados INFORM CC'!AV81</f>
        <v>3679.19405315219</v>
      </c>
      <c r="AO81" s="349">
        <v>9123</v>
      </c>
      <c r="AP81" s="350">
        <v>13465</v>
      </c>
      <c r="AQ81" s="350">
        <v>16780</v>
      </c>
      <c r="AR81" s="350">
        <v>23482</v>
      </c>
      <c r="AS81" s="350">
        <v>40070</v>
      </c>
      <c r="AT81" s="350">
        <v>2906</v>
      </c>
      <c r="AU81" s="350">
        <f t="shared" si="21"/>
        <v>4920.5748833625594</v>
      </c>
      <c r="AV81" s="350">
        <f t="shared" si="22"/>
        <v>6131.9900885869838</v>
      </c>
      <c r="AW81" s="350">
        <f t="shared" si="23"/>
        <v>8581.1317795112973</v>
      </c>
      <c r="AX81" s="350">
        <f t="shared" si="24"/>
        <v>14642.958453497047</v>
      </c>
    </row>
    <row r="82" spans="1:50">
      <c r="A82" s="367" t="s">
        <v>186</v>
      </c>
      <c r="B82" s="368" t="s">
        <v>188</v>
      </c>
      <c r="C82" s="369">
        <v>603</v>
      </c>
      <c r="D82" s="341">
        <f>'INFORM CC 2025'!AG79</f>
        <v>5.9</v>
      </c>
      <c r="E82" s="340">
        <f>'INFORM CC 2025'!AI79</f>
        <v>6.3</v>
      </c>
      <c r="F82" s="348">
        <f t="shared" si="13"/>
        <v>0.39999999999999947</v>
      </c>
      <c r="G82" s="348">
        <v>0.9113</v>
      </c>
      <c r="H82" s="340">
        <f>'INFORM CC 2025'!AH79</f>
        <v>6.4</v>
      </c>
      <c r="I82" s="348">
        <f t="shared" si="14"/>
        <v>0.5</v>
      </c>
      <c r="J82" s="348">
        <v>0.63386399999999998</v>
      </c>
      <c r="K82" s="341">
        <f>'INFORM CC 2025'!AK79</f>
        <v>6.3</v>
      </c>
      <c r="L82" s="348">
        <f t="shared" si="15"/>
        <v>0.39999999999999947</v>
      </c>
      <c r="M82" s="348">
        <v>1.1452169999999999</v>
      </c>
      <c r="N82" s="341">
        <f>'INFORM CC 2025'!AJ79</f>
        <v>6.4</v>
      </c>
      <c r="O82" s="348">
        <f t="shared" si="16"/>
        <v>0.5</v>
      </c>
      <c r="P82" s="348">
        <v>0.47484599999999999</v>
      </c>
      <c r="Q82" s="348">
        <v>3.9282554339986611</v>
      </c>
      <c r="R82" s="349">
        <v>8811</v>
      </c>
      <c r="S82" s="349">
        <v>20779</v>
      </c>
      <c r="T82" s="349">
        <f t="shared" si="17"/>
        <v>3219.8429481847388</v>
      </c>
      <c r="U82" s="349">
        <f t="shared" si="18"/>
        <v>7593.3624583283045</v>
      </c>
      <c r="V82" s="348">
        <v>0</v>
      </c>
      <c r="W82" s="349">
        <v>7388</v>
      </c>
      <c r="X82" s="349">
        <v>4883</v>
      </c>
      <c r="Y82" s="349">
        <f t="shared" si="19"/>
        <v>2699.829724343304</v>
      </c>
      <c r="Z82" s="349">
        <f t="shared" si="20"/>
        <v>1784.4164244678334</v>
      </c>
      <c r="AA82" s="348">
        <v>1.7</v>
      </c>
      <c r="AB82" s="348">
        <v>0.7</v>
      </c>
      <c r="AC82" s="348">
        <v>0.1</v>
      </c>
      <c r="AD82" s="349">
        <f>('INFORM CC 2025'!AG79/10)*'Resultados INFORM CC'!AO82</f>
        <v>16968.990000000002</v>
      </c>
      <c r="AE82" s="350">
        <f>('INFORM CC 2025'!AH79/10)*'Resultados INFORM CC'!AP82</f>
        <v>27167.360000000001</v>
      </c>
      <c r="AF82" s="350">
        <f>('INFORM CC 2025'!AI79/10)*'Resultados INFORM CC'!AQ82</f>
        <v>33325.11</v>
      </c>
      <c r="AG82" s="350">
        <f>('INFORM CC 2025'!AJ79/10)*'Resultados INFORM CC'!AR82</f>
        <v>47376.639999999999</v>
      </c>
      <c r="AH82" s="350">
        <f>('INFORM CC 2025'!AK79/10)*'Resultados INFORM CC'!AS82</f>
        <v>79580.34</v>
      </c>
      <c r="AI82" s="350">
        <f>('INFORM CC 2025'!AG79/10)*'Resultados INFORM CC'!AT82</f>
        <v>6033.3400000000011</v>
      </c>
      <c r="AJ82" s="350">
        <f>('INFORM CC 2025'!AH79/10)*'Resultados INFORM CC'!AU82</f>
        <v>9927.8892880258936</v>
      </c>
      <c r="AK82" s="350">
        <f>('INFORM CC 2025'!AI79/10)*'Resultados INFORM CC'!AV82</f>
        <v>12178.143278967284</v>
      </c>
      <c r="AL82" s="350">
        <f>('INFORM CC 2025'!AJ79/10)*'Resultados INFORM CC'!AU82</f>
        <v>9927.8892880258936</v>
      </c>
      <c r="AM82" s="350">
        <f>('INFORM CC 2025'!AK79/10)*'Resultados INFORM CC'!AV82</f>
        <v>12178.143278967284</v>
      </c>
      <c r="AO82" s="349">
        <v>28761</v>
      </c>
      <c r="AP82" s="350">
        <v>42449</v>
      </c>
      <c r="AQ82" s="350">
        <v>52897</v>
      </c>
      <c r="AR82" s="350">
        <v>74026</v>
      </c>
      <c r="AS82" s="350">
        <v>126318</v>
      </c>
      <c r="AT82" s="350">
        <v>10226</v>
      </c>
      <c r="AU82" s="350">
        <f t="shared" si="21"/>
        <v>15512.327012540458</v>
      </c>
      <c r="AV82" s="350">
        <f t="shared" si="22"/>
        <v>19330.386157090925</v>
      </c>
      <c r="AW82" s="350">
        <f t="shared" si="23"/>
        <v>27051.650673286062</v>
      </c>
      <c r="AX82" s="350">
        <f t="shared" si="24"/>
        <v>46160.948987492891</v>
      </c>
    </row>
    <row r="83" spans="1:50">
      <c r="A83" s="367" t="s">
        <v>186</v>
      </c>
      <c r="B83" s="368" t="s">
        <v>189</v>
      </c>
      <c r="C83" s="369">
        <v>604</v>
      </c>
      <c r="D83" s="341">
        <f>'INFORM CC 2025'!AG80</f>
        <v>5.3</v>
      </c>
      <c r="E83" s="340">
        <f>'INFORM CC 2025'!AI80</f>
        <v>5.4</v>
      </c>
      <c r="F83" s="348">
        <f t="shared" si="13"/>
        <v>0.10000000000000053</v>
      </c>
      <c r="G83" s="348">
        <v>0.9113</v>
      </c>
      <c r="H83" s="340">
        <f>'INFORM CC 2025'!AH80</f>
        <v>5</v>
      </c>
      <c r="I83" s="348">
        <f t="shared" si="14"/>
        <v>0</v>
      </c>
      <c r="J83" s="348">
        <v>0.63386399999999998</v>
      </c>
      <c r="K83" s="341">
        <f>'INFORM CC 2025'!AK80</f>
        <v>5.5</v>
      </c>
      <c r="L83" s="348">
        <f t="shared" si="15"/>
        <v>0.20000000000000018</v>
      </c>
      <c r="M83" s="348">
        <v>1.1452169999999999</v>
      </c>
      <c r="N83" s="341">
        <f>'INFORM CC 2025'!AJ80</f>
        <v>5.3</v>
      </c>
      <c r="O83" s="348">
        <f t="shared" si="16"/>
        <v>0</v>
      </c>
      <c r="P83" s="348">
        <v>0.47484599999999999</v>
      </c>
      <c r="Q83" s="348">
        <v>0.10946468698360984</v>
      </c>
      <c r="R83" s="349">
        <v>9</v>
      </c>
      <c r="S83" s="349">
        <v>77</v>
      </c>
      <c r="T83" s="349">
        <f t="shared" si="17"/>
        <v>3.288910059432828</v>
      </c>
      <c r="U83" s="349">
        <f t="shared" si="18"/>
        <v>28.138452730703087</v>
      </c>
      <c r="V83" s="348">
        <v>0</v>
      </c>
      <c r="W83" s="349">
        <v>1092</v>
      </c>
      <c r="X83" s="349">
        <v>723</v>
      </c>
      <c r="Y83" s="349">
        <f t="shared" si="19"/>
        <v>399.05442054451652</v>
      </c>
      <c r="Z83" s="349">
        <f t="shared" si="20"/>
        <v>264.20910810777053</v>
      </c>
      <c r="AA83" s="348">
        <v>1.7</v>
      </c>
      <c r="AB83" s="348">
        <v>0.7</v>
      </c>
      <c r="AC83" s="348">
        <v>0.1</v>
      </c>
      <c r="AD83" s="349">
        <f>('INFORM CC 2025'!AG80/10)*'Resultados INFORM CC'!AO83</f>
        <v>1912.24</v>
      </c>
      <c r="AE83" s="350">
        <f>('INFORM CC 2025'!AH80/10)*'Resultados INFORM CC'!AP83</f>
        <v>2663</v>
      </c>
      <c r="AF83" s="350">
        <f>('INFORM CC 2025'!AI80/10)*'Resultados INFORM CC'!AQ83</f>
        <v>3583.44</v>
      </c>
      <c r="AG83" s="350">
        <f>('INFORM CC 2025'!AJ80/10)*'Resultados INFORM CC'!AR83</f>
        <v>4922.1100000000006</v>
      </c>
      <c r="AH83" s="350">
        <f>('INFORM CC 2025'!AK80/10)*'Resultados INFORM CC'!AS83</f>
        <v>8716.4000000000015</v>
      </c>
      <c r="AI83" s="350">
        <f>('INFORM CC 2025'!AG80/10)*'Resultados INFORM CC'!AT83</f>
        <v>601.55000000000007</v>
      </c>
      <c r="AJ83" s="350">
        <f>('INFORM CC 2025'!AH80/10)*'Resultados INFORM CC'!AU83</f>
        <v>973.15194314106907</v>
      </c>
      <c r="AK83" s="350">
        <f>('INFORM CC 2025'!AI80/10)*'Resultados INFORM CC'!AV83</f>
        <v>1309.5124292637752</v>
      </c>
      <c r="AL83" s="350">
        <f>('INFORM CC 2025'!AJ80/10)*'Resultados INFORM CC'!AU83</f>
        <v>1031.5410597295333</v>
      </c>
      <c r="AM83" s="350">
        <f>('INFORM CC 2025'!AK80/10)*'Resultados INFORM CC'!AV83</f>
        <v>1333.7626594353264</v>
      </c>
      <c r="AO83" s="349">
        <v>3608</v>
      </c>
      <c r="AP83" s="350">
        <v>5326</v>
      </c>
      <c r="AQ83" s="350">
        <v>6636</v>
      </c>
      <c r="AR83" s="350">
        <v>9287</v>
      </c>
      <c r="AS83" s="350">
        <v>15848</v>
      </c>
      <c r="AT83" s="350">
        <v>1135</v>
      </c>
      <c r="AU83" s="350">
        <f t="shared" si="21"/>
        <v>1946.3038862821381</v>
      </c>
      <c r="AV83" s="350">
        <f t="shared" si="22"/>
        <v>2425.0230171551389</v>
      </c>
      <c r="AW83" s="350">
        <f t="shared" si="23"/>
        <v>3393.7897468836304</v>
      </c>
      <c r="AX83" s="350">
        <f t="shared" si="24"/>
        <v>5791.4051802101621</v>
      </c>
    </row>
    <row r="84" spans="1:50">
      <c r="A84" s="367" t="s">
        <v>186</v>
      </c>
      <c r="B84" s="368" t="s">
        <v>190</v>
      </c>
      <c r="C84" s="369">
        <v>605</v>
      </c>
      <c r="D84" s="341">
        <f>'INFORM CC 2025'!AG81</f>
        <v>6.1</v>
      </c>
      <c r="E84" s="340">
        <f>'INFORM CC 2025'!AI81</f>
        <v>5.0999999999999996</v>
      </c>
      <c r="F84" s="348">
        <f t="shared" si="13"/>
        <v>0</v>
      </c>
      <c r="G84" s="348">
        <v>0.9113</v>
      </c>
      <c r="H84" s="340">
        <f>'INFORM CC 2025'!AH81</f>
        <v>4.8</v>
      </c>
      <c r="I84" s="348">
        <f t="shared" si="14"/>
        <v>0</v>
      </c>
      <c r="J84" s="348">
        <v>0.63386399999999998</v>
      </c>
      <c r="K84" s="341">
        <f>'INFORM CC 2025'!AK81</f>
        <v>5</v>
      </c>
      <c r="L84" s="348">
        <f t="shared" si="15"/>
        <v>0</v>
      </c>
      <c r="M84" s="348">
        <v>1.1452169999999999</v>
      </c>
      <c r="N84" s="341">
        <f>'INFORM CC 2025'!AJ81</f>
        <v>4.8</v>
      </c>
      <c r="O84" s="348">
        <f t="shared" si="16"/>
        <v>0</v>
      </c>
      <c r="P84" s="348">
        <v>0.47484599999999999</v>
      </c>
      <c r="Q84" s="348">
        <v>2.774262903494443</v>
      </c>
      <c r="R84" s="349">
        <v>2974</v>
      </c>
      <c r="S84" s="349">
        <v>13704</v>
      </c>
      <c r="T84" s="349">
        <f t="shared" si="17"/>
        <v>1086.8020574170257</v>
      </c>
      <c r="U84" s="349">
        <f t="shared" si="18"/>
        <v>5007.9137171630528</v>
      </c>
      <c r="V84" s="348">
        <v>3.3699986067453516</v>
      </c>
      <c r="W84" s="349">
        <v>6919</v>
      </c>
      <c r="X84" s="349">
        <v>4607</v>
      </c>
      <c r="Y84" s="349">
        <f t="shared" si="19"/>
        <v>2528.4409668017488</v>
      </c>
      <c r="Z84" s="349">
        <f t="shared" si="20"/>
        <v>1683.5565159785599</v>
      </c>
      <c r="AA84" s="348">
        <v>1.7</v>
      </c>
      <c r="AB84" s="348">
        <v>0.7</v>
      </c>
      <c r="AC84" s="348">
        <v>0.1</v>
      </c>
      <c r="AD84" s="349">
        <f>('INFORM CC 2025'!AG81/10)*'Resultados INFORM CC'!AO84</f>
        <v>16383.99</v>
      </c>
      <c r="AE84" s="350">
        <f>('INFORM CC 2025'!AH81/10)*'Resultados INFORM CC'!AP84</f>
        <v>19028.16</v>
      </c>
      <c r="AF84" s="350">
        <f>('INFORM CC 2025'!AI81/10)*'Resultados INFORM CC'!AQ84</f>
        <v>25192.98</v>
      </c>
      <c r="AG84" s="350">
        <f>('INFORM CC 2025'!AJ81/10)*'Resultados INFORM CC'!AR84</f>
        <v>33182.400000000001</v>
      </c>
      <c r="AH84" s="350">
        <f>('INFORM CC 2025'!AK81/10)*'Resultados INFORM CC'!AS84</f>
        <v>58982</v>
      </c>
      <c r="AI84" s="350">
        <f>('INFORM CC 2025'!AG81/10)*'Resultados INFORM CC'!AT84</f>
        <v>5516.84</v>
      </c>
      <c r="AJ84" s="350">
        <f>('INFORM CC 2025'!AH81/10)*'Resultados INFORM CC'!AU84</f>
        <v>6953.5452040552618</v>
      </c>
      <c r="AK84" s="350">
        <f>('INFORM CC 2025'!AI81/10)*'Resultados INFORM CC'!AV84</f>
        <v>9206.3828165655614</v>
      </c>
      <c r="AL84" s="350">
        <f>('INFORM CC 2025'!AJ81/10)*'Resultados INFORM CC'!AU84</f>
        <v>6953.5452040552618</v>
      </c>
      <c r="AM84" s="350">
        <f>('INFORM CC 2025'!AK81/10)*'Resultados INFORM CC'!AV84</f>
        <v>9025.8655064368249</v>
      </c>
      <c r="AO84" s="349">
        <v>26859</v>
      </c>
      <c r="AP84" s="350">
        <v>39642</v>
      </c>
      <c r="AQ84" s="350">
        <v>49398</v>
      </c>
      <c r="AR84" s="350">
        <v>69130</v>
      </c>
      <c r="AS84" s="350">
        <v>117964</v>
      </c>
      <c r="AT84" s="350">
        <v>9044</v>
      </c>
      <c r="AU84" s="350">
        <f t="shared" si="21"/>
        <v>14486.552508448463</v>
      </c>
      <c r="AV84" s="350">
        <f t="shared" si="22"/>
        <v>18051.73101287365</v>
      </c>
      <c r="AW84" s="350">
        <f t="shared" si="23"/>
        <v>25262.483600954602</v>
      </c>
      <c r="AX84" s="350">
        <f t="shared" si="24"/>
        <v>43108.10958343713</v>
      </c>
    </row>
    <row r="85" spans="1:50">
      <c r="A85" s="367" t="s">
        <v>186</v>
      </c>
      <c r="B85" s="368" t="s">
        <v>191</v>
      </c>
      <c r="C85" s="369">
        <v>606</v>
      </c>
      <c r="D85" s="341">
        <f>'INFORM CC 2025'!AG82</f>
        <v>7</v>
      </c>
      <c r="E85" s="340">
        <f>'INFORM CC 2025'!AI82</f>
        <v>6.5</v>
      </c>
      <c r="F85" s="348">
        <f t="shared" si="13"/>
        <v>0</v>
      </c>
      <c r="G85" s="348">
        <v>0.9113</v>
      </c>
      <c r="H85" s="340">
        <f>'INFORM CC 2025'!AH82</f>
        <v>6.4</v>
      </c>
      <c r="I85" s="348">
        <f t="shared" si="14"/>
        <v>0</v>
      </c>
      <c r="J85" s="348">
        <v>0.63386399999999998</v>
      </c>
      <c r="K85" s="341">
        <f>'INFORM CC 2025'!AK82</f>
        <v>6.7</v>
      </c>
      <c r="L85" s="348">
        <f t="shared" si="15"/>
        <v>0</v>
      </c>
      <c r="M85" s="348">
        <v>1.1452169999999999</v>
      </c>
      <c r="N85" s="341">
        <f>'INFORM CC 2025'!AJ82</f>
        <v>6.5</v>
      </c>
      <c r="O85" s="348">
        <f t="shared" si="16"/>
        <v>0</v>
      </c>
      <c r="P85" s="348">
        <v>0.47484599999999999</v>
      </c>
      <c r="Q85" s="348">
        <v>7.0188685598555214</v>
      </c>
      <c r="R85" s="349">
        <v>47327</v>
      </c>
      <c r="S85" s="349">
        <v>68853</v>
      </c>
      <c r="T85" s="349">
        <f t="shared" si="17"/>
        <v>17294.91626475305</v>
      </c>
      <c r="U85" s="349">
        <f t="shared" si="18"/>
        <v>25161.258258014281</v>
      </c>
      <c r="V85" s="348">
        <v>3.810154484844932</v>
      </c>
      <c r="W85" s="349">
        <v>12549</v>
      </c>
      <c r="X85" s="349">
        <v>8275</v>
      </c>
      <c r="Y85" s="349">
        <f t="shared" si="19"/>
        <v>4585.8369262025071</v>
      </c>
      <c r="Z85" s="349">
        <f t="shared" si="20"/>
        <v>3023.9700824229617</v>
      </c>
      <c r="AA85" s="348">
        <v>1.7</v>
      </c>
      <c r="AB85" s="348">
        <v>0.7</v>
      </c>
      <c r="AC85" s="348">
        <v>0.1</v>
      </c>
      <c r="AD85" s="349">
        <f>('INFORM CC 2025'!AG82/10)*'Resultados INFORM CC'!AO85</f>
        <v>35233.799999999996</v>
      </c>
      <c r="AE85" s="350">
        <f>('INFORM CC 2025'!AH82/10)*'Resultados INFORM CC'!AP85</f>
        <v>47544.959999999999</v>
      </c>
      <c r="AF85" s="350">
        <f>('INFORM CC 2025'!AI82/10)*'Resultados INFORM CC'!AQ85</f>
        <v>60173.1</v>
      </c>
      <c r="AG85" s="350">
        <f>('INFORM CC 2025'!AJ82/10)*'Resultados INFORM CC'!AR85</f>
        <v>84208.8</v>
      </c>
      <c r="AH85" s="350">
        <f>('INFORM CC 2025'!AK82/10)*'Resultados INFORM CC'!AS85</f>
        <v>148114.89000000001</v>
      </c>
      <c r="AI85" s="350">
        <f>('INFORM CC 2025'!AG82/10)*'Resultados INFORM CC'!AT85</f>
        <v>13052.199999999999</v>
      </c>
      <c r="AJ85" s="350">
        <f>('INFORM CC 2025'!AH82/10)*'Resultados INFORM CC'!AU85</f>
        <v>17374.566357703494</v>
      </c>
      <c r="AK85" s="350">
        <f>('INFORM CC 2025'!AI82/10)*'Resultados INFORM CC'!AV85</f>
        <v>21989.323766361947</v>
      </c>
      <c r="AL85" s="350">
        <f>('INFORM CC 2025'!AJ82/10)*'Resultados INFORM CC'!AU85</f>
        <v>17646.04395704261</v>
      </c>
      <c r="AM85" s="350">
        <f>('INFORM CC 2025'!AK82/10)*'Resultados INFORM CC'!AV85</f>
        <v>22665.918343788468</v>
      </c>
      <c r="AO85" s="349">
        <v>50334</v>
      </c>
      <c r="AP85" s="350">
        <v>74289</v>
      </c>
      <c r="AQ85" s="350">
        <v>92574</v>
      </c>
      <c r="AR85" s="350">
        <v>129552</v>
      </c>
      <c r="AS85" s="350">
        <v>221067</v>
      </c>
      <c r="AT85" s="350">
        <v>18646</v>
      </c>
      <c r="AU85" s="350">
        <f t="shared" si="21"/>
        <v>27147.759933911708</v>
      </c>
      <c r="AV85" s="350">
        <f t="shared" si="22"/>
        <v>33829.728871326071</v>
      </c>
      <c r="AW85" s="350">
        <f t="shared" si="23"/>
        <v>47342.764002182419</v>
      </c>
      <c r="AX85" s="350">
        <f t="shared" si="24"/>
        <v>80785.497789848552</v>
      </c>
    </row>
    <row r="86" spans="1:50">
      <c r="A86" s="367" t="s">
        <v>186</v>
      </c>
      <c r="B86" s="368" t="s">
        <v>192</v>
      </c>
      <c r="C86" s="369">
        <v>607</v>
      </c>
      <c r="D86" s="341">
        <f>'INFORM CC 2025'!AG83</f>
        <v>6.5</v>
      </c>
      <c r="E86" s="340">
        <f>'INFORM CC 2025'!AI83</f>
        <v>4.9000000000000004</v>
      </c>
      <c r="F86" s="348">
        <f t="shared" si="13"/>
        <v>0</v>
      </c>
      <c r="G86" s="348">
        <v>0.9113</v>
      </c>
      <c r="H86" s="340">
        <f>'INFORM CC 2025'!AH83</f>
        <v>4.5</v>
      </c>
      <c r="I86" s="348">
        <f t="shared" si="14"/>
        <v>0</v>
      </c>
      <c r="J86" s="348">
        <v>0.63386399999999998</v>
      </c>
      <c r="K86" s="341">
        <f>'INFORM CC 2025'!AK83</f>
        <v>4.8</v>
      </c>
      <c r="L86" s="348">
        <f t="shared" si="15"/>
        <v>0</v>
      </c>
      <c r="M86" s="348">
        <v>1.1452169999999999</v>
      </c>
      <c r="N86" s="341">
        <f>'INFORM CC 2025'!AJ83</f>
        <v>4.7</v>
      </c>
      <c r="O86" s="348">
        <f t="shared" si="16"/>
        <v>0</v>
      </c>
      <c r="P86" s="348">
        <v>0.47484599999999999</v>
      </c>
      <c r="Q86" s="348">
        <v>10</v>
      </c>
      <c r="R86" s="349">
        <v>72623</v>
      </c>
      <c r="S86" s="349">
        <v>90497</v>
      </c>
      <c r="T86" s="349">
        <f t="shared" si="17"/>
        <v>26538.946138465588</v>
      </c>
      <c r="U86" s="349">
        <f t="shared" si="18"/>
        <v>33070.721516499187</v>
      </c>
      <c r="V86" s="348">
        <v>4.8895682777209757</v>
      </c>
      <c r="W86" s="349">
        <v>11307</v>
      </c>
      <c r="X86" s="349">
        <v>7724</v>
      </c>
      <c r="Y86" s="349">
        <f t="shared" si="19"/>
        <v>4131.9673380007762</v>
      </c>
      <c r="Z86" s="349">
        <f t="shared" si="20"/>
        <v>2822.615699895463</v>
      </c>
      <c r="AA86" s="348">
        <v>1.7</v>
      </c>
      <c r="AB86" s="348">
        <v>0.7</v>
      </c>
      <c r="AC86" s="348">
        <v>0.1</v>
      </c>
      <c r="AD86" s="349">
        <f>('INFORM CC 2025'!AG83/10)*'Resultados INFORM CC'!AO86</f>
        <v>31983.25</v>
      </c>
      <c r="AE86" s="350">
        <f>('INFORM CC 2025'!AH83/10)*'Resultados INFORM CC'!AP86</f>
        <v>32680.350000000002</v>
      </c>
      <c r="AF86" s="350">
        <f>('INFORM CC 2025'!AI83/10)*'Resultados INFORM CC'!AQ86</f>
        <v>44343.530000000006</v>
      </c>
      <c r="AG86" s="350">
        <f>('INFORM CC 2025'!AJ83/10)*'Resultados INFORM CC'!AR86</f>
        <v>59523.62</v>
      </c>
      <c r="AH86" s="350">
        <f>('INFORM CC 2025'!AK83/10)*'Resultados INFORM CC'!AS86</f>
        <v>103731.84</v>
      </c>
      <c r="AI86" s="350">
        <f>('INFORM CC 2025'!AG83/10)*'Resultados INFORM CC'!AT86</f>
        <v>11873.550000000001</v>
      </c>
      <c r="AJ86" s="350">
        <f>('INFORM CC 2025'!AH83/10)*'Resultados INFORM CC'!AU86</f>
        <v>11942.525762309515</v>
      </c>
      <c r="AK86" s="350">
        <f>('INFORM CC 2025'!AI83/10)*'Resultados INFORM CC'!AV86</f>
        <v>16204.653543084603</v>
      </c>
      <c r="AL86" s="350">
        <f>('INFORM CC 2025'!AJ83/10)*'Resultados INFORM CC'!AU86</f>
        <v>12473.304685078827</v>
      </c>
      <c r="AM86" s="350">
        <f>('INFORM CC 2025'!AK83/10)*'Resultados INFORM CC'!AV86</f>
        <v>15873.94632791961</v>
      </c>
      <c r="AO86" s="349">
        <v>49205</v>
      </c>
      <c r="AP86" s="350">
        <v>72623</v>
      </c>
      <c r="AQ86" s="350">
        <v>90497</v>
      </c>
      <c r="AR86" s="350">
        <v>126646</v>
      </c>
      <c r="AS86" s="350">
        <v>216108</v>
      </c>
      <c r="AT86" s="350">
        <v>18267</v>
      </c>
      <c r="AU86" s="350">
        <f t="shared" si="21"/>
        <v>26538.946138465588</v>
      </c>
      <c r="AV86" s="350">
        <f t="shared" si="22"/>
        <v>33070.721516499187</v>
      </c>
      <c r="AW86" s="350">
        <f t="shared" si="23"/>
        <v>46280.811487436666</v>
      </c>
      <c r="AX86" s="350">
        <f t="shared" si="24"/>
        <v>78973.308347101076</v>
      </c>
    </row>
    <row r="87" spans="1:50">
      <c r="A87" s="367" t="s">
        <v>186</v>
      </c>
      <c r="B87" s="368" t="s">
        <v>193</v>
      </c>
      <c r="C87" s="369">
        <v>608</v>
      </c>
      <c r="D87" s="341">
        <f>'INFORM CC 2025'!AG84</f>
        <v>6.1</v>
      </c>
      <c r="E87" s="340">
        <f>'INFORM CC 2025'!AI84</f>
        <v>6.6</v>
      </c>
      <c r="F87" s="348">
        <f t="shared" si="13"/>
        <v>0.5</v>
      </c>
      <c r="G87" s="348">
        <v>0.9113</v>
      </c>
      <c r="H87" s="340">
        <f>'INFORM CC 2025'!AH84</f>
        <v>6.6</v>
      </c>
      <c r="I87" s="348">
        <f t="shared" si="14"/>
        <v>0.5</v>
      </c>
      <c r="J87" s="348">
        <v>0.63386399999999998</v>
      </c>
      <c r="K87" s="341">
        <f>'INFORM CC 2025'!AK84</f>
        <v>6.7</v>
      </c>
      <c r="L87" s="348">
        <f t="shared" si="15"/>
        <v>0.60000000000000053</v>
      </c>
      <c r="M87" s="348">
        <v>1.1452169999999999</v>
      </c>
      <c r="N87" s="341">
        <f>'INFORM CC 2025'!AJ84</f>
        <v>6.6</v>
      </c>
      <c r="O87" s="348">
        <f t="shared" si="16"/>
        <v>0.5</v>
      </c>
      <c r="P87" s="348">
        <v>0.47484599999999999</v>
      </c>
      <c r="Q87" s="348">
        <v>0.24975429413527372</v>
      </c>
      <c r="R87" s="349">
        <v>35</v>
      </c>
      <c r="S87" s="349">
        <v>231</v>
      </c>
      <c r="T87" s="349">
        <f t="shared" si="17"/>
        <v>12.79020578668322</v>
      </c>
      <c r="U87" s="349">
        <f t="shared" si="18"/>
        <v>84.415358192109252</v>
      </c>
      <c r="V87" s="348">
        <v>2.3524264301227831</v>
      </c>
      <c r="W87" s="349">
        <v>1417</v>
      </c>
      <c r="X87" s="349">
        <v>980</v>
      </c>
      <c r="Y87" s="349">
        <f t="shared" si="19"/>
        <v>517.82061713514645</v>
      </c>
      <c r="Z87" s="349">
        <f t="shared" si="20"/>
        <v>358.12576202713018</v>
      </c>
      <c r="AA87" s="348">
        <v>1.7</v>
      </c>
      <c r="AB87" s="348">
        <v>0.7</v>
      </c>
      <c r="AC87" s="348">
        <v>0.1</v>
      </c>
      <c r="AD87" s="349">
        <f>('INFORM CC 2025'!AG84/10)*'Resultados INFORM CC'!AO87</f>
        <v>3071.35</v>
      </c>
      <c r="AE87" s="350">
        <f>('INFORM CC 2025'!AH84/10)*'Resultados INFORM CC'!AP87</f>
        <v>4904.4599999999991</v>
      </c>
      <c r="AF87" s="350">
        <f>('INFORM CC 2025'!AI84/10)*'Resultados INFORM CC'!AQ87</f>
        <v>6111.5999999999995</v>
      </c>
      <c r="AG87" s="350">
        <f>('INFORM CC 2025'!AJ84/10)*'Resultados INFORM CC'!AR87</f>
        <v>8552.2799999999988</v>
      </c>
      <c r="AH87" s="350">
        <f>('INFORM CC 2025'!AK84/10)*'Resultados INFORM CC'!AS87</f>
        <v>14815.04</v>
      </c>
      <c r="AI87" s="350">
        <f>('INFORM CC 2025'!AG84/10)*'Resultados INFORM CC'!AT87</f>
        <v>992.47</v>
      </c>
      <c r="AJ87" s="350">
        <f>('INFORM CC 2025'!AH84/10)*'Resultados INFORM CC'!AU87</f>
        <v>1792.2586477873251</v>
      </c>
      <c r="AK87" s="350">
        <f>('INFORM CC 2025'!AI84/10)*'Resultados INFORM CC'!AV87</f>
        <v>2233.3891910255188</v>
      </c>
      <c r="AL87" s="350">
        <f>('INFORM CC 2025'!AJ84/10)*'Resultados INFORM CC'!AU87</f>
        <v>1792.2586477873251</v>
      </c>
      <c r="AM87" s="350">
        <f>('INFORM CC 2025'!AK84/10)*'Resultados INFORM CC'!AV87</f>
        <v>2267.2284211925726</v>
      </c>
      <c r="AO87" s="349">
        <v>5035</v>
      </c>
      <c r="AP87" s="350">
        <v>7431</v>
      </c>
      <c r="AQ87" s="350">
        <v>9260</v>
      </c>
      <c r="AR87" s="350">
        <v>12958</v>
      </c>
      <c r="AS87" s="350">
        <v>22112</v>
      </c>
      <c r="AT87" s="350">
        <v>1627</v>
      </c>
      <c r="AU87" s="350">
        <f t="shared" si="21"/>
        <v>2715.5434057383718</v>
      </c>
      <c r="AV87" s="350">
        <f t="shared" si="22"/>
        <v>3383.923016705332</v>
      </c>
      <c r="AW87" s="350">
        <f t="shared" si="23"/>
        <v>4735.2996166811763</v>
      </c>
      <c r="AX87" s="350">
        <f t="shared" si="24"/>
        <v>8080.486581575411</v>
      </c>
    </row>
    <row r="88" spans="1:50">
      <c r="A88" s="367" t="s">
        <v>186</v>
      </c>
      <c r="B88" s="368" t="s">
        <v>194</v>
      </c>
      <c r="C88" s="369">
        <v>609</v>
      </c>
      <c r="D88" s="341">
        <f>'INFORM CC 2025'!AG85</f>
        <v>5.8</v>
      </c>
      <c r="E88" s="340">
        <f>'INFORM CC 2025'!AI85</f>
        <v>5.8</v>
      </c>
      <c r="F88" s="348">
        <f t="shared" si="13"/>
        <v>0</v>
      </c>
      <c r="G88" s="348">
        <v>0.9113</v>
      </c>
      <c r="H88" s="340">
        <f>'INFORM CC 2025'!AH85</f>
        <v>5.9</v>
      </c>
      <c r="I88" s="348">
        <f t="shared" si="14"/>
        <v>0.10000000000000053</v>
      </c>
      <c r="J88" s="348">
        <v>0.63386399999999998</v>
      </c>
      <c r="K88" s="341">
        <f>'INFORM CC 2025'!AK85</f>
        <v>5.9</v>
      </c>
      <c r="L88" s="348">
        <f t="shared" si="15"/>
        <v>0.10000000000000053</v>
      </c>
      <c r="M88" s="348">
        <v>1.1452169999999999</v>
      </c>
      <c r="N88" s="341">
        <f>'INFORM CC 2025'!AJ85</f>
        <v>5.8</v>
      </c>
      <c r="O88" s="348">
        <f t="shared" si="16"/>
        <v>0</v>
      </c>
      <c r="P88" s="348">
        <v>0.47484599999999999</v>
      </c>
      <c r="Q88" s="348">
        <v>8.0668304955704215</v>
      </c>
      <c r="R88" s="349">
        <v>37728</v>
      </c>
      <c r="S88" s="349">
        <v>52199</v>
      </c>
      <c r="T88" s="349">
        <f t="shared" si="17"/>
        <v>13787.110969142415</v>
      </c>
      <c r="U88" s="349">
        <f t="shared" si="18"/>
        <v>19075.312910259356</v>
      </c>
      <c r="V88" s="348">
        <v>4.2955080783193686</v>
      </c>
      <c r="W88" s="349">
        <v>8522</v>
      </c>
      <c r="X88" s="349">
        <v>5680</v>
      </c>
      <c r="Y88" s="349">
        <f t="shared" si="19"/>
        <v>3114.2323918318402</v>
      </c>
      <c r="Z88" s="349">
        <f t="shared" si="20"/>
        <v>2075.6676819531626</v>
      </c>
      <c r="AA88" s="348">
        <v>1.7</v>
      </c>
      <c r="AB88" s="348">
        <v>0.7</v>
      </c>
      <c r="AC88" s="348">
        <v>0.1</v>
      </c>
      <c r="AD88" s="349">
        <f>('INFORM CC 2025'!AG85/10)*'Resultados INFORM CC'!AO88</f>
        <v>20406.14</v>
      </c>
      <c r="AE88" s="350">
        <f>('INFORM CC 2025'!AH85/10)*'Resultados INFORM CC'!AP88</f>
        <v>30636.930000000004</v>
      </c>
      <c r="AF88" s="350">
        <f>('INFORM CC 2025'!AI85/10)*'Resultados INFORM CC'!AQ88</f>
        <v>37530.639999999999</v>
      </c>
      <c r="AG88" s="350">
        <f>('INFORM CC 2025'!AJ85/10)*'Resultados INFORM CC'!AR88</f>
        <v>52521.899999999994</v>
      </c>
      <c r="AH88" s="350">
        <f>('INFORM CC 2025'!AK85/10)*'Resultados INFORM CC'!AS88</f>
        <v>91168.57</v>
      </c>
      <c r="AI88" s="350">
        <f>('INFORM CC 2025'!AG85/10)*'Resultados INFORM CC'!AT88</f>
        <v>7464.5999999999995</v>
      </c>
      <c r="AJ88" s="350">
        <f>('INFORM CC 2025'!AH85/10)*'Resultados INFORM CC'!AU88</f>
        <v>11195.789696348822</v>
      </c>
      <c r="AK88" s="350">
        <f>('INFORM CC 2025'!AI85/10)*'Resultados INFORM CC'!AV88</f>
        <v>13714.988825883562</v>
      </c>
      <c r="AL88" s="350">
        <f>('INFORM CC 2025'!AJ85/10)*'Resultados INFORM CC'!AU88</f>
        <v>11006.030548953078</v>
      </c>
      <c r="AM88" s="350">
        <f>('INFORM CC 2025'!AK85/10)*'Resultados INFORM CC'!AV88</f>
        <v>13951.454150467765</v>
      </c>
      <c r="AO88" s="349">
        <v>35183</v>
      </c>
      <c r="AP88" s="350">
        <v>51927</v>
      </c>
      <c r="AQ88" s="350">
        <v>64708</v>
      </c>
      <c r="AR88" s="350">
        <v>90555</v>
      </c>
      <c r="AS88" s="350">
        <v>154523</v>
      </c>
      <c r="AT88" s="350">
        <v>12870</v>
      </c>
      <c r="AU88" s="350">
        <f t="shared" si="21"/>
        <v>18975.914739574273</v>
      </c>
      <c r="AV88" s="350">
        <f t="shared" si="22"/>
        <v>23646.532458419937</v>
      </c>
      <c r="AW88" s="350">
        <f t="shared" si="23"/>
        <v>33091.916714659972</v>
      </c>
      <c r="AX88" s="350">
        <f t="shared" si="24"/>
        <v>56468.027679304323</v>
      </c>
    </row>
    <row r="89" spans="1:50">
      <c r="A89" s="367" t="s">
        <v>186</v>
      </c>
      <c r="B89" s="368" t="s">
        <v>195</v>
      </c>
      <c r="C89" s="369">
        <v>610</v>
      </c>
      <c r="D89" s="341">
        <f>'INFORM CC 2025'!AG86</f>
        <v>5.4</v>
      </c>
      <c r="E89" s="340">
        <f>'INFORM CC 2025'!AI86</f>
        <v>6</v>
      </c>
      <c r="F89" s="348">
        <f t="shared" si="13"/>
        <v>0.59999999999999964</v>
      </c>
      <c r="G89" s="348">
        <v>0.9113</v>
      </c>
      <c r="H89" s="340">
        <f>'INFORM CC 2025'!AH86</f>
        <v>6</v>
      </c>
      <c r="I89" s="348">
        <f t="shared" si="14"/>
        <v>0.59999999999999964</v>
      </c>
      <c r="J89" s="348">
        <v>0.63386399999999998</v>
      </c>
      <c r="K89" s="341">
        <f>'INFORM CC 2025'!AK86</f>
        <v>6</v>
      </c>
      <c r="L89" s="348">
        <f t="shared" si="15"/>
        <v>0.59999999999999964</v>
      </c>
      <c r="M89" s="348">
        <v>1.1452169999999999</v>
      </c>
      <c r="N89" s="341">
        <f>'INFORM CC 2025'!AJ86</f>
        <v>6</v>
      </c>
      <c r="O89" s="348">
        <f t="shared" si="16"/>
        <v>0.59999999999999964</v>
      </c>
      <c r="P89" s="348">
        <v>0.47484599999999999</v>
      </c>
      <c r="Q89" s="348">
        <v>3.2708842252523311</v>
      </c>
      <c r="R89" s="349">
        <v>3367</v>
      </c>
      <c r="S89" s="349">
        <v>11530</v>
      </c>
      <c r="T89" s="349">
        <f t="shared" si="17"/>
        <v>1230.4177966789259</v>
      </c>
      <c r="U89" s="349">
        <f t="shared" si="18"/>
        <v>4213.4592205845011</v>
      </c>
      <c r="V89" s="348">
        <v>3.4960814883085423</v>
      </c>
      <c r="W89" s="349">
        <v>4918</v>
      </c>
      <c r="X89" s="349">
        <v>3600</v>
      </c>
      <c r="Y89" s="349">
        <f t="shared" si="19"/>
        <v>1797.2066302545165</v>
      </c>
      <c r="Z89" s="349">
        <f t="shared" si="20"/>
        <v>1315.5640237731313</v>
      </c>
      <c r="AA89" s="348">
        <v>1.7</v>
      </c>
      <c r="AB89" s="348">
        <v>0.7</v>
      </c>
      <c r="AC89" s="348">
        <v>0.1</v>
      </c>
      <c r="AD89" s="349">
        <f>('INFORM CC 2025'!AG86/10)*'Resultados INFORM CC'!AO89</f>
        <v>10349.640000000001</v>
      </c>
      <c r="AE89" s="350">
        <f>('INFORM CC 2025'!AH86/10)*'Resultados INFORM CC'!AP89</f>
        <v>16972.2</v>
      </c>
      <c r="AF89" s="350">
        <f>('INFORM CC 2025'!AI86/10)*'Resultados INFORM CC'!AQ89</f>
        <v>21149.399999999998</v>
      </c>
      <c r="AG89" s="350">
        <f>('INFORM CC 2025'!AJ86/10)*'Resultados INFORM CC'!AR89</f>
        <v>29598</v>
      </c>
      <c r="AH89" s="350">
        <f>('INFORM CC 2025'!AK86/10)*'Resultados INFORM CC'!AS89</f>
        <v>50505.599999999999</v>
      </c>
      <c r="AI89" s="350">
        <f>('INFORM CC 2025'!AG86/10)*'Resultados INFORM CC'!AT89</f>
        <v>3473.28</v>
      </c>
      <c r="AJ89" s="350">
        <f>('INFORM CC 2025'!AH86/10)*'Resultados INFORM CC'!AU89</f>
        <v>6202.2265900784269</v>
      </c>
      <c r="AK89" s="350">
        <f>('INFORM CC 2025'!AI86/10)*'Resultados INFORM CC'!AV89</f>
        <v>7728.7193789965168</v>
      </c>
      <c r="AL89" s="350">
        <f>('INFORM CC 2025'!AJ86/10)*'Resultados INFORM CC'!AU89</f>
        <v>6202.2265900784269</v>
      </c>
      <c r="AM89" s="350">
        <f>('INFORM CC 2025'!AK86/10)*'Resultados INFORM CC'!AV89</f>
        <v>7728.7193789965168</v>
      </c>
      <c r="AO89" s="349">
        <v>19166</v>
      </c>
      <c r="AP89" s="350">
        <v>28287</v>
      </c>
      <c r="AQ89" s="350">
        <v>35249</v>
      </c>
      <c r="AR89" s="350">
        <v>49330</v>
      </c>
      <c r="AS89" s="350">
        <v>84176</v>
      </c>
      <c r="AT89" s="350">
        <v>6432</v>
      </c>
      <c r="AU89" s="350">
        <f t="shared" si="21"/>
        <v>10337.044316797379</v>
      </c>
      <c r="AV89" s="350">
        <f t="shared" si="22"/>
        <v>12881.198964994195</v>
      </c>
      <c r="AW89" s="350">
        <f t="shared" si="23"/>
        <v>18026.881470202381</v>
      </c>
      <c r="AX89" s="350">
        <f t="shared" si="24"/>
        <v>30760.810351424196</v>
      </c>
    </row>
    <row r="90" spans="1:50">
      <c r="A90" s="367" t="s">
        <v>186</v>
      </c>
      <c r="B90" s="368" t="s">
        <v>196</v>
      </c>
      <c r="C90" s="369">
        <v>611</v>
      </c>
      <c r="D90" s="341">
        <f>'INFORM CC 2025'!AG87</f>
        <v>5.4</v>
      </c>
      <c r="E90" s="340">
        <f>'INFORM CC 2025'!AI87</f>
        <v>5.8</v>
      </c>
      <c r="F90" s="348">
        <f t="shared" si="13"/>
        <v>0.39999999999999947</v>
      </c>
      <c r="G90" s="348">
        <v>0.9113</v>
      </c>
      <c r="H90" s="340">
        <f>'INFORM CC 2025'!AH87</f>
        <v>5.7</v>
      </c>
      <c r="I90" s="348">
        <f t="shared" si="14"/>
        <v>0.29999999999999982</v>
      </c>
      <c r="J90" s="348">
        <v>0.63386399999999998</v>
      </c>
      <c r="K90" s="341">
        <f>'INFORM CC 2025'!AK87</f>
        <v>5.8</v>
      </c>
      <c r="L90" s="348">
        <f t="shared" si="15"/>
        <v>0.39999999999999947</v>
      </c>
      <c r="M90" s="348">
        <v>1.1452169999999999</v>
      </c>
      <c r="N90" s="341">
        <f>'INFORM CC 2025'!AJ87</f>
        <v>5.6</v>
      </c>
      <c r="O90" s="348">
        <f t="shared" si="16"/>
        <v>0.19999999999999929</v>
      </c>
      <c r="P90" s="348">
        <v>0.47484599999999999</v>
      </c>
      <c r="Q90" s="348">
        <v>3.7005524562572867</v>
      </c>
      <c r="R90" s="349">
        <v>6781</v>
      </c>
      <c r="S90" s="349">
        <v>16475</v>
      </c>
      <c r="T90" s="349">
        <f t="shared" si="17"/>
        <v>2478.0110125571118</v>
      </c>
      <c r="U90" s="349">
        <f t="shared" si="18"/>
        <v>6020.5325810173163</v>
      </c>
      <c r="V90" s="348">
        <v>3.7094943413301085</v>
      </c>
      <c r="W90" s="349">
        <v>6241</v>
      </c>
      <c r="X90" s="349">
        <v>4437</v>
      </c>
      <c r="Y90" s="349">
        <f t="shared" si="19"/>
        <v>2280.6764089911421</v>
      </c>
      <c r="Z90" s="349">
        <f t="shared" si="20"/>
        <v>1621.4326593003843</v>
      </c>
      <c r="AA90" s="348">
        <v>1.7</v>
      </c>
      <c r="AB90" s="348">
        <v>0.7</v>
      </c>
      <c r="AC90" s="348">
        <v>0.1</v>
      </c>
      <c r="AD90" s="349">
        <f>('INFORM CC 2025'!AG87/10)*'Resultados INFORM CC'!AO90</f>
        <v>13071.240000000002</v>
      </c>
      <c r="AE90" s="350">
        <f>('INFORM CC 2025'!AH87/10)*'Resultados INFORM CC'!AP90</f>
        <v>20363.820000000003</v>
      </c>
      <c r="AF90" s="350">
        <f>('INFORM CC 2025'!AI87/10)*'Resultados INFORM CC'!AQ90</f>
        <v>25821.599999999999</v>
      </c>
      <c r="AG90" s="350">
        <f>('INFORM CC 2025'!AJ87/10)*'Resultados INFORM CC'!AR90</f>
        <v>34889.679999999993</v>
      </c>
      <c r="AH90" s="350">
        <f>('INFORM CC 2025'!AK87/10)*'Resultados INFORM CC'!AS90</f>
        <v>61661.539999999994</v>
      </c>
      <c r="AI90" s="350">
        <f>('INFORM CC 2025'!AG87/10)*'Resultados INFORM CC'!AT90</f>
        <v>4280.04</v>
      </c>
      <c r="AJ90" s="350">
        <f>('INFORM CC 2025'!AH87/10)*'Resultados INFORM CC'!AU90</f>
        <v>7441.6413829421581</v>
      </c>
      <c r="AK90" s="350">
        <f>('INFORM CC 2025'!AI87/10)*'Resultados INFORM CC'!AV90</f>
        <v>9436.1022211834133</v>
      </c>
      <c r="AL90" s="350">
        <f>('INFORM CC 2025'!AJ87/10)*'Resultados INFORM CC'!AU90</f>
        <v>7311.0862709607145</v>
      </c>
      <c r="AM90" s="350">
        <f>('INFORM CC 2025'!AK87/10)*'Resultados INFORM CC'!AV90</f>
        <v>9436.1022211834133</v>
      </c>
      <c r="AO90" s="349">
        <v>24206</v>
      </c>
      <c r="AP90" s="350">
        <v>35726</v>
      </c>
      <c r="AQ90" s="350">
        <v>44520</v>
      </c>
      <c r="AR90" s="350">
        <v>62303</v>
      </c>
      <c r="AS90" s="350">
        <v>106313</v>
      </c>
      <c r="AT90" s="350">
        <v>7926</v>
      </c>
      <c r="AU90" s="350">
        <f t="shared" si="21"/>
        <v>13055.511198144135</v>
      </c>
      <c r="AV90" s="350">
        <f t="shared" si="22"/>
        <v>16269.141760661058</v>
      </c>
      <c r="AW90" s="350">
        <f t="shared" si="23"/>
        <v>22767.662603649278</v>
      </c>
      <c r="AX90" s="350">
        <f t="shared" si="24"/>
        <v>38850.43279427581</v>
      </c>
    </row>
    <row r="91" spans="1:50">
      <c r="A91" s="367" t="s">
        <v>186</v>
      </c>
      <c r="B91" s="368" t="s">
        <v>197</v>
      </c>
      <c r="C91" s="369">
        <v>612</v>
      </c>
      <c r="D91" s="341">
        <f>'INFORM CC 2025'!AG88</f>
        <v>5.8</v>
      </c>
      <c r="E91" s="340">
        <f>'INFORM CC 2025'!AI88</f>
        <v>6</v>
      </c>
      <c r="F91" s="348">
        <f t="shared" si="13"/>
        <v>0.20000000000000018</v>
      </c>
      <c r="G91" s="348">
        <v>0.9113</v>
      </c>
      <c r="H91" s="340">
        <f>'INFORM CC 2025'!AH88</f>
        <v>5.9</v>
      </c>
      <c r="I91" s="348">
        <f t="shared" si="14"/>
        <v>0.10000000000000053</v>
      </c>
      <c r="J91" s="348">
        <v>0.63386399999999998</v>
      </c>
      <c r="K91" s="341">
        <f>'INFORM CC 2025'!AK88</f>
        <v>5.8</v>
      </c>
      <c r="L91" s="348">
        <f t="shared" si="15"/>
        <v>0</v>
      </c>
      <c r="M91" s="348">
        <v>1.1452169999999999</v>
      </c>
      <c r="N91" s="341">
        <f>'INFORM CC 2025'!AJ88</f>
        <v>5.9</v>
      </c>
      <c r="O91" s="348">
        <f t="shared" si="16"/>
        <v>0.10000000000000053</v>
      </c>
      <c r="P91" s="348">
        <v>0.47484599999999999</v>
      </c>
      <c r="Q91" s="348">
        <v>3.0334762641948716</v>
      </c>
      <c r="R91" s="349">
        <v>1454</v>
      </c>
      <c r="S91" s="349">
        <v>3068</v>
      </c>
      <c r="T91" s="349">
        <f t="shared" si="17"/>
        <v>531.34169182392577</v>
      </c>
      <c r="U91" s="349">
        <f t="shared" si="18"/>
        <v>1121.1528958155463</v>
      </c>
      <c r="V91" s="348">
        <v>3.7768421060817028</v>
      </c>
      <c r="W91" s="349">
        <v>1426</v>
      </c>
      <c r="X91" s="349">
        <v>1007</v>
      </c>
      <c r="Y91" s="349">
        <f t="shared" si="19"/>
        <v>521.10952719457919</v>
      </c>
      <c r="Z91" s="349">
        <f t="shared" si="20"/>
        <v>367.99249220542868</v>
      </c>
      <c r="AA91" s="348">
        <v>1.7</v>
      </c>
      <c r="AB91" s="348">
        <v>0.7</v>
      </c>
      <c r="AC91" s="348">
        <v>0.1</v>
      </c>
      <c r="AD91" s="349">
        <f>('INFORM CC 2025'!AG88/10)*'Resultados INFORM CC'!AO91</f>
        <v>3189.4199999999996</v>
      </c>
      <c r="AE91" s="350">
        <f>('INFORM CC 2025'!AH88/10)*'Resultados INFORM CC'!AP91</f>
        <v>4788.4400000000005</v>
      </c>
      <c r="AF91" s="350">
        <f>('INFORM CC 2025'!AI88/10)*'Resultados INFORM CC'!AQ91</f>
        <v>6068.4</v>
      </c>
      <c r="AG91" s="350">
        <f>('INFORM CC 2025'!AJ88/10)*'Resultados INFORM CC'!AR91</f>
        <v>8350.86</v>
      </c>
      <c r="AH91" s="350">
        <f>('INFORM CC 2025'!AK88/10)*'Resultados INFORM CC'!AS91</f>
        <v>14008.16</v>
      </c>
      <c r="AI91" s="350">
        <f>('INFORM CC 2025'!AG88/10)*'Resultados INFORM CC'!AT91</f>
        <v>937.28</v>
      </c>
      <c r="AJ91" s="350">
        <f>('INFORM CC 2025'!AH88/10)*'Resultados INFORM CC'!AU91</f>
        <v>1749.860942776726</v>
      </c>
      <c r="AK91" s="350">
        <f>('INFORM CC 2025'!AI88/10)*'Resultados INFORM CC'!AV91</f>
        <v>2217.6024227402413</v>
      </c>
      <c r="AL91" s="350">
        <f>('INFORM CC 2025'!AJ88/10)*'Resultados INFORM CC'!AU91</f>
        <v>1749.860942776726</v>
      </c>
      <c r="AM91" s="350">
        <f>('INFORM CC 2025'!AK88/10)*'Resultados INFORM CC'!AV91</f>
        <v>2143.6823419822335</v>
      </c>
      <c r="AO91" s="349">
        <v>5499</v>
      </c>
      <c r="AP91" s="350">
        <v>8116</v>
      </c>
      <c r="AQ91" s="350">
        <v>10114</v>
      </c>
      <c r="AR91" s="350">
        <v>14154</v>
      </c>
      <c r="AS91" s="350">
        <v>24152</v>
      </c>
      <c r="AT91" s="350">
        <v>1616</v>
      </c>
      <c r="AU91" s="350">
        <f t="shared" si="21"/>
        <v>2965.8660047063149</v>
      </c>
      <c r="AV91" s="350">
        <f t="shared" si="22"/>
        <v>3696.0040379004026</v>
      </c>
      <c r="AW91" s="350">
        <f t="shared" si="23"/>
        <v>5172.3592201346946</v>
      </c>
      <c r="AX91" s="350">
        <f t="shared" si="24"/>
        <v>8825.9728617135188</v>
      </c>
    </row>
    <row r="92" spans="1:50">
      <c r="A92" s="367" t="s">
        <v>186</v>
      </c>
      <c r="B92" s="368" t="s">
        <v>198</v>
      </c>
      <c r="C92" s="369">
        <v>613</v>
      </c>
      <c r="D92" s="341">
        <f>'INFORM CC 2025'!AG89</f>
        <v>6.2</v>
      </c>
      <c r="E92" s="340">
        <f>'INFORM CC 2025'!AI89</f>
        <v>6.5</v>
      </c>
      <c r="F92" s="348">
        <f t="shared" si="13"/>
        <v>0.29999999999999982</v>
      </c>
      <c r="G92" s="348">
        <v>0.9113</v>
      </c>
      <c r="H92" s="340">
        <f>'INFORM CC 2025'!AH89</f>
        <v>6</v>
      </c>
      <c r="I92" s="348">
        <f t="shared" si="14"/>
        <v>0</v>
      </c>
      <c r="J92" s="348">
        <v>0.63386399999999998</v>
      </c>
      <c r="K92" s="341">
        <f>'INFORM CC 2025'!AK89</f>
        <v>6.6</v>
      </c>
      <c r="L92" s="348">
        <f t="shared" si="15"/>
        <v>0.39999999999999947</v>
      </c>
      <c r="M92" s="348">
        <v>1.1452169999999999</v>
      </c>
      <c r="N92" s="341">
        <f>'INFORM CC 2025'!AJ89</f>
        <v>6.3</v>
      </c>
      <c r="O92" s="348">
        <f t="shared" si="16"/>
        <v>9.9999999999999645E-2</v>
      </c>
      <c r="P92" s="348">
        <v>0.47484599999999999</v>
      </c>
      <c r="Q92" s="348">
        <v>2.123882618710673</v>
      </c>
      <c r="R92" s="349">
        <v>454</v>
      </c>
      <c r="S92" s="349">
        <v>1568</v>
      </c>
      <c r="T92" s="349">
        <f t="shared" si="17"/>
        <v>165.90724077583377</v>
      </c>
      <c r="U92" s="349">
        <f t="shared" si="18"/>
        <v>573.00121924340829</v>
      </c>
      <c r="V92" s="348">
        <v>2.9411311356570691</v>
      </c>
      <c r="W92" s="349">
        <v>1054</v>
      </c>
      <c r="X92" s="349">
        <v>733</v>
      </c>
      <c r="Y92" s="349">
        <f t="shared" si="19"/>
        <v>385.16791140468899</v>
      </c>
      <c r="Z92" s="349">
        <f t="shared" si="20"/>
        <v>267.86345261825147</v>
      </c>
      <c r="AA92" s="348">
        <v>1.7</v>
      </c>
      <c r="AB92" s="348">
        <v>0.7</v>
      </c>
      <c r="AC92" s="348">
        <v>0.1</v>
      </c>
      <c r="AD92" s="349">
        <f>('INFORM CC 2025'!AG89/10)*'Resultados INFORM CC'!AO92</f>
        <v>2436.6</v>
      </c>
      <c r="AE92" s="350">
        <f>('INFORM CC 2025'!AH89/10)*'Resultados INFORM CC'!AP92</f>
        <v>3480</v>
      </c>
      <c r="AF92" s="350">
        <f>('INFORM CC 2025'!AI89/10)*'Resultados INFORM CC'!AQ92</f>
        <v>4698.2</v>
      </c>
      <c r="AG92" s="350">
        <f>('INFORM CC 2025'!AJ89/10)*'Resultados INFORM CC'!AR92</f>
        <v>6372.45</v>
      </c>
      <c r="AH92" s="350">
        <f>('INFORM CC 2025'!AK89/10)*'Resultados INFORM CC'!AS92</f>
        <v>11391.599999999999</v>
      </c>
      <c r="AI92" s="350">
        <f>('INFORM CC 2025'!AG89/10)*'Resultados INFORM CC'!AT92</f>
        <v>837</v>
      </c>
      <c r="AJ92" s="350">
        <f>('INFORM CC 2025'!AH89/10)*'Resultados INFORM CC'!AU92</f>
        <v>1271.7118896473601</v>
      </c>
      <c r="AK92" s="350">
        <f>('INFORM CC 2025'!AI89/10)*'Resultados INFORM CC'!AV92</f>
        <v>1716.8841379141459</v>
      </c>
      <c r="AL92" s="350">
        <f>('INFORM CC 2025'!AJ89/10)*'Resultados INFORM CC'!AU92</f>
        <v>1335.2974841297282</v>
      </c>
      <c r="AM92" s="350">
        <f>('INFORM CC 2025'!AK89/10)*'Resultados INFORM CC'!AV92</f>
        <v>1743.2977400359016</v>
      </c>
      <c r="AO92" s="349">
        <v>3930</v>
      </c>
      <c r="AP92" s="350">
        <v>5800</v>
      </c>
      <c r="AQ92" s="350">
        <v>7228</v>
      </c>
      <c r="AR92" s="350">
        <v>10115</v>
      </c>
      <c r="AS92" s="350">
        <v>17260</v>
      </c>
      <c r="AT92" s="350">
        <v>1350</v>
      </c>
      <c r="AU92" s="350">
        <f t="shared" si="21"/>
        <v>2119.5198160789337</v>
      </c>
      <c r="AV92" s="350">
        <f t="shared" si="22"/>
        <v>2641.3602121756089</v>
      </c>
      <c r="AW92" s="350">
        <f t="shared" si="23"/>
        <v>3696.3694723514509</v>
      </c>
      <c r="AX92" s="350">
        <f t="shared" si="24"/>
        <v>6307.398625090068</v>
      </c>
    </row>
    <row r="93" spans="1:50">
      <c r="A93" s="367" t="s">
        <v>186</v>
      </c>
      <c r="B93" s="368" t="s">
        <v>176</v>
      </c>
      <c r="C93" s="369">
        <v>614</v>
      </c>
      <c r="D93" s="341">
        <f>'INFORM CC 2025'!AG90</f>
        <v>5.6</v>
      </c>
      <c r="E93" s="340">
        <f>'INFORM CC 2025'!AI90</f>
        <v>6.2</v>
      </c>
      <c r="F93" s="348">
        <f t="shared" si="13"/>
        <v>0.60000000000000053</v>
      </c>
      <c r="G93" s="348">
        <v>0.9113</v>
      </c>
      <c r="H93" s="340">
        <f>'INFORM CC 2025'!AH90</f>
        <v>6</v>
      </c>
      <c r="I93" s="348">
        <f t="shared" si="14"/>
        <v>0.40000000000000036</v>
      </c>
      <c r="J93" s="348">
        <v>0.63386399999999998</v>
      </c>
      <c r="K93" s="341">
        <f>'INFORM CC 2025'!AK90</f>
        <v>6</v>
      </c>
      <c r="L93" s="348">
        <f t="shared" si="15"/>
        <v>0.40000000000000036</v>
      </c>
      <c r="M93" s="348">
        <v>1.1452169999999999</v>
      </c>
      <c r="N93" s="341">
        <f>'INFORM CC 2025'!AJ90</f>
        <v>6.2</v>
      </c>
      <c r="O93" s="348">
        <f t="shared" si="16"/>
        <v>0.60000000000000053</v>
      </c>
      <c r="P93" s="348">
        <v>0.47484599999999999</v>
      </c>
      <c r="Q93" s="348">
        <v>0</v>
      </c>
      <c r="R93" s="349">
        <v>1681</v>
      </c>
      <c r="S93" s="349">
        <v>3522</v>
      </c>
      <c r="T93" s="349">
        <f t="shared" si="17"/>
        <v>614.29531221184266</v>
      </c>
      <c r="U93" s="349">
        <f t="shared" si="18"/>
        <v>1287.0601365913801</v>
      </c>
      <c r="V93" s="348">
        <v>0</v>
      </c>
      <c r="W93" s="349">
        <v>1925</v>
      </c>
      <c r="X93" s="349">
        <v>1380</v>
      </c>
      <c r="Y93" s="349">
        <f t="shared" si="19"/>
        <v>703.4613182675771</v>
      </c>
      <c r="Z93" s="349">
        <f t="shared" si="20"/>
        <v>504.29954244636701</v>
      </c>
      <c r="AA93" s="348">
        <v>1.7</v>
      </c>
      <c r="AB93" s="348">
        <v>0.7</v>
      </c>
      <c r="AC93" s="348">
        <v>0.1</v>
      </c>
      <c r="AD93" s="349">
        <f>('INFORM CC 2025'!AG90/10)*'Resultados INFORM CC'!AO93</f>
        <v>2857.12</v>
      </c>
      <c r="AE93" s="350">
        <f>('INFORM CC 2025'!AH90/10)*'Resultados INFORM CC'!AP93</f>
        <v>6708</v>
      </c>
      <c r="AF93" s="350">
        <f>('INFORM CC 2025'!AI90/10)*'Resultados INFORM CC'!AQ93</f>
        <v>8637.2199999999993</v>
      </c>
      <c r="AG93" s="350">
        <f>('INFORM CC 2025'!AJ90/10)*'Resultados INFORM CC'!AR93</f>
        <v>12087.52</v>
      </c>
      <c r="AH93" s="350">
        <f>('INFORM CC 2025'!AK90/10)*'Resultados INFORM CC'!AS93</f>
        <v>19960.8</v>
      </c>
      <c r="AI93" s="350">
        <f>('INFORM CC 2025'!AG90/10)*'Resultados INFORM CC'!AT93</f>
        <v>1039.3599999999999</v>
      </c>
      <c r="AJ93" s="350">
        <f>('INFORM CC 2025'!AH90/10)*'Resultados INFORM CC'!AU93</f>
        <v>2451.3342976306012</v>
      </c>
      <c r="AK93" s="350">
        <f>('INFORM CC 2025'!AI90/10)*'Resultados INFORM CC'!AV93</f>
        <v>3156.3377492816012</v>
      </c>
      <c r="AL93" s="350">
        <f>('INFORM CC 2025'!AJ90/10)*'Resultados INFORM CC'!AU93</f>
        <v>2533.0454408849546</v>
      </c>
      <c r="AM93" s="350">
        <f>('INFORM CC 2025'!AK90/10)*'Resultados INFORM CC'!AV93</f>
        <v>3054.5204025305816</v>
      </c>
      <c r="AO93" s="349">
        <v>5102</v>
      </c>
      <c r="AP93" s="350">
        <v>11180</v>
      </c>
      <c r="AQ93" s="350">
        <v>13931</v>
      </c>
      <c r="AR93" s="350">
        <v>19496</v>
      </c>
      <c r="AS93" s="350">
        <v>33268</v>
      </c>
      <c r="AT93" s="350">
        <v>1856</v>
      </c>
      <c r="AU93" s="350">
        <f t="shared" si="21"/>
        <v>4085.5571627176687</v>
      </c>
      <c r="AV93" s="350">
        <f t="shared" si="22"/>
        <v>5090.8673375509698</v>
      </c>
      <c r="AW93" s="350">
        <f t="shared" si="23"/>
        <v>7124.5100576336017</v>
      </c>
      <c r="AX93" s="350">
        <f t="shared" si="24"/>
        <v>12157.273317467925</v>
      </c>
    </row>
    <row r="94" spans="1:50">
      <c r="A94" s="367" t="s">
        <v>186</v>
      </c>
      <c r="B94" s="368" t="s">
        <v>199</v>
      </c>
      <c r="C94" s="369">
        <v>615</v>
      </c>
      <c r="D94" s="341">
        <f>'INFORM CC 2025'!AG91</f>
        <v>5.6</v>
      </c>
      <c r="E94" s="340">
        <f>'INFORM CC 2025'!AI91</f>
        <v>5.8</v>
      </c>
      <c r="F94" s="348">
        <f t="shared" si="13"/>
        <v>0.20000000000000018</v>
      </c>
      <c r="G94" s="348">
        <v>0.9113</v>
      </c>
      <c r="H94" s="340">
        <f>'INFORM CC 2025'!AH91</f>
        <v>5.9</v>
      </c>
      <c r="I94" s="348">
        <f t="shared" si="14"/>
        <v>0.30000000000000071</v>
      </c>
      <c r="J94" s="348">
        <v>0.63386399999999998</v>
      </c>
      <c r="K94" s="341">
        <f>'INFORM CC 2025'!AK91</f>
        <v>6.1</v>
      </c>
      <c r="L94" s="348">
        <f t="shared" si="15"/>
        <v>0.5</v>
      </c>
      <c r="M94" s="348">
        <v>1.1452169999999999</v>
      </c>
      <c r="N94" s="341">
        <f>'INFORM CC 2025'!AJ91</f>
        <v>6</v>
      </c>
      <c r="O94" s="348">
        <f t="shared" si="16"/>
        <v>0.40000000000000036</v>
      </c>
      <c r="P94" s="348">
        <v>0.47484599999999999</v>
      </c>
      <c r="Q94" s="348">
        <v>0.50019994299598769</v>
      </c>
      <c r="R94" s="349">
        <v>568</v>
      </c>
      <c r="S94" s="349">
        <v>3024</v>
      </c>
      <c r="T94" s="349">
        <f t="shared" si="17"/>
        <v>207.56676819531626</v>
      </c>
      <c r="U94" s="349">
        <f t="shared" si="18"/>
        <v>1105.0737799694302</v>
      </c>
      <c r="V94" s="348">
        <v>2.9078289324234232</v>
      </c>
      <c r="W94" s="349">
        <v>8704</v>
      </c>
      <c r="X94" s="349">
        <v>5896</v>
      </c>
      <c r="Y94" s="349">
        <f t="shared" si="19"/>
        <v>3180.7414619225929</v>
      </c>
      <c r="Z94" s="349">
        <f t="shared" si="20"/>
        <v>2154.6015233795506</v>
      </c>
      <c r="AA94" s="348">
        <v>1.7</v>
      </c>
      <c r="AB94" s="348">
        <v>0.7</v>
      </c>
      <c r="AC94" s="348">
        <v>0.1</v>
      </c>
      <c r="AD94" s="349">
        <f>('INFORM CC 2025'!AG91/10)*'Resultados INFORM CC'!AO94</f>
        <v>17731.28</v>
      </c>
      <c r="AE94" s="350">
        <f>('INFORM CC 2025'!AH91/10)*'Resultados INFORM CC'!AP94</f>
        <v>27571.880000000005</v>
      </c>
      <c r="AF94" s="350">
        <f>('INFORM CC 2025'!AI91/10)*'Resultados INFORM CC'!AQ94</f>
        <v>33775.72</v>
      </c>
      <c r="AG94" s="350">
        <f>('INFORM CC 2025'!AJ91/10)*'Resultados INFORM CC'!AR94</f>
        <v>48897.599999999999</v>
      </c>
      <c r="AH94" s="350">
        <f>('INFORM CC 2025'!AK91/10)*'Resultados INFORM CC'!AS94</f>
        <v>84829.04</v>
      </c>
      <c r="AI94" s="350">
        <f>('INFORM CC 2025'!AG91/10)*'Resultados INFORM CC'!AT94</f>
        <v>6338.6399999999994</v>
      </c>
      <c r="AJ94" s="350">
        <f>('INFORM CC 2025'!AH91/10)*'Resultados INFORM CC'!AU94</f>
        <v>10075.714832163869</v>
      </c>
      <c r="AK94" s="350">
        <f>('INFORM CC 2025'!AI91/10)*'Resultados INFORM CC'!AV94</f>
        <v>12342.811696954061</v>
      </c>
      <c r="AL94" s="350">
        <f>('INFORM CC 2025'!AJ91/10)*'Resultados INFORM CC'!AU94</f>
        <v>10246.489659827661</v>
      </c>
      <c r="AM94" s="350">
        <f>('INFORM CC 2025'!AK91/10)*'Resultados INFORM CC'!AV94</f>
        <v>12981.2329916241</v>
      </c>
      <c r="AO94" s="349">
        <v>31663</v>
      </c>
      <c r="AP94" s="350">
        <v>46732</v>
      </c>
      <c r="AQ94" s="350">
        <v>58234</v>
      </c>
      <c r="AR94" s="350">
        <v>81496</v>
      </c>
      <c r="AS94" s="350">
        <v>139064</v>
      </c>
      <c r="AT94" s="350">
        <v>11319</v>
      </c>
      <c r="AU94" s="350">
        <f t="shared" si="21"/>
        <v>17077.482766379435</v>
      </c>
      <c r="AV94" s="350">
        <f t="shared" si="22"/>
        <v>21280.709822334589</v>
      </c>
      <c r="AW94" s="350">
        <f t="shared" si="23"/>
        <v>29781.446022615306</v>
      </c>
      <c r="AX94" s="350">
        <f t="shared" si="24"/>
        <v>50818.776500551867</v>
      </c>
    </row>
    <row r="95" spans="1:50">
      <c r="A95" s="367" t="s">
        <v>186</v>
      </c>
      <c r="B95" s="368" t="s">
        <v>200</v>
      </c>
      <c r="C95" s="369">
        <v>616</v>
      </c>
      <c r="D95" s="341">
        <f>'INFORM CC 2025'!AG92</f>
        <v>5.6</v>
      </c>
      <c r="E95" s="340">
        <f>'INFORM CC 2025'!AI92</f>
        <v>5.4</v>
      </c>
      <c r="F95" s="348">
        <f t="shared" si="13"/>
        <v>0</v>
      </c>
      <c r="G95" s="348">
        <v>0.9113</v>
      </c>
      <c r="H95" s="340">
        <f>'INFORM CC 2025'!AH92</f>
        <v>5.3</v>
      </c>
      <c r="I95" s="348">
        <f t="shared" si="14"/>
        <v>0</v>
      </c>
      <c r="J95" s="348">
        <v>0.63386399999999998</v>
      </c>
      <c r="K95" s="341">
        <f>'INFORM CC 2025'!AK92</f>
        <v>5.4</v>
      </c>
      <c r="L95" s="348">
        <f t="shared" si="15"/>
        <v>0</v>
      </c>
      <c r="M95" s="348">
        <v>1.1452169999999999</v>
      </c>
      <c r="N95" s="341">
        <f>'INFORM CC 2025'!AJ92</f>
        <v>5.2</v>
      </c>
      <c r="O95" s="348">
        <f t="shared" si="16"/>
        <v>0</v>
      </c>
      <c r="P95" s="348">
        <v>0.47484599999999999</v>
      </c>
      <c r="Q95" s="348">
        <v>5.062100833412905</v>
      </c>
      <c r="R95" s="349">
        <v>7720</v>
      </c>
      <c r="S95" s="349">
        <v>14313</v>
      </c>
      <c r="T95" s="349">
        <f t="shared" si="17"/>
        <v>2821.1539620912704</v>
      </c>
      <c r="U95" s="349">
        <f t="shared" si="18"/>
        <v>5230.4632978513409</v>
      </c>
      <c r="V95" s="348">
        <v>3.9782388489546348</v>
      </c>
      <c r="W95" s="349">
        <v>3832</v>
      </c>
      <c r="X95" s="349">
        <v>2590</v>
      </c>
      <c r="Y95" s="349">
        <f t="shared" si="19"/>
        <v>1400.3448164162887</v>
      </c>
      <c r="Z95" s="349">
        <f t="shared" si="20"/>
        <v>946.47522821455834</v>
      </c>
      <c r="AA95" s="348">
        <v>1.7</v>
      </c>
      <c r="AB95" s="348">
        <v>0.7</v>
      </c>
      <c r="AC95" s="348">
        <v>0.1</v>
      </c>
      <c r="AD95" s="349">
        <f>('INFORM CC 2025'!AG92/10)*'Resultados INFORM CC'!AO95</f>
        <v>8609.4399999999987</v>
      </c>
      <c r="AE95" s="350">
        <f>('INFORM CC 2025'!AH92/10)*'Resultados INFORM CC'!AP95</f>
        <v>12026.230000000001</v>
      </c>
      <c r="AF95" s="350">
        <f>('INFORM CC 2025'!AI92/10)*'Resultados INFORM CC'!AQ95</f>
        <v>15269.04</v>
      </c>
      <c r="AG95" s="350">
        <f>('INFORM CC 2025'!AJ92/10)*'Resultados INFORM CC'!AR95</f>
        <v>20576.400000000001</v>
      </c>
      <c r="AH95" s="350">
        <f>('INFORM CC 2025'!AK92/10)*'Resultados INFORM CC'!AS95</f>
        <v>36461.880000000005</v>
      </c>
      <c r="AI95" s="350">
        <f>('INFORM CC 2025'!AG92/10)*'Resultados INFORM CC'!AT95</f>
        <v>3043.6</v>
      </c>
      <c r="AJ95" s="350">
        <f>('INFORM CC 2025'!AH92/10)*'Resultados INFORM CC'!AU95</f>
        <v>4394.7987582280957</v>
      </c>
      <c r="AK95" s="350">
        <f>('INFORM CC 2025'!AI92/10)*'Resultados INFORM CC'!AV95</f>
        <v>5579.8332504313594</v>
      </c>
      <c r="AL95" s="350">
        <f>('INFORM CC 2025'!AJ92/10)*'Resultados INFORM CC'!AU95</f>
        <v>4311.8780269407735</v>
      </c>
      <c r="AM95" s="350">
        <f>('INFORM CC 2025'!AK92/10)*'Resultados INFORM CC'!AV95</f>
        <v>5579.8332504313594</v>
      </c>
      <c r="AO95" s="349">
        <v>15374</v>
      </c>
      <c r="AP95" s="350">
        <v>22691</v>
      </c>
      <c r="AQ95" s="350">
        <v>28276</v>
      </c>
      <c r="AR95" s="350">
        <v>39570</v>
      </c>
      <c r="AS95" s="350">
        <v>67522</v>
      </c>
      <c r="AT95" s="350">
        <v>5435</v>
      </c>
      <c r="AU95" s="350">
        <f t="shared" si="21"/>
        <v>8292.073128732256</v>
      </c>
      <c r="AV95" s="350">
        <f t="shared" si="22"/>
        <v>10333.02453783585</v>
      </c>
      <c r="AW95" s="350">
        <f t="shared" si="23"/>
        <v>14460.241227973002</v>
      </c>
      <c r="AX95" s="350">
        <f t="shared" si="24"/>
        <v>24674.865003669271</v>
      </c>
    </row>
    <row r="96" spans="1:50">
      <c r="A96" s="367" t="s">
        <v>170</v>
      </c>
      <c r="B96" s="368" t="s">
        <v>201</v>
      </c>
      <c r="C96" s="369">
        <v>701</v>
      </c>
      <c r="D96" s="341">
        <f>'INFORM CC 2025'!AG93</f>
        <v>5.7</v>
      </c>
      <c r="E96" s="340">
        <f>'INFORM CC 2025'!AI93</f>
        <v>5.6</v>
      </c>
      <c r="F96" s="348">
        <f t="shared" si="13"/>
        <v>0</v>
      </c>
      <c r="G96" s="348">
        <v>0.9113</v>
      </c>
      <c r="H96" s="340">
        <f>'INFORM CC 2025'!AH93</f>
        <v>5.6</v>
      </c>
      <c r="I96" s="348">
        <f t="shared" si="14"/>
        <v>0</v>
      </c>
      <c r="J96" s="348">
        <v>0.63386399999999998</v>
      </c>
      <c r="K96" s="341">
        <f>'INFORM CC 2025'!AK93</f>
        <v>5.6</v>
      </c>
      <c r="L96" s="348">
        <f t="shared" si="15"/>
        <v>0</v>
      </c>
      <c r="M96" s="348">
        <v>1.1452169999999999</v>
      </c>
      <c r="N96" s="341">
        <f>'INFORM CC 2025'!AJ93</f>
        <v>5.6</v>
      </c>
      <c r="O96" s="348">
        <f t="shared" si="16"/>
        <v>0</v>
      </c>
      <c r="P96" s="348">
        <v>0.47484599999999999</v>
      </c>
      <c r="Q96" s="348">
        <v>3.4705158908147238E-2</v>
      </c>
      <c r="R96" s="349">
        <v>6</v>
      </c>
      <c r="S96" s="349">
        <v>107</v>
      </c>
      <c r="T96" s="349">
        <f t="shared" si="17"/>
        <v>2.1926067062885521</v>
      </c>
      <c r="U96" s="349">
        <f t="shared" si="18"/>
        <v>39.101486262145848</v>
      </c>
      <c r="V96" s="348">
        <v>0.45257273919631391</v>
      </c>
      <c r="W96" s="349">
        <v>5388</v>
      </c>
      <c r="X96" s="349">
        <v>3441</v>
      </c>
      <c r="Y96" s="349">
        <f t="shared" si="19"/>
        <v>1968.9608222471197</v>
      </c>
      <c r="Z96" s="349">
        <f t="shared" si="20"/>
        <v>1257.4599460564846</v>
      </c>
      <c r="AA96" s="348">
        <v>1.7</v>
      </c>
      <c r="AB96" s="348">
        <v>0.7</v>
      </c>
      <c r="AC96" s="348">
        <v>0.1</v>
      </c>
      <c r="AD96" s="349">
        <f>('INFORM CC 2025'!AG93/10)*'Resultados INFORM CC'!AO96</f>
        <v>9576.5700000000015</v>
      </c>
      <c r="AE96" s="350">
        <f>('INFORM CC 2025'!AH93/10)*'Resultados INFORM CC'!AP96</f>
        <v>13886.88</v>
      </c>
      <c r="AF96" s="350">
        <f>('INFORM CC 2025'!AI93/10)*'Resultados INFORM CC'!AQ96</f>
        <v>17304.559999999998</v>
      </c>
      <c r="AG96" s="350">
        <f>('INFORM CC 2025'!AJ93/10)*'Resultados INFORM CC'!AR96</f>
        <v>24216.639999999996</v>
      </c>
      <c r="AH96" s="350">
        <f>('INFORM CC 2025'!AK93/10)*'Resultados INFORM CC'!AS96</f>
        <v>41323.519999999997</v>
      </c>
      <c r="AI96" s="350">
        <f>('INFORM CC 2025'!AG93/10)*'Resultados INFORM CC'!AT96</f>
        <v>3093.9600000000005</v>
      </c>
      <c r="AJ96" s="350">
        <f>('INFORM CC 2025'!AH93/10)*'Resultados INFORM CC'!AU96</f>
        <v>5074.7443695707279</v>
      </c>
      <c r="AK96" s="350">
        <f>('INFORM CC 2025'!AI93/10)*'Resultados INFORM CC'!AV96</f>
        <v>6323.6823842287704</v>
      </c>
      <c r="AL96" s="350">
        <f>('INFORM CC 2025'!AJ93/10)*'Resultados INFORM CC'!AU96</f>
        <v>5074.7443695707279</v>
      </c>
      <c r="AM96" s="350">
        <f>('INFORM CC 2025'!AK93/10)*'Resultados INFORM CC'!AV96</f>
        <v>6323.6823842287704</v>
      </c>
      <c r="AO96" s="349">
        <v>16801</v>
      </c>
      <c r="AP96" s="350">
        <v>24798</v>
      </c>
      <c r="AQ96" s="350">
        <v>30901</v>
      </c>
      <c r="AR96" s="350">
        <v>43244</v>
      </c>
      <c r="AS96" s="350">
        <v>73792</v>
      </c>
      <c r="AT96" s="350">
        <v>5428</v>
      </c>
      <c r="AU96" s="350">
        <f t="shared" si="21"/>
        <v>9062.0435170905857</v>
      </c>
      <c r="AV96" s="350">
        <f t="shared" si="22"/>
        <v>11292.289971837092</v>
      </c>
      <c r="AW96" s="350">
        <f t="shared" si="23"/>
        <v>15802.847401123692</v>
      </c>
      <c r="AX96" s="350">
        <f t="shared" si="24"/>
        <v>26966.139011740808</v>
      </c>
    </row>
    <row r="97" spans="1:50">
      <c r="A97" s="367" t="s">
        <v>170</v>
      </c>
      <c r="B97" s="368" t="s">
        <v>202</v>
      </c>
      <c r="C97" s="369">
        <v>702</v>
      </c>
      <c r="D97" s="341">
        <f>'INFORM CC 2025'!AG94</f>
        <v>6</v>
      </c>
      <c r="E97" s="340">
        <f>'INFORM CC 2025'!AI94</f>
        <v>5.6</v>
      </c>
      <c r="F97" s="348">
        <f t="shared" si="13"/>
        <v>0</v>
      </c>
      <c r="G97" s="348">
        <v>0.9113</v>
      </c>
      <c r="H97" s="340">
        <f>'INFORM CC 2025'!AH94</f>
        <v>5.3</v>
      </c>
      <c r="I97" s="348">
        <f t="shared" si="14"/>
        <v>0</v>
      </c>
      <c r="J97" s="348">
        <v>0.63386399999999998</v>
      </c>
      <c r="K97" s="341">
        <f>'INFORM CC 2025'!AK94</f>
        <v>5.5</v>
      </c>
      <c r="L97" s="348">
        <f t="shared" si="15"/>
        <v>0</v>
      </c>
      <c r="M97" s="348">
        <v>1.1452169999999999</v>
      </c>
      <c r="N97" s="341">
        <f>'INFORM CC 2025'!AJ94</f>
        <v>5.6</v>
      </c>
      <c r="O97" s="348">
        <f t="shared" si="16"/>
        <v>0</v>
      </c>
      <c r="P97" s="348">
        <v>0.47484599999999999</v>
      </c>
      <c r="Q97" s="348">
        <v>4.5823094466195806E-2</v>
      </c>
      <c r="R97" s="349">
        <v>3</v>
      </c>
      <c r="S97" s="349">
        <v>82</v>
      </c>
      <c r="T97" s="349">
        <f t="shared" si="17"/>
        <v>1.0963033531442761</v>
      </c>
      <c r="U97" s="349">
        <f t="shared" si="18"/>
        <v>29.965624985943546</v>
      </c>
      <c r="V97" s="348">
        <v>0</v>
      </c>
      <c r="W97" s="349">
        <v>3177</v>
      </c>
      <c r="X97" s="349">
        <v>2041</v>
      </c>
      <c r="Y97" s="349">
        <f t="shared" si="19"/>
        <v>1160.9852509797884</v>
      </c>
      <c r="Z97" s="349">
        <f t="shared" si="20"/>
        <v>745.85171458915579</v>
      </c>
      <c r="AA97" s="348">
        <v>1.7</v>
      </c>
      <c r="AB97" s="348">
        <v>0.7</v>
      </c>
      <c r="AC97" s="348">
        <v>0.1</v>
      </c>
      <c r="AD97" s="349">
        <f>('INFORM CC 2025'!AG94/10)*'Resultados INFORM CC'!AO97</f>
        <v>5873.4</v>
      </c>
      <c r="AE97" s="350">
        <f>('INFORM CC 2025'!AH94/10)*'Resultados INFORM CC'!AP97</f>
        <v>7656.9100000000008</v>
      </c>
      <c r="AF97" s="350">
        <f>('INFORM CC 2025'!AI94/10)*'Resultados INFORM CC'!AQ97</f>
        <v>10081.679999999998</v>
      </c>
      <c r="AG97" s="350">
        <f>('INFORM CC 2025'!AJ94/10)*'Resultados INFORM CC'!AR97</f>
        <v>14108.64</v>
      </c>
      <c r="AH97" s="350">
        <f>('INFORM CC 2025'!AK94/10)*'Resultados INFORM CC'!AS97</f>
        <v>23645.050000000003</v>
      </c>
      <c r="AI97" s="350">
        <f>('INFORM CC 2025'!AG94/10)*'Resultados INFORM CC'!AT97</f>
        <v>1919.3999999999999</v>
      </c>
      <c r="AJ97" s="350">
        <f>('INFORM CC 2025'!AH94/10)*'Resultados INFORM CC'!AU97</f>
        <v>2798.0987025746467</v>
      </c>
      <c r="AK97" s="350">
        <f>('INFORM CC 2025'!AI94/10)*'Resultados INFORM CC'!AV97</f>
        <v>3684.193196442528</v>
      </c>
      <c r="AL97" s="350">
        <f>('INFORM CC 2025'!AJ94/10)*'Resultados INFORM CC'!AU97</f>
        <v>2956.4816480033996</v>
      </c>
      <c r="AM97" s="350">
        <f>('INFORM CC 2025'!AK94/10)*'Resultados INFORM CC'!AV97</f>
        <v>3618.4040322203409</v>
      </c>
      <c r="AO97" s="349">
        <v>9789</v>
      </c>
      <c r="AP97" s="350">
        <v>14447</v>
      </c>
      <c r="AQ97" s="350">
        <v>18003</v>
      </c>
      <c r="AR97" s="350">
        <v>25194</v>
      </c>
      <c r="AS97" s="350">
        <v>42991</v>
      </c>
      <c r="AT97" s="350">
        <v>3199</v>
      </c>
      <c r="AU97" s="350">
        <f t="shared" si="21"/>
        <v>5279.4315142917858</v>
      </c>
      <c r="AV97" s="350">
        <f t="shared" si="22"/>
        <v>6578.916422218801</v>
      </c>
      <c r="AW97" s="350">
        <f t="shared" si="23"/>
        <v>9206.7555597056307</v>
      </c>
      <c r="AX97" s="350">
        <f t="shared" si="24"/>
        <v>15710.392485008524</v>
      </c>
    </row>
    <row r="98" spans="1:50">
      <c r="A98" s="367" t="s">
        <v>170</v>
      </c>
      <c r="B98" s="368" t="s">
        <v>203</v>
      </c>
      <c r="C98" s="369">
        <v>703</v>
      </c>
      <c r="D98" s="341">
        <f>'INFORM CC 2025'!AG95</f>
        <v>6.6</v>
      </c>
      <c r="E98" s="340">
        <f>'INFORM CC 2025'!AI95</f>
        <v>6.6</v>
      </c>
      <c r="F98" s="348">
        <f t="shared" si="13"/>
        <v>0</v>
      </c>
      <c r="G98" s="348">
        <v>0.9113</v>
      </c>
      <c r="H98" s="340">
        <f>'INFORM CC 2025'!AH95</f>
        <v>6.6</v>
      </c>
      <c r="I98" s="348">
        <f t="shared" si="14"/>
        <v>0</v>
      </c>
      <c r="J98" s="348">
        <v>0.63386399999999998</v>
      </c>
      <c r="K98" s="341">
        <f>'INFORM CC 2025'!AK95</f>
        <v>6.6</v>
      </c>
      <c r="L98" s="348">
        <f t="shared" si="15"/>
        <v>0</v>
      </c>
      <c r="M98" s="348">
        <v>1.1452169999999999</v>
      </c>
      <c r="N98" s="341">
        <f>'INFORM CC 2025'!AJ95</f>
        <v>6.6</v>
      </c>
      <c r="O98" s="348">
        <f t="shared" si="16"/>
        <v>0</v>
      </c>
      <c r="P98" s="348">
        <v>0.47484599999999999</v>
      </c>
      <c r="Q98" s="348">
        <v>6.1916461751662002E-2</v>
      </c>
      <c r="R98" s="349">
        <v>161</v>
      </c>
      <c r="S98" s="349">
        <v>2618</v>
      </c>
      <c r="T98" s="349">
        <f t="shared" si="17"/>
        <v>58.834946618742819</v>
      </c>
      <c r="U98" s="349">
        <f t="shared" si="18"/>
        <v>956.70739284390493</v>
      </c>
      <c r="V98" s="348">
        <v>0</v>
      </c>
      <c r="W98" s="349">
        <v>81037</v>
      </c>
      <c r="X98" s="349">
        <v>48764</v>
      </c>
      <c r="Y98" s="349">
        <f t="shared" si="19"/>
        <v>29613.711609584232</v>
      </c>
      <c r="Z98" s="349">
        <f t="shared" si="20"/>
        <v>17820.045570909158</v>
      </c>
      <c r="AA98" s="348">
        <v>1.7</v>
      </c>
      <c r="AB98" s="348">
        <v>0.7</v>
      </c>
      <c r="AC98" s="348">
        <v>0.1</v>
      </c>
      <c r="AD98" s="349">
        <f>('INFORM CC 2025'!AG95/10)*'Resultados INFORM CC'!AO98</f>
        <v>151736.63999999998</v>
      </c>
      <c r="AE98" s="350">
        <f>('INFORM CC 2025'!AH95/10)*'Resultados INFORM CC'!AP98</f>
        <v>223950.53999999998</v>
      </c>
      <c r="AF98" s="350">
        <f>('INFORM CC 2025'!AI95/10)*'Resultados INFORM CC'!AQ98</f>
        <v>279071.09999999998</v>
      </c>
      <c r="AG98" s="350">
        <f>('INFORM CC 2025'!AJ95/10)*'Resultados INFORM CC'!AR98</f>
        <v>390544.43999999994</v>
      </c>
      <c r="AH98" s="350">
        <f>('INFORM CC 2025'!AK95/10)*'Resultados INFORM CC'!AS98</f>
        <v>666424.43999999994</v>
      </c>
      <c r="AI98" s="350">
        <f>('INFORM CC 2025'!AG95/10)*'Resultados INFORM CC'!AT98</f>
        <v>53998.55999999999</v>
      </c>
      <c r="AJ98" s="350">
        <f>('INFORM CC 2025'!AH95/10)*'Resultados INFORM CC'!AU98</f>
        <v>81839.242646823768</v>
      </c>
      <c r="AK98" s="350">
        <f>('INFORM CC 2025'!AI95/10)*'Resultados INFORM CC'!AV98</f>
        <v>101982.19423188719</v>
      </c>
      <c r="AL98" s="350">
        <f>('INFORM CC 2025'!AJ95/10)*'Resultados INFORM CC'!AU98</f>
        <v>81839.242646823768</v>
      </c>
      <c r="AM98" s="350">
        <f>('INFORM CC 2025'!AK95/10)*'Resultados INFORM CC'!AV98</f>
        <v>101982.19423188719</v>
      </c>
      <c r="AO98" s="349">
        <v>229904</v>
      </c>
      <c r="AP98" s="350">
        <v>339319</v>
      </c>
      <c r="AQ98" s="350">
        <v>422835</v>
      </c>
      <c r="AR98" s="350">
        <v>591734</v>
      </c>
      <c r="AS98" s="350">
        <v>1009734</v>
      </c>
      <c r="AT98" s="350">
        <v>81816</v>
      </c>
      <c r="AU98" s="350">
        <f t="shared" si="21"/>
        <v>123998.85249518754</v>
      </c>
      <c r="AV98" s="350">
        <f t="shared" si="22"/>
        <v>154518.47610892</v>
      </c>
      <c r="AW98" s="350">
        <f t="shared" si="23"/>
        <v>216239.98945649169</v>
      </c>
      <c r="AX98" s="350">
        <f t="shared" si="24"/>
        <v>368991.58999459416</v>
      </c>
    </row>
    <row r="99" spans="1:50">
      <c r="A99" s="367" t="s">
        <v>170</v>
      </c>
      <c r="B99" s="368" t="s">
        <v>170</v>
      </c>
      <c r="C99" s="369">
        <v>704</v>
      </c>
      <c r="D99" s="341">
        <f>'INFORM CC 2025'!AG96</f>
        <v>5.3</v>
      </c>
      <c r="E99" s="340">
        <f>'INFORM CC 2025'!AI96</f>
        <v>5.4</v>
      </c>
      <c r="F99" s="348">
        <f t="shared" si="13"/>
        <v>0.10000000000000053</v>
      </c>
      <c r="G99" s="348">
        <v>0.9113</v>
      </c>
      <c r="H99" s="340">
        <f>'INFORM CC 2025'!AH96</f>
        <v>5.4</v>
      </c>
      <c r="I99" s="348">
        <f t="shared" si="14"/>
        <v>0.10000000000000053</v>
      </c>
      <c r="J99" s="348">
        <v>0.63386399999999998</v>
      </c>
      <c r="K99" s="341">
        <f>'INFORM CC 2025'!AK96</f>
        <v>5.5</v>
      </c>
      <c r="L99" s="348">
        <f t="shared" si="15"/>
        <v>0.20000000000000018</v>
      </c>
      <c r="M99" s="348">
        <v>1.1452169999999999</v>
      </c>
      <c r="N99" s="341">
        <f>'INFORM CC 2025'!AJ96</f>
        <v>5.4</v>
      </c>
      <c r="O99" s="348">
        <f t="shared" si="16"/>
        <v>0.10000000000000053</v>
      </c>
      <c r="P99" s="348">
        <v>0.47484599999999999</v>
      </c>
      <c r="Q99" s="348">
        <v>0</v>
      </c>
      <c r="R99" s="349">
        <v>30</v>
      </c>
      <c r="S99" s="349">
        <v>486</v>
      </c>
      <c r="T99" s="349">
        <f t="shared" si="17"/>
        <v>10.963033531442761</v>
      </c>
      <c r="U99" s="349">
        <f t="shared" si="18"/>
        <v>177.60114320937274</v>
      </c>
      <c r="V99" s="348">
        <v>0.66391154150298792</v>
      </c>
      <c r="W99" s="349">
        <v>15288</v>
      </c>
      <c r="X99" s="349">
        <v>9805</v>
      </c>
      <c r="Y99" s="349">
        <f t="shared" si="19"/>
        <v>5586.7618876232309</v>
      </c>
      <c r="Z99" s="349">
        <f t="shared" si="20"/>
        <v>3583.0847925265425</v>
      </c>
      <c r="AA99" s="348">
        <v>1.7</v>
      </c>
      <c r="AB99" s="348">
        <v>0.7</v>
      </c>
      <c r="AC99" s="348">
        <v>0.1</v>
      </c>
      <c r="AD99" s="349">
        <f>('INFORM CC 2025'!AG96/10)*'Resultados INFORM CC'!AO99</f>
        <v>25056.280000000002</v>
      </c>
      <c r="AE99" s="350">
        <f>('INFORM CC 2025'!AH96/10)*'Resultados INFORM CC'!AP99</f>
        <v>37679.040000000001</v>
      </c>
      <c r="AF99" s="350">
        <f>('INFORM CC 2025'!AI96/10)*'Resultados INFORM CC'!AQ99</f>
        <v>46953</v>
      </c>
      <c r="AG99" s="350">
        <f>('INFORM CC 2025'!AJ96/10)*'Resultados INFORM CC'!AR99</f>
        <v>65708.28</v>
      </c>
      <c r="AH99" s="350">
        <f>('INFORM CC 2025'!AK96/10)*'Resultados INFORM CC'!AS99</f>
        <v>114200.35</v>
      </c>
      <c r="AI99" s="350">
        <f>('INFORM CC 2025'!AG96/10)*'Resultados INFORM CC'!AT99</f>
        <v>8908.24</v>
      </c>
      <c r="AJ99" s="350">
        <f>('INFORM CC 2025'!AH96/10)*'Resultados INFORM CC'!AU99</f>
        <v>13769.219298419102</v>
      </c>
      <c r="AK99" s="350">
        <f>('INFORM CC 2025'!AI96/10)*'Resultados INFORM CC'!AV99</f>
        <v>17158.243780061068</v>
      </c>
      <c r="AL99" s="350">
        <f>('INFORM CC 2025'!AJ96/10)*'Resultados INFORM CC'!AU99</f>
        <v>13769.219298419102</v>
      </c>
      <c r="AM99" s="350">
        <f>('INFORM CC 2025'!AK96/10)*'Resultados INFORM CC'!AV99</f>
        <v>17475.989035247381</v>
      </c>
      <c r="AO99" s="349">
        <v>47276</v>
      </c>
      <c r="AP99" s="350">
        <v>69776</v>
      </c>
      <c r="AQ99" s="350">
        <v>86950</v>
      </c>
      <c r="AR99" s="350">
        <v>121682</v>
      </c>
      <c r="AS99" s="350">
        <v>207637</v>
      </c>
      <c r="AT99" s="350">
        <v>16808</v>
      </c>
      <c r="AU99" s="350">
        <f t="shared" si="21"/>
        <v>25498.55425633167</v>
      </c>
      <c r="AV99" s="350">
        <f t="shared" si="22"/>
        <v>31774.525518631603</v>
      </c>
      <c r="AW99" s="350">
        <f t="shared" si="23"/>
        <v>44466.794872433937</v>
      </c>
      <c r="AX99" s="350">
        <f t="shared" si="24"/>
        <v>75877.713112272686</v>
      </c>
    </row>
    <row r="100" spans="1:50">
      <c r="A100" s="367" t="s">
        <v>170</v>
      </c>
      <c r="B100" s="368" t="s">
        <v>204</v>
      </c>
      <c r="C100" s="369">
        <v>705</v>
      </c>
      <c r="D100" s="341">
        <f>'INFORM CC 2025'!AG97</f>
        <v>4.9000000000000004</v>
      </c>
      <c r="E100" s="340">
        <f>'INFORM CC 2025'!AI97</f>
        <v>6</v>
      </c>
      <c r="F100" s="348">
        <f t="shared" si="13"/>
        <v>1.0999999999999996</v>
      </c>
      <c r="G100" s="348">
        <v>0.9113</v>
      </c>
      <c r="H100" s="340">
        <f>'INFORM CC 2025'!AH97</f>
        <v>5.9</v>
      </c>
      <c r="I100" s="348">
        <f t="shared" si="14"/>
        <v>1</v>
      </c>
      <c r="J100" s="348">
        <v>0.63386399999999998</v>
      </c>
      <c r="K100" s="341">
        <f>'INFORM CC 2025'!AK97</f>
        <v>6.1</v>
      </c>
      <c r="L100" s="348">
        <f t="shared" si="15"/>
        <v>1.1999999999999993</v>
      </c>
      <c r="M100" s="348">
        <v>1.1452169999999999</v>
      </c>
      <c r="N100" s="341">
        <f>'INFORM CC 2025'!AJ97</f>
        <v>6</v>
      </c>
      <c r="O100" s="348">
        <f t="shared" si="16"/>
        <v>1.0999999999999996</v>
      </c>
      <c r="P100" s="348">
        <v>0.47484599999999999</v>
      </c>
      <c r="Q100" s="348">
        <v>0</v>
      </c>
      <c r="R100" s="349">
        <v>13</v>
      </c>
      <c r="S100" s="349">
        <v>126</v>
      </c>
      <c r="T100" s="349">
        <f t="shared" si="17"/>
        <v>4.7506478636251961</v>
      </c>
      <c r="U100" s="349">
        <f t="shared" si="18"/>
        <v>46.044740832059595</v>
      </c>
      <c r="V100" s="348">
        <v>1.0543110820586392</v>
      </c>
      <c r="W100" s="349">
        <v>3055</v>
      </c>
      <c r="X100" s="349">
        <v>1992</v>
      </c>
      <c r="Y100" s="349">
        <f t="shared" si="19"/>
        <v>1116.402247951921</v>
      </c>
      <c r="Z100" s="349">
        <f t="shared" si="20"/>
        <v>727.9454264877993</v>
      </c>
      <c r="AA100" s="348">
        <v>1.7</v>
      </c>
      <c r="AB100" s="348">
        <v>0.7</v>
      </c>
      <c r="AC100" s="348">
        <v>0.1</v>
      </c>
      <c r="AD100" s="349">
        <f>('INFORM CC 2025'!AG97/10)*'Resultados INFORM CC'!AO100</f>
        <v>4859.8200000000006</v>
      </c>
      <c r="AE100" s="350">
        <f>('INFORM CC 2025'!AH97/10)*'Resultados INFORM CC'!AP100</f>
        <v>8636.4200000000019</v>
      </c>
      <c r="AF100" s="350">
        <f>('INFORM CC 2025'!AI97/10)*'Resultados INFORM CC'!AQ100</f>
        <v>10944.6</v>
      </c>
      <c r="AG100" s="350">
        <f>('INFORM CC 2025'!AJ97/10)*'Resultados INFORM CC'!AR100</f>
        <v>15316.199999999999</v>
      </c>
      <c r="AH100" s="350">
        <f>('INFORM CC 2025'!AK97/10)*'Resultados INFORM CC'!AS100</f>
        <v>26570.38</v>
      </c>
      <c r="AI100" s="350">
        <f>('INFORM CC 2025'!AG97/10)*'Resultados INFORM CC'!AT100</f>
        <v>1575.3500000000001</v>
      </c>
      <c r="AJ100" s="350">
        <f>('INFORM CC 2025'!AH97/10)*'Resultados INFORM CC'!AU100</f>
        <v>3156.0454017207635</v>
      </c>
      <c r="AK100" s="350">
        <f>('INFORM CC 2025'!AI97/10)*'Resultados INFORM CC'!AV100</f>
        <v>3999.5338929409477</v>
      </c>
      <c r="AL100" s="350">
        <f>('INFORM CC 2025'!AJ97/10)*'Resultados INFORM CC'!AU100</f>
        <v>3209.5376966651825</v>
      </c>
      <c r="AM100" s="350">
        <f>('INFORM CC 2025'!AK97/10)*'Resultados INFORM CC'!AV100</f>
        <v>4066.1927911566304</v>
      </c>
      <c r="AO100" s="349">
        <v>9918</v>
      </c>
      <c r="AP100" s="350">
        <v>14638</v>
      </c>
      <c r="AQ100" s="350">
        <v>18241</v>
      </c>
      <c r="AR100" s="350">
        <v>25527</v>
      </c>
      <c r="AS100" s="350">
        <v>43558</v>
      </c>
      <c r="AT100" s="350">
        <v>3215</v>
      </c>
      <c r="AU100" s="350">
        <f t="shared" si="21"/>
        <v>5349.2294944419709</v>
      </c>
      <c r="AV100" s="350">
        <f t="shared" si="22"/>
        <v>6665.8898215682466</v>
      </c>
      <c r="AW100" s="350">
        <f t="shared" si="23"/>
        <v>9328.445231904645</v>
      </c>
      <c r="AX100" s="350">
        <f t="shared" si="24"/>
        <v>15917.593818752792</v>
      </c>
    </row>
    <row r="101" spans="1:50">
      <c r="A101" s="367" t="s">
        <v>170</v>
      </c>
      <c r="B101" s="368" t="s">
        <v>205</v>
      </c>
      <c r="C101" s="369">
        <v>706</v>
      </c>
      <c r="D101" s="341">
        <f>'INFORM CC 2025'!AG98</f>
        <v>4.9000000000000004</v>
      </c>
      <c r="E101" s="340">
        <f>'INFORM CC 2025'!AI98</f>
        <v>5.7</v>
      </c>
      <c r="F101" s="348">
        <f t="shared" si="13"/>
        <v>0.79999999999999982</v>
      </c>
      <c r="G101" s="348">
        <v>0.9113</v>
      </c>
      <c r="H101" s="340">
        <f>'INFORM CC 2025'!AH98</f>
        <v>5.7</v>
      </c>
      <c r="I101" s="348">
        <f t="shared" si="14"/>
        <v>0.79999999999999982</v>
      </c>
      <c r="J101" s="348">
        <v>0.63386399999999998</v>
      </c>
      <c r="K101" s="341">
        <f>'INFORM CC 2025'!AK98</f>
        <v>5.9</v>
      </c>
      <c r="L101" s="348">
        <f t="shared" si="15"/>
        <v>1</v>
      </c>
      <c r="M101" s="348">
        <v>1.1452169999999999</v>
      </c>
      <c r="N101" s="341">
        <f>'INFORM CC 2025'!AJ98</f>
        <v>5.7</v>
      </c>
      <c r="O101" s="348">
        <f t="shared" si="16"/>
        <v>0.79999999999999982</v>
      </c>
      <c r="P101" s="348">
        <v>0.47484599999999999</v>
      </c>
      <c r="Q101" s="348">
        <v>0</v>
      </c>
      <c r="R101" s="349">
        <v>1</v>
      </c>
      <c r="S101" s="349">
        <v>33</v>
      </c>
      <c r="T101" s="349">
        <f t="shared" si="17"/>
        <v>0.36543445104809202</v>
      </c>
      <c r="U101" s="349">
        <f t="shared" si="18"/>
        <v>12.059336884587037</v>
      </c>
      <c r="V101" s="348">
        <v>0</v>
      </c>
      <c r="W101" s="349">
        <v>1510</v>
      </c>
      <c r="X101" s="349">
        <v>939</v>
      </c>
      <c r="Y101" s="349">
        <f t="shared" si="19"/>
        <v>551.80602108261894</v>
      </c>
      <c r="Z101" s="349">
        <f t="shared" si="20"/>
        <v>343.14294953415839</v>
      </c>
      <c r="AA101" s="348">
        <v>1.7</v>
      </c>
      <c r="AB101" s="348">
        <v>0.7</v>
      </c>
      <c r="AC101" s="348">
        <v>0.1</v>
      </c>
      <c r="AD101" s="349">
        <f>('INFORM CC 2025'!AG98/10)*'Resultados INFORM CC'!AO101</f>
        <v>2208.92</v>
      </c>
      <c r="AE101" s="350">
        <f>('INFORM CC 2025'!AH98/10)*'Resultados INFORM CC'!AP101</f>
        <v>3792.2100000000005</v>
      </c>
      <c r="AF101" s="350">
        <f>('INFORM CC 2025'!AI98/10)*'Resultados INFORM CC'!AQ101</f>
        <v>4725.8700000000008</v>
      </c>
      <c r="AG101" s="350">
        <f>('INFORM CC 2025'!AJ98/10)*'Resultados INFORM CC'!AR101</f>
        <v>6613.7100000000009</v>
      </c>
      <c r="AH101" s="350">
        <f>('INFORM CC 2025'!AK98/10)*'Resultados INFORM CC'!AS101</f>
        <v>11681.410000000002</v>
      </c>
      <c r="AI101" s="350">
        <f>('INFORM CC 2025'!AG98/10)*'Resultados INFORM CC'!AT101</f>
        <v>693.84</v>
      </c>
      <c r="AJ101" s="350">
        <f>('INFORM CC 2025'!AH98/10)*'Resultados INFORM CC'!AU101</f>
        <v>1385.8041796090852</v>
      </c>
      <c r="AK101" s="350">
        <f>('INFORM CC 2025'!AI98/10)*'Resultados INFORM CC'!AV101</f>
        <v>1726.9957091746469</v>
      </c>
      <c r="AL101" s="350">
        <f>('INFORM CC 2025'!AJ98/10)*'Resultados INFORM CC'!AU101</f>
        <v>1385.8041796090852</v>
      </c>
      <c r="AM101" s="350">
        <f>('INFORM CC 2025'!AK98/10)*'Resultados INFORM CC'!AV101</f>
        <v>1787.5920498474416</v>
      </c>
      <c r="AO101" s="349">
        <v>4508</v>
      </c>
      <c r="AP101" s="350">
        <v>6653</v>
      </c>
      <c r="AQ101" s="350">
        <v>8291</v>
      </c>
      <c r="AR101" s="350">
        <v>11603</v>
      </c>
      <c r="AS101" s="350">
        <v>19799</v>
      </c>
      <c r="AT101" s="350">
        <v>1416</v>
      </c>
      <c r="AU101" s="350">
        <f t="shared" si="21"/>
        <v>2431.2354028229561</v>
      </c>
      <c r="AV101" s="350">
        <f t="shared" si="22"/>
        <v>3029.8170336397311</v>
      </c>
      <c r="AW101" s="350">
        <f t="shared" si="23"/>
        <v>4240.1359355110117</v>
      </c>
      <c r="AX101" s="350">
        <f t="shared" si="24"/>
        <v>7235.2366963011737</v>
      </c>
    </row>
    <row r="102" spans="1:50">
      <c r="A102" s="367" t="s">
        <v>170</v>
      </c>
      <c r="B102" s="368" t="s">
        <v>206</v>
      </c>
      <c r="C102" s="369">
        <v>707</v>
      </c>
      <c r="D102" s="341">
        <f>'INFORM CC 2025'!AG99</f>
        <v>6.5</v>
      </c>
      <c r="E102" s="340">
        <f>'INFORM CC 2025'!AI99</f>
        <v>6.3</v>
      </c>
      <c r="F102" s="348">
        <f t="shared" si="13"/>
        <v>0</v>
      </c>
      <c r="G102" s="348">
        <v>0.9113</v>
      </c>
      <c r="H102" s="340">
        <f>'INFORM CC 2025'!AH99</f>
        <v>6.3</v>
      </c>
      <c r="I102" s="348">
        <f t="shared" si="14"/>
        <v>0</v>
      </c>
      <c r="J102" s="348">
        <v>0.63386399999999998</v>
      </c>
      <c r="K102" s="341">
        <f>'INFORM CC 2025'!AK99</f>
        <v>6.6</v>
      </c>
      <c r="L102" s="348">
        <f t="shared" si="15"/>
        <v>9.9999999999999645E-2</v>
      </c>
      <c r="M102" s="348">
        <v>1.1452169999999999</v>
      </c>
      <c r="N102" s="341">
        <f>'INFORM CC 2025'!AJ99</f>
        <v>6.3</v>
      </c>
      <c r="O102" s="348">
        <f t="shared" si="16"/>
        <v>0</v>
      </c>
      <c r="P102" s="348">
        <v>0.47484599999999999</v>
      </c>
      <c r="Q102" s="348">
        <v>1.1019041056358072</v>
      </c>
      <c r="R102" s="349">
        <v>589</v>
      </c>
      <c r="S102" s="349">
        <v>2234</v>
      </c>
      <c r="T102" s="349">
        <f t="shared" si="17"/>
        <v>215.2408916673262</v>
      </c>
      <c r="U102" s="349">
        <f t="shared" si="18"/>
        <v>816.38056364143756</v>
      </c>
      <c r="V102" s="348">
        <v>3.0462595457138537</v>
      </c>
      <c r="W102" s="349">
        <v>2984</v>
      </c>
      <c r="X102" s="349">
        <v>2131</v>
      </c>
      <c r="Y102" s="349">
        <f t="shared" si="19"/>
        <v>1090.4564019275067</v>
      </c>
      <c r="Z102" s="349">
        <f t="shared" si="20"/>
        <v>778.74081518348407</v>
      </c>
      <c r="AA102" s="348">
        <v>1.7</v>
      </c>
      <c r="AB102" s="348">
        <v>0.7</v>
      </c>
      <c r="AC102" s="348">
        <v>0.1</v>
      </c>
      <c r="AD102" s="349">
        <f>('INFORM CC 2025'!AG99/10)*'Resultados INFORM CC'!AO102</f>
        <v>7163.6500000000005</v>
      </c>
      <c r="AE102" s="350">
        <f>('INFORM CC 2025'!AH99/10)*'Resultados INFORM CC'!AP102</f>
        <v>10247.58</v>
      </c>
      <c r="AF102" s="350">
        <f>('INFORM CC 2025'!AI99/10)*'Resultados INFORM CC'!AQ102</f>
        <v>12770.1</v>
      </c>
      <c r="AG102" s="350">
        <f>('INFORM CC 2025'!AJ99/10)*'Resultados INFORM CC'!AR102</f>
        <v>17871.21</v>
      </c>
      <c r="AH102" s="350">
        <f>('INFORM CC 2025'!AK99/10)*'Resultados INFORM CC'!AS102</f>
        <v>31947.299999999996</v>
      </c>
      <c r="AI102" s="350">
        <f>('INFORM CC 2025'!AG99/10)*'Resultados INFORM CC'!AT102</f>
        <v>2596.1</v>
      </c>
      <c r="AJ102" s="350">
        <f>('INFORM CC 2025'!AH99/10)*'Resultados INFORM CC'!AU102</f>
        <v>3744.8187718714071</v>
      </c>
      <c r="AK102" s="350">
        <f>('INFORM CC 2025'!AI99/10)*'Resultados INFORM CC'!AV102</f>
        <v>4666.6344833292405</v>
      </c>
      <c r="AL102" s="350">
        <f>('INFORM CC 2025'!AJ99/10)*'Resultados INFORM CC'!AU102</f>
        <v>3744.8187718714071</v>
      </c>
      <c r="AM102" s="350">
        <f>('INFORM CC 2025'!AK99/10)*'Resultados INFORM CC'!AV102</f>
        <v>4888.8551730115842</v>
      </c>
      <c r="AO102" s="349">
        <v>11021</v>
      </c>
      <c r="AP102" s="350">
        <v>16266</v>
      </c>
      <c r="AQ102" s="350">
        <v>20270</v>
      </c>
      <c r="AR102" s="350">
        <v>28367</v>
      </c>
      <c r="AS102" s="350">
        <v>48405</v>
      </c>
      <c r="AT102" s="350">
        <v>3994</v>
      </c>
      <c r="AU102" s="350">
        <f t="shared" si="21"/>
        <v>5944.1567807482652</v>
      </c>
      <c r="AV102" s="350">
        <f t="shared" si="22"/>
        <v>7407.3563227448258</v>
      </c>
      <c r="AW102" s="350">
        <f t="shared" si="23"/>
        <v>10366.279072881227</v>
      </c>
      <c r="AX102" s="350">
        <f t="shared" si="24"/>
        <v>17688.854602982894</v>
      </c>
    </row>
    <row r="103" spans="1:50">
      <c r="A103" s="367" t="s">
        <v>170</v>
      </c>
      <c r="B103" s="368" t="s">
        <v>207</v>
      </c>
      <c r="C103" s="369">
        <v>708</v>
      </c>
      <c r="D103" s="341">
        <f>'INFORM CC 2025'!AG100</f>
        <v>5.6</v>
      </c>
      <c r="E103" s="340">
        <f>'INFORM CC 2025'!AI100</f>
        <v>4.8</v>
      </c>
      <c r="F103" s="348">
        <f t="shared" si="13"/>
        <v>0</v>
      </c>
      <c r="G103" s="348">
        <v>0.9113</v>
      </c>
      <c r="H103" s="340">
        <f>'INFORM CC 2025'!AH100</f>
        <v>4.5</v>
      </c>
      <c r="I103" s="348">
        <f t="shared" si="14"/>
        <v>0</v>
      </c>
      <c r="J103" s="348">
        <v>0.63386399999999998</v>
      </c>
      <c r="K103" s="341">
        <f>'INFORM CC 2025'!AK100</f>
        <v>4.4000000000000004</v>
      </c>
      <c r="L103" s="348">
        <f t="shared" si="15"/>
        <v>0</v>
      </c>
      <c r="M103" s="348">
        <v>1.1452169999999999</v>
      </c>
      <c r="N103" s="341">
        <f>'INFORM CC 2025'!AJ100</f>
        <v>4.7</v>
      </c>
      <c r="O103" s="348">
        <f t="shared" si="16"/>
        <v>0</v>
      </c>
      <c r="P103" s="348">
        <v>0.47484599999999999</v>
      </c>
      <c r="Q103" s="348">
        <v>2.0638819973684254E-2</v>
      </c>
      <c r="R103" s="349">
        <v>3</v>
      </c>
      <c r="S103" s="349">
        <v>73</v>
      </c>
      <c r="T103" s="349">
        <f t="shared" si="17"/>
        <v>1.0963033531442761</v>
      </c>
      <c r="U103" s="349">
        <f t="shared" si="18"/>
        <v>26.676714926510719</v>
      </c>
      <c r="V103" s="348">
        <v>0</v>
      </c>
      <c r="W103" s="349">
        <v>6447</v>
      </c>
      <c r="X103" s="349">
        <v>3997</v>
      </c>
      <c r="Y103" s="349">
        <f t="shared" si="19"/>
        <v>2355.9559059070493</v>
      </c>
      <c r="Z103" s="349">
        <f t="shared" si="20"/>
        <v>1460.6415008392239</v>
      </c>
      <c r="AA103" s="348">
        <v>1.7</v>
      </c>
      <c r="AB103" s="348">
        <v>0.7</v>
      </c>
      <c r="AC103" s="348">
        <v>0.1</v>
      </c>
      <c r="AD103" s="349">
        <f>('INFORM CC 2025'!AG100/10)*'Resultados INFORM CC'!AO103</f>
        <v>10807.999999999998</v>
      </c>
      <c r="AE103" s="350">
        <f>('INFORM CC 2025'!AH100/10)*'Resultados INFORM CC'!AP103</f>
        <v>12818.25</v>
      </c>
      <c r="AF103" s="350">
        <f>('INFORM CC 2025'!AI100/10)*'Resultados INFORM CC'!AQ103</f>
        <v>17038.079999999998</v>
      </c>
      <c r="AG103" s="350">
        <f>('INFORM CC 2025'!AJ100/10)*'Resultados INFORM CC'!AR103</f>
        <v>23346.780000000002</v>
      </c>
      <c r="AH103" s="350">
        <f>('INFORM CC 2025'!AK100/10)*'Resultados INFORM CC'!AS103</f>
        <v>37296.160000000003</v>
      </c>
      <c r="AI103" s="350">
        <f>('INFORM CC 2025'!AG100/10)*'Resultados INFORM CC'!AT103</f>
        <v>3701.5999999999995</v>
      </c>
      <c r="AJ103" s="350">
        <f>('INFORM CC 2025'!AH100/10)*'Resultados INFORM CC'!AU103</f>
        <v>4684.2301521472054</v>
      </c>
      <c r="AK103" s="350">
        <f>('INFORM CC 2025'!AI100/10)*'Resultados INFORM CC'!AV103</f>
        <v>6226.3014117134753</v>
      </c>
      <c r="AL103" s="350">
        <f>('INFORM CC 2025'!AJ100/10)*'Resultados INFORM CC'!AU103</f>
        <v>4892.4181589093032</v>
      </c>
      <c r="AM103" s="350">
        <f>('INFORM CC 2025'!AK100/10)*'Resultados INFORM CC'!AV103</f>
        <v>5707.442960737354</v>
      </c>
      <c r="AO103" s="349">
        <v>19300</v>
      </c>
      <c r="AP103" s="350">
        <v>28485</v>
      </c>
      <c r="AQ103" s="350">
        <v>35496</v>
      </c>
      <c r="AR103" s="350">
        <v>49674</v>
      </c>
      <c r="AS103" s="350">
        <v>84764</v>
      </c>
      <c r="AT103" s="350">
        <v>6610</v>
      </c>
      <c r="AU103" s="350">
        <f t="shared" si="21"/>
        <v>10409.400338104901</v>
      </c>
      <c r="AV103" s="350">
        <f t="shared" si="22"/>
        <v>12971.461274403075</v>
      </c>
      <c r="AW103" s="350">
        <f t="shared" si="23"/>
        <v>18152.590921362924</v>
      </c>
      <c r="AX103" s="350">
        <f t="shared" si="24"/>
        <v>30975.685808640472</v>
      </c>
    </row>
    <row r="104" spans="1:50">
      <c r="A104" s="367" t="s">
        <v>170</v>
      </c>
      <c r="B104" s="368" t="s">
        <v>208</v>
      </c>
      <c r="C104" s="369">
        <v>709</v>
      </c>
      <c r="D104" s="341">
        <f>'INFORM CC 2025'!AG101</f>
        <v>6</v>
      </c>
      <c r="E104" s="340">
        <f>'INFORM CC 2025'!AI101</f>
        <v>6.2</v>
      </c>
      <c r="F104" s="348">
        <f t="shared" si="13"/>
        <v>0.20000000000000018</v>
      </c>
      <c r="G104" s="348">
        <v>0.9113</v>
      </c>
      <c r="H104" s="340">
        <f>'INFORM CC 2025'!AH101</f>
        <v>6.2</v>
      </c>
      <c r="I104" s="348">
        <f t="shared" si="14"/>
        <v>0.20000000000000018</v>
      </c>
      <c r="J104" s="348">
        <v>0.63386399999999998</v>
      </c>
      <c r="K104" s="341">
        <f>'INFORM CC 2025'!AK101</f>
        <v>6.4</v>
      </c>
      <c r="L104" s="348">
        <f t="shared" si="15"/>
        <v>0.40000000000000036</v>
      </c>
      <c r="M104" s="348">
        <v>1.1452169999999999</v>
      </c>
      <c r="N104" s="341">
        <f>'INFORM CC 2025'!AJ101</f>
        <v>6.2</v>
      </c>
      <c r="O104" s="348">
        <f t="shared" si="16"/>
        <v>0.20000000000000018</v>
      </c>
      <c r="P104" s="348">
        <v>0.47484599999999999</v>
      </c>
      <c r="Q104" s="348">
        <v>6.6953317748530153E-2</v>
      </c>
      <c r="R104" s="349">
        <v>6</v>
      </c>
      <c r="S104" s="349">
        <v>77</v>
      </c>
      <c r="T104" s="349">
        <f t="shared" si="17"/>
        <v>2.1926067062885521</v>
      </c>
      <c r="U104" s="349">
        <f t="shared" si="18"/>
        <v>28.138452730703087</v>
      </c>
      <c r="V104" s="348">
        <v>0.82110212613548228</v>
      </c>
      <c r="W104" s="349">
        <v>1964</v>
      </c>
      <c r="X104" s="349">
        <v>1280</v>
      </c>
      <c r="Y104" s="349">
        <f t="shared" si="19"/>
        <v>717.71326185845271</v>
      </c>
      <c r="Z104" s="349">
        <f t="shared" si="20"/>
        <v>467.75609734155779</v>
      </c>
      <c r="AA104" s="348">
        <v>1.7</v>
      </c>
      <c r="AB104" s="348">
        <v>0.7</v>
      </c>
      <c r="AC104" s="348">
        <v>0.1</v>
      </c>
      <c r="AD104" s="349">
        <f>('INFORM CC 2025'!AG101/10)*'Resultados INFORM CC'!AO104</f>
        <v>3750</v>
      </c>
      <c r="AE104" s="350">
        <f>('INFORM CC 2025'!AH101/10)*'Resultados INFORM CC'!AP104</f>
        <v>5719.5</v>
      </c>
      <c r="AF104" s="350">
        <f>('INFORM CC 2025'!AI101/10)*'Resultados INFORM CC'!AQ104</f>
        <v>7126.9</v>
      </c>
      <c r="AG104" s="350">
        <f>('INFORM CC 2025'!AJ101/10)*'Resultados INFORM CC'!AR104</f>
        <v>9973.94</v>
      </c>
      <c r="AH104" s="350">
        <f>('INFORM CC 2025'!AK101/10)*'Resultados INFORM CC'!AS104</f>
        <v>17568</v>
      </c>
      <c r="AI104" s="350">
        <f>('INFORM CC 2025'!AG101/10)*'Resultados INFORM CC'!AT104</f>
        <v>1258.2</v>
      </c>
      <c r="AJ104" s="350">
        <f>('INFORM CC 2025'!AH101/10)*'Resultados INFORM CC'!AU104</f>
        <v>2090.1023427695623</v>
      </c>
      <c r="AK104" s="350">
        <f>('INFORM CC 2025'!AI101/10)*'Resultados INFORM CC'!AV104</f>
        <v>2604.414789174647</v>
      </c>
      <c r="AL104" s="350">
        <f>('INFORM CC 2025'!AJ101/10)*'Resultados INFORM CC'!AU104</f>
        <v>2090.1023427695623</v>
      </c>
      <c r="AM104" s="350">
        <f>('INFORM CC 2025'!AK101/10)*'Resultados INFORM CC'!AV104</f>
        <v>2688.4281694706037</v>
      </c>
      <c r="AO104" s="349">
        <v>6250</v>
      </c>
      <c r="AP104" s="350">
        <v>9225</v>
      </c>
      <c r="AQ104" s="350">
        <v>11495</v>
      </c>
      <c r="AR104" s="350">
        <v>16087</v>
      </c>
      <c r="AS104" s="350">
        <v>27450</v>
      </c>
      <c r="AT104" s="350">
        <v>2097</v>
      </c>
      <c r="AU104" s="350">
        <f t="shared" si="21"/>
        <v>3371.1328109186488</v>
      </c>
      <c r="AV104" s="350">
        <f t="shared" si="22"/>
        <v>4200.6690147978179</v>
      </c>
      <c r="AW104" s="350">
        <f t="shared" si="23"/>
        <v>5878.7440140106564</v>
      </c>
      <c r="AX104" s="350">
        <f t="shared" si="24"/>
        <v>10031.175681270126</v>
      </c>
    </row>
    <row r="105" spans="1:50">
      <c r="A105" s="367" t="s">
        <v>170</v>
      </c>
      <c r="B105" s="368" t="s">
        <v>23</v>
      </c>
      <c r="C105" s="369">
        <v>710</v>
      </c>
      <c r="D105" s="341">
        <f>'INFORM CC 2025'!AG102</f>
        <v>6.4</v>
      </c>
      <c r="E105" s="340">
        <f>'INFORM CC 2025'!AI102</f>
        <v>5.8</v>
      </c>
      <c r="F105" s="348">
        <f t="shared" si="13"/>
        <v>0</v>
      </c>
      <c r="G105" s="348">
        <v>0.9113</v>
      </c>
      <c r="H105" s="340">
        <f>'INFORM CC 2025'!AH102</f>
        <v>5.6</v>
      </c>
      <c r="I105" s="348">
        <f t="shared" si="14"/>
        <v>0</v>
      </c>
      <c r="J105" s="348">
        <v>0.63386399999999998</v>
      </c>
      <c r="K105" s="341">
        <f>'INFORM CC 2025'!AK102</f>
        <v>5.7</v>
      </c>
      <c r="L105" s="348">
        <f t="shared" si="15"/>
        <v>0</v>
      </c>
      <c r="M105" s="348">
        <v>1.1452169999999999</v>
      </c>
      <c r="N105" s="341">
        <f>'INFORM CC 2025'!AJ102</f>
        <v>5.7</v>
      </c>
      <c r="O105" s="348">
        <f t="shared" si="16"/>
        <v>0</v>
      </c>
      <c r="P105" s="348">
        <v>0.47484599999999999</v>
      </c>
      <c r="Q105" s="348">
        <v>3.5012283916617933E-2</v>
      </c>
      <c r="R105" s="349">
        <v>1</v>
      </c>
      <c r="S105" s="349">
        <v>34</v>
      </c>
      <c r="T105" s="349">
        <f t="shared" si="17"/>
        <v>0.36543445104809202</v>
      </c>
      <c r="U105" s="349">
        <f t="shared" si="18"/>
        <v>12.424771335635128</v>
      </c>
      <c r="V105" s="348">
        <v>3.1751837656210924E-2</v>
      </c>
      <c r="W105" s="349">
        <v>1743</v>
      </c>
      <c r="X105" s="349">
        <v>1086</v>
      </c>
      <c r="Y105" s="349">
        <f t="shared" si="19"/>
        <v>636.95224817682436</v>
      </c>
      <c r="Z105" s="349">
        <f t="shared" si="20"/>
        <v>396.86181383822793</v>
      </c>
      <c r="AA105" s="348">
        <v>1.7</v>
      </c>
      <c r="AB105" s="348">
        <v>0.7</v>
      </c>
      <c r="AC105" s="348">
        <v>0.1</v>
      </c>
      <c r="AD105" s="349">
        <f>('INFORM CC 2025'!AG102/10)*'Resultados INFORM CC'!AO105</f>
        <v>3346.56</v>
      </c>
      <c r="AE105" s="350">
        <f>('INFORM CC 2025'!AH102/10)*'Resultados INFORM CC'!AP105</f>
        <v>4322.08</v>
      </c>
      <c r="AF105" s="350">
        <f>('INFORM CC 2025'!AI102/10)*'Resultados INFORM CC'!AQ105</f>
        <v>5577.86</v>
      </c>
      <c r="AG105" s="350">
        <f>('INFORM CC 2025'!AJ102/10)*'Resultados INFORM CC'!AR105</f>
        <v>7671.630000000001</v>
      </c>
      <c r="AH105" s="350">
        <f>('INFORM CC 2025'!AK102/10)*'Resultados INFORM CC'!AS105</f>
        <v>13090.62</v>
      </c>
      <c r="AI105" s="350">
        <f>('INFORM CC 2025'!AG102/10)*'Resultados INFORM CC'!AT105</f>
        <v>1197.44</v>
      </c>
      <c r="AJ105" s="350">
        <f>('INFORM CC 2025'!AH102/10)*'Resultados INFORM CC'!AU105</f>
        <v>1579.4369321859374</v>
      </c>
      <c r="AK105" s="350">
        <f>('INFORM CC 2025'!AI102/10)*'Resultados INFORM CC'!AV105</f>
        <v>2038.3422071231103</v>
      </c>
      <c r="AL105" s="350">
        <f>('INFORM CC 2025'!AJ102/10)*'Resultados INFORM CC'!AU105</f>
        <v>1607.6411631178296</v>
      </c>
      <c r="AM105" s="350">
        <f>('INFORM CC 2025'!AK102/10)*'Resultados INFORM CC'!AV105</f>
        <v>2003.1983759658156</v>
      </c>
      <c r="AO105" s="349">
        <v>5229</v>
      </c>
      <c r="AP105" s="350">
        <v>7718</v>
      </c>
      <c r="AQ105" s="350">
        <v>9617</v>
      </c>
      <c r="AR105" s="350">
        <v>13459</v>
      </c>
      <c r="AS105" s="350">
        <v>22966</v>
      </c>
      <c r="AT105" s="350">
        <v>1871</v>
      </c>
      <c r="AU105" s="350">
        <f t="shared" si="21"/>
        <v>2820.4230931891743</v>
      </c>
      <c r="AV105" s="350">
        <f t="shared" si="22"/>
        <v>3514.3831157295008</v>
      </c>
      <c r="AW105" s="350">
        <f t="shared" si="23"/>
        <v>4918.3822766562707</v>
      </c>
      <c r="AX105" s="350">
        <f t="shared" si="24"/>
        <v>8392.5676027704812</v>
      </c>
    </row>
    <row r="106" spans="1:50">
      <c r="A106" s="367" t="s">
        <v>170</v>
      </c>
      <c r="B106" s="368" t="s">
        <v>197</v>
      </c>
      <c r="C106" s="369">
        <v>711</v>
      </c>
      <c r="D106" s="341">
        <f>'INFORM CC 2025'!AG103</f>
        <v>6.5</v>
      </c>
      <c r="E106" s="340">
        <f>'INFORM CC 2025'!AI103</f>
        <v>5.8</v>
      </c>
      <c r="F106" s="348">
        <f t="shared" si="13"/>
        <v>0</v>
      </c>
      <c r="G106" s="348">
        <v>0.9113</v>
      </c>
      <c r="H106" s="340">
        <f>'INFORM CC 2025'!AH103</f>
        <v>5.6</v>
      </c>
      <c r="I106" s="348">
        <f t="shared" si="14"/>
        <v>0</v>
      </c>
      <c r="J106" s="348">
        <v>0.63386399999999998</v>
      </c>
      <c r="K106" s="341">
        <f>'INFORM CC 2025'!AK103</f>
        <v>5.4</v>
      </c>
      <c r="L106" s="348">
        <f t="shared" si="15"/>
        <v>0</v>
      </c>
      <c r="M106" s="348">
        <v>1.1452169999999999</v>
      </c>
      <c r="N106" s="341">
        <f>'INFORM CC 2025'!AJ103</f>
        <v>5.7</v>
      </c>
      <c r="O106" s="348">
        <f t="shared" si="16"/>
        <v>0</v>
      </c>
      <c r="P106" s="348">
        <v>0.47484599999999999</v>
      </c>
      <c r="Q106" s="348">
        <v>0.11062653349421311</v>
      </c>
      <c r="R106" s="349">
        <v>14</v>
      </c>
      <c r="S106" s="349">
        <v>123</v>
      </c>
      <c r="T106" s="349">
        <f t="shared" si="17"/>
        <v>5.1160823146732888</v>
      </c>
      <c r="U106" s="349">
        <f t="shared" si="18"/>
        <v>44.948437478915316</v>
      </c>
      <c r="V106" s="348">
        <v>1.489493722225415</v>
      </c>
      <c r="W106" s="349">
        <v>1840</v>
      </c>
      <c r="X106" s="349">
        <v>1218</v>
      </c>
      <c r="Y106" s="349">
        <f t="shared" si="19"/>
        <v>672.39938992848931</v>
      </c>
      <c r="Z106" s="349">
        <f t="shared" si="20"/>
        <v>445.09916137657609</v>
      </c>
      <c r="AA106" s="348">
        <v>1.7</v>
      </c>
      <c r="AB106" s="348">
        <v>0.7</v>
      </c>
      <c r="AC106" s="348">
        <v>0.1</v>
      </c>
      <c r="AD106" s="349">
        <f>('INFORM CC 2025'!AG103/10)*'Resultados INFORM CC'!AO106</f>
        <v>3917.55</v>
      </c>
      <c r="AE106" s="350">
        <f>('INFORM CC 2025'!AH103/10)*'Resultados INFORM CC'!AP106</f>
        <v>4981.7599999999993</v>
      </c>
      <c r="AF106" s="350">
        <f>('INFORM CC 2025'!AI103/10)*'Resultados INFORM CC'!AQ106</f>
        <v>6429.2999999999993</v>
      </c>
      <c r="AG106" s="350">
        <f>('INFORM CC 2025'!AJ103/10)*'Resultados INFORM CC'!AR106</f>
        <v>8842.4100000000017</v>
      </c>
      <c r="AH106" s="350">
        <f>('INFORM CC 2025'!AK103/10)*'Resultados INFORM CC'!AS106</f>
        <v>14294.880000000001</v>
      </c>
      <c r="AI106" s="350">
        <f>('INFORM CC 2025'!AG103/10)*'Resultados INFORM CC'!AT106</f>
        <v>1350.05</v>
      </c>
      <c r="AJ106" s="350">
        <f>('INFORM CC 2025'!AH103/10)*'Resultados INFORM CC'!AU106</f>
        <v>1820.5067308533428</v>
      </c>
      <c r="AK106" s="350">
        <f>('INFORM CC 2025'!AI103/10)*'Resultados INFORM CC'!AV106</f>
        <v>2349.4877161234976</v>
      </c>
      <c r="AL106" s="350">
        <f>('INFORM CC 2025'!AJ103/10)*'Resultados INFORM CC'!AU106</f>
        <v>1853.0157796185815</v>
      </c>
      <c r="AM106" s="350">
        <f>('INFORM CC 2025'!AK103/10)*'Resultados INFORM CC'!AV106</f>
        <v>2187.4540805287743</v>
      </c>
      <c r="AO106" s="349">
        <v>6027</v>
      </c>
      <c r="AP106" s="350">
        <v>8896</v>
      </c>
      <c r="AQ106" s="350">
        <v>11085</v>
      </c>
      <c r="AR106" s="350">
        <v>15513</v>
      </c>
      <c r="AS106" s="350">
        <v>26472</v>
      </c>
      <c r="AT106" s="350">
        <v>2077</v>
      </c>
      <c r="AU106" s="350">
        <f t="shared" si="21"/>
        <v>3250.9048765238267</v>
      </c>
      <c r="AV106" s="350">
        <f t="shared" si="22"/>
        <v>4050.8408898681</v>
      </c>
      <c r="AW106" s="350">
        <f t="shared" si="23"/>
        <v>5668.9846391090514</v>
      </c>
      <c r="AX106" s="350">
        <f t="shared" si="24"/>
        <v>9673.7807881450917</v>
      </c>
    </row>
    <row r="107" spans="1:50">
      <c r="A107" s="367" t="s">
        <v>170</v>
      </c>
      <c r="B107" s="368" t="s">
        <v>209</v>
      </c>
      <c r="C107" s="369">
        <v>712</v>
      </c>
      <c r="D107" s="341">
        <f>'INFORM CC 2025'!AG104</f>
        <v>6.7</v>
      </c>
      <c r="E107" s="340">
        <f>'INFORM CC 2025'!AI104</f>
        <v>5.9</v>
      </c>
      <c r="F107" s="348">
        <f t="shared" si="13"/>
        <v>0</v>
      </c>
      <c r="G107" s="348">
        <v>0.9113</v>
      </c>
      <c r="H107" s="340">
        <f>'INFORM CC 2025'!AH104</f>
        <v>5.7</v>
      </c>
      <c r="I107" s="348">
        <f t="shared" si="14"/>
        <v>0</v>
      </c>
      <c r="J107" s="348">
        <v>0.63386399999999998</v>
      </c>
      <c r="K107" s="341">
        <f>'INFORM CC 2025'!AK104</f>
        <v>5.8</v>
      </c>
      <c r="L107" s="348">
        <f t="shared" si="15"/>
        <v>0</v>
      </c>
      <c r="M107" s="348">
        <v>1.1452169999999999</v>
      </c>
      <c r="N107" s="341">
        <f>'INFORM CC 2025'!AJ104</f>
        <v>5.9</v>
      </c>
      <c r="O107" s="348">
        <f t="shared" si="16"/>
        <v>0</v>
      </c>
      <c r="P107" s="348">
        <v>0.47484599999999999</v>
      </c>
      <c r="Q107" s="348">
        <v>0.10780098048730835</v>
      </c>
      <c r="R107" s="349">
        <v>18</v>
      </c>
      <c r="S107" s="349">
        <v>170</v>
      </c>
      <c r="T107" s="349">
        <f t="shared" si="17"/>
        <v>6.577820118865656</v>
      </c>
      <c r="U107" s="349">
        <f t="shared" si="18"/>
        <v>62.123856678175642</v>
      </c>
      <c r="V107" s="348">
        <v>1.2921213021401394</v>
      </c>
      <c r="W107" s="349">
        <v>2589</v>
      </c>
      <c r="X107" s="349">
        <v>1712</v>
      </c>
      <c r="Y107" s="349">
        <f t="shared" si="19"/>
        <v>946.1097937635102</v>
      </c>
      <c r="Z107" s="349">
        <f t="shared" si="20"/>
        <v>625.62378019433356</v>
      </c>
      <c r="AA107" s="348">
        <v>1.7</v>
      </c>
      <c r="AB107" s="348">
        <v>0.7</v>
      </c>
      <c r="AC107" s="348">
        <v>0.1</v>
      </c>
      <c r="AD107" s="349">
        <f>('INFORM CC 2025'!AG104/10)*'Resultados INFORM CC'!AO107</f>
        <v>5737.21</v>
      </c>
      <c r="AE107" s="350">
        <f>('INFORM CC 2025'!AH104/10)*'Resultados INFORM CC'!AP107</f>
        <v>7203.6600000000008</v>
      </c>
      <c r="AF107" s="350">
        <f>('INFORM CC 2025'!AI104/10)*'Resultados INFORM CC'!AQ107</f>
        <v>9291.3200000000015</v>
      </c>
      <c r="AG107" s="350">
        <f>('INFORM CC 2025'!AJ104/10)*'Resultados INFORM CC'!AR107</f>
        <v>13002.420000000002</v>
      </c>
      <c r="AH107" s="350">
        <f>('INFORM CC 2025'!AK104/10)*'Resultados INFORM CC'!AS107</f>
        <v>21811.48</v>
      </c>
      <c r="AI107" s="350">
        <f>('INFORM CC 2025'!AG104/10)*'Resultados INFORM CC'!AT107</f>
        <v>2072.98</v>
      </c>
      <c r="AJ107" s="350">
        <f>('INFORM CC 2025'!AH104/10)*'Resultados INFORM CC'!AU107</f>
        <v>2632.4655376370988</v>
      </c>
      <c r="AK107" s="350">
        <f>('INFORM CC 2025'!AI104/10)*'Resultados INFORM CC'!AV107</f>
        <v>3395.3684237121593</v>
      </c>
      <c r="AL107" s="350">
        <f>('INFORM CC 2025'!AJ104/10)*'Resultados INFORM CC'!AU107</f>
        <v>2724.8327494840146</v>
      </c>
      <c r="AM107" s="350">
        <f>('INFORM CC 2025'!AK104/10)*'Resultados INFORM CC'!AV107</f>
        <v>3337.8198063611048</v>
      </c>
      <c r="AO107" s="349">
        <v>8563</v>
      </c>
      <c r="AP107" s="350">
        <v>12638</v>
      </c>
      <c r="AQ107" s="350">
        <v>15748</v>
      </c>
      <c r="AR107" s="350">
        <v>22038</v>
      </c>
      <c r="AS107" s="350">
        <v>37606</v>
      </c>
      <c r="AT107" s="350">
        <v>3094</v>
      </c>
      <c r="AU107" s="350">
        <f t="shared" si="21"/>
        <v>4618.3605923457872</v>
      </c>
      <c r="AV107" s="350">
        <f t="shared" si="22"/>
        <v>5754.8617351053535</v>
      </c>
      <c r="AW107" s="350">
        <f t="shared" si="23"/>
        <v>8053.4444321978517</v>
      </c>
      <c r="AX107" s="350">
        <f t="shared" si="24"/>
        <v>13742.527966114549</v>
      </c>
    </row>
    <row r="108" spans="1:50">
      <c r="A108" s="367" t="s">
        <v>170</v>
      </c>
      <c r="B108" s="368" t="s">
        <v>210</v>
      </c>
      <c r="C108" s="369">
        <v>713</v>
      </c>
      <c r="D108" s="341">
        <f>'INFORM CC 2025'!AG105</f>
        <v>6.1</v>
      </c>
      <c r="E108" s="340">
        <f>'INFORM CC 2025'!AI105</f>
        <v>6.1</v>
      </c>
      <c r="F108" s="348">
        <f t="shared" si="13"/>
        <v>0</v>
      </c>
      <c r="G108" s="348">
        <v>0.9113</v>
      </c>
      <c r="H108" s="340">
        <f>'INFORM CC 2025'!AH105</f>
        <v>5.9</v>
      </c>
      <c r="I108" s="348">
        <f t="shared" si="14"/>
        <v>0</v>
      </c>
      <c r="J108" s="348">
        <v>0.63386399999999998</v>
      </c>
      <c r="K108" s="341">
        <f>'INFORM CC 2025'!AK105</f>
        <v>6.1</v>
      </c>
      <c r="L108" s="348">
        <f t="shared" si="15"/>
        <v>0</v>
      </c>
      <c r="M108" s="348">
        <v>1.1452169999999999</v>
      </c>
      <c r="N108" s="341">
        <f>'INFORM CC 2025'!AJ105</f>
        <v>6</v>
      </c>
      <c r="O108" s="348">
        <f t="shared" si="16"/>
        <v>0</v>
      </c>
      <c r="P108" s="348">
        <v>0.47484599999999999</v>
      </c>
      <c r="Q108" s="348">
        <v>2.7757591025375086E-2</v>
      </c>
      <c r="R108" s="349">
        <v>2</v>
      </c>
      <c r="S108" s="349">
        <v>47</v>
      </c>
      <c r="T108" s="349">
        <f t="shared" si="17"/>
        <v>0.73086890209618405</v>
      </c>
      <c r="U108" s="349">
        <f t="shared" si="18"/>
        <v>17.175419199260325</v>
      </c>
      <c r="V108" s="348">
        <v>0</v>
      </c>
      <c r="W108" s="349">
        <v>1859</v>
      </c>
      <c r="X108" s="349">
        <v>1177</v>
      </c>
      <c r="Y108" s="349">
        <f t="shared" si="19"/>
        <v>679.34264449840305</v>
      </c>
      <c r="Z108" s="349">
        <f t="shared" si="20"/>
        <v>430.1163488836043</v>
      </c>
      <c r="AA108" s="348">
        <v>1.7</v>
      </c>
      <c r="AB108" s="348">
        <v>0.7</v>
      </c>
      <c r="AC108" s="348">
        <v>0.1</v>
      </c>
      <c r="AD108" s="349">
        <f>('INFORM CC 2025'!AG105/10)*'Resultados INFORM CC'!AO108</f>
        <v>3455.04</v>
      </c>
      <c r="AE108" s="350">
        <f>('INFORM CC 2025'!AH105/10)*'Resultados INFORM CC'!AP108</f>
        <v>4932.4000000000005</v>
      </c>
      <c r="AF108" s="350">
        <f>('INFORM CC 2025'!AI105/10)*'Resultados INFORM CC'!AQ108</f>
        <v>6354.37</v>
      </c>
      <c r="AG108" s="350">
        <f>('INFORM CC 2025'!AJ105/10)*'Resultados INFORM CC'!AR108</f>
        <v>8747.4</v>
      </c>
      <c r="AH108" s="350">
        <f>('INFORM CC 2025'!AK105/10)*'Resultados INFORM CC'!AS108</f>
        <v>15174.97</v>
      </c>
      <c r="AI108" s="350">
        <f>('INFORM CC 2025'!AG105/10)*'Resultados INFORM CC'!AT108</f>
        <v>1062.6199999999999</v>
      </c>
      <c r="AJ108" s="350">
        <f>('INFORM CC 2025'!AH105/10)*'Resultados INFORM CC'!AU108</f>
        <v>1802.4688863496092</v>
      </c>
      <c r="AK108" s="350">
        <f>('INFORM CC 2025'!AI105/10)*'Resultados INFORM CC'!AV108</f>
        <v>2322.1057127064646</v>
      </c>
      <c r="AL108" s="350">
        <f>('INFORM CC 2025'!AJ105/10)*'Resultados INFORM CC'!AU108</f>
        <v>1833.0192064572295</v>
      </c>
      <c r="AM108" s="350">
        <f>('INFORM CC 2025'!AK105/10)*'Resultados INFORM CC'!AV108</f>
        <v>2322.1057127064646</v>
      </c>
      <c r="AO108" s="349">
        <v>5664</v>
      </c>
      <c r="AP108" s="350">
        <v>8360</v>
      </c>
      <c r="AQ108" s="350">
        <v>10417</v>
      </c>
      <c r="AR108" s="350">
        <v>14579</v>
      </c>
      <c r="AS108" s="350">
        <v>24877</v>
      </c>
      <c r="AT108" s="350">
        <v>1742</v>
      </c>
      <c r="AU108" s="350">
        <f t="shared" si="21"/>
        <v>3055.0320107620491</v>
      </c>
      <c r="AV108" s="350">
        <f t="shared" si="22"/>
        <v>3806.7306765679746</v>
      </c>
      <c r="AW108" s="350">
        <f t="shared" si="23"/>
        <v>5327.6688618301332</v>
      </c>
      <c r="AX108" s="350">
        <f t="shared" si="24"/>
        <v>9090.912838723385</v>
      </c>
    </row>
    <row r="109" spans="1:50">
      <c r="A109" s="367" t="s">
        <v>170</v>
      </c>
      <c r="B109" s="368" t="s">
        <v>211</v>
      </c>
      <c r="C109" s="369">
        <v>714</v>
      </c>
      <c r="D109" s="341">
        <f>'INFORM CC 2025'!AG106</f>
        <v>6.5</v>
      </c>
      <c r="E109" s="340">
        <f>'INFORM CC 2025'!AI106</f>
        <v>5.8</v>
      </c>
      <c r="F109" s="348">
        <f t="shared" si="13"/>
        <v>0</v>
      </c>
      <c r="G109" s="348">
        <v>0.9113</v>
      </c>
      <c r="H109" s="340">
        <f>'INFORM CC 2025'!AH106</f>
        <v>5.7</v>
      </c>
      <c r="I109" s="348">
        <f t="shared" si="14"/>
        <v>0</v>
      </c>
      <c r="J109" s="348">
        <v>0.63386399999999998</v>
      </c>
      <c r="K109" s="341">
        <f>'INFORM CC 2025'!AK106</f>
        <v>5.6</v>
      </c>
      <c r="L109" s="348">
        <f t="shared" si="15"/>
        <v>0</v>
      </c>
      <c r="M109" s="348">
        <v>1.1452169999999999</v>
      </c>
      <c r="N109" s="341">
        <f>'INFORM CC 2025'!AJ106</f>
        <v>5.8</v>
      </c>
      <c r="O109" s="348">
        <f t="shared" si="16"/>
        <v>0</v>
      </c>
      <c r="P109" s="348">
        <v>0.47484599999999999</v>
      </c>
      <c r="Q109" s="348">
        <v>2.0186730833560094</v>
      </c>
      <c r="R109" s="349">
        <v>996</v>
      </c>
      <c r="S109" s="349">
        <v>3474</v>
      </c>
      <c r="T109" s="349">
        <f t="shared" si="17"/>
        <v>363.97271324389965</v>
      </c>
      <c r="U109" s="349">
        <f t="shared" si="18"/>
        <v>1269.5192829410717</v>
      </c>
      <c r="V109" s="348">
        <v>2.9046280321977962</v>
      </c>
      <c r="W109" s="349">
        <v>2519</v>
      </c>
      <c r="X109" s="349">
        <v>1775</v>
      </c>
      <c r="Y109" s="349">
        <f t="shared" si="19"/>
        <v>920.52938219014379</v>
      </c>
      <c r="Z109" s="349">
        <f t="shared" si="20"/>
        <v>648.64615061036329</v>
      </c>
      <c r="AA109" s="348">
        <v>1.7</v>
      </c>
      <c r="AB109" s="348">
        <v>0.7</v>
      </c>
      <c r="AC109" s="348">
        <v>0.1</v>
      </c>
      <c r="AD109" s="349">
        <f>('INFORM CC 2025'!AG106/10)*'Resultados INFORM CC'!AO109</f>
        <v>6082.7</v>
      </c>
      <c r="AE109" s="350">
        <f>('INFORM CC 2025'!AH106/10)*'Resultados INFORM CC'!AP109</f>
        <v>7872.8400000000011</v>
      </c>
      <c r="AF109" s="350">
        <f>('INFORM CC 2025'!AI106/10)*'Resultados INFORM CC'!AQ109</f>
        <v>9982.9599999999991</v>
      </c>
      <c r="AG109" s="350">
        <f>('INFORM CC 2025'!AJ106/10)*'Resultados INFORM CC'!AR109</f>
        <v>13970.46</v>
      </c>
      <c r="AH109" s="350">
        <f>('INFORM CC 2025'!AK106/10)*'Resultados INFORM CC'!AS109</f>
        <v>23017.119999999999</v>
      </c>
      <c r="AI109" s="350">
        <f>('INFORM CC 2025'!AG106/10)*'Resultados INFORM CC'!AT109</f>
        <v>2033.8500000000001</v>
      </c>
      <c r="AJ109" s="350">
        <f>('INFORM CC 2025'!AH106/10)*'Resultados INFORM CC'!AU109</f>
        <v>2877.0069635894615</v>
      </c>
      <c r="AK109" s="350">
        <f>('INFORM CC 2025'!AI106/10)*'Resultados INFORM CC'!AV109</f>
        <v>3648.1175074350604</v>
      </c>
      <c r="AL109" s="350">
        <f>('INFORM CC 2025'!AJ106/10)*'Resultados INFORM CC'!AU109</f>
        <v>2927.4807699682233</v>
      </c>
      <c r="AM109" s="350">
        <f>('INFORM CC 2025'!AK106/10)*'Resultados INFORM CC'!AV109</f>
        <v>3522.3203520062652</v>
      </c>
      <c r="AO109" s="349">
        <v>9358</v>
      </c>
      <c r="AP109" s="350">
        <v>13812</v>
      </c>
      <c r="AQ109" s="350">
        <v>17212</v>
      </c>
      <c r="AR109" s="350">
        <v>24087</v>
      </c>
      <c r="AS109" s="350">
        <v>41102</v>
      </c>
      <c r="AT109" s="350">
        <v>3129</v>
      </c>
      <c r="AU109" s="350">
        <f t="shared" si="21"/>
        <v>5047.3806378762474</v>
      </c>
      <c r="AV109" s="350">
        <f t="shared" si="22"/>
        <v>6289.8577714397597</v>
      </c>
      <c r="AW109" s="350">
        <f t="shared" si="23"/>
        <v>8802.2196223953924</v>
      </c>
      <c r="AX109" s="350">
        <f t="shared" si="24"/>
        <v>15020.086806978677</v>
      </c>
    </row>
    <row r="110" spans="1:50">
      <c r="A110" s="367" t="s">
        <v>170</v>
      </c>
      <c r="B110" s="368" t="s">
        <v>212</v>
      </c>
      <c r="C110" s="369">
        <v>715</v>
      </c>
      <c r="D110" s="341">
        <f>'INFORM CC 2025'!AG107</f>
        <v>6.2</v>
      </c>
      <c r="E110" s="340">
        <f>'INFORM CC 2025'!AI107</f>
        <v>6.3</v>
      </c>
      <c r="F110" s="348">
        <f t="shared" si="13"/>
        <v>9.9999999999999645E-2</v>
      </c>
      <c r="G110" s="348">
        <v>0.9113</v>
      </c>
      <c r="H110" s="340">
        <f>'INFORM CC 2025'!AH107</f>
        <v>6.1</v>
      </c>
      <c r="I110" s="348">
        <f t="shared" si="14"/>
        <v>0</v>
      </c>
      <c r="J110" s="348">
        <v>0.63386399999999998</v>
      </c>
      <c r="K110" s="341">
        <f>'INFORM CC 2025'!AK107</f>
        <v>6.5</v>
      </c>
      <c r="L110" s="348">
        <f t="shared" si="15"/>
        <v>0.29999999999999982</v>
      </c>
      <c r="M110" s="348">
        <v>1.1452169999999999</v>
      </c>
      <c r="N110" s="341">
        <f>'INFORM CC 2025'!AJ107</f>
        <v>6.3</v>
      </c>
      <c r="O110" s="348">
        <f t="shared" si="16"/>
        <v>9.9999999999999645E-2</v>
      </c>
      <c r="P110" s="348">
        <v>0.47484599999999999</v>
      </c>
      <c r="Q110" s="348">
        <v>3.1951485809747091E-2</v>
      </c>
      <c r="R110" s="349">
        <v>29</v>
      </c>
      <c r="S110" s="349">
        <v>414</v>
      </c>
      <c r="T110" s="349">
        <f t="shared" si="17"/>
        <v>10.597599080394669</v>
      </c>
      <c r="U110" s="349">
        <f t="shared" si="18"/>
        <v>151.2898627339101</v>
      </c>
      <c r="V110" s="348">
        <v>0</v>
      </c>
      <c r="W110" s="349">
        <v>18312</v>
      </c>
      <c r="X110" s="349">
        <v>10760</v>
      </c>
      <c r="Y110" s="349">
        <f t="shared" si="19"/>
        <v>6691.8356675926616</v>
      </c>
      <c r="Z110" s="349">
        <f t="shared" si="20"/>
        <v>3932.07469327747</v>
      </c>
      <c r="AA110" s="348">
        <v>1.7</v>
      </c>
      <c r="AB110" s="348">
        <v>0.7</v>
      </c>
      <c r="AC110" s="348">
        <v>0.1</v>
      </c>
      <c r="AD110" s="349">
        <f>('INFORM CC 2025'!AG107/10)*'Resultados INFORM CC'!AO110</f>
        <v>31242.42</v>
      </c>
      <c r="AE110" s="350">
        <f>('INFORM CC 2025'!AH107/10)*'Resultados INFORM CC'!AP110</f>
        <v>45367.53</v>
      </c>
      <c r="AF110" s="350">
        <f>('INFORM CC 2025'!AI107/10)*'Resultados INFORM CC'!AQ110</f>
        <v>58387.77</v>
      </c>
      <c r="AG110" s="350">
        <f>('INFORM CC 2025'!AJ107/10)*'Resultados INFORM CC'!AR110</f>
        <v>81710.37</v>
      </c>
      <c r="AH110" s="350">
        <f>('INFORM CC 2025'!AK107/10)*'Resultados INFORM CC'!AS110</f>
        <v>143856.05000000002</v>
      </c>
      <c r="AI110" s="350">
        <f>('INFORM CC 2025'!AG107/10)*'Resultados INFORM CC'!AT110</f>
        <v>12075.74</v>
      </c>
      <c r="AJ110" s="350">
        <f>('INFORM CC 2025'!AH107/10)*'Resultados INFORM CC'!AU110</f>
        <v>16578.858420957848</v>
      </c>
      <c r="AK110" s="350">
        <f>('INFORM CC 2025'!AI107/10)*'Resultados INFORM CC'!AV110</f>
        <v>21336.902677872258</v>
      </c>
      <c r="AL110" s="350">
        <f>('INFORM CC 2025'!AJ107/10)*'Resultados INFORM CC'!AU110</f>
        <v>17122.427549513843</v>
      </c>
      <c r="AM110" s="350">
        <f>('INFORM CC 2025'!AK107/10)*'Resultados INFORM CC'!AV110</f>
        <v>22014.264667645981</v>
      </c>
      <c r="AO110" s="349">
        <v>50391</v>
      </c>
      <c r="AP110" s="350">
        <v>74373</v>
      </c>
      <c r="AQ110" s="350">
        <v>92679</v>
      </c>
      <c r="AR110" s="350">
        <v>129699</v>
      </c>
      <c r="AS110" s="350">
        <v>221317</v>
      </c>
      <c r="AT110" s="350">
        <v>19477</v>
      </c>
      <c r="AU110" s="350">
        <f t="shared" si="21"/>
        <v>27178.456427799749</v>
      </c>
      <c r="AV110" s="350">
        <f t="shared" si="22"/>
        <v>33868.099488686123</v>
      </c>
      <c r="AW110" s="350">
        <f t="shared" si="23"/>
        <v>47396.482866486491</v>
      </c>
      <c r="AX110" s="350">
        <f t="shared" si="24"/>
        <v>80876.856402610589</v>
      </c>
    </row>
    <row r="111" spans="1:50">
      <c r="A111" s="367" t="s">
        <v>170</v>
      </c>
      <c r="B111" s="368" t="s">
        <v>213</v>
      </c>
      <c r="C111" s="369">
        <v>716</v>
      </c>
      <c r="D111" s="341">
        <f>'INFORM CC 2025'!AG108</f>
        <v>6.6</v>
      </c>
      <c r="E111" s="340">
        <f>'INFORM CC 2025'!AI108</f>
        <v>6.3</v>
      </c>
      <c r="F111" s="348">
        <f t="shared" si="13"/>
        <v>0</v>
      </c>
      <c r="G111" s="348">
        <v>0.9113</v>
      </c>
      <c r="H111" s="340">
        <f>'INFORM CC 2025'!AH108</f>
        <v>6</v>
      </c>
      <c r="I111" s="348">
        <f t="shared" si="14"/>
        <v>0</v>
      </c>
      <c r="J111" s="348">
        <v>0.63386399999999998</v>
      </c>
      <c r="K111" s="341">
        <f>'INFORM CC 2025'!AK108</f>
        <v>6.3</v>
      </c>
      <c r="L111" s="348">
        <f t="shared" si="15"/>
        <v>0</v>
      </c>
      <c r="M111" s="348">
        <v>1.1452169999999999</v>
      </c>
      <c r="N111" s="341">
        <f>'INFORM CC 2025'!AJ108</f>
        <v>6.1</v>
      </c>
      <c r="O111" s="348">
        <f t="shared" si="16"/>
        <v>0</v>
      </c>
      <c r="P111" s="348">
        <v>0.47484599999999999</v>
      </c>
      <c r="Q111" s="348">
        <v>0</v>
      </c>
      <c r="R111" s="349">
        <v>250</v>
      </c>
      <c r="S111" s="349">
        <v>1009</v>
      </c>
      <c r="T111" s="349">
        <f t="shared" si="17"/>
        <v>91.358612762023</v>
      </c>
      <c r="U111" s="349">
        <f t="shared" si="18"/>
        <v>368.72336110752485</v>
      </c>
      <c r="V111" s="348">
        <v>1.0422108897419919</v>
      </c>
      <c r="W111" s="349">
        <v>2519</v>
      </c>
      <c r="X111" s="349">
        <v>1735</v>
      </c>
      <c r="Y111" s="349">
        <f t="shared" si="19"/>
        <v>920.52938219014379</v>
      </c>
      <c r="Z111" s="349">
        <f t="shared" si="20"/>
        <v>634.02877256843965</v>
      </c>
      <c r="AA111" s="348">
        <v>1.7</v>
      </c>
      <c r="AB111" s="348">
        <v>0.7</v>
      </c>
      <c r="AC111" s="348">
        <v>0.1</v>
      </c>
      <c r="AD111" s="349">
        <f>('INFORM CC 2025'!AG108/10)*'Resultados INFORM CC'!AO111</f>
        <v>5885.8799999999992</v>
      </c>
      <c r="AE111" s="350">
        <f>('INFORM CC 2025'!AH108/10)*'Resultados INFORM CC'!AP111</f>
        <v>7897.7999999999993</v>
      </c>
      <c r="AF111" s="350">
        <f>('INFORM CC 2025'!AI108/10)*'Resultados INFORM CC'!AQ111</f>
        <v>10333.26</v>
      </c>
      <c r="AG111" s="350">
        <f>('INFORM CC 2025'!AJ108/10)*'Resultados INFORM CC'!AR111</f>
        <v>14001.94</v>
      </c>
      <c r="AH111" s="350">
        <f>('INFORM CC 2025'!AK108/10)*'Resultados INFORM CC'!AS111</f>
        <v>24676.47</v>
      </c>
      <c r="AI111" s="350">
        <f>('INFORM CC 2025'!AG108/10)*'Resultados INFORM CC'!AT111</f>
        <v>2055.8999999999996</v>
      </c>
      <c r="AJ111" s="350">
        <f>('INFORM CC 2025'!AH108/10)*'Resultados INFORM CC'!AU111</f>
        <v>2886.1282074876212</v>
      </c>
      <c r="AK111" s="350">
        <f>('INFORM CC 2025'!AI108/10)*'Resultados INFORM CC'!AV111</f>
        <v>3776.1291956372074</v>
      </c>
      <c r="AL111" s="350">
        <f>('INFORM CC 2025'!AJ108/10)*'Resultados INFORM CC'!AU111</f>
        <v>2934.2303442790812</v>
      </c>
      <c r="AM111" s="350">
        <f>('INFORM CC 2025'!AK108/10)*'Resultados INFORM CC'!AV111</f>
        <v>3776.1291956372074</v>
      </c>
      <c r="AO111" s="349">
        <v>8918</v>
      </c>
      <c r="AP111" s="350">
        <v>13163</v>
      </c>
      <c r="AQ111" s="350">
        <v>16402</v>
      </c>
      <c r="AR111" s="350">
        <v>22954</v>
      </c>
      <c r="AS111" s="350">
        <v>39169</v>
      </c>
      <c r="AT111" s="350">
        <v>3115</v>
      </c>
      <c r="AU111" s="350">
        <f t="shared" si="21"/>
        <v>4810.2136791460352</v>
      </c>
      <c r="AV111" s="350">
        <f t="shared" si="22"/>
        <v>5993.8558660908056</v>
      </c>
      <c r="AW111" s="350">
        <f t="shared" si="23"/>
        <v>8388.182389357904</v>
      </c>
      <c r="AX111" s="350">
        <f t="shared" si="24"/>
        <v>14313.702013102717</v>
      </c>
    </row>
    <row r="112" spans="1:50">
      <c r="A112" s="367" t="s">
        <v>170</v>
      </c>
      <c r="B112" s="368" t="s">
        <v>214</v>
      </c>
      <c r="C112" s="369">
        <v>717</v>
      </c>
      <c r="D112" s="341">
        <f>'INFORM CC 2025'!AG109</f>
        <v>7.1</v>
      </c>
      <c r="E112" s="340">
        <f>'INFORM CC 2025'!AI109</f>
        <v>6.7</v>
      </c>
      <c r="F112" s="348">
        <f t="shared" si="13"/>
        <v>0</v>
      </c>
      <c r="G112" s="348">
        <v>0.9113</v>
      </c>
      <c r="H112" s="340">
        <f>'INFORM CC 2025'!AH109</f>
        <v>6.3</v>
      </c>
      <c r="I112" s="348">
        <f t="shared" si="14"/>
        <v>0</v>
      </c>
      <c r="J112" s="348">
        <v>0.63386399999999998</v>
      </c>
      <c r="K112" s="341">
        <f>'INFORM CC 2025'!AK109</f>
        <v>6.7</v>
      </c>
      <c r="L112" s="348">
        <f t="shared" si="15"/>
        <v>0</v>
      </c>
      <c r="M112" s="348">
        <v>1.1452169999999999</v>
      </c>
      <c r="N112" s="341">
        <f>'INFORM CC 2025'!AJ109</f>
        <v>6.6</v>
      </c>
      <c r="O112" s="348">
        <f t="shared" si="16"/>
        <v>0</v>
      </c>
      <c r="P112" s="348">
        <v>0.47484599999999999</v>
      </c>
      <c r="Q112" s="348">
        <v>0</v>
      </c>
      <c r="R112" s="349">
        <v>22</v>
      </c>
      <c r="S112" s="349">
        <v>152</v>
      </c>
      <c r="T112" s="349">
        <f t="shared" si="17"/>
        <v>8.039557923058025</v>
      </c>
      <c r="U112" s="349">
        <f t="shared" si="18"/>
        <v>55.546036559309989</v>
      </c>
      <c r="V112" s="348">
        <v>2.2479456916635492</v>
      </c>
      <c r="W112" s="349">
        <v>1206</v>
      </c>
      <c r="X112" s="349">
        <v>821</v>
      </c>
      <c r="Y112" s="349">
        <f t="shared" si="19"/>
        <v>440.71394796399898</v>
      </c>
      <c r="Z112" s="349">
        <f t="shared" si="20"/>
        <v>300.02168431048358</v>
      </c>
      <c r="AA112" s="348">
        <v>1.7</v>
      </c>
      <c r="AB112" s="348">
        <v>0.7</v>
      </c>
      <c r="AC112" s="348">
        <v>0.1</v>
      </c>
      <c r="AD112" s="349">
        <f>('INFORM CC 2025'!AG109/10)*'Resultados INFORM CC'!AO112</f>
        <v>2950.0499999999997</v>
      </c>
      <c r="AE112" s="350">
        <f>('INFORM CC 2025'!AH109/10)*'Resultados INFORM CC'!AP112</f>
        <v>3863.79</v>
      </c>
      <c r="AF112" s="350">
        <f>('INFORM CC 2025'!AI109/10)*'Resultados INFORM CC'!AQ112</f>
        <v>5120.1400000000003</v>
      </c>
      <c r="AG112" s="350">
        <f>('INFORM CC 2025'!AJ109/10)*'Resultados INFORM CC'!AR112</f>
        <v>7058.6999999999989</v>
      </c>
      <c r="AH112" s="350">
        <f>('INFORM CC 2025'!AK109/10)*'Resultados INFORM CC'!AS112</f>
        <v>12227.5</v>
      </c>
      <c r="AI112" s="350">
        <f>('INFORM CC 2025'!AG109/10)*'Resultados INFORM CC'!AT112</f>
        <v>1027.3699999999999</v>
      </c>
      <c r="AJ112" s="350">
        <f>('INFORM CC 2025'!AH109/10)*'Resultados INFORM CC'!AU112</f>
        <v>1411.9619776151076</v>
      </c>
      <c r="AK112" s="350">
        <f>('INFORM CC 2025'!AI109/10)*'Resultados INFORM CC'!AV112</f>
        <v>1871.0755501893782</v>
      </c>
      <c r="AL112" s="350">
        <f>('INFORM CC 2025'!AJ109/10)*'Resultados INFORM CC'!AU112</f>
        <v>1479.1982622634457</v>
      </c>
      <c r="AM112" s="350">
        <f>('INFORM CC 2025'!AK109/10)*'Resultados INFORM CC'!AV112</f>
        <v>1871.0755501893782</v>
      </c>
      <c r="AO112" s="349">
        <v>4155</v>
      </c>
      <c r="AP112" s="350">
        <v>6133</v>
      </c>
      <c r="AQ112" s="350">
        <v>7642</v>
      </c>
      <c r="AR112" s="350">
        <v>10695</v>
      </c>
      <c r="AS112" s="350">
        <v>18250</v>
      </c>
      <c r="AT112" s="350">
        <v>1447</v>
      </c>
      <c r="AU112" s="350">
        <f t="shared" si="21"/>
        <v>2241.2094882779484</v>
      </c>
      <c r="AV112" s="350">
        <f t="shared" si="22"/>
        <v>2792.6500749095194</v>
      </c>
      <c r="AW112" s="350">
        <f t="shared" si="23"/>
        <v>3908.3214539593441</v>
      </c>
      <c r="AX112" s="350">
        <f t="shared" si="24"/>
        <v>6669.1787316276796</v>
      </c>
    </row>
    <row r="113" spans="1:50">
      <c r="A113" s="367" t="s">
        <v>170</v>
      </c>
      <c r="B113" s="368" t="s">
        <v>215</v>
      </c>
      <c r="C113" s="369">
        <v>718</v>
      </c>
      <c r="D113" s="341">
        <f>'INFORM CC 2025'!AG110</f>
        <v>5.6</v>
      </c>
      <c r="E113" s="340">
        <f>'INFORM CC 2025'!AI110</f>
        <v>6.5</v>
      </c>
      <c r="F113" s="348">
        <f t="shared" si="13"/>
        <v>0.90000000000000036</v>
      </c>
      <c r="G113" s="348">
        <v>0.9113</v>
      </c>
      <c r="H113" s="340">
        <f>'INFORM CC 2025'!AH110</f>
        <v>6.5</v>
      </c>
      <c r="I113" s="348">
        <f t="shared" si="14"/>
        <v>0.90000000000000036</v>
      </c>
      <c r="J113" s="348">
        <v>0.63386399999999998</v>
      </c>
      <c r="K113" s="341">
        <f>'INFORM CC 2025'!AK110</f>
        <v>6.6</v>
      </c>
      <c r="L113" s="348">
        <f t="shared" si="15"/>
        <v>1</v>
      </c>
      <c r="M113" s="348">
        <v>1.1452169999999999</v>
      </c>
      <c r="N113" s="341">
        <f>'INFORM CC 2025'!AJ110</f>
        <v>6.5</v>
      </c>
      <c r="O113" s="348">
        <f t="shared" si="16"/>
        <v>0.90000000000000036</v>
      </c>
      <c r="P113" s="348">
        <v>0.47484599999999999</v>
      </c>
      <c r="Q113" s="348">
        <v>0.11281875667501587</v>
      </c>
      <c r="R113" s="349">
        <v>4</v>
      </c>
      <c r="S113" s="349">
        <v>36</v>
      </c>
      <c r="T113" s="349">
        <f t="shared" si="17"/>
        <v>1.4617378041923681</v>
      </c>
      <c r="U113" s="349">
        <f t="shared" si="18"/>
        <v>13.155640237731312</v>
      </c>
      <c r="V113" s="348">
        <v>1.6406300663302549</v>
      </c>
      <c r="W113" s="349">
        <v>429</v>
      </c>
      <c r="X113" s="349">
        <v>286</v>
      </c>
      <c r="Y113" s="349">
        <f t="shared" si="19"/>
        <v>156.77137949963148</v>
      </c>
      <c r="Z113" s="349">
        <f t="shared" si="20"/>
        <v>104.51425299975432</v>
      </c>
      <c r="AA113" s="348">
        <v>1.7</v>
      </c>
      <c r="AB113" s="348">
        <v>0.7</v>
      </c>
      <c r="AC113" s="348">
        <v>0.1</v>
      </c>
      <c r="AD113" s="349">
        <f>('INFORM CC 2025'!AG110/10)*'Resultados INFORM CC'!AO113</f>
        <v>825.43999999999994</v>
      </c>
      <c r="AE113" s="350">
        <f>('INFORM CC 2025'!AH110/10)*'Resultados INFORM CC'!AP113</f>
        <v>1413.75</v>
      </c>
      <c r="AF113" s="350">
        <f>('INFORM CC 2025'!AI110/10)*'Resultados INFORM CC'!AQ113</f>
        <v>1762.15</v>
      </c>
      <c r="AG113" s="350">
        <f>('INFORM CC 2025'!AJ110/10)*'Resultados INFORM CC'!AR113</f>
        <v>2465.4500000000003</v>
      </c>
      <c r="AH113" s="350">
        <f>('INFORM CC 2025'!AK110/10)*'Resultados INFORM CC'!AS113</f>
        <v>4272.1799999999994</v>
      </c>
      <c r="AI113" s="350">
        <f>('INFORM CC 2025'!AG110/10)*'Resultados INFORM CC'!AT113</f>
        <v>276.64</v>
      </c>
      <c r="AJ113" s="350">
        <f>('INFORM CC 2025'!AH110/10)*'Resultados INFORM CC'!AU113</f>
        <v>516.63295516924018</v>
      </c>
      <c r="AK113" s="350">
        <f>('INFORM CC 2025'!AI110/10)*'Resultados INFORM CC'!AV113</f>
        <v>643.95031791439544</v>
      </c>
      <c r="AL113" s="350">
        <f>('INFORM CC 2025'!AJ110/10)*'Resultados INFORM CC'!AU113</f>
        <v>516.63295516924018</v>
      </c>
      <c r="AM113" s="350">
        <f>('INFORM CC 2025'!AK110/10)*'Resultados INFORM CC'!AV113</f>
        <v>653.85724588230914</v>
      </c>
      <c r="AO113" s="349">
        <v>1474</v>
      </c>
      <c r="AP113" s="350">
        <v>2175</v>
      </c>
      <c r="AQ113" s="350">
        <v>2711</v>
      </c>
      <c r="AR113" s="350">
        <v>3793</v>
      </c>
      <c r="AS113" s="350">
        <v>6473</v>
      </c>
      <c r="AT113" s="350">
        <v>494</v>
      </c>
      <c r="AU113" s="350">
        <f t="shared" si="21"/>
        <v>794.81993102960018</v>
      </c>
      <c r="AV113" s="350">
        <f t="shared" si="22"/>
        <v>990.69279679137753</v>
      </c>
      <c r="AW113" s="350">
        <f t="shared" si="23"/>
        <v>1386.092872825413</v>
      </c>
      <c r="AX113" s="350">
        <f t="shared" si="24"/>
        <v>2365.4572016342995</v>
      </c>
    </row>
    <row r="114" spans="1:50">
      <c r="A114" s="367" t="s">
        <v>170</v>
      </c>
      <c r="B114" s="368" t="s">
        <v>216</v>
      </c>
      <c r="C114" s="369">
        <v>719</v>
      </c>
      <c r="D114" s="341">
        <f>'INFORM CC 2025'!AG111</f>
        <v>5.9</v>
      </c>
      <c r="E114" s="340">
        <f>'INFORM CC 2025'!AI111</f>
        <v>5.4</v>
      </c>
      <c r="F114" s="348">
        <f t="shared" si="13"/>
        <v>0</v>
      </c>
      <c r="G114" s="348">
        <v>0.9113</v>
      </c>
      <c r="H114" s="340">
        <f>'INFORM CC 2025'!AH111</f>
        <v>5.3</v>
      </c>
      <c r="I114" s="348">
        <f t="shared" si="14"/>
        <v>0</v>
      </c>
      <c r="J114" s="348">
        <v>0.63386399999999998</v>
      </c>
      <c r="K114" s="341">
        <f>'INFORM CC 2025'!AK111</f>
        <v>5.2</v>
      </c>
      <c r="L114" s="348">
        <f t="shared" si="15"/>
        <v>0</v>
      </c>
      <c r="M114" s="348">
        <v>1.1452169999999999</v>
      </c>
      <c r="N114" s="341">
        <f>'INFORM CC 2025'!AJ111</f>
        <v>5.3</v>
      </c>
      <c r="O114" s="348">
        <f t="shared" si="16"/>
        <v>0</v>
      </c>
      <c r="P114" s="348">
        <v>0.47484599999999999</v>
      </c>
      <c r="Q114" s="348">
        <v>0.20878377553515692</v>
      </c>
      <c r="R114" s="349">
        <v>160</v>
      </c>
      <c r="S114" s="349">
        <v>2146</v>
      </c>
      <c r="T114" s="349">
        <f t="shared" si="17"/>
        <v>58.469512167694724</v>
      </c>
      <c r="U114" s="349">
        <f t="shared" si="18"/>
        <v>784.22233194920545</v>
      </c>
      <c r="V114" s="348">
        <v>0</v>
      </c>
      <c r="W114" s="349">
        <v>21044</v>
      </c>
      <c r="X114" s="349">
        <v>12518</v>
      </c>
      <c r="Y114" s="349">
        <f t="shared" si="19"/>
        <v>7690.2025878560489</v>
      </c>
      <c r="Z114" s="349">
        <f t="shared" si="20"/>
        <v>4574.5084582200161</v>
      </c>
      <c r="AA114" s="348">
        <v>1.7</v>
      </c>
      <c r="AB114" s="348">
        <v>0.7</v>
      </c>
      <c r="AC114" s="348">
        <v>0.1</v>
      </c>
      <c r="AD114" s="349">
        <f>('INFORM CC 2025'!AG111/10)*'Resultados INFORM CC'!AO114</f>
        <v>32972.15</v>
      </c>
      <c r="AE114" s="350">
        <f>('INFORM CC 2025'!AH111/10)*'Resultados INFORM CC'!AP114</f>
        <v>43714.93</v>
      </c>
      <c r="AF114" s="350">
        <f>('INFORM CC 2025'!AI111/10)*'Resultados INFORM CC'!AQ114</f>
        <v>55502.280000000006</v>
      </c>
      <c r="AG114" s="350">
        <f>('INFORM CC 2025'!AJ111/10)*'Resultados INFORM CC'!AR114</f>
        <v>76234.14</v>
      </c>
      <c r="AH114" s="350">
        <f>('INFORM CC 2025'!AK111/10)*'Resultados INFORM CC'!AS114</f>
        <v>127631.40000000001</v>
      </c>
      <c r="AI114" s="350">
        <f>('INFORM CC 2025'!AG111/10)*'Resultados INFORM CC'!AT114</f>
        <v>13423.090000000002</v>
      </c>
      <c r="AJ114" s="350">
        <f>('INFORM CC 2025'!AH111/10)*'Resultados INFORM CC'!AU114</f>
        <v>15974.94144715577</v>
      </c>
      <c r="AK114" s="350">
        <f>('INFORM CC 2025'!AI111/10)*'Resultados INFORM CC'!AV114</f>
        <v>20282.445223717499</v>
      </c>
      <c r="AL114" s="350">
        <f>('INFORM CC 2025'!AJ111/10)*'Resultados INFORM CC'!AU114</f>
        <v>15974.94144715577</v>
      </c>
      <c r="AM114" s="350">
        <f>('INFORM CC 2025'!AK111/10)*'Resultados INFORM CC'!AV114</f>
        <v>19531.243548764996</v>
      </c>
      <c r="AO114" s="349">
        <v>55885</v>
      </c>
      <c r="AP114" s="350">
        <v>82481</v>
      </c>
      <c r="AQ114" s="350">
        <v>102782</v>
      </c>
      <c r="AR114" s="350">
        <v>143838</v>
      </c>
      <c r="AS114" s="350">
        <v>245445</v>
      </c>
      <c r="AT114" s="350">
        <v>22751</v>
      </c>
      <c r="AU114" s="350">
        <f t="shared" si="21"/>
        <v>30141.398956897679</v>
      </c>
      <c r="AV114" s="350">
        <f t="shared" si="22"/>
        <v>37560.083747624994</v>
      </c>
      <c r="AW114" s="350">
        <f t="shared" si="23"/>
        <v>52563.36056985546</v>
      </c>
      <c r="AX114" s="350">
        <f t="shared" si="24"/>
        <v>89694.058837498946</v>
      </c>
    </row>
    <row r="115" spans="1:50">
      <c r="A115" s="374" t="s">
        <v>61</v>
      </c>
      <c r="B115" s="374" t="s">
        <v>60</v>
      </c>
      <c r="C115" s="375">
        <v>801</v>
      </c>
      <c r="D115" s="341">
        <f>'INFORM CC 2025'!AG112</f>
        <v>4.8</v>
      </c>
      <c r="E115" s="340">
        <f>'INFORM CC 2025'!AI112</f>
        <v>4.7</v>
      </c>
      <c r="F115" s="348">
        <f t="shared" si="13"/>
        <v>0</v>
      </c>
      <c r="G115" s="348">
        <v>0.9113</v>
      </c>
      <c r="H115" s="340">
        <f>'INFORM CC 2025'!AH112</f>
        <v>4.5999999999999996</v>
      </c>
      <c r="I115" s="348">
        <f t="shared" si="14"/>
        <v>0</v>
      </c>
      <c r="J115" s="348">
        <v>0.63386399999999998</v>
      </c>
      <c r="K115" s="341">
        <f>'INFORM CC 2025'!AK112</f>
        <v>4.8</v>
      </c>
      <c r="L115" s="348">
        <f t="shared" si="15"/>
        <v>0</v>
      </c>
      <c r="M115" s="348">
        <v>1.1452169999999999</v>
      </c>
      <c r="N115" s="341">
        <f>'INFORM CC 2025'!AJ112</f>
        <v>4.7</v>
      </c>
      <c r="O115" s="348">
        <f t="shared" si="16"/>
        <v>0</v>
      </c>
      <c r="P115" s="348">
        <v>0.47484599999999999</v>
      </c>
      <c r="Q115" s="348">
        <v>0</v>
      </c>
      <c r="R115" s="349">
        <v>0</v>
      </c>
      <c r="S115" s="349">
        <v>0</v>
      </c>
      <c r="T115" s="349">
        <f t="shared" si="17"/>
        <v>0</v>
      </c>
      <c r="U115" s="349">
        <f t="shared" si="18"/>
        <v>0</v>
      </c>
      <c r="V115" s="348">
        <v>0</v>
      </c>
      <c r="W115" s="349">
        <v>386372</v>
      </c>
      <c r="X115" s="349">
        <v>246825</v>
      </c>
      <c r="Y115" s="349">
        <f t="shared" si="19"/>
        <v>141193.63972035341</v>
      </c>
      <c r="Z115" s="349">
        <f t="shared" si="20"/>
        <v>90198.358379945319</v>
      </c>
      <c r="AA115" s="348">
        <v>1.7</v>
      </c>
      <c r="AB115" s="348">
        <v>0.7</v>
      </c>
      <c r="AC115" s="348">
        <v>0.1</v>
      </c>
      <c r="AD115" s="349">
        <f>('INFORM CC 2025'!AG112/10)*'Resultados INFORM CC'!AO115</f>
        <v>628897.91999999993</v>
      </c>
      <c r="AE115" s="350">
        <f>('INFORM CC 2025'!AH112/10)*'Resultados INFORM CC'!AP115</f>
        <v>889527.29999999993</v>
      </c>
      <c r="AF115" s="350">
        <f>('INFORM CC 2025'!AI112/10)*'Resultados INFORM CC'!AQ115</f>
        <v>1132561.3500000001</v>
      </c>
      <c r="AG115" s="350">
        <f>('INFORM CC 2025'!AJ112/10)*'Resultados INFORM CC'!AR115</f>
        <v>1584957.5</v>
      </c>
      <c r="AH115" s="350">
        <f>('INFORM CC 2025'!AK112/10)*'Resultados INFORM CC'!AS115</f>
        <v>2762110.08</v>
      </c>
      <c r="AI115" s="350">
        <f>('INFORM CC 2025'!AG112/10)*'Resultados INFORM CC'!AT115</f>
        <v>203643.84</v>
      </c>
      <c r="AJ115" s="350">
        <f>('INFORM CC 2025'!AH112/10)*'Resultados INFORM CC'!AU115</f>
        <v>325063.92056779144</v>
      </c>
      <c r="AK115" s="350">
        <f>('INFORM CC 2025'!AI112/10)*'Resultados INFORM CC'!AV115</f>
        <v>413876.93521553604</v>
      </c>
      <c r="AL115" s="350">
        <f>('INFORM CC 2025'!AJ112/10)*'Resultados INFORM CC'!AU115</f>
        <v>332130.52753665647</v>
      </c>
      <c r="AM115" s="350">
        <f>('INFORM CC 2025'!AK112/10)*'Resultados INFORM CC'!AV115</f>
        <v>422682.82745416439</v>
      </c>
      <c r="AO115" s="349">
        <v>1310204</v>
      </c>
      <c r="AP115" s="350">
        <v>1933755</v>
      </c>
      <c r="AQ115" s="350">
        <v>2409705</v>
      </c>
      <c r="AR115" s="350">
        <v>3372250</v>
      </c>
      <c r="AS115" s="350">
        <v>5754396</v>
      </c>
      <c r="AT115" s="350">
        <v>424258</v>
      </c>
      <c r="AU115" s="350">
        <f t="shared" si="21"/>
        <v>706660.69688650314</v>
      </c>
      <c r="AV115" s="350">
        <f t="shared" si="22"/>
        <v>880589.22386284254</v>
      </c>
      <c r="AW115" s="350">
        <f t="shared" si="23"/>
        <v>1232336.3275469283</v>
      </c>
      <c r="AX115" s="350">
        <f t="shared" si="24"/>
        <v>2102854.5433733365</v>
      </c>
    </row>
    <row r="116" spans="1:50">
      <c r="A116" s="367" t="s">
        <v>61</v>
      </c>
      <c r="B116" s="368" t="s">
        <v>217</v>
      </c>
      <c r="C116" s="369">
        <v>802</v>
      </c>
      <c r="D116" s="341">
        <f>'INFORM CC 2025'!AG113</f>
        <v>6.1</v>
      </c>
      <c r="E116" s="340">
        <f>'INFORM CC 2025'!AI113</f>
        <v>6.3</v>
      </c>
      <c r="F116" s="348">
        <f t="shared" si="13"/>
        <v>0.20000000000000018</v>
      </c>
      <c r="G116" s="348">
        <v>0.9113</v>
      </c>
      <c r="H116" s="340">
        <f>'INFORM CC 2025'!AH113</f>
        <v>6.1</v>
      </c>
      <c r="I116" s="348">
        <f t="shared" si="14"/>
        <v>0</v>
      </c>
      <c r="J116" s="348">
        <v>0.63386399999999998</v>
      </c>
      <c r="K116" s="341">
        <f>'INFORM CC 2025'!AK113</f>
        <v>6.2</v>
      </c>
      <c r="L116" s="348">
        <f t="shared" si="15"/>
        <v>0.10000000000000053</v>
      </c>
      <c r="M116" s="348">
        <v>1.1452169999999999</v>
      </c>
      <c r="N116" s="341">
        <f>'INFORM CC 2025'!AJ113</f>
        <v>6.2</v>
      </c>
      <c r="O116" s="348">
        <f t="shared" si="16"/>
        <v>0.10000000000000053</v>
      </c>
      <c r="P116" s="348">
        <v>0.47484599999999999</v>
      </c>
      <c r="Q116" s="348">
        <v>1.1292996300306104</v>
      </c>
      <c r="R116" s="349">
        <v>171</v>
      </c>
      <c r="S116" s="349">
        <v>1172</v>
      </c>
      <c r="T116" s="349">
        <f t="shared" si="17"/>
        <v>62.489291129223737</v>
      </c>
      <c r="U116" s="349">
        <f t="shared" si="18"/>
        <v>428.28917662836386</v>
      </c>
      <c r="V116" s="348">
        <v>3.6575963583396458</v>
      </c>
      <c r="W116" s="349">
        <v>1442</v>
      </c>
      <c r="X116" s="349">
        <v>1028</v>
      </c>
      <c r="Y116" s="349">
        <f t="shared" si="19"/>
        <v>526.95647841134871</v>
      </c>
      <c r="Z116" s="349">
        <f t="shared" si="20"/>
        <v>375.66661567743859</v>
      </c>
      <c r="AA116" s="348">
        <v>1.7</v>
      </c>
      <c r="AB116" s="348">
        <v>0.7</v>
      </c>
      <c r="AC116" s="348">
        <v>0.1</v>
      </c>
      <c r="AD116" s="349">
        <f>('INFORM CC 2025'!AG113/10)*'Resultados INFORM CC'!AO116</f>
        <v>3441.62</v>
      </c>
      <c r="AE116" s="350">
        <f>('INFORM CC 2025'!AH113/10)*'Resultados INFORM CC'!AP116</f>
        <v>5080.08</v>
      </c>
      <c r="AF116" s="350">
        <f>('INFORM CC 2025'!AI113/10)*'Resultados INFORM CC'!AQ116</f>
        <v>6537.51</v>
      </c>
      <c r="AG116" s="350">
        <f>('INFORM CC 2025'!AJ113/10)*'Resultados INFORM CC'!AR116</f>
        <v>9004.26</v>
      </c>
      <c r="AH116" s="350">
        <f>('INFORM CC 2025'!AK113/10)*'Resultados INFORM CC'!AS116</f>
        <v>15364.22</v>
      </c>
      <c r="AI116" s="350">
        <f>('INFORM CC 2025'!AG113/10)*'Resultados INFORM CC'!AT116</f>
        <v>1455.46</v>
      </c>
      <c r="AJ116" s="350">
        <f>('INFORM CC 2025'!AH113/10)*'Resultados INFORM CC'!AU116</f>
        <v>1856.4362460803914</v>
      </c>
      <c r="AK116" s="350">
        <f>('INFORM CC 2025'!AI113/10)*'Resultados INFORM CC'!AV116</f>
        <v>2389.0313780714123</v>
      </c>
      <c r="AL116" s="350">
        <f>('INFORM CC 2025'!AJ113/10)*'Resultados INFORM CC'!AU116</f>
        <v>1886.8696271636763</v>
      </c>
      <c r="AM116" s="350">
        <f>('INFORM CC 2025'!AK113/10)*'Resultados INFORM CC'!AV116</f>
        <v>2351.1102450861517</v>
      </c>
      <c r="AO116" s="349">
        <v>5642</v>
      </c>
      <c r="AP116" s="350">
        <v>8328</v>
      </c>
      <c r="AQ116" s="350">
        <v>10377</v>
      </c>
      <c r="AR116" s="350">
        <v>14523</v>
      </c>
      <c r="AS116" s="350">
        <v>24781</v>
      </c>
      <c r="AT116" s="350">
        <v>2386</v>
      </c>
      <c r="AU116" s="350">
        <f t="shared" si="21"/>
        <v>3043.3381083285103</v>
      </c>
      <c r="AV116" s="350">
        <f t="shared" si="22"/>
        <v>3792.113298526051</v>
      </c>
      <c r="AW116" s="350">
        <f t="shared" si="23"/>
        <v>5307.2045325714407</v>
      </c>
      <c r="AX116" s="350">
        <f t="shared" si="24"/>
        <v>9055.8311314227685</v>
      </c>
    </row>
    <row r="117" spans="1:50">
      <c r="A117" s="367" t="s">
        <v>61</v>
      </c>
      <c r="B117" s="368" t="s">
        <v>218</v>
      </c>
      <c r="C117" s="369">
        <v>803</v>
      </c>
      <c r="D117" s="341">
        <f>'INFORM CC 2025'!AG114</f>
        <v>6.1</v>
      </c>
      <c r="E117" s="340">
        <f>'INFORM CC 2025'!AI114</f>
        <v>5.7</v>
      </c>
      <c r="F117" s="348">
        <f t="shared" si="13"/>
        <v>0</v>
      </c>
      <c r="G117" s="348">
        <v>0.9113</v>
      </c>
      <c r="H117" s="340">
        <f>'INFORM CC 2025'!AH114</f>
        <v>5.5</v>
      </c>
      <c r="I117" s="348">
        <f t="shared" si="14"/>
        <v>0</v>
      </c>
      <c r="J117" s="348">
        <v>0.63386399999999998</v>
      </c>
      <c r="K117" s="341">
        <f>'INFORM CC 2025'!AK114</f>
        <v>5.8</v>
      </c>
      <c r="L117" s="348">
        <f t="shared" si="15"/>
        <v>0</v>
      </c>
      <c r="M117" s="348">
        <v>1.1452169999999999</v>
      </c>
      <c r="N117" s="341">
        <f>'INFORM CC 2025'!AJ114</f>
        <v>5.7</v>
      </c>
      <c r="O117" s="348">
        <f t="shared" si="16"/>
        <v>0</v>
      </c>
      <c r="P117" s="348">
        <v>0.47484599999999999</v>
      </c>
      <c r="Q117" s="348">
        <v>2.2113022577196328E-2</v>
      </c>
      <c r="R117" s="349">
        <v>10</v>
      </c>
      <c r="S117" s="349">
        <v>117</v>
      </c>
      <c r="T117" s="349">
        <f t="shared" si="17"/>
        <v>3.6543445104809202</v>
      </c>
      <c r="U117" s="349">
        <f t="shared" si="18"/>
        <v>42.755830772626766</v>
      </c>
      <c r="V117" s="348">
        <v>0</v>
      </c>
      <c r="W117" s="349">
        <v>10307</v>
      </c>
      <c r="X117" s="349">
        <v>6274</v>
      </c>
      <c r="Y117" s="349">
        <f t="shared" si="19"/>
        <v>3766.5328869526843</v>
      </c>
      <c r="Z117" s="349">
        <f t="shared" si="20"/>
        <v>2292.7357458757292</v>
      </c>
      <c r="AA117" s="348">
        <v>1.7</v>
      </c>
      <c r="AB117" s="348">
        <v>0.7</v>
      </c>
      <c r="AC117" s="348">
        <v>0.1</v>
      </c>
      <c r="AD117" s="349">
        <f>('INFORM CC 2025'!AG114/10)*'Resultados INFORM CC'!AO117</f>
        <v>17536.28</v>
      </c>
      <c r="AE117" s="350">
        <f>('INFORM CC 2025'!AH114/10)*'Resultados INFORM CC'!AP117</f>
        <v>23335.95</v>
      </c>
      <c r="AF117" s="350">
        <f>('INFORM CC 2025'!AI114/10)*'Resultados INFORM CC'!AQ117</f>
        <v>30137.040000000005</v>
      </c>
      <c r="AG117" s="350">
        <f>('INFORM CC 2025'!AJ114/10)*'Resultados INFORM CC'!AR117</f>
        <v>42175.44</v>
      </c>
      <c r="AH117" s="350">
        <f>('INFORM CC 2025'!AK114/10)*'Resultados INFORM CC'!AS117</f>
        <v>73230.22</v>
      </c>
      <c r="AI117" s="350">
        <f>('INFORM CC 2025'!AG114/10)*'Resultados INFORM CC'!AT117</f>
        <v>6329.97</v>
      </c>
      <c r="AJ117" s="350">
        <f>('INFORM CC 2025'!AH114/10)*'Resultados INFORM CC'!AU117</f>
        <v>8527.7600779357235</v>
      </c>
      <c r="AK117" s="350">
        <f>('INFORM CC 2025'!AI114/10)*'Resultados INFORM CC'!AV117</f>
        <v>11013.112668614391</v>
      </c>
      <c r="AL117" s="350">
        <f>('INFORM CC 2025'!AJ114/10)*'Resultados INFORM CC'!AU117</f>
        <v>8837.8604444061148</v>
      </c>
      <c r="AM117" s="350">
        <f>('INFORM CC 2025'!AK114/10)*'Resultados INFORM CC'!AV117</f>
        <v>11206.325171572536</v>
      </c>
      <c r="AO117" s="349">
        <v>28748</v>
      </c>
      <c r="AP117" s="350">
        <v>42429</v>
      </c>
      <c r="AQ117" s="350">
        <v>52872</v>
      </c>
      <c r="AR117" s="350">
        <v>73992</v>
      </c>
      <c r="AS117" s="350">
        <v>126259</v>
      </c>
      <c r="AT117" s="350">
        <v>10377</v>
      </c>
      <c r="AU117" s="350">
        <f t="shared" si="21"/>
        <v>15505.018323519496</v>
      </c>
      <c r="AV117" s="350">
        <f t="shared" si="22"/>
        <v>19321.25029581472</v>
      </c>
      <c r="AW117" s="350">
        <f t="shared" si="23"/>
        <v>27039.225901950424</v>
      </c>
      <c r="AX117" s="350">
        <f t="shared" si="24"/>
        <v>46139.388354881048</v>
      </c>
    </row>
    <row r="118" spans="1:50">
      <c r="A118" s="367" t="s">
        <v>61</v>
      </c>
      <c r="B118" s="368" t="s">
        <v>219</v>
      </c>
      <c r="C118" s="369">
        <v>804</v>
      </c>
      <c r="D118" s="341">
        <f>'INFORM CC 2025'!AG115</f>
        <v>5.9</v>
      </c>
      <c r="E118" s="340">
        <f>'INFORM CC 2025'!AI115</f>
        <v>6.5</v>
      </c>
      <c r="F118" s="348">
        <f t="shared" si="13"/>
        <v>0.59999999999999964</v>
      </c>
      <c r="G118" s="348">
        <v>0.9113</v>
      </c>
      <c r="H118" s="340">
        <f>'INFORM CC 2025'!AH115</f>
        <v>6.5</v>
      </c>
      <c r="I118" s="348">
        <f t="shared" si="14"/>
        <v>0.59999999999999964</v>
      </c>
      <c r="J118" s="348">
        <v>0.63386399999999998</v>
      </c>
      <c r="K118" s="341">
        <f>'INFORM CC 2025'!AK115</f>
        <v>6.5</v>
      </c>
      <c r="L118" s="348">
        <f t="shared" si="15"/>
        <v>0.59999999999999964</v>
      </c>
      <c r="M118" s="348">
        <v>1.1452169999999999</v>
      </c>
      <c r="N118" s="341">
        <f>'INFORM CC 2025'!AJ115</f>
        <v>6.5</v>
      </c>
      <c r="O118" s="348">
        <f t="shared" si="16"/>
        <v>0.59999999999999964</v>
      </c>
      <c r="P118" s="348">
        <v>0.47484599999999999</v>
      </c>
      <c r="Q118" s="348">
        <v>1.2135135226329177</v>
      </c>
      <c r="R118" s="349">
        <v>902</v>
      </c>
      <c r="S118" s="349">
        <v>4853</v>
      </c>
      <c r="T118" s="349">
        <f t="shared" si="17"/>
        <v>329.62187484537901</v>
      </c>
      <c r="U118" s="349">
        <f t="shared" si="18"/>
        <v>1773.4533909363906</v>
      </c>
      <c r="V118" s="348">
        <v>2.7201664633038369</v>
      </c>
      <c r="W118" s="349">
        <v>5722</v>
      </c>
      <c r="X118" s="349">
        <v>3980</v>
      </c>
      <c r="Y118" s="349">
        <f t="shared" si="19"/>
        <v>2091.0159288971827</v>
      </c>
      <c r="Z118" s="349">
        <f t="shared" si="20"/>
        <v>1454.4291151714062</v>
      </c>
      <c r="AA118" s="348">
        <v>1.7</v>
      </c>
      <c r="AB118" s="348">
        <v>0.7</v>
      </c>
      <c r="AC118" s="348">
        <v>0.1</v>
      </c>
      <c r="AD118" s="349">
        <f>('INFORM CC 2025'!AG115/10)*'Resultados INFORM CC'!AO118</f>
        <v>12830.140000000001</v>
      </c>
      <c r="AE118" s="350">
        <f>('INFORM CC 2025'!AH115/10)*'Resultados INFORM CC'!AP118</f>
        <v>20862.400000000001</v>
      </c>
      <c r="AF118" s="350">
        <f>('INFORM CC 2025'!AI115/10)*'Resultados INFORM CC'!AQ118</f>
        <v>25996.75</v>
      </c>
      <c r="AG118" s="350">
        <f>('INFORM CC 2025'!AJ115/10)*'Resultados INFORM CC'!AR118</f>
        <v>36381.15</v>
      </c>
      <c r="AH118" s="350">
        <f>('INFORM CC 2025'!AK115/10)*'Resultados INFORM CC'!AS118</f>
        <v>62080.85</v>
      </c>
      <c r="AI118" s="350">
        <f>('INFORM CC 2025'!AG115/10)*'Resultados INFORM CC'!AT118</f>
        <v>5380.8000000000011</v>
      </c>
      <c r="AJ118" s="350">
        <f>('INFORM CC 2025'!AH115/10)*'Resultados INFORM CC'!AU118</f>
        <v>7623.8396915457161</v>
      </c>
      <c r="AK118" s="350">
        <f>('INFORM CC 2025'!AI115/10)*'Resultados INFORM CC'!AV118</f>
        <v>9500.1080652844867</v>
      </c>
      <c r="AL118" s="350">
        <f>('INFORM CC 2025'!AJ115/10)*'Resultados INFORM CC'!AU118</f>
        <v>7623.8396915457161</v>
      </c>
      <c r="AM118" s="350">
        <f>('INFORM CC 2025'!AK115/10)*'Resultados INFORM CC'!AV118</f>
        <v>9500.1080652844867</v>
      </c>
      <c r="AO118" s="349">
        <v>21746</v>
      </c>
      <c r="AP118" s="350">
        <v>32096</v>
      </c>
      <c r="AQ118" s="350">
        <v>39995</v>
      </c>
      <c r="AR118" s="350">
        <v>55971</v>
      </c>
      <c r="AS118" s="350">
        <v>95509</v>
      </c>
      <c r="AT118" s="350">
        <v>9120</v>
      </c>
      <c r="AU118" s="350">
        <f t="shared" si="21"/>
        <v>11728.984140839562</v>
      </c>
      <c r="AV118" s="350">
        <f t="shared" si="22"/>
        <v>14615.550869668441</v>
      </c>
      <c r="AW118" s="350">
        <f t="shared" si="23"/>
        <v>20453.73165961276</v>
      </c>
      <c r="AX118" s="350">
        <f t="shared" si="24"/>
        <v>34902.278985152218</v>
      </c>
    </row>
    <row r="119" spans="1:50">
      <c r="A119" s="367" t="s">
        <v>61</v>
      </c>
      <c r="B119" s="368" t="s">
        <v>126</v>
      </c>
      <c r="C119" s="369">
        <v>805</v>
      </c>
      <c r="D119" s="341">
        <f>'INFORM CC 2025'!AG116</f>
        <v>6.8</v>
      </c>
      <c r="E119" s="340">
        <f>'INFORM CC 2025'!AI116</f>
        <v>6.7</v>
      </c>
      <c r="F119" s="348">
        <f t="shared" si="13"/>
        <v>0</v>
      </c>
      <c r="G119" s="348">
        <v>0.9113</v>
      </c>
      <c r="H119" s="340">
        <f>'INFORM CC 2025'!AH116</f>
        <v>6.5</v>
      </c>
      <c r="I119" s="348">
        <f t="shared" si="14"/>
        <v>0</v>
      </c>
      <c r="J119" s="348">
        <v>0.63386399999999998</v>
      </c>
      <c r="K119" s="341">
        <f>'INFORM CC 2025'!AK116</f>
        <v>6.7</v>
      </c>
      <c r="L119" s="348">
        <f t="shared" si="15"/>
        <v>0</v>
      </c>
      <c r="M119" s="348">
        <v>1.1452169999999999</v>
      </c>
      <c r="N119" s="341">
        <f>'INFORM CC 2025'!AJ116</f>
        <v>6.6</v>
      </c>
      <c r="O119" s="348">
        <f t="shared" si="16"/>
        <v>0</v>
      </c>
      <c r="P119" s="348">
        <v>0.47484599999999999</v>
      </c>
      <c r="Q119" s="348">
        <v>3.5670968659544069E-2</v>
      </c>
      <c r="R119" s="349">
        <v>16</v>
      </c>
      <c r="S119" s="349">
        <v>225</v>
      </c>
      <c r="T119" s="349">
        <f t="shared" si="17"/>
        <v>5.8469512167694724</v>
      </c>
      <c r="U119" s="349">
        <f t="shared" si="18"/>
        <v>82.222751485820709</v>
      </c>
      <c r="V119" s="348">
        <v>0</v>
      </c>
      <c r="W119" s="349">
        <v>11649</v>
      </c>
      <c r="X119" s="349">
        <v>7338</v>
      </c>
      <c r="Y119" s="349">
        <f t="shared" si="19"/>
        <v>4256.9459202592243</v>
      </c>
      <c r="Z119" s="349">
        <f t="shared" si="20"/>
        <v>2681.5580017908992</v>
      </c>
      <c r="AA119" s="348">
        <v>1.7</v>
      </c>
      <c r="AB119" s="348">
        <v>0.7</v>
      </c>
      <c r="AC119" s="348">
        <v>0.1</v>
      </c>
      <c r="AD119" s="349">
        <f>('INFORM CC 2025'!AG116/10)*'Resultados INFORM CC'!AO119</f>
        <v>20820.919999999998</v>
      </c>
      <c r="AE119" s="350">
        <f>('INFORM CC 2025'!AH116/10)*'Resultados INFORM CC'!AP119</f>
        <v>29374.799999999999</v>
      </c>
      <c r="AF119" s="350">
        <f>('INFORM CC 2025'!AI116/10)*'Resultados INFORM CC'!AQ119</f>
        <v>37731.050000000003</v>
      </c>
      <c r="AG119" s="350">
        <f>('INFORM CC 2025'!AJ116/10)*'Resultados INFORM CC'!AR119</f>
        <v>52013.939999999995</v>
      </c>
      <c r="AH119" s="350">
        <f>('INFORM CC 2025'!AK116/10)*'Resultados INFORM CC'!AS119</f>
        <v>90101.6</v>
      </c>
      <c r="AI119" s="350">
        <f>('INFORM CC 2025'!AG116/10)*'Resultados INFORM CC'!AT119</f>
        <v>7802.32</v>
      </c>
      <c r="AJ119" s="350">
        <f>('INFORM CC 2025'!AH116/10)*'Resultados INFORM CC'!AU119</f>
        <v>10734.563912647494</v>
      </c>
      <c r="AK119" s="350">
        <f>('INFORM CC 2025'!AI116/10)*'Resultados INFORM CC'!AV119</f>
        <v>13788.225544218114</v>
      </c>
      <c r="AL119" s="350">
        <f>('INFORM CC 2025'!AJ116/10)*'Resultados INFORM CC'!AU119</f>
        <v>10899.711049765147</v>
      </c>
      <c r="AM119" s="350">
        <f>('INFORM CC 2025'!AK116/10)*'Resultados INFORM CC'!AV119</f>
        <v>13788.225544218114</v>
      </c>
      <c r="AO119" s="349">
        <v>30619</v>
      </c>
      <c r="AP119" s="350">
        <v>45192</v>
      </c>
      <c r="AQ119" s="350">
        <v>56315</v>
      </c>
      <c r="AR119" s="350">
        <v>78809</v>
      </c>
      <c r="AS119" s="350">
        <v>134480</v>
      </c>
      <c r="AT119" s="350">
        <v>11474</v>
      </c>
      <c r="AU119" s="350">
        <f t="shared" si="21"/>
        <v>16514.713711765377</v>
      </c>
      <c r="AV119" s="350">
        <f t="shared" si="22"/>
        <v>20579.441110773303</v>
      </c>
      <c r="AW119" s="350">
        <f t="shared" si="23"/>
        <v>28799.523652649084</v>
      </c>
      <c r="AX119" s="350">
        <f t="shared" si="24"/>
        <v>49143.624976947416</v>
      </c>
    </row>
    <row r="120" spans="1:50">
      <c r="A120" s="367" t="s">
        <v>61</v>
      </c>
      <c r="B120" s="368" t="s">
        <v>220</v>
      </c>
      <c r="C120" s="369">
        <v>806</v>
      </c>
      <c r="D120" s="341">
        <f>'INFORM CC 2025'!AG117</f>
        <v>6.2</v>
      </c>
      <c r="E120" s="340">
        <f>'INFORM CC 2025'!AI117</f>
        <v>5.6</v>
      </c>
      <c r="F120" s="348">
        <f t="shared" si="13"/>
        <v>0</v>
      </c>
      <c r="G120" s="348">
        <v>0.9113</v>
      </c>
      <c r="H120" s="340">
        <f>'INFORM CC 2025'!AH117</f>
        <v>5.3</v>
      </c>
      <c r="I120" s="348">
        <f t="shared" si="14"/>
        <v>0</v>
      </c>
      <c r="J120" s="348">
        <v>0.63386399999999998</v>
      </c>
      <c r="K120" s="341">
        <f>'INFORM CC 2025'!AK117</f>
        <v>5.6</v>
      </c>
      <c r="L120" s="348">
        <f t="shared" si="15"/>
        <v>0</v>
      </c>
      <c r="M120" s="348">
        <v>1.1452169999999999</v>
      </c>
      <c r="N120" s="341">
        <f>'INFORM CC 2025'!AJ117</f>
        <v>5.4</v>
      </c>
      <c r="O120" s="348">
        <f t="shared" si="16"/>
        <v>0</v>
      </c>
      <c r="P120" s="348">
        <v>0.47484599999999999</v>
      </c>
      <c r="Q120" s="348">
        <v>5.4054052747889367E-2</v>
      </c>
      <c r="R120" s="349">
        <v>19</v>
      </c>
      <c r="S120" s="349">
        <v>323</v>
      </c>
      <c r="T120" s="349">
        <f t="shared" si="17"/>
        <v>6.9432545699137487</v>
      </c>
      <c r="U120" s="349">
        <f t="shared" si="18"/>
        <v>118.03532768853373</v>
      </c>
      <c r="V120" s="348">
        <v>0</v>
      </c>
      <c r="W120" s="349">
        <v>12360</v>
      </c>
      <c r="X120" s="349">
        <v>7114</v>
      </c>
      <c r="Y120" s="349">
        <f t="shared" si="19"/>
        <v>4516.7698149544176</v>
      </c>
      <c r="Z120" s="349">
        <f t="shared" si="20"/>
        <v>2599.7006847561265</v>
      </c>
      <c r="AA120" s="348">
        <v>1.7</v>
      </c>
      <c r="AB120" s="348">
        <v>0.7</v>
      </c>
      <c r="AC120" s="348">
        <v>0.1</v>
      </c>
      <c r="AD120" s="349">
        <f>('INFORM CC 2025'!AG117/10)*'Resultados INFORM CC'!AO120</f>
        <v>20122.72</v>
      </c>
      <c r="AE120" s="350">
        <f>('INFORM CC 2025'!AH117/10)*'Resultados INFORM CC'!AP120</f>
        <v>25388.59</v>
      </c>
      <c r="AF120" s="350">
        <f>('INFORM CC 2025'!AI117/10)*'Resultados INFORM CC'!AQ120</f>
        <v>33428.079999999994</v>
      </c>
      <c r="AG120" s="350">
        <f>('INFORM CC 2025'!AJ117/10)*'Resultados INFORM CC'!AR120</f>
        <v>45109.98</v>
      </c>
      <c r="AH120" s="350">
        <f>('INFORM CC 2025'!AK117/10)*'Resultados INFORM CC'!AS120</f>
        <v>79826.319999999992</v>
      </c>
      <c r="AI120" s="350">
        <f>('INFORM CC 2025'!AG117/10)*'Resultados INFORM CC'!AT120</f>
        <v>7863.46</v>
      </c>
      <c r="AJ120" s="350">
        <f>('INFORM CC 2025'!AH117/10)*'Resultados INFORM CC'!AU120</f>
        <v>9277.8654495350802</v>
      </c>
      <c r="AK120" s="350">
        <f>('INFORM CC 2025'!AI117/10)*'Resultados INFORM CC'!AV120</f>
        <v>12215.772064391704</v>
      </c>
      <c r="AL120" s="350">
        <f>('INFORM CC 2025'!AJ117/10)*'Resultados INFORM CC'!AU120</f>
        <v>9452.9195146206475</v>
      </c>
      <c r="AM120" s="350">
        <f>('INFORM CC 2025'!AK117/10)*'Resultados INFORM CC'!AV120</f>
        <v>12215.772064391704</v>
      </c>
      <c r="AO120" s="349">
        <v>32456</v>
      </c>
      <c r="AP120" s="350">
        <v>47903</v>
      </c>
      <c r="AQ120" s="350">
        <v>59693</v>
      </c>
      <c r="AR120" s="350">
        <v>83537</v>
      </c>
      <c r="AS120" s="350">
        <v>142547</v>
      </c>
      <c r="AT120" s="350">
        <v>12683</v>
      </c>
      <c r="AU120" s="350">
        <f t="shared" si="21"/>
        <v>17505.406508556753</v>
      </c>
      <c r="AV120" s="350">
        <f t="shared" si="22"/>
        <v>21813.878686413758</v>
      </c>
      <c r="AW120" s="350">
        <f t="shared" si="23"/>
        <v>30527.297737204462</v>
      </c>
      <c r="AX120" s="350">
        <f t="shared" si="24"/>
        <v>52091.584693552373</v>
      </c>
    </row>
    <row r="121" spans="1:50">
      <c r="A121" s="367" t="s">
        <v>61</v>
      </c>
      <c r="B121" s="368" t="s">
        <v>147</v>
      </c>
      <c r="C121" s="369">
        <v>807</v>
      </c>
      <c r="D121" s="341">
        <f>'INFORM CC 2025'!AG118</f>
        <v>5.7</v>
      </c>
      <c r="E121" s="340">
        <f>'INFORM CC 2025'!AI118</f>
        <v>6.3</v>
      </c>
      <c r="F121" s="348">
        <f t="shared" si="13"/>
        <v>0.59999999999999964</v>
      </c>
      <c r="G121" s="348">
        <v>0.9113</v>
      </c>
      <c r="H121" s="340">
        <f>'INFORM CC 2025'!AH118</f>
        <v>6.2</v>
      </c>
      <c r="I121" s="348">
        <f t="shared" si="14"/>
        <v>0.5</v>
      </c>
      <c r="J121" s="348">
        <v>0.63386399999999998</v>
      </c>
      <c r="K121" s="341">
        <f>'INFORM CC 2025'!AK118</f>
        <v>6.1</v>
      </c>
      <c r="L121" s="348">
        <f t="shared" si="15"/>
        <v>0.39999999999999947</v>
      </c>
      <c r="M121" s="348">
        <v>1.1452169999999999</v>
      </c>
      <c r="N121" s="341">
        <f>'INFORM CC 2025'!AJ118</f>
        <v>6.2</v>
      </c>
      <c r="O121" s="348">
        <f t="shared" si="16"/>
        <v>0.5</v>
      </c>
      <c r="P121" s="348">
        <v>0.47484599999999999</v>
      </c>
      <c r="Q121" s="348">
        <v>2.8700858475577675</v>
      </c>
      <c r="R121" s="349">
        <v>809</v>
      </c>
      <c r="S121" s="349">
        <v>1625</v>
      </c>
      <c r="T121" s="349">
        <f t="shared" si="17"/>
        <v>295.63647089790646</v>
      </c>
      <c r="U121" s="349">
        <f t="shared" si="18"/>
        <v>593.83098295314949</v>
      </c>
      <c r="V121" s="348">
        <v>0.78194784780808479</v>
      </c>
      <c r="W121" s="349">
        <v>766</v>
      </c>
      <c r="X121" s="349">
        <v>557</v>
      </c>
      <c r="Y121" s="349">
        <f t="shared" si="19"/>
        <v>279.9227895028385</v>
      </c>
      <c r="Z121" s="349">
        <f t="shared" si="20"/>
        <v>203.54698923378726</v>
      </c>
      <c r="AA121" s="348">
        <v>1.7</v>
      </c>
      <c r="AB121" s="348">
        <v>0.7</v>
      </c>
      <c r="AC121" s="348">
        <v>0.1</v>
      </c>
      <c r="AD121" s="349">
        <f>('INFORM CC 2025'!AG118/10)*'Resultados INFORM CC'!AO121</f>
        <v>1755.0300000000002</v>
      </c>
      <c r="AE121" s="350">
        <f>('INFORM CC 2025'!AH118/10)*'Resultados INFORM CC'!AP121</f>
        <v>2817.9</v>
      </c>
      <c r="AF121" s="350">
        <f>('INFORM CC 2025'!AI118/10)*'Resultados INFORM CC'!AQ121</f>
        <v>3567.69</v>
      </c>
      <c r="AG121" s="350">
        <f>('INFORM CC 2025'!AJ118/10)*'Resultados INFORM CC'!AR121</f>
        <v>4913.5</v>
      </c>
      <c r="AH121" s="350">
        <f>('INFORM CC 2025'!AK118/10)*'Resultados INFORM CC'!AS121</f>
        <v>8249.64</v>
      </c>
      <c r="AI121" s="350">
        <f>('INFORM CC 2025'!AG118/10)*'Resultados INFORM CC'!AT121</f>
        <v>612.18000000000006</v>
      </c>
      <c r="AJ121" s="350">
        <f>('INFORM CC 2025'!AH118/10)*'Resultados INFORM CC'!AU121</f>
        <v>1029.7577396084187</v>
      </c>
      <c r="AK121" s="350">
        <f>('INFORM CC 2025'!AI118/10)*'Resultados INFORM CC'!AV121</f>
        <v>1303.7568366597673</v>
      </c>
      <c r="AL121" s="350">
        <f>('INFORM CC 2025'!AJ118/10)*'Resultados INFORM CC'!AU121</f>
        <v>1029.7577396084187</v>
      </c>
      <c r="AM121" s="350">
        <f>('INFORM CC 2025'!AK118/10)*'Resultados INFORM CC'!AV121</f>
        <v>1262.3677307340604</v>
      </c>
      <c r="AO121" s="349">
        <v>3079</v>
      </c>
      <c r="AP121" s="350">
        <v>4545</v>
      </c>
      <c r="AQ121" s="350">
        <v>5663</v>
      </c>
      <c r="AR121" s="350">
        <v>7925</v>
      </c>
      <c r="AS121" s="350">
        <v>13524</v>
      </c>
      <c r="AT121" s="350">
        <v>1074</v>
      </c>
      <c r="AU121" s="350">
        <f t="shared" si="21"/>
        <v>1660.8995800135783</v>
      </c>
      <c r="AV121" s="350">
        <f t="shared" si="22"/>
        <v>2069.455296285345</v>
      </c>
      <c r="AW121" s="350">
        <f t="shared" si="23"/>
        <v>2896.0680245561293</v>
      </c>
      <c r="AX121" s="350">
        <f t="shared" si="24"/>
        <v>4942.1355159743962</v>
      </c>
    </row>
    <row r="122" spans="1:50">
      <c r="A122" s="367" t="s">
        <v>61</v>
      </c>
      <c r="B122" s="368" t="s">
        <v>221</v>
      </c>
      <c r="C122" s="369">
        <v>808</v>
      </c>
      <c r="D122" s="341">
        <f>'INFORM CC 2025'!AG119</f>
        <v>6.2</v>
      </c>
      <c r="E122" s="340">
        <f>'INFORM CC 2025'!AI119</f>
        <v>6.8</v>
      </c>
      <c r="F122" s="348">
        <f t="shared" si="13"/>
        <v>0.59999999999999964</v>
      </c>
      <c r="G122" s="348">
        <v>0.9113</v>
      </c>
      <c r="H122" s="340">
        <f>'INFORM CC 2025'!AH119</f>
        <v>6.5</v>
      </c>
      <c r="I122" s="348">
        <f t="shared" si="14"/>
        <v>0.29999999999999982</v>
      </c>
      <c r="J122" s="348">
        <v>0.63386399999999998</v>
      </c>
      <c r="K122" s="341">
        <f>'INFORM CC 2025'!AK119</f>
        <v>6.7</v>
      </c>
      <c r="L122" s="348">
        <f t="shared" si="15"/>
        <v>0.5</v>
      </c>
      <c r="M122" s="348">
        <v>1.1452169999999999</v>
      </c>
      <c r="N122" s="341">
        <f>'INFORM CC 2025'!AJ119</f>
        <v>6.6</v>
      </c>
      <c r="O122" s="348">
        <f t="shared" si="16"/>
        <v>0.39999999999999947</v>
      </c>
      <c r="P122" s="348">
        <v>0.47484599999999999</v>
      </c>
      <c r="Q122" s="348">
        <v>0</v>
      </c>
      <c r="R122" s="349">
        <v>114</v>
      </c>
      <c r="S122" s="349">
        <v>822</v>
      </c>
      <c r="T122" s="349">
        <f t="shared" si="17"/>
        <v>41.659527419482494</v>
      </c>
      <c r="U122" s="349">
        <f t="shared" si="18"/>
        <v>300.38711876153167</v>
      </c>
      <c r="V122" s="348">
        <v>0.9144183426177559</v>
      </c>
      <c r="W122" s="349">
        <v>1839</v>
      </c>
      <c r="X122" s="349">
        <v>1274</v>
      </c>
      <c r="Y122" s="349">
        <f t="shared" si="19"/>
        <v>672.03395547744128</v>
      </c>
      <c r="Z122" s="349">
        <f t="shared" si="20"/>
        <v>465.56349063526926</v>
      </c>
      <c r="AA122" s="348">
        <v>1.7</v>
      </c>
      <c r="AB122" s="348">
        <v>0.7</v>
      </c>
      <c r="AC122" s="348">
        <v>0.1</v>
      </c>
      <c r="AD122" s="349">
        <f>('INFORM CC 2025'!AG119/10)*'Resultados INFORM CC'!AO122</f>
        <v>4227.78</v>
      </c>
      <c r="AE122" s="350">
        <f>('INFORM CC 2025'!AH119/10)*'Resultados INFORM CC'!AP122</f>
        <v>6541.6</v>
      </c>
      <c r="AF122" s="350">
        <f>('INFORM CC 2025'!AI119/10)*'Resultados INFORM CC'!AQ122</f>
        <v>8527.8799999999992</v>
      </c>
      <c r="AG122" s="350">
        <f>('INFORM CC 2025'!AJ119/10)*'Resultados INFORM CC'!AR122</f>
        <v>11582.999999999998</v>
      </c>
      <c r="AH122" s="350">
        <f>('INFORM CC 2025'!AK119/10)*'Resultados INFORM CC'!AS122</f>
        <v>20065.16</v>
      </c>
      <c r="AI122" s="350">
        <f>('INFORM CC 2025'!AG119/10)*'Resultados INFORM CC'!AT122</f>
        <v>1404.3</v>
      </c>
      <c r="AJ122" s="350">
        <f>('INFORM CC 2025'!AH119/10)*'Resultados INFORM CC'!AU122</f>
        <v>2390.5260049761991</v>
      </c>
      <c r="AK122" s="350">
        <f>('INFORM CC 2025'!AI119/10)*'Resultados INFORM CC'!AV122</f>
        <v>3116.3811464040027</v>
      </c>
      <c r="AL122" s="350">
        <f>('INFORM CC 2025'!AJ119/10)*'Resultados INFORM CC'!AU122</f>
        <v>2427.3033281296784</v>
      </c>
      <c r="AM122" s="350">
        <f>('INFORM CC 2025'!AK119/10)*'Resultados INFORM CC'!AV122</f>
        <v>3070.5520118980621</v>
      </c>
      <c r="AO122" s="349">
        <v>6819</v>
      </c>
      <c r="AP122" s="350">
        <v>10064</v>
      </c>
      <c r="AQ122" s="350">
        <v>12541</v>
      </c>
      <c r="AR122" s="350">
        <v>17550</v>
      </c>
      <c r="AS122" s="350">
        <v>29948</v>
      </c>
      <c r="AT122" s="350">
        <v>2265</v>
      </c>
      <c r="AU122" s="350">
        <f t="shared" si="21"/>
        <v>3677.7323153479983</v>
      </c>
      <c r="AV122" s="350">
        <f t="shared" si="22"/>
        <v>4582.913450594122</v>
      </c>
      <c r="AW122" s="350">
        <f t="shared" si="23"/>
        <v>6413.3746158940148</v>
      </c>
      <c r="AX122" s="350">
        <f t="shared" si="24"/>
        <v>10944.030939988261</v>
      </c>
    </row>
    <row r="123" spans="1:50">
      <c r="A123" s="367" t="s">
        <v>61</v>
      </c>
      <c r="B123" s="368" t="s">
        <v>222</v>
      </c>
      <c r="C123" s="369">
        <v>809</v>
      </c>
      <c r="D123" s="341">
        <f>'INFORM CC 2025'!AG120</f>
        <v>6.5</v>
      </c>
      <c r="E123" s="340">
        <f>'INFORM CC 2025'!AI120</f>
        <v>5.8</v>
      </c>
      <c r="F123" s="348">
        <f t="shared" si="13"/>
        <v>0</v>
      </c>
      <c r="G123" s="348">
        <v>0.9113</v>
      </c>
      <c r="H123" s="340">
        <f>'INFORM CC 2025'!AH120</f>
        <v>5.6</v>
      </c>
      <c r="I123" s="348">
        <f t="shared" si="14"/>
        <v>0</v>
      </c>
      <c r="J123" s="348">
        <v>0.63386399999999998</v>
      </c>
      <c r="K123" s="341">
        <f>'INFORM CC 2025'!AK120</f>
        <v>5.7</v>
      </c>
      <c r="L123" s="348">
        <f t="shared" si="15"/>
        <v>0</v>
      </c>
      <c r="M123" s="348">
        <v>1.1452169999999999</v>
      </c>
      <c r="N123" s="341">
        <f>'INFORM CC 2025'!AJ120</f>
        <v>5.8</v>
      </c>
      <c r="O123" s="348">
        <f t="shared" si="16"/>
        <v>0</v>
      </c>
      <c r="P123" s="348">
        <v>0.47484599999999999</v>
      </c>
      <c r="Q123" s="348">
        <v>1.2285011780132822E-3</v>
      </c>
      <c r="R123" s="349">
        <v>0</v>
      </c>
      <c r="S123" s="349">
        <v>6</v>
      </c>
      <c r="T123" s="349">
        <f t="shared" si="17"/>
        <v>0</v>
      </c>
      <c r="U123" s="349">
        <f t="shared" si="18"/>
        <v>2.1926067062885521</v>
      </c>
      <c r="V123" s="348">
        <v>0.93176065161924804</v>
      </c>
      <c r="W123" s="349">
        <v>6750</v>
      </c>
      <c r="X123" s="349">
        <v>4423</v>
      </c>
      <c r="Y123" s="349">
        <f t="shared" si="19"/>
        <v>2466.6825445746213</v>
      </c>
      <c r="Z123" s="349">
        <f t="shared" si="20"/>
        <v>1616.316576985711</v>
      </c>
      <c r="AA123" s="348">
        <v>1.7</v>
      </c>
      <c r="AB123" s="348">
        <v>0.7</v>
      </c>
      <c r="AC123" s="348">
        <v>0.1</v>
      </c>
      <c r="AD123" s="349">
        <f>('INFORM CC 2025'!AG120/10)*'Resultados INFORM CC'!AO123</f>
        <v>15997.800000000001</v>
      </c>
      <c r="AE123" s="350">
        <f>('INFORM CC 2025'!AH120/10)*'Resultados INFORM CC'!AP123</f>
        <v>20342.559999999998</v>
      </c>
      <c r="AF123" s="350">
        <f>('INFORM CC 2025'!AI120/10)*'Resultados INFORM CC'!AQ123</f>
        <v>26254.859999999997</v>
      </c>
      <c r="AG123" s="350">
        <f>('INFORM CC 2025'!AJ120/10)*'Resultados INFORM CC'!AR123</f>
        <v>36741.839999999997</v>
      </c>
      <c r="AH123" s="350">
        <f>('INFORM CC 2025'!AK120/10)*'Resultados INFORM CC'!AS123</f>
        <v>61615.290000000008</v>
      </c>
      <c r="AI123" s="350">
        <f>('INFORM CC 2025'!AG120/10)*'Resultados INFORM CC'!AT123</f>
        <v>6565</v>
      </c>
      <c r="AJ123" s="350">
        <f>('INFORM CC 2025'!AH120/10)*'Resultados INFORM CC'!AU123</f>
        <v>7433.872246512874</v>
      </c>
      <c r="AK123" s="350">
        <f>('INFORM CC 2025'!AI120/10)*'Resultados INFORM CC'!AV123</f>
        <v>9594.4303514445091</v>
      </c>
      <c r="AL123" s="350">
        <f>('INFORM CC 2025'!AJ120/10)*'Resultados INFORM CC'!AU123</f>
        <v>7699.3676838883339</v>
      </c>
      <c r="AM123" s="350">
        <f>('INFORM CC 2025'!AK120/10)*'Resultados INFORM CC'!AV123</f>
        <v>9429.0091384885709</v>
      </c>
      <c r="AO123" s="349">
        <v>24612</v>
      </c>
      <c r="AP123" s="350">
        <v>36326</v>
      </c>
      <c r="AQ123" s="350">
        <v>45267</v>
      </c>
      <c r="AR123" s="350">
        <v>63348</v>
      </c>
      <c r="AS123" s="350">
        <v>108097</v>
      </c>
      <c r="AT123" s="350">
        <v>10100</v>
      </c>
      <c r="AU123" s="350">
        <f t="shared" si="21"/>
        <v>13274.77186877299</v>
      </c>
      <c r="AV123" s="350">
        <f t="shared" si="22"/>
        <v>16542.121295593981</v>
      </c>
      <c r="AW123" s="350">
        <f t="shared" si="23"/>
        <v>23149.541604994534</v>
      </c>
      <c r="AX123" s="350">
        <f t="shared" si="24"/>
        <v>39502.367854945602</v>
      </c>
    </row>
    <row r="124" spans="1:50">
      <c r="A124" s="367" t="s">
        <v>61</v>
      </c>
      <c r="B124" s="368" t="s">
        <v>223</v>
      </c>
      <c r="C124" s="369">
        <v>810</v>
      </c>
      <c r="D124" s="341">
        <f>'INFORM CC 2025'!AG121</f>
        <v>6</v>
      </c>
      <c r="E124" s="340">
        <f>'INFORM CC 2025'!AI121</f>
        <v>5.4</v>
      </c>
      <c r="F124" s="348">
        <f t="shared" si="13"/>
        <v>0</v>
      </c>
      <c r="G124" s="348">
        <v>0.9113</v>
      </c>
      <c r="H124" s="340">
        <f>'INFORM CC 2025'!AH121</f>
        <v>5.2</v>
      </c>
      <c r="I124" s="348">
        <f t="shared" si="14"/>
        <v>0</v>
      </c>
      <c r="J124" s="348">
        <v>0.63386399999999998</v>
      </c>
      <c r="K124" s="341">
        <f>'INFORM CC 2025'!AK121</f>
        <v>5.6</v>
      </c>
      <c r="L124" s="348">
        <f t="shared" si="15"/>
        <v>0</v>
      </c>
      <c r="M124" s="348">
        <v>1.1452169999999999</v>
      </c>
      <c r="N124" s="341">
        <f>'INFORM CC 2025'!AJ121</f>
        <v>5.4</v>
      </c>
      <c r="O124" s="348">
        <f t="shared" si="16"/>
        <v>0</v>
      </c>
      <c r="P124" s="348">
        <v>0.47484599999999999</v>
      </c>
      <c r="Q124" s="348">
        <v>6.5919546162052783E-2</v>
      </c>
      <c r="R124" s="349">
        <v>11</v>
      </c>
      <c r="S124" s="349">
        <v>105</v>
      </c>
      <c r="T124" s="349">
        <f t="shared" si="17"/>
        <v>4.0197789615290125</v>
      </c>
      <c r="U124" s="349">
        <f t="shared" si="18"/>
        <v>38.370617360049664</v>
      </c>
      <c r="V124" s="348">
        <v>1.6207987657250653</v>
      </c>
      <c r="W124" s="349">
        <v>2173</v>
      </c>
      <c r="X124" s="349">
        <v>1425</v>
      </c>
      <c r="Y124" s="349">
        <f t="shared" si="19"/>
        <v>794.08906212750401</v>
      </c>
      <c r="Z124" s="349">
        <f t="shared" si="20"/>
        <v>520.74409274353116</v>
      </c>
      <c r="AA124" s="348">
        <v>1.7</v>
      </c>
      <c r="AB124" s="348">
        <v>0.7</v>
      </c>
      <c r="AC124" s="348">
        <v>0.1</v>
      </c>
      <c r="AD124" s="349">
        <f>('INFORM CC 2025'!AG121/10)*'Resultados INFORM CC'!AO124</f>
        <v>4354.8</v>
      </c>
      <c r="AE124" s="350">
        <f>('INFORM CC 2025'!AH121/10)*'Resultados INFORM CC'!AP124</f>
        <v>5570.76</v>
      </c>
      <c r="AF124" s="350">
        <f>('INFORM CC 2025'!AI121/10)*'Resultados INFORM CC'!AQ124</f>
        <v>7208.46</v>
      </c>
      <c r="AG124" s="350">
        <f>('INFORM CC 2025'!AJ121/10)*'Resultados INFORM CC'!AR124</f>
        <v>10088.280000000001</v>
      </c>
      <c r="AH124" s="350">
        <f>('INFORM CC 2025'!AK121/10)*'Resultados INFORM CC'!AS124</f>
        <v>17851.679999999997</v>
      </c>
      <c r="AI124" s="350">
        <f>('INFORM CC 2025'!AG121/10)*'Resultados INFORM CC'!AT124</f>
        <v>1407.6</v>
      </c>
      <c r="AJ124" s="350">
        <f>('INFORM CC 2025'!AH121/10)*'Resultados INFORM CC'!AU124</f>
        <v>2035.7476225206692</v>
      </c>
      <c r="AK124" s="350">
        <f>('INFORM CC 2025'!AI121/10)*'Resultados INFORM CC'!AV124</f>
        <v>2634.2196230021295</v>
      </c>
      <c r="AL124" s="350">
        <f>('INFORM CC 2025'!AJ121/10)*'Resultados INFORM CC'!AU124</f>
        <v>2114.0456080022336</v>
      </c>
      <c r="AM124" s="350">
        <f>('INFORM CC 2025'!AK121/10)*'Resultados INFORM CC'!AV124</f>
        <v>2731.783312742949</v>
      </c>
      <c r="AO124" s="349">
        <v>7258</v>
      </c>
      <c r="AP124" s="350">
        <v>10713</v>
      </c>
      <c r="AQ124" s="350">
        <v>13349</v>
      </c>
      <c r="AR124" s="350">
        <v>18682</v>
      </c>
      <c r="AS124" s="350">
        <v>31878</v>
      </c>
      <c r="AT124" s="350">
        <v>2346</v>
      </c>
      <c r="AU124" s="350">
        <f t="shared" si="21"/>
        <v>3914.8992740782101</v>
      </c>
      <c r="AV124" s="350">
        <f t="shared" si="22"/>
        <v>4878.1844870409805</v>
      </c>
      <c r="AW124" s="350">
        <f t="shared" si="23"/>
        <v>6827.0464144804555</v>
      </c>
      <c r="AX124" s="350">
        <f t="shared" si="24"/>
        <v>11649.319430511077</v>
      </c>
    </row>
    <row r="125" spans="1:50">
      <c r="A125" s="367" t="s">
        <v>61</v>
      </c>
      <c r="B125" s="368" t="s">
        <v>224</v>
      </c>
      <c r="C125" s="369">
        <v>811</v>
      </c>
      <c r="D125" s="341">
        <f>'INFORM CC 2025'!AG122</f>
        <v>6.8</v>
      </c>
      <c r="E125" s="340">
        <f>'INFORM CC 2025'!AI122</f>
        <v>6.2</v>
      </c>
      <c r="F125" s="348">
        <f t="shared" si="13"/>
        <v>0</v>
      </c>
      <c r="G125" s="348">
        <v>0.9113</v>
      </c>
      <c r="H125" s="340">
        <f>'INFORM CC 2025'!AH122</f>
        <v>5.9</v>
      </c>
      <c r="I125" s="348">
        <f t="shared" si="14"/>
        <v>0</v>
      </c>
      <c r="J125" s="348">
        <v>0.63386399999999998</v>
      </c>
      <c r="K125" s="341">
        <f>'INFORM CC 2025'!AK122</f>
        <v>6.4</v>
      </c>
      <c r="L125" s="348">
        <f t="shared" si="15"/>
        <v>0</v>
      </c>
      <c r="M125" s="348">
        <v>1.1452169999999999</v>
      </c>
      <c r="N125" s="341">
        <f>'INFORM CC 2025'!AJ122</f>
        <v>6.2</v>
      </c>
      <c r="O125" s="348">
        <f t="shared" si="16"/>
        <v>0</v>
      </c>
      <c r="P125" s="348">
        <v>0.47484599999999999</v>
      </c>
      <c r="Q125" s="348">
        <v>8.6447281460912111E-3</v>
      </c>
      <c r="R125" s="349">
        <v>2</v>
      </c>
      <c r="S125" s="349">
        <v>32</v>
      </c>
      <c r="T125" s="349">
        <f t="shared" si="17"/>
        <v>0.73086890209618405</v>
      </c>
      <c r="U125" s="349">
        <f t="shared" si="18"/>
        <v>11.693902433538945</v>
      </c>
      <c r="V125" s="348">
        <v>0</v>
      </c>
      <c r="W125" s="349">
        <v>3350</v>
      </c>
      <c r="X125" s="349">
        <v>1968</v>
      </c>
      <c r="Y125" s="349">
        <f t="shared" si="19"/>
        <v>1224.2054110111083</v>
      </c>
      <c r="Z125" s="349">
        <f t="shared" si="20"/>
        <v>719.17499966264506</v>
      </c>
      <c r="AA125" s="348">
        <v>1.7</v>
      </c>
      <c r="AB125" s="348">
        <v>0.7</v>
      </c>
      <c r="AC125" s="348">
        <v>0.1</v>
      </c>
      <c r="AD125" s="349">
        <f>('INFORM CC 2025'!AG122/10)*'Resultados INFORM CC'!AO125</f>
        <v>6321.9599999999991</v>
      </c>
      <c r="AE125" s="350">
        <f>('INFORM CC 2025'!AH122/10)*'Resultados INFORM CC'!AP125</f>
        <v>8095.3900000000012</v>
      </c>
      <c r="AF125" s="350">
        <f>('INFORM CC 2025'!AI122/10)*'Resultados INFORM CC'!AQ125</f>
        <v>10600.76</v>
      </c>
      <c r="AG125" s="350">
        <f>('INFORM CC 2025'!AJ122/10)*'Resultados INFORM CC'!AR125</f>
        <v>14835.36</v>
      </c>
      <c r="AH125" s="350">
        <f>('INFORM CC 2025'!AK122/10)*'Resultados INFORM CC'!AS125</f>
        <v>26131.84</v>
      </c>
      <c r="AI125" s="350">
        <f>('INFORM CC 2025'!AG122/10)*'Resultados INFORM CC'!AT125</f>
        <v>2634.9999999999995</v>
      </c>
      <c r="AJ125" s="350">
        <f>('INFORM CC 2025'!AH122/10)*'Resultados INFORM CC'!AU125</f>
        <v>2958.3344006702141</v>
      </c>
      <c r="AK125" s="350">
        <f>('INFORM CC 2025'!AI122/10)*'Resultados INFORM CC'!AV125</f>
        <v>3873.8829112925719</v>
      </c>
      <c r="AL125" s="350">
        <f>('INFORM CC 2025'!AJ122/10)*'Resultados INFORM CC'!AU125</f>
        <v>3108.7581837551397</v>
      </c>
      <c r="AM125" s="350">
        <f>('INFORM CC 2025'!AK122/10)*'Resultados INFORM CC'!AV125</f>
        <v>3998.8468761729778</v>
      </c>
      <c r="AO125" s="349">
        <v>9297</v>
      </c>
      <c r="AP125" s="350">
        <v>13721</v>
      </c>
      <c r="AQ125" s="350">
        <v>17098</v>
      </c>
      <c r="AR125" s="350">
        <v>23928</v>
      </c>
      <c r="AS125" s="350">
        <v>40831</v>
      </c>
      <c r="AT125" s="350">
        <v>3875</v>
      </c>
      <c r="AU125" s="350">
        <f t="shared" si="21"/>
        <v>5014.1261028308709</v>
      </c>
      <c r="AV125" s="350">
        <f t="shared" si="22"/>
        <v>6248.1982440202773</v>
      </c>
      <c r="AW125" s="350">
        <f t="shared" si="23"/>
        <v>8744.1155446787452</v>
      </c>
      <c r="AX125" s="350">
        <f t="shared" si="24"/>
        <v>14921.054070744645</v>
      </c>
    </row>
    <row r="126" spans="1:50">
      <c r="A126" s="367" t="s">
        <v>61</v>
      </c>
      <c r="B126" s="368" t="s">
        <v>225</v>
      </c>
      <c r="C126" s="369">
        <v>812</v>
      </c>
      <c r="D126" s="341">
        <f>'INFORM CC 2025'!AG123</f>
        <v>5.6</v>
      </c>
      <c r="E126" s="340">
        <f>'INFORM CC 2025'!AI123</f>
        <v>5.0999999999999996</v>
      </c>
      <c r="F126" s="348">
        <f t="shared" si="13"/>
        <v>0</v>
      </c>
      <c r="G126" s="348">
        <v>0.9113</v>
      </c>
      <c r="H126" s="340">
        <f>'INFORM CC 2025'!AH123</f>
        <v>4.7</v>
      </c>
      <c r="I126" s="348">
        <f t="shared" si="14"/>
        <v>0</v>
      </c>
      <c r="J126" s="348">
        <v>0.63386399999999998</v>
      </c>
      <c r="K126" s="341">
        <f>'INFORM CC 2025'!AK123</f>
        <v>5</v>
      </c>
      <c r="L126" s="348">
        <f t="shared" si="15"/>
        <v>0</v>
      </c>
      <c r="M126" s="348">
        <v>1.1452169999999999</v>
      </c>
      <c r="N126" s="341">
        <f>'INFORM CC 2025'!AJ123</f>
        <v>4.8</v>
      </c>
      <c r="O126" s="348">
        <f t="shared" si="16"/>
        <v>0</v>
      </c>
      <c r="P126" s="348">
        <v>0.47484599999999999</v>
      </c>
      <c r="Q126" s="348">
        <v>9.9505189167626198E-2</v>
      </c>
      <c r="R126" s="349">
        <v>11</v>
      </c>
      <c r="S126" s="349">
        <v>114</v>
      </c>
      <c r="T126" s="349">
        <f t="shared" si="17"/>
        <v>4.0197789615290125</v>
      </c>
      <c r="U126" s="349">
        <f t="shared" si="18"/>
        <v>41.659527419482494</v>
      </c>
      <c r="V126" s="348">
        <v>1.4893031933045346</v>
      </c>
      <c r="W126" s="349">
        <v>1272</v>
      </c>
      <c r="X126" s="349">
        <v>850</v>
      </c>
      <c r="Y126" s="349">
        <f t="shared" si="19"/>
        <v>464.83262173317303</v>
      </c>
      <c r="Z126" s="349">
        <f t="shared" si="20"/>
        <v>310.61928339087819</v>
      </c>
      <c r="AA126" s="348">
        <v>1.7</v>
      </c>
      <c r="AB126" s="348">
        <v>0.7</v>
      </c>
      <c r="AC126" s="348">
        <v>0.1</v>
      </c>
      <c r="AD126" s="349">
        <f>('INFORM CC 2025'!AG123/10)*'Resultados INFORM CC'!AO126</f>
        <v>2474.64</v>
      </c>
      <c r="AE126" s="350">
        <f>('INFORM CC 2025'!AH123/10)*'Resultados INFORM CC'!AP126</f>
        <v>3065.34</v>
      </c>
      <c r="AF126" s="350">
        <f>('INFORM CC 2025'!AI123/10)*'Resultados INFORM CC'!AQ126</f>
        <v>4144.7700000000004</v>
      </c>
      <c r="AG126" s="350">
        <f>('INFORM CC 2025'!AJ123/10)*'Resultados INFORM CC'!AR126</f>
        <v>5459.04</v>
      </c>
      <c r="AH126" s="350">
        <f>('INFORM CC 2025'!AK123/10)*'Resultados INFORM CC'!AS126</f>
        <v>9703.5</v>
      </c>
      <c r="AI126" s="350">
        <f>('INFORM CC 2025'!AG123/10)*'Resultados INFORM CC'!AT126</f>
        <v>708.4</v>
      </c>
      <c r="AJ126" s="350">
        <f>('INFORM CC 2025'!AH123/10)*'Resultados INFORM CC'!AU126</f>
        <v>1120.1808401757585</v>
      </c>
      <c r="AK126" s="350">
        <f>('INFORM CC 2025'!AI123/10)*'Resultados INFORM CC'!AV126</f>
        <v>1514.6417496706003</v>
      </c>
      <c r="AL126" s="350">
        <f>('INFORM CC 2025'!AJ123/10)*'Resultados INFORM CC'!AU126</f>
        <v>1144.0144750731149</v>
      </c>
      <c r="AM126" s="350">
        <f>('INFORM CC 2025'!AK123/10)*'Resultados INFORM CC'!AV126</f>
        <v>1484.942891833922</v>
      </c>
      <c r="AO126" s="349">
        <v>4419</v>
      </c>
      <c r="AP126" s="350">
        <v>6522</v>
      </c>
      <c r="AQ126" s="350">
        <v>8127</v>
      </c>
      <c r="AR126" s="350">
        <v>11373</v>
      </c>
      <c r="AS126" s="350">
        <v>19407</v>
      </c>
      <c r="AT126" s="350">
        <v>1265</v>
      </c>
      <c r="AU126" s="350">
        <f t="shared" si="21"/>
        <v>2383.363489735656</v>
      </c>
      <c r="AV126" s="350">
        <f t="shared" si="22"/>
        <v>2969.885783667844</v>
      </c>
      <c r="AW126" s="350">
        <f t="shared" si="23"/>
        <v>4156.0860117699503</v>
      </c>
      <c r="AX126" s="350">
        <f t="shared" si="24"/>
        <v>7091.9863914903217</v>
      </c>
    </row>
    <row r="127" spans="1:50">
      <c r="A127" s="367" t="s">
        <v>61</v>
      </c>
      <c r="B127" s="368" t="s">
        <v>226</v>
      </c>
      <c r="C127" s="369">
        <v>813</v>
      </c>
      <c r="D127" s="341">
        <f>'INFORM CC 2025'!AG124</f>
        <v>6.1</v>
      </c>
      <c r="E127" s="340">
        <f>'INFORM CC 2025'!AI124</f>
        <v>6.2</v>
      </c>
      <c r="F127" s="348">
        <f t="shared" si="13"/>
        <v>0.10000000000000053</v>
      </c>
      <c r="G127" s="348">
        <v>0.9113</v>
      </c>
      <c r="H127" s="340">
        <f>'INFORM CC 2025'!AH124</f>
        <v>6.1</v>
      </c>
      <c r="I127" s="348">
        <f t="shared" si="14"/>
        <v>0</v>
      </c>
      <c r="J127" s="348">
        <v>0.63386399999999998</v>
      </c>
      <c r="K127" s="341">
        <f>'INFORM CC 2025'!AK124</f>
        <v>6.1</v>
      </c>
      <c r="L127" s="348">
        <f t="shared" si="15"/>
        <v>0</v>
      </c>
      <c r="M127" s="348">
        <v>1.1452169999999999</v>
      </c>
      <c r="N127" s="341">
        <f>'INFORM CC 2025'!AJ124</f>
        <v>6.1</v>
      </c>
      <c r="O127" s="348">
        <f t="shared" si="16"/>
        <v>0</v>
      </c>
      <c r="P127" s="348">
        <v>0.47484599999999999</v>
      </c>
      <c r="Q127" s="348">
        <v>9.8280105224719916E-2</v>
      </c>
      <c r="R127" s="349">
        <v>26</v>
      </c>
      <c r="S127" s="349">
        <v>213</v>
      </c>
      <c r="T127" s="349">
        <f t="shared" si="17"/>
        <v>9.5012957272503922</v>
      </c>
      <c r="U127" s="349">
        <f t="shared" si="18"/>
        <v>77.837538073243607</v>
      </c>
      <c r="V127" s="348">
        <v>0</v>
      </c>
      <c r="W127" s="349">
        <v>3857</v>
      </c>
      <c r="X127" s="349">
        <v>2541</v>
      </c>
      <c r="Y127" s="349">
        <f t="shared" si="19"/>
        <v>1409.4806776924909</v>
      </c>
      <c r="Z127" s="349">
        <f t="shared" si="20"/>
        <v>928.56894011320185</v>
      </c>
      <c r="AA127" s="348">
        <v>1.7</v>
      </c>
      <c r="AB127" s="348">
        <v>0.7</v>
      </c>
      <c r="AC127" s="348">
        <v>0.1</v>
      </c>
      <c r="AD127" s="349">
        <f>('INFORM CC 2025'!AG124/10)*'Resultados INFORM CC'!AO127</f>
        <v>7187.63</v>
      </c>
      <c r="AE127" s="350">
        <f>('INFORM CC 2025'!AH124/10)*'Resultados INFORM CC'!AP127</f>
        <v>10608.51</v>
      </c>
      <c r="AF127" s="350">
        <f>('INFORM CC 2025'!AI124/10)*'Resultados INFORM CC'!AQ127</f>
        <v>13436.02</v>
      </c>
      <c r="AG127" s="350">
        <f>('INFORM CC 2025'!AJ124/10)*'Resultados INFORM CC'!AR127</f>
        <v>18499.47</v>
      </c>
      <c r="AH127" s="350">
        <f>('INFORM CC 2025'!AK124/10)*'Resultados INFORM CC'!AS127</f>
        <v>31567.5</v>
      </c>
      <c r="AI127" s="350">
        <f>('INFORM CC 2025'!AG124/10)*'Resultados INFORM CC'!AT127</f>
        <v>2627.88</v>
      </c>
      <c r="AJ127" s="350">
        <f>('INFORM CC 2025'!AH124/10)*'Resultados INFORM CC'!AU127</f>
        <v>3876.7150282881948</v>
      </c>
      <c r="AK127" s="350">
        <f>('INFORM CC 2025'!AI124/10)*'Resultados INFORM CC'!AV127</f>
        <v>4909.9845929711855</v>
      </c>
      <c r="AL127" s="350">
        <f>('INFORM CC 2025'!AJ124/10)*'Resultados INFORM CC'!AU127</f>
        <v>3876.7150282881948</v>
      </c>
      <c r="AM127" s="350">
        <f>('INFORM CC 2025'!AK124/10)*'Resultados INFORM CC'!AV127</f>
        <v>4830.7912930845532</v>
      </c>
      <c r="AO127" s="349">
        <v>11783</v>
      </c>
      <c r="AP127" s="350">
        <v>17391</v>
      </c>
      <c r="AQ127" s="350">
        <v>21671</v>
      </c>
      <c r="AR127" s="350">
        <v>30327</v>
      </c>
      <c r="AS127" s="350">
        <v>51750</v>
      </c>
      <c r="AT127" s="350">
        <v>4308</v>
      </c>
      <c r="AU127" s="350">
        <f t="shared" si="21"/>
        <v>6355.2705381773685</v>
      </c>
      <c r="AV127" s="350">
        <f t="shared" si="22"/>
        <v>7919.3299886632021</v>
      </c>
      <c r="AW127" s="350">
        <f t="shared" si="23"/>
        <v>11082.530596935487</v>
      </c>
      <c r="AX127" s="350">
        <f t="shared" si="24"/>
        <v>18911.232841738762</v>
      </c>
    </row>
    <row r="128" spans="1:50">
      <c r="A128" s="367" t="s">
        <v>61</v>
      </c>
      <c r="B128" s="368" t="s">
        <v>227</v>
      </c>
      <c r="C128" s="369">
        <v>814</v>
      </c>
      <c r="D128" s="341">
        <f>'INFORM CC 2025'!AG125</f>
        <v>6</v>
      </c>
      <c r="E128" s="340">
        <f>'INFORM CC 2025'!AI125</f>
        <v>6</v>
      </c>
      <c r="F128" s="348">
        <f t="shared" si="13"/>
        <v>0</v>
      </c>
      <c r="G128" s="348">
        <v>0.9113</v>
      </c>
      <c r="H128" s="340">
        <f>'INFORM CC 2025'!AH125</f>
        <v>5.7</v>
      </c>
      <c r="I128" s="348">
        <f t="shared" si="14"/>
        <v>0</v>
      </c>
      <c r="J128" s="348">
        <v>0.63386399999999998</v>
      </c>
      <c r="K128" s="341">
        <f>'INFORM CC 2025'!AK125</f>
        <v>6</v>
      </c>
      <c r="L128" s="348">
        <f t="shared" si="15"/>
        <v>0</v>
      </c>
      <c r="M128" s="348">
        <v>1.1452169999999999</v>
      </c>
      <c r="N128" s="341">
        <f>'INFORM CC 2025'!AJ125</f>
        <v>5.9</v>
      </c>
      <c r="O128" s="348">
        <f t="shared" si="16"/>
        <v>0</v>
      </c>
      <c r="P128" s="348">
        <v>0.47484599999999999</v>
      </c>
      <c r="Q128" s="348">
        <v>1.3206388178501787E-2</v>
      </c>
      <c r="R128" s="349">
        <v>0</v>
      </c>
      <c r="S128" s="349">
        <v>38</v>
      </c>
      <c r="T128" s="349">
        <f t="shared" si="17"/>
        <v>0</v>
      </c>
      <c r="U128" s="349">
        <f t="shared" si="18"/>
        <v>13.886509139827497</v>
      </c>
      <c r="V128" s="348">
        <v>0</v>
      </c>
      <c r="W128" s="349">
        <v>5851</v>
      </c>
      <c r="X128" s="349">
        <v>3372</v>
      </c>
      <c r="Y128" s="349">
        <f t="shared" si="19"/>
        <v>2138.1569730823862</v>
      </c>
      <c r="Z128" s="349">
        <f t="shared" si="20"/>
        <v>1232.2449689341663</v>
      </c>
      <c r="AA128" s="348">
        <v>1.7</v>
      </c>
      <c r="AB128" s="348">
        <v>0.7</v>
      </c>
      <c r="AC128" s="348">
        <v>0.1</v>
      </c>
      <c r="AD128" s="349">
        <f>('INFORM CC 2025'!AG125/10)*'Resultados INFORM CC'!AO128</f>
        <v>9425.4</v>
      </c>
      <c r="AE128" s="350">
        <f>('INFORM CC 2025'!AH125/10)*'Resultados INFORM CC'!AP128</f>
        <v>13215.45</v>
      </c>
      <c r="AF128" s="350">
        <f>('INFORM CC 2025'!AI125/10)*'Resultados INFORM CC'!AQ128</f>
        <v>17334.599999999999</v>
      </c>
      <c r="AG128" s="350">
        <f>('INFORM CC 2025'!AJ125/10)*'Resultados INFORM CC'!AR128</f>
        <v>23854.880000000005</v>
      </c>
      <c r="AH128" s="350">
        <f>('INFORM CC 2025'!AK125/10)*'Resultados INFORM CC'!AS128</f>
        <v>41395.199999999997</v>
      </c>
      <c r="AI128" s="350">
        <f>('INFORM CC 2025'!AG125/10)*'Resultados INFORM CC'!AT128</f>
        <v>3840</v>
      </c>
      <c r="AJ128" s="350">
        <f>('INFORM CC 2025'!AH125/10)*'Resultados INFORM CC'!AU128</f>
        <v>4829.3807161035083</v>
      </c>
      <c r="AK128" s="350">
        <f>('INFORM CC 2025'!AI125/10)*'Resultados INFORM CC'!AV128</f>
        <v>6334.6600351382558</v>
      </c>
      <c r="AL128" s="350">
        <f>('INFORM CC 2025'!AJ125/10)*'Resultados INFORM CC'!AU128</f>
        <v>4998.832671054508</v>
      </c>
      <c r="AM128" s="350">
        <f>('INFORM CC 2025'!AK125/10)*'Resultados INFORM CC'!AV128</f>
        <v>6334.6600351382558</v>
      </c>
      <c r="AO128" s="349">
        <v>15709</v>
      </c>
      <c r="AP128" s="350">
        <v>23185</v>
      </c>
      <c r="AQ128" s="350">
        <v>28891</v>
      </c>
      <c r="AR128" s="350">
        <v>40432</v>
      </c>
      <c r="AS128" s="350">
        <v>68992</v>
      </c>
      <c r="AT128" s="350">
        <v>6400</v>
      </c>
      <c r="AU128" s="350">
        <f t="shared" si="21"/>
        <v>8472.5977475500131</v>
      </c>
      <c r="AV128" s="350">
        <f t="shared" si="22"/>
        <v>10557.766725230427</v>
      </c>
      <c r="AW128" s="350">
        <f t="shared" si="23"/>
        <v>14775.245724776456</v>
      </c>
      <c r="AX128" s="350">
        <f t="shared" si="24"/>
        <v>25212.053646709966</v>
      </c>
    </row>
    <row r="129" spans="1:50">
      <c r="A129" s="367" t="s">
        <v>61</v>
      </c>
      <c r="B129" s="368" t="s">
        <v>228</v>
      </c>
      <c r="C129" s="369">
        <v>815</v>
      </c>
      <c r="D129" s="341">
        <f>'INFORM CC 2025'!AG126</f>
        <v>6.9</v>
      </c>
      <c r="E129" s="340">
        <f>'INFORM CC 2025'!AI126</f>
        <v>7</v>
      </c>
      <c r="F129" s="348">
        <f t="shared" si="13"/>
        <v>9.9999999999999645E-2</v>
      </c>
      <c r="G129" s="348">
        <v>0.9113</v>
      </c>
      <c r="H129" s="340">
        <f>'INFORM CC 2025'!AH126</f>
        <v>6.9</v>
      </c>
      <c r="I129" s="348">
        <f t="shared" si="14"/>
        <v>0</v>
      </c>
      <c r="J129" s="348">
        <v>0.63386399999999998</v>
      </c>
      <c r="K129" s="341">
        <f>'INFORM CC 2025'!AK126</f>
        <v>6.8</v>
      </c>
      <c r="L129" s="348">
        <f t="shared" si="15"/>
        <v>0</v>
      </c>
      <c r="M129" s="348">
        <v>1.1452169999999999</v>
      </c>
      <c r="N129" s="341">
        <f>'INFORM CC 2025'!AJ126</f>
        <v>6.9</v>
      </c>
      <c r="O129" s="348">
        <f t="shared" si="16"/>
        <v>0</v>
      </c>
      <c r="P129" s="348">
        <v>0.47484599999999999</v>
      </c>
      <c r="Q129" s="348">
        <v>0.6961301607487167</v>
      </c>
      <c r="R129" s="349">
        <v>202</v>
      </c>
      <c r="S129" s="349">
        <v>1399</v>
      </c>
      <c r="T129" s="349">
        <f t="shared" si="17"/>
        <v>73.817759111714594</v>
      </c>
      <c r="U129" s="349">
        <f t="shared" si="18"/>
        <v>511.24279701628075</v>
      </c>
      <c r="V129" s="348">
        <v>0.81297949455728524</v>
      </c>
      <c r="W129" s="349">
        <v>2881</v>
      </c>
      <c r="X129" s="349">
        <v>1987</v>
      </c>
      <c r="Y129" s="349">
        <f t="shared" si="19"/>
        <v>1052.8166534695531</v>
      </c>
      <c r="Z129" s="349">
        <f t="shared" si="20"/>
        <v>726.1182542325588</v>
      </c>
      <c r="AA129" s="348">
        <v>1.7</v>
      </c>
      <c r="AB129" s="348">
        <v>0.7</v>
      </c>
      <c r="AC129" s="348">
        <v>0.1</v>
      </c>
      <c r="AD129" s="349">
        <f>('INFORM CC 2025'!AG126/10)*'Resultados INFORM CC'!AO129</f>
        <v>7537.56</v>
      </c>
      <c r="AE129" s="350">
        <f>('INFORM CC 2025'!AH126/10)*'Resultados INFORM CC'!AP129</f>
        <v>11124.18</v>
      </c>
      <c r="AF129" s="350">
        <f>('INFORM CC 2025'!AI126/10)*'Resultados INFORM CC'!AQ129</f>
        <v>14063</v>
      </c>
      <c r="AG129" s="350">
        <f>('INFORM CC 2025'!AJ126/10)*'Resultados INFORM CC'!AR129</f>
        <v>19400.04</v>
      </c>
      <c r="AH129" s="350">
        <f>('INFORM CC 2025'!AK126/10)*'Resultados INFORM CC'!AS129</f>
        <v>32623.679999999997</v>
      </c>
      <c r="AI129" s="350">
        <f>('INFORM CC 2025'!AG126/10)*'Resultados INFORM CC'!AT129</f>
        <v>2987.7000000000003</v>
      </c>
      <c r="AJ129" s="350">
        <f>('INFORM CC 2025'!AH126/10)*'Resultados INFORM CC'!AU129</f>
        <v>4065.1586116601648</v>
      </c>
      <c r="AK129" s="350">
        <f>('INFORM CC 2025'!AI126/10)*'Resultados INFORM CC'!AV129</f>
        <v>5139.1046850893181</v>
      </c>
      <c r="AL129" s="350">
        <f>('INFORM CC 2025'!AJ126/10)*'Resultados INFORM CC'!AU129</f>
        <v>4065.1586116601648</v>
      </c>
      <c r="AM129" s="350">
        <f>('INFORM CC 2025'!AK126/10)*'Resultados INFORM CC'!AV129</f>
        <v>4992.2731226581946</v>
      </c>
      <c r="AO129" s="349">
        <v>10924</v>
      </c>
      <c r="AP129" s="350">
        <v>16122</v>
      </c>
      <c r="AQ129" s="350">
        <v>20090</v>
      </c>
      <c r="AR129" s="350">
        <v>28116</v>
      </c>
      <c r="AS129" s="350">
        <v>47976</v>
      </c>
      <c r="AT129" s="350">
        <v>4330</v>
      </c>
      <c r="AU129" s="350">
        <f t="shared" si="21"/>
        <v>5891.5342197973396</v>
      </c>
      <c r="AV129" s="350">
        <f t="shared" si="22"/>
        <v>7341.5781215561692</v>
      </c>
      <c r="AW129" s="350">
        <f t="shared" si="23"/>
        <v>10274.555025668154</v>
      </c>
      <c r="AX129" s="350">
        <f t="shared" si="24"/>
        <v>17532.083223483263</v>
      </c>
    </row>
    <row r="130" spans="1:50">
      <c r="A130" s="367" t="s">
        <v>61</v>
      </c>
      <c r="B130" s="368" t="s">
        <v>229</v>
      </c>
      <c r="C130" s="369">
        <v>816</v>
      </c>
      <c r="D130" s="341">
        <f>'INFORM CC 2025'!AG127</f>
        <v>5.6</v>
      </c>
      <c r="E130" s="340">
        <f>'INFORM CC 2025'!AI127</f>
        <v>5.7</v>
      </c>
      <c r="F130" s="348">
        <f t="shared" si="13"/>
        <v>0.10000000000000053</v>
      </c>
      <c r="G130" s="348">
        <v>0.9113</v>
      </c>
      <c r="H130" s="340">
        <f>'INFORM CC 2025'!AH127</f>
        <v>5.7</v>
      </c>
      <c r="I130" s="348">
        <f t="shared" si="14"/>
        <v>0.10000000000000053</v>
      </c>
      <c r="J130" s="348">
        <v>0.63386399999999998</v>
      </c>
      <c r="K130" s="341">
        <f>'INFORM CC 2025'!AK127</f>
        <v>5.9</v>
      </c>
      <c r="L130" s="348">
        <f t="shared" si="15"/>
        <v>0.30000000000000071</v>
      </c>
      <c r="M130" s="348">
        <v>1.1452169999999999</v>
      </c>
      <c r="N130" s="341">
        <f>'INFORM CC 2025'!AJ127</f>
        <v>5.8</v>
      </c>
      <c r="O130" s="348">
        <f t="shared" si="16"/>
        <v>0.20000000000000018</v>
      </c>
      <c r="P130" s="348">
        <v>0.47484599999999999</v>
      </c>
      <c r="Q130" s="348">
        <v>0</v>
      </c>
      <c r="R130" s="349">
        <v>49</v>
      </c>
      <c r="S130" s="349">
        <v>527</v>
      </c>
      <c r="T130" s="349">
        <f t="shared" si="17"/>
        <v>17.906288101356509</v>
      </c>
      <c r="U130" s="349">
        <f t="shared" si="18"/>
        <v>192.5839557023445</v>
      </c>
      <c r="V130" s="348">
        <v>1.2835999614158213</v>
      </c>
      <c r="W130" s="349">
        <v>6636</v>
      </c>
      <c r="X130" s="349">
        <v>4417</v>
      </c>
      <c r="Y130" s="349">
        <f t="shared" si="19"/>
        <v>2425.0230171551389</v>
      </c>
      <c r="Z130" s="349">
        <f t="shared" si="20"/>
        <v>1614.1239702794226</v>
      </c>
      <c r="AA130" s="348">
        <v>1.7</v>
      </c>
      <c r="AB130" s="348">
        <v>0.7</v>
      </c>
      <c r="AC130" s="348">
        <v>0.1</v>
      </c>
      <c r="AD130" s="349">
        <f>('INFORM CC 2025'!AG127/10)*'Resultados INFORM CC'!AO130</f>
        <v>13205.919999999998</v>
      </c>
      <c r="AE130" s="350">
        <f>('INFORM CC 2025'!AH127/10)*'Resultados INFORM CC'!AP130</f>
        <v>19838.850000000002</v>
      </c>
      <c r="AF130" s="350">
        <f>('INFORM CC 2025'!AI127/10)*'Resultados INFORM CC'!AQ130</f>
        <v>24721.47</v>
      </c>
      <c r="AG130" s="350">
        <f>('INFORM CC 2025'!AJ127/10)*'Resultados INFORM CC'!AR130</f>
        <v>35203.68</v>
      </c>
      <c r="AH130" s="350">
        <f>('INFORM CC 2025'!AK127/10)*'Resultados INFORM CC'!AS130</f>
        <v>61106.890000000007</v>
      </c>
      <c r="AI130" s="350">
        <f>('INFORM CC 2025'!AG127/10)*'Resultados INFORM CC'!AT130</f>
        <v>4519.2</v>
      </c>
      <c r="AJ130" s="350">
        <f>('INFORM CC 2025'!AH127/10)*'Resultados INFORM CC'!AU130</f>
        <v>7249.799259175441</v>
      </c>
      <c r="AK130" s="350">
        <f>('INFORM CC 2025'!AI127/10)*'Resultados INFORM CC'!AV130</f>
        <v>9034.0768185518755</v>
      </c>
      <c r="AL130" s="350">
        <f>('INFORM CC 2025'!AJ127/10)*'Resultados INFORM CC'!AU130</f>
        <v>7376.9887198627284</v>
      </c>
      <c r="AM130" s="350">
        <f>('INFORM CC 2025'!AK127/10)*'Resultados INFORM CC'!AV130</f>
        <v>9351.0619700800125</v>
      </c>
      <c r="AO130" s="349">
        <v>23582</v>
      </c>
      <c r="AP130" s="350">
        <v>34805</v>
      </c>
      <c r="AQ130" s="350">
        <v>43371</v>
      </c>
      <c r="AR130" s="350">
        <v>60696</v>
      </c>
      <c r="AS130" s="350">
        <v>103571</v>
      </c>
      <c r="AT130" s="350">
        <v>8070</v>
      </c>
      <c r="AU130" s="350">
        <f t="shared" si="21"/>
        <v>12718.946068728843</v>
      </c>
      <c r="AV130" s="350">
        <f t="shared" si="22"/>
        <v>15849.257576406799</v>
      </c>
      <c r="AW130" s="350">
        <f t="shared" si="23"/>
        <v>22180.409440814994</v>
      </c>
      <c r="AX130" s="350">
        <f t="shared" si="24"/>
        <v>37848.411529501936</v>
      </c>
    </row>
    <row r="131" spans="1:50">
      <c r="A131" s="367" t="s">
        <v>61</v>
      </c>
      <c r="B131" s="368" t="s">
        <v>230</v>
      </c>
      <c r="C131" s="369">
        <v>817</v>
      </c>
      <c r="D131" s="341">
        <f>'INFORM CC 2025'!AG128</f>
        <v>5.5</v>
      </c>
      <c r="E131" s="340">
        <f>'INFORM CC 2025'!AI128</f>
        <v>5.7</v>
      </c>
      <c r="F131" s="348">
        <f t="shared" si="13"/>
        <v>0.20000000000000018</v>
      </c>
      <c r="G131" s="348">
        <v>0.9113</v>
      </c>
      <c r="H131" s="340">
        <f>'INFORM CC 2025'!AH128</f>
        <v>5.5</v>
      </c>
      <c r="I131" s="348">
        <f t="shared" si="14"/>
        <v>0</v>
      </c>
      <c r="J131" s="348">
        <v>0.63386399999999998</v>
      </c>
      <c r="K131" s="341">
        <f>'INFORM CC 2025'!AK128</f>
        <v>5.7</v>
      </c>
      <c r="L131" s="348">
        <f t="shared" si="15"/>
        <v>0.20000000000000018</v>
      </c>
      <c r="M131" s="348">
        <v>1.1452169999999999</v>
      </c>
      <c r="N131" s="341">
        <f>'INFORM CC 2025'!AJ128</f>
        <v>5.5</v>
      </c>
      <c r="O131" s="348">
        <f t="shared" si="16"/>
        <v>0</v>
      </c>
      <c r="P131" s="348">
        <v>0.47484599999999999</v>
      </c>
      <c r="Q131" s="348">
        <v>0</v>
      </c>
      <c r="R131" s="349">
        <v>0</v>
      </c>
      <c r="S131" s="349">
        <v>14</v>
      </c>
      <c r="T131" s="349">
        <f t="shared" si="17"/>
        <v>0</v>
      </c>
      <c r="U131" s="349">
        <f t="shared" si="18"/>
        <v>5.1160823146732888</v>
      </c>
      <c r="V131" s="348">
        <v>1.1051769092145696</v>
      </c>
      <c r="W131" s="349">
        <v>5186</v>
      </c>
      <c r="X131" s="349">
        <v>3315</v>
      </c>
      <c r="Y131" s="349">
        <f t="shared" si="19"/>
        <v>1895.1430631354053</v>
      </c>
      <c r="Z131" s="349">
        <f t="shared" si="20"/>
        <v>1211.4152052244251</v>
      </c>
      <c r="AA131" s="348">
        <v>1.7</v>
      </c>
      <c r="AB131" s="348">
        <v>0.7</v>
      </c>
      <c r="AC131" s="348">
        <v>0.1</v>
      </c>
      <c r="AD131" s="349">
        <f>('INFORM CC 2025'!AG128/10)*'Resultados INFORM CC'!AO131</f>
        <v>9013.9500000000007</v>
      </c>
      <c r="AE131" s="350">
        <f>('INFORM CC 2025'!AH128/10)*'Resultados INFORM CC'!AP131</f>
        <v>13304.500000000002</v>
      </c>
      <c r="AF131" s="350">
        <f>('INFORM CC 2025'!AI128/10)*'Resultados INFORM CC'!AQ131</f>
        <v>17181.510000000002</v>
      </c>
      <c r="AG131" s="350">
        <f>('INFORM CC 2025'!AJ128/10)*'Resultados INFORM CC'!AR131</f>
        <v>23201.200000000001</v>
      </c>
      <c r="AH131" s="350">
        <f>('INFORM CC 2025'!AK128/10)*'Resultados INFORM CC'!AS131</f>
        <v>41029.740000000005</v>
      </c>
      <c r="AI131" s="350">
        <f>('INFORM CC 2025'!AG128/10)*'Resultados INFORM CC'!AT131</f>
        <v>2996.4</v>
      </c>
      <c r="AJ131" s="350">
        <f>('INFORM CC 2025'!AH128/10)*'Resultados INFORM CC'!AU131</f>
        <v>4861.9226539693409</v>
      </c>
      <c r="AK131" s="350">
        <f>('INFORM CC 2025'!AI128/10)*'Resultados INFORM CC'!AV131</f>
        <v>6278.7156750273043</v>
      </c>
      <c r="AL131" s="350">
        <f>('INFORM CC 2025'!AJ128/10)*'Resultados INFORM CC'!AU131</f>
        <v>4861.9226539693409</v>
      </c>
      <c r="AM131" s="350">
        <f>('INFORM CC 2025'!AK128/10)*'Resultados INFORM CC'!AV131</f>
        <v>6278.7156750273043</v>
      </c>
      <c r="AO131" s="349">
        <v>16389</v>
      </c>
      <c r="AP131" s="350">
        <v>24190</v>
      </c>
      <c r="AQ131" s="350">
        <v>30143</v>
      </c>
      <c r="AR131" s="350">
        <v>42184</v>
      </c>
      <c r="AS131" s="350">
        <v>71982</v>
      </c>
      <c r="AT131" s="350">
        <v>5448</v>
      </c>
      <c r="AU131" s="350">
        <f t="shared" si="21"/>
        <v>8839.8593708533463</v>
      </c>
      <c r="AV131" s="350">
        <f t="shared" si="22"/>
        <v>11015.290657942638</v>
      </c>
      <c r="AW131" s="350">
        <f t="shared" si="23"/>
        <v>15415.486883012714</v>
      </c>
      <c r="AX131" s="350">
        <f t="shared" si="24"/>
        <v>26304.702655343761</v>
      </c>
    </row>
    <row r="132" spans="1:50">
      <c r="A132" s="367" t="s">
        <v>61</v>
      </c>
      <c r="B132" s="368" t="s">
        <v>231</v>
      </c>
      <c r="C132" s="369">
        <v>818</v>
      </c>
      <c r="D132" s="341">
        <f>'INFORM CC 2025'!AG129</f>
        <v>5.3</v>
      </c>
      <c r="E132" s="340">
        <f>'INFORM CC 2025'!AI129</f>
        <v>5.4</v>
      </c>
      <c r="F132" s="348">
        <f t="shared" si="13"/>
        <v>0.10000000000000053</v>
      </c>
      <c r="G132" s="348">
        <v>0.9113</v>
      </c>
      <c r="H132" s="340">
        <f>'INFORM CC 2025'!AH129</f>
        <v>5.2</v>
      </c>
      <c r="I132" s="348">
        <f t="shared" si="14"/>
        <v>0</v>
      </c>
      <c r="J132" s="348">
        <v>0.63386399999999998</v>
      </c>
      <c r="K132" s="341">
        <f>'INFORM CC 2025'!AK129</f>
        <v>5.3</v>
      </c>
      <c r="L132" s="348">
        <f t="shared" si="15"/>
        <v>0</v>
      </c>
      <c r="M132" s="348">
        <v>1.1452169999999999</v>
      </c>
      <c r="N132" s="341">
        <f>'INFORM CC 2025'!AJ129</f>
        <v>5.3</v>
      </c>
      <c r="O132" s="348">
        <f t="shared" si="16"/>
        <v>0</v>
      </c>
      <c r="P132" s="348">
        <v>0.47484599999999999</v>
      </c>
      <c r="Q132" s="348">
        <v>5.9029480814088077E-2</v>
      </c>
      <c r="R132" s="349">
        <v>3</v>
      </c>
      <c r="S132" s="349">
        <v>37</v>
      </c>
      <c r="T132" s="349">
        <f t="shared" si="17"/>
        <v>1.0963033531442761</v>
      </c>
      <c r="U132" s="349">
        <f t="shared" si="18"/>
        <v>13.521074688779406</v>
      </c>
      <c r="V132" s="348">
        <v>1.4919312387379469</v>
      </c>
      <c r="W132" s="349">
        <v>971</v>
      </c>
      <c r="X132" s="349">
        <v>635</v>
      </c>
      <c r="Y132" s="349">
        <f t="shared" si="19"/>
        <v>354.83685196769733</v>
      </c>
      <c r="Z132" s="349">
        <f t="shared" si="20"/>
        <v>232.05087641553843</v>
      </c>
      <c r="AA132" s="348">
        <v>1.7</v>
      </c>
      <c r="AB132" s="348">
        <v>0.7</v>
      </c>
      <c r="AC132" s="348">
        <v>0.1</v>
      </c>
      <c r="AD132" s="349">
        <f>('INFORM CC 2025'!AG129/10)*'Resultados INFORM CC'!AO132</f>
        <v>1797.23</v>
      </c>
      <c r="AE132" s="350">
        <f>('INFORM CC 2025'!AH129/10)*'Resultados INFORM CC'!AP132</f>
        <v>2602.6</v>
      </c>
      <c r="AF132" s="350">
        <f>('INFORM CC 2025'!AI129/10)*'Resultados INFORM CC'!AQ132</f>
        <v>3367.98</v>
      </c>
      <c r="AG132" s="350">
        <f>('INFORM CC 2025'!AJ129/10)*'Resultados INFORM CC'!AR132</f>
        <v>4626.37</v>
      </c>
      <c r="AH132" s="350">
        <f>('INFORM CC 2025'!AK129/10)*'Resultados INFORM CC'!AS132</f>
        <v>7894.35</v>
      </c>
      <c r="AI132" s="350">
        <f>('INFORM CC 2025'!AG129/10)*'Resultados INFORM CC'!AT132</f>
        <v>567.63</v>
      </c>
      <c r="AJ132" s="350">
        <f>('INFORM CC 2025'!AH129/10)*'Resultados INFORM CC'!AU132</f>
        <v>951.07970229776424</v>
      </c>
      <c r="AK132" s="350">
        <f>('INFORM CC 2025'!AI129/10)*'Resultados INFORM CC'!AV132</f>
        <v>1230.7759224409531</v>
      </c>
      <c r="AL132" s="350">
        <f>('INFORM CC 2025'!AJ129/10)*'Resultados INFORM CC'!AU132</f>
        <v>969.3696965727213</v>
      </c>
      <c r="AM132" s="350">
        <f>('INFORM CC 2025'!AK129/10)*'Resultados INFORM CC'!AV132</f>
        <v>1207.9837757290836</v>
      </c>
      <c r="AO132" s="349">
        <v>3391</v>
      </c>
      <c r="AP132" s="350">
        <v>5005</v>
      </c>
      <c r="AQ132" s="350">
        <v>6237</v>
      </c>
      <c r="AR132" s="350">
        <v>8729</v>
      </c>
      <c r="AS132" s="350">
        <v>14895</v>
      </c>
      <c r="AT132" s="350">
        <v>1071</v>
      </c>
      <c r="AU132" s="350">
        <f t="shared" si="21"/>
        <v>1828.9994274957005</v>
      </c>
      <c r="AV132" s="350">
        <f t="shared" si="22"/>
        <v>2279.21467118695</v>
      </c>
      <c r="AW132" s="350">
        <f t="shared" si="23"/>
        <v>3189.8773231987952</v>
      </c>
      <c r="AX132" s="350">
        <f t="shared" si="24"/>
        <v>5443.1461483613311</v>
      </c>
    </row>
    <row r="133" spans="1:50">
      <c r="A133" s="367" t="s">
        <v>61</v>
      </c>
      <c r="B133" s="368" t="s">
        <v>232</v>
      </c>
      <c r="C133" s="369">
        <v>819</v>
      </c>
      <c r="D133" s="341">
        <f>'INFORM CC 2025'!AG130</f>
        <v>5.6</v>
      </c>
      <c r="E133" s="340">
        <f>'INFORM CC 2025'!AI130</f>
        <v>5.8</v>
      </c>
      <c r="F133" s="348">
        <f t="shared" si="13"/>
        <v>0.20000000000000018</v>
      </c>
      <c r="G133" s="348">
        <v>0.9113</v>
      </c>
      <c r="H133" s="340">
        <f>'INFORM CC 2025'!AH130</f>
        <v>5.5</v>
      </c>
      <c r="I133" s="348">
        <f t="shared" si="14"/>
        <v>0</v>
      </c>
      <c r="J133" s="348">
        <v>0.63386399999999998</v>
      </c>
      <c r="K133" s="341">
        <f>'INFORM CC 2025'!AK130</f>
        <v>5.8</v>
      </c>
      <c r="L133" s="348">
        <f t="shared" si="15"/>
        <v>0.20000000000000018</v>
      </c>
      <c r="M133" s="348">
        <v>1.1452169999999999</v>
      </c>
      <c r="N133" s="341">
        <f>'INFORM CC 2025'!AJ130</f>
        <v>5.6</v>
      </c>
      <c r="O133" s="348">
        <f t="shared" si="16"/>
        <v>0</v>
      </c>
      <c r="P133" s="348">
        <v>0.47484599999999999</v>
      </c>
      <c r="Q133" s="348">
        <v>1.9911390403789524E-2</v>
      </c>
      <c r="R133" s="349">
        <v>2</v>
      </c>
      <c r="S133" s="349">
        <v>47</v>
      </c>
      <c r="T133" s="349">
        <f t="shared" si="17"/>
        <v>0.73086890209618405</v>
      </c>
      <c r="U133" s="349">
        <f t="shared" si="18"/>
        <v>17.175419199260325</v>
      </c>
      <c r="V133" s="348">
        <v>0</v>
      </c>
      <c r="W133" s="349">
        <v>3612</v>
      </c>
      <c r="X133" s="349">
        <v>2171</v>
      </c>
      <c r="Y133" s="349">
        <f t="shared" si="19"/>
        <v>1319.9492371857084</v>
      </c>
      <c r="Z133" s="349">
        <f t="shared" si="20"/>
        <v>793.35819322540783</v>
      </c>
      <c r="AA133" s="348">
        <v>1.7</v>
      </c>
      <c r="AB133" s="348">
        <v>0.7</v>
      </c>
      <c r="AC133" s="348">
        <v>0.1</v>
      </c>
      <c r="AD133" s="349">
        <f>('INFORM CC 2025'!AG130/10)*'Resultados INFORM CC'!AO133</f>
        <v>5349.6799999999994</v>
      </c>
      <c r="AE133" s="350">
        <f>('INFORM CC 2025'!AH130/10)*'Resultados INFORM CC'!AP133</f>
        <v>7755.0000000000009</v>
      </c>
      <c r="AF133" s="350">
        <f>('INFORM CC 2025'!AI130/10)*'Resultados INFORM CC'!AQ133</f>
        <v>10190.599999999999</v>
      </c>
      <c r="AG133" s="350">
        <f>('INFORM CC 2025'!AJ130/10)*'Resultados INFORM CC'!AR133</f>
        <v>13769.839999999998</v>
      </c>
      <c r="AH133" s="350">
        <f>('INFORM CC 2025'!AK130/10)*'Resultados INFORM CC'!AS133</f>
        <v>24335.64</v>
      </c>
      <c r="AI133" s="350">
        <f>('INFORM CC 2025'!AG130/10)*'Resultados INFORM CC'!AT133</f>
        <v>1791.9999999999998</v>
      </c>
      <c r="AJ133" s="350">
        <f>('INFORM CC 2025'!AH130/10)*'Resultados INFORM CC'!AU133</f>
        <v>2833.944167877954</v>
      </c>
      <c r="AK133" s="350">
        <f>('INFORM CC 2025'!AI130/10)*'Resultados INFORM CC'!AV133</f>
        <v>3723.9963168506865</v>
      </c>
      <c r="AL133" s="350">
        <f>('INFORM CC 2025'!AJ130/10)*'Resultados INFORM CC'!AU133</f>
        <v>2885.4704254757344</v>
      </c>
      <c r="AM133" s="350">
        <f>('INFORM CC 2025'!AK130/10)*'Resultados INFORM CC'!AV133</f>
        <v>3723.9963168506865</v>
      </c>
      <c r="AO133" s="349">
        <v>9553</v>
      </c>
      <c r="AP133" s="350">
        <v>14100</v>
      </c>
      <c r="AQ133" s="350">
        <v>17570</v>
      </c>
      <c r="AR133" s="350">
        <v>24589</v>
      </c>
      <c r="AS133" s="350">
        <v>41958</v>
      </c>
      <c r="AT133" s="350">
        <v>3200</v>
      </c>
      <c r="AU133" s="350">
        <f t="shared" si="21"/>
        <v>5152.6257597780977</v>
      </c>
      <c r="AV133" s="350">
        <f t="shared" si="22"/>
        <v>6420.6833049149773</v>
      </c>
      <c r="AW133" s="350">
        <f t="shared" si="23"/>
        <v>8985.6677168215356</v>
      </c>
      <c r="AX133" s="350">
        <f t="shared" si="24"/>
        <v>15332.898697075845</v>
      </c>
    </row>
    <row r="134" spans="1:50">
      <c r="A134" s="367" t="s">
        <v>61</v>
      </c>
      <c r="B134" s="368" t="s">
        <v>233</v>
      </c>
      <c r="C134" s="369">
        <v>820</v>
      </c>
      <c r="D134" s="341">
        <f>'INFORM CC 2025'!AG131</f>
        <v>6.2</v>
      </c>
      <c r="E134" s="340">
        <f>'INFORM CC 2025'!AI131</f>
        <v>4.9000000000000004</v>
      </c>
      <c r="F134" s="348">
        <f t="shared" ref="F134:F197" si="25">IF((E134-D134)&lt;0,0,(E134-D134))</f>
        <v>0</v>
      </c>
      <c r="G134" s="348">
        <v>0.9113</v>
      </c>
      <c r="H134" s="340">
        <f>'INFORM CC 2025'!AH131</f>
        <v>4.7</v>
      </c>
      <c r="I134" s="348">
        <f t="shared" ref="I134:I197" si="26">IF((H134-D134)&lt;0,0,(H134-D134))</f>
        <v>0</v>
      </c>
      <c r="J134" s="348">
        <v>0.63386399999999998</v>
      </c>
      <c r="K134" s="341">
        <f>'INFORM CC 2025'!AK131</f>
        <v>5</v>
      </c>
      <c r="L134" s="348">
        <f t="shared" ref="L134:L197" si="27">IF((K134-D134)&lt;0,0,(K134-D134))</f>
        <v>0</v>
      </c>
      <c r="M134" s="348">
        <v>1.1452169999999999</v>
      </c>
      <c r="N134" s="341">
        <f>'INFORM CC 2025'!AJ131</f>
        <v>4.8</v>
      </c>
      <c r="O134" s="348">
        <f t="shared" ref="O134:O197" si="28">IF((N134-D134)&lt;0,0,(N134-D134))</f>
        <v>0</v>
      </c>
      <c r="P134" s="348">
        <v>0.47484599999999999</v>
      </c>
      <c r="Q134" s="348">
        <v>0</v>
      </c>
      <c r="R134" s="349">
        <v>2</v>
      </c>
      <c r="S134" s="349">
        <v>47</v>
      </c>
      <c r="T134" s="349">
        <f t="shared" si="17"/>
        <v>0.73086890209618405</v>
      </c>
      <c r="U134" s="349">
        <f t="shared" si="18"/>
        <v>17.175419199260325</v>
      </c>
      <c r="V134" s="348">
        <v>0</v>
      </c>
      <c r="W134" s="349">
        <v>6427</v>
      </c>
      <c r="X134" s="349">
        <v>3984</v>
      </c>
      <c r="Y134" s="349">
        <f t="shared" si="19"/>
        <v>2348.6472168860873</v>
      </c>
      <c r="Z134" s="349">
        <f t="shared" si="20"/>
        <v>1455.8908529755986</v>
      </c>
      <c r="AA134" s="348">
        <v>1.7</v>
      </c>
      <c r="AB134" s="348">
        <v>0.7</v>
      </c>
      <c r="AC134" s="348">
        <v>0.1</v>
      </c>
      <c r="AD134" s="349">
        <f>('INFORM CC 2025'!AG131/10)*'Resultados INFORM CC'!AO134</f>
        <v>11791.16</v>
      </c>
      <c r="AE134" s="350">
        <f>('INFORM CC 2025'!AH131/10)*'Resultados INFORM CC'!AP134</f>
        <v>13191.960000000001</v>
      </c>
      <c r="AF134" s="350">
        <f>('INFORM CC 2025'!AI131/10)*'Resultados INFORM CC'!AQ134</f>
        <v>17138.730000000003</v>
      </c>
      <c r="AG134" s="350">
        <f>('INFORM CC 2025'!AJ131/10)*'Resultados INFORM CC'!AR134</f>
        <v>23495.040000000001</v>
      </c>
      <c r="AH134" s="350">
        <f>('INFORM CC 2025'!AK131/10)*'Resultados INFORM CC'!AS134</f>
        <v>41762.5</v>
      </c>
      <c r="AI134" s="350">
        <f>('INFORM CC 2025'!AG131/10)*'Resultados INFORM CC'!AT134</f>
        <v>4651.8599999999997</v>
      </c>
      <c r="AJ134" s="350">
        <f>('INFORM CC 2025'!AH131/10)*'Resultados INFORM CC'!AU134</f>
        <v>4820.7966608483885</v>
      </c>
      <c r="AK134" s="350">
        <f>('INFORM CC 2025'!AI131/10)*'Resultados INFORM CC'!AV134</f>
        <v>6263.0823892114668</v>
      </c>
      <c r="AL134" s="350">
        <f>('INFORM CC 2025'!AJ131/10)*'Resultados INFORM CC'!AU134</f>
        <v>4923.3668025685665</v>
      </c>
      <c r="AM134" s="350">
        <f>('INFORM CC 2025'!AK131/10)*'Resultados INFORM CC'!AV134</f>
        <v>6390.9003971545571</v>
      </c>
      <c r="AO134" s="349">
        <v>19018</v>
      </c>
      <c r="AP134" s="350">
        <v>28068</v>
      </c>
      <c r="AQ134" s="350">
        <v>34977</v>
      </c>
      <c r="AR134" s="350">
        <v>48948</v>
      </c>
      <c r="AS134" s="350">
        <v>83525</v>
      </c>
      <c r="AT134" s="350">
        <v>7503</v>
      </c>
      <c r="AU134" s="350">
        <f t="shared" si="21"/>
        <v>10257.014172017847</v>
      </c>
      <c r="AV134" s="350">
        <f t="shared" si="22"/>
        <v>12781.800794309114</v>
      </c>
      <c r="AW134" s="350">
        <f t="shared" si="23"/>
        <v>17887.285509902009</v>
      </c>
      <c r="AX134" s="350">
        <f t="shared" si="24"/>
        <v>30522.912523791885</v>
      </c>
    </row>
    <row r="135" spans="1:50">
      <c r="A135" s="367" t="s">
        <v>61</v>
      </c>
      <c r="B135" s="368" t="s">
        <v>234</v>
      </c>
      <c r="C135" s="369">
        <v>821</v>
      </c>
      <c r="D135" s="341">
        <f>'INFORM CC 2025'!AG132</f>
        <v>5.7</v>
      </c>
      <c r="E135" s="340">
        <f>'INFORM CC 2025'!AI132</f>
        <v>6.3</v>
      </c>
      <c r="F135" s="348">
        <f t="shared" si="25"/>
        <v>0.59999999999999964</v>
      </c>
      <c r="G135" s="348">
        <v>0.9113</v>
      </c>
      <c r="H135" s="340">
        <f>'INFORM CC 2025'!AH132</f>
        <v>6.3</v>
      </c>
      <c r="I135" s="348">
        <f t="shared" si="26"/>
        <v>0.59999999999999964</v>
      </c>
      <c r="J135" s="348">
        <v>0.63386399999999998</v>
      </c>
      <c r="K135" s="341">
        <f>'INFORM CC 2025'!AK132</f>
        <v>6.3</v>
      </c>
      <c r="L135" s="348">
        <f t="shared" si="27"/>
        <v>0.59999999999999964</v>
      </c>
      <c r="M135" s="348">
        <v>1.1452169999999999</v>
      </c>
      <c r="N135" s="341">
        <f>'INFORM CC 2025'!AJ132</f>
        <v>6.2</v>
      </c>
      <c r="O135" s="348">
        <f t="shared" si="28"/>
        <v>0.5</v>
      </c>
      <c r="P135" s="348">
        <v>0.47484599999999999</v>
      </c>
      <c r="Q135" s="348">
        <v>1.411240666059252</v>
      </c>
      <c r="R135" s="349">
        <v>78</v>
      </c>
      <c r="S135" s="349">
        <v>533</v>
      </c>
      <c r="T135" s="349">
        <f t="shared" ref="T135:T198" si="29">R135*0.365434451048092</f>
        <v>28.503887181751178</v>
      </c>
      <c r="U135" s="349">
        <f t="shared" ref="U135:U198" si="30">S135*0.365434451048092</f>
        <v>194.77656240863305</v>
      </c>
      <c r="V135" s="348">
        <v>0.50607346954264898</v>
      </c>
      <c r="W135" s="349">
        <v>517</v>
      </c>
      <c r="X135" s="349">
        <v>377</v>
      </c>
      <c r="Y135" s="349">
        <f t="shared" ref="Y135:Y198" si="31">W135*0.365434451048092</f>
        <v>188.92961119186359</v>
      </c>
      <c r="Z135" s="349">
        <f t="shared" ref="Z135:Z198" si="32">X135*0.365434451048092</f>
        <v>137.76878804513069</v>
      </c>
      <c r="AA135" s="348">
        <v>1.7</v>
      </c>
      <c r="AB135" s="348">
        <v>0.7</v>
      </c>
      <c r="AC135" s="348">
        <v>0.1</v>
      </c>
      <c r="AD135" s="349">
        <f>('INFORM CC 2025'!AG132/10)*'Resultados INFORM CC'!AO135</f>
        <v>1169.6400000000001</v>
      </c>
      <c r="AE135" s="350">
        <f>('INFORM CC 2025'!AH132/10)*'Resultados INFORM CC'!AP135</f>
        <v>1908.27</v>
      </c>
      <c r="AF135" s="350">
        <f>('INFORM CC 2025'!AI132/10)*'Resultados INFORM CC'!AQ135</f>
        <v>2377.62</v>
      </c>
      <c r="AG135" s="350">
        <f>('INFORM CC 2025'!AJ132/10)*'Resultados INFORM CC'!AR135</f>
        <v>3274.84</v>
      </c>
      <c r="AH135" s="350">
        <f>('INFORM CC 2025'!AK132/10)*'Resultados INFORM CC'!AS135</f>
        <v>5678.19</v>
      </c>
      <c r="AI135" s="350">
        <f>('INFORM CC 2025'!AG132/10)*'Resultados INFORM CC'!AT135</f>
        <v>456.00000000000006</v>
      </c>
      <c r="AJ135" s="350">
        <f>('INFORM CC 2025'!AH132/10)*'Resultados INFORM CC'!AU135</f>
        <v>697.34759990154259</v>
      </c>
      <c r="AK135" s="350">
        <f>('INFORM CC 2025'!AI132/10)*'Resultados INFORM CC'!AV135</f>
        <v>868.86425950096452</v>
      </c>
      <c r="AL135" s="350">
        <f>('INFORM CC 2025'!AJ132/10)*'Resultados INFORM CC'!AU135</f>
        <v>686.27859037929591</v>
      </c>
      <c r="AM135" s="350">
        <f>('INFORM CC 2025'!AK132/10)*'Resultados INFORM CC'!AV135</f>
        <v>868.86425950096452</v>
      </c>
      <c r="AO135" s="349">
        <v>2052</v>
      </c>
      <c r="AP135" s="350">
        <v>3029</v>
      </c>
      <c r="AQ135" s="350">
        <v>3774</v>
      </c>
      <c r="AR135" s="350">
        <v>5282</v>
      </c>
      <c r="AS135" s="350">
        <v>9013</v>
      </c>
      <c r="AT135" s="350">
        <v>800</v>
      </c>
      <c r="AU135" s="350">
        <f t="shared" ref="AU135:AU198" si="33">AP135*0.365434451048092</f>
        <v>1106.9009522246708</v>
      </c>
      <c r="AV135" s="350">
        <f t="shared" ref="AV135:AV198" si="34">AQ135*0.365434451048092</f>
        <v>1379.1496182554993</v>
      </c>
      <c r="AW135" s="350">
        <f t="shared" ref="AW135:AW198" si="35">AR135*0.365434451048092</f>
        <v>1930.224770436022</v>
      </c>
      <c r="AX135" s="350">
        <f t="shared" ref="AX135:AX198" si="36">AS135*0.365434451048092</f>
        <v>3293.6607072964534</v>
      </c>
    </row>
    <row r="136" spans="1:50">
      <c r="A136" s="367" t="s">
        <v>61</v>
      </c>
      <c r="B136" s="368" t="s">
        <v>235</v>
      </c>
      <c r="C136" s="369">
        <v>822</v>
      </c>
      <c r="D136" s="341">
        <f>'INFORM CC 2025'!AG133</f>
        <v>4.8</v>
      </c>
      <c r="E136" s="340">
        <f>'INFORM CC 2025'!AI133</f>
        <v>4.7</v>
      </c>
      <c r="F136" s="348">
        <f t="shared" si="25"/>
        <v>0</v>
      </c>
      <c r="G136" s="348">
        <v>0.9113</v>
      </c>
      <c r="H136" s="340">
        <f>'INFORM CC 2025'!AH133</f>
        <v>4.7</v>
      </c>
      <c r="I136" s="348">
        <f t="shared" si="26"/>
        <v>0</v>
      </c>
      <c r="J136" s="348">
        <v>0.63386399999999998</v>
      </c>
      <c r="K136" s="341">
        <f>'INFORM CC 2025'!AK133</f>
        <v>4.8</v>
      </c>
      <c r="L136" s="348">
        <f t="shared" si="27"/>
        <v>0</v>
      </c>
      <c r="M136" s="348">
        <v>1.1452169999999999</v>
      </c>
      <c r="N136" s="341">
        <f>'INFORM CC 2025'!AJ133</f>
        <v>4.7</v>
      </c>
      <c r="O136" s="348">
        <f t="shared" si="28"/>
        <v>0</v>
      </c>
      <c r="P136" s="348">
        <v>0.47484599999999999</v>
      </c>
      <c r="Q136" s="348">
        <v>6.0810806595461391E-2</v>
      </c>
      <c r="R136" s="349">
        <v>19</v>
      </c>
      <c r="S136" s="349">
        <v>202</v>
      </c>
      <c r="T136" s="349">
        <f t="shared" si="29"/>
        <v>6.9432545699137487</v>
      </c>
      <c r="U136" s="349">
        <f t="shared" si="30"/>
        <v>73.817759111714594</v>
      </c>
      <c r="V136" s="348">
        <v>1.4775021233689385</v>
      </c>
      <c r="W136" s="349">
        <v>5083</v>
      </c>
      <c r="X136" s="349">
        <v>3331</v>
      </c>
      <c r="Y136" s="349">
        <f t="shared" si="31"/>
        <v>1857.5033146774517</v>
      </c>
      <c r="Z136" s="349">
        <f t="shared" si="32"/>
        <v>1217.2621564411945</v>
      </c>
      <c r="AA136" s="348">
        <v>1.7</v>
      </c>
      <c r="AB136" s="348">
        <v>0.7</v>
      </c>
      <c r="AC136" s="348">
        <v>0.1</v>
      </c>
      <c r="AD136" s="349">
        <f>('INFORM CC 2025'!AG133/10)*'Resultados INFORM CC'!AO136</f>
        <v>8682.24</v>
      </c>
      <c r="AE136" s="350">
        <f>('INFORM CC 2025'!AH133/10)*'Resultados INFORM CC'!AP136</f>
        <v>12547.12</v>
      </c>
      <c r="AF136" s="350">
        <f>('INFORM CC 2025'!AI133/10)*'Resultados INFORM CC'!AQ136</f>
        <v>15635.490000000002</v>
      </c>
      <c r="AG136" s="350">
        <f>('INFORM CC 2025'!AJ133/10)*'Resultados INFORM CC'!AR136</f>
        <v>21880.850000000002</v>
      </c>
      <c r="AH136" s="350">
        <f>('INFORM CC 2025'!AK133/10)*'Resultados INFORM CC'!AS136</f>
        <v>38132.159999999996</v>
      </c>
      <c r="AI136" s="350">
        <f>('INFORM CC 2025'!AG133/10)*'Resultados INFORM CC'!AT136</f>
        <v>2817.6</v>
      </c>
      <c r="AJ136" s="350">
        <f>('INFORM CC 2025'!AH133/10)*'Resultados INFORM CC'!AU136</f>
        <v>4585.1499094345372</v>
      </c>
      <c r="AK136" s="350">
        <f>('INFORM CC 2025'!AI133/10)*'Resultados INFORM CC'!AV136</f>
        <v>5713.746705017933</v>
      </c>
      <c r="AL136" s="350">
        <f>('INFORM CC 2025'!AJ133/10)*'Resultados INFORM CC'!AU136</f>
        <v>4585.1499094345372</v>
      </c>
      <c r="AM136" s="350">
        <f>('INFORM CC 2025'!AK133/10)*'Resultados INFORM CC'!AV136</f>
        <v>5835.3157838481011</v>
      </c>
      <c r="AO136" s="349">
        <v>18088</v>
      </c>
      <c r="AP136" s="350">
        <v>26696</v>
      </c>
      <c r="AQ136" s="350">
        <v>33267</v>
      </c>
      <c r="AR136" s="350">
        <v>46555</v>
      </c>
      <c r="AS136" s="350">
        <v>79442</v>
      </c>
      <c r="AT136" s="350">
        <v>5870</v>
      </c>
      <c r="AU136" s="350">
        <f t="shared" si="33"/>
        <v>9755.6381051798653</v>
      </c>
      <c r="AV136" s="350">
        <f t="shared" si="34"/>
        <v>12156.907883016878</v>
      </c>
      <c r="AW136" s="350">
        <f t="shared" si="35"/>
        <v>17012.800868543924</v>
      </c>
      <c r="AX136" s="350">
        <f t="shared" si="36"/>
        <v>29030.843660162525</v>
      </c>
    </row>
    <row r="137" spans="1:50">
      <c r="A137" s="367" t="s">
        <v>61</v>
      </c>
      <c r="B137" s="368" t="s">
        <v>236</v>
      </c>
      <c r="C137" s="369">
        <v>823</v>
      </c>
      <c r="D137" s="341">
        <f>'INFORM CC 2025'!AG134</f>
        <v>4.5999999999999996</v>
      </c>
      <c r="E137" s="340">
        <f>'INFORM CC 2025'!AI134</f>
        <v>3.7</v>
      </c>
      <c r="F137" s="348">
        <f t="shared" si="25"/>
        <v>0</v>
      </c>
      <c r="G137" s="348">
        <v>0.9113</v>
      </c>
      <c r="H137" s="340">
        <f>'INFORM CC 2025'!AH134</f>
        <v>3.4</v>
      </c>
      <c r="I137" s="348">
        <f t="shared" si="26"/>
        <v>0</v>
      </c>
      <c r="J137" s="348">
        <v>0.63386399999999998</v>
      </c>
      <c r="K137" s="341">
        <f>'INFORM CC 2025'!AK134</f>
        <v>3.7</v>
      </c>
      <c r="L137" s="348">
        <f t="shared" si="27"/>
        <v>0</v>
      </c>
      <c r="M137" s="348">
        <v>1.1452169999999999</v>
      </c>
      <c r="N137" s="341">
        <f>'INFORM CC 2025'!AJ134</f>
        <v>3.5</v>
      </c>
      <c r="O137" s="348">
        <f t="shared" si="28"/>
        <v>0</v>
      </c>
      <c r="P137" s="348">
        <v>0.47484599999999999</v>
      </c>
      <c r="Q137" s="348">
        <v>2.7641278221495528E-3</v>
      </c>
      <c r="R137" s="349">
        <v>0</v>
      </c>
      <c r="S137" s="349">
        <v>9</v>
      </c>
      <c r="T137" s="349">
        <f t="shared" si="29"/>
        <v>0</v>
      </c>
      <c r="U137" s="349">
        <f t="shared" si="30"/>
        <v>3.288910059432828</v>
      </c>
      <c r="V137" s="348">
        <v>1.094683697159418</v>
      </c>
      <c r="W137" s="349">
        <v>5419</v>
      </c>
      <c r="X137" s="349">
        <v>3461</v>
      </c>
      <c r="Y137" s="349">
        <f t="shared" si="31"/>
        <v>1980.2892902296107</v>
      </c>
      <c r="Z137" s="349">
        <f t="shared" si="32"/>
        <v>1264.7686350774466</v>
      </c>
      <c r="AA137" s="348">
        <v>1.7</v>
      </c>
      <c r="AB137" s="348">
        <v>0.7</v>
      </c>
      <c r="AC137" s="348">
        <v>0.1</v>
      </c>
      <c r="AD137" s="349">
        <f>('INFORM CC 2025'!AG134/10)*'Resultados INFORM CC'!AO137</f>
        <v>8102.44</v>
      </c>
      <c r="AE137" s="350">
        <f>('INFORM CC 2025'!AH134/10)*'Resultados INFORM CC'!AP137</f>
        <v>8838.98</v>
      </c>
      <c r="AF137" s="350">
        <f>('INFORM CC 2025'!AI134/10)*'Resultados INFORM CC'!AQ137</f>
        <v>11986.52</v>
      </c>
      <c r="AG137" s="350">
        <f>('INFORM CC 2025'!AJ134/10)*'Resultados INFORM CC'!AR137</f>
        <v>15867.599999999999</v>
      </c>
      <c r="AH137" s="350">
        <f>('INFORM CC 2025'!AK134/10)*'Resultados INFORM CC'!AS137</f>
        <v>28623.94</v>
      </c>
      <c r="AI137" s="350">
        <f>('INFORM CC 2025'!AG134/10)*'Resultados INFORM CC'!AT137</f>
        <v>2677.66</v>
      </c>
      <c r="AJ137" s="350">
        <f>('INFORM CC 2025'!AH134/10)*'Resultados INFORM CC'!AU137</f>
        <v>3230.067804125064</v>
      </c>
      <c r="AK137" s="350">
        <f>('INFORM CC 2025'!AI134/10)*'Resultados INFORM CC'!AV137</f>
        <v>4380.2873561769757</v>
      </c>
      <c r="AL137" s="350">
        <f>('INFORM CC 2025'!AJ134/10)*'Resultados INFORM CC'!AU137</f>
        <v>3325.0697983640366</v>
      </c>
      <c r="AM137" s="350">
        <f>('INFORM CC 2025'!AK134/10)*'Resultados INFORM CC'!AV137</f>
        <v>4380.2873561769757</v>
      </c>
      <c r="AO137" s="349">
        <v>17614</v>
      </c>
      <c r="AP137" s="350">
        <v>25997</v>
      </c>
      <c r="AQ137" s="350">
        <v>32396</v>
      </c>
      <c r="AR137" s="350">
        <v>45336</v>
      </c>
      <c r="AS137" s="350">
        <v>77362</v>
      </c>
      <c r="AT137" s="350">
        <v>5821</v>
      </c>
      <c r="AU137" s="350">
        <f t="shared" si="33"/>
        <v>9500.1994238972475</v>
      </c>
      <c r="AV137" s="350">
        <f t="shared" si="34"/>
        <v>11838.614476153989</v>
      </c>
      <c r="AW137" s="350">
        <f t="shared" si="35"/>
        <v>16567.3362727163</v>
      </c>
      <c r="AX137" s="350">
        <f t="shared" si="36"/>
        <v>28270.740001982496</v>
      </c>
    </row>
    <row r="138" spans="1:50">
      <c r="A138" s="367" t="s">
        <v>61</v>
      </c>
      <c r="B138" s="368" t="s">
        <v>237</v>
      </c>
      <c r="C138" s="369">
        <v>824</v>
      </c>
      <c r="D138" s="341">
        <f>'INFORM CC 2025'!AG135</f>
        <v>5.7</v>
      </c>
      <c r="E138" s="340">
        <f>'INFORM CC 2025'!AI135</f>
        <v>5.8</v>
      </c>
      <c r="F138" s="348">
        <f t="shared" si="25"/>
        <v>9.9999999999999645E-2</v>
      </c>
      <c r="G138" s="348">
        <v>0.9113</v>
      </c>
      <c r="H138" s="340">
        <f>'INFORM CC 2025'!AH135</f>
        <v>5.7</v>
      </c>
      <c r="I138" s="348">
        <f t="shared" si="26"/>
        <v>0</v>
      </c>
      <c r="J138" s="348">
        <v>0.63386399999999998</v>
      </c>
      <c r="K138" s="341">
        <f>'INFORM CC 2025'!AK135</f>
        <v>5.7</v>
      </c>
      <c r="L138" s="348">
        <f t="shared" si="27"/>
        <v>0</v>
      </c>
      <c r="M138" s="348">
        <v>1.1452169999999999</v>
      </c>
      <c r="N138" s="341">
        <f>'INFORM CC 2025'!AJ135</f>
        <v>5.6</v>
      </c>
      <c r="O138" s="348">
        <f t="shared" si="28"/>
        <v>0</v>
      </c>
      <c r="P138" s="348">
        <v>0.47484599999999999</v>
      </c>
      <c r="Q138" s="348">
        <v>2.2481571855117288E-2</v>
      </c>
      <c r="R138" s="349">
        <v>11</v>
      </c>
      <c r="S138" s="349">
        <v>161</v>
      </c>
      <c r="T138" s="349">
        <f t="shared" si="29"/>
        <v>4.0197789615290125</v>
      </c>
      <c r="U138" s="349">
        <f t="shared" si="30"/>
        <v>58.834946618742819</v>
      </c>
      <c r="V138" s="348">
        <v>0</v>
      </c>
      <c r="W138" s="349">
        <v>13582</v>
      </c>
      <c r="X138" s="349">
        <v>8249</v>
      </c>
      <c r="Y138" s="349">
        <f t="shared" si="31"/>
        <v>4963.3307141351861</v>
      </c>
      <c r="Z138" s="349">
        <f t="shared" si="32"/>
        <v>3014.4687866957111</v>
      </c>
      <c r="AA138" s="348">
        <v>1.7</v>
      </c>
      <c r="AB138" s="348">
        <v>0.7</v>
      </c>
      <c r="AC138" s="348">
        <v>0.1</v>
      </c>
      <c r="AD138" s="349">
        <f>('INFORM CC 2025'!AG135/10)*'Resultados INFORM CC'!AO138</f>
        <v>22224.870000000003</v>
      </c>
      <c r="AE138" s="350">
        <f>('INFORM CC 2025'!AH135/10)*'Resultados INFORM CC'!AP138</f>
        <v>32801.79</v>
      </c>
      <c r="AF138" s="350">
        <f>('INFORM CC 2025'!AI135/10)*'Resultados INFORM CC'!AQ138</f>
        <v>41592.379999999997</v>
      </c>
      <c r="AG138" s="350">
        <f>('INFORM CC 2025'!AJ135/10)*'Resultados INFORM CC'!AR138</f>
        <v>56199.359999999993</v>
      </c>
      <c r="AH138" s="350">
        <f>('INFORM CC 2025'!AK135/10)*'Resultados INFORM CC'!AS138</f>
        <v>97610.790000000008</v>
      </c>
      <c r="AI138" s="350">
        <f>('INFORM CC 2025'!AG135/10)*'Resultados INFORM CC'!AT138</f>
        <v>8631.51</v>
      </c>
      <c r="AJ138" s="350">
        <f>('INFORM CC 2025'!AH135/10)*'Resultados INFORM CC'!AU138</f>
        <v>11986.904122044794</v>
      </c>
      <c r="AK138" s="350">
        <f>('INFORM CC 2025'!AI135/10)*'Resultados INFORM CC'!AV138</f>
        <v>15199.288553083641</v>
      </c>
      <c r="AL138" s="350">
        <f>('INFORM CC 2025'!AJ135/10)*'Resultados INFORM CC'!AU138</f>
        <v>11776.607558500147</v>
      </c>
      <c r="AM138" s="350">
        <f>('INFORM CC 2025'!AK135/10)*'Resultados INFORM CC'!AV138</f>
        <v>14937.231853892546</v>
      </c>
      <c r="AO138" s="349">
        <v>38991</v>
      </c>
      <c r="AP138" s="350">
        <v>57547</v>
      </c>
      <c r="AQ138" s="350">
        <v>71711</v>
      </c>
      <c r="AR138" s="350">
        <v>100356</v>
      </c>
      <c r="AS138" s="350">
        <v>171247</v>
      </c>
      <c r="AT138" s="350">
        <v>15143</v>
      </c>
      <c r="AU138" s="350">
        <f t="shared" si="33"/>
        <v>21029.656354464551</v>
      </c>
      <c r="AV138" s="350">
        <f t="shared" si="34"/>
        <v>26205.669919109729</v>
      </c>
      <c r="AW138" s="350">
        <f t="shared" si="35"/>
        <v>36673.539769382325</v>
      </c>
      <c r="AX138" s="350">
        <f t="shared" si="36"/>
        <v>62579.553438632618</v>
      </c>
    </row>
    <row r="139" spans="1:50">
      <c r="A139" s="367" t="s">
        <v>61</v>
      </c>
      <c r="B139" s="368" t="s">
        <v>238</v>
      </c>
      <c r="C139" s="369">
        <v>825</v>
      </c>
      <c r="D139" s="341">
        <f>'INFORM CC 2025'!AG136</f>
        <v>5.8</v>
      </c>
      <c r="E139" s="340">
        <f>'INFORM CC 2025'!AI136</f>
        <v>5.6</v>
      </c>
      <c r="F139" s="348">
        <f t="shared" si="25"/>
        <v>0</v>
      </c>
      <c r="G139" s="348">
        <v>0.9113</v>
      </c>
      <c r="H139" s="340">
        <f>'INFORM CC 2025'!AH136</f>
        <v>5.5</v>
      </c>
      <c r="I139" s="348">
        <f t="shared" si="26"/>
        <v>0</v>
      </c>
      <c r="J139" s="348">
        <v>0.63386399999999998</v>
      </c>
      <c r="K139" s="341">
        <f>'INFORM CC 2025'!AK136</f>
        <v>5.6</v>
      </c>
      <c r="L139" s="348">
        <f t="shared" si="27"/>
        <v>0</v>
      </c>
      <c r="M139" s="348">
        <v>1.1452169999999999</v>
      </c>
      <c r="N139" s="341">
        <f>'INFORM CC 2025'!AJ136</f>
        <v>5.5</v>
      </c>
      <c r="O139" s="348">
        <f t="shared" si="28"/>
        <v>0</v>
      </c>
      <c r="P139" s="348">
        <v>0.47484599999999999</v>
      </c>
      <c r="Q139" s="348">
        <v>2.7641278221495528E-3</v>
      </c>
      <c r="R139" s="349">
        <v>0</v>
      </c>
      <c r="S139" s="349">
        <v>5</v>
      </c>
      <c r="T139" s="349">
        <f t="shared" si="29"/>
        <v>0</v>
      </c>
      <c r="U139" s="349">
        <f t="shared" si="30"/>
        <v>1.8271722552404601</v>
      </c>
      <c r="V139" s="348">
        <v>1.4408961161156801</v>
      </c>
      <c r="W139" s="349">
        <v>2776</v>
      </c>
      <c r="X139" s="349">
        <v>1783</v>
      </c>
      <c r="Y139" s="349">
        <f t="shared" si="31"/>
        <v>1014.4460361095034</v>
      </c>
      <c r="Z139" s="349">
        <f t="shared" si="32"/>
        <v>651.56962621874811</v>
      </c>
      <c r="AA139" s="348">
        <v>1.7</v>
      </c>
      <c r="AB139" s="348">
        <v>0.7</v>
      </c>
      <c r="AC139" s="348">
        <v>0.1</v>
      </c>
      <c r="AD139" s="349">
        <f>('INFORM CC 2025'!AG136/10)*'Resultados INFORM CC'!AO139</f>
        <v>5359.2</v>
      </c>
      <c r="AE139" s="350">
        <f>('INFORM CC 2025'!AH136/10)*'Resultados INFORM CC'!AP139</f>
        <v>7500.9000000000005</v>
      </c>
      <c r="AF139" s="350">
        <f>('INFORM CC 2025'!AI136/10)*'Resultados INFORM CC'!AQ139</f>
        <v>9516.64</v>
      </c>
      <c r="AG139" s="350">
        <f>('INFORM CC 2025'!AJ136/10)*'Resultados INFORM CC'!AR139</f>
        <v>13080.1</v>
      </c>
      <c r="AH139" s="350">
        <f>('INFORM CC 2025'!AK136/10)*'Resultados INFORM CC'!AS139</f>
        <v>22725.919999999998</v>
      </c>
      <c r="AI139" s="350">
        <f>('INFORM CC 2025'!AG136/10)*'Resultados INFORM CC'!AT139</f>
        <v>1718.54</v>
      </c>
      <c r="AJ139" s="350">
        <f>('INFORM CC 2025'!AH136/10)*'Resultados INFORM CC'!AU139</f>
        <v>2741.0872738666335</v>
      </c>
      <c r="AK139" s="350">
        <f>('INFORM CC 2025'!AI136/10)*'Resultados INFORM CC'!AV139</f>
        <v>3477.7081142223142</v>
      </c>
      <c r="AL139" s="350">
        <f>('INFORM CC 2025'!AJ136/10)*'Resultados INFORM CC'!AU139</f>
        <v>2741.0872738666335</v>
      </c>
      <c r="AM139" s="350">
        <f>('INFORM CC 2025'!AK136/10)*'Resultados INFORM CC'!AV139</f>
        <v>3477.7081142223142</v>
      </c>
      <c r="AO139" s="349">
        <v>9240</v>
      </c>
      <c r="AP139" s="350">
        <v>13638</v>
      </c>
      <c r="AQ139" s="350">
        <v>16994</v>
      </c>
      <c r="AR139" s="350">
        <v>23782</v>
      </c>
      <c r="AS139" s="350">
        <v>40582</v>
      </c>
      <c r="AT139" s="350">
        <v>2963</v>
      </c>
      <c r="AU139" s="350">
        <f t="shared" si="33"/>
        <v>4983.7950433938786</v>
      </c>
      <c r="AV139" s="350">
        <f t="shared" si="34"/>
        <v>6210.1930611112757</v>
      </c>
      <c r="AW139" s="350">
        <f t="shared" si="35"/>
        <v>8690.762114825724</v>
      </c>
      <c r="AX139" s="350">
        <f t="shared" si="36"/>
        <v>14830.06089243367</v>
      </c>
    </row>
    <row r="140" spans="1:50">
      <c r="A140" s="367" t="s">
        <v>61</v>
      </c>
      <c r="B140" s="368" t="s">
        <v>239</v>
      </c>
      <c r="C140" s="369">
        <v>826</v>
      </c>
      <c r="D140" s="341">
        <f>'INFORM CC 2025'!AG137</f>
        <v>5.3</v>
      </c>
      <c r="E140" s="340">
        <f>'INFORM CC 2025'!AI137</f>
        <v>4.7</v>
      </c>
      <c r="F140" s="348">
        <f t="shared" si="25"/>
        <v>0</v>
      </c>
      <c r="G140" s="348">
        <v>0.9113</v>
      </c>
      <c r="H140" s="340">
        <f>'INFORM CC 2025'!AH137</f>
        <v>4.5999999999999996</v>
      </c>
      <c r="I140" s="348">
        <f t="shared" si="26"/>
        <v>0</v>
      </c>
      <c r="J140" s="348">
        <v>0.63386399999999998</v>
      </c>
      <c r="K140" s="341">
        <f>'INFORM CC 2025'!AK137</f>
        <v>4.5</v>
      </c>
      <c r="L140" s="348">
        <f t="shared" si="27"/>
        <v>0</v>
      </c>
      <c r="M140" s="348">
        <v>1.1452169999999999</v>
      </c>
      <c r="N140" s="341">
        <f>'INFORM CC 2025'!AJ137</f>
        <v>4.5999999999999996</v>
      </c>
      <c r="O140" s="348">
        <f t="shared" si="28"/>
        <v>0</v>
      </c>
      <c r="P140" s="348">
        <v>0.47484599999999999</v>
      </c>
      <c r="Q140" s="348">
        <v>4.606879703582558E-3</v>
      </c>
      <c r="R140" s="349">
        <v>0</v>
      </c>
      <c r="S140" s="349">
        <v>18</v>
      </c>
      <c r="T140" s="349">
        <f t="shared" si="29"/>
        <v>0</v>
      </c>
      <c r="U140" s="349">
        <f t="shared" si="30"/>
        <v>6.577820118865656</v>
      </c>
      <c r="V140" s="348">
        <v>0.74108171926981115</v>
      </c>
      <c r="W140" s="349">
        <v>7031</v>
      </c>
      <c r="X140" s="349">
        <v>4470</v>
      </c>
      <c r="Y140" s="349">
        <f t="shared" si="31"/>
        <v>2569.3696253191351</v>
      </c>
      <c r="Z140" s="349">
        <f t="shared" si="32"/>
        <v>1633.4919961849714</v>
      </c>
      <c r="AA140" s="348">
        <v>1.7</v>
      </c>
      <c r="AB140" s="348">
        <v>0.7</v>
      </c>
      <c r="AC140" s="348">
        <v>0.1</v>
      </c>
      <c r="AD140" s="349">
        <f>('INFORM CC 2025'!AG137/10)*'Resultados INFORM CC'!AO140</f>
        <v>11566.19</v>
      </c>
      <c r="AE140" s="350">
        <f>('INFORM CC 2025'!AH137/10)*'Resultados INFORM CC'!AP140</f>
        <v>14816.14</v>
      </c>
      <c r="AF140" s="350">
        <f>('INFORM CC 2025'!AI137/10)*'Resultados INFORM CC'!AQ140</f>
        <v>18863.920000000002</v>
      </c>
      <c r="AG140" s="350">
        <f>('INFORM CC 2025'!AJ137/10)*'Resultados INFORM CC'!AR140</f>
        <v>25837.279999999999</v>
      </c>
      <c r="AH140" s="350">
        <f>('INFORM CC 2025'!AK137/10)*'Resultados INFORM CC'!AS140</f>
        <v>43130.25</v>
      </c>
      <c r="AI140" s="350">
        <f>('INFORM CC 2025'!AG137/10)*'Resultados INFORM CC'!AT140</f>
        <v>4047.0800000000004</v>
      </c>
      <c r="AJ140" s="350">
        <f>('INFORM CC 2025'!AH137/10)*'Resultados INFORM CC'!AU140</f>
        <v>5414.3279875516773</v>
      </c>
      <c r="AK140" s="350">
        <f>('INFORM CC 2025'!AI137/10)*'Resultados INFORM CC'!AV140</f>
        <v>6893.5262498151251</v>
      </c>
      <c r="AL140" s="350">
        <f>('INFORM CC 2025'!AJ137/10)*'Resultados INFORM CC'!AU140</f>
        <v>5414.3279875516773</v>
      </c>
      <c r="AM140" s="350">
        <f>('INFORM CC 2025'!AK137/10)*'Resultados INFORM CC'!AV140</f>
        <v>6600.1847072698001</v>
      </c>
      <c r="AO140" s="349">
        <v>21823</v>
      </c>
      <c r="AP140" s="350">
        <v>32209</v>
      </c>
      <c r="AQ140" s="350">
        <v>40136</v>
      </c>
      <c r="AR140" s="350">
        <v>56168</v>
      </c>
      <c r="AS140" s="350">
        <v>95845</v>
      </c>
      <c r="AT140" s="350">
        <v>7636</v>
      </c>
      <c r="AU140" s="350">
        <f t="shared" si="33"/>
        <v>11770.278233807996</v>
      </c>
      <c r="AV140" s="350">
        <f t="shared" si="34"/>
        <v>14667.077127266222</v>
      </c>
      <c r="AW140" s="350">
        <f t="shared" si="35"/>
        <v>20525.722246469231</v>
      </c>
      <c r="AX140" s="350">
        <f t="shared" si="36"/>
        <v>35025.064960704382</v>
      </c>
    </row>
    <row r="141" spans="1:50">
      <c r="A141" s="367" t="s">
        <v>61</v>
      </c>
      <c r="B141" s="368" t="s">
        <v>240</v>
      </c>
      <c r="C141" s="369">
        <v>827</v>
      </c>
      <c r="D141" s="341">
        <f>'INFORM CC 2025'!AG138</f>
        <v>5.3</v>
      </c>
      <c r="E141" s="340">
        <f>'INFORM CC 2025'!AI138</f>
        <v>5.9</v>
      </c>
      <c r="F141" s="348">
        <f t="shared" si="25"/>
        <v>0.60000000000000053</v>
      </c>
      <c r="G141" s="348">
        <v>0.9113</v>
      </c>
      <c r="H141" s="340">
        <f>'INFORM CC 2025'!AH138</f>
        <v>5.8</v>
      </c>
      <c r="I141" s="348">
        <f t="shared" si="26"/>
        <v>0.5</v>
      </c>
      <c r="J141" s="348">
        <v>0.63386399999999998</v>
      </c>
      <c r="K141" s="341">
        <f>'INFORM CC 2025'!AK138</f>
        <v>5.7</v>
      </c>
      <c r="L141" s="348">
        <f t="shared" si="27"/>
        <v>0.40000000000000036</v>
      </c>
      <c r="M141" s="348">
        <v>1.1452169999999999</v>
      </c>
      <c r="N141" s="341">
        <f>'INFORM CC 2025'!AJ138</f>
        <v>5.8</v>
      </c>
      <c r="O141" s="348">
        <f t="shared" si="28"/>
        <v>0.5</v>
      </c>
      <c r="P141" s="348">
        <v>0.47484599999999999</v>
      </c>
      <c r="Q141" s="348">
        <v>0</v>
      </c>
      <c r="R141" s="349">
        <v>1</v>
      </c>
      <c r="S141" s="349">
        <v>21</v>
      </c>
      <c r="T141" s="349">
        <f t="shared" si="29"/>
        <v>0.36543445104809202</v>
      </c>
      <c r="U141" s="349">
        <f t="shared" si="30"/>
        <v>7.6741234720099323</v>
      </c>
      <c r="V141" s="348">
        <v>0</v>
      </c>
      <c r="W141" s="349">
        <v>3946</v>
      </c>
      <c r="X141" s="349">
        <v>2477</v>
      </c>
      <c r="Y141" s="349">
        <f t="shared" si="31"/>
        <v>1442.0043438357711</v>
      </c>
      <c r="Z141" s="349">
        <f t="shared" si="32"/>
        <v>905.18113524612397</v>
      </c>
      <c r="AA141" s="348">
        <v>1.7</v>
      </c>
      <c r="AB141" s="348">
        <v>0.7</v>
      </c>
      <c r="AC141" s="348">
        <v>0.1</v>
      </c>
      <c r="AD141" s="349">
        <f>('INFORM CC 2025'!AG138/10)*'Resultados INFORM CC'!AO141</f>
        <v>6350.46</v>
      </c>
      <c r="AE141" s="350">
        <f>('INFORM CC 2025'!AH138/10)*'Resultados INFORM CC'!AP141</f>
        <v>10257.299999999999</v>
      </c>
      <c r="AF141" s="350">
        <f>('INFORM CC 2025'!AI138/10)*'Resultados INFORM CC'!AQ141</f>
        <v>13002.420000000002</v>
      </c>
      <c r="AG141" s="350">
        <f>('INFORM CC 2025'!AJ138/10)*'Resultados INFORM CC'!AR141</f>
        <v>17887.78</v>
      </c>
      <c r="AH141" s="350">
        <f>('INFORM CC 2025'!AK138/10)*'Resultados INFORM CC'!AS141</f>
        <v>29996.820000000003</v>
      </c>
      <c r="AI141" s="350">
        <f>('INFORM CC 2025'!AG138/10)*'Resultados INFORM CC'!AT141</f>
        <v>2370.69</v>
      </c>
      <c r="AJ141" s="350">
        <f>('INFORM CC 2025'!AH138/10)*'Resultados INFORM CC'!AU141</f>
        <v>3748.3707947355942</v>
      </c>
      <c r="AK141" s="350">
        <f>('INFORM CC 2025'!AI138/10)*'Resultados INFORM CC'!AV141</f>
        <v>4751.5322149967333</v>
      </c>
      <c r="AL141" s="350">
        <f>('INFORM CC 2025'!AJ138/10)*'Resultados INFORM CC'!AU141</f>
        <v>3748.3707947355942</v>
      </c>
      <c r="AM141" s="350">
        <f>('INFORM CC 2025'!AK138/10)*'Resultados INFORM CC'!AV141</f>
        <v>4590.4633263527758</v>
      </c>
      <c r="AO141" s="349">
        <v>11982</v>
      </c>
      <c r="AP141" s="350">
        <v>17685</v>
      </c>
      <c r="AQ141" s="350">
        <v>22038</v>
      </c>
      <c r="AR141" s="350">
        <v>30841</v>
      </c>
      <c r="AS141" s="350">
        <v>52626</v>
      </c>
      <c r="AT141" s="350">
        <v>4473</v>
      </c>
      <c r="AU141" s="350">
        <f t="shared" si="33"/>
        <v>6462.7082667855075</v>
      </c>
      <c r="AV141" s="350">
        <f t="shared" si="34"/>
        <v>8053.4444321978517</v>
      </c>
      <c r="AW141" s="350">
        <f t="shared" si="35"/>
        <v>11270.363904774205</v>
      </c>
      <c r="AX141" s="350">
        <f t="shared" si="36"/>
        <v>19231.353420856893</v>
      </c>
    </row>
    <row r="142" spans="1:50">
      <c r="A142" s="367" t="s">
        <v>61</v>
      </c>
      <c r="B142" s="368" t="s">
        <v>241</v>
      </c>
      <c r="C142" s="369">
        <v>828</v>
      </c>
      <c r="D142" s="341">
        <f>'INFORM CC 2025'!AG139</f>
        <v>6.7</v>
      </c>
      <c r="E142" s="340">
        <f>'INFORM CC 2025'!AI139</f>
        <v>5.9</v>
      </c>
      <c r="F142" s="348">
        <f t="shared" si="25"/>
        <v>0</v>
      </c>
      <c r="G142" s="348">
        <v>0.9113</v>
      </c>
      <c r="H142" s="340">
        <f>'INFORM CC 2025'!AH139</f>
        <v>5.7</v>
      </c>
      <c r="I142" s="348">
        <f t="shared" si="26"/>
        <v>0</v>
      </c>
      <c r="J142" s="348">
        <v>0.63386399999999998</v>
      </c>
      <c r="K142" s="341">
        <f>'INFORM CC 2025'!AK139</f>
        <v>5.7</v>
      </c>
      <c r="L142" s="348">
        <f t="shared" si="27"/>
        <v>0</v>
      </c>
      <c r="M142" s="348">
        <v>1.1452169999999999</v>
      </c>
      <c r="N142" s="341">
        <f>'INFORM CC 2025'!AJ139</f>
        <v>5.8</v>
      </c>
      <c r="O142" s="348">
        <f t="shared" si="28"/>
        <v>0</v>
      </c>
      <c r="P142" s="348">
        <v>0.47484599999999999</v>
      </c>
      <c r="Q142" s="348">
        <v>6.1425061188926343E-3</v>
      </c>
      <c r="R142" s="349">
        <v>1</v>
      </c>
      <c r="S142" s="349">
        <v>11</v>
      </c>
      <c r="T142" s="349">
        <f t="shared" si="29"/>
        <v>0.36543445104809202</v>
      </c>
      <c r="U142" s="349">
        <f t="shared" si="30"/>
        <v>4.0197789615290125</v>
      </c>
      <c r="V142" s="348">
        <v>0.19909291838482623</v>
      </c>
      <c r="W142" s="349">
        <v>3107</v>
      </c>
      <c r="X142" s="349">
        <v>1952</v>
      </c>
      <c r="Y142" s="349">
        <f t="shared" si="31"/>
        <v>1135.4048394064218</v>
      </c>
      <c r="Z142" s="349">
        <f t="shared" si="32"/>
        <v>713.32804844587565</v>
      </c>
      <c r="AA142" s="348">
        <v>1.7</v>
      </c>
      <c r="AB142" s="348">
        <v>0.7</v>
      </c>
      <c r="AC142" s="348">
        <v>0.1</v>
      </c>
      <c r="AD142" s="349">
        <f>('INFORM CC 2025'!AG139/10)*'Resultados INFORM CC'!AO142</f>
        <v>6278.5700000000006</v>
      </c>
      <c r="AE142" s="350">
        <f>('INFORM CC 2025'!AH139/10)*'Resultados INFORM CC'!AP142</f>
        <v>7883.1000000000013</v>
      </c>
      <c r="AF142" s="350">
        <f>('INFORM CC 2025'!AI139/10)*'Resultados INFORM CC'!AQ142</f>
        <v>10168.060000000001</v>
      </c>
      <c r="AG142" s="350">
        <f>('INFORM CC 2025'!AJ139/10)*'Resultados INFORM CC'!AR142</f>
        <v>13988.439999999999</v>
      </c>
      <c r="AH142" s="350">
        <f>('INFORM CC 2025'!AK139/10)*'Resultados INFORM CC'!AS142</f>
        <v>23458.350000000002</v>
      </c>
      <c r="AI142" s="350">
        <f>('INFORM CC 2025'!AG139/10)*'Resultados INFORM CC'!AT142</f>
        <v>2359.0700000000002</v>
      </c>
      <c r="AJ142" s="350">
        <f>('INFORM CC 2025'!AH139/10)*'Resultados INFORM CC'!AU142</f>
        <v>2880.7563210572143</v>
      </c>
      <c r="AK142" s="350">
        <f>('INFORM CC 2025'!AI139/10)*'Resultados INFORM CC'!AV142</f>
        <v>3715.7594243240628</v>
      </c>
      <c r="AL142" s="350">
        <f>('INFORM CC 2025'!AJ139/10)*'Resultados INFORM CC'!AU142</f>
        <v>2931.2959056371651</v>
      </c>
      <c r="AM142" s="350">
        <f>('INFORM CC 2025'!AK139/10)*'Resultados INFORM CC'!AV142</f>
        <v>3589.8014777368066</v>
      </c>
      <c r="AO142" s="349">
        <v>9371</v>
      </c>
      <c r="AP142" s="350">
        <v>13830</v>
      </c>
      <c r="AQ142" s="350">
        <v>17234</v>
      </c>
      <c r="AR142" s="350">
        <v>24118</v>
      </c>
      <c r="AS142" s="350">
        <v>41155</v>
      </c>
      <c r="AT142" s="350">
        <v>3521</v>
      </c>
      <c r="AU142" s="350">
        <f t="shared" si="33"/>
        <v>5053.9584579951124</v>
      </c>
      <c r="AV142" s="350">
        <f t="shared" si="34"/>
        <v>6297.8973293628178</v>
      </c>
      <c r="AW142" s="350">
        <f t="shared" si="35"/>
        <v>8813.5480903778825</v>
      </c>
      <c r="AX142" s="350">
        <f t="shared" si="36"/>
        <v>15039.454832884227</v>
      </c>
    </row>
    <row r="143" spans="1:50">
      <c r="A143" s="367" t="s">
        <v>242</v>
      </c>
      <c r="B143" s="368" t="s">
        <v>243</v>
      </c>
      <c r="C143" s="369">
        <v>901</v>
      </c>
      <c r="D143" s="341">
        <f>'INFORM CC 2025'!AG140</f>
        <v>6.6</v>
      </c>
      <c r="E143" s="340">
        <f>'INFORM CC 2025'!AI140</f>
        <v>6.1</v>
      </c>
      <c r="F143" s="348">
        <f t="shared" si="25"/>
        <v>0</v>
      </c>
      <c r="G143" s="348">
        <v>0.9113</v>
      </c>
      <c r="H143" s="340">
        <f>'INFORM CC 2025'!AH140</f>
        <v>5.9</v>
      </c>
      <c r="I143" s="348">
        <f t="shared" si="26"/>
        <v>0</v>
      </c>
      <c r="J143" s="348">
        <v>0.63386399999999998</v>
      </c>
      <c r="K143" s="341">
        <f>'INFORM CC 2025'!AK140</f>
        <v>6.3</v>
      </c>
      <c r="L143" s="348">
        <f t="shared" si="27"/>
        <v>0</v>
      </c>
      <c r="M143" s="348">
        <v>1.1452169999999999</v>
      </c>
      <c r="N143" s="341">
        <f>'INFORM CC 2025'!AJ140</f>
        <v>6.1</v>
      </c>
      <c r="O143" s="348">
        <f t="shared" si="28"/>
        <v>0</v>
      </c>
      <c r="P143" s="348">
        <v>0.47484599999999999</v>
      </c>
      <c r="Q143" s="348">
        <v>6.228766911846825</v>
      </c>
      <c r="R143" s="349">
        <v>31743</v>
      </c>
      <c r="S143" s="349">
        <v>69191</v>
      </c>
      <c r="T143" s="349">
        <f t="shared" si="29"/>
        <v>11599.985779619585</v>
      </c>
      <c r="U143" s="349">
        <f t="shared" si="30"/>
        <v>25284.775102468535</v>
      </c>
      <c r="V143" s="348">
        <v>0.51379943526411953</v>
      </c>
      <c r="W143" s="349">
        <v>20189</v>
      </c>
      <c r="X143" s="349">
        <v>11297</v>
      </c>
      <c r="Y143" s="349">
        <f t="shared" si="31"/>
        <v>7377.75613220993</v>
      </c>
      <c r="Z143" s="349">
        <f t="shared" si="32"/>
        <v>4128.3129934902954</v>
      </c>
      <c r="AA143" s="348">
        <v>1.7</v>
      </c>
      <c r="AB143" s="348">
        <v>0.7</v>
      </c>
      <c r="AC143" s="348">
        <v>0.1</v>
      </c>
      <c r="AD143" s="349">
        <f>('INFORM CC 2025'!AG140/10)*'Resultados INFORM CC'!AO143</f>
        <v>39737.939999999995</v>
      </c>
      <c r="AE143" s="350">
        <f>('INFORM CC 2025'!AH140/10)*'Resultados INFORM CC'!AP143</f>
        <v>52429.760000000009</v>
      </c>
      <c r="AF143" s="350">
        <f>('INFORM CC 2025'!AI140/10)*'Resultados INFORM CC'!AQ143</f>
        <v>67548.349999999991</v>
      </c>
      <c r="AG143" s="350">
        <f>('INFORM CC 2025'!AJ140/10)*'Resultados INFORM CC'!AR143</f>
        <v>94530.48</v>
      </c>
      <c r="AH143" s="350">
        <f>('INFORM CC 2025'!AK140/10)*'Resultados INFORM CC'!AS143</f>
        <v>166595.31</v>
      </c>
      <c r="AI143" s="350">
        <f>('INFORM CC 2025'!AG140/10)*'Resultados INFORM CC'!AT143</f>
        <v>16108.619999999997</v>
      </c>
      <c r="AJ143" s="350">
        <f>('INFORM CC 2025'!AH140/10)*'Resultados INFORM CC'!AU143</f>
        <v>19159.640564183217</v>
      </c>
      <c r="AK143" s="350">
        <f>('INFORM CC 2025'!AI140/10)*'Resultados INFORM CC'!AV143</f>
        <v>24684.494201454385</v>
      </c>
      <c r="AL143" s="350">
        <f>('INFORM CC 2025'!AJ140/10)*'Resultados INFORM CC'!AU143</f>
        <v>19809.119905341966</v>
      </c>
      <c r="AM143" s="350">
        <f>('INFORM CC 2025'!AK140/10)*'Resultados INFORM CC'!AV143</f>
        <v>25493.821880190593</v>
      </c>
      <c r="AO143" s="349">
        <v>60209</v>
      </c>
      <c r="AP143" s="350">
        <v>88864</v>
      </c>
      <c r="AQ143" s="350">
        <v>110735</v>
      </c>
      <c r="AR143" s="350">
        <v>154968</v>
      </c>
      <c r="AS143" s="350">
        <v>264437</v>
      </c>
      <c r="AT143" s="350">
        <v>24407</v>
      </c>
      <c r="AU143" s="350">
        <f t="shared" si="33"/>
        <v>32473.967057937651</v>
      </c>
      <c r="AV143" s="350">
        <f t="shared" si="34"/>
        <v>40466.383936810467</v>
      </c>
      <c r="AW143" s="350">
        <f t="shared" si="35"/>
        <v>56630.646010020726</v>
      </c>
      <c r="AX143" s="350">
        <f t="shared" si="36"/>
        <v>96634.389931804311</v>
      </c>
    </row>
    <row r="144" spans="1:50">
      <c r="A144" s="367" t="s">
        <v>242</v>
      </c>
      <c r="B144" s="368" t="s">
        <v>244</v>
      </c>
      <c r="C144" s="369">
        <v>902</v>
      </c>
      <c r="D144" s="341">
        <f>'INFORM CC 2025'!AG141</f>
        <v>7.2</v>
      </c>
      <c r="E144" s="340">
        <f>'INFORM CC 2025'!AI141</f>
        <v>6</v>
      </c>
      <c r="F144" s="348">
        <f t="shared" si="25"/>
        <v>0</v>
      </c>
      <c r="G144" s="348">
        <v>0.9113</v>
      </c>
      <c r="H144" s="340">
        <f>'INFORM CC 2025'!AH141</f>
        <v>5.8</v>
      </c>
      <c r="I144" s="348">
        <f t="shared" si="26"/>
        <v>0</v>
      </c>
      <c r="J144" s="348">
        <v>0.63386399999999998</v>
      </c>
      <c r="K144" s="341">
        <f>'INFORM CC 2025'!AK141</f>
        <v>6</v>
      </c>
      <c r="L144" s="348">
        <f t="shared" si="27"/>
        <v>0</v>
      </c>
      <c r="M144" s="348">
        <v>1.1452169999999999</v>
      </c>
      <c r="N144" s="341">
        <f>'INFORM CC 2025'!AJ141</f>
        <v>6</v>
      </c>
      <c r="O144" s="348">
        <f t="shared" si="28"/>
        <v>0</v>
      </c>
      <c r="P144" s="348">
        <v>0.47484599999999999</v>
      </c>
      <c r="Q144" s="348">
        <v>4.5343979306532995</v>
      </c>
      <c r="R144" s="349">
        <v>3645</v>
      </c>
      <c r="S144" s="349">
        <v>12848</v>
      </c>
      <c r="T144" s="349">
        <f t="shared" si="29"/>
        <v>1332.0085740702955</v>
      </c>
      <c r="U144" s="349">
        <f t="shared" si="30"/>
        <v>4695.101827065886</v>
      </c>
      <c r="V144" s="348">
        <v>0</v>
      </c>
      <c r="W144" s="349">
        <v>5505</v>
      </c>
      <c r="X144" s="349">
        <v>2922</v>
      </c>
      <c r="Y144" s="349">
        <f t="shared" si="31"/>
        <v>2011.7166530197467</v>
      </c>
      <c r="Z144" s="349">
        <f t="shared" si="32"/>
        <v>1067.7994659625249</v>
      </c>
      <c r="AA144" s="348">
        <v>1.7</v>
      </c>
      <c r="AB144" s="348">
        <v>0.7</v>
      </c>
      <c r="AC144" s="348">
        <v>0.1</v>
      </c>
      <c r="AD144" s="349">
        <f>('INFORM CC 2025'!AG141/10)*'Resultados INFORM CC'!AO144</f>
        <v>11092.32</v>
      </c>
      <c r="AE144" s="350">
        <f>('INFORM CC 2025'!AH141/10)*'Resultados INFORM CC'!AP144</f>
        <v>13187.46</v>
      </c>
      <c r="AF144" s="350">
        <f>('INFORM CC 2025'!AI141/10)*'Resultados INFORM CC'!AQ144</f>
        <v>17000.399999999998</v>
      </c>
      <c r="AG144" s="350">
        <f>('INFORM CC 2025'!AJ141/10)*'Resultados INFORM CC'!AR144</f>
        <v>23790.6</v>
      </c>
      <c r="AH144" s="350">
        <f>('INFORM CC 2025'!AK141/10)*'Resultados INFORM CC'!AS144</f>
        <v>40596.6</v>
      </c>
      <c r="AI144" s="350">
        <f>('INFORM CC 2025'!AG141/10)*'Resultados INFORM CC'!AT144</f>
        <v>4626.72</v>
      </c>
      <c r="AJ144" s="350">
        <f>('INFORM CC 2025'!AH141/10)*'Resultados INFORM CC'!AU144</f>
        <v>4819.1522058186711</v>
      </c>
      <c r="AK144" s="350">
        <f>('INFORM CC 2025'!AI141/10)*'Resultados INFORM CC'!AV144</f>
        <v>6212.5318415979837</v>
      </c>
      <c r="AL144" s="350">
        <f>('INFORM CC 2025'!AJ141/10)*'Resultados INFORM CC'!AU144</f>
        <v>4985.3298680882808</v>
      </c>
      <c r="AM144" s="350">
        <f>('INFORM CC 2025'!AK141/10)*'Resultados INFORM CC'!AV144</f>
        <v>6212.5318415979837</v>
      </c>
      <c r="AO144" s="349">
        <v>15406</v>
      </c>
      <c r="AP144" s="350">
        <v>22737</v>
      </c>
      <c r="AQ144" s="350">
        <v>28334</v>
      </c>
      <c r="AR144" s="350">
        <v>39651</v>
      </c>
      <c r="AS144" s="350">
        <v>67661</v>
      </c>
      <c r="AT144" s="350">
        <v>6426</v>
      </c>
      <c r="AU144" s="350">
        <f t="shared" si="33"/>
        <v>8308.8831134804677</v>
      </c>
      <c r="AV144" s="350">
        <f t="shared" si="34"/>
        <v>10354.219735996639</v>
      </c>
      <c r="AW144" s="350">
        <f t="shared" si="35"/>
        <v>14489.841418507896</v>
      </c>
      <c r="AX144" s="350">
        <f t="shared" si="36"/>
        <v>24725.660392364953</v>
      </c>
    </row>
    <row r="145" spans="1:50">
      <c r="A145" s="367" t="s">
        <v>242</v>
      </c>
      <c r="B145" s="368" t="s">
        <v>245</v>
      </c>
      <c r="C145" s="369">
        <v>903</v>
      </c>
      <c r="D145" s="341">
        <f>'INFORM CC 2025'!AG142</f>
        <v>6.5</v>
      </c>
      <c r="E145" s="340">
        <f>'INFORM CC 2025'!AI142</f>
        <v>5</v>
      </c>
      <c r="F145" s="348">
        <f t="shared" si="25"/>
        <v>0</v>
      </c>
      <c r="G145" s="348">
        <v>0.9113</v>
      </c>
      <c r="H145" s="340">
        <f>'INFORM CC 2025'!AH142</f>
        <v>4.7</v>
      </c>
      <c r="I145" s="348">
        <f t="shared" si="26"/>
        <v>0</v>
      </c>
      <c r="J145" s="348">
        <v>0.63386399999999998</v>
      </c>
      <c r="K145" s="341">
        <f>'INFORM CC 2025'!AK142</f>
        <v>4.9000000000000004</v>
      </c>
      <c r="L145" s="348">
        <f t="shared" si="27"/>
        <v>0</v>
      </c>
      <c r="M145" s="348">
        <v>1.1452169999999999</v>
      </c>
      <c r="N145" s="341">
        <f>'INFORM CC 2025'!AJ142</f>
        <v>4.7</v>
      </c>
      <c r="O145" s="348">
        <f t="shared" si="28"/>
        <v>0</v>
      </c>
      <c r="P145" s="348">
        <v>0.47484599999999999</v>
      </c>
      <c r="Q145" s="348">
        <v>6.3030669024295616</v>
      </c>
      <c r="R145" s="349">
        <v>5459</v>
      </c>
      <c r="S145" s="349">
        <v>11065</v>
      </c>
      <c r="T145" s="349">
        <f t="shared" si="29"/>
        <v>1994.9066682715343</v>
      </c>
      <c r="U145" s="349">
        <f t="shared" si="30"/>
        <v>4043.532200847138</v>
      </c>
      <c r="V145" s="348">
        <v>2.5402858794383461</v>
      </c>
      <c r="W145" s="349">
        <v>3000</v>
      </c>
      <c r="X145" s="349">
        <v>1712</v>
      </c>
      <c r="Y145" s="349">
        <f t="shared" si="31"/>
        <v>1096.3033531442761</v>
      </c>
      <c r="Z145" s="349">
        <f t="shared" si="32"/>
        <v>625.62378019433356</v>
      </c>
      <c r="AA145" s="348">
        <v>1.7</v>
      </c>
      <c r="AB145" s="348">
        <v>0.7</v>
      </c>
      <c r="AC145" s="348">
        <v>0.1</v>
      </c>
      <c r="AD145" s="349">
        <f>('INFORM CC 2025'!AG142/10)*'Resultados INFORM CC'!AO145</f>
        <v>4225.6500000000005</v>
      </c>
      <c r="AE145" s="350">
        <f>('INFORM CC 2025'!AH142/10)*'Resultados INFORM CC'!AP145</f>
        <v>6585.17</v>
      </c>
      <c r="AF145" s="350">
        <f>('INFORM CC 2025'!AI142/10)*'Resultados INFORM CC'!AQ145</f>
        <v>8729.5</v>
      </c>
      <c r="AG145" s="350">
        <f>('INFORM CC 2025'!AJ142/10)*'Resultados INFORM CC'!AR145</f>
        <v>11483.51</v>
      </c>
      <c r="AH145" s="350">
        <f>('INFORM CC 2025'!AK142/10)*'Resultados INFORM CC'!AS145</f>
        <v>20429.080000000002</v>
      </c>
      <c r="AI145" s="350">
        <f>('INFORM CC 2025'!AG142/10)*'Resultados INFORM CC'!AT145</f>
        <v>1666.6000000000001</v>
      </c>
      <c r="AJ145" s="350">
        <f>('INFORM CC 2025'!AH142/10)*'Resultados INFORM CC'!AU145</f>
        <v>2406.4479840083645</v>
      </c>
      <c r="AK145" s="350">
        <f>('INFORM CC 2025'!AI142/10)*'Resultados INFORM CC'!AV145</f>
        <v>3190.0600404243191</v>
      </c>
      <c r="AL145" s="350">
        <f>('INFORM CC 2025'!AJ142/10)*'Resultados INFORM CC'!AU145</f>
        <v>2406.4479840083645</v>
      </c>
      <c r="AM145" s="350">
        <f>('INFORM CC 2025'!AK142/10)*'Resultados INFORM CC'!AV145</f>
        <v>3126.258839615833</v>
      </c>
      <c r="AO145" s="349">
        <v>6501</v>
      </c>
      <c r="AP145" s="350">
        <v>14011</v>
      </c>
      <c r="AQ145" s="350">
        <v>17459</v>
      </c>
      <c r="AR145" s="350">
        <v>24433</v>
      </c>
      <c r="AS145" s="350">
        <v>41692</v>
      </c>
      <c r="AT145" s="350">
        <v>2564</v>
      </c>
      <c r="AU145" s="350">
        <f t="shared" si="33"/>
        <v>5120.1020936348177</v>
      </c>
      <c r="AV145" s="350">
        <f t="shared" si="34"/>
        <v>6380.1200808486383</v>
      </c>
      <c r="AW145" s="350">
        <f t="shared" si="35"/>
        <v>8928.6599424580327</v>
      </c>
      <c r="AX145" s="350">
        <f t="shared" si="36"/>
        <v>15235.693133097053</v>
      </c>
    </row>
    <row r="146" spans="1:50">
      <c r="A146" s="367" t="s">
        <v>242</v>
      </c>
      <c r="B146" s="368" t="s">
        <v>246</v>
      </c>
      <c r="C146" s="369">
        <v>904</v>
      </c>
      <c r="D146" s="341">
        <f>'INFORM CC 2025'!AG143</f>
        <v>6.7</v>
      </c>
      <c r="E146" s="340">
        <f>'INFORM CC 2025'!AI143</f>
        <v>5.6</v>
      </c>
      <c r="F146" s="348">
        <f t="shared" si="25"/>
        <v>0</v>
      </c>
      <c r="G146" s="348">
        <v>0.9113</v>
      </c>
      <c r="H146" s="340">
        <f>'INFORM CC 2025'!AH143</f>
        <v>5.4</v>
      </c>
      <c r="I146" s="348">
        <f t="shared" si="26"/>
        <v>0</v>
      </c>
      <c r="J146" s="348">
        <v>0.63386399999999998</v>
      </c>
      <c r="K146" s="341">
        <f>'INFORM CC 2025'!AK143</f>
        <v>5.7</v>
      </c>
      <c r="L146" s="348">
        <f t="shared" si="27"/>
        <v>0</v>
      </c>
      <c r="M146" s="348">
        <v>1.1452169999999999</v>
      </c>
      <c r="N146" s="341">
        <f>'INFORM CC 2025'!AJ143</f>
        <v>5.6</v>
      </c>
      <c r="O146" s="348">
        <f t="shared" si="28"/>
        <v>0</v>
      </c>
      <c r="P146" s="348">
        <v>0.47484599999999999</v>
      </c>
      <c r="Q146" s="348">
        <v>4.7549136720903045</v>
      </c>
      <c r="R146" s="349">
        <v>1871</v>
      </c>
      <c r="S146" s="349">
        <v>5685</v>
      </c>
      <c r="T146" s="349">
        <f t="shared" si="29"/>
        <v>683.72785791098022</v>
      </c>
      <c r="U146" s="349">
        <f t="shared" si="30"/>
        <v>2077.494854208403</v>
      </c>
      <c r="V146" s="348">
        <v>0</v>
      </c>
      <c r="W146" s="349">
        <v>2345</v>
      </c>
      <c r="X146" s="349">
        <v>1219</v>
      </c>
      <c r="Y146" s="349">
        <f t="shared" si="31"/>
        <v>856.94378770777575</v>
      </c>
      <c r="Z146" s="349">
        <f t="shared" si="32"/>
        <v>445.46459582762418</v>
      </c>
      <c r="AA146" s="348">
        <v>1.7</v>
      </c>
      <c r="AB146" s="348">
        <v>0.7</v>
      </c>
      <c r="AC146" s="348">
        <v>0.1</v>
      </c>
      <c r="AD146" s="349">
        <f>('INFORM CC 2025'!AG143/10)*'Resultados INFORM CC'!AO146</f>
        <v>6360.31</v>
      </c>
      <c r="AE146" s="350">
        <f>('INFORM CC 2025'!AH143/10)*'Resultados INFORM CC'!AP146</f>
        <v>5181.3</v>
      </c>
      <c r="AF146" s="350">
        <f>('INFORM CC 2025'!AI143/10)*'Resultados INFORM CC'!AQ146</f>
        <v>6695.36</v>
      </c>
      <c r="AG146" s="350">
        <f>('INFORM CC 2025'!AJ143/10)*'Resultados INFORM CC'!AR146</f>
        <v>9369.9199999999983</v>
      </c>
      <c r="AH146" s="350">
        <f>('INFORM CC 2025'!AK143/10)*'Resultados INFORM CC'!AS146</f>
        <v>16274.640000000001</v>
      </c>
      <c r="AI146" s="350">
        <f>('INFORM CC 2025'!AG143/10)*'Resultados INFORM CC'!AT146</f>
        <v>2633.1000000000004</v>
      </c>
      <c r="AJ146" s="350">
        <f>('INFORM CC 2025'!AH143/10)*'Resultados INFORM CC'!AU146</f>
        <v>1893.4255212154794</v>
      </c>
      <c r="AK146" s="350">
        <f>('INFORM CC 2025'!AI143/10)*'Resultados INFORM CC'!AV146</f>
        <v>2446.7152061693532</v>
      </c>
      <c r="AL146" s="350">
        <f>('INFORM CC 2025'!AJ143/10)*'Resultados INFORM CC'!AU146</f>
        <v>1963.552392371608</v>
      </c>
      <c r="AM146" s="350">
        <f>('INFORM CC 2025'!AK143/10)*'Resultados INFORM CC'!AV146</f>
        <v>2490.4065491366637</v>
      </c>
      <c r="AO146" s="349">
        <v>9493</v>
      </c>
      <c r="AP146" s="350">
        <v>9595</v>
      </c>
      <c r="AQ146" s="350">
        <v>11956</v>
      </c>
      <c r="AR146" s="350">
        <v>16732</v>
      </c>
      <c r="AS146" s="350">
        <v>28552</v>
      </c>
      <c r="AT146" s="350">
        <v>3930</v>
      </c>
      <c r="AU146" s="350">
        <f t="shared" si="33"/>
        <v>3506.3435578064432</v>
      </c>
      <c r="AV146" s="350">
        <f t="shared" si="34"/>
        <v>4369.1342967309884</v>
      </c>
      <c r="AW146" s="350">
        <f t="shared" si="35"/>
        <v>6114.4492349366756</v>
      </c>
      <c r="AX146" s="350">
        <f t="shared" si="36"/>
        <v>10433.884446325124</v>
      </c>
    </row>
    <row r="147" spans="1:50">
      <c r="A147" s="367" t="s">
        <v>242</v>
      </c>
      <c r="B147" s="368" t="s">
        <v>247</v>
      </c>
      <c r="C147" s="369">
        <v>905</v>
      </c>
      <c r="D147" s="341">
        <f>'INFORM CC 2025'!AG144</f>
        <v>6.1</v>
      </c>
      <c r="E147" s="340">
        <f>'INFORM CC 2025'!AI144</f>
        <v>6</v>
      </c>
      <c r="F147" s="348">
        <f t="shared" si="25"/>
        <v>0</v>
      </c>
      <c r="G147" s="348">
        <v>0.9113</v>
      </c>
      <c r="H147" s="340">
        <f>'INFORM CC 2025'!AH144</f>
        <v>5.7</v>
      </c>
      <c r="I147" s="348">
        <f t="shared" si="26"/>
        <v>0</v>
      </c>
      <c r="J147" s="348">
        <v>0.63386399999999998</v>
      </c>
      <c r="K147" s="341">
        <f>'INFORM CC 2025'!AK144</f>
        <v>6</v>
      </c>
      <c r="L147" s="348">
        <f t="shared" si="27"/>
        <v>0</v>
      </c>
      <c r="M147" s="348">
        <v>1.1452169999999999</v>
      </c>
      <c r="N147" s="341">
        <f>'INFORM CC 2025'!AJ144</f>
        <v>5.9</v>
      </c>
      <c r="O147" s="348">
        <f t="shared" si="28"/>
        <v>0</v>
      </c>
      <c r="P147" s="348">
        <v>0.47484599999999999</v>
      </c>
      <c r="Q147" s="348">
        <v>6.9777047752077888</v>
      </c>
      <c r="R147" s="349">
        <v>6950</v>
      </c>
      <c r="S147" s="349">
        <v>13601</v>
      </c>
      <c r="T147" s="349">
        <f t="shared" si="29"/>
        <v>2539.7694347842394</v>
      </c>
      <c r="U147" s="349">
        <f t="shared" si="30"/>
        <v>4970.2739687050998</v>
      </c>
      <c r="V147" s="348">
        <v>2.7841269933668999</v>
      </c>
      <c r="W147" s="349">
        <v>3023</v>
      </c>
      <c r="X147" s="349">
        <v>1675</v>
      </c>
      <c r="Y147" s="349">
        <f t="shared" si="31"/>
        <v>1104.7083455183822</v>
      </c>
      <c r="Z147" s="349">
        <f t="shared" si="32"/>
        <v>612.10270550555413</v>
      </c>
      <c r="AA147" s="348">
        <v>1.7</v>
      </c>
      <c r="AB147" s="348">
        <v>0.7</v>
      </c>
      <c r="AC147" s="348">
        <v>0.1</v>
      </c>
      <c r="AD147" s="349">
        <f>('INFORM CC 2025'!AG144/10)*'Resultados INFORM CC'!AO147</f>
        <v>3769.19</v>
      </c>
      <c r="AE147" s="350">
        <f>('INFORM CC 2025'!AH144/10)*'Resultados INFORM CC'!AP147</f>
        <v>8811.630000000001</v>
      </c>
      <c r="AF147" s="350">
        <f>('INFORM CC 2025'!AI144/10)*'Resultados INFORM CC'!AQ147</f>
        <v>11558.4</v>
      </c>
      <c r="AG147" s="350">
        <f>('INFORM CC 2025'!AJ144/10)*'Resultados INFORM CC'!AR147</f>
        <v>15905.810000000001</v>
      </c>
      <c r="AH147" s="350">
        <f>('INFORM CC 2025'!AK144/10)*'Resultados INFORM CC'!AS147</f>
        <v>27601.8</v>
      </c>
      <c r="AI147" s="350">
        <f>('INFORM CC 2025'!AG144/10)*'Resultados INFORM CC'!AT147</f>
        <v>1629.92</v>
      </c>
      <c r="AJ147" s="350">
        <f>('INFORM CC 2025'!AH144/10)*'Resultados INFORM CC'!AU147</f>
        <v>3220.0731718888992</v>
      </c>
      <c r="AK147" s="350">
        <f>('INFORM CC 2025'!AI144/10)*'Resultados INFORM CC'!AV147</f>
        <v>4223.8375589942671</v>
      </c>
      <c r="AL147" s="350">
        <f>('INFORM CC 2025'!AJ144/10)*'Resultados INFORM CC'!AU147</f>
        <v>3333.0581954639488</v>
      </c>
      <c r="AM147" s="350">
        <f>('INFORM CC 2025'!AK144/10)*'Resultados INFORM CC'!AV147</f>
        <v>4223.8375589942671</v>
      </c>
      <c r="AO147" s="349">
        <v>6179</v>
      </c>
      <c r="AP147" s="350">
        <v>15459</v>
      </c>
      <c r="AQ147" s="350">
        <v>19264</v>
      </c>
      <c r="AR147" s="350">
        <v>26959</v>
      </c>
      <c r="AS147" s="350">
        <v>46003</v>
      </c>
      <c r="AT147" s="350">
        <v>2672</v>
      </c>
      <c r="AU147" s="350">
        <f t="shared" si="33"/>
        <v>5649.2511787524545</v>
      </c>
      <c r="AV147" s="350">
        <f t="shared" si="34"/>
        <v>7039.7292649904448</v>
      </c>
      <c r="AW147" s="350">
        <f t="shared" si="35"/>
        <v>9851.7473658055133</v>
      </c>
      <c r="AX147" s="350">
        <f t="shared" si="36"/>
        <v>16811.081051565376</v>
      </c>
    </row>
    <row r="148" spans="1:50">
      <c r="A148" s="367" t="s">
        <v>242</v>
      </c>
      <c r="B148" s="368" t="s">
        <v>248</v>
      </c>
      <c r="C148" s="369">
        <v>906</v>
      </c>
      <c r="D148" s="341">
        <f>'INFORM CC 2025'!AG145</f>
        <v>6.6</v>
      </c>
      <c r="E148" s="340">
        <f>'INFORM CC 2025'!AI145</f>
        <v>5.9</v>
      </c>
      <c r="F148" s="348">
        <f t="shared" si="25"/>
        <v>0</v>
      </c>
      <c r="G148" s="348">
        <v>0.9113</v>
      </c>
      <c r="H148" s="340">
        <f>'INFORM CC 2025'!AH145</f>
        <v>5.8</v>
      </c>
      <c r="I148" s="348">
        <f t="shared" si="26"/>
        <v>0</v>
      </c>
      <c r="J148" s="348">
        <v>0.63386399999999998</v>
      </c>
      <c r="K148" s="341">
        <f>'INFORM CC 2025'!AK145</f>
        <v>5.8</v>
      </c>
      <c r="L148" s="348">
        <f t="shared" si="27"/>
        <v>0</v>
      </c>
      <c r="M148" s="348">
        <v>1.1452169999999999</v>
      </c>
      <c r="N148" s="341">
        <f>'INFORM CC 2025'!AJ145</f>
        <v>5.7</v>
      </c>
      <c r="O148" s="348">
        <f t="shared" si="28"/>
        <v>0</v>
      </c>
      <c r="P148" s="348">
        <v>0.47484599999999999</v>
      </c>
      <c r="Q148" s="348">
        <v>4.7003686572106549</v>
      </c>
      <c r="R148" s="349">
        <v>1459</v>
      </c>
      <c r="S148" s="349">
        <v>5342</v>
      </c>
      <c r="T148" s="349">
        <f t="shared" si="29"/>
        <v>533.16886407916627</v>
      </c>
      <c r="U148" s="349">
        <f t="shared" si="30"/>
        <v>1952.1508374989075</v>
      </c>
      <c r="V148" s="348">
        <v>0</v>
      </c>
      <c r="W148" s="349">
        <v>2207</v>
      </c>
      <c r="X148" s="349">
        <v>1258</v>
      </c>
      <c r="Y148" s="349">
        <f t="shared" si="31"/>
        <v>806.51383346313912</v>
      </c>
      <c r="Z148" s="349">
        <f t="shared" si="32"/>
        <v>459.71653941849979</v>
      </c>
      <c r="AA148" s="348">
        <v>1.7</v>
      </c>
      <c r="AB148" s="348">
        <v>0.7</v>
      </c>
      <c r="AC148" s="348">
        <v>0.1</v>
      </c>
      <c r="AD148" s="349">
        <f>('INFORM CC 2025'!AG145/10)*'Resultados INFORM CC'!AO148</f>
        <v>6912.8399999999992</v>
      </c>
      <c r="AE148" s="350">
        <f>('INFORM CC 2025'!AH145/10)*'Resultados INFORM CC'!AP148</f>
        <v>5289.5999999999995</v>
      </c>
      <c r="AF148" s="350">
        <f>('INFORM CC 2025'!AI145/10)*'Resultados INFORM CC'!AQ148</f>
        <v>6705.3500000000013</v>
      </c>
      <c r="AG148" s="350">
        <f>('INFORM CC 2025'!AJ145/10)*'Resultados INFORM CC'!AR148</f>
        <v>9065.85</v>
      </c>
      <c r="AH148" s="350">
        <f>('INFORM CC 2025'!AK145/10)*'Resultados INFORM CC'!AS148</f>
        <v>15741.199999999999</v>
      </c>
      <c r="AI148" s="350">
        <f>('INFORM CC 2025'!AG145/10)*'Resultados INFORM CC'!AT148</f>
        <v>2768.0399999999995</v>
      </c>
      <c r="AJ148" s="350">
        <f>('INFORM CC 2025'!AH145/10)*'Resultados INFORM CC'!AU148</f>
        <v>1933.0020722639874</v>
      </c>
      <c r="AK148" s="350">
        <f>('INFORM CC 2025'!AI145/10)*'Resultados INFORM CC'!AV148</f>
        <v>2450.3658963353241</v>
      </c>
      <c r="AL148" s="350">
        <f>('INFORM CC 2025'!AJ145/10)*'Resultados INFORM CC'!AU148</f>
        <v>1899.6744503284019</v>
      </c>
      <c r="AM148" s="350">
        <f>('INFORM CC 2025'!AK145/10)*'Resultados INFORM CC'!AV148</f>
        <v>2408.834270973708</v>
      </c>
      <c r="AO148" s="349">
        <v>10474</v>
      </c>
      <c r="AP148" s="350">
        <v>9120</v>
      </c>
      <c r="AQ148" s="350">
        <v>11365</v>
      </c>
      <c r="AR148" s="350">
        <v>15905</v>
      </c>
      <c r="AS148" s="350">
        <v>27140</v>
      </c>
      <c r="AT148" s="350">
        <v>4194</v>
      </c>
      <c r="AU148" s="350">
        <f t="shared" si="33"/>
        <v>3332.7621935585994</v>
      </c>
      <c r="AV148" s="350">
        <f t="shared" si="34"/>
        <v>4153.1625361615661</v>
      </c>
      <c r="AW148" s="350">
        <f t="shared" si="35"/>
        <v>5812.2349439199033</v>
      </c>
      <c r="AX148" s="350">
        <f t="shared" si="36"/>
        <v>9917.8910014452176</v>
      </c>
    </row>
    <row r="149" spans="1:50">
      <c r="A149" s="367" t="s">
        <v>249</v>
      </c>
      <c r="B149" s="368" t="s">
        <v>250</v>
      </c>
      <c r="C149" s="369">
        <v>1001</v>
      </c>
      <c r="D149" s="341">
        <f>'INFORM CC 2025'!AG146</f>
        <v>6</v>
      </c>
      <c r="E149" s="340">
        <f>'INFORM CC 2025'!AI146</f>
        <v>6.2</v>
      </c>
      <c r="F149" s="348">
        <f t="shared" si="25"/>
        <v>0.20000000000000018</v>
      </c>
      <c r="G149" s="348">
        <v>0.9113</v>
      </c>
      <c r="H149" s="340">
        <f>'INFORM CC 2025'!AH146</f>
        <v>6</v>
      </c>
      <c r="I149" s="348">
        <f t="shared" si="26"/>
        <v>0</v>
      </c>
      <c r="J149" s="348">
        <v>0.63386399999999998</v>
      </c>
      <c r="K149" s="341">
        <f>'INFORM CC 2025'!AK146</f>
        <v>6.3</v>
      </c>
      <c r="L149" s="348">
        <f t="shared" si="27"/>
        <v>0.29999999999999982</v>
      </c>
      <c r="M149" s="348">
        <v>1.1452169999999999</v>
      </c>
      <c r="N149" s="341">
        <f>'INFORM CC 2025'!AJ146</f>
        <v>6</v>
      </c>
      <c r="O149" s="348">
        <f t="shared" si="28"/>
        <v>0</v>
      </c>
      <c r="P149" s="348">
        <v>0.47484599999999999</v>
      </c>
      <c r="Q149" s="348">
        <v>2.1498771095767592E-16</v>
      </c>
      <c r="R149" s="349">
        <v>0</v>
      </c>
      <c r="S149" s="349">
        <v>0</v>
      </c>
      <c r="T149" s="349">
        <f t="shared" si="29"/>
        <v>0</v>
      </c>
      <c r="U149" s="349">
        <f t="shared" si="30"/>
        <v>0</v>
      </c>
      <c r="V149" s="348">
        <v>2.4338709878033331</v>
      </c>
      <c r="W149" s="349">
        <v>4485</v>
      </c>
      <c r="X149" s="349">
        <v>3035</v>
      </c>
      <c r="Y149" s="349">
        <f t="shared" si="31"/>
        <v>1638.9735129506928</v>
      </c>
      <c r="Z149" s="349">
        <f t="shared" si="32"/>
        <v>1109.0935589309593</v>
      </c>
      <c r="AA149" s="348">
        <v>1.7</v>
      </c>
      <c r="AB149" s="348">
        <v>0.7</v>
      </c>
      <c r="AC149" s="348">
        <v>0.1</v>
      </c>
      <c r="AD149" s="349">
        <f>('INFORM CC 2025'!AG146/10)*'Resultados INFORM CC'!AO149</f>
        <v>9459.6</v>
      </c>
      <c r="AE149" s="350">
        <f>('INFORM CC 2025'!AH146/10)*'Resultados INFORM CC'!AP149</f>
        <v>13962</v>
      </c>
      <c r="AF149" s="350">
        <f>('INFORM CC 2025'!AI146/10)*'Resultados INFORM CC'!AQ149</f>
        <v>17978.14</v>
      </c>
      <c r="AG149" s="350">
        <f>('INFORM CC 2025'!AJ146/10)*'Resultados INFORM CC'!AR149</f>
        <v>24348</v>
      </c>
      <c r="AH149" s="350">
        <f>('INFORM CC 2025'!AK146/10)*'Resultados INFORM CC'!AS149</f>
        <v>43624.98</v>
      </c>
      <c r="AI149" s="350">
        <f>('INFORM CC 2025'!AG146/10)*'Resultados INFORM CC'!AT149</f>
        <v>3631.7999999999997</v>
      </c>
      <c r="AJ149" s="350">
        <f>('INFORM CC 2025'!AH146/10)*'Resultados INFORM CC'!AU149</f>
        <v>5102.1958055334608</v>
      </c>
      <c r="AK149" s="350">
        <f>('INFORM CC 2025'!AI146/10)*'Resultados INFORM CC'!AV149</f>
        <v>6569.831721765745</v>
      </c>
      <c r="AL149" s="350">
        <f>('INFORM CC 2025'!AJ146/10)*'Resultados INFORM CC'!AU149</f>
        <v>5102.1958055334608</v>
      </c>
      <c r="AM149" s="350">
        <f>('INFORM CC 2025'!AK146/10)*'Resultados INFORM CC'!AV149</f>
        <v>6675.79674953616</v>
      </c>
      <c r="AO149" s="349">
        <v>15766</v>
      </c>
      <c r="AP149" s="350">
        <v>23270</v>
      </c>
      <c r="AQ149" s="350">
        <v>28997</v>
      </c>
      <c r="AR149" s="350">
        <v>40580</v>
      </c>
      <c r="AS149" s="350">
        <v>69246</v>
      </c>
      <c r="AT149" s="350">
        <v>6053</v>
      </c>
      <c r="AU149" s="350">
        <f t="shared" si="33"/>
        <v>8503.659675889101</v>
      </c>
      <c r="AV149" s="350">
        <f t="shared" si="34"/>
        <v>10596.502777041524</v>
      </c>
      <c r="AW149" s="350">
        <f t="shared" si="35"/>
        <v>14829.330023531575</v>
      </c>
      <c r="AX149" s="350">
        <f t="shared" si="36"/>
        <v>25304.87399727618</v>
      </c>
    </row>
    <row r="150" spans="1:50">
      <c r="A150" s="367" t="s">
        <v>249</v>
      </c>
      <c r="B150" s="368" t="s">
        <v>251</v>
      </c>
      <c r="C150" s="369">
        <v>1002</v>
      </c>
      <c r="D150" s="341">
        <f>'INFORM CC 2025'!AG147</f>
        <v>4.9000000000000004</v>
      </c>
      <c r="E150" s="340">
        <f>'INFORM CC 2025'!AI147</f>
        <v>7.2</v>
      </c>
      <c r="F150" s="348">
        <f t="shared" si="25"/>
        <v>2.2999999999999998</v>
      </c>
      <c r="G150" s="348">
        <v>0.9113</v>
      </c>
      <c r="H150" s="340">
        <f>'INFORM CC 2025'!AH147</f>
        <v>7</v>
      </c>
      <c r="I150" s="348">
        <f t="shared" si="26"/>
        <v>2.0999999999999996</v>
      </c>
      <c r="J150" s="348">
        <v>0.63386399999999998</v>
      </c>
      <c r="K150" s="341">
        <f>'INFORM CC 2025'!AK147</f>
        <v>7</v>
      </c>
      <c r="L150" s="348">
        <f t="shared" si="27"/>
        <v>2.0999999999999996</v>
      </c>
      <c r="M150" s="348">
        <v>1.1452169999999999</v>
      </c>
      <c r="N150" s="341">
        <f>'INFORM CC 2025'!AJ147</f>
        <v>7</v>
      </c>
      <c r="O150" s="348">
        <f t="shared" si="28"/>
        <v>2.0999999999999996</v>
      </c>
      <c r="P150" s="348">
        <v>0.47484599999999999</v>
      </c>
      <c r="Q150" s="348">
        <v>0</v>
      </c>
      <c r="R150" s="349">
        <v>16</v>
      </c>
      <c r="S150" s="349">
        <v>662</v>
      </c>
      <c r="T150" s="349">
        <f t="shared" si="29"/>
        <v>5.8469512167694724</v>
      </c>
      <c r="U150" s="349">
        <f t="shared" si="30"/>
        <v>241.91760659383692</v>
      </c>
      <c r="V150" s="348">
        <v>3.2088337119458656</v>
      </c>
      <c r="W150" s="349">
        <v>2048</v>
      </c>
      <c r="X150" s="349">
        <v>1338</v>
      </c>
      <c r="Y150" s="349">
        <f t="shared" si="31"/>
        <v>748.40975574649246</v>
      </c>
      <c r="Z150" s="349">
        <f t="shared" si="32"/>
        <v>488.95129550234714</v>
      </c>
      <c r="AA150" s="348">
        <v>1.7</v>
      </c>
      <c r="AB150" s="348">
        <v>0.7</v>
      </c>
      <c r="AC150" s="348">
        <v>0.1</v>
      </c>
      <c r="AD150" s="349">
        <f>('INFORM CC 2025'!AG147/10)*'Resultados INFORM CC'!AO150</f>
        <v>3554.9500000000003</v>
      </c>
      <c r="AE150" s="350">
        <f>('INFORM CC 2025'!AH147/10)*'Resultados INFORM CC'!AP150</f>
        <v>7494.9</v>
      </c>
      <c r="AF150" s="350">
        <f>('INFORM CC 2025'!AI147/10)*'Resultados INFORM CC'!AQ150</f>
        <v>9606.9599999999991</v>
      </c>
      <c r="AG150" s="350">
        <f>('INFORM CC 2025'!AJ147/10)*'Resultados INFORM CC'!AR150</f>
        <v>13071.099999999999</v>
      </c>
      <c r="AH150" s="350">
        <f>('INFORM CC 2025'!AK147/10)*'Resultados INFORM CC'!AS150</f>
        <v>22304.1</v>
      </c>
      <c r="AI150" s="350">
        <f>('INFORM CC 2025'!AG147/10)*'Resultados INFORM CC'!AT150</f>
        <v>1298.9900000000002</v>
      </c>
      <c r="AJ150" s="350">
        <f>('INFORM CC 2025'!AH147/10)*'Resultados INFORM CC'!AU150</f>
        <v>2738.8946671603449</v>
      </c>
      <c r="AK150" s="350">
        <f>('INFORM CC 2025'!AI147/10)*'Resultados INFORM CC'!AV150</f>
        <v>3510.7141538409778</v>
      </c>
      <c r="AL150" s="350">
        <f>('INFORM CC 2025'!AJ147/10)*'Resultados INFORM CC'!AU150</f>
        <v>2738.8946671603449</v>
      </c>
      <c r="AM150" s="350">
        <f>('INFORM CC 2025'!AK147/10)*'Resultados INFORM CC'!AV150</f>
        <v>3413.1943162342841</v>
      </c>
      <c r="AO150" s="349">
        <v>7255</v>
      </c>
      <c r="AP150" s="350">
        <v>10707</v>
      </c>
      <c r="AQ150" s="350">
        <v>13343</v>
      </c>
      <c r="AR150" s="350">
        <v>18673</v>
      </c>
      <c r="AS150" s="350">
        <v>31863</v>
      </c>
      <c r="AT150" s="350">
        <v>2651</v>
      </c>
      <c r="AU150" s="350">
        <f t="shared" si="33"/>
        <v>3912.7066673719214</v>
      </c>
      <c r="AV150" s="350">
        <f t="shared" si="34"/>
        <v>4875.9918803346918</v>
      </c>
      <c r="AW150" s="350">
        <f t="shared" si="35"/>
        <v>6823.7575044210225</v>
      </c>
      <c r="AX150" s="350">
        <f t="shared" si="36"/>
        <v>11643.837913745356</v>
      </c>
    </row>
    <row r="151" spans="1:50">
      <c r="A151" s="367" t="s">
        <v>249</v>
      </c>
      <c r="B151" s="368" t="s">
        <v>252</v>
      </c>
      <c r="C151" s="369">
        <v>1003</v>
      </c>
      <c r="D151" s="341">
        <f>'INFORM CC 2025'!AG148</f>
        <v>6</v>
      </c>
      <c r="E151" s="340">
        <f>'INFORM CC 2025'!AI148</f>
        <v>6.8</v>
      </c>
      <c r="F151" s="348">
        <f t="shared" si="25"/>
        <v>0.79999999999999982</v>
      </c>
      <c r="G151" s="348">
        <v>0.9113</v>
      </c>
      <c r="H151" s="340">
        <f>'INFORM CC 2025'!AH148</f>
        <v>6.7</v>
      </c>
      <c r="I151" s="348">
        <f t="shared" si="26"/>
        <v>0.70000000000000018</v>
      </c>
      <c r="J151" s="348">
        <v>0.63386399999999998</v>
      </c>
      <c r="K151" s="341">
        <f>'INFORM CC 2025'!AK148</f>
        <v>6.6</v>
      </c>
      <c r="L151" s="348">
        <f t="shared" si="27"/>
        <v>0.59999999999999964</v>
      </c>
      <c r="M151" s="348">
        <v>1.1452169999999999</v>
      </c>
      <c r="N151" s="341">
        <f>'INFORM CC 2025'!AJ148</f>
        <v>6.6</v>
      </c>
      <c r="O151" s="348">
        <f t="shared" si="28"/>
        <v>0.59999999999999964</v>
      </c>
      <c r="P151" s="348">
        <v>0.47484599999999999</v>
      </c>
      <c r="Q151" s="348">
        <v>0</v>
      </c>
      <c r="R151" s="349">
        <v>257</v>
      </c>
      <c r="S151" s="349">
        <v>2226</v>
      </c>
      <c r="T151" s="349">
        <f t="shared" si="29"/>
        <v>93.916653919359646</v>
      </c>
      <c r="U151" s="349">
        <f t="shared" si="30"/>
        <v>813.45708803305286</v>
      </c>
      <c r="V151" s="348">
        <v>3.8491238896927982</v>
      </c>
      <c r="W151" s="349">
        <v>5080</v>
      </c>
      <c r="X151" s="349">
        <v>3259</v>
      </c>
      <c r="Y151" s="349">
        <f t="shared" si="31"/>
        <v>1856.4070113243074</v>
      </c>
      <c r="Z151" s="349">
        <f t="shared" si="32"/>
        <v>1190.9508759657319</v>
      </c>
      <c r="AA151" s="348">
        <v>1.7</v>
      </c>
      <c r="AB151" s="348">
        <v>0.7</v>
      </c>
      <c r="AC151" s="348">
        <v>0.1</v>
      </c>
      <c r="AD151" s="349">
        <f>('INFORM CC 2025'!AG148/10)*'Resultados INFORM CC'!AO151</f>
        <v>11563.8</v>
      </c>
      <c r="AE151" s="350">
        <f>('INFORM CC 2025'!AH148/10)*'Resultados INFORM CC'!AP151</f>
        <v>19058.150000000001</v>
      </c>
      <c r="AF151" s="350">
        <f>('INFORM CC 2025'!AI148/10)*'Resultados INFORM CC'!AQ151</f>
        <v>24103.279999999999</v>
      </c>
      <c r="AG151" s="350">
        <f>('INFORM CC 2025'!AJ148/10)*'Resultados INFORM CC'!AR151</f>
        <v>32738.639999999996</v>
      </c>
      <c r="AH151" s="350">
        <f>('INFORM CC 2025'!AK148/10)*'Resultados INFORM CC'!AS151</f>
        <v>55865.69999999999</v>
      </c>
      <c r="AI151" s="350">
        <f>('INFORM CC 2025'!AG148/10)*'Resultados INFORM CC'!AT151</f>
        <v>4622.3999999999996</v>
      </c>
      <c r="AJ151" s="350">
        <f>('INFORM CC 2025'!AH148/10)*'Resultados INFORM CC'!AU151</f>
        <v>6964.5045832421956</v>
      </c>
      <c r="AK151" s="350">
        <f>('INFORM CC 2025'!AI148/10)*'Resultados INFORM CC'!AV151</f>
        <v>8808.1688952584554</v>
      </c>
      <c r="AL151" s="350">
        <f>('INFORM CC 2025'!AJ148/10)*'Resultados INFORM CC'!AU151</f>
        <v>6860.5567536415647</v>
      </c>
      <c r="AM151" s="350">
        <f>('INFORM CC 2025'!AK148/10)*'Resultados INFORM CC'!AV151</f>
        <v>8549.1051042214403</v>
      </c>
      <c r="AO151" s="349">
        <v>19273</v>
      </c>
      <c r="AP151" s="350">
        <v>28445</v>
      </c>
      <c r="AQ151" s="350">
        <v>35446</v>
      </c>
      <c r="AR151" s="350">
        <v>49604</v>
      </c>
      <c r="AS151" s="350">
        <v>84645</v>
      </c>
      <c r="AT151" s="350">
        <v>7704</v>
      </c>
      <c r="AU151" s="350">
        <f t="shared" si="33"/>
        <v>10394.782960062978</v>
      </c>
      <c r="AV151" s="350">
        <f t="shared" si="34"/>
        <v>12953.18955185067</v>
      </c>
      <c r="AW151" s="350">
        <f t="shared" si="35"/>
        <v>18127.010509789558</v>
      </c>
      <c r="AX151" s="350">
        <f t="shared" si="36"/>
        <v>30932.199108965749</v>
      </c>
    </row>
    <row r="152" spans="1:50">
      <c r="A152" s="367" t="s">
        <v>249</v>
      </c>
      <c r="B152" s="368" t="s">
        <v>164</v>
      </c>
      <c r="C152" s="369">
        <v>1004</v>
      </c>
      <c r="D152" s="341">
        <f>'INFORM CC 2025'!AG149</f>
        <v>4.8</v>
      </c>
      <c r="E152" s="340">
        <f>'INFORM CC 2025'!AI149</f>
        <v>6</v>
      </c>
      <c r="F152" s="348">
        <f t="shared" si="25"/>
        <v>1.2000000000000002</v>
      </c>
      <c r="G152" s="348">
        <v>0.9113</v>
      </c>
      <c r="H152" s="340">
        <f>'INFORM CC 2025'!AH149</f>
        <v>5.7</v>
      </c>
      <c r="I152" s="348">
        <f t="shared" si="26"/>
        <v>0.90000000000000036</v>
      </c>
      <c r="J152" s="348">
        <v>0.63386399999999998</v>
      </c>
      <c r="K152" s="341">
        <f>'INFORM CC 2025'!AK149</f>
        <v>6</v>
      </c>
      <c r="L152" s="348">
        <f t="shared" si="27"/>
        <v>1.2000000000000002</v>
      </c>
      <c r="M152" s="348">
        <v>1.1452169999999999</v>
      </c>
      <c r="N152" s="341">
        <f>'INFORM CC 2025'!AJ149</f>
        <v>5.9</v>
      </c>
      <c r="O152" s="348">
        <f t="shared" si="28"/>
        <v>1.1000000000000005</v>
      </c>
      <c r="P152" s="348">
        <v>0.47484599999999999</v>
      </c>
      <c r="Q152" s="348">
        <v>0.14619165048075972</v>
      </c>
      <c r="R152" s="349">
        <v>7</v>
      </c>
      <c r="S152" s="349">
        <v>310</v>
      </c>
      <c r="T152" s="349">
        <f t="shared" si="29"/>
        <v>2.5580411573366444</v>
      </c>
      <c r="U152" s="349">
        <f t="shared" si="30"/>
        <v>113.28467982490852</v>
      </c>
      <c r="V152" s="348">
        <v>2.9821920624773073</v>
      </c>
      <c r="W152" s="349">
        <v>3142</v>
      </c>
      <c r="X152" s="349">
        <v>2054</v>
      </c>
      <c r="Y152" s="349">
        <f t="shared" si="31"/>
        <v>1148.1950451931052</v>
      </c>
      <c r="Z152" s="349">
        <f t="shared" si="32"/>
        <v>750.60236245278099</v>
      </c>
      <c r="AA152" s="348">
        <v>1.7</v>
      </c>
      <c r="AB152" s="348">
        <v>0.7</v>
      </c>
      <c r="AC152" s="348">
        <v>0.1</v>
      </c>
      <c r="AD152" s="349">
        <f>('INFORM CC 2025'!AG149/10)*'Resultados INFORM CC'!AO152</f>
        <v>5532</v>
      </c>
      <c r="AE152" s="350">
        <f>('INFORM CC 2025'!AH149/10)*'Resultados INFORM CC'!AP152</f>
        <v>9695.7000000000007</v>
      </c>
      <c r="AF152" s="350">
        <f>('INFORM CC 2025'!AI149/10)*'Resultados INFORM CC'!AQ152</f>
        <v>12718.199999999999</v>
      </c>
      <c r="AG152" s="350">
        <f>('INFORM CC 2025'!AJ149/10)*'Resultados INFORM CC'!AR152</f>
        <v>17501.760000000002</v>
      </c>
      <c r="AH152" s="350">
        <f>('INFORM CC 2025'!AK149/10)*'Resultados INFORM CC'!AS152</f>
        <v>30370.799999999999</v>
      </c>
      <c r="AI152" s="350">
        <f>('INFORM CC 2025'!AG149/10)*'Resultados INFORM CC'!AT152</f>
        <v>2061.12</v>
      </c>
      <c r="AJ152" s="350">
        <f>('INFORM CC 2025'!AH149/10)*'Resultados INFORM CC'!AU152</f>
        <v>3543.1428070269862</v>
      </c>
      <c r="AK152" s="350">
        <f>('INFORM CC 2025'!AI149/10)*'Resultados INFORM CC'!AV152</f>
        <v>4647.6684353198434</v>
      </c>
      <c r="AL152" s="350">
        <f>('INFORM CC 2025'!AJ149/10)*'Resultados INFORM CC'!AU152</f>
        <v>3667.463607273547</v>
      </c>
      <c r="AM152" s="350">
        <f>('INFORM CC 2025'!AK149/10)*'Resultados INFORM CC'!AV152</f>
        <v>4647.6684353198434</v>
      </c>
      <c r="AO152" s="349">
        <v>11525</v>
      </c>
      <c r="AP152" s="350">
        <v>17010</v>
      </c>
      <c r="AQ152" s="350">
        <v>21197</v>
      </c>
      <c r="AR152" s="350">
        <v>29664</v>
      </c>
      <c r="AS152" s="350">
        <v>50618</v>
      </c>
      <c r="AT152" s="350">
        <v>4294</v>
      </c>
      <c r="AU152" s="350">
        <f t="shared" si="33"/>
        <v>6216.0400123280451</v>
      </c>
      <c r="AV152" s="350">
        <f t="shared" si="34"/>
        <v>7746.1140588664066</v>
      </c>
      <c r="AW152" s="350">
        <f t="shared" si="35"/>
        <v>10840.247555890603</v>
      </c>
      <c r="AX152" s="350">
        <f t="shared" si="36"/>
        <v>18497.561043152324</v>
      </c>
    </row>
    <row r="153" spans="1:50">
      <c r="A153" s="367" t="s">
        <v>249</v>
      </c>
      <c r="B153" s="368" t="s">
        <v>168</v>
      </c>
      <c r="C153" s="369">
        <v>1005</v>
      </c>
      <c r="D153" s="341">
        <f>'INFORM CC 2025'!AG150</f>
        <v>4.7</v>
      </c>
      <c r="E153" s="340">
        <f>'INFORM CC 2025'!AI150</f>
        <v>6.6</v>
      </c>
      <c r="F153" s="348">
        <f t="shared" si="25"/>
        <v>1.8999999999999995</v>
      </c>
      <c r="G153" s="348">
        <v>0.9113</v>
      </c>
      <c r="H153" s="340">
        <f>'INFORM CC 2025'!AH150</f>
        <v>6.3</v>
      </c>
      <c r="I153" s="348">
        <f t="shared" si="26"/>
        <v>1.5999999999999996</v>
      </c>
      <c r="J153" s="348">
        <v>0.63386399999999998</v>
      </c>
      <c r="K153" s="341">
        <f>'INFORM CC 2025'!AK150</f>
        <v>6.6</v>
      </c>
      <c r="L153" s="348">
        <f t="shared" si="27"/>
        <v>1.8999999999999995</v>
      </c>
      <c r="M153" s="348">
        <v>1.1452169999999999</v>
      </c>
      <c r="N153" s="341">
        <f>'INFORM CC 2025'!AJ150</f>
        <v>6.4</v>
      </c>
      <c r="O153" s="348">
        <f t="shared" si="28"/>
        <v>1.7000000000000002</v>
      </c>
      <c r="P153" s="348">
        <v>0.47484599999999999</v>
      </c>
      <c r="Q153" s="348">
        <v>0</v>
      </c>
      <c r="R153" s="349">
        <v>0</v>
      </c>
      <c r="S153" s="349">
        <v>0</v>
      </c>
      <c r="T153" s="349">
        <f t="shared" si="29"/>
        <v>0</v>
      </c>
      <c r="U153" s="349">
        <f t="shared" si="30"/>
        <v>0</v>
      </c>
      <c r="V153" s="348">
        <v>1.3456100701047546</v>
      </c>
      <c r="W153" s="349">
        <v>1667</v>
      </c>
      <c r="X153" s="349">
        <v>1161</v>
      </c>
      <c r="Y153" s="349">
        <f t="shared" si="31"/>
        <v>609.17922989716942</v>
      </c>
      <c r="Z153" s="349">
        <f t="shared" si="32"/>
        <v>424.26939766683483</v>
      </c>
      <c r="AA153" s="348">
        <v>1.7</v>
      </c>
      <c r="AB153" s="348">
        <v>0.7</v>
      </c>
      <c r="AC153" s="348">
        <v>0.1</v>
      </c>
      <c r="AD153" s="349">
        <f>('INFORM CC 2025'!AG150/10)*'Resultados INFORM CC'!AO153</f>
        <v>2843.5</v>
      </c>
      <c r="AE153" s="350">
        <f>('INFORM CC 2025'!AH150/10)*'Resultados INFORM CC'!AP153</f>
        <v>5625.27</v>
      </c>
      <c r="AF153" s="350">
        <f>('INFORM CC 2025'!AI150/10)*'Resultados INFORM CC'!AQ153</f>
        <v>7343.1599999999989</v>
      </c>
      <c r="AG153" s="350">
        <f>('INFORM CC 2025'!AJ150/10)*'Resultados INFORM CC'!AR153</f>
        <v>9965.44</v>
      </c>
      <c r="AH153" s="350">
        <f>('INFORM CC 2025'!AK150/10)*'Resultados INFORM CC'!AS153</f>
        <v>17536.199999999997</v>
      </c>
      <c r="AI153" s="350">
        <f>('INFORM CC 2025'!AG150/10)*'Resultados INFORM CC'!AT153</f>
        <v>1144.45</v>
      </c>
      <c r="AJ153" s="350">
        <f>('INFORM CC 2025'!AH150/10)*'Resultados INFORM CC'!AU153</f>
        <v>2055.6674544473008</v>
      </c>
      <c r="AK153" s="350">
        <f>('INFORM CC 2025'!AI150/10)*'Resultados INFORM CC'!AV153</f>
        <v>2683.443643558307</v>
      </c>
      <c r="AL153" s="350">
        <f>('INFORM CC 2025'!AJ150/10)*'Resultados INFORM CC'!AU153</f>
        <v>2088.2970965813847</v>
      </c>
      <c r="AM153" s="350">
        <f>('INFORM CC 2025'!AK150/10)*'Resultados INFORM CC'!AV153</f>
        <v>2683.443643558307</v>
      </c>
      <c r="AO153" s="349">
        <v>6050</v>
      </c>
      <c r="AP153" s="350">
        <v>8929</v>
      </c>
      <c r="AQ153" s="350">
        <v>11126</v>
      </c>
      <c r="AR153" s="350">
        <v>15571</v>
      </c>
      <c r="AS153" s="350">
        <v>26570</v>
      </c>
      <c r="AT153" s="350">
        <v>2435</v>
      </c>
      <c r="AU153" s="350">
        <f t="shared" si="33"/>
        <v>3262.9642134084138</v>
      </c>
      <c r="AV153" s="350">
        <f t="shared" si="34"/>
        <v>4065.8237023610718</v>
      </c>
      <c r="AW153" s="350">
        <f t="shared" si="35"/>
        <v>5690.1798372698413</v>
      </c>
      <c r="AX153" s="350">
        <f t="shared" si="36"/>
        <v>9709.5933643478056</v>
      </c>
    </row>
    <row r="154" spans="1:50">
      <c r="A154" s="367" t="s">
        <v>249</v>
      </c>
      <c r="B154" s="368" t="s">
        <v>249</v>
      </c>
      <c r="C154" s="369">
        <v>1006</v>
      </c>
      <c r="D154" s="341">
        <f>'INFORM CC 2025'!AG151</f>
        <v>5.8</v>
      </c>
      <c r="E154" s="340">
        <f>'INFORM CC 2025'!AI151</f>
        <v>6</v>
      </c>
      <c r="F154" s="348">
        <f t="shared" si="25"/>
        <v>0.20000000000000018</v>
      </c>
      <c r="G154" s="348">
        <v>0.9113</v>
      </c>
      <c r="H154" s="340">
        <f>'INFORM CC 2025'!AH151</f>
        <v>5.8</v>
      </c>
      <c r="I154" s="348">
        <f t="shared" si="26"/>
        <v>0</v>
      </c>
      <c r="J154" s="348">
        <v>0.63386399999999998</v>
      </c>
      <c r="K154" s="341">
        <f>'INFORM CC 2025'!AK151</f>
        <v>6</v>
      </c>
      <c r="L154" s="348">
        <f t="shared" si="27"/>
        <v>0.20000000000000018</v>
      </c>
      <c r="M154" s="348">
        <v>1.1452169999999999</v>
      </c>
      <c r="N154" s="341">
        <f>'INFORM CC 2025'!AJ151</f>
        <v>5.8</v>
      </c>
      <c r="O154" s="348">
        <f t="shared" si="28"/>
        <v>0</v>
      </c>
      <c r="P154" s="348">
        <v>0.47484599999999999</v>
      </c>
      <c r="Q154" s="348">
        <v>0</v>
      </c>
      <c r="R154" s="349">
        <v>0</v>
      </c>
      <c r="S154" s="349">
        <v>0</v>
      </c>
      <c r="T154" s="349">
        <f t="shared" si="29"/>
        <v>0</v>
      </c>
      <c r="U154" s="349">
        <f t="shared" si="30"/>
        <v>0</v>
      </c>
      <c r="V154" s="348">
        <v>0</v>
      </c>
      <c r="W154" s="349">
        <v>20442</v>
      </c>
      <c r="X154" s="349">
        <v>13948</v>
      </c>
      <c r="Y154" s="349">
        <f t="shared" si="31"/>
        <v>7470.2110483250972</v>
      </c>
      <c r="Z154" s="349">
        <f t="shared" si="32"/>
        <v>5097.0797232187879</v>
      </c>
      <c r="AA154" s="348">
        <v>1.7</v>
      </c>
      <c r="AB154" s="348">
        <v>0.7</v>
      </c>
      <c r="AC154" s="348">
        <v>0.1</v>
      </c>
      <c r="AD154" s="349">
        <f>('INFORM CC 2025'!AG151/10)*'Resultados INFORM CC'!AO154</f>
        <v>39848.32</v>
      </c>
      <c r="AE154" s="350">
        <f>('INFORM CC 2025'!AH151/10)*'Resultados INFORM CC'!AP154</f>
        <v>58812.579999999994</v>
      </c>
      <c r="AF154" s="350">
        <f>('INFORM CC 2025'!AI151/10)*'Resultados INFORM CC'!AQ154</f>
        <v>75815.399999999994</v>
      </c>
      <c r="AG154" s="350">
        <f>('INFORM CC 2025'!AJ151/10)*'Resultados INFORM CC'!AR154</f>
        <v>102562.56</v>
      </c>
      <c r="AH154" s="350">
        <f>('INFORM CC 2025'!AK151/10)*'Resultados INFORM CC'!AS154</f>
        <v>181047.6</v>
      </c>
      <c r="AI154" s="350">
        <f>('INFORM CC 2025'!AG151/10)*'Resultados INFORM CC'!AT154</f>
        <v>15875.179999999998</v>
      </c>
      <c r="AJ154" s="350">
        <f>('INFORM CC 2025'!AH151/10)*'Resultados INFORM CC'!AU154</f>
        <v>21492.142887021993</v>
      </c>
      <c r="AK154" s="350">
        <f>('INFORM CC 2025'!AI151/10)*'Resultados INFORM CC'!AV154</f>
        <v>27705.559079991515</v>
      </c>
      <c r="AL154" s="350">
        <f>('INFORM CC 2025'!AJ151/10)*'Resultados INFORM CC'!AU154</f>
        <v>21492.142887021993</v>
      </c>
      <c r="AM154" s="350">
        <f>('INFORM CC 2025'!AK151/10)*'Resultados INFORM CC'!AV154</f>
        <v>27705.559079991515</v>
      </c>
      <c r="AO154" s="349">
        <v>68704</v>
      </c>
      <c r="AP154" s="350">
        <v>101401</v>
      </c>
      <c r="AQ154" s="350">
        <v>126359</v>
      </c>
      <c r="AR154" s="350">
        <v>176832</v>
      </c>
      <c r="AS154" s="350">
        <v>301746</v>
      </c>
      <c r="AT154" s="350">
        <v>27371</v>
      </c>
      <c r="AU154" s="350">
        <f t="shared" si="33"/>
        <v>37055.418770727578</v>
      </c>
      <c r="AV154" s="350">
        <f t="shared" si="34"/>
        <v>46175.931799985861</v>
      </c>
      <c r="AW154" s="350">
        <f t="shared" si="35"/>
        <v>64620.504847736207</v>
      </c>
      <c r="AX154" s="350">
        <f t="shared" si="36"/>
        <v>110268.38386595757</v>
      </c>
    </row>
    <row r="155" spans="1:50">
      <c r="A155" s="367" t="s">
        <v>249</v>
      </c>
      <c r="B155" s="368" t="s">
        <v>253</v>
      </c>
      <c r="C155" s="369">
        <v>1007</v>
      </c>
      <c r="D155" s="341">
        <f>'INFORM CC 2025'!AG152</f>
        <v>5.4</v>
      </c>
      <c r="E155" s="340">
        <f>'INFORM CC 2025'!AI152</f>
        <v>5.7</v>
      </c>
      <c r="F155" s="348">
        <f t="shared" si="25"/>
        <v>0.29999999999999982</v>
      </c>
      <c r="G155" s="348">
        <v>0.9113</v>
      </c>
      <c r="H155" s="340">
        <f>'INFORM CC 2025'!AH152</f>
        <v>5.4</v>
      </c>
      <c r="I155" s="348">
        <f t="shared" si="26"/>
        <v>0</v>
      </c>
      <c r="J155" s="348">
        <v>0.63386399999999998</v>
      </c>
      <c r="K155" s="341">
        <f>'INFORM CC 2025'!AK152</f>
        <v>5.7</v>
      </c>
      <c r="L155" s="348">
        <f t="shared" si="27"/>
        <v>0.29999999999999982</v>
      </c>
      <c r="M155" s="348">
        <v>1.1452169999999999</v>
      </c>
      <c r="N155" s="341">
        <f>'INFORM CC 2025'!AJ152</f>
        <v>5.5</v>
      </c>
      <c r="O155" s="348">
        <f t="shared" si="28"/>
        <v>9.9999999999999645E-2</v>
      </c>
      <c r="P155" s="348">
        <v>0.47484599999999999</v>
      </c>
      <c r="Q155" s="348">
        <v>0</v>
      </c>
      <c r="R155" s="349">
        <v>0</v>
      </c>
      <c r="S155" s="349">
        <v>0</v>
      </c>
      <c r="T155" s="349">
        <f t="shared" si="29"/>
        <v>0</v>
      </c>
      <c r="U155" s="349">
        <f t="shared" si="30"/>
        <v>0</v>
      </c>
      <c r="V155" s="348">
        <v>1.8951184011726494</v>
      </c>
      <c r="W155" s="349">
        <v>10511</v>
      </c>
      <c r="X155" s="349">
        <v>7273</v>
      </c>
      <c r="Y155" s="349">
        <f t="shared" si="31"/>
        <v>3841.0815149664954</v>
      </c>
      <c r="Z155" s="349">
        <f t="shared" si="32"/>
        <v>2657.8047624727733</v>
      </c>
      <c r="AA155" s="348">
        <v>1.7</v>
      </c>
      <c r="AB155" s="348">
        <v>0.7</v>
      </c>
      <c r="AC155" s="348">
        <v>0.1</v>
      </c>
      <c r="AD155" s="349">
        <f>('INFORM CC 2025'!AG152/10)*'Resultados INFORM CC'!AO155</f>
        <v>18089.460000000003</v>
      </c>
      <c r="AE155" s="350">
        <f>('INFORM CC 2025'!AH152/10)*'Resultados INFORM CC'!AP155</f>
        <v>26698.68</v>
      </c>
      <c r="AF155" s="350">
        <f>('INFORM CC 2025'!AI152/10)*'Resultados INFORM CC'!AQ155</f>
        <v>35118.270000000004</v>
      </c>
      <c r="AG155" s="350">
        <f>('INFORM CC 2025'!AJ152/10)*'Resultados INFORM CC'!AR155</f>
        <v>47421.55</v>
      </c>
      <c r="AH155" s="350">
        <f>('INFORM CC 2025'!AK152/10)*'Resultados INFORM CC'!AS155</f>
        <v>83862.960000000006</v>
      </c>
      <c r="AI155" s="350">
        <f>('INFORM CC 2025'!AG152/10)*'Resultados INFORM CC'!AT155</f>
        <v>7027.02</v>
      </c>
      <c r="AJ155" s="350">
        <f>('INFORM CC 2025'!AH152/10)*'Resultados INFORM CC'!AU155</f>
        <v>9756.6174695086738</v>
      </c>
      <c r="AK155" s="350">
        <f>('INFORM CC 2025'!AI152/10)*'Resultados INFORM CC'!AV155</f>
        <v>12833.425719208681</v>
      </c>
      <c r="AL155" s="350">
        <f>('INFORM CC 2025'!AJ152/10)*'Resultados INFORM CC'!AU155</f>
        <v>9937.2955707958718</v>
      </c>
      <c r="AM155" s="350">
        <f>('INFORM CC 2025'!AK152/10)*'Resultados INFORM CC'!AV155</f>
        <v>12833.425719208681</v>
      </c>
      <c r="AO155" s="349">
        <v>33499</v>
      </c>
      <c r="AP155" s="350">
        <v>49442</v>
      </c>
      <c r="AQ155" s="350">
        <v>61611</v>
      </c>
      <c r="AR155" s="350">
        <v>86221</v>
      </c>
      <c r="AS155" s="350">
        <v>147128</v>
      </c>
      <c r="AT155" s="350">
        <v>13013</v>
      </c>
      <c r="AU155" s="350">
        <f t="shared" si="33"/>
        <v>18067.810128719764</v>
      </c>
      <c r="AV155" s="350">
        <f t="shared" si="34"/>
        <v>22514.781963523998</v>
      </c>
      <c r="AW155" s="350">
        <f t="shared" si="35"/>
        <v>31508.123803817543</v>
      </c>
      <c r="AX155" s="350">
        <f t="shared" si="36"/>
        <v>53765.639913803687</v>
      </c>
    </row>
    <row r="156" spans="1:50">
      <c r="A156" s="367" t="s">
        <v>249</v>
      </c>
      <c r="B156" s="368" t="s">
        <v>254</v>
      </c>
      <c r="C156" s="369">
        <v>1008</v>
      </c>
      <c r="D156" s="341">
        <f>'INFORM CC 2025'!AG153</f>
        <v>4.5999999999999996</v>
      </c>
      <c r="E156" s="340">
        <f>'INFORM CC 2025'!AI153</f>
        <v>4.9000000000000004</v>
      </c>
      <c r="F156" s="348">
        <f t="shared" si="25"/>
        <v>0.30000000000000071</v>
      </c>
      <c r="G156" s="348">
        <v>0.9113</v>
      </c>
      <c r="H156" s="340">
        <f>'INFORM CC 2025'!AH153</f>
        <v>4.4000000000000004</v>
      </c>
      <c r="I156" s="348">
        <f t="shared" si="26"/>
        <v>0</v>
      </c>
      <c r="J156" s="348">
        <v>0.63386399999999998</v>
      </c>
      <c r="K156" s="341">
        <f>'INFORM CC 2025'!AK153</f>
        <v>5</v>
      </c>
      <c r="L156" s="348">
        <f t="shared" si="27"/>
        <v>0.40000000000000036</v>
      </c>
      <c r="M156" s="348">
        <v>1.1452169999999999</v>
      </c>
      <c r="N156" s="341">
        <f>'INFORM CC 2025'!AJ153</f>
        <v>4.7</v>
      </c>
      <c r="O156" s="348">
        <f t="shared" si="28"/>
        <v>0.10000000000000053</v>
      </c>
      <c r="P156" s="348">
        <v>0.47484599999999999</v>
      </c>
      <c r="Q156" s="348">
        <v>1.9155403546693663</v>
      </c>
      <c r="R156" s="349">
        <v>528</v>
      </c>
      <c r="S156" s="349">
        <v>1645</v>
      </c>
      <c r="T156" s="349">
        <f t="shared" si="29"/>
        <v>192.94939015339259</v>
      </c>
      <c r="U156" s="349">
        <f t="shared" si="30"/>
        <v>601.13967197411137</v>
      </c>
      <c r="V156" s="348">
        <v>3.6225798551239459</v>
      </c>
      <c r="W156" s="349">
        <v>1265</v>
      </c>
      <c r="X156" s="349">
        <v>839</v>
      </c>
      <c r="Y156" s="349">
        <f t="shared" si="31"/>
        <v>462.27458057583641</v>
      </c>
      <c r="Z156" s="349">
        <f t="shared" si="32"/>
        <v>306.59950442934922</v>
      </c>
      <c r="AA156" s="348">
        <v>1.7</v>
      </c>
      <c r="AB156" s="348">
        <v>0.7</v>
      </c>
      <c r="AC156" s="348">
        <v>0.1</v>
      </c>
      <c r="AD156" s="349">
        <f>('INFORM CC 2025'!AG153/10)*'Resultados INFORM CC'!AO156</f>
        <v>2147.2799999999997</v>
      </c>
      <c r="AE156" s="350">
        <f>('INFORM CC 2025'!AH153/10)*'Resultados INFORM CC'!AP156</f>
        <v>3031.6000000000004</v>
      </c>
      <c r="AF156" s="350">
        <f>('INFORM CC 2025'!AI153/10)*'Resultados INFORM CC'!AQ156</f>
        <v>4207.1400000000003</v>
      </c>
      <c r="AG156" s="350">
        <f>('INFORM CC 2025'!AJ153/10)*'Resultados INFORM CC'!AR156</f>
        <v>5647.05</v>
      </c>
      <c r="AH156" s="350">
        <f>('INFORM CC 2025'!AK153/10)*'Resultados INFORM CC'!AS156</f>
        <v>10251.5</v>
      </c>
      <c r="AI156" s="350">
        <f>('INFORM CC 2025'!AG153/10)*'Resultados INFORM CC'!AT156</f>
        <v>763.14</v>
      </c>
      <c r="AJ156" s="350">
        <f>('INFORM CC 2025'!AH153/10)*'Resultados INFORM CC'!AU156</f>
        <v>1107.8510817973959</v>
      </c>
      <c r="AK156" s="350">
        <f>('INFORM CC 2025'!AI153/10)*'Resultados INFORM CC'!AV156</f>
        <v>1537.43389638247</v>
      </c>
      <c r="AL156" s="350">
        <f>('INFORM CC 2025'!AJ153/10)*'Resultados INFORM CC'!AU156</f>
        <v>1183.3863828290364</v>
      </c>
      <c r="AM156" s="350">
        <f>('INFORM CC 2025'!AK153/10)*'Resultados INFORM CC'!AV156</f>
        <v>1568.8100983494592</v>
      </c>
      <c r="AO156" s="349">
        <v>4668</v>
      </c>
      <c r="AP156" s="350">
        <v>6890</v>
      </c>
      <c r="AQ156" s="350">
        <v>8586</v>
      </c>
      <c r="AR156" s="350">
        <v>12015</v>
      </c>
      <c r="AS156" s="350">
        <v>20503</v>
      </c>
      <c r="AT156" s="350">
        <v>1659</v>
      </c>
      <c r="AU156" s="350">
        <f t="shared" si="33"/>
        <v>2517.8433677213538</v>
      </c>
      <c r="AV156" s="350">
        <f t="shared" si="34"/>
        <v>3137.6201966989183</v>
      </c>
      <c r="AW156" s="350">
        <f t="shared" si="35"/>
        <v>4390.6949293428261</v>
      </c>
      <c r="AX156" s="350">
        <f t="shared" si="36"/>
        <v>7492.5025498390305</v>
      </c>
    </row>
    <row r="157" spans="1:50">
      <c r="A157" s="367" t="s">
        <v>249</v>
      </c>
      <c r="B157" s="368" t="s">
        <v>255</v>
      </c>
      <c r="C157" s="369">
        <v>1009</v>
      </c>
      <c r="D157" s="341">
        <f>'INFORM CC 2025'!AG154</f>
        <v>6.1</v>
      </c>
      <c r="E157" s="340">
        <f>'INFORM CC 2025'!AI154</f>
        <v>6.3</v>
      </c>
      <c r="F157" s="348">
        <f t="shared" si="25"/>
        <v>0.20000000000000018</v>
      </c>
      <c r="G157" s="348">
        <v>0.9113</v>
      </c>
      <c r="H157" s="340">
        <f>'INFORM CC 2025'!AH154</f>
        <v>6</v>
      </c>
      <c r="I157" s="348">
        <f t="shared" si="26"/>
        <v>0</v>
      </c>
      <c r="J157" s="348">
        <v>0.63386399999999998</v>
      </c>
      <c r="K157" s="341">
        <f>'INFORM CC 2025'!AK154</f>
        <v>6.2</v>
      </c>
      <c r="L157" s="348">
        <f t="shared" si="27"/>
        <v>0.10000000000000053</v>
      </c>
      <c r="M157" s="348">
        <v>1.1452169999999999</v>
      </c>
      <c r="N157" s="341">
        <f>'INFORM CC 2025'!AJ154</f>
        <v>6.2</v>
      </c>
      <c r="O157" s="348">
        <f t="shared" si="28"/>
        <v>0.10000000000000053</v>
      </c>
      <c r="P157" s="348">
        <v>0.47484599999999999</v>
      </c>
      <c r="Q157" s="348">
        <v>0</v>
      </c>
      <c r="R157" s="349">
        <v>0</v>
      </c>
      <c r="S157" s="349">
        <v>0</v>
      </c>
      <c r="T157" s="349">
        <f t="shared" si="29"/>
        <v>0</v>
      </c>
      <c r="U157" s="349">
        <f t="shared" si="30"/>
        <v>0</v>
      </c>
      <c r="V157" s="348">
        <v>0.95692993837873086</v>
      </c>
      <c r="W157" s="349">
        <v>5413</v>
      </c>
      <c r="X157" s="349">
        <v>3631</v>
      </c>
      <c r="Y157" s="349">
        <f t="shared" si="31"/>
        <v>1978.0966835233221</v>
      </c>
      <c r="Z157" s="349">
        <f t="shared" si="32"/>
        <v>1326.8924917556221</v>
      </c>
      <c r="AA157" s="348">
        <v>1.7</v>
      </c>
      <c r="AB157" s="348">
        <v>0.7</v>
      </c>
      <c r="AC157" s="348">
        <v>0.1</v>
      </c>
      <c r="AD157" s="349">
        <f>('INFORM CC 2025'!AG154/10)*'Resultados INFORM CC'!AO157</f>
        <v>10914.119999999999</v>
      </c>
      <c r="AE157" s="350">
        <f>('INFORM CC 2025'!AH154/10)*'Resultados INFORM CC'!AP157</f>
        <v>15844.199999999999</v>
      </c>
      <c r="AF157" s="350">
        <f>('INFORM CC 2025'!AI154/10)*'Resultados INFORM CC'!AQ157</f>
        <v>20730.78</v>
      </c>
      <c r="AG157" s="350">
        <f>('INFORM CC 2025'!AJ154/10)*'Resultados INFORM CC'!AR157</f>
        <v>28551</v>
      </c>
      <c r="AH157" s="350">
        <f>('INFORM CC 2025'!AK154/10)*'Resultados INFORM CC'!AS157</f>
        <v>48719.6</v>
      </c>
      <c r="AI157" s="350">
        <f>('INFORM CC 2025'!AG154/10)*'Resultados INFORM CC'!AT157</f>
        <v>4402.9799999999996</v>
      </c>
      <c r="AJ157" s="350">
        <f>('INFORM CC 2025'!AH154/10)*'Resultados INFORM CC'!AU157</f>
        <v>5790.0165292961792</v>
      </c>
      <c r="AK157" s="350">
        <f>('INFORM CC 2025'!AI154/10)*'Resultados INFORM CC'!AV157</f>
        <v>7575.7412090987655</v>
      </c>
      <c r="AL157" s="350">
        <f>('INFORM CC 2025'!AJ154/10)*'Resultados INFORM CC'!AU157</f>
        <v>5983.0170802727189</v>
      </c>
      <c r="AM157" s="350">
        <f>('INFORM CC 2025'!AK154/10)*'Resultados INFORM CC'!AV157</f>
        <v>7455.4913486368805</v>
      </c>
      <c r="AO157" s="349">
        <v>17892</v>
      </c>
      <c r="AP157" s="350">
        <v>26407</v>
      </c>
      <c r="AQ157" s="350">
        <v>32906</v>
      </c>
      <c r="AR157" s="350">
        <v>46050</v>
      </c>
      <c r="AS157" s="350">
        <v>78580</v>
      </c>
      <c r="AT157" s="350">
        <v>7218</v>
      </c>
      <c r="AU157" s="350">
        <f t="shared" si="33"/>
        <v>9650.0275488269654</v>
      </c>
      <c r="AV157" s="350">
        <f t="shared" si="34"/>
        <v>12024.986046188516</v>
      </c>
      <c r="AW157" s="350">
        <f t="shared" si="35"/>
        <v>16828.256470764638</v>
      </c>
      <c r="AX157" s="350">
        <f t="shared" si="36"/>
        <v>28715.839163359073</v>
      </c>
    </row>
    <row r="158" spans="1:50">
      <c r="A158" s="367" t="s">
        <v>249</v>
      </c>
      <c r="B158" s="368" t="s">
        <v>175</v>
      </c>
      <c r="C158" s="369">
        <v>1010</v>
      </c>
      <c r="D158" s="341">
        <f>'INFORM CC 2025'!AG155</f>
        <v>5.9</v>
      </c>
      <c r="E158" s="340">
        <f>'INFORM CC 2025'!AI155</f>
        <v>6.6</v>
      </c>
      <c r="F158" s="348">
        <f t="shared" si="25"/>
        <v>0.69999999999999929</v>
      </c>
      <c r="G158" s="348">
        <v>0.9113</v>
      </c>
      <c r="H158" s="340">
        <f>'INFORM CC 2025'!AH155</f>
        <v>6.4</v>
      </c>
      <c r="I158" s="348">
        <f t="shared" si="26"/>
        <v>0.5</v>
      </c>
      <c r="J158" s="348">
        <v>0.63386399999999998</v>
      </c>
      <c r="K158" s="341">
        <f>'INFORM CC 2025'!AK155</f>
        <v>6.7</v>
      </c>
      <c r="L158" s="348">
        <f t="shared" si="27"/>
        <v>0.79999999999999982</v>
      </c>
      <c r="M158" s="348">
        <v>1.1452169999999999</v>
      </c>
      <c r="N158" s="341">
        <f>'INFORM CC 2025'!AJ155</f>
        <v>6.6</v>
      </c>
      <c r="O158" s="348">
        <f t="shared" si="28"/>
        <v>0.69999999999999929</v>
      </c>
      <c r="P158" s="348">
        <v>0.47484599999999999</v>
      </c>
      <c r="Q158" s="348">
        <v>1.6268426416787456</v>
      </c>
      <c r="R158" s="349">
        <v>596</v>
      </c>
      <c r="S158" s="349">
        <v>1761</v>
      </c>
      <c r="T158" s="349">
        <f t="shared" si="29"/>
        <v>217.79893282466284</v>
      </c>
      <c r="U158" s="349">
        <f t="shared" si="30"/>
        <v>643.53006829569006</v>
      </c>
      <c r="V158" s="348">
        <v>2.4971489364914303</v>
      </c>
      <c r="W158" s="349">
        <v>1674</v>
      </c>
      <c r="X158" s="349">
        <v>1119</v>
      </c>
      <c r="Y158" s="349">
        <f t="shared" si="31"/>
        <v>611.7372710545061</v>
      </c>
      <c r="Z158" s="349">
        <f t="shared" si="32"/>
        <v>408.92115072281496</v>
      </c>
      <c r="AA158" s="348">
        <v>1.7</v>
      </c>
      <c r="AB158" s="348">
        <v>0.7</v>
      </c>
      <c r="AC158" s="348">
        <v>0.1</v>
      </c>
      <c r="AD158" s="349">
        <f>('INFORM CC 2025'!AG155/10)*'Resultados INFORM CC'!AO158</f>
        <v>3472.7400000000007</v>
      </c>
      <c r="AE158" s="350">
        <f>('INFORM CC 2025'!AH155/10)*'Resultados INFORM CC'!AP158</f>
        <v>5559.68</v>
      </c>
      <c r="AF158" s="350">
        <f>('INFORM CC 2025'!AI155/10)*'Resultados INFORM CC'!AQ158</f>
        <v>7144.4999999999991</v>
      </c>
      <c r="AG158" s="350">
        <f>('INFORM CC 2025'!AJ155/10)*'Resultados INFORM CC'!AR158</f>
        <v>9998.3399999999983</v>
      </c>
      <c r="AH158" s="350">
        <f>('INFORM CC 2025'!AK155/10)*'Resultados INFORM CC'!AS158</f>
        <v>17319.5</v>
      </c>
      <c r="AI158" s="350">
        <f>('INFORM CC 2025'!AG155/10)*'Resultados INFORM CC'!AT158</f>
        <v>1252.5700000000002</v>
      </c>
      <c r="AJ158" s="350">
        <f>('INFORM CC 2025'!AH155/10)*'Resultados INFORM CC'!AU158</f>
        <v>2031.6986088030562</v>
      </c>
      <c r="AK158" s="350">
        <f>('INFORM CC 2025'!AI155/10)*'Resultados INFORM CC'!AV158</f>
        <v>2610.8464355130932</v>
      </c>
      <c r="AL158" s="350">
        <f>('INFORM CC 2025'!AJ155/10)*'Resultados INFORM CC'!AU158</f>
        <v>2095.1891903281512</v>
      </c>
      <c r="AM158" s="350">
        <f>('INFORM CC 2025'!AK155/10)*'Resultados INFORM CC'!AV158</f>
        <v>2650.4047148390496</v>
      </c>
      <c r="AO158" s="349">
        <v>5886</v>
      </c>
      <c r="AP158" s="350">
        <v>8687</v>
      </c>
      <c r="AQ158" s="350">
        <v>10825</v>
      </c>
      <c r="AR158" s="350">
        <v>15149</v>
      </c>
      <c r="AS158" s="350">
        <v>25850</v>
      </c>
      <c r="AT158" s="350">
        <v>2123</v>
      </c>
      <c r="AU158" s="350">
        <f t="shared" si="33"/>
        <v>3174.5290762547752</v>
      </c>
      <c r="AV158" s="350">
        <f t="shared" si="34"/>
        <v>3955.8279325955959</v>
      </c>
      <c r="AW158" s="350">
        <f t="shared" si="35"/>
        <v>5535.9664989275461</v>
      </c>
      <c r="AX158" s="350">
        <f t="shared" si="36"/>
        <v>9446.4805595931794</v>
      </c>
    </row>
    <row r="159" spans="1:50">
      <c r="A159" s="367" t="s">
        <v>249</v>
      </c>
      <c r="B159" s="368" t="s">
        <v>198</v>
      </c>
      <c r="C159" s="369">
        <v>1011</v>
      </c>
      <c r="D159" s="341">
        <f>'INFORM CC 2025'!AG156</f>
        <v>5.8</v>
      </c>
      <c r="E159" s="340">
        <f>'INFORM CC 2025'!AI156</f>
        <v>6.6</v>
      </c>
      <c r="F159" s="348">
        <f t="shared" si="25"/>
        <v>0.79999999999999982</v>
      </c>
      <c r="G159" s="348">
        <v>0.9113</v>
      </c>
      <c r="H159" s="340">
        <f>'INFORM CC 2025'!AH156</f>
        <v>6.4</v>
      </c>
      <c r="I159" s="348">
        <f t="shared" si="26"/>
        <v>0.60000000000000053</v>
      </c>
      <c r="J159" s="348">
        <v>0.63386399999999998</v>
      </c>
      <c r="K159" s="341">
        <f>'INFORM CC 2025'!AK156</f>
        <v>6.4</v>
      </c>
      <c r="L159" s="348">
        <f t="shared" si="27"/>
        <v>0.60000000000000053</v>
      </c>
      <c r="M159" s="348">
        <v>1.1452169999999999</v>
      </c>
      <c r="N159" s="341">
        <f>'INFORM CC 2025'!AJ156</f>
        <v>6.4</v>
      </c>
      <c r="O159" s="348">
        <f t="shared" si="28"/>
        <v>0.60000000000000053</v>
      </c>
      <c r="P159" s="348">
        <v>0.47484599999999999</v>
      </c>
      <c r="Q159" s="348">
        <v>1.2846724871026957E-2</v>
      </c>
      <c r="R159" s="349">
        <v>2</v>
      </c>
      <c r="S159" s="349">
        <v>14</v>
      </c>
      <c r="T159" s="349">
        <f t="shared" si="29"/>
        <v>0.73086890209618405</v>
      </c>
      <c r="U159" s="349">
        <f t="shared" si="30"/>
        <v>5.1160823146732888</v>
      </c>
      <c r="V159" s="348">
        <v>0</v>
      </c>
      <c r="W159" s="349">
        <v>1651</v>
      </c>
      <c r="X159" s="349">
        <v>1137</v>
      </c>
      <c r="Y159" s="349">
        <f t="shared" si="31"/>
        <v>603.3322786803999</v>
      </c>
      <c r="Z159" s="349">
        <f t="shared" si="32"/>
        <v>415.49897084168066</v>
      </c>
      <c r="AA159" s="348">
        <v>1.7</v>
      </c>
      <c r="AB159" s="348">
        <v>0.7</v>
      </c>
      <c r="AC159" s="348">
        <v>0.1</v>
      </c>
      <c r="AD159" s="349">
        <f>('INFORM CC 2025'!AG156/10)*'Resultados INFORM CC'!AO159</f>
        <v>3120.9799999999996</v>
      </c>
      <c r="AE159" s="350">
        <f>('INFORM CC 2025'!AH156/10)*'Resultados INFORM CC'!AP159</f>
        <v>5083.5200000000004</v>
      </c>
      <c r="AF159" s="350">
        <f>('INFORM CC 2025'!AI156/10)*'Resultados INFORM CC'!AQ159</f>
        <v>6532.0199999999995</v>
      </c>
      <c r="AG159" s="350">
        <f>('INFORM CC 2025'!AJ156/10)*'Resultados INFORM CC'!AR159</f>
        <v>8864.64</v>
      </c>
      <c r="AH159" s="350">
        <f>('INFORM CC 2025'!AK156/10)*'Resultados INFORM CC'!AS159</f>
        <v>15126.4</v>
      </c>
      <c r="AI159" s="350">
        <f>('INFORM CC 2025'!AG156/10)*'Resultados INFORM CC'!AT159</f>
        <v>1246.4199999999998</v>
      </c>
      <c r="AJ159" s="350">
        <f>('INFORM CC 2025'!AH156/10)*'Resultados INFORM CC'!AU159</f>
        <v>1857.6933405919967</v>
      </c>
      <c r="AK159" s="350">
        <f>('INFORM CC 2025'!AI156/10)*'Resultados INFORM CC'!AV159</f>
        <v>2387.0251429351579</v>
      </c>
      <c r="AL159" s="350">
        <f>('INFORM CC 2025'!AJ156/10)*'Resultados INFORM CC'!AU159</f>
        <v>1857.6933405919967</v>
      </c>
      <c r="AM159" s="350">
        <f>('INFORM CC 2025'!AK156/10)*'Resultados INFORM CC'!AV159</f>
        <v>2314.6910476946987</v>
      </c>
      <c r="AO159" s="349">
        <v>5381</v>
      </c>
      <c r="AP159" s="350">
        <v>7943</v>
      </c>
      <c r="AQ159" s="350">
        <v>9897</v>
      </c>
      <c r="AR159" s="350">
        <v>13851</v>
      </c>
      <c r="AS159" s="350">
        <v>23635</v>
      </c>
      <c r="AT159" s="350">
        <v>2149</v>
      </c>
      <c r="AU159" s="350">
        <f t="shared" si="33"/>
        <v>2902.6458446749948</v>
      </c>
      <c r="AV159" s="350">
        <f t="shared" si="34"/>
        <v>3616.7047620229669</v>
      </c>
      <c r="AW159" s="350">
        <f t="shared" si="35"/>
        <v>5061.6325814671227</v>
      </c>
      <c r="AX159" s="350">
        <f t="shared" si="36"/>
        <v>8637.0432505216559</v>
      </c>
    </row>
    <row r="160" spans="1:50">
      <c r="A160" s="367" t="s">
        <v>249</v>
      </c>
      <c r="B160" s="368" t="s">
        <v>256</v>
      </c>
      <c r="C160" s="369">
        <v>1012</v>
      </c>
      <c r="D160" s="341">
        <f>'INFORM CC 2025'!AG157</f>
        <v>5.5</v>
      </c>
      <c r="E160" s="340">
        <f>'INFORM CC 2025'!AI157</f>
        <v>6.1</v>
      </c>
      <c r="F160" s="348">
        <f t="shared" si="25"/>
        <v>0.59999999999999964</v>
      </c>
      <c r="G160" s="348">
        <v>0.9113</v>
      </c>
      <c r="H160" s="340">
        <f>'INFORM CC 2025'!AH157</f>
        <v>6.2</v>
      </c>
      <c r="I160" s="348">
        <f t="shared" si="26"/>
        <v>0.70000000000000018</v>
      </c>
      <c r="J160" s="348">
        <v>0.63386399999999998</v>
      </c>
      <c r="K160" s="341">
        <f>'INFORM CC 2025'!AK157</f>
        <v>6.2</v>
      </c>
      <c r="L160" s="348">
        <f t="shared" si="27"/>
        <v>0.70000000000000018</v>
      </c>
      <c r="M160" s="348">
        <v>1.1452169999999999</v>
      </c>
      <c r="N160" s="341">
        <f>'INFORM CC 2025'!AJ157</f>
        <v>6.1</v>
      </c>
      <c r="O160" s="348">
        <f t="shared" si="28"/>
        <v>0.59999999999999964</v>
      </c>
      <c r="P160" s="348">
        <v>0.47484599999999999</v>
      </c>
      <c r="Q160" s="348">
        <v>0</v>
      </c>
      <c r="R160" s="349">
        <v>0</v>
      </c>
      <c r="S160" s="349">
        <v>0</v>
      </c>
      <c r="T160" s="349">
        <f t="shared" si="29"/>
        <v>0</v>
      </c>
      <c r="U160" s="349">
        <f t="shared" si="30"/>
        <v>0</v>
      </c>
      <c r="V160" s="348">
        <v>0</v>
      </c>
      <c r="W160" s="349">
        <v>4552</v>
      </c>
      <c r="X160" s="349">
        <v>3135</v>
      </c>
      <c r="Y160" s="349">
        <f t="shared" si="31"/>
        <v>1663.457621170915</v>
      </c>
      <c r="Z160" s="349">
        <f t="shared" si="32"/>
        <v>1145.6370040357685</v>
      </c>
      <c r="AA160" s="348">
        <v>1.7</v>
      </c>
      <c r="AB160" s="348">
        <v>0.7</v>
      </c>
      <c r="AC160" s="348">
        <v>0.1</v>
      </c>
      <c r="AD160" s="349">
        <f>('INFORM CC 2025'!AG157/10)*'Resultados INFORM CC'!AO160</f>
        <v>8620.1500000000015</v>
      </c>
      <c r="AE160" s="350">
        <f>('INFORM CC 2025'!AH157/10)*'Resultados INFORM CC'!AP160</f>
        <v>14341.22</v>
      </c>
      <c r="AF160" s="350">
        <f>('INFORM CC 2025'!AI157/10)*'Resultados INFORM CC'!AQ160</f>
        <v>17583.25</v>
      </c>
      <c r="AG160" s="350">
        <f>('INFORM CC 2025'!AJ157/10)*'Resultados INFORM CC'!AR160</f>
        <v>24606.18</v>
      </c>
      <c r="AH160" s="350">
        <f>('INFORM CC 2025'!AK157/10)*'Resultados INFORM CC'!AS160</f>
        <v>42676.46</v>
      </c>
      <c r="AI160" s="350">
        <f>('INFORM CC 2025'!AG157/10)*'Resultados INFORM CC'!AT160</f>
        <v>3648.15</v>
      </c>
      <c r="AJ160" s="350">
        <f>('INFORM CC 2025'!AH157/10)*'Resultados INFORM CC'!AU160</f>
        <v>5240.7758580599184</v>
      </c>
      <c r="AK160" s="350">
        <f>('INFORM CC 2025'!AI157/10)*'Resultados INFORM CC'!AV160</f>
        <v>6425.5253113913641</v>
      </c>
      <c r="AL160" s="350">
        <f>('INFORM CC 2025'!AJ157/10)*'Resultados INFORM CC'!AU160</f>
        <v>5156.2472151879847</v>
      </c>
      <c r="AM160" s="350">
        <f>('INFORM CC 2025'!AK157/10)*'Resultados INFORM CC'!AV160</f>
        <v>6530.8617919059761</v>
      </c>
      <c r="AO160" s="349">
        <v>15673</v>
      </c>
      <c r="AP160" s="350">
        <v>23131</v>
      </c>
      <c r="AQ160" s="350">
        <v>28825</v>
      </c>
      <c r="AR160" s="350">
        <v>40338</v>
      </c>
      <c r="AS160" s="350">
        <v>68833</v>
      </c>
      <c r="AT160" s="350">
        <v>6633</v>
      </c>
      <c r="AU160" s="350">
        <f t="shared" si="33"/>
        <v>8452.8642871934171</v>
      </c>
      <c r="AV160" s="350">
        <f t="shared" si="34"/>
        <v>10533.648051461252</v>
      </c>
      <c r="AW160" s="350">
        <f t="shared" si="35"/>
        <v>14740.894886377937</v>
      </c>
      <c r="AX160" s="350">
        <f t="shared" si="36"/>
        <v>25153.949568993317</v>
      </c>
    </row>
    <row r="161" spans="1:50">
      <c r="A161" s="367" t="s">
        <v>249</v>
      </c>
      <c r="B161" s="368" t="s">
        <v>257</v>
      </c>
      <c r="C161" s="369">
        <v>1013</v>
      </c>
      <c r="D161" s="341">
        <f>'INFORM CC 2025'!AG158</f>
        <v>6</v>
      </c>
      <c r="E161" s="340">
        <f>'INFORM CC 2025'!AI158</f>
        <v>6.3</v>
      </c>
      <c r="F161" s="348">
        <f t="shared" si="25"/>
        <v>0.29999999999999982</v>
      </c>
      <c r="G161" s="348">
        <v>0.9113</v>
      </c>
      <c r="H161" s="340">
        <f>'INFORM CC 2025'!AH158</f>
        <v>6.1</v>
      </c>
      <c r="I161" s="348">
        <f t="shared" si="26"/>
        <v>9.9999999999999645E-2</v>
      </c>
      <c r="J161" s="348">
        <v>0.63386399999999998</v>
      </c>
      <c r="K161" s="341">
        <f>'INFORM CC 2025'!AK158</f>
        <v>6.3</v>
      </c>
      <c r="L161" s="348">
        <f t="shared" si="27"/>
        <v>0.29999999999999982</v>
      </c>
      <c r="M161" s="348">
        <v>1.1452169999999999</v>
      </c>
      <c r="N161" s="341">
        <f>'INFORM CC 2025'!AJ158</f>
        <v>6.2</v>
      </c>
      <c r="O161" s="348">
        <f t="shared" si="28"/>
        <v>0.20000000000000018</v>
      </c>
      <c r="P161" s="348">
        <v>0.47484599999999999</v>
      </c>
      <c r="Q161" s="348">
        <v>0</v>
      </c>
      <c r="R161" s="349">
        <v>0</v>
      </c>
      <c r="S161" s="349">
        <v>29</v>
      </c>
      <c r="T161" s="349">
        <f t="shared" si="29"/>
        <v>0</v>
      </c>
      <c r="U161" s="349">
        <f t="shared" si="30"/>
        <v>10.597599080394669</v>
      </c>
      <c r="V161" s="348">
        <v>0.13872251434130778</v>
      </c>
      <c r="W161" s="349">
        <v>2730</v>
      </c>
      <c r="X161" s="349">
        <v>1803</v>
      </c>
      <c r="Y161" s="349">
        <f t="shared" si="31"/>
        <v>997.63605136129127</v>
      </c>
      <c r="Z161" s="349">
        <f t="shared" si="32"/>
        <v>658.87831523970988</v>
      </c>
      <c r="AA161" s="348">
        <v>1.7</v>
      </c>
      <c r="AB161" s="348">
        <v>0.7</v>
      </c>
      <c r="AC161" s="348">
        <v>0.1</v>
      </c>
      <c r="AD161" s="349">
        <f>('INFORM CC 2025'!AG158/10)*'Resultados INFORM CC'!AO161</f>
        <v>6053.4</v>
      </c>
      <c r="AE161" s="350">
        <f>('INFORM CC 2025'!AH158/10)*'Resultados INFORM CC'!AP161</f>
        <v>9083.51</v>
      </c>
      <c r="AF161" s="350">
        <f>('INFORM CC 2025'!AI158/10)*'Resultados INFORM CC'!AQ161</f>
        <v>11690.28</v>
      </c>
      <c r="AG161" s="350">
        <f>('INFORM CC 2025'!AJ158/10)*'Resultados INFORM CC'!AR161</f>
        <v>16100.16</v>
      </c>
      <c r="AH161" s="350">
        <f>('INFORM CC 2025'!AK158/10)*'Resultados INFORM CC'!AS161</f>
        <v>27916.560000000001</v>
      </c>
      <c r="AI161" s="350">
        <f>('INFORM CC 2025'!AG158/10)*'Resultados INFORM CC'!AT161</f>
        <v>2527.1999999999998</v>
      </c>
      <c r="AJ161" s="350">
        <f>('INFORM CC 2025'!AH158/10)*'Resultados INFORM CC'!AU161</f>
        <v>3319.427490439854</v>
      </c>
      <c r="AK161" s="350">
        <f>('INFORM CC 2025'!AI158/10)*'Resultados INFORM CC'!AV161</f>
        <v>4272.0310543984897</v>
      </c>
      <c r="AL161" s="350">
        <f>('INFORM CC 2025'!AJ158/10)*'Resultados INFORM CC'!AU161</f>
        <v>3373.8443345454257</v>
      </c>
      <c r="AM161" s="350">
        <f>('INFORM CC 2025'!AK158/10)*'Resultados INFORM CC'!AV161</f>
        <v>4272.0310543984897</v>
      </c>
      <c r="AO161" s="349">
        <v>10089</v>
      </c>
      <c r="AP161" s="350">
        <v>14891</v>
      </c>
      <c r="AQ161" s="350">
        <v>18556</v>
      </c>
      <c r="AR161" s="350">
        <v>25968</v>
      </c>
      <c r="AS161" s="350">
        <v>44312</v>
      </c>
      <c r="AT161" s="350">
        <v>4212</v>
      </c>
      <c r="AU161" s="350">
        <f t="shared" si="33"/>
        <v>5441.6844105571381</v>
      </c>
      <c r="AV161" s="350">
        <f t="shared" si="34"/>
        <v>6781.0016736483958</v>
      </c>
      <c r="AW161" s="350">
        <f t="shared" si="35"/>
        <v>9489.601824816853</v>
      </c>
      <c r="AX161" s="350">
        <f t="shared" si="36"/>
        <v>16193.131394843054</v>
      </c>
    </row>
    <row r="162" spans="1:50">
      <c r="A162" s="367" t="s">
        <v>249</v>
      </c>
      <c r="B162" s="368" t="s">
        <v>234</v>
      </c>
      <c r="C162" s="369">
        <v>1014</v>
      </c>
      <c r="D162" s="341">
        <f>'INFORM CC 2025'!AG159</f>
        <v>6</v>
      </c>
      <c r="E162" s="340">
        <f>'INFORM CC 2025'!AI159</f>
        <v>6</v>
      </c>
      <c r="F162" s="348">
        <f t="shared" si="25"/>
        <v>0</v>
      </c>
      <c r="G162" s="348">
        <v>0.9113</v>
      </c>
      <c r="H162" s="340">
        <f>'INFORM CC 2025'!AH159</f>
        <v>5.9</v>
      </c>
      <c r="I162" s="348">
        <f t="shared" si="26"/>
        <v>0</v>
      </c>
      <c r="J162" s="348">
        <v>0.63386399999999998</v>
      </c>
      <c r="K162" s="341">
        <f>'INFORM CC 2025'!AK159</f>
        <v>5.9</v>
      </c>
      <c r="L162" s="348">
        <f t="shared" si="27"/>
        <v>0</v>
      </c>
      <c r="M162" s="348">
        <v>1.1452169999999999</v>
      </c>
      <c r="N162" s="341">
        <f>'INFORM CC 2025'!AJ159</f>
        <v>5.8</v>
      </c>
      <c r="O162" s="348">
        <f t="shared" si="28"/>
        <v>0</v>
      </c>
      <c r="P162" s="348">
        <v>0.47484599999999999</v>
      </c>
      <c r="Q162" s="348">
        <v>0</v>
      </c>
      <c r="R162" s="349">
        <v>0</v>
      </c>
      <c r="S162" s="349">
        <v>0</v>
      </c>
      <c r="T162" s="349">
        <f t="shared" si="29"/>
        <v>0</v>
      </c>
      <c r="U162" s="349">
        <f t="shared" si="30"/>
        <v>0</v>
      </c>
      <c r="V162" s="348">
        <v>3.1512787772687414</v>
      </c>
      <c r="W162" s="349">
        <v>2697</v>
      </c>
      <c r="X162" s="349">
        <v>1862</v>
      </c>
      <c r="Y162" s="349">
        <f t="shared" si="31"/>
        <v>985.57671447670418</v>
      </c>
      <c r="Z162" s="349">
        <f t="shared" si="32"/>
        <v>680.43894785154737</v>
      </c>
      <c r="AA162" s="348">
        <v>1.7</v>
      </c>
      <c r="AB162" s="348">
        <v>0.7</v>
      </c>
      <c r="AC162" s="348">
        <v>0.1</v>
      </c>
      <c r="AD162" s="349">
        <f>('INFORM CC 2025'!AG159/10)*'Resultados INFORM CC'!AO162</f>
        <v>5662.8</v>
      </c>
      <c r="AE162" s="350">
        <f>('INFORM CC 2025'!AH159/10)*'Resultados INFORM CC'!AP162</f>
        <v>8218.7000000000007</v>
      </c>
      <c r="AF162" s="350">
        <f>('INFORM CC 2025'!AI159/10)*'Resultados INFORM CC'!AQ162</f>
        <v>10414.799999999999</v>
      </c>
      <c r="AG162" s="350">
        <f>('INFORM CC 2025'!AJ159/10)*'Resultados INFORM CC'!AR162</f>
        <v>14089.359999999999</v>
      </c>
      <c r="AH162" s="350">
        <f>('INFORM CC 2025'!AK159/10)*'Resultados INFORM CC'!AS162</f>
        <v>24456.680000000004</v>
      </c>
      <c r="AI162" s="350">
        <f>('INFORM CC 2025'!AG159/10)*'Resultados INFORM CC'!AT162</f>
        <v>2338.1999999999998</v>
      </c>
      <c r="AJ162" s="350">
        <f>('INFORM CC 2025'!AH159/10)*'Resultados INFORM CC'!AU162</f>
        <v>3003.3961228289545</v>
      </c>
      <c r="AK162" s="350">
        <f>('INFORM CC 2025'!AI159/10)*'Resultados INFORM CC'!AV162</f>
        <v>3805.9267207756684</v>
      </c>
      <c r="AL162" s="350">
        <f>('INFORM CC 2025'!AJ159/10)*'Resultados INFORM CC'!AU162</f>
        <v>2952.4911037979546</v>
      </c>
      <c r="AM162" s="350">
        <f>('INFORM CC 2025'!AK159/10)*'Resultados INFORM CC'!AV162</f>
        <v>3742.4946087627413</v>
      </c>
      <c r="AO162" s="349">
        <v>9438</v>
      </c>
      <c r="AP162" s="350">
        <v>13930</v>
      </c>
      <c r="AQ162" s="350">
        <v>17358</v>
      </c>
      <c r="AR162" s="350">
        <v>24292</v>
      </c>
      <c r="AS162" s="350">
        <v>41452</v>
      </c>
      <c r="AT162" s="350">
        <v>3897</v>
      </c>
      <c r="AU162" s="350">
        <f t="shared" si="33"/>
        <v>5090.5019030999219</v>
      </c>
      <c r="AV162" s="350">
        <f t="shared" si="34"/>
        <v>6343.211201292781</v>
      </c>
      <c r="AW162" s="350">
        <f t="shared" si="35"/>
        <v>8877.1336848602514</v>
      </c>
      <c r="AX162" s="350">
        <f t="shared" si="36"/>
        <v>15147.988864845511</v>
      </c>
    </row>
    <row r="163" spans="1:50">
      <c r="A163" s="367" t="s">
        <v>249</v>
      </c>
      <c r="B163" s="368" t="s">
        <v>236</v>
      </c>
      <c r="C163" s="369">
        <v>1015</v>
      </c>
      <c r="D163" s="341">
        <f>'INFORM CC 2025'!AG160</f>
        <v>5.3</v>
      </c>
      <c r="E163" s="340">
        <f>'INFORM CC 2025'!AI160</f>
        <v>6.2</v>
      </c>
      <c r="F163" s="348">
        <f t="shared" si="25"/>
        <v>0.90000000000000036</v>
      </c>
      <c r="G163" s="348">
        <v>0.9113</v>
      </c>
      <c r="H163" s="340">
        <f>'INFORM CC 2025'!AH160</f>
        <v>6.2</v>
      </c>
      <c r="I163" s="348">
        <f t="shared" si="26"/>
        <v>0.90000000000000036</v>
      </c>
      <c r="J163" s="348">
        <v>0.63386399999999998</v>
      </c>
      <c r="K163" s="341">
        <f>'INFORM CC 2025'!AK160</f>
        <v>6.2</v>
      </c>
      <c r="L163" s="348">
        <f t="shared" si="27"/>
        <v>0.90000000000000036</v>
      </c>
      <c r="M163" s="348">
        <v>1.1452169999999999</v>
      </c>
      <c r="N163" s="341">
        <f>'INFORM CC 2025'!AJ160</f>
        <v>6.1</v>
      </c>
      <c r="O163" s="348">
        <f t="shared" si="28"/>
        <v>0.79999999999999982</v>
      </c>
      <c r="P163" s="348">
        <v>0.47484599999999999</v>
      </c>
      <c r="Q163" s="348">
        <v>2.258292303468818</v>
      </c>
      <c r="R163" s="349">
        <v>891</v>
      </c>
      <c r="S163" s="349">
        <v>2366</v>
      </c>
      <c r="T163" s="349">
        <f t="shared" si="29"/>
        <v>325.60209588384998</v>
      </c>
      <c r="U163" s="349">
        <f t="shared" si="30"/>
        <v>864.61791117978578</v>
      </c>
      <c r="V163" s="348">
        <v>1.093855091351938</v>
      </c>
      <c r="W163" s="349">
        <v>1573</v>
      </c>
      <c r="X163" s="349">
        <v>1056</v>
      </c>
      <c r="Y163" s="349">
        <f t="shared" si="31"/>
        <v>574.82839149864878</v>
      </c>
      <c r="Z163" s="349">
        <f t="shared" si="32"/>
        <v>385.89878030678517</v>
      </c>
      <c r="AA163" s="348">
        <v>1.7</v>
      </c>
      <c r="AB163" s="348">
        <v>0.7</v>
      </c>
      <c r="AC163" s="348">
        <v>0.1</v>
      </c>
      <c r="AD163" s="349">
        <f>('INFORM CC 2025'!AG160/10)*'Resultados INFORM CC'!AO163</f>
        <v>3019.4100000000003</v>
      </c>
      <c r="AE163" s="350">
        <f>('INFORM CC 2025'!AH160/10)*'Resultados INFORM CC'!AP163</f>
        <v>5212.96</v>
      </c>
      <c r="AF163" s="350">
        <f>('INFORM CC 2025'!AI160/10)*'Resultados INFORM CC'!AQ163</f>
        <v>6495.74</v>
      </c>
      <c r="AG163" s="350">
        <f>('INFORM CC 2025'!AJ160/10)*'Resultados INFORM CC'!AR163</f>
        <v>8943.82</v>
      </c>
      <c r="AH163" s="350">
        <f>('INFORM CC 2025'!AK160/10)*'Resultados INFORM CC'!AS163</f>
        <v>15512.4</v>
      </c>
      <c r="AI163" s="350">
        <f>('INFORM CC 2025'!AG160/10)*'Resultados INFORM CC'!AT163</f>
        <v>1225.8900000000001</v>
      </c>
      <c r="AJ163" s="350">
        <f>('INFORM CC 2025'!AH160/10)*'Resultados INFORM CC'!AU163</f>
        <v>1904.9951759356618</v>
      </c>
      <c r="AK163" s="350">
        <f>('INFORM CC 2025'!AI160/10)*'Resultados INFORM CC'!AV163</f>
        <v>2373.7671810511333</v>
      </c>
      <c r="AL163" s="350">
        <f>('INFORM CC 2025'!AJ160/10)*'Resultados INFORM CC'!AU163</f>
        <v>1874.2694472915382</v>
      </c>
      <c r="AM163" s="350">
        <f>('INFORM CC 2025'!AK160/10)*'Resultados INFORM CC'!AV163</f>
        <v>2373.7671810511333</v>
      </c>
      <c r="AO163" s="349">
        <v>5697</v>
      </c>
      <c r="AP163" s="350">
        <v>8408</v>
      </c>
      <c r="AQ163" s="350">
        <v>10477</v>
      </c>
      <c r="AR163" s="350">
        <v>14662</v>
      </c>
      <c r="AS163" s="350">
        <v>25020</v>
      </c>
      <c r="AT163" s="350">
        <v>2313</v>
      </c>
      <c r="AU163" s="350">
        <f t="shared" si="33"/>
        <v>3072.5728644123578</v>
      </c>
      <c r="AV163" s="350">
        <f t="shared" si="34"/>
        <v>3828.6567436308601</v>
      </c>
      <c r="AW163" s="350">
        <f t="shared" si="35"/>
        <v>5357.9999212671255</v>
      </c>
      <c r="AX163" s="350">
        <f t="shared" si="36"/>
        <v>9143.1699652232619</v>
      </c>
    </row>
    <row r="164" spans="1:50">
      <c r="A164" s="367" t="s">
        <v>249</v>
      </c>
      <c r="B164" s="368" t="s">
        <v>258</v>
      </c>
      <c r="C164" s="369">
        <v>1016</v>
      </c>
      <c r="D164" s="341">
        <f>'INFORM CC 2025'!AG161</f>
        <v>5.9</v>
      </c>
      <c r="E164" s="340">
        <f>'INFORM CC 2025'!AI161</f>
        <v>6.4</v>
      </c>
      <c r="F164" s="348">
        <f t="shared" si="25"/>
        <v>0.5</v>
      </c>
      <c r="G164" s="348">
        <v>0.9113</v>
      </c>
      <c r="H164" s="340">
        <f>'INFORM CC 2025'!AH161</f>
        <v>6</v>
      </c>
      <c r="I164" s="348">
        <f t="shared" si="26"/>
        <v>9.9999999999999645E-2</v>
      </c>
      <c r="J164" s="348">
        <v>0.63386399999999998</v>
      </c>
      <c r="K164" s="341">
        <f>'INFORM CC 2025'!AK161</f>
        <v>6.3</v>
      </c>
      <c r="L164" s="348">
        <f t="shared" si="27"/>
        <v>0.39999999999999947</v>
      </c>
      <c r="M164" s="348">
        <v>1.1452169999999999</v>
      </c>
      <c r="N164" s="341">
        <f>'INFORM CC 2025'!AJ161</f>
        <v>6.1</v>
      </c>
      <c r="O164" s="348">
        <f t="shared" si="28"/>
        <v>0.19999999999999929</v>
      </c>
      <c r="P164" s="348">
        <v>0.47484599999999999</v>
      </c>
      <c r="Q164" s="348">
        <v>0</v>
      </c>
      <c r="R164" s="349">
        <v>0</v>
      </c>
      <c r="S164" s="349">
        <v>0</v>
      </c>
      <c r="T164" s="349">
        <f t="shared" si="29"/>
        <v>0</v>
      </c>
      <c r="U164" s="349">
        <f t="shared" si="30"/>
        <v>0</v>
      </c>
      <c r="V164" s="348">
        <v>3.2325952968791611</v>
      </c>
      <c r="W164" s="349">
        <v>6584</v>
      </c>
      <c r="X164" s="349">
        <v>4560</v>
      </c>
      <c r="Y164" s="349">
        <f t="shared" si="31"/>
        <v>2406.020425700638</v>
      </c>
      <c r="Z164" s="349">
        <f t="shared" si="32"/>
        <v>1666.3810967792997</v>
      </c>
      <c r="AA164" s="348">
        <v>1.7</v>
      </c>
      <c r="AB164" s="348">
        <v>0.7</v>
      </c>
      <c r="AC164" s="348">
        <v>0.1</v>
      </c>
      <c r="AD164" s="349">
        <f>('INFORM CC 2025'!AG161/10)*'Resultados INFORM CC'!AO164</f>
        <v>14033.150000000001</v>
      </c>
      <c r="AE164" s="350">
        <f>('INFORM CC 2025'!AH161/10)*'Resultados INFORM CC'!AP164</f>
        <v>21063</v>
      </c>
      <c r="AF164" s="350">
        <f>('INFORM CC 2025'!AI161/10)*'Resultados INFORM CC'!AQ164</f>
        <v>27996.799999999999</v>
      </c>
      <c r="AG164" s="350">
        <f>('INFORM CC 2025'!AJ161/10)*'Resultados INFORM CC'!AR164</f>
        <v>37343.589999999997</v>
      </c>
      <c r="AH164" s="350">
        <f>('INFORM CC 2025'!AK161/10)*'Resultados INFORM CC'!AS164</f>
        <v>65812.95</v>
      </c>
      <c r="AI164" s="350">
        <f>('INFORM CC 2025'!AG161/10)*'Resultados INFORM CC'!AT164</f>
        <v>5606.77</v>
      </c>
      <c r="AJ164" s="350">
        <f>('INFORM CC 2025'!AH161/10)*'Resultados INFORM CC'!AU164</f>
        <v>7697.1458424259627</v>
      </c>
      <c r="AK164" s="350">
        <f>('INFORM CC 2025'!AI161/10)*'Resultados INFORM CC'!AV164</f>
        <v>10230.995239103222</v>
      </c>
      <c r="AL164" s="350">
        <f>('INFORM CC 2025'!AJ161/10)*'Resultados INFORM CC'!AU164</f>
        <v>7825.4316064663954</v>
      </c>
      <c r="AM164" s="350">
        <f>('INFORM CC 2025'!AK161/10)*'Resultados INFORM CC'!AV164</f>
        <v>10071.135938492234</v>
      </c>
      <c r="AO164" s="349">
        <v>23785</v>
      </c>
      <c r="AP164" s="350">
        <v>35105</v>
      </c>
      <c r="AQ164" s="350">
        <v>43745</v>
      </c>
      <c r="AR164" s="350">
        <v>61219</v>
      </c>
      <c r="AS164" s="350">
        <v>104465</v>
      </c>
      <c r="AT164" s="350">
        <v>9503</v>
      </c>
      <c r="AU164" s="350">
        <f t="shared" si="33"/>
        <v>12828.576404043271</v>
      </c>
      <c r="AV164" s="350">
        <f t="shared" si="34"/>
        <v>15985.930061098785</v>
      </c>
      <c r="AW164" s="350">
        <f t="shared" si="35"/>
        <v>22371.531658713146</v>
      </c>
      <c r="AX164" s="350">
        <f t="shared" si="36"/>
        <v>38175.10992873893</v>
      </c>
    </row>
    <row r="165" spans="1:50">
      <c r="A165" s="367" t="s">
        <v>249</v>
      </c>
      <c r="B165" s="368" t="s">
        <v>259</v>
      </c>
      <c r="C165" s="369">
        <v>1017</v>
      </c>
      <c r="D165" s="341">
        <f>'INFORM CC 2025'!AG162</f>
        <v>6.4</v>
      </c>
      <c r="E165" s="340">
        <f>'INFORM CC 2025'!AI162</f>
        <v>6.8</v>
      </c>
      <c r="F165" s="348">
        <f t="shared" si="25"/>
        <v>0.39999999999999947</v>
      </c>
      <c r="G165" s="348">
        <v>0.9113</v>
      </c>
      <c r="H165" s="340">
        <f>'INFORM CC 2025'!AH162</f>
        <v>6.7</v>
      </c>
      <c r="I165" s="348">
        <f t="shared" si="26"/>
        <v>0.29999999999999982</v>
      </c>
      <c r="J165" s="348">
        <v>0.63386399999999998</v>
      </c>
      <c r="K165" s="341">
        <f>'INFORM CC 2025'!AK162</f>
        <v>6.8</v>
      </c>
      <c r="L165" s="348">
        <f t="shared" si="27"/>
        <v>0.39999999999999947</v>
      </c>
      <c r="M165" s="348">
        <v>1.1452169999999999</v>
      </c>
      <c r="N165" s="341">
        <f>'INFORM CC 2025'!AJ162</f>
        <v>6.6</v>
      </c>
      <c r="O165" s="348">
        <f t="shared" si="28"/>
        <v>0.19999999999999929</v>
      </c>
      <c r="P165" s="348">
        <v>0.47484599999999999</v>
      </c>
      <c r="Q165" s="348">
        <v>0</v>
      </c>
      <c r="R165" s="349">
        <v>0</v>
      </c>
      <c r="S165" s="349">
        <v>0</v>
      </c>
      <c r="T165" s="349">
        <f t="shared" si="29"/>
        <v>0</v>
      </c>
      <c r="U165" s="349">
        <f t="shared" si="30"/>
        <v>0</v>
      </c>
      <c r="V165" s="348">
        <v>2.7190787879651555</v>
      </c>
      <c r="W165" s="349">
        <v>4155</v>
      </c>
      <c r="X165" s="349">
        <v>2833</v>
      </c>
      <c r="Y165" s="349">
        <f t="shared" si="31"/>
        <v>1518.3801441048224</v>
      </c>
      <c r="Z165" s="349">
        <f t="shared" si="32"/>
        <v>1035.2757998192446</v>
      </c>
      <c r="AA165" s="348">
        <v>1.7</v>
      </c>
      <c r="AB165" s="348">
        <v>0.7</v>
      </c>
      <c r="AC165" s="348">
        <v>0.1</v>
      </c>
      <c r="AD165" s="349">
        <f>('INFORM CC 2025'!AG162/10)*'Resultados INFORM CC'!AO165</f>
        <v>8831.36</v>
      </c>
      <c r="AE165" s="350">
        <f>('INFORM CC 2025'!AH162/10)*'Resultados INFORM CC'!AP165</f>
        <v>13645.890000000001</v>
      </c>
      <c r="AF165" s="350">
        <f>('INFORM CC 2025'!AI162/10)*'Resultados INFORM CC'!AQ165</f>
        <v>17257.719999999998</v>
      </c>
      <c r="AG165" s="350">
        <f>('INFORM CC 2025'!AJ162/10)*'Resultados INFORM CC'!AR165</f>
        <v>23441.219999999998</v>
      </c>
      <c r="AH165" s="350">
        <f>('INFORM CC 2025'!AK162/10)*'Resultados INFORM CC'!AS165</f>
        <v>41212.079999999994</v>
      </c>
      <c r="AI165" s="350">
        <f>('INFORM CC 2025'!AG162/10)*'Resultados INFORM CC'!AT165</f>
        <v>3632</v>
      </c>
      <c r="AJ165" s="350">
        <f>('INFORM CC 2025'!AH162/10)*'Resultados INFORM CC'!AU165</f>
        <v>4986.6783212126484</v>
      </c>
      <c r="AK165" s="350">
        <f>('INFORM CC 2025'!AI162/10)*'Resultados INFORM CC'!AV165</f>
        <v>6306.5654345416788</v>
      </c>
      <c r="AL165" s="350">
        <f>('INFORM CC 2025'!AJ162/10)*'Resultados INFORM CC'!AU165</f>
        <v>4912.2502865676825</v>
      </c>
      <c r="AM165" s="350">
        <f>('INFORM CC 2025'!AK162/10)*'Resultados INFORM CC'!AV165</f>
        <v>6306.5654345416788</v>
      </c>
      <c r="AO165" s="349">
        <v>13799</v>
      </c>
      <c r="AP165" s="350">
        <v>20367</v>
      </c>
      <c r="AQ165" s="350">
        <v>25379</v>
      </c>
      <c r="AR165" s="350">
        <v>35517</v>
      </c>
      <c r="AS165" s="350">
        <v>60606</v>
      </c>
      <c r="AT165" s="350">
        <v>5675</v>
      </c>
      <c r="AU165" s="350">
        <f t="shared" si="33"/>
        <v>7442.8034644964901</v>
      </c>
      <c r="AV165" s="350">
        <f t="shared" si="34"/>
        <v>9274.3609331495281</v>
      </c>
      <c r="AW165" s="350">
        <f t="shared" si="35"/>
        <v>12979.135397875085</v>
      </c>
      <c r="AX165" s="350">
        <f t="shared" si="36"/>
        <v>22147.520340220664</v>
      </c>
    </row>
    <row r="166" spans="1:50">
      <c r="A166" s="367" t="s">
        <v>260</v>
      </c>
      <c r="B166" s="368" t="s">
        <v>261</v>
      </c>
      <c r="C166" s="369">
        <v>1101</v>
      </c>
      <c r="D166" s="341">
        <f>'INFORM CC 2025'!AG163</f>
        <v>5.4</v>
      </c>
      <c r="E166" s="340">
        <f>'INFORM CC 2025'!AI163</f>
        <v>5.3</v>
      </c>
      <c r="F166" s="348">
        <f t="shared" si="25"/>
        <v>0</v>
      </c>
      <c r="G166" s="348">
        <v>0.9113</v>
      </c>
      <c r="H166" s="340">
        <f>'INFORM CC 2025'!AH163</f>
        <v>5.3</v>
      </c>
      <c r="I166" s="348">
        <f t="shared" si="26"/>
        <v>0</v>
      </c>
      <c r="J166" s="348">
        <v>0.63386399999999998</v>
      </c>
      <c r="K166" s="341">
        <f>'INFORM CC 2025'!AK163</f>
        <v>5.5</v>
      </c>
      <c r="L166" s="348">
        <f t="shared" si="27"/>
        <v>9.9999999999999645E-2</v>
      </c>
      <c r="M166" s="348">
        <v>1.1452169999999999</v>
      </c>
      <c r="N166" s="341">
        <f>'INFORM CC 2025'!AJ163</f>
        <v>5.4</v>
      </c>
      <c r="O166" s="348">
        <f t="shared" si="28"/>
        <v>0</v>
      </c>
      <c r="P166" s="348">
        <v>0.47484599999999999</v>
      </c>
      <c r="Q166" s="348">
        <v>6.9633556938367276</v>
      </c>
      <c r="R166" s="349">
        <v>43748</v>
      </c>
      <c r="S166" s="349">
        <v>70349</v>
      </c>
      <c r="T166" s="349">
        <f t="shared" si="29"/>
        <v>15987.026364451929</v>
      </c>
      <c r="U166" s="349">
        <f t="shared" si="30"/>
        <v>25707.948196782225</v>
      </c>
      <c r="V166" s="348">
        <v>8.2348463202171782</v>
      </c>
      <c r="W166" s="349">
        <v>13908</v>
      </c>
      <c r="X166" s="349">
        <v>7245</v>
      </c>
      <c r="Y166" s="349">
        <f t="shared" si="31"/>
        <v>5082.4623451768639</v>
      </c>
      <c r="Z166" s="349">
        <f t="shared" si="32"/>
        <v>2647.5725978434266</v>
      </c>
      <c r="AA166" s="348">
        <v>1.7</v>
      </c>
      <c r="AB166" s="348">
        <v>0.7</v>
      </c>
      <c r="AC166" s="348">
        <v>0.1</v>
      </c>
      <c r="AD166" s="349">
        <f>('INFORM CC 2025'!AG163/10)*'Resultados INFORM CC'!AO166</f>
        <v>29651.4</v>
      </c>
      <c r="AE166" s="350">
        <f>('INFORM CC 2025'!AH163/10)*'Resultados INFORM CC'!AP166</f>
        <v>42952.79</v>
      </c>
      <c r="AF166" s="350">
        <f>('INFORM CC 2025'!AI163/10)*'Resultados INFORM CC'!AQ166</f>
        <v>53524.700000000004</v>
      </c>
      <c r="AG166" s="350">
        <f>('INFORM CC 2025'!AJ163/10)*'Resultados INFORM CC'!AR166</f>
        <v>76318.200000000012</v>
      </c>
      <c r="AH166" s="350">
        <f>('INFORM CC 2025'!AK163/10)*'Resultados INFORM CC'!AS166</f>
        <v>132640.75</v>
      </c>
      <c r="AI166" s="350">
        <f>('INFORM CC 2025'!AG163/10)*'Resultados INFORM CC'!AT166</f>
        <v>11553.300000000001</v>
      </c>
      <c r="AJ166" s="350">
        <f>('INFORM CC 2025'!AH163/10)*'Resultados INFORM CC'!AU166</f>
        <v>15696.429234633977</v>
      </c>
      <c r="AK166" s="350">
        <f>('INFORM CC 2025'!AI163/10)*'Resultados INFORM CC'!AV166</f>
        <v>19559.769362013812</v>
      </c>
      <c r="AL166" s="350">
        <f>('INFORM CC 2025'!AJ163/10)*'Resultados INFORM CC'!AU166</f>
        <v>15992.588276796881</v>
      </c>
      <c r="AM166" s="350">
        <f>('INFORM CC 2025'!AK163/10)*'Resultados INFORM CC'!AV166</f>
        <v>20297.873866240749</v>
      </c>
      <c r="AO166" s="349">
        <v>54910</v>
      </c>
      <c r="AP166" s="350">
        <v>81043</v>
      </c>
      <c r="AQ166" s="350">
        <v>100990</v>
      </c>
      <c r="AR166" s="350">
        <v>141330</v>
      </c>
      <c r="AS166" s="350">
        <v>241165</v>
      </c>
      <c r="AT166" s="350">
        <v>21395</v>
      </c>
      <c r="AU166" s="350">
        <f t="shared" si="33"/>
        <v>29615.904216290521</v>
      </c>
      <c r="AV166" s="350">
        <f t="shared" si="34"/>
        <v>36905.225211346813</v>
      </c>
      <c r="AW166" s="350">
        <f t="shared" si="35"/>
        <v>51646.850966626844</v>
      </c>
      <c r="AX166" s="350">
        <f t="shared" si="36"/>
        <v>88129.999387013115</v>
      </c>
    </row>
    <row r="167" spans="1:50">
      <c r="A167" s="367" t="s">
        <v>260</v>
      </c>
      <c r="B167" s="368" t="s">
        <v>262</v>
      </c>
      <c r="C167" s="369">
        <v>1102</v>
      </c>
      <c r="D167" s="341">
        <f>'INFORM CC 2025'!AG164</f>
        <v>3.9</v>
      </c>
      <c r="E167" s="340">
        <f>'INFORM CC 2025'!AI164</f>
        <v>4.3</v>
      </c>
      <c r="F167" s="348">
        <f t="shared" si="25"/>
        <v>0.39999999999999991</v>
      </c>
      <c r="G167" s="348">
        <v>0.9113</v>
      </c>
      <c r="H167" s="340">
        <f>'INFORM CC 2025'!AH164</f>
        <v>4</v>
      </c>
      <c r="I167" s="348">
        <f t="shared" si="26"/>
        <v>0.10000000000000009</v>
      </c>
      <c r="J167" s="348">
        <v>0.63386399999999998</v>
      </c>
      <c r="K167" s="341">
        <f>'INFORM CC 2025'!AK164</f>
        <v>4.2</v>
      </c>
      <c r="L167" s="348">
        <f t="shared" si="27"/>
        <v>0.30000000000000027</v>
      </c>
      <c r="M167" s="348">
        <v>1.1452169999999999</v>
      </c>
      <c r="N167" s="341">
        <f>'INFORM CC 2025'!AJ164</f>
        <v>4.0999999999999996</v>
      </c>
      <c r="O167" s="348">
        <f t="shared" si="28"/>
        <v>0.19999999999999973</v>
      </c>
      <c r="P167" s="348">
        <v>0.47484599999999999</v>
      </c>
      <c r="Q167" s="348">
        <v>6.1377974707273211</v>
      </c>
      <c r="R167" s="349">
        <v>4474</v>
      </c>
      <c r="S167" s="349">
        <v>7652</v>
      </c>
      <c r="T167" s="349">
        <f t="shared" si="29"/>
        <v>1634.9537339891638</v>
      </c>
      <c r="U167" s="349">
        <f t="shared" si="30"/>
        <v>2796.3044194200002</v>
      </c>
      <c r="V167" s="348">
        <v>7.9317539944473587</v>
      </c>
      <c r="W167" s="349">
        <v>1588</v>
      </c>
      <c r="X167" s="349">
        <v>895</v>
      </c>
      <c r="Y167" s="349">
        <f t="shared" si="31"/>
        <v>580.30990826437016</v>
      </c>
      <c r="Z167" s="349">
        <f t="shared" si="32"/>
        <v>327.06383368804234</v>
      </c>
      <c r="AA167" s="348">
        <v>1.7</v>
      </c>
      <c r="AB167" s="348">
        <v>0.7</v>
      </c>
      <c r="AC167" s="348">
        <v>0.1</v>
      </c>
      <c r="AD167" s="349">
        <f>('INFORM CC 2025'!AG164/10)*'Resultados INFORM CC'!AO167</f>
        <v>2386.41</v>
      </c>
      <c r="AE167" s="350">
        <f>('INFORM CC 2025'!AH164/10)*'Resultados INFORM CC'!AP167</f>
        <v>3612.8</v>
      </c>
      <c r="AF167" s="350">
        <f>('INFORM CC 2025'!AI164/10)*'Resultados INFORM CC'!AQ167</f>
        <v>4839.6499999999996</v>
      </c>
      <c r="AG167" s="350">
        <f>('INFORM CC 2025'!AJ164/10)*'Resultados INFORM CC'!AR167</f>
        <v>6457.5</v>
      </c>
      <c r="AH167" s="350">
        <f>('INFORM CC 2025'!AK164/10)*'Resultados INFORM CC'!AS167</f>
        <v>11287.920000000002</v>
      </c>
      <c r="AI167" s="350">
        <f>('INFORM CC 2025'!AG164/10)*'Resultados INFORM CC'!AT167</f>
        <v>808.08</v>
      </c>
      <c r="AJ167" s="350">
        <f>('INFORM CC 2025'!AH164/10)*'Resultados INFORM CC'!AU167</f>
        <v>1320.241584746547</v>
      </c>
      <c r="AK167" s="350">
        <f>('INFORM CC 2025'!AI164/10)*'Resultados INFORM CC'!AV167</f>
        <v>1768.5748410148985</v>
      </c>
      <c r="AL167" s="350">
        <f>('INFORM CC 2025'!AJ164/10)*'Resultados INFORM CC'!AU167</f>
        <v>1353.2476243652104</v>
      </c>
      <c r="AM167" s="350">
        <f>('INFORM CC 2025'!AK164/10)*'Resultados INFORM CC'!AV167</f>
        <v>1727.445193549436</v>
      </c>
      <c r="AO167" s="349">
        <v>6119</v>
      </c>
      <c r="AP167" s="350">
        <v>9032</v>
      </c>
      <c r="AQ167" s="350">
        <v>11255</v>
      </c>
      <c r="AR167" s="350">
        <v>15750</v>
      </c>
      <c r="AS167" s="350">
        <v>26876</v>
      </c>
      <c r="AT167" s="350">
        <v>2072</v>
      </c>
      <c r="AU167" s="350">
        <f t="shared" si="33"/>
        <v>3300.6039618663672</v>
      </c>
      <c r="AV167" s="350">
        <f t="shared" si="34"/>
        <v>4112.9647465462758</v>
      </c>
      <c r="AW167" s="350">
        <f t="shared" si="35"/>
        <v>5755.5926040074492</v>
      </c>
      <c r="AX167" s="350">
        <f t="shared" si="36"/>
        <v>9821.416306368521</v>
      </c>
    </row>
    <row r="168" spans="1:50">
      <c r="A168" s="367" t="s">
        <v>260</v>
      </c>
      <c r="B168" s="368" t="s">
        <v>263</v>
      </c>
      <c r="C168" s="369">
        <v>1103</v>
      </c>
      <c r="D168" s="341">
        <f>'INFORM CC 2025'!AG165</f>
        <v>5.3</v>
      </c>
      <c r="E168" s="340">
        <f>'INFORM CC 2025'!AI165</f>
        <v>5.0999999999999996</v>
      </c>
      <c r="F168" s="348">
        <f t="shared" si="25"/>
        <v>0</v>
      </c>
      <c r="G168" s="348">
        <v>0.9113</v>
      </c>
      <c r="H168" s="340">
        <f>'INFORM CC 2025'!AH165</f>
        <v>4.5999999999999996</v>
      </c>
      <c r="I168" s="348">
        <f t="shared" si="26"/>
        <v>0</v>
      </c>
      <c r="J168" s="348">
        <v>0.63386399999999998</v>
      </c>
      <c r="K168" s="341">
        <f>'INFORM CC 2025'!AK165</f>
        <v>5.0999999999999996</v>
      </c>
      <c r="L168" s="348">
        <f t="shared" si="27"/>
        <v>0</v>
      </c>
      <c r="M168" s="348">
        <v>1.1452169999999999</v>
      </c>
      <c r="N168" s="341">
        <f>'INFORM CC 2025'!AJ165</f>
        <v>4.9000000000000004</v>
      </c>
      <c r="O168" s="348">
        <f t="shared" si="28"/>
        <v>0</v>
      </c>
      <c r="P168" s="348">
        <v>0.47484599999999999</v>
      </c>
      <c r="Q168" s="348">
        <v>6.8572390640143031</v>
      </c>
      <c r="R168" s="349">
        <v>9759</v>
      </c>
      <c r="S168" s="349">
        <v>15951</v>
      </c>
      <c r="T168" s="349">
        <f t="shared" si="29"/>
        <v>3566.2748077783299</v>
      </c>
      <c r="U168" s="349">
        <f t="shared" si="30"/>
        <v>5829.044928668116</v>
      </c>
      <c r="V168" s="348">
        <v>8.3086795303607328</v>
      </c>
      <c r="W168" s="349">
        <v>3165</v>
      </c>
      <c r="X168" s="349">
        <v>1668</v>
      </c>
      <c r="Y168" s="349">
        <f t="shared" si="31"/>
        <v>1156.6000375672113</v>
      </c>
      <c r="Z168" s="349">
        <f t="shared" si="32"/>
        <v>609.54466434821745</v>
      </c>
      <c r="AA168" s="348">
        <v>1.7</v>
      </c>
      <c r="AB168" s="348">
        <v>0.7</v>
      </c>
      <c r="AC168" s="348">
        <v>0.1</v>
      </c>
      <c r="AD168" s="349">
        <f>('INFORM CC 2025'!AG165/10)*'Resultados INFORM CC'!AO168</f>
        <v>6641.43</v>
      </c>
      <c r="AE168" s="350">
        <f>('INFORM CC 2025'!AH165/10)*'Resultados INFORM CC'!AP168</f>
        <v>8507.6999999999989</v>
      </c>
      <c r="AF168" s="350">
        <f>('INFORM CC 2025'!AI165/10)*'Resultados INFORM CC'!AQ168</f>
        <v>11753.97</v>
      </c>
      <c r="AG168" s="350">
        <f>('INFORM CC 2025'!AJ165/10)*'Resultados INFORM CC'!AR168</f>
        <v>15804.460000000001</v>
      </c>
      <c r="AH168" s="350">
        <f>('INFORM CC 2025'!AK165/10)*'Resultados INFORM CC'!AS168</f>
        <v>28069.38</v>
      </c>
      <c r="AI168" s="350">
        <f>('INFORM CC 2025'!AG165/10)*'Resultados INFORM CC'!AT168</f>
        <v>2510.08</v>
      </c>
      <c r="AJ168" s="350">
        <f>('INFORM CC 2025'!AH165/10)*'Resultados INFORM CC'!AU168</f>
        <v>3109.0066791818522</v>
      </c>
      <c r="AK168" s="350">
        <f>('INFORM CC 2025'!AI165/10)*'Resultados INFORM CC'!AV168</f>
        <v>4295.3055745857419</v>
      </c>
      <c r="AL168" s="350">
        <f>('INFORM CC 2025'!AJ165/10)*'Resultados INFORM CC'!AU168</f>
        <v>3311.7679843458864</v>
      </c>
      <c r="AM168" s="350">
        <f>('INFORM CC 2025'!AK165/10)*'Resultados INFORM CC'!AV168</f>
        <v>4295.3055745857419</v>
      </c>
      <c r="AO168" s="349">
        <v>12531</v>
      </c>
      <c r="AP168" s="350">
        <v>18495</v>
      </c>
      <c r="AQ168" s="350">
        <v>23047</v>
      </c>
      <c r="AR168" s="350">
        <v>32254</v>
      </c>
      <c r="AS168" s="350">
        <v>55038</v>
      </c>
      <c r="AT168" s="350">
        <v>4736</v>
      </c>
      <c r="AU168" s="350">
        <f t="shared" si="33"/>
        <v>6758.7101721344616</v>
      </c>
      <c r="AV168" s="350">
        <f t="shared" si="34"/>
        <v>8422.1677933053761</v>
      </c>
      <c r="AW168" s="350">
        <f t="shared" si="35"/>
        <v>11786.722784105161</v>
      </c>
      <c r="AX168" s="350">
        <f t="shared" si="36"/>
        <v>20112.781316784887</v>
      </c>
    </row>
    <row r="169" spans="1:50">
      <c r="A169" s="367" t="s">
        <v>260</v>
      </c>
      <c r="B169" s="368" t="s">
        <v>264</v>
      </c>
      <c r="C169" s="369">
        <v>1104</v>
      </c>
      <c r="D169" s="341">
        <f>'INFORM CC 2025'!AG166</f>
        <v>4.2</v>
      </c>
      <c r="E169" s="340">
        <f>'INFORM CC 2025'!AI166</f>
        <v>4.0999999999999996</v>
      </c>
      <c r="F169" s="348">
        <f t="shared" si="25"/>
        <v>0</v>
      </c>
      <c r="G169" s="348">
        <v>0.9113</v>
      </c>
      <c r="H169" s="340">
        <f>'INFORM CC 2025'!AH166</f>
        <v>3.7</v>
      </c>
      <c r="I169" s="348">
        <f t="shared" si="26"/>
        <v>0</v>
      </c>
      <c r="J169" s="348">
        <v>0.63386399999999998</v>
      </c>
      <c r="K169" s="341">
        <f>'INFORM CC 2025'!AK166</f>
        <v>4</v>
      </c>
      <c r="L169" s="348">
        <f t="shared" si="27"/>
        <v>0</v>
      </c>
      <c r="M169" s="348">
        <v>1.1452169999999999</v>
      </c>
      <c r="N169" s="341">
        <f>'INFORM CC 2025'!AJ166</f>
        <v>4</v>
      </c>
      <c r="O169" s="348">
        <f t="shared" si="28"/>
        <v>0</v>
      </c>
      <c r="P169" s="348">
        <v>0.47484599999999999</v>
      </c>
      <c r="Q169" s="348">
        <v>7.2542553671479686</v>
      </c>
      <c r="R169" s="349">
        <v>4825</v>
      </c>
      <c r="S169" s="349">
        <v>6945</v>
      </c>
      <c r="T169" s="349">
        <f t="shared" si="29"/>
        <v>1763.2212263070439</v>
      </c>
      <c r="U169" s="349">
        <f t="shared" si="30"/>
        <v>2537.942262528999</v>
      </c>
      <c r="V169" s="348">
        <v>8.9063057402954051</v>
      </c>
      <c r="W169" s="349">
        <v>1236</v>
      </c>
      <c r="X169" s="349">
        <v>650</v>
      </c>
      <c r="Y169" s="349">
        <f t="shared" si="31"/>
        <v>451.67698149544174</v>
      </c>
      <c r="Z169" s="349">
        <f t="shared" si="32"/>
        <v>237.53239318125981</v>
      </c>
      <c r="AA169" s="348">
        <v>1.7</v>
      </c>
      <c r="AB169" s="348">
        <v>0.7</v>
      </c>
      <c r="AC169" s="348">
        <v>0.1</v>
      </c>
      <c r="AD169" s="349">
        <f>('INFORM CC 2025'!AG166/10)*'Resultados INFORM CC'!AO169</f>
        <v>2128.98</v>
      </c>
      <c r="AE169" s="350">
        <f>('INFORM CC 2025'!AH166/10)*'Resultados INFORM CC'!AP169</f>
        <v>2767.97</v>
      </c>
      <c r="AF169" s="350">
        <f>('INFORM CC 2025'!AI166/10)*'Resultados INFORM CC'!AQ169</f>
        <v>3822.43</v>
      </c>
      <c r="AG169" s="350">
        <f>('INFORM CC 2025'!AJ166/10)*'Resultados INFORM CC'!AR169</f>
        <v>5218.8</v>
      </c>
      <c r="AH169" s="350">
        <f>('INFORM CC 2025'!AK166/10)*'Resultados INFORM CC'!AS169</f>
        <v>8905.2000000000007</v>
      </c>
      <c r="AI169" s="350">
        <f>('INFORM CC 2025'!AG166/10)*'Resultados INFORM CC'!AT169</f>
        <v>733.32</v>
      </c>
      <c r="AJ169" s="350">
        <f>('INFORM CC 2025'!AH166/10)*'Resultados INFORM CC'!AU169</f>
        <v>1011.5115974675873</v>
      </c>
      <c r="AK169" s="350">
        <f>('INFORM CC 2025'!AI166/10)*'Resultados INFORM CC'!AV169</f>
        <v>1396.8476087197582</v>
      </c>
      <c r="AL169" s="350">
        <f>('INFORM CC 2025'!AJ166/10)*'Resultados INFORM CC'!AU169</f>
        <v>1093.5260513163107</v>
      </c>
      <c r="AM169" s="350">
        <f>('INFORM CC 2025'!AK166/10)*'Resultados INFORM CC'!AV169</f>
        <v>1362.7781548485448</v>
      </c>
      <c r="AO169" s="349">
        <v>5069</v>
      </c>
      <c r="AP169" s="350">
        <v>7481</v>
      </c>
      <c r="AQ169" s="350">
        <v>9323</v>
      </c>
      <c r="AR169" s="350">
        <v>13047</v>
      </c>
      <c r="AS169" s="350">
        <v>22263</v>
      </c>
      <c r="AT169" s="350">
        <v>1746</v>
      </c>
      <c r="AU169" s="350">
        <f t="shared" si="33"/>
        <v>2733.8151282907766</v>
      </c>
      <c r="AV169" s="350">
        <f t="shared" si="34"/>
        <v>3406.9453871213618</v>
      </c>
      <c r="AW169" s="350">
        <f t="shared" si="35"/>
        <v>4767.8232828244563</v>
      </c>
      <c r="AX169" s="350">
        <f t="shared" si="36"/>
        <v>8135.6671836836731</v>
      </c>
    </row>
    <row r="170" spans="1:50">
      <c r="A170" s="367" t="s">
        <v>265</v>
      </c>
      <c r="B170" s="368" t="s">
        <v>265</v>
      </c>
      <c r="C170" s="369">
        <v>1201</v>
      </c>
      <c r="D170" s="341">
        <f>'INFORM CC 2025'!AG167</f>
        <v>5.2</v>
      </c>
      <c r="E170" s="340">
        <f>'INFORM CC 2025'!AI167</f>
        <v>4.5999999999999996</v>
      </c>
      <c r="F170" s="348">
        <f t="shared" si="25"/>
        <v>0</v>
      </c>
      <c r="G170" s="348">
        <v>0.9113</v>
      </c>
      <c r="H170" s="340">
        <f>'INFORM CC 2025'!AH167</f>
        <v>4.4000000000000004</v>
      </c>
      <c r="I170" s="348">
        <f t="shared" si="26"/>
        <v>0</v>
      </c>
      <c r="J170" s="348">
        <v>0.63386399999999998</v>
      </c>
      <c r="K170" s="341">
        <f>'INFORM CC 2025'!AK167</f>
        <v>4.5999999999999996</v>
      </c>
      <c r="L170" s="348">
        <f t="shared" si="27"/>
        <v>0</v>
      </c>
      <c r="M170" s="348">
        <v>1.1452169999999999</v>
      </c>
      <c r="N170" s="341">
        <f>'INFORM CC 2025'!AJ167</f>
        <v>4.4000000000000004</v>
      </c>
      <c r="O170" s="348">
        <f t="shared" si="28"/>
        <v>0</v>
      </c>
      <c r="P170" s="348">
        <v>0.47484599999999999</v>
      </c>
      <c r="Q170" s="348">
        <v>0</v>
      </c>
      <c r="R170" s="349">
        <v>0</v>
      </c>
      <c r="S170" s="349">
        <v>0</v>
      </c>
      <c r="T170" s="349">
        <f t="shared" si="29"/>
        <v>0</v>
      </c>
      <c r="U170" s="349">
        <f t="shared" si="30"/>
        <v>0</v>
      </c>
      <c r="V170" s="348">
        <v>0</v>
      </c>
      <c r="W170" s="349">
        <v>16212</v>
      </c>
      <c r="X170" s="349">
        <v>10891</v>
      </c>
      <c r="Y170" s="349">
        <f t="shared" si="31"/>
        <v>5924.4233203916683</v>
      </c>
      <c r="Z170" s="349">
        <f t="shared" si="32"/>
        <v>3979.9466063647701</v>
      </c>
      <c r="AA170" s="348">
        <v>1.7</v>
      </c>
      <c r="AB170" s="348">
        <v>0.7</v>
      </c>
      <c r="AC170" s="348">
        <v>0.1</v>
      </c>
      <c r="AD170" s="349">
        <f>('INFORM CC 2025'!AG167/10)*'Resultados INFORM CC'!AO170</f>
        <v>28381.08</v>
      </c>
      <c r="AE170" s="350">
        <f>('INFORM CC 2025'!AH167/10)*'Resultados INFORM CC'!AP170</f>
        <v>35444.200000000004</v>
      </c>
      <c r="AF170" s="350">
        <f>('INFORM CC 2025'!AI167/10)*'Resultados INFORM CC'!AQ170</f>
        <v>46175.719999999994</v>
      </c>
      <c r="AG170" s="350">
        <f>('INFORM CC 2025'!AJ167/10)*'Resultados INFORM CC'!AR170</f>
        <v>61810.320000000007</v>
      </c>
      <c r="AH170" s="350">
        <f>('INFORM CC 2025'!AK167/10)*'Resultados INFORM CC'!AS170</f>
        <v>110267.51999999999</v>
      </c>
      <c r="AI170" s="350">
        <f>('INFORM CC 2025'!AG167/10)*'Resultados INFORM CC'!AT170</f>
        <v>10267.92</v>
      </c>
      <c r="AJ170" s="350">
        <f>('INFORM CC 2025'!AH167/10)*'Resultados INFORM CC'!AU170</f>
        <v>12952.531769838786</v>
      </c>
      <c r="AK170" s="350">
        <f>('INFORM CC 2025'!AI167/10)*'Resultados INFORM CC'!AV170</f>
        <v>16874.198889950403</v>
      </c>
      <c r="AL170" s="350">
        <f>('INFORM CC 2025'!AJ167/10)*'Resultados INFORM CC'!AU170</f>
        <v>12952.531769838786</v>
      </c>
      <c r="AM170" s="350">
        <f>('INFORM CC 2025'!AK167/10)*'Resultados INFORM CC'!AV170</f>
        <v>16874.198889950403</v>
      </c>
      <c r="AO170" s="349">
        <v>54579</v>
      </c>
      <c r="AP170" s="350">
        <v>80555</v>
      </c>
      <c r="AQ170" s="350">
        <v>100382</v>
      </c>
      <c r="AR170" s="350">
        <v>140478</v>
      </c>
      <c r="AS170" s="350">
        <v>239712</v>
      </c>
      <c r="AT170" s="350">
        <v>19746</v>
      </c>
      <c r="AU170" s="350">
        <f t="shared" si="33"/>
        <v>29437.572204179054</v>
      </c>
      <c r="AV170" s="350">
        <f t="shared" si="34"/>
        <v>36683.041065109574</v>
      </c>
      <c r="AW170" s="350">
        <f t="shared" si="35"/>
        <v>51335.500814333871</v>
      </c>
      <c r="AX170" s="350">
        <f t="shared" si="36"/>
        <v>87599.023129640234</v>
      </c>
    </row>
    <row r="171" spans="1:50">
      <c r="A171" s="367" t="s">
        <v>265</v>
      </c>
      <c r="B171" s="368" t="s">
        <v>266</v>
      </c>
      <c r="C171" s="369">
        <v>1202</v>
      </c>
      <c r="D171" s="341">
        <f>'INFORM CC 2025'!AG168</f>
        <v>5.9</v>
      </c>
      <c r="E171" s="340">
        <f>'INFORM CC 2025'!AI168</f>
        <v>6.2</v>
      </c>
      <c r="F171" s="348">
        <f t="shared" si="25"/>
        <v>0.29999999999999982</v>
      </c>
      <c r="G171" s="348">
        <v>0.9113</v>
      </c>
      <c r="H171" s="340">
        <f>'INFORM CC 2025'!AH168</f>
        <v>5.7</v>
      </c>
      <c r="I171" s="348">
        <f t="shared" si="26"/>
        <v>0</v>
      </c>
      <c r="J171" s="348">
        <v>0.63386399999999998</v>
      </c>
      <c r="K171" s="341">
        <f>'INFORM CC 2025'!AK168</f>
        <v>6.2</v>
      </c>
      <c r="L171" s="348">
        <f t="shared" si="27"/>
        <v>0.29999999999999982</v>
      </c>
      <c r="M171" s="348">
        <v>1.1452169999999999</v>
      </c>
      <c r="N171" s="341">
        <f>'INFORM CC 2025'!AJ168</f>
        <v>6.1</v>
      </c>
      <c r="O171" s="348">
        <f t="shared" si="28"/>
        <v>0.19999999999999929</v>
      </c>
      <c r="P171" s="348">
        <v>0.47484599999999999</v>
      </c>
      <c r="Q171" s="348">
        <v>0.49685819699446843</v>
      </c>
      <c r="R171" s="349">
        <v>136</v>
      </c>
      <c r="S171" s="349">
        <v>623</v>
      </c>
      <c r="T171" s="349">
        <f t="shared" si="29"/>
        <v>49.699085342540513</v>
      </c>
      <c r="U171" s="349">
        <f t="shared" si="30"/>
        <v>227.66566300296134</v>
      </c>
      <c r="V171" s="348">
        <v>4.0027843544168036</v>
      </c>
      <c r="W171" s="349">
        <v>1422</v>
      </c>
      <c r="X171" s="349">
        <v>936</v>
      </c>
      <c r="Y171" s="349">
        <f t="shared" si="31"/>
        <v>519.64778939038683</v>
      </c>
      <c r="Z171" s="349">
        <f t="shared" si="32"/>
        <v>342.04664618101413</v>
      </c>
      <c r="AA171" s="348">
        <v>1.7</v>
      </c>
      <c r="AB171" s="348">
        <v>0.7</v>
      </c>
      <c r="AC171" s="348">
        <v>0.1</v>
      </c>
      <c r="AD171" s="349">
        <f>('INFORM CC 2025'!AG168/10)*'Resultados INFORM CC'!AO171</f>
        <v>3022.5700000000006</v>
      </c>
      <c r="AE171" s="350">
        <f>('INFORM CC 2025'!AH168/10)*'Resultados INFORM CC'!AP171</f>
        <v>4309.7700000000004</v>
      </c>
      <c r="AF171" s="350">
        <f>('INFORM CC 2025'!AI168/10)*'Resultados INFORM CC'!AQ171</f>
        <v>5841.64</v>
      </c>
      <c r="AG171" s="350">
        <f>('INFORM CC 2025'!AJ168/10)*'Resultados INFORM CC'!AR171</f>
        <v>8043.46</v>
      </c>
      <c r="AH171" s="350">
        <f>('INFORM CC 2025'!AK168/10)*'Resultados INFORM CC'!AS171</f>
        <v>13950.62</v>
      </c>
      <c r="AI171" s="350">
        <f>('INFORM CC 2025'!AG168/10)*'Resultados INFORM CC'!AT171</f>
        <v>1005.3600000000001</v>
      </c>
      <c r="AJ171" s="350">
        <f>('INFORM CC 2025'!AH168/10)*'Resultados INFORM CC'!AU171</f>
        <v>1574.9384340935355</v>
      </c>
      <c r="AK171" s="350">
        <f>('INFORM CC 2025'!AI168/10)*'Resultados INFORM CC'!AV171</f>
        <v>2134.7365066205762</v>
      </c>
      <c r="AL171" s="350">
        <f>('INFORM CC 2025'!AJ168/10)*'Resultados INFORM CC'!AU171</f>
        <v>1685.4604294685203</v>
      </c>
      <c r="AM171" s="350">
        <f>('INFORM CC 2025'!AK168/10)*'Resultados INFORM CC'!AV171</f>
        <v>2134.7365066205762</v>
      </c>
      <c r="AO171" s="349">
        <v>5123</v>
      </c>
      <c r="AP171" s="350">
        <v>7561</v>
      </c>
      <c r="AQ171" s="350">
        <v>9422</v>
      </c>
      <c r="AR171" s="350">
        <v>13186</v>
      </c>
      <c r="AS171" s="350">
        <v>22501</v>
      </c>
      <c r="AT171" s="350">
        <v>1704</v>
      </c>
      <c r="AU171" s="350">
        <f t="shared" si="33"/>
        <v>2763.0498843746236</v>
      </c>
      <c r="AV171" s="350">
        <f t="shared" si="34"/>
        <v>3443.1233977751231</v>
      </c>
      <c r="AW171" s="350">
        <f t="shared" si="35"/>
        <v>4818.6186715201411</v>
      </c>
      <c r="AX171" s="350">
        <f t="shared" si="36"/>
        <v>8222.6405830331187</v>
      </c>
    </row>
    <row r="172" spans="1:50">
      <c r="A172" s="367" t="s">
        <v>265</v>
      </c>
      <c r="B172" s="368" t="s">
        <v>163</v>
      </c>
      <c r="C172" s="369">
        <v>1203</v>
      </c>
      <c r="D172" s="341">
        <f>'INFORM CC 2025'!AG169</f>
        <v>6.1</v>
      </c>
      <c r="E172" s="340">
        <f>'INFORM CC 2025'!AI169</f>
        <v>6.7</v>
      </c>
      <c r="F172" s="348">
        <f t="shared" si="25"/>
        <v>0.60000000000000053</v>
      </c>
      <c r="G172" s="348">
        <v>0.9113</v>
      </c>
      <c r="H172" s="340">
        <f>'INFORM CC 2025'!AH169</f>
        <v>6.6</v>
      </c>
      <c r="I172" s="348">
        <f t="shared" si="26"/>
        <v>0.5</v>
      </c>
      <c r="J172" s="348">
        <v>0.63386399999999998</v>
      </c>
      <c r="K172" s="341">
        <f>'INFORM CC 2025'!AK169</f>
        <v>6.7</v>
      </c>
      <c r="L172" s="348">
        <f t="shared" si="27"/>
        <v>0.60000000000000053</v>
      </c>
      <c r="M172" s="348">
        <v>1.1452169999999999</v>
      </c>
      <c r="N172" s="341">
        <f>'INFORM CC 2025'!AJ169</f>
        <v>6.5</v>
      </c>
      <c r="O172" s="348">
        <f t="shared" si="28"/>
        <v>0.40000000000000036</v>
      </c>
      <c r="P172" s="348">
        <v>0.47484599999999999</v>
      </c>
      <c r="Q172" s="348">
        <v>2.5859950375194735E-14</v>
      </c>
      <c r="R172" s="349">
        <v>0</v>
      </c>
      <c r="S172" s="349">
        <v>0</v>
      </c>
      <c r="T172" s="349">
        <f t="shared" si="29"/>
        <v>0</v>
      </c>
      <c r="U172" s="349">
        <f t="shared" si="30"/>
        <v>0</v>
      </c>
      <c r="V172" s="348">
        <v>1.2486806023910964</v>
      </c>
      <c r="W172" s="349">
        <v>1106</v>
      </c>
      <c r="X172" s="349">
        <v>677</v>
      </c>
      <c r="Y172" s="349">
        <f t="shared" si="31"/>
        <v>404.17050285918975</v>
      </c>
      <c r="Z172" s="349">
        <f t="shared" si="32"/>
        <v>247.3991233595583</v>
      </c>
      <c r="AA172" s="348">
        <v>1.7</v>
      </c>
      <c r="AB172" s="348">
        <v>0.7</v>
      </c>
      <c r="AC172" s="348">
        <v>0.1</v>
      </c>
      <c r="AD172" s="349">
        <f>('INFORM CC 2025'!AG169/10)*'Resultados INFORM CC'!AO172</f>
        <v>2457.08</v>
      </c>
      <c r="AE172" s="350">
        <f>('INFORM CC 2025'!AH169/10)*'Resultados INFORM CC'!AP172</f>
        <v>3923.0399999999995</v>
      </c>
      <c r="AF172" s="350">
        <f>('INFORM CC 2025'!AI169/10)*'Resultados INFORM CC'!AQ172</f>
        <v>4963.3600000000006</v>
      </c>
      <c r="AG172" s="350">
        <f>('INFORM CC 2025'!AJ169/10)*'Resultados INFORM CC'!AR172</f>
        <v>6737.9000000000005</v>
      </c>
      <c r="AH172" s="350">
        <f>('INFORM CC 2025'!AK169/10)*'Resultados INFORM CC'!AS172</f>
        <v>11851.630000000001</v>
      </c>
      <c r="AI172" s="350">
        <f>('INFORM CC 2025'!AG169/10)*'Resultados INFORM CC'!AT172</f>
        <v>1063.23</v>
      </c>
      <c r="AJ172" s="350">
        <f>('INFORM CC 2025'!AH169/10)*'Resultados INFORM CC'!AU172</f>
        <v>1433.6139688397066</v>
      </c>
      <c r="AK172" s="350">
        <f>('INFORM CC 2025'!AI169/10)*'Resultados INFORM CC'!AV172</f>
        <v>1813.782736954058</v>
      </c>
      <c r="AL172" s="350">
        <f>('INFORM CC 2025'!AJ169/10)*'Resultados INFORM CC'!AU172</f>
        <v>1411.8925450694082</v>
      </c>
      <c r="AM172" s="350">
        <f>('INFORM CC 2025'!AK169/10)*'Resultados INFORM CC'!AV172</f>
        <v>1813.782736954058</v>
      </c>
      <c r="AO172" s="349">
        <v>4028</v>
      </c>
      <c r="AP172" s="350">
        <v>5944</v>
      </c>
      <c r="AQ172" s="350">
        <v>7408</v>
      </c>
      <c r="AR172" s="350">
        <v>10366</v>
      </c>
      <c r="AS172" s="350">
        <v>17689</v>
      </c>
      <c r="AT172" s="350">
        <v>1743</v>
      </c>
      <c r="AU172" s="350">
        <f t="shared" si="33"/>
        <v>2172.1423770298588</v>
      </c>
      <c r="AV172" s="350">
        <f t="shared" si="34"/>
        <v>2707.1384133642655</v>
      </c>
      <c r="AW172" s="350">
        <f t="shared" si="35"/>
        <v>3788.093519564522</v>
      </c>
      <c r="AX172" s="350">
        <f t="shared" si="36"/>
        <v>6464.1700045896996</v>
      </c>
    </row>
    <row r="173" spans="1:50">
      <c r="A173" s="367" t="s">
        <v>265</v>
      </c>
      <c r="B173" s="368" t="s">
        <v>267</v>
      </c>
      <c r="C173" s="369">
        <v>1204</v>
      </c>
      <c r="D173" s="341">
        <f>'INFORM CC 2025'!AG170</f>
        <v>4.9000000000000004</v>
      </c>
      <c r="E173" s="340">
        <f>'INFORM CC 2025'!AI170</f>
        <v>5.4</v>
      </c>
      <c r="F173" s="348">
        <f t="shared" si="25"/>
        <v>0.5</v>
      </c>
      <c r="G173" s="348">
        <v>0.9113</v>
      </c>
      <c r="H173" s="340">
        <f>'INFORM CC 2025'!AH170</f>
        <v>5.0999999999999996</v>
      </c>
      <c r="I173" s="348">
        <f t="shared" si="26"/>
        <v>0.19999999999999929</v>
      </c>
      <c r="J173" s="348">
        <v>0.63386399999999998</v>
      </c>
      <c r="K173" s="341">
        <f>'INFORM CC 2025'!AK170</f>
        <v>5.5</v>
      </c>
      <c r="L173" s="348">
        <f t="shared" si="27"/>
        <v>0.59999999999999964</v>
      </c>
      <c r="M173" s="348">
        <v>1.1452169999999999</v>
      </c>
      <c r="N173" s="341">
        <f>'INFORM CC 2025'!AJ170</f>
        <v>5.3</v>
      </c>
      <c r="O173" s="348">
        <f t="shared" si="28"/>
        <v>0.39999999999999947</v>
      </c>
      <c r="P173" s="348">
        <v>0.47484599999999999</v>
      </c>
      <c r="Q173" s="348">
        <v>0</v>
      </c>
      <c r="R173" s="349">
        <v>0</v>
      </c>
      <c r="S173" s="349">
        <v>0</v>
      </c>
      <c r="T173" s="349">
        <f t="shared" si="29"/>
        <v>0</v>
      </c>
      <c r="U173" s="349">
        <f t="shared" si="30"/>
        <v>0</v>
      </c>
      <c r="V173" s="348">
        <v>2.3237758702151252</v>
      </c>
      <c r="W173" s="349">
        <v>1444</v>
      </c>
      <c r="X173" s="349">
        <v>964</v>
      </c>
      <c r="Y173" s="349">
        <f t="shared" si="31"/>
        <v>527.68734731344489</v>
      </c>
      <c r="Z173" s="349">
        <f t="shared" si="32"/>
        <v>352.27881081036071</v>
      </c>
      <c r="AA173" s="348">
        <v>1.7</v>
      </c>
      <c r="AB173" s="348">
        <v>0.7</v>
      </c>
      <c r="AC173" s="348">
        <v>0.1</v>
      </c>
      <c r="AD173" s="349">
        <f>('INFORM CC 2025'!AG170/10)*'Resultados INFORM CC'!AO173</f>
        <v>2415.21</v>
      </c>
      <c r="AE173" s="350">
        <f>('INFORM CC 2025'!AH170/10)*'Resultados INFORM CC'!AP173</f>
        <v>3710.25</v>
      </c>
      <c r="AF173" s="350">
        <f>('INFORM CC 2025'!AI170/10)*'Resultados INFORM CC'!AQ173</f>
        <v>4895.1000000000004</v>
      </c>
      <c r="AG173" s="350">
        <f>('INFORM CC 2025'!AJ170/10)*'Resultados INFORM CC'!AR173</f>
        <v>6724.1100000000006</v>
      </c>
      <c r="AH173" s="350">
        <f>('INFORM CC 2025'!AK170/10)*'Resultados INFORM CC'!AS173</f>
        <v>11906.400000000001</v>
      </c>
      <c r="AI173" s="350">
        <f>('INFORM CC 2025'!AG170/10)*'Resultados INFORM CC'!AT173</f>
        <v>858.48000000000013</v>
      </c>
      <c r="AJ173" s="350">
        <f>('INFORM CC 2025'!AH170/10)*'Resultados INFORM CC'!AU173</f>
        <v>1355.8531720011833</v>
      </c>
      <c r="AK173" s="350">
        <f>('INFORM CC 2025'!AI170/10)*'Resultados INFORM CC'!AV173</f>
        <v>1788.8381813255155</v>
      </c>
      <c r="AL173" s="350">
        <f>('INFORM CC 2025'!AJ170/10)*'Resultados INFORM CC'!AU173</f>
        <v>1409.0238846286809</v>
      </c>
      <c r="AM173" s="350">
        <f>('INFORM CC 2025'!AK170/10)*'Resultados INFORM CC'!AV173</f>
        <v>1821.964814313025</v>
      </c>
      <c r="AO173" s="349">
        <v>4929</v>
      </c>
      <c r="AP173" s="350">
        <v>7275</v>
      </c>
      <c r="AQ173" s="350">
        <v>9065</v>
      </c>
      <c r="AR173" s="350">
        <v>12687</v>
      </c>
      <c r="AS173" s="350">
        <v>21648</v>
      </c>
      <c r="AT173" s="350">
        <v>1752</v>
      </c>
      <c r="AU173" s="350">
        <f t="shared" si="33"/>
        <v>2658.5356313748694</v>
      </c>
      <c r="AV173" s="350">
        <f t="shared" si="34"/>
        <v>3312.6632987509543</v>
      </c>
      <c r="AW173" s="350">
        <f t="shared" si="35"/>
        <v>4636.2668804471432</v>
      </c>
      <c r="AX173" s="350">
        <f t="shared" si="36"/>
        <v>7910.9249962890963</v>
      </c>
    </row>
    <row r="174" spans="1:50">
      <c r="A174" s="367" t="s">
        <v>265</v>
      </c>
      <c r="B174" s="368" t="s">
        <v>268</v>
      </c>
      <c r="C174" s="369">
        <v>1205</v>
      </c>
      <c r="D174" s="341">
        <f>'INFORM CC 2025'!AG171</f>
        <v>5.6</v>
      </c>
      <c r="E174" s="340">
        <f>'INFORM CC 2025'!AI171</f>
        <v>6.7</v>
      </c>
      <c r="F174" s="348">
        <f t="shared" si="25"/>
        <v>1.1000000000000005</v>
      </c>
      <c r="G174" s="348">
        <v>0.9113</v>
      </c>
      <c r="H174" s="340">
        <f>'INFORM CC 2025'!AH171</f>
        <v>6.5</v>
      </c>
      <c r="I174" s="348">
        <f t="shared" si="26"/>
        <v>0.90000000000000036</v>
      </c>
      <c r="J174" s="348">
        <v>0.63386399999999998</v>
      </c>
      <c r="K174" s="341">
        <f>'INFORM CC 2025'!AK171</f>
        <v>6.6</v>
      </c>
      <c r="L174" s="348">
        <f t="shared" si="27"/>
        <v>1</v>
      </c>
      <c r="M174" s="348">
        <v>1.1452169999999999</v>
      </c>
      <c r="N174" s="341">
        <f>'INFORM CC 2025'!AJ171</f>
        <v>6.6</v>
      </c>
      <c r="O174" s="348">
        <f t="shared" si="28"/>
        <v>1</v>
      </c>
      <c r="P174" s="348">
        <v>0.47484599999999999</v>
      </c>
      <c r="Q174" s="348">
        <v>0</v>
      </c>
      <c r="R174" s="349">
        <v>0</v>
      </c>
      <c r="S174" s="349">
        <v>4</v>
      </c>
      <c r="T174" s="349">
        <f t="shared" si="29"/>
        <v>0</v>
      </c>
      <c r="U174" s="349">
        <f t="shared" si="30"/>
        <v>1.4617378041923681</v>
      </c>
      <c r="V174" s="348">
        <v>1.0206439121089339</v>
      </c>
      <c r="W174" s="349">
        <v>2596</v>
      </c>
      <c r="X174" s="349">
        <v>1666</v>
      </c>
      <c r="Y174" s="349">
        <f t="shared" si="31"/>
        <v>948.66783492084687</v>
      </c>
      <c r="Z174" s="349">
        <f t="shared" si="32"/>
        <v>608.81379544612128</v>
      </c>
      <c r="AA174" s="348">
        <v>1.7</v>
      </c>
      <c r="AB174" s="348">
        <v>0.7</v>
      </c>
      <c r="AC174" s="348">
        <v>0.1</v>
      </c>
      <c r="AD174" s="349">
        <f>('INFORM CC 2025'!AG171/10)*'Resultados INFORM CC'!AO174</f>
        <v>5045.0399999999991</v>
      </c>
      <c r="AE174" s="350">
        <f>('INFORM CC 2025'!AH171/10)*'Resultados INFORM CC'!AP174</f>
        <v>8642.4</v>
      </c>
      <c r="AF174" s="350">
        <f>('INFORM CC 2025'!AI171/10)*'Resultados INFORM CC'!AQ174</f>
        <v>11101.230000000001</v>
      </c>
      <c r="AG174" s="350">
        <f>('INFORM CC 2025'!AJ171/10)*'Resultados INFORM CC'!AR174</f>
        <v>15303.419999999998</v>
      </c>
      <c r="AH174" s="350">
        <f>('INFORM CC 2025'!AK171/10)*'Resultados INFORM CC'!AS174</f>
        <v>26113.559999999998</v>
      </c>
      <c r="AI174" s="350">
        <f>('INFORM CC 2025'!AG171/10)*'Resultados INFORM CC'!AT174</f>
        <v>2083.1999999999998</v>
      </c>
      <c r="AJ174" s="350">
        <f>('INFORM CC 2025'!AH171/10)*'Resultados INFORM CC'!AU174</f>
        <v>3158.2306997380306</v>
      </c>
      <c r="AK174" s="350">
        <f>('INFORM CC 2025'!AI171/10)*'Resultados INFORM CC'!AV174</f>
        <v>4056.771891008611</v>
      </c>
      <c r="AL174" s="350">
        <f>('INFORM CC 2025'!AJ171/10)*'Resultados INFORM CC'!AU174</f>
        <v>3206.8188643493845</v>
      </c>
      <c r="AM174" s="350">
        <f>('INFORM CC 2025'!AK171/10)*'Resultados INFORM CC'!AV174</f>
        <v>3996.2230568144519</v>
      </c>
      <c r="AO174" s="349">
        <v>9009</v>
      </c>
      <c r="AP174" s="350">
        <v>13296</v>
      </c>
      <c r="AQ174" s="350">
        <v>16569</v>
      </c>
      <c r="AR174" s="350">
        <v>23187</v>
      </c>
      <c r="AS174" s="350">
        <v>39566</v>
      </c>
      <c r="AT174" s="350">
        <v>3720</v>
      </c>
      <c r="AU174" s="350">
        <f t="shared" si="33"/>
        <v>4858.8164611354314</v>
      </c>
      <c r="AV174" s="350">
        <f t="shared" si="34"/>
        <v>6054.8834194158371</v>
      </c>
      <c r="AW174" s="350">
        <f t="shared" si="35"/>
        <v>8473.3286164521105</v>
      </c>
      <c r="AX174" s="350">
        <f t="shared" si="36"/>
        <v>14458.779490168808</v>
      </c>
    </row>
    <row r="175" spans="1:50">
      <c r="A175" s="367" t="s">
        <v>265</v>
      </c>
      <c r="B175" s="368" t="s">
        <v>269</v>
      </c>
      <c r="C175" s="369">
        <v>1206</v>
      </c>
      <c r="D175" s="341">
        <f>'INFORM CC 2025'!AG172</f>
        <v>5.7</v>
      </c>
      <c r="E175" s="340">
        <f>'INFORM CC 2025'!AI172</f>
        <v>6.8</v>
      </c>
      <c r="F175" s="348">
        <f t="shared" si="25"/>
        <v>1.0999999999999996</v>
      </c>
      <c r="G175" s="348">
        <v>0.9113</v>
      </c>
      <c r="H175" s="340">
        <f>'INFORM CC 2025'!AH172</f>
        <v>6.7</v>
      </c>
      <c r="I175" s="348">
        <f t="shared" si="26"/>
        <v>1</v>
      </c>
      <c r="J175" s="348">
        <v>0.63386399999999998</v>
      </c>
      <c r="K175" s="341">
        <f>'INFORM CC 2025'!AK172</f>
        <v>6.8</v>
      </c>
      <c r="L175" s="348">
        <f t="shared" si="27"/>
        <v>1.0999999999999996</v>
      </c>
      <c r="M175" s="348">
        <v>1.1452169999999999</v>
      </c>
      <c r="N175" s="341">
        <f>'INFORM CC 2025'!AJ172</f>
        <v>6.7</v>
      </c>
      <c r="O175" s="348">
        <f t="shared" si="28"/>
        <v>1</v>
      </c>
      <c r="P175" s="348">
        <v>0.47484599999999999</v>
      </c>
      <c r="Q175" s="348">
        <v>0</v>
      </c>
      <c r="R175" s="349">
        <v>3</v>
      </c>
      <c r="S175" s="349">
        <v>56</v>
      </c>
      <c r="T175" s="349">
        <f t="shared" si="29"/>
        <v>1.0963033531442761</v>
      </c>
      <c r="U175" s="349">
        <f t="shared" si="30"/>
        <v>20.464329258693155</v>
      </c>
      <c r="V175" s="348">
        <v>0.86330252851081024</v>
      </c>
      <c r="W175" s="349">
        <v>4647</v>
      </c>
      <c r="X175" s="349">
        <v>2967</v>
      </c>
      <c r="Y175" s="349">
        <f t="shared" si="31"/>
        <v>1698.1738940204837</v>
      </c>
      <c r="Z175" s="349">
        <f t="shared" si="32"/>
        <v>1084.244016259689</v>
      </c>
      <c r="AA175" s="348">
        <v>1.7</v>
      </c>
      <c r="AB175" s="348">
        <v>0.7</v>
      </c>
      <c r="AC175" s="348">
        <v>0.1</v>
      </c>
      <c r="AD175" s="349">
        <f>('INFORM CC 2025'!AG172/10)*'Resultados INFORM CC'!AO175</f>
        <v>9228.8700000000008</v>
      </c>
      <c r="AE175" s="350">
        <f>('INFORM CC 2025'!AH172/10)*'Resultados INFORM CC'!AP175</f>
        <v>16010.990000000002</v>
      </c>
      <c r="AF175" s="350">
        <f>('INFORM CC 2025'!AI172/10)*'Resultados INFORM CC'!AQ175</f>
        <v>20249.719999999998</v>
      </c>
      <c r="AG175" s="350">
        <f>('INFORM CC 2025'!AJ172/10)*'Resultados INFORM CC'!AR175</f>
        <v>27921.58</v>
      </c>
      <c r="AH175" s="350">
        <f>('INFORM CC 2025'!AK172/10)*'Resultados INFORM CC'!AS175</f>
        <v>48356.159999999996</v>
      </c>
      <c r="AI175" s="350">
        <f>('INFORM CC 2025'!AG172/10)*'Resultados INFORM CC'!AT175</f>
        <v>3388.6500000000005</v>
      </c>
      <c r="AJ175" s="350">
        <f>('INFORM CC 2025'!AH172/10)*'Resultados INFORM CC'!AU175</f>
        <v>5850.9673413864912</v>
      </c>
      <c r="AK175" s="350">
        <f>('INFORM CC 2025'!AI172/10)*'Resultados INFORM CC'!AV175</f>
        <v>7399.9453120775688</v>
      </c>
      <c r="AL175" s="350">
        <f>('INFORM CC 2025'!AJ172/10)*'Resultados INFORM CC'!AU175</f>
        <v>5850.9673413864912</v>
      </c>
      <c r="AM175" s="350">
        <f>('INFORM CC 2025'!AK172/10)*'Resultados INFORM CC'!AV175</f>
        <v>7399.9453120775688</v>
      </c>
      <c r="AO175" s="349">
        <v>16191</v>
      </c>
      <c r="AP175" s="350">
        <v>23897</v>
      </c>
      <c r="AQ175" s="350">
        <v>29779</v>
      </c>
      <c r="AR175" s="350">
        <v>41674</v>
      </c>
      <c r="AS175" s="350">
        <v>71112</v>
      </c>
      <c r="AT175" s="350">
        <v>5945</v>
      </c>
      <c r="AU175" s="350">
        <f t="shared" si="33"/>
        <v>8732.7870766962551</v>
      </c>
      <c r="AV175" s="350">
        <f t="shared" si="34"/>
        <v>10882.272517761132</v>
      </c>
      <c r="AW175" s="350">
        <f t="shared" si="35"/>
        <v>15229.115312978187</v>
      </c>
      <c r="AX175" s="350">
        <f t="shared" si="36"/>
        <v>25986.774682931919</v>
      </c>
    </row>
    <row r="176" spans="1:50">
      <c r="A176" s="367" t="s">
        <v>265</v>
      </c>
      <c r="B176" s="368" t="s">
        <v>270</v>
      </c>
      <c r="C176" s="369">
        <v>1207</v>
      </c>
      <c r="D176" s="341">
        <f>'INFORM CC 2025'!AG173</f>
        <v>5</v>
      </c>
      <c r="E176" s="340">
        <f>'INFORM CC 2025'!AI173</f>
        <v>6.4</v>
      </c>
      <c r="F176" s="348">
        <f t="shared" si="25"/>
        <v>1.4000000000000004</v>
      </c>
      <c r="G176" s="348">
        <v>0.9113</v>
      </c>
      <c r="H176" s="340">
        <f>'INFORM CC 2025'!AH173</f>
        <v>6</v>
      </c>
      <c r="I176" s="348">
        <f t="shared" si="26"/>
        <v>1</v>
      </c>
      <c r="J176" s="348">
        <v>0.63386399999999998</v>
      </c>
      <c r="K176" s="341">
        <f>'INFORM CC 2025'!AK173</f>
        <v>6.3</v>
      </c>
      <c r="L176" s="348">
        <f t="shared" si="27"/>
        <v>1.2999999999999998</v>
      </c>
      <c r="M176" s="348">
        <v>1.1452169999999999</v>
      </c>
      <c r="N176" s="341">
        <f>'INFORM CC 2025'!AJ173</f>
        <v>6.2</v>
      </c>
      <c r="O176" s="348">
        <f t="shared" si="28"/>
        <v>1.2000000000000002</v>
      </c>
      <c r="P176" s="348">
        <v>0.47484599999999999</v>
      </c>
      <c r="Q176" s="348">
        <v>1.8385891012988913</v>
      </c>
      <c r="R176" s="349">
        <v>251</v>
      </c>
      <c r="S176" s="349">
        <v>1136</v>
      </c>
      <c r="T176" s="349">
        <f t="shared" si="29"/>
        <v>91.724047213071103</v>
      </c>
      <c r="U176" s="349">
        <f t="shared" si="30"/>
        <v>415.13353639063251</v>
      </c>
      <c r="V176" s="348">
        <v>0.24564015203886491</v>
      </c>
      <c r="W176" s="349">
        <v>859</v>
      </c>
      <c r="X176" s="349">
        <v>594</v>
      </c>
      <c r="Y176" s="349">
        <f t="shared" si="31"/>
        <v>313.90819345031105</v>
      </c>
      <c r="Z176" s="349">
        <f t="shared" si="32"/>
        <v>217.06806392256667</v>
      </c>
      <c r="AA176" s="348">
        <v>1.7</v>
      </c>
      <c r="AB176" s="348">
        <v>0.7</v>
      </c>
      <c r="AC176" s="348">
        <v>0.1</v>
      </c>
      <c r="AD176" s="349">
        <f>('INFORM CC 2025'!AG173/10)*'Resultados INFORM CC'!AO176</f>
        <v>1587</v>
      </c>
      <c r="AE176" s="350">
        <f>('INFORM CC 2025'!AH173/10)*'Resultados INFORM CC'!AP176</f>
        <v>2810.4</v>
      </c>
      <c r="AF176" s="350">
        <f>('INFORM CC 2025'!AI173/10)*'Resultados INFORM CC'!AQ176</f>
        <v>3735.6800000000003</v>
      </c>
      <c r="AG176" s="350">
        <f>('INFORM CC 2025'!AJ173/10)*'Resultados INFORM CC'!AR176</f>
        <v>5064.16</v>
      </c>
      <c r="AH176" s="350">
        <f>('INFORM CC 2025'!AK173/10)*'Resultados INFORM CC'!AS176</f>
        <v>8780.94</v>
      </c>
      <c r="AI176" s="350">
        <f>('INFORM CC 2025'!AG173/10)*'Resultados INFORM CC'!AT176</f>
        <v>495.5</v>
      </c>
      <c r="AJ176" s="350">
        <f>('INFORM CC 2025'!AH173/10)*'Resultados INFORM CC'!AU176</f>
        <v>1027.0169812255579</v>
      </c>
      <c r="AK176" s="350">
        <f>('INFORM CC 2025'!AI173/10)*'Resultados INFORM CC'!AV176</f>
        <v>1365.1461700913367</v>
      </c>
      <c r="AL176" s="350">
        <f>('INFORM CC 2025'!AJ173/10)*'Resultados INFORM CC'!AU176</f>
        <v>1061.2508805997431</v>
      </c>
      <c r="AM176" s="350">
        <f>('INFORM CC 2025'!AK173/10)*'Resultados INFORM CC'!AV176</f>
        <v>1343.8157611836593</v>
      </c>
      <c r="AO176" s="349">
        <v>3174</v>
      </c>
      <c r="AP176" s="350">
        <v>4684</v>
      </c>
      <c r="AQ176" s="350">
        <v>5837</v>
      </c>
      <c r="AR176" s="350">
        <v>8168</v>
      </c>
      <c r="AS176" s="350">
        <v>13938</v>
      </c>
      <c r="AT176" s="350">
        <v>991</v>
      </c>
      <c r="AU176" s="350">
        <f t="shared" si="33"/>
        <v>1711.6949687092631</v>
      </c>
      <c r="AV176" s="350">
        <f t="shared" si="34"/>
        <v>2133.0408907677133</v>
      </c>
      <c r="AW176" s="350">
        <f t="shared" si="35"/>
        <v>2984.8685961608157</v>
      </c>
      <c r="AX176" s="350">
        <f t="shared" si="36"/>
        <v>5093.4253787083062</v>
      </c>
    </row>
    <row r="177" spans="1:50">
      <c r="A177" s="367" t="s">
        <v>265</v>
      </c>
      <c r="B177" s="368" t="s">
        <v>271</v>
      </c>
      <c r="C177" s="369">
        <v>1208</v>
      </c>
      <c r="D177" s="341">
        <f>'INFORM CC 2025'!AG174</f>
        <v>5.0999999999999996</v>
      </c>
      <c r="E177" s="340">
        <f>'INFORM CC 2025'!AI174</f>
        <v>6.5</v>
      </c>
      <c r="F177" s="348">
        <f t="shared" si="25"/>
        <v>1.4000000000000004</v>
      </c>
      <c r="G177" s="348">
        <v>0.9113</v>
      </c>
      <c r="H177" s="340">
        <f>'INFORM CC 2025'!AH174</f>
        <v>6.4</v>
      </c>
      <c r="I177" s="348">
        <f t="shared" si="26"/>
        <v>1.3000000000000007</v>
      </c>
      <c r="J177" s="348">
        <v>0.63386399999999998</v>
      </c>
      <c r="K177" s="341">
        <f>'INFORM CC 2025'!AK174</f>
        <v>6.4</v>
      </c>
      <c r="L177" s="348">
        <f t="shared" si="27"/>
        <v>1.3000000000000007</v>
      </c>
      <c r="M177" s="348">
        <v>1.1452169999999999</v>
      </c>
      <c r="N177" s="341">
        <f>'INFORM CC 2025'!AJ174</f>
        <v>6.3</v>
      </c>
      <c r="O177" s="348">
        <f t="shared" si="28"/>
        <v>1.2000000000000002</v>
      </c>
      <c r="P177" s="348">
        <v>0.47484599999999999</v>
      </c>
      <c r="Q177" s="348">
        <v>0</v>
      </c>
      <c r="R177" s="349">
        <v>0</v>
      </c>
      <c r="S177" s="349">
        <v>13</v>
      </c>
      <c r="T177" s="349">
        <f t="shared" si="29"/>
        <v>0</v>
      </c>
      <c r="U177" s="349">
        <f t="shared" si="30"/>
        <v>4.7506478636251961</v>
      </c>
      <c r="V177" s="348">
        <v>3.2679392287026778</v>
      </c>
      <c r="W177" s="349">
        <v>9765</v>
      </c>
      <c r="X177" s="349">
        <v>6294</v>
      </c>
      <c r="Y177" s="349">
        <f t="shared" si="31"/>
        <v>3568.4674144846185</v>
      </c>
      <c r="Z177" s="349">
        <f t="shared" si="32"/>
        <v>2300.0444348966912</v>
      </c>
      <c r="AA177" s="348">
        <v>1.7</v>
      </c>
      <c r="AB177" s="348">
        <v>0.7</v>
      </c>
      <c r="AC177" s="348">
        <v>0.1</v>
      </c>
      <c r="AD177" s="349">
        <f>('INFORM CC 2025'!AG174/10)*'Resultados INFORM CC'!AO177</f>
        <v>17508.3</v>
      </c>
      <c r="AE177" s="350">
        <f>('INFORM CC 2025'!AH174/10)*'Resultados INFORM CC'!AP177</f>
        <v>32428.16</v>
      </c>
      <c r="AF177" s="350">
        <f>('INFORM CC 2025'!AI174/10)*'Resultados INFORM CC'!AQ177</f>
        <v>41041</v>
      </c>
      <c r="AG177" s="350">
        <f>('INFORM CC 2025'!AJ174/10)*'Resultados INFORM CC'!AR177</f>
        <v>55666.8</v>
      </c>
      <c r="AH177" s="350">
        <f>('INFORM CC 2025'!AK174/10)*'Resultados INFORM CC'!AS177</f>
        <v>96497.919999999998</v>
      </c>
      <c r="AI177" s="350">
        <f>('INFORM CC 2025'!AG174/10)*'Resultados INFORM CC'!AT177</f>
        <v>6639.18</v>
      </c>
      <c r="AJ177" s="350">
        <f>('INFORM CC 2025'!AH174/10)*'Resultados INFORM CC'!AU177</f>
        <v>11850.366848099695</v>
      </c>
      <c r="AK177" s="350">
        <f>('INFORM CC 2025'!AI174/10)*'Resultados INFORM CC'!AV177</f>
        <v>14997.795305464744</v>
      </c>
      <c r="AL177" s="350">
        <f>('INFORM CC 2025'!AJ174/10)*'Resultados INFORM CC'!AU177</f>
        <v>11665.204866098138</v>
      </c>
      <c r="AM177" s="350">
        <f>('INFORM CC 2025'!AK174/10)*'Resultados INFORM CC'!AV177</f>
        <v>14767.059993072979</v>
      </c>
      <c r="AO177" s="349">
        <v>34330</v>
      </c>
      <c r="AP177" s="350">
        <v>50669</v>
      </c>
      <c r="AQ177" s="350">
        <v>63140</v>
      </c>
      <c r="AR177" s="350">
        <v>88360</v>
      </c>
      <c r="AS177" s="350">
        <v>150778</v>
      </c>
      <c r="AT177" s="350">
        <v>13018</v>
      </c>
      <c r="AU177" s="350">
        <f t="shared" si="33"/>
        <v>18516.198200155774</v>
      </c>
      <c r="AV177" s="350">
        <f t="shared" si="34"/>
        <v>23073.531239176529</v>
      </c>
      <c r="AW177" s="350">
        <f t="shared" si="35"/>
        <v>32289.788094609412</v>
      </c>
      <c r="AX177" s="350">
        <f t="shared" si="36"/>
        <v>55099.475660129217</v>
      </c>
    </row>
    <row r="178" spans="1:50">
      <c r="A178" s="367" t="s">
        <v>265</v>
      </c>
      <c r="B178" s="368" t="s">
        <v>272</v>
      </c>
      <c r="C178" s="369">
        <v>1209</v>
      </c>
      <c r="D178" s="341">
        <f>'INFORM CC 2025'!AG175</f>
        <v>4.9000000000000004</v>
      </c>
      <c r="E178" s="340">
        <f>'INFORM CC 2025'!AI175</f>
        <v>7</v>
      </c>
      <c r="F178" s="348">
        <f t="shared" si="25"/>
        <v>2.0999999999999996</v>
      </c>
      <c r="G178" s="348">
        <v>0.9113</v>
      </c>
      <c r="H178" s="340">
        <f>'INFORM CC 2025'!AH175</f>
        <v>6.8</v>
      </c>
      <c r="I178" s="348">
        <f t="shared" si="26"/>
        <v>1.8999999999999995</v>
      </c>
      <c r="J178" s="348">
        <v>0.63386399999999998</v>
      </c>
      <c r="K178" s="341">
        <f>'INFORM CC 2025'!AK175</f>
        <v>7</v>
      </c>
      <c r="L178" s="348">
        <f t="shared" si="27"/>
        <v>2.0999999999999996</v>
      </c>
      <c r="M178" s="348">
        <v>1.1452169999999999</v>
      </c>
      <c r="N178" s="341">
        <f>'INFORM CC 2025'!AJ175</f>
        <v>6.8</v>
      </c>
      <c r="O178" s="348">
        <f t="shared" si="28"/>
        <v>1.8999999999999995</v>
      </c>
      <c r="P178" s="348">
        <v>0.47484599999999999</v>
      </c>
      <c r="Q178" s="348">
        <v>1.5765890361816517</v>
      </c>
      <c r="R178" s="349">
        <v>78</v>
      </c>
      <c r="S178" s="349">
        <v>351</v>
      </c>
      <c r="T178" s="349">
        <f t="shared" si="29"/>
        <v>28.503887181751178</v>
      </c>
      <c r="U178" s="349">
        <f t="shared" si="30"/>
        <v>128.26749231788031</v>
      </c>
      <c r="V178" s="348">
        <v>0.88422197516350387</v>
      </c>
      <c r="W178" s="349">
        <v>338</v>
      </c>
      <c r="X178" s="349">
        <v>222</v>
      </c>
      <c r="Y178" s="349">
        <f t="shared" si="31"/>
        <v>123.51684445425511</v>
      </c>
      <c r="Z178" s="349">
        <f t="shared" si="32"/>
        <v>81.12644813267643</v>
      </c>
      <c r="AA178" s="348">
        <v>1.7</v>
      </c>
      <c r="AB178" s="348">
        <v>0.7</v>
      </c>
      <c r="AC178" s="348">
        <v>0.1</v>
      </c>
      <c r="AD178" s="349">
        <f>('INFORM CC 2025'!AG175/10)*'Resultados INFORM CC'!AO178</f>
        <v>591.43000000000006</v>
      </c>
      <c r="AE178" s="350">
        <f>('INFORM CC 2025'!AH175/10)*'Resultados INFORM CC'!AP178</f>
        <v>1211.08</v>
      </c>
      <c r="AF178" s="350">
        <f>('INFORM CC 2025'!AI175/10)*'Resultados INFORM CC'!AQ178</f>
        <v>1554</v>
      </c>
      <c r="AG178" s="350">
        <f>('INFORM CC 2025'!AJ175/10)*'Resultados INFORM CC'!AR178</f>
        <v>2112.08</v>
      </c>
      <c r="AH178" s="350">
        <f>('INFORM CC 2025'!AK175/10)*'Resultados INFORM CC'!AS178</f>
        <v>3709.9999999999995</v>
      </c>
      <c r="AI178" s="350">
        <f>('INFORM CC 2025'!AG175/10)*'Resultados INFORM CC'!AT178</f>
        <v>244.02</v>
      </c>
      <c r="AJ178" s="350">
        <f>('INFORM CC 2025'!AH175/10)*'Resultados INFORM CC'!AU178</f>
        <v>442.57035497532326</v>
      </c>
      <c r="AK178" s="350">
        <f>('INFORM CC 2025'!AI175/10)*'Resultados INFORM CC'!AV178</f>
        <v>567.88513692873494</v>
      </c>
      <c r="AL178" s="350">
        <f>('INFORM CC 2025'!AJ175/10)*'Resultados INFORM CC'!AU178</f>
        <v>442.57035497532326</v>
      </c>
      <c r="AM178" s="350">
        <f>('INFORM CC 2025'!AK175/10)*'Resultados INFORM CC'!AV178</f>
        <v>567.88513692873494</v>
      </c>
      <c r="AO178" s="349">
        <v>1207</v>
      </c>
      <c r="AP178" s="350">
        <v>1781</v>
      </c>
      <c r="AQ178" s="350">
        <v>2220</v>
      </c>
      <c r="AR178" s="350">
        <v>3106</v>
      </c>
      <c r="AS178" s="350">
        <v>5300</v>
      </c>
      <c r="AT178" s="350">
        <v>498</v>
      </c>
      <c r="AU178" s="350">
        <f t="shared" si="33"/>
        <v>650.83875731665194</v>
      </c>
      <c r="AV178" s="350">
        <f t="shared" si="34"/>
        <v>811.26448132676433</v>
      </c>
      <c r="AW178" s="350">
        <f t="shared" si="35"/>
        <v>1135.0394049553738</v>
      </c>
      <c r="AX178" s="350">
        <f t="shared" si="36"/>
        <v>1936.8025905548877</v>
      </c>
    </row>
    <row r="179" spans="1:50">
      <c r="A179" s="367" t="s">
        <v>265</v>
      </c>
      <c r="B179" s="368" t="s">
        <v>273</v>
      </c>
      <c r="C179" s="369">
        <v>1210</v>
      </c>
      <c r="D179" s="341">
        <f>'INFORM CC 2025'!AG176</f>
        <v>5.8</v>
      </c>
      <c r="E179" s="340">
        <f>'INFORM CC 2025'!AI176</f>
        <v>7.1</v>
      </c>
      <c r="F179" s="348">
        <f t="shared" si="25"/>
        <v>1.2999999999999998</v>
      </c>
      <c r="G179" s="348">
        <v>0.9113</v>
      </c>
      <c r="H179" s="340">
        <f>'INFORM CC 2025'!AH176</f>
        <v>7</v>
      </c>
      <c r="I179" s="348">
        <f t="shared" si="26"/>
        <v>1.2000000000000002</v>
      </c>
      <c r="J179" s="348">
        <v>0.63386399999999998</v>
      </c>
      <c r="K179" s="341">
        <f>'INFORM CC 2025'!AK176</f>
        <v>7.2</v>
      </c>
      <c r="L179" s="348">
        <f t="shared" si="27"/>
        <v>1.4000000000000004</v>
      </c>
      <c r="M179" s="348">
        <v>1.1452169999999999</v>
      </c>
      <c r="N179" s="341">
        <f>'INFORM CC 2025'!AJ176</f>
        <v>7.1</v>
      </c>
      <c r="O179" s="348">
        <f t="shared" si="28"/>
        <v>1.2999999999999998</v>
      </c>
      <c r="P179" s="348">
        <v>0.47484599999999999</v>
      </c>
      <c r="Q179" s="348">
        <v>0</v>
      </c>
      <c r="R179" s="349">
        <v>1</v>
      </c>
      <c r="S179" s="349">
        <v>26</v>
      </c>
      <c r="T179" s="349">
        <f t="shared" si="29"/>
        <v>0.36543445104809202</v>
      </c>
      <c r="U179" s="349">
        <f t="shared" si="30"/>
        <v>9.5012957272503922</v>
      </c>
      <c r="V179" s="348">
        <v>1.9238117144283366</v>
      </c>
      <c r="W179" s="349">
        <v>2325</v>
      </c>
      <c r="X179" s="349">
        <v>1457</v>
      </c>
      <c r="Y179" s="349">
        <f t="shared" si="31"/>
        <v>849.63509868681399</v>
      </c>
      <c r="Z179" s="349">
        <f t="shared" si="32"/>
        <v>532.43799517707009</v>
      </c>
      <c r="AA179" s="348">
        <v>1.7</v>
      </c>
      <c r="AB179" s="348">
        <v>0.7</v>
      </c>
      <c r="AC179" s="348">
        <v>0.1</v>
      </c>
      <c r="AD179" s="349">
        <f>('INFORM CC 2025'!AG176/10)*'Resultados INFORM CC'!AO179</f>
        <v>4772.82</v>
      </c>
      <c r="AE179" s="350">
        <f>('INFORM CC 2025'!AH176/10)*'Resultados INFORM CC'!AP179</f>
        <v>8501.5</v>
      </c>
      <c r="AF179" s="350">
        <f>('INFORM CC 2025'!AI176/10)*'Resultados INFORM CC'!AQ179</f>
        <v>10745.14</v>
      </c>
      <c r="AG179" s="350">
        <f>('INFORM CC 2025'!AJ176/10)*'Resultados INFORM CC'!AR179</f>
        <v>15037.8</v>
      </c>
      <c r="AH179" s="350">
        <f>('INFORM CC 2025'!AK176/10)*'Resultados INFORM CC'!AS179</f>
        <v>26021.52</v>
      </c>
      <c r="AI179" s="350">
        <f>('INFORM CC 2025'!AG176/10)*'Resultados INFORM CC'!AT179</f>
        <v>1638.5</v>
      </c>
      <c r="AJ179" s="350">
        <f>('INFORM CC 2025'!AH176/10)*'Resultados INFORM CC'!AU179</f>
        <v>3106.7409855853543</v>
      </c>
      <c r="AK179" s="350">
        <f>('INFORM CC 2025'!AI176/10)*'Resultados INFORM CC'!AV179</f>
        <v>3926.6443373348952</v>
      </c>
      <c r="AL179" s="350">
        <f>('INFORM CC 2025'!AJ176/10)*'Resultados INFORM CC'!AU179</f>
        <v>3151.122999665145</v>
      </c>
      <c r="AM179" s="350">
        <f>('INFORM CC 2025'!AK176/10)*'Resultados INFORM CC'!AV179</f>
        <v>3981.9491871565133</v>
      </c>
      <c r="AO179" s="349">
        <v>8229</v>
      </c>
      <c r="AP179" s="350">
        <v>12145</v>
      </c>
      <c r="AQ179" s="350">
        <v>15134</v>
      </c>
      <c r="AR179" s="350">
        <v>21180</v>
      </c>
      <c r="AS179" s="350">
        <v>36141</v>
      </c>
      <c r="AT179" s="350">
        <v>2825</v>
      </c>
      <c r="AU179" s="350">
        <f t="shared" si="33"/>
        <v>4438.2014079790779</v>
      </c>
      <c r="AV179" s="350">
        <f t="shared" si="34"/>
        <v>5530.4849821618245</v>
      </c>
      <c r="AW179" s="350">
        <f t="shared" si="35"/>
        <v>7739.9016731985894</v>
      </c>
      <c r="AX179" s="350">
        <f t="shared" si="36"/>
        <v>13207.166495329095</v>
      </c>
    </row>
    <row r="180" spans="1:50">
      <c r="A180" s="367" t="s">
        <v>265</v>
      </c>
      <c r="B180" s="368" t="s">
        <v>274</v>
      </c>
      <c r="C180" s="369">
        <v>1211</v>
      </c>
      <c r="D180" s="341">
        <f>'INFORM CC 2025'!AG177</f>
        <v>5</v>
      </c>
      <c r="E180" s="340">
        <f>'INFORM CC 2025'!AI177</f>
        <v>5.5</v>
      </c>
      <c r="F180" s="348">
        <f t="shared" si="25"/>
        <v>0.5</v>
      </c>
      <c r="G180" s="348">
        <v>0.9113</v>
      </c>
      <c r="H180" s="340">
        <f>'INFORM CC 2025'!AH177</f>
        <v>5.5</v>
      </c>
      <c r="I180" s="348">
        <f t="shared" si="26"/>
        <v>0.5</v>
      </c>
      <c r="J180" s="348">
        <v>0.63386399999999998</v>
      </c>
      <c r="K180" s="341">
        <f>'INFORM CC 2025'!AK177</f>
        <v>5.7</v>
      </c>
      <c r="L180" s="348">
        <f t="shared" si="27"/>
        <v>0.70000000000000018</v>
      </c>
      <c r="M180" s="348">
        <v>1.1452169999999999</v>
      </c>
      <c r="N180" s="341">
        <f>'INFORM CC 2025'!AJ177</f>
        <v>5.5</v>
      </c>
      <c r="O180" s="348">
        <f t="shared" si="28"/>
        <v>0.5</v>
      </c>
      <c r="P180" s="348">
        <v>0.47484599999999999</v>
      </c>
      <c r="Q180" s="348">
        <v>1.5492016035599869</v>
      </c>
      <c r="R180" s="349">
        <v>198</v>
      </c>
      <c r="S180" s="349">
        <v>862</v>
      </c>
      <c r="T180" s="349">
        <f t="shared" si="29"/>
        <v>72.356021307522226</v>
      </c>
      <c r="U180" s="349">
        <f t="shared" si="30"/>
        <v>315.00449680345531</v>
      </c>
      <c r="V180" s="348">
        <v>0.24922130261413766</v>
      </c>
      <c r="W180" s="349">
        <v>840</v>
      </c>
      <c r="X180" s="349">
        <v>565</v>
      </c>
      <c r="Y180" s="349">
        <f t="shared" si="31"/>
        <v>306.96493888039731</v>
      </c>
      <c r="Z180" s="349">
        <f t="shared" si="32"/>
        <v>206.47046484217199</v>
      </c>
      <c r="AA180" s="348">
        <v>1.7</v>
      </c>
      <c r="AB180" s="348">
        <v>0.7</v>
      </c>
      <c r="AC180" s="348">
        <v>0.1</v>
      </c>
      <c r="AD180" s="349">
        <f>('INFORM CC 2025'!AG177/10)*'Resultados INFORM CC'!AO180</f>
        <v>1512</v>
      </c>
      <c r="AE180" s="350">
        <f>('INFORM CC 2025'!AH177/10)*'Resultados INFORM CC'!AP180</f>
        <v>2455.2000000000003</v>
      </c>
      <c r="AF180" s="350">
        <f>('INFORM CC 2025'!AI177/10)*'Resultados INFORM CC'!AQ180</f>
        <v>3059.65</v>
      </c>
      <c r="AG180" s="350">
        <f>('INFORM CC 2025'!AJ177/10)*'Resultados INFORM CC'!AR180</f>
        <v>4281.75</v>
      </c>
      <c r="AH180" s="350">
        <f>('INFORM CC 2025'!AK177/10)*'Resultados INFORM CC'!AS180</f>
        <v>7571.31</v>
      </c>
      <c r="AI180" s="350">
        <f>('INFORM CC 2025'!AG177/10)*'Resultados INFORM CC'!AT180</f>
        <v>490</v>
      </c>
      <c r="AJ180" s="350">
        <f>('INFORM CC 2025'!AH177/10)*'Resultados INFORM CC'!AU180</f>
        <v>897.21466421327557</v>
      </c>
      <c r="AK180" s="350">
        <f>('INFORM CC 2025'!AI177/10)*'Resultados INFORM CC'!AV180</f>
        <v>1118.1015181492949</v>
      </c>
      <c r="AL180" s="350">
        <f>('INFORM CC 2025'!AJ177/10)*'Resultados INFORM CC'!AU180</f>
        <v>897.21466421327557</v>
      </c>
      <c r="AM180" s="350">
        <f>('INFORM CC 2025'!AK177/10)*'Resultados INFORM CC'!AV180</f>
        <v>1158.7597551729057</v>
      </c>
      <c r="AO180" s="349">
        <v>3024</v>
      </c>
      <c r="AP180" s="350">
        <v>4464</v>
      </c>
      <c r="AQ180" s="350">
        <v>5563</v>
      </c>
      <c r="AR180" s="350">
        <v>7785</v>
      </c>
      <c r="AS180" s="350">
        <v>13283</v>
      </c>
      <c r="AT180" s="350">
        <v>980</v>
      </c>
      <c r="AU180" s="350">
        <f t="shared" si="33"/>
        <v>1631.2993894786828</v>
      </c>
      <c r="AV180" s="350">
        <f t="shared" si="34"/>
        <v>2032.9118511805359</v>
      </c>
      <c r="AW180" s="350">
        <f t="shared" si="35"/>
        <v>2844.9072014093963</v>
      </c>
      <c r="AX180" s="350">
        <f t="shared" si="36"/>
        <v>4854.0658132718063</v>
      </c>
    </row>
    <row r="181" spans="1:50">
      <c r="A181" s="367" t="s">
        <v>265</v>
      </c>
      <c r="B181" s="368" t="s">
        <v>176</v>
      </c>
      <c r="C181" s="369">
        <v>1212</v>
      </c>
      <c r="D181" s="341">
        <f>'INFORM CC 2025'!AG178</f>
        <v>6.3</v>
      </c>
      <c r="E181" s="340">
        <f>'INFORM CC 2025'!AI178</f>
        <v>6.7</v>
      </c>
      <c r="F181" s="348">
        <f t="shared" si="25"/>
        <v>0.40000000000000036</v>
      </c>
      <c r="G181" s="348">
        <v>0.9113</v>
      </c>
      <c r="H181" s="340">
        <f>'INFORM CC 2025'!AH178</f>
        <v>6.6</v>
      </c>
      <c r="I181" s="348">
        <f t="shared" si="26"/>
        <v>0.29999999999999982</v>
      </c>
      <c r="J181" s="348">
        <v>0.63386399999999998</v>
      </c>
      <c r="K181" s="341">
        <f>'INFORM CC 2025'!AK178</f>
        <v>6.7</v>
      </c>
      <c r="L181" s="348">
        <f t="shared" si="27"/>
        <v>0.40000000000000036</v>
      </c>
      <c r="M181" s="348">
        <v>1.1452169999999999</v>
      </c>
      <c r="N181" s="341">
        <f>'INFORM CC 2025'!AJ178</f>
        <v>6.6</v>
      </c>
      <c r="O181" s="348">
        <f t="shared" si="28"/>
        <v>0.29999999999999982</v>
      </c>
      <c r="P181" s="348">
        <v>0.47484599999999999</v>
      </c>
      <c r="Q181" s="348">
        <v>1.1670762220844064E-3</v>
      </c>
      <c r="R181" s="349">
        <v>0</v>
      </c>
      <c r="S181" s="349">
        <v>2</v>
      </c>
      <c r="T181" s="349">
        <f t="shared" si="29"/>
        <v>0</v>
      </c>
      <c r="U181" s="349">
        <f t="shared" si="30"/>
        <v>0.73086890209618405</v>
      </c>
      <c r="V181" s="348">
        <v>2.2695191619936699</v>
      </c>
      <c r="W181" s="349">
        <v>2708</v>
      </c>
      <c r="X181" s="349">
        <v>1759</v>
      </c>
      <c r="Y181" s="349">
        <f t="shared" si="31"/>
        <v>989.59649343823321</v>
      </c>
      <c r="Z181" s="349">
        <f t="shared" si="32"/>
        <v>642.79919939359388</v>
      </c>
      <c r="AA181" s="348">
        <v>1.7</v>
      </c>
      <c r="AB181" s="348">
        <v>0.7</v>
      </c>
      <c r="AC181" s="348">
        <v>0.1</v>
      </c>
      <c r="AD181" s="349">
        <f>('INFORM CC 2025'!AG178/10)*'Resultados INFORM CC'!AO181</f>
        <v>5845.77</v>
      </c>
      <c r="AE181" s="350">
        <f>('INFORM CC 2025'!AH178/10)*'Resultados INFORM CC'!AP181</f>
        <v>9038.0399999999991</v>
      </c>
      <c r="AF181" s="350">
        <f>('INFORM CC 2025'!AI178/10)*'Resultados INFORM CC'!AQ181</f>
        <v>11433.550000000001</v>
      </c>
      <c r="AG181" s="350">
        <f>('INFORM CC 2025'!AJ178/10)*'Resultados INFORM CC'!AR181</f>
        <v>15761.459999999997</v>
      </c>
      <c r="AH181" s="350">
        <f>('INFORM CC 2025'!AK178/10)*'Resultados INFORM CC'!AS181</f>
        <v>27303.170000000002</v>
      </c>
      <c r="AI181" s="350">
        <f>('INFORM CC 2025'!AG178/10)*'Resultados INFORM CC'!AT181</f>
        <v>2433.06</v>
      </c>
      <c r="AJ181" s="350">
        <f>('INFORM CC 2025'!AH178/10)*'Resultados INFORM CC'!AU181</f>
        <v>3302.8111859506971</v>
      </c>
      <c r="AK181" s="350">
        <f>('INFORM CC 2025'!AI178/10)*'Resultados INFORM CC'!AV181</f>
        <v>4178.2130677809128</v>
      </c>
      <c r="AL181" s="350">
        <f>('INFORM CC 2025'!AJ178/10)*'Resultados INFORM CC'!AU181</f>
        <v>3302.8111859506971</v>
      </c>
      <c r="AM181" s="350">
        <f>('INFORM CC 2025'!AK178/10)*'Resultados INFORM CC'!AV181</f>
        <v>4178.2130677809128</v>
      </c>
      <c r="AO181" s="349">
        <v>9279</v>
      </c>
      <c r="AP181" s="350">
        <v>13694</v>
      </c>
      <c r="AQ181" s="350">
        <v>17065</v>
      </c>
      <c r="AR181" s="350">
        <v>23881</v>
      </c>
      <c r="AS181" s="350">
        <v>40751</v>
      </c>
      <c r="AT181" s="350">
        <v>3862</v>
      </c>
      <c r="AU181" s="350">
        <f t="shared" si="33"/>
        <v>5004.259372652572</v>
      </c>
      <c r="AV181" s="350">
        <f t="shared" si="34"/>
        <v>6236.1389071356907</v>
      </c>
      <c r="AW181" s="350">
        <f t="shared" si="35"/>
        <v>8726.9401254794848</v>
      </c>
      <c r="AX181" s="350">
        <f t="shared" si="36"/>
        <v>14891.819314660797</v>
      </c>
    </row>
    <row r="182" spans="1:50">
      <c r="A182" s="367" t="s">
        <v>265</v>
      </c>
      <c r="B182" s="368" t="s">
        <v>256</v>
      </c>
      <c r="C182" s="369">
        <v>1213</v>
      </c>
      <c r="D182" s="341">
        <f>'INFORM CC 2025'!AG179</f>
        <v>5.2</v>
      </c>
      <c r="E182" s="340">
        <f>'INFORM CC 2025'!AI179</f>
        <v>6.2</v>
      </c>
      <c r="F182" s="348">
        <f t="shared" si="25"/>
        <v>1</v>
      </c>
      <c r="G182" s="348">
        <v>0.9113</v>
      </c>
      <c r="H182" s="340">
        <f>'INFORM CC 2025'!AH179</f>
        <v>6.2</v>
      </c>
      <c r="I182" s="348">
        <f t="shared" si="26"/>
        <v>1</v>
      </c>
      <c r="J182" s="348">
        <v>0.63386399999999998</v>
      </c>
      <c r="K182" s="341">
        <f>'INFORM CC 2025'!AK179</f>
        <v>6.2</v>
      </c>
      <c r="L182" s="348">
        <f t="shared" si="27"/>
        <v>1</v>
      </c>
      <c r="M182" s="348">
        <v>1.1452169999999999</v>
      </c>
      <c r="N182" s="341">
        <f>'INFORM CC 2025'!AJ179</f>
        <v>6.1</v>
      </c>
      <c r="O182" s="348">
        <f t="shared" si="28"/>
        <v>0.89999999999999947</v>
      </c>
      <c r="P182" s="348">
        <v>0.47484599999999999</v>
      </c>
      <c r="Q182" s="348">
        <v>0.91216222707458283</v>
      </c>
      <c r="R182" s="349">
        <v>107</v>
      </c>
      <c r="S182" s="349">
        <v>458</v>
      </c>
      <c r="T182" s="349">
        <f t="shared" si="29"/>
        <v>39.101486262145848</v>
      </c>
      <c r="U182" s="349">
        <f t="shared" si="30"/>
        <v>167.36897858002615</v>
      </c>
      <c r="V182" s="348">
        <v>0.28424506510238601</v>
      </c>
      <c r="W182" s="349">
        <v>776</v>
      </c>
      <c r="X182" s="349">
        <v>507</v>
      </c>
      <c r="Y182" s="349">
        <f t="shared" si="31"/>
        <v>283.57713401331944</v>
      </c>
      <c r="Z182" s="349">
        <f t="shared" si="32"/>
        <v>185.27526668138265</v>
      </c>
      <c r="AA182" s="348">
        <v>1.7</v>
      </c>
      <c r="AB182" s="348">
        <v>0.7</v>
      </c>
      <c r="AC182" s="348">
        <v>0.1</v>
      </c>
      <c r="AD182" s="349">
        <f>('INFORM CC 2025'!AG179/10)*'Resultados INFORM CC'!AO182</f>
        <v>1418.04</v>
      </c>
      <c r="AE182" s="350">
        <f>('INFORM CC 2025'!AH179/10)*'Resultados INFORM CC'!AP182</f>
        <v>2495.5</v>
      </c>
      <c r="AF182" s="350">
        <f>('INFORM CC 2025'!AI179/10)*'Resultados INFORM CC'!AQ182</f>
        <v>3109.92</v>
      </c>
      <c r="AG182" s="350">
        <f>('INFORM CC 2025'!AJ179/10)*'Resultados INFORM CC'!AR182</f>
        <v>4282.2</v>
      </c>
      <c r="AH182" s="350">
        <f>('INFORM CC 2025'!AK179/10)*'Resultados INFORM CC'!AS182</f>
        <v>7426.98</v>
      </c>
      <c r="AI182" s="350">
        <f>('INFORM CC 2025'!AG179/10)*'Resultados INFORM CC'!AT182</f>
        <v>549.64</v>
      </c>
      <c r="AJ182" s="350">
        <f>('INFORM CC 2025'!AH179/10)*'Resultados INFORM CC'!AU182</f>
        <v>911.94167259051358</v>
      </c>
      <c r="AK182" s="350">
        <f>('INFORM CC 2025'!AI179/10)*'Resultados INFORM CC'!AV182</f>
        <v>1136.4719080034822</v>
      </c>
      <c r="AL182" s="350">
        <f>('INFORM CC 2025'!AJ179/10)*'Resultados INFORM CC'!AU182</f>
        <v>897.23293593582787</v>
      </c>
      <c r="AM182" s="350">
        <f>('INFORM CC 2025'!AK179/10)*'Resultados INFORM CC'!AV182</f>
        <v>1136.4719080034822</v>
      </c>
      <c r="AO182" s="349">
        <v>2727</v>
      </c>
      <c r="AP182" s="350">
        <v>4025</v>
      </c>
      <c r="AQ182" s="350">
        <v>5016</v>
      </c>
      <c r="AR182" s="350">
        <v>7020</v>
      </c>
      <c r="AS182" s="350">
        <v>11979</v>
      </c>
      <c r="AT182" s="350">
        <v>1057</v>
      </c>
      <c r="AU182" s="350">
        <f t="shared" si="33"/>
        <v>1470.8736654685704</v>
      </c>
      <c r="AV182" s="350">
        <f t="shared" si="34"/>
        <v>1833.0192064572295</v>
      </c>
      <c r="AW182" s="350">
        <f t="shared" si="35"/>
        <v>2565.3498463576061</v>
      </c>
      <c r="AX182" s="350">
        <f t="shared" si="36"/>
        <v>4377.5392891050942</v>
      </c>
    </row>
    <row r="183" spans="1:50">
      <c r="A183" s="367" t="s">
        <v>265</v>
      </c>
      <c r="B183" s="368" t="s">
        <v>275</v>
      </c>
      <c r="C183" s="369">
        <v>1214</v>
      </c>
      <c r="D183" s="341">
        <f>'INFORM CC 2025'!AG180</f>
        <v>5.5</v>
      </c>
      <c r="E183" s="340">
        <f>'INFORM CC 2025'!AI180</f>
        <v>6.4</v>
      </c>
      <c r="F183" s="348">
        <f t="shared" si="25"/>
        <v>0.90000000000000036</v>
      </c>
      <c r="G183" s="348">
        <v>0.9113</v>
      </c>
      <c r="H183" s="340">
        <f>'INFORM CC 2025'!AH180</f>
        <v>6.2</v>
      </c>
      <c r="I183" s="348">
        <f t="shared" si="26"/>
        <v>0.70000000000000018</v>
      </c>
      <c r="J183" s="348">
        <v>0.63386399999999998</v>
      </c>
      <c r="K183" s="341">
        <f>'INFORM CC 2025'!AK180</f>
        <v>6.4</v>
      </c>
      <c r="L183" s="348">
        <f t="shared" si="27"/>
        <v>0.90000000000000036</v>
      </c>
      <c r="M183" s="348">
        <v>1.1452169999999999</v>
      </c>
      <c r="N183" s="341">
        <f>'INFORM CC 2025'!AJ180</f>
        <v>6.3</v>
      </c>
      <c r="O183" s="348">
        <f t="shared" si="28"/>
        <v>0.79999999999999982</v>
      </c>
      <c r="P183" s="348">
        <v>0.47484599999999999</v>
      </c>
      <c r="Q183" s="348">
        <v>2.4570024109448681E-16</v>
      </c>
      <c r="R183" s="349">
        <v>0</v>
      </c>
      <c r="S183" s="349">
        <v>0</v>
      </c>
      <c r="T183" s="349">
        <f t="shared" si="29"/>
        <v>0</v>
      </c>
      <c r="U183" s="349">
        <f t="shared" si="30"/>
        <v>0</v>
      </c>
      <c r="V183" s="348">
        <v>1.0987892959680847</v>
      </c>
      <c r="W183" s="349">
        <v>2396</v>
      </c>
      <c r="X183" s="349">
        <v>1589</v>
      </c>
      <c r="Y183" s="349">
        <f t="shared" si="31"/>
        <v>875.58094471122854</v>
      </c>
      <c r="Z183" s="349">
        <f t="shared" si="32"/>
        <v>580.6753427154182</v>
      </c>
      <c r="AA183" s="348">
        <v>1.7</v>
      </c>
      <c r="AB183" s="348">
        <v>0.7</v>
      </c>
      <c r="AC183" s="348">
        <v>0.1</v>
      </c>
      <c r="AD183" s="349">
        <f>('INFORM CC 2025'!AG180/10)*'Resultados INFORM CC'!AO183</f>
        <v>4473.1500000000005</v>
      </c>
      <c r="AE183" s="350">
        <f>('INFORM CC 2025'!AH180/10)*'Resultados INFORM CC'!AP183</f>
        <v>7442.48</v>
      </c>
      <c r="AF183" s="350">
        <f>('INFORM CC 2025'!AI180/10)*'Resultados INFORM CC'!AQ183</f>
        <v>9573.76</v>
      </c>
      <c r="AG183" s="350">
        <f>('INFORM CC 2025'!AJ180/10)*'Resultados INFORM CC'!AR183</f>
        <v>13188.42</v>
      </c>
      <c r="AH183" s="350">
        <f>('INFORM CC 2025'!AK180/10)*'Resultados INFORM CC'!AS183</f>
        <v>22862.080000000002</v>
      </c>
      <c r="AI183" s="350">
        <f>('INFORM CC 2025'!AG180/10)*'Resultados INFORM CC'!AT183</f>
        <v>1767.15</v>
      </c>
      <c r="AJ183" s="350">
        <f>('INFORM CC 2025'!AH180/10)*'Resultados INFORM CC'!AU183</f>
        <v>2719.7385932364041</v>
      </c>
      <c r="AK183" s="350">
        <f>('INFORM CC 2025'!AI180/10)*'Resultados INFORM CC'!AV183</f>
        <v>3498.5817300661815</v>
      </c>
      <c r="AL183" s="350">
        <f>('INFORM CC 2025'!AJ180/10)*'Resultados INFORM CC'!AU183</f>
        <v>2763.6053447402169</v>
      </c>
      <c r="AM183" s="350">
        <f>('INFORM CC 2025'!AK180/10)*'Resultados INFORM CC'!AV183</f>
        <v>3498.5817300661815</v>
      </c>
      <c r="AO183" s="349">
        <v>8133</v>
      </c>
      <c r="AP183" s="350">
        <v>12004</v>
      </c>
      <c r="AQ183" s="350">
        <v>14959</v>
      </c>
      <c r="AR183" s="350">
        <v>20934</v>
      </c>
      <c r="AS183" s="350">
        <v>35722</v>
      </c>
      <c r="AT183" s="350">
        <v>3213</v>
      </c>
      <c r="AU183" s="350">
        <f t="shared" si="33"/>
        <v>4386.6751503812966</v>
      </c>
      <c r="AV183" s="350">
        <f t="shared" si="34"/>
        <v>5466.5339532284088</v>
      </c>
      <c r="AW183" s="350">
        <f t="shared" si="35"/>
        <v>7650.0047982407586</v>
      </c>
      <c r="AX183" s="350">
        <f t="shared" si="36"/>
        <v>13054.049460339944</v>
      </c>
    </row>
    <row r="184" spans="1:50">
      <c r="A184" s="367" t="s">
        <v>265</v>
      </c>
      <c r="B184" s="368" t="s">
        <v>235</v>
      </c>
      <c r="C184" s="369">
        <v>1215</v>
      </c>
      <c r="D184" s="341">
        <f>'INFORM CC 2025'!AG181</f>
        <v>4.9000000000000004</v>
      </c>
      <c r="E184" s="340">
        <f>'INFORM CC 2025'!AI181</f>
        <v>6.1</v>
      </c>
      <c r="F184" s="348">
        <f t="shared" si="25"/>
        <v>1.1999999999999993</v>
      </c>
      <c r="G184" s="348">
        <v>0.9113</v>
      </c>
      <c r="H184" s="340">
        <f>'INFORM CC 2025'!AH181</f>
        <v>5.9</v>
      </c>
      <c r="I184" s="348">
        <f t="shared" si="26"/>
        <v>1</v>
      </c>
      <c r="J184" s="348">
        <v>0.63386399999999998</v>
      </c>
      <c r="K184" s="341">
        <f>'INFORM CC 2025'!AK181</f>
        <v>6</v>
      </c>
      <c r="L184" s="348">
        <f t="shared" si="27"/>
        <v>1.0999999999999996</v>
      </c>
      <c r="M184" s="348">
        <v>1.1452169999999999</v>
      </c>
      <c r="N184" s="341">
        <f>'INFORM CC 2025'!AJ181</f>
        <v>5.9</v>
      </c>
      <c r="O184" s="348">
        <f t="shared" si="28"/>
        <v>1</v>
      </c>
      <c r="P184" s="348">
        <v>0.47484599999999999</v>
      </c>
      <c r="Q184" s="348">
        <v>5.8353811104220315E-3</v>
      </c>
      <c r="R184" s="349">
        <v>1</v>
      </c>
      <c r="S184" s="349">
        <v>14</v>
      </c>
      <c r="T184" s="349">
        <f t="shared" si="29"/>
        <v>0.36543445104809202</v>
      </c>
      <c r="U184" s="349">
        <f t="shared" si="30"/>
        <v>5.1160823146732888</v>
      </c>
      <c r="V184" s="348">
        <v>3.4022610704902725</v>
      </c>
      <c r="W184" s="349">
        <v>3714</v>
      </c>
      <c r="X184" s="349">
        <v>2292</v>
      </c>
      <c r="Y184" s="349">
        <f t="shared" si="31"/>
        <v>1357.2235511926137</v>
      </c>
      <c r="Z184" s="349">
        <f t="shared" si="32"/>
        <v>837.57576180222691</v>
      </c>
      <c r="AA184" s="348">
        <v>1.7</v>
      </c>
      <c r="AB184" s="348">
        <v>0.7</v>
      </c>
      <c r="AC184" s="348">
        <v>0.1</v>
      </c>
      <c r="AD184" s="349">
        <f>('INFORM CC 2025'!AG181/10)*'Resultados INFORM CC'!AO184</f>
        <v>6563.55</v>
      </c>
      <c r="AE184" s="350">
        <f>('INFORM CC 2025'!AH181/10)*'Resultados INFORM CC'!AP184</f>
        <v>11664.300000000001</v>
      </c>
      <c r="AF184" s="350">
        <f>('INFORM CC 2025'!AI181/10)*'Resultados INFORM CC'!AQ184</f>
        <v>15027.96</v>
      </c>
      <c r="AG184" s="350">
        <f>('INFORM CC 2025'!AJ181/10)*'Resultados INFORM CC'!AR184</f>
        <v>20341.430000000004</v>
      </c>
      <c r="AH184" s="350">
        <f>('INFORM CC 2025'!AK181/10)*'Resultados INFORM CC'!AS184</f>
        <v>35299.199999999997</v>
      </c>
      <c r="AI184" s="350">
        <f>('INFORM CC 2025'!AG181/10)*'Resultados INFORM CC'!AT184</f>
        <v>2779.7700000000004</v>
      </c>
      <c r="AJ184" s="350">
        <f>('INFORM CC 2025'!AH181/10)*'Resultados INFORM CC'!AU184</f>
        <v>4262.5370673602602</v>
      </c>
      <c r="AK184" s="350">
        <f>('INFORM CC 2025'!AI181/10)*'Resultados INFORM CC'!AV184</f>
        <v>5491.7343129726842</v>
      </c>
      <c r="AL184" s="350">
        <f>('INFORM CC 2025'!AJ181/10)*'Resultados INFORM CC'!AU184</f>
        <v>4262.5370673602602</v>
      </c>
      <c r="AM184" s="350">
        <f>('INFORM CC 2025'!AK181/10)*'Resultados INFORM CC'!AV184</f>
        <v>5401.7058816124763</v>
      </c>
      <c r="AO184" s="349">
        <v>13395</v>
      </c>
      <c r="AP184" s="350">
        <v>19770</v>
      </c>
      <c r="AQ184" s="350">
        <v>24636</v>
      </c>
      <c r="AR184" s="350">
        <v>34477</v>
      </c>
      <c r="AS184" s="350">
        <v>58832</v>
      </c>
      <c r="AT184" s="350">
        <v>5673</v>
      </c>
      <c r="AU184" s="350">
        <f t="shared" si="33"/>
        <v>7224.6390972207791</v>
      </c>
      <c r="AV184" s="350">
        <f t="shared" si="34"/>
        <v>9002.8431360207942</v>
      </c>
      <c r="AW184" s="350">
        <f t="shared" si="35"/>
        <v>12599.083568785069</v>
      </c>
      <c r="AX184" s="350">
        <f t="shared" si="36"/>
        <v>21499.239624061349</v>
      </c>
    </row>
    <row r="185" spans="1:50">
      <c r="A185" s="367" t="s">
        <v>265</v>
      </c>
      <c r="B185" s="368" t="s">
        <v>276</v>
      </c>
      <c r="C185" s="369">
        <v>1216</v>
      </c>
      <c r="D185" s="341">
        <f>'INFORM CC 2025'!AG182</f>
        <v>5.3</v>
      </c>
      <c r="E185" s="340">
        <f>'INFORM CC 2025'!AI182</f>
        <v>7.1</v>
      </c>
      <c r="F185" s="348">
        <f t="shared" si="25"/>
        <v>1.7999999999999998</v>
      </c>
      <c r="G185" s="348">
        <v>0.9113</v>
      </c>
      <c r="H185" s="340">
        <f>'INFORM CC 2025'!AH182</f>
        <v>6.8</v>
      </c>
      <c r="I185" s="348">
        <f t="shared" si="26"/>
        <v>1.5</v>
      </c>
      <c r="J185" s="348">
        <v>0.63386399999999998</v>
      </c>
      <c r="K185" s="341">
        <f>'INFORM CC 2025'!AK182</f>
        <v>7.1</v>
      </c>
      <c r="L185" s="348">
        <f t="shared" si="27"/>
        <v>1.7999999999999998</v>
      </c>
      <c r="M185" s="348">
        <v>1.1452169999999999</v>
      </c>
      <c r="N185" s="341">
        <f>'INFORM CC 2025'!AJ182</f>
        <v>6.9</v>
      </c>
      <c r="O185" s="348">
        <f t="shared" si="28"/>
        <v>1.6000000000000005</v>
      </c>
      <c r="P185" s="348">
        <v>0.47484599999999999</v>
      </c>
      <c r="Q185" s="348">
        <v>0</v>
      </c>
      <c r="R185" s="349">
        <v>0</v>
      </c>
      <c r="S185" s="349">
        <v>33</v>
      </c>
      <c r="T185" s="349">
        <f t="shared" si="29"/>
        <v>0</v>
      </c>
      <c r="U185" s="349">
        <f t="shared" si="30"/>
        <v>12.059336884587037</v>
      </c>
      <c r="V185" s="348">
        <v>3.8438595180280548</v>
      </c>
      <c r="W185" s="349">
        <v>3868</v>
      </c>
      <c r="X185" s="349">
        <v>2467</v>
      </c>
      <c r="Y185" s="349">
        <f t="shared" si="31"/>
        <v>1413.5004566540199</v>
      </c>
      <c r="Z185" s="349">
        <f t="shared" si="32"/>
        <v>901.52679073564298</v>
      </c>
      <c r="AA185" s="348">
        <v>1.7</v>
      </c>
      <c r="AB185" s="348">
        <v>0.7</v>
      </c>
      <c r="AC185" s="348">
        <v>0.1</v>
      </c>
      <c r="AD185" s="349">
        <f>('INFORM CC 2025'!AG182/10)*'Resultados INFORM CC'!AO185</f>
        <v>7518.05</v>
      </c>
      <c r="AE185" s="350">
        <f>('INFORM CC 2025'!AH182/10)*'Resultados INFORM CC'!AP185</f>
        <v>14236.48</v>
      </c>
      <c r="AF185" s="350">
        <f>('INFORM CC 2025'!AI182/10)*'Resultados INFORM CC'!AQ185</f>
        <v>18523.189999999999</v>
      </c>
      <c r="AG185" s="350">
        <f>('INFORM CC 2025'!AJ182/10)*'Resultados INFORM CC'!AR185</f>
        <v>25191.9</v>
      </c>
      <c r="AH185" s="350">
        <f>('INFORM CC 2025'!AK182/10)*'Resultados INFORM CC'!AS185</f>
        <v>44233.71</v>
      </c>
      <c r="AI185" s="350">
        <f>('INFORM CC 2025'!AG182/10)*'Resultados INFORM CC'!AT185</f>
        <v>3232.4700000000003</v>
      </c>
      <c r="AJ185" s="350">
        <f>('INFORM CC 2025'!AH182/10)*'Resultados INFORM CC'!AU185</f>
        <v>5202.5002536571401</v>
      </c>
      <c r="AK185" s="350">
        <f>('INFORM CC 2025'!AI182/10)*'Resultados INFORM CC'!AV185</f>
        <v>6769.0117693095071</v>
      </c>
      <c r="AL185" s="350">
        <f>('INFORM CC 2025'!AJ182/10)*'Resultados INFORM CC'!AU185</f>
        <v>5279.0076103285701</v>
      </c>
      <c r="AM185" s="350">
        <f>('INFORM CC 2025'!AK182/10)*'Resultados INFORM CC'!AV185</f>
        <v>6769.0117693095071</v>
      </c>
      <c r="AO185" s="349">
        <v>14185</v>
      </c>
      <c r="AP185" s="350">
        <v>20936</v>
      </c>
      <c r="AQ185" s="350">
        <v>26089</v>
      </c>
      <c r="AR185" s="350">
        <v>36510</v>
      </c>
      <c r="AS185" s="350">
        <v>62301</v>
      </c>
      <c r="AT185" s="350">
        <v>6099</v>
      </c>
      <c r="AU185" s="350">
        <f t="shared" si="33"/>
        <v>7650.7356671428543</v>
      </c>
      <c r="AV185" s="350">
        <f t="shared" si="34"/>
        <v>9533.8193933936727</v>
      </c>
      <c r="AW185" s="350">
        <f t="shared" si="35"/>
        <v>13342.011807765839</v>
      </c>
      <c r="AX185" s="350">
        <f t="shared" si="36"/>
        <v>22766.931734747181</v>
      </c>
    </row>
    <row r="186" spans="1:50">
      <c r="A186" s="367" t="s">
        <v>265</v>
      </c>
      <c r="B186" s="368" t="s">
        <v>277</v>
      </c>
      <c r="C186" s="369">
        <v>1217</v>
      </c>
      <c r="D186" s="341">
        <f>'INFORM CC 2025'!AG183</f>
        <v>5.0999999999999996</v>
      </c>
      <c r="E186" s="340">
        <f>'INFORM CC 2025'!AI183</f>
        <v>6</v>
      </c>
      <c r="F186" s="348">
        <f t="shared" si="25"/>
        <v>0.90000000000000036</v>
      </c>
      <c r="G186" s="348">
        <v>0.9113</v>
      </c>
      <c r="H186" s="340">
        <f>'INFORM CC 2025'!AH183</f>
        <v>5.8</v>
      </c>
      <c r="I186" s="348">
        <f t="shared" si="26"/>
        <v>0.70000000000000018</v>
      </c>
      <c r="J186" s="348">
        <v>0.63386399999999998</v>
      </c>
      <c r="K186" s="341">
        <f>'INFORM CC 2025'!AK183</f>
        <v>6.1</v>
      </c>
      <c r="L186" s="348">
        <f t="shared" si="27"/>
        <v>1</v>
      </c>
      <c r="M186" s="348">
        <v>1.1452169999999999</v>
      </c>
      <c r="N186" s="341">
        <f>'INFORM CC 2025'!AJ183</f>
        <v>5.9</v>
      </c>
      <c r="O186" s="348">
        <f t="shared" si="28"/>
        <v>0.80000000000000071</v>
      </c>
      <c r="P186" s="348">
        <v>0.47484599999999999</v>
      </c>
      <c r="Q186" s="348">
        <v>0</v>
      </c>
      <c r="R186" s="349">
        <v>0</v>
      </c>
      <c r="S186" s="349">
        <v>0</v>
      </c>
      <c r="T186" s="349">
        <f t="shared" si="29"/>
        <v>0</v>
      </c>
      <c r="U186" s="349">
        <f t="shared" si="30"/>
        <v>0</v>
      </c>
      <c r="V186" s="348">
        <v>1.5425613080746654</v>
      </c>
      <c r="W186" s="349">
        <v>3602</v>
      </c>
      <c r="X186" s="349">
        <v>2379</v>
      </c>
      <c r="Y186" s="349">
        <f t="shared" si="31"/>
        <v>1316.2948926752274</v>
      </c>
      <c r="Z186" s="349">
        <f t="shared" si="32"/>
        <v>869.36855904341087</v>
      </c>
      <c r="AA186" s="348">
        <v>1.7</v>
      </c>
      <c r="AB186" s="348">
        <v>0.7</v>
      </c>
      <c r="AC186" s="348">
        <v>0.1</v>
      </c>
      <c r="AD186" s="349">
        <f>('INFORM CC 2025'!AG183/10)*'Resultados INFORM CC'!AO186</f>
        <v>6226.59</v>
      </c>
      <c r="AE186" s="350">
        <f>('INFORM CC 2025'!AH183/10)*'Resultados INFORM CC'!AP186</f>
        <v>10451.019999999999</v>
      </c>
      <c r="AF186" s="350">
        <f>('INFORM CC 2025'!AI183/10)*'Resultados INFORM CC'!AQ186</f>
        <v>13472.4</v>
      </c>
      <c r="AG186" s="350">
        <f>('INFORM CC 2025'!AJ183/10)*'Resultados INFORM CC'!AR186</f>
        <v>18539.570000000003</v>
      </c>
      <c r="AH186" s="350">
        <f>('INFORM CC 2025'!AK183/10)*'Resultados INFORM CC'!AS186</f>
        <v>32708.2</v>
      </c>
      <c r="AI186" s="350">
        <f>('INFORM CC 2025'!AG183/10)*'Resultados INFORM CC'!AT186</f>
        <v>2540.8200000000002</v>
      </c>
      <c r="AJ186" s="350">
        <f>('INFORM CC 2025'!AH183/10)*'Resultados INFORM CC'!AU186</f>
        <v>3819.1627565926306</v>
      </c>
      <c r="AK186" s="350">
        <f>('INFORM CC 2025'!AI183/10)*'Resultados INFORM CC'!AV186</f>
        <v>4923.2790983003151</v>
      </c>
      <c r="AL186" s="350">
        <f>('INFORM CC 2025'!AJ183/10)*'Resultados INFORM CC'!AU186</f>
        <v>3885.0103903269869</v>
      </c>
      <c r="AM186" s="350">
        <f>('INFORM CC 2025'!AK183/10)*'Resultados INFORM CC'!AV186</f>
        <v>5005.3337499386535</v>
      </c>
      <c r="AO186" s="349">
        <v>12209</v>
      </c>
      <c r="AP186" s="350">
        <v>18019</v>
      </c>
      <c r="AQ186" s="350">
        <v>22454</v>
      </c>
      <c r="AR186" s="350">
        <v>31423</v>
      </c>
      <c r="AS186" s="350">
        <v>53620</v>
      </c>
      <c r="AT186" s="350">
        <v>4982</v>
      </c>
      <c r="AU186" s="350">
        <f t="shared" si="33"/>
        <v>6584.7633734355704</v>
      </c>
      <c r="AV186" s="350">
        <f t="shared" si="34"/>
        <v>8205.4651638338582</v>
      </c>
      <c r="AW186" s="350">
        <f t="shared" si="35"/>
        <v>11483.046755284196</v>
      </c>
      <c r="AX186" s="350">
        <f t="shared" si="36"/>
        <v>19594.595265198695</v>
      </c>
    </row>
    <row r="187" spans="1:50">
      <c r="A187" s="367" t="s">
        <v>265</v>
      </c>
      <c r="B187" s="368" t="s">
        <v>278</v>
      </c>
      <c r="C187" s="369">
        <v>1218</v>
      </c>
      <c r="D187" s="341">
        <f>'INFORM CC 2025'!AG184</f>
        <v>6</v>
      </c>
      <c r="E187" s="340">
        <f>'INFORM CC 2025'!AI184</f>
        <v>6</v>
      </c>
      <c r="F187" s="348">
        <f t="shared" si="25"/>
        <v>0</v>
      </c>
      <c r="G187" s="348">
        <v>0.9113</v>
      </c>
      <c r="H187" s="340">
        <f>'INFORM CC 2025'!AH184</f>
        <v>5.5</v>
      </c>
      <c r="I187" s="348">
        <f t="shared" si="26"/>
        <v>0</v>
      </c>
      <c r="J187" s="348">
        <v>0.63386399999999998</v>
      </c>
      <c r="K187" s="341">
        <f>'INFORM CC 2025'!AK184</f>
        <v>6</v>
      </c>
      <c r="L187" s="348">
        <f t="shared" si="27"/>
        <v>0</v>
      </c>
      <c r="M187" s="348">
        <v>1.1452169999999999</v>
      </c>
      <c r="N187" s="341">
        <f>'INFORM CC 2025'!AJ184</f>
        <v>5.8</v>
      </c>
      <c r="O187" s="348">
        <f t="shared" si="28"/>
        <v>0</v>
      </c>
      <c r="P187" s="348">
        <v>0.47484599999999999</v>
      </c>
      <c r="Q187" s="348">
        <v>0</v>
      </c>
      <c r="R187" s="349">
        <v>0</v>
      </c>
      <c r="S187" s="349">
        <v>0</v>
      </c>
      <c r="T187" s="349">
        <f t="shared" si="29"/>
        <v>0</v>
      </c>
      <c r="U187" s="349">
        <f t="shared" si="30"/>
        <v>0</v>
      </c>
      <c r="V187" s="348">
        <v>0.75281230970579127</v>
      </c>
      <c r="W187" s="349">
        <v>5385</v>
      </c>
      <c r="X187" s="349">
        <v>3622</v>
      </c>
      <c r="Y187" s="349">
        <f t="shared" si="31"/>
        <v>1967.8645188939756</v>
      </c>
      <c r="Z187" s="349">
        <f t="shared" si="32"/>
        <v>1323.6035816961894</v>
      </c>
      <c r="AA187" s="348">
        <v>1.7</v>
      </c>
      <c r="AB187" s="348">
        <v>0.7</v>
      </c>
      <c r="AC187" s="348">
        <v>0.1</v>
      </c>
      <c r="AD187" s="349">
        <f>('INFORM CC 2025'!AG184/10)*'Resultados INFORM CC'!AO187</f>
        <v>10720.199999999999</v>
      </c>
      <c r="AE187" s="350">
        <f>('INFORM CC 2025'!AH184/10)*'Resultados INFORM CC'!AP187</f>
        <v>14503.500000000002</v>
      </c>
      <c r="AF187" s="350">
        <f>('INFORM CC 2025'!AI184/10)*'Resultados INFORM CC'!AQ187</f>
        <v>19716</v>
      </c>
      <c r="AG187" s="350">
        <f>('INFORM CC 2025'!AJ184/10)*'Resultados INFORM CC'!AR187</f>
        <v>26671.879999999997</v>
      </c>
      <c r="AH187" s="350">
        <f>('INFORM CC 2025'!AK184/10)*'Resultados INFORM CC'!AS187</f>
        <v>47082</v>
      </c>
      <c r="AI187" s="350">
        <f>('INFORM CC 2025'!AG184/10)*'Resultados INFORM CC'!AT187</f>
        <v>4271.3999999999996</v>
      </c>
      <c r="AJ187" s="350">
        <f>('INFORM CC 2025'!AH184/10)*'Resultados INFORM CC'!AU187</f>
        <v>5300.0785607760026</v>
      </c>
      <c r="AK187" s="350">
        <f>('INFORM CC 2025'!AI184/10)*'Resultados INFORM CC'!AV187</f>
        <v>7204.9056368641823</v>
      </c>
      <c r="AL187" s="350">
        <f>('INFORM CC 2025'!AJ184/10)*'Resultados INFORM CC'!AU187</f>
        <v>5589.173755000148</v>
      </c>
      <c r="AM187" s="350">
        <f>('INFORM CC 2025'!AK184/10)*'Resultados INFORM CC'!AV187</f>
        <v>7204.9056368641823</v>
      </c>
      <c r="AO187" s="349">
        <v>17867</v>
      </c>
      <c r="AP187" s="350">
        <v>26370</v>
      </c>
      <c r="AQ187" s="350">
        <v>32860</v>
      </c>
      <c r="AR187" s="350">
        <v>45986</v>
      </c>
      <c r="AS187" s="350">
        <v>78470</v>
      </c>
      <c r="AT187" s="350">
        <v>7119</v>
      </c>
      <c r="AU187" s="350">
        <f t="shared" si="33"/>
        <v>9636.5064741381866</v>
      </c>
      <c r="AV187" s="350">
        <f t="shared" si="34"/>
        <v>12008.176061440305</v>
      </c>
      <c r="AW187" s="350">
        <f t="shared" si="35"/>
        <v>16804.86866589756</v>
      </c>
      <c r="AX187" s="350">
        <f t="shared" si="36"/>
        <v>28675.64137374378</v>
      </c>
    </row>
    <row r="188" spans="1:50">
      <c r="A188" s="367" t="s">
        <v>265</v>
      </c>
      <c r="B188" s="368" t="s">
        <v>279</v>
      </c>
      <c r="C188" s="369">
        <v>1219</v>
      </c>
      <c r="D188" s="341">
        <f>'INFORM CC 2025'!AG185</f>
        <v>5.0999999999999996</v>
      </c>
      <c r="E188" s="340">
        <f>'INFORM CC 2025'!AI185</f>
        <v>6.6</v>
      </c>
      <c r="F188" s="348">
        <f t="shared" si="25"/>
        <v>1.5</v>
      </c>
      <c r="G188" s="348">
        <v>0.9113</v>
      </c>
      <c r="H188" s="340">
        <f>'INFORM CC 2025'!AH185</f>
        <v>6.3</v>
      </c>
      <c r="I188" s="348">
        <f t="shared" si="26"/>
        <v>1.2000000000000002</v>
      </c>
      <c r="J188" s="348">
        <v>0.63386399999999998</v>
      </c>
      <c r="K188" s="341">
        <f>'INFORM CC 2025'!AK185</f>
        <v>6.5</v>
      </c>
      <c r="L188" s="348">
        <f t="shared" si="27"/>
        <v>1.4000000000000004</v>
      </c>
      <c r="M188" s="348">
        <v>1.1452169999999999</v>
      </c>
      <c r="N188" s="341">
        <f>'INFORM CC 2025'!AJ185</f>
        <v>6.3</v>
      </c>
      <c r="O188" s="348">
        <f t="shared" si="28"/>
        <v>1.2000000000000002</v>
      </c>
      <c r="P188" s="348">
        <v>0.47484599999999999</v>
      </c>
      <c r="Q188" s="348">
        <v>0</v>
      </c>
      <c r="R188" s="349">
        <v>0</v>
      </c>
      <c r="S188" s="349">
        <v>12</v>
      </c>
      <c r="T188" s="349">
        <f t="shared" si="29"/>
        <v>0</v>
      </c>
      <c r="U188" s="349">
        <f t="shared" si="30"/>
        <v>4.3852134125771043</v>
      </c>
      <c r="V188" s="348">
        <v>3.6250976638363186</v>
      </c>
      <c r="W188" s="349">
        <v>2859</v>
      </c>
      <c r="X188" s="349">
        <v>1835</v>
      </c>
      <c r="Y188" s="349">
        <f t="shared" si="31"/>
        <v>1044.777095546495</v>
      </c>
      <c r="Z188" s="349">
        <f t="shared" si="32"/>
        <v>670.57221767324882</v>
      </c>
      <c r="AA188" s="348">
        <v>1.7</v>
      </c>
      <c r="AB188" s="348">
        <v>0.7</v>
      </c>
      <c r="AC188" s="348">
        <v>0.1</v>
      </c>
      <c r="AD188" s="349">
        <f>('INFORM CC 2025'!AG185/10)*'Resultados INFORM CC'!AO188</f>
        <v>5242.8</v>
      </c>
      <c r="AE188" s="350">
        <f>('INFORM CC 2025'!AH185/10)*'Resultados INFORM CC'!AP188</f>
        <v>9558.36</v>
      </c>
      <c r="AF188" s="350">
        <f>('INFORM CC 2025'!AI185/10)*'Resultados INFORM CC'!AQ188</f>
        <v>12478.619999999999</v>
      </c>
      <c r="AG188" s="350">
        <f>('INFORM CC 2025'!AJ185/10)*'Resultados INFORM CC'!AR188</f>
        <v>16669.170000000002</v>
      </c>
      <c r="AH188" s="350">
        <f>('INFORM CC 2025'!AK185/10)*'Resultados INFORM CC'!AS188</f>
        <v>29346.850000000002</v>
      </c>
      <c r="AI188" s="350">
        <f>('INFORM CC 2025'!AG185/10)*'Resultados INFORM CC'!AT188</f>
        <v>2225.13</v>
      </c>
      <c r="AJ188" s="350">
        <f>('INFORM CC 2025'!AH185/10)*'Resultados INFORM CC'!AU188</f>
        <v>3492.9540395200406</v>
      </c>
      <c r="AK188" s="350">
        <f>('INFORM CC 2025'!AI185/10)*'Resultados INFORM CC'!AV188</f>
        <v>4560.1176495377413</v>
      </c>
      <c r="AL188" s="350">
        <f>('INFORM CC 2025'!AJ185/10)*'Resultados INFORM CC'!AU188</f>
        <v>3492.9540395200406</v>
      </c>
      <c r="AM188" s="350">
        <f>('INFORM CC 2025'!AK185/10)*'Resultados INFORM CC'!AV188</f>
        <v>4491.0249578780795</v>
      </c>
      <c r="AO188" s="349">
        <v>10280</v>
      </c>
      <c r="AP188" s="350">
        <v>15172</v>
      </c>
      <c r="AQ188" s="350">
        <v>18907</v>
      </c>
      <c r="AR188" s="350">
        <v>26459</v>
      </c>
      <c r="AS188" s="350">
        <v>45149</v>
      </c>
      <c r="AT188" s="350">
        <v>4363</v>
      </c>
      <c r="AU188" s="350">
        <f t="shared" si="33"/>
        <v>5544.371491301652</v>
      </c>
      <c r="AV188" s="350">
        <f t="shared" si="34"/>
        <v>6909.269165966276</v>
      </c>
      <c r="AW188" s="350">
        <f t="shared" si="35"/>
        <v>9669.0301402814675</v>
      </c>
      <c r="AX188" s="350">
        <f t="shared" si="36"/>
        <v>16499.000030370305</v>
      </c>
    </row>
    <row r="189" spans="1:50">
      <c r="A189" s="374" t="s">
        <v>31</v>
      </c>
      <c r="B189" s="368" t="s">
        <v>32</v>
      </c>
      <c r="C189" s="369">
        <v>1301</v>
      </c>
      <c r="D189" s="341">
        <f>'INFORM CC 2025'!AG186</f>
        <v>5.9</v>
      </c>
      <c r="E189" s="340">
        <f>'INFORM CC 2025'!AI186</f>
        <v>6.2</v>
      </c>
      <c r="F189" s="348">
        <f t="shared" si="25"/>
        <v>0.29999999999999982</v>
      </c>
      <c r="G189" s="348">
        <v>0.9113</v>
      </c>
      <c r="H189" s="340">
        <f>'INFORM CC 2025'!AH186</f>
        <v>6.1</v>
      </c>
      <c r="I189" s="348">
        <f t="shared" si="26"/>
        <v>0.19999999999999929</v>
      </c>
      <c r="J189" s="348">
        <v>0.63386399999999998</v>
      </c>
      <c r="K189" s="341">
        <f>'INFORM CC 2025'!AK186</f>
        <v>6.2</v>
      </c>
      <c r="L189" s="348">
        <f t="shared" si="27"/>
        <v>0.29999999999999982</v>
      </c>
      <c r="M189" s="348">
        <v>1.1452169999999999</v>
      </c>
      <c r="N189" s="341">
        <f>'INFORM CC 2025'!AJ186</f>
        <v>6.1</v>
      </c>
      <c r="O189" s="348">
        <f t="shared" si="28"/>
        <v>0.19999999999999929</v>
      </c>
      <c r="P189" s="348">
        <v>0.47484599999999999</v>
      </c>
      <c r="Q189" s="348">
        <v>6.1425058900664109E-4</v>
      </c>
      <c r="R189" s="349">
        <v>0</v>
      </c>
      <c r="S189" s="349">
        <v>7</v>
      </c>
      <c r="T189" s="349">
        <f t="shared" si="29"/>
        <v>0</v>
      </c>
      <c r="U189" s="349">
        <f t="shared" si="30"/>
        <v>2.5580411573366444</v>
      </c>
      <c r="V189" s="348">
        <v>0</v>
      </c>
      <c r="W189" s="349">
        <v>17861</v>
      </c>
      <c r="X189" s="349">
        <v>12135</v>
      </c>
      <c r="Y189" s="349">
        <f t="shared" si="31"/>
        <v>6527.0247301699719</v>
      </c>
      <c r="Z189" s="349">
        <f t="shared" si="32"/>
        <v>4434.5470634685971</v>
      </c>
      <c r="AA189" s="348">
        <v>1.7</v>
      </c>
      <c r="AB189" s="348">
        <v>0.7</v>
      </c>
      <c r="AC189" s="348">
        <v>0.1</v>
      </c>
      <c r="AD189" s="349">
        <f>('INFORM CC 2025'!AG186/10)*'Resultados INFORM CC'!AO189</f>
        <v>35395.280000000006</v>
      </c>
      <c r="AE189" s="350">
        <f>('INFORM CC 2025'!AH186/10)*'Resultados INFORM CC'!AP189</f>
        <v>54011.839999999997</v>
      </c>
      <c r="AF189" s="350">
        <f>('INFORM CC 2025'!AI186/10)*'Resultados INFORM CC'!AQ189</f>
        <v>68408.94</v>
      </c>
      <c r="AG189" s="350">
        <f>('INFORM CC 2025'!AJ186/10)*'Resultados INFORM CC'!AR189</f>
        <v>94190.709999999992</v>
      </c>
      <c r="AH189" s="350">
        <f>('INFORM CC 2025'!AK186/10)*'Resultados INFORM CC'!AS189</f>
        <v>163361.32</v>
      </c>
      <c r="AI189" s="350">
        <f>('INFORM CC 2025'!AG186/10)*'Resultados INFORM CC'!AT189</f>
        <v>13941.110000000002</v>
      </c>
      <c r="AJ189" s="350">
        <f>('INFORM CC 2025'!AH186/10)*'Resultados INFORM CC'!AU189</f>
        <v>19737.787100497379</v>
      </c>
      <c r="AK189" s="350">
        <f>('INFORM CC 2025'!AI186/10)*'Resultados INFORM CC'!AV189</f>
        <v>24998.983435681865</v>
      </c>
      <c r="AL189" s="350">
        <f>('INFORM CC 2025'!AJ186/10)*'Resultados INFORM CC'!AU189</f>
        <v>19737.787100497379</v>
      </c>
      <c r="AM189" s="350">
        <f>('INFORM CC 2025'!AK186/10)*'Resultados INFORM CC'!AV189</f>
        <v>24998.983435681865</v>
      </c>
      <c r="AO189" s="349">
        <v>59992</v>
      </c>
      <c r="AP189" s="350">
        <v>88544</v>
      </c>
      <c r="AQ189" s="350">
        <v>110337</v>
      </c>
      <c r="AR189" s="350">
        <v>154411</v>
      </c>
      <c r="AS189" s="350">
        <v>263486</v>
      </c>
      <c r="AT189" s="350">
        <v>23629</v>
      </c>
      <c r="AU189" s="350">
        <f t="shared" si="33"/>
        <v>32357.028033602259</v>
      </c>
      <c r="AV189" s="350">
        <f t="shared" si="34"/>
        <v>40320.94102529333</v>
      </c>
      <c r="AW189" s="350">
        <f t="shared" si="35"/>
        <v>56427.09902078694</v>
      </c>
      <c r="AX189" s="350">
        <f t="shared" si="36"/>
        <v>96286.861768857576</v>
      </c>
    </row>
    <row r="190" spans="1:50">
      <c r="A190" s="374" t="s">
        <v>31</v>
      </c>
      <c r="B190" s="368" t="s">
        <v>33</v>
      </c>
      <c r="C190" s="369">
        <v>1302</v>
      </c>
      <c r="D190" s="341">
        <f>'INFORM CC 2025'!AG187</f>
        <v>5.7</v>
      </c>
      <c r="E190" s="340">
        <f>'INFORM CC 2025'!AI187</f>
        <v>6.4</v>
      </c>
      <c r="F190" s="348">
        <f t="shared" si="25"/>
        <v>0.70000000000000018</v>
      </c>
      <c r="G190" s="348">
        <v>0.9113</v>
      </c>
      <c r="H190" s="340">
        <f>'INFORM CC 2025'!AH187</f>
        <v>6.3</v>
      </c>
      <c r="I190" s="348">
        <f t="shared" si="26"/>
        <v>0.59999999999999964</v>
      </c>
      <c r="J190" s="348">
        <v>0.63386399999999998</v>
      </c>
      <c r="K190" s="341">
        <f>'INFORM CC 2025'!AK187</f>
        <v>6.3</v>
      </c>
      <c r="L190" s="348">
        <f t="shared" si="27"/>
        <v>0.59999999999999964</v>
      </c>
      <c r="M190" s="348">
        <v>1.1452169999999999</v>
      </c>
      <c r="N190" s="341">
        <f>'INFORM CC 2025'!AJ187</f>
        <v>6.3</v>
      </c>
      <c r="O190" s="348">
        <f t="shared" si="28"/>
        <v>0.59999999999999964</v>
      </c>
      <c r="P190" s="348">
        <v>0.47484599999999999</v>
      </c>
      <c r="Q190" s="348">
        <v>0</v>
      </c>
      <c r="R190" s="349">
        <v>0</v>
      </c>
      <c r="S190" s="349">
        <v>0</v>
      </c>
      <c r="T190" s="349">
        <f t="shared" si="29"/>
        <v>0</v>
      </c>
      <c r="U190" s="349">
        <f t="shared" si="30"/>
        <v>0</v>
      </c>
      <c r="V190" s="348">
        <v>1.0604267083240764</v>
      </c>
      <c r="W190" s="349">
        <v>2707</v>
      </c>
      <c r="X190" s="349">
        <v>1849</v>
      </c>
      <c r="Y190" s="349">
        <f t="shared" si="31"/>
        <v>989.23105898718507</v>
      </c>
      <c r="Z190" s="349">
        <f t="shared" si="32"/>
        <v>675.68829998792216</v>
      </c>
      <c r="AA190" s="348">
        <v>1.7</v>
      </c>
      <c r="AB190" s="348">
        <v>0.7</v>
      </c>
      <c r="AC190" s="348">
        <v>0.1</v>
      </c>
      <c r="AD190" s="349">
        <f>('INFORM CC 2025'!AG187/10)*'Resultados INFORM CC'!AO190</f>
        <v>5132.2800000000007</v>
      </c>
      <c r="AE190" s="350">
        <f>('INFORM CC 2025'!AH187/10)*'Resultados INFORM CC'!AP190</f>
        <v>8371.44</v>
      </c>
      <c r="AF190" s="350">
        <f>('INFORM CC 2025'!AI187/10)*'Resultados INFORM CC'!AQ190</f>
        <v>10597.76</v>
      </c>
      <c r="AG190" s="350">
        <f>('INFORM CC 2025'!AJ187/10)*'Resultados INFORM CC'!AR190</f>
        <v>14599.62</v>
      </c>
      <c r="AH190" s="350">
        <f>('INFORM CC 2025'!AK187/10)*'Resultados INFORM CC'!AS190</f>
        <v>24912.09</v>
      </c>
      <c r="AI190" s="350">
        <f>('INFORM CC 2025'!AG187/10)*'Resultados INFORM CC'!AT190</f>
        <v>2042.88</v>
      </c>
      <c r="AJ190" s="350">
        <f>('INFORM CC 2025'!AH187/10)*'Resultados INFORM CC'!AU190</f>
        <v>3059.2125808820397</v>
      </c>
      <c r="AK190" s="350">
        <f>('INFORM CC 2025'!AI187/10)*'Resultados INFORM CC'!AV190</f>
        <v>3872.7866079394275</v>
      </c>
      <c r="AL190" s="350">
        <f>('INFORM CC 2025'!AJ187/10)*'Resultados INFORM CC'!AU190</f>
        <v>3059.2125808820397</v>
      </c>
      <c r="AM190" s="350">
        <f>('INFORM CC 2025'!AK187/10)*'Resultados INFORM CC'!AV190</f>
        <v>3812.2743171903739</v>
      </c>
      <c r="AO190" s="349">
        <v>9004</v>
      </c>
      <c r="AP190" s="350">
        <v>13288</v>
      </c>
      <c r="AQ190" s="350">
        <v>16559</v>
      </c>
      <c r="AR190" s="350">
        <v>23174</v>
      </c>
      <c r="AS190" s="350">
        <v>39543</v>
      </c>
      <c r="AT190" s="350">
        <v>3584</v>
      </c>
      <c r="AU190" s="350">
        <f t="shared" si="33"/>
        <v>4855.8929855270471</v>
      </c>
      <c r="AV190" s="350">
        <f t="shared" si="34"/>
        <v>6051.2290749053554</v>
      </c>
      <c r="AW190" s="350">
        <f t="shared" si="35"/>
        <v>8468.5779685884845</v>
      </c>
      <c r="AX190" s="350">
        <f t="shared" si="36"/>
        <v>14450.374497794703</v>
      </c>
    </row>
    <row r="191" spans="1:50">
      <c r="A191" s="374" t="s">
        <v>31</v>
      </c>
      <c r="B191" s="368" t="s">
        <v>34</v>
      </c>
      <c r="C191" s="369">
        <v>1303</v>
      </c>
      <c r="D191" s="341">
        <f>'INFORM CC 2025'!AG188</f>
        <v>6.3</v>
      </c>
      <c r="E191" s="340">
        <f>'INFORM CC 2025'!AI188</f>
        <v>5.7</v>
      </c>
      <c r="F191" s="348">
        <f t="shared" si="25"/>
        <v>0</v>
      </c>
      <c r="G191" s="348">
        <v>0.9113</v>
      </c>
      <c r="H191" s="340">
        <f>'INFORM CC 2025'!AH188</f>
        <v>5.3</v>
      </c>
      <c r="I191" s="348">
        <f t="shared" si="26"/>
        <v>0</v>
      </c>
      <c r="J191" s="348">
        <v>0.63386399999999998</v>
      </c>
      <c r="K191" s="341">
        <f>'INFORM CC 2025'!AK188</f>
        <v>5.6</v>
      </c>
      <c r="L191" s="348">
        <f t="shared" si="27"/>
        <v>0</v>
      </c>
      <c r="M191" s="348">
        <v>1.1452169999999999</v>
      </c>
      <c r="N191" s="341">
        <f>'INFORM CC 2025'!AJ188</f>
        <v>5.4</v>
      </c>
      <c r="O191" s="348">
        <f t="shared" si="28"/>
        <v>0</v>
      </c>
      <c r="P191" s="348">
        <v>0.47484599999999999</v>
      </c>
      <c r="Q191" s="348">
        <v>0.94594171119093506</v>
      </c>
      <c r="R191" s="349">
        <v>71</v>
      </c>
      <c r="S191" s="349">
        <v>1274</v>
      </c>
      <c r="T191" s="349">
        <f t="shared" si="29"/>
        <v>25.945846024414532</v>
      </c>
      <c r="U191" s="349">
        <f t="shared" si="30"/>
        <v>465.56349063526926</v>
      </c>
      <c r="V191" s="348">
        <v>0</v>
      </c>
      <c r="W191" s="349">
        <v>2039</v>
      </c>
      <c r="X191" s="349">
        <v>1385</v>
      </c>
      <c r="Y191" s="349">
        <f t="shared" si="31"/>
        <v>745.12084568705961</v>
      </c>
      <c r="Z191" s="349">
        <f t="shared" si="32"/>
        <v>506.12671470160745</v>
      </c>
      <c r="AA191" s="348">
        <v>1.7</v>
      </c>
      <c r="AB191" s="348">
        <v>0.7</v>
      </c>
      <c r="AC191" s="348">
        <v>0.1</v>
      </c>
      <c r="AD191" s="349">
        <f>('INFORM CC 2025'!AG188/10)*'Resultados INFORM CC'!AO191</f>
        <v>4450.95</v>
      </c>
      <c r="AE191" s="350">
        <f>('INFORM CC 2025'!AH188/10)*'Resultados INFORM CC'!AP191</f>
        <v>5526.31</v>
      </c>
      <c r="AF191" s="350">
        <f>('INFORM CC 2025'!AI188/10)*'Resultados INFORM CC'!AQ191</f>
        <v>7406.0100000000011</v>
      </c>
      <c r="AG191" s="350">
        <f>('INFORM CC 2025'!AJ188/10)*'Resultados INFORM CC'!AR191</f>
        <v>9818.8200000000015</v>
      </c>
      <c r="AH191" s="350">
        <f>('INFORM CC 2025'!AK188/10)*'Resultados INFORM CC'!AS191</f>
        <v>17375.12</v>
      </c>
      <c r="AI191" s="350">
        <f>('INFORM CC 2025'!AG188/10)*'Resultados INFORM CC'!AT191</f>
        <v>1745.1</v>
      </c>
      <c r="AJ191" s="350">
        <f>('INFORM CC 2025'!AH188/10)*'Resultados INFORM CC'!AU191</f>
        <v>2019.5040611715815</v>
      </c>
      <c r="AK191" s="350">
        <f>('INFORM CC 2025'!AI188/10)*'Resultados INFORM CC'!AV191</f>
        <v>2706.4111988066802</v>
      </c>
      <c r="AL191" s="350">
        <f>('INFORM CC 2025'!AJ188/10)*'Resultados INFORM CC'!AU191</f>
        <v>2057.6079113823662</v>
      </c>
      <c r="AM191" s="350">
        <f>('INFORM CC 2025'!AK188/10)*'Resultados INFORM CC'!AV191</f>
        <v>2658.9303005820011</v>
      </c>
      <c r="AO191" s="349">
        <v>7065</v>
      </c>
      <c r="AP191" s="350">
        <v>10427</v>
      </c>
      <c r="AQ191" s="350">
        <v>12993</v>
      </c>
      <c r="AR191" s="350">
        <v>18183</v>
      </c>
      <c r="AS191" s="350">
        <v>31027</v>
      </c>
      <c r="AT191" s="350">
        <v>2770</v>
      </c>
      <c r="AU191" s="350">
        <f t="shared" si="33"/>
        <v>3810.3850210784553</v>
      </c>
      <c r="AV191" s="350">
        <f t="shared" si="34"/>
        <v>4748.0898224678594</v>
      </c>
      <c r="AW191" s="350">
        <f t="shared" si="35"/>
        <v>6644.6946234074576</v>
      </c>
      <c r="AX191" s="350">
        <f t="shared" si="36"/>
        <v>11338.334712669151</v>
      </c>
    </row>
    <row r="192" spans="1:50">
      <c r="A192" s="374" t="s">
        <v>31</v>
      </c>
      <c r="B192" s="368" t="s">
        <v>35</v>
      </c>
      <c r="C192" s="369">
        <v>1304</v>
      </c>
      <c r="D192" s="341">
        <f>'INFORM CC 2025'!AG189</f>
        <v>5.4</v>
      </c>
      <c r="E192" s="340">
        <f>'INFORM CC 2025'!AI189</f>
        <v>6.5</v>
      </c>
      <c r="F192" s="348">
        <f t="shared" si="25"/>
        <v>1.0999999999999996</v>
      </c>
      <c r="G192" s="348">
        <v>0.9113</v>
      </c>
      <c r="H192" s="340">
        <f>'INFORM CC 2025'!AH189</f>
        <v>6.4</v>
      </c>
      <c r="I192" s="348">
        <f t="shared" si="26"/>
        <v>1</v>
      </c>
      <c r="J192" s="348">
        <v>0.63386399999999998</v>
      </c>
      <c r="K192" s="341">
        <f>'INFORM CC 2025'!AK189</f>
        <v>6.4</v>
      </c>
      <c r="L192" s="348">
        <f t="shared" si="27"/>
        <v>1</v>
      </c>
      <c r="M192" s="348">
        <v>1.1452169999999999</v>
      </c>
      <c r="N192" s="341">
        <f>'INFORM CC 2025'!AJ189</f>
        <v>6.4</v>
      </c>
      <c r="O192" s="348">
        <f t="shared" si="28"/>
        <v>1</v>
      </c>
      <c r="P192" s="348">
        <v>0.47484599999999999</v>
      </c>
      <c r="Q192" s="348">
        <v>1.3267814278561597E-2</v>
      </c>
      <c r="R192" s="349">
        <v>0</v>
      </c>
      <c r="S192" s="349">
        <v>28</v>
      </c>
      <c r="T192" s="349">
        <f t="shared" si="29"/>
        <v>0</v>
      </c>
      <c r="U192" s="349">
        <f t="shared" si="30"/>
        <v>10.232164629346578</v>
      </c>
      <c r="V192" s="348">
        <v>1.6442158136222691</v>
      </c>
      <c r="W192" s="349">
        <v>3156</v>
      </c>
      <c r="X192" s="349">
        <v>2191</v>
      </c>
      <c r="Y192" s="349">
        <f t="shared" si="31"/>
        <v>1153.3111275077783</v>
      </c>
      <c r="Z192" s="349">
        <f t="shared" si="32"/>
        <v>800.6668822463696</v>
      </c>
      <c r="AA192" s="348">
        <v>1.7</v>
      </c>
      <c r="AB192" s="348">
        <v>0.7</v>
      </c>
      <c r="AC192" s="348">
        <v>0.1</v>
      </c>
      <c r="AD192" s="349">
        <f>('INFORM CC 2025'!AG189/10)*'Resultados INFORM CC'!AO192</f>
        <v>6142.5</v>
      </c>
      <c r="AE192" s="350">
        <f>('INFORM CC 2025'!AH189/10)*'Resultados INFORM CC'!AP192</f>
        <v>10744.960000000001</v>
      </c>
      <c r="AF192" s="350">
        <f>('INFORM CC 2025'!AI189/10)*'Resultados INFORM CC'!AQ192</f>
        <v>13598.65</v>
      </c>
      <c r="AG192" s="350">
        <f>('INFORM CC 2025'!AJ189/10)*'Resultados INFORM CC'!AR192</f>
        <v>18737.28</v>
      </c>
      <c r="AH192" s="350">
        <f>('INFORM CC 2025'!AK189/10)*'Resultados INFORM CC'!AS192</f>
        <v>31973.760000000002</v>
      </c>
      <c r="AI192" s="350">
        <f>('INFORM CC 2025'!AG189/10)*'Resultados INFORM CC'!AT192</f>
        <v>2239.92</v>
      </c>
      <c r="AJ192" s="350">
        <f>('INFORM CC 2025'!AH189/10)*'Resultados INFORM CC'!AU192</f>
        <v>3926.5785591337067</v>
      </c>
      <c r="AK192" s="350">
        <f>('INFORM CC 2025'!AI189/10)*'Resultados INFORM CC'!AV192</f>
        <v>4969.4151977451365</v>
      </c>
      <c r="AL192" s="350">
        <f>('INFORM CC 2025'!AJ189/10)*'Resultados INFORM CC'!AU192</f>
        <v>3926.5785591337067</v>
      </c>
      <c r="AM192" s="350">
        <f>('INFORM CC 2025'!AK189/10)*'Resultados INFORM CC'!AV192</f>
        <v>4892.9626562413659</v>
      </c>
      <c r="AO192" s="349">
        <v>11375</v>
      </c>
      <c r="AP192" s="350">
        <v>16789</v>
      </c>
      <c r="AQ192" s="350">
        <v>20921</v>
      </c>
      <c r="AR192" s="350">
        <v>29277</v>
      </c>
      <c r="AS192" s="350">
        <v>49959</v>
      </c>
      <c r="AT192" s="350">
        <v>4148</v>
      </c>
      <c r="AU192" s="350">
        <f t="shared" si="33"/>
        <v>6135.2789986464168</v>
      </c>
      <c r="AV192" s="350">
        <f t="shared" si="34"/>
        <v>7645.2541503771336</v>
      </c>
      <c r="AW192" s="350">
        <f t="shared" si="35"/>
        <v>10698.824423334991</v>
      </c>
      <c r="AX192" s="350">
        <f t="shared" si="36"/>
        <v>18256.739739911631</v>
      </c>
    </row>
    <row r="193" spans="1:50">
      <c r="A193" s="374" t="s">
        <v>31</v>
      </c>
      <c r="B193" s="368" t="s">
        <v>36</v>
      </c>
      <c r="C193" s="369">
        <v>1305</v>
      </c>
      <c r="D193" s="341">
        <f>'INFORM CC 2025'!AG190</f>
        <v>5.9</v>
      </c>
      <c r="E193" s="340">
        <f>'INFORM CC 2025'!AI190</f>
        <v>6.2</v>
      </c>
      <c r="F193" s="348">
        <f t="shared" si="25"/>
        <v>0.29999999999999982</v>
      </c>
      <c r="G193" s="348">
        <v>0.9113</v>
      </c>
      <c r="H193" s="340">
        <f>'INFORM CC 2025'!AH190</f>
        <v>6.3</v>
      </c>
      <c r="I193" s="348">
        <f t="shared" si="26"/>
        <v>0.39999999999999947</v>
      </c>
      <c r="J193" s="348">
        <v>0.63386399999999998</v>
      </c>
      <c r="K193" s="341">
        <f>'INFORM CC 2025'!AK190</f>
        <v>6.4</v>
      </c>
      <c r="L193" s="348">
        <f t="shared" si="27"/>
        <v>0.5</v>
      </c>
      <c r="M193" s="348">
        <v>1.1452169999999999</v>
      </c>
      <c r="N193" s="341">
        <f>'INFORM CC 2025'!AJ190</f>
        <v>6.3</v>
      </c>
      <c r="O193" s="348">
        <f t="shared" si="28"/>
        <v>0.39999999999999947</v>
      </c>
      <c r="P193" s="348">
        <v>0.47484599999999999</v>
      </c>
      <c r="Q193" s="348">
        <v>9.2751841013168757E-15</v>
      </c>
      <c r="R193" s="349">
        <v>0</v>
      </c>
      <c r="S193" s="349">
        <v>0</v>
      </c>
      <c r="T193" s="349">
        <f t="shared" si="29"/>
        <v>0</v>
      </c>
      <c r="U193" s="349">
        <f t="shared" si="30"/>
        <v>0</v>
      </c>
      <c r="V193" s="348">
        <v>0</v>
      </c>
      <c r="W193" s="349">
        <v>4629</v>
      </c>
      <c r="X193" s="349">
        <v>3242</v>
      </c>
      <c r="Y193" s="349">
        <f t="shared" si="31"/>
        <v>1691.596073901618</v>
      </c>
      <c r="Z193" s="349">
        <f t="shared" si="32"/>
        <v>1184.7384902979143</v>
      </c>
      <c r="AA193" s="348">
        <v>1.7</v>
      </c>
      <c r="AB193" s="348">
        <v>0.7</v>
      </c>
      <c r="AC193" s="348">
        <v>0.1</v>
      </c>
      <c r="AD193" s="349">
        <f>('INFORM CC 2025'!AG190/10)*'Resultados INFORM CC'!AO193</f>
        <v>9957.4300000000021</v>
      </c>
      <c r="AE193" s="350">
        <f>('INFORM CC 2025'!AH190/10)*'Resultados INFORM CC'!AP193</f>
        <v>15692.67</v>
      </c>
      <c r="AF193" s="350">
        <f>('INFORM CC 2025'!AI190/10)*'Resultados INFORM CC'!AQ193</f>
        <v>19244.8</v>
      </c>
      <c r="AG193" s="350">
        <f>('INFORM CC 2025'!AJ190/10)*'Resultados INFORM CC'!AR193</f>
        <v>27366.57</v>
      </c>
      <c r="AH193" s="350">
        <f>('INFORM CC 2025'!AK190/10)*'Resultados INFORM CC'!AS193</f>
        <v>47439.360000000001</v>
      </c>
      <c r="AI193" s="350">
        <f>('INFORM CC 2025'!AG190/10)*'Resultados INFORM CC'!AT193</f>
        <v>3964.8000000000006</v>
      </c>
      <c r="AJ193" s="350">
        <f>('INFORM CC 2025'!AH190/10)*'Resultados INFORM CC'!AU193</f>
        <v>5734.6422469288618</v>
      </c>
      <c r="AK193" s="350">
        <f>('INFORM CC 2025'!AI190/10)*'Resultados INFORM CC'!AV193</f>
        <v>7032.7129235303209</v>
      </c>
      <c r="AL193" s="350">
        <f>('INFORM CC 2025'!AJ190/10)*'Resultados INFORM CC'!AU193</f>
        <v>5734.6422469288618</v>
      </c>
      <c r="AM193" s="350">
        <f>('INFORM CC 2025'!AK190/10)*'Resultados INFORM CC'!AV193</f>
        <v>7259.5746307409763</v>
      </c>
      <c r="AO193" s="349">
        <v>16877</v>
      </c>
      <c r="AP193" s="350">
        <v>24909</v>
      </c>
      <c r="AQ193" s="350">
        <v>31040</v>
      </c>
      <c r="AR193" s="350">
        <v>43439</v>
      </c>
      <c r="AS193" s="350">
        <v>74124</v>
      </c>
      <c r="AT193" s="350">
        <v>6720</v>
      </c>
      <c r="AU193" s="350">
        <f t="shared" si="33"/>
        <v>9102.6067411569238</v>
      </c>
      <c r="AV193" s="350">
        <f t="shared" si="34"/>
        <v>11343.085360532776</v>
      </c>
      <c r="AW193" s="350">
        <f t="shared" si="35"/>
        <v>15874.107119078069</v>
      </c>
      <c r="AX193" s="350">
        <f t="shared" si="36"/>
        <v>27087.463249488774</v>
      </c>
    </row>
    <row r="194" spans="1:50">
      <c r="A194" s="374" t="s">
        <v>31</v>
      </c>
      <c r="B194" s="368" t="s">
        <v>37</v>
      </c>
      <c r="C194" s="369">
        <v>1306</v>
      </c>
      <c r="D194" s="341">
        <f>'INFORM CC 2025'!AG191</f>
        <v>5</v>
      </c>
      <c r="E194" s="340">
        <f>'INFORM CC 2025'!AI191</f>
        <v>6.8</v>
      </c>
      <c r="F194" s="348">
        <f t="shared" si="25"/>
        <v>1.7999999999999998</v>
      </c>
      <c r="G194" s="348">
        <v>0.9113</v>
      </c>
      <c r="H194" s="340">
        <f>'INFORM CC 2025'!AH191</f>
        <v>6.6</v>
      </c>
      <c r="I194" s="348">
        <f t="shared" si="26"/>
        <v>1.5999999999999996</v>
      </c>
      <c r="J194" s="348">
        <v>0.63386399999999998</v>
      </c>
      <c r="K194" s="341">
        <f>'INFORM CC 2025'!AK191</f>
        <v>6.7</v>
      </c>
      <c r="L194" s="348">
        <f t="shared" si="27"/>
        <v>1.7000000000000002</v>
      </c>
      <c r="M194" s="348">
        <v>1.1452169999999999</v>
      </c>
      <c r="N194" s="341">
        <f>'INFORM CC 2025'!AJ191</f>
        <v>6.7</v>
      </c>
      <c r="O194" s="348">
        <f t="shared" si="28"/>
        <v>1.7000000000000002</v>
      </c>
      <c r="P194" s="348">
        <v>0.47484599999999999</v>
      </c>
      <c r="Q194" s="348">
        <v>0.73562651152689984</v>
      </c>
      <c r="R194" s="349">
        <v>93</v>
      </c>
      <c r="S194" s="349">
        <v>1680</v>
      </c>
      <c r="T194" s="349">
        <f t="shared" si="29"/>
        <v>33.985403947472555</v>
      </c>
      <c r="U194" s="349">
        <f t="shared" si="30"/>
        <v>613.92987776079462</v>
      </c>
      <c r="V194" s="348">
        <v>1.4684117599861137</v>
      </c>
      <c r="W194" s="349">
        <v>3538</v>
      </c>
      <c r="X194" s="349">
        <v>2423</v>
      </c>
      <c r="Y194" s="349">
        <f t="shared" si="31"/>
        <v>1292.9070878081495</v>
      </c>
      <c r="Z194" s="349">
        <f t="shared" si="32"/>
        <v>885.44767488952698</v>
      </c>
      <c r="AA194" s="348">
        <v>1.7</v>
      </c>
      <c r="AB194" s="348">
        <v>0.7</v>
      </c>
      <c r="AC194" s="348">
        <v>0.1</v>
      </c>
      <c r="AD194" s="349">
        <f>('INFORM CC 2025'!AG191/10)*'Resultados INFORM CC'!AO194</f>
        <v>6208.5</v>
      </c>
      <c r="AE194" s="350">
        <f>('INFORM CC 2025'!AH191/10)*'Resultados INFORM CC'!AP194</f>
        <v>12095.159999999998</v>
      </c>
      <c r="AF194" s="350">
        <f>('INFORM CC 2025'!AI191/10)*'Resultados INFORM CC'!AQ194</f>
        <v>15528.479999999998</v>
      </c>
      <c r="AG194" s="350">
        <f>('INFORM CC 2025'!AJ191/10)*'Resultados INFORM CC'!AR194</f>
        <v>21411.86</v>
      </c>
      <c r="AH194" s="350">
        <f>('INFORM CC 2025'!AK191/10)*'Resultados INFORM CC'!AS194</f>
        <v>36537.11</v>
      </c>
      <c r="AI194" s="350">
        <f>('INFORM CC 2025'!AG191/10)*'Resultados INFORM CC'!AT194</f>
        <v>2464</v>
      </c>
      <c r="AJ194" s="350">
        <f>('INFORM CC 2025'!AH191/10)*'Resultados INFORM CC'!AU194</f>
        <v>4419.9881549388401</v>
      </c>
      <c r="AK194" s="350">
        <f>('INFORM CC 2025'!AI191/10)*'Resultados INFORM CC'!AV194</f>
        <v>5674.6415644112758</v>
      </c>
      <c r="AL194" s="350">
        <f>('INFORM CC 2025'!AJ191/10)*'Resultados INFORM CC'!AU194</f>
        <v>4486.957672437914</v>
      </c>
      <c r="AM194" s="350">
        <f>('INFORM CC 2025'!AK191/10)*'Resultados INFORM CC'!AV194</f>
        <v>5591.1909531699348</v>
      </c>
      <c r="AO194" s="349">
        <v>12417</v>
      </c>
      <c r="AP194" s="350">
        <v>18326</v>
      </c>
      <c r="AQ194" s="350">
        <v>22836</v>
      </c>
      <c r="AR194" s="350">
        <v>31958</v>
      </c>
      <c r="AS194" s="350">
        <v>54533</v>
      </c>
      <c r="AT194" s="350">
        <v>4928</v>
      </c>
      <c r="AU194" s="350">
        <f t="shared" si="33"/>
        <v>6696.9517499073345</v>
      </c>
      <c r="AV194" s="350">
        <f t="shared" si="34"/>
        <v>8345.0611241342303</v>
      </c>
      <c r="AW194" s="350">
        <f t="shared" si="35"/>
        <v>11678.554186594925</v>
      </c>
      <c r="AX194" s="350">
        <f t="shared" si="36"/>
        <v>19928.236919005602</v>
      </c>
    </row>
    <row r="195" spans="1:50">
      <c r="A195" s="374" t="s">
        <v>31</v>
      </c>
      <c r="B195" s="368" t="s">
        <v>38</v>
      </c>
      <c r="C195" s="369">
        <v>1307</v>
      </c>
      <c r="D195" s="341">
        <f>'INFORM CC 2025'!AG192</f>
        <v>5.2</v>
      </c>
      <c r="E195" s="340">
        <f>'INFORM CC 2025'!AI192</f>
        <v>7.1</v>
      </c>
      <c r="F195" s="348">
        <f t="shared" si="25"/>
        <v>1.8999999999999995</v>
      </c>
      <c r="G195" s="348">
        <v>0.9113</v>
      </c>
      <c r="H195" s="340">
        <f>'INFORM CC 2025'!AH192</f>
        <v>7.1</v>
      </c>
      <c r="I195" s="348">
        <f t="shared" si="26"/>
        <v>1.8999999999999995</v>
      </c>
      <c r="J195" s="348">
        <v>0.63386399999999998</v>
      </c>
      <c r="K195" s="341">
        <f>'INFORM CC 2025'!AK192</f>
        <v>7.3</v>
      </c>
      <c r="L195" s="348">
        <f t="shared" si="27"/>
        <v>2.0999999999999996</v>
      </c>
      <c r="M195" s="348">
        <v>1.1452169999999999</v>
      </c>
      <c r="N195" s="341">
        <f>'INFORM CC 2025'!AJ192</f>
        <v>7.1</v>
      </c>
      <c r="O195" s="348">
        <f t="shared" si="28"/>
        <v>1.8999999999999995</v>
      </c>
      <c r="P195" s="348">
        <v>0.47484599999999999</v>
      </c>
      <c r="Q195" s="348">
        <v>0.49733961875721494</v>
      </c>
      <c r="R195" s="349">
        <v>63</v>
      </c>
      <c r="S195" s="349">
        <v>860</v>
      </c>
      <c r="T195" s="349">
        <f t="shared" si="29"/>
        <v>23.022370416029798</v>
      </c>
      <c r="U195" s="349">
        <f t="shared" si="30"/>
        <v>314.27362790135913</v>
      </c>
      <c r="V195" s="348">
        <v>0.33211252053420637</v>
      </c>
      <c r="W195" s="349">
        <v>2500</v>
      </c>
      <c r="X195" s="349">
        <v>1776</v>
      </c>
      <c r="Y195" s="349">
        <f t="shared" si="31"/>
        <v>913.58612762023006</v>
      </c>
      <c r="Z195" s="349">
        <f t="shared" si="32"/>
        <v>649.01158506141144</v>
      </c>
      <c r="AA195" s="348">
        <v>1.7</v>
      </c>
      <c r="AB195" s="348">
        <v>0.7</v>
      </c>
      <c r="AC195" s="348">
        <v>0.1</v>
      </c>
      <c r="AD195" s="349">
        <f>('INFORM CC 2025'!AG192/10)*'Resultados INFORM CC'!AO195</f>
        <v>4682.08</v>
      </c>
      <c r="AE195" s="350">
        <f>('INFORM CC 2025'!AH192/10)*'Resultados INFORM CC'!AP195</f>
        <v>9435.1899999999987</v>
      </c>
      <c r="AF195" s="350">
        <f>('INFORM CC 2025'!AI192/10)*'Resultados INFORM CC'!AQ195</f>
        <v>11757.599999999999</v>
      </c>
      <c r="AG195" s="350">
        <f>('INFORM CC 2025'!AJ192/10)*'Resultados INFORM CC'!AR195</f>
        <v>16454.25</v>
      </c>
      <c r="AH195" s="350">
        <f>('INFORM CC 2025'!AK192/10)*'Resultados INFORM CC'!AS195</f>
        <v>28867.85</v>
      </c>
      <c r="AI195" s="350">
        <f>('INFORM CC 2025'!AG192/10)*'Resultados INFORM CC'!AT195</f>
        <v>1704.04</v>
      </c>
      <c r="AJ195" s="350">
        <f>('INFORM CC 2025'!AH192/10)*'Resultados INFORM CC'!AU195</f>
        <v>3447.943478184447</v>
      </c>
      <c r="AK195" s="350">
        <f>('INFORM CC 2025'!AI192/10)*'Resultados INFORM CC'!AV195</f>
        <v>4296.6321016430466</v>
      </c>
      <c r="AL195" s="350">
        <f>('INFORM CC 2025'!AJ192/10)*'Resultados INFORM CC'!AU195</f>
        <v>3447.943478184447</v>
      </c>
      <c r="AM195" s="350">
        <f>('INFORM CC 2025'!AK192/10)*'Resultados INFORM CC'!AV195</f>
        <v>4417.6639918301753</v>
      </c>
      <c r="AO195" s="349">
        <v>9004</v>
      </c>
      <c r="AP195" s="350">
        <v>13289</v>
      </c>
      <c r="AQ195" s="350">
        <v>16560</v>
      </c>
      <c r="AR195" s="350">
        <v>23175</v>
      </c>
      <c r="AS195" s="350">
        <v>39545</v>
      </c>
      <c r="AT195" s="350">
        <v>3277</v>
      </c>
      <c r="AU195" s="350">
        <f t="shared" si="33"/>
        <v>4856.2584199780949</v>
      </c>
      <c r="AV195" s="350">
        <f t="shared" si="34"/>
        <v>6051.5945093564042</v>
      </c>
      <c r="AW195" s="350">
        <f t="shared" si="35"/>
        <v>8468.9434030395332</v>
      </c>
      <c r="AX195" s="350">
        <f t="shared" si="36"/>
        <v>14451.105366696798</v>
      </c>
    </row>
    <row r="196" spans="1:50">
      <c r="A196" s="374" t="s">
        <v>31</v>
      </c>
      <c r="B196" s="368" t="s">
        <v>39</v>
      </c>
      <c r="C196" s="369">
        <v>1308</v>
      </c>
      <c r="D196" s="341">
        <f>'INFORM CC 2025'!AG193</f>
        <v>4.9000000000000004</v>
      </c>
      <c r="E196" s="340">
        <f>'INFORM CC 2025'!AI193</f>
        <v>6</v>
      </c>
      <c r="F196" s="348">
        <f t="shared" si="25"/>
        <v>1.0999999999999996</v>
      </c>
      <c r="G196" s="348">
        <v>0.9113</v>
      </c>
      <c r="H196" s="340">
        <f>'INFORM CC 2025'!AH193</f>
        <v>5.9</v>
      </c>
      <c r="I196" s="348">
        <f t="shared" si="26"/>
        <v>1</v>
      </c>
      <c r="J196" s="348">
        <v>0.63386399999999998</v>
      </c>
      <c r="K196" s="341">
        <f>'INFORM CC 2025'!AK193</f>
        <v>5.9</v>
      </c>
      <c r="L196" s="348">
        <f t="shared" si="27"/>
        <v>1</v>
      </c>
      <c r="M196" s="348">
        <v>1.1452169999999999</v>
      </c>
      <c r="N196" s="341">
        <f>'INFORM CC 2025'!AJ193</f>
        <v>5.9</v>
      </c>
      <c r="O196" s="348">
        <f t="shared" si="28"/>
        <v>1</v>
      </c>
      <c r="P196" s="348">
        <v>0.47484599999999999</v>
      </c>
      <c r="Q196" s="348">
        <v>0</v>
      </c>
      <c r="R196" s="349">
        <v>0</v>
      </c>
      <c r="S196" s="349">
        <v>0</v>
      </c>
      <c r="T196" s="349">
        <f t="shared" si="29"/>
        <v>0</v>
      </c>
      <c r="U196" s="349">
        <f t="shared" si="30"/>
        <v>0</v>
      </c>
      <c r="V196" s="348">
        <v>0</v>
      </c>
      <c r="W196" s="349">
        <v>2553</v>
      </c>
      <c r="X196" s="349">
        <v>1741</v>
      </c>
      <c r="Y196" s="349">
        <f t="shared" si="31"/>
        <v>932.95415352577891</v>
      </c>
      <c r="Z196" s="349">
        <f t="shared" si="32"/>
        <v>636.22137927472818</v>
      </c>
      <c r="AA196" s="348">
        <v>1.7</v>
      </c>
      <c r="AB196" s="348">
        <v>0.7</v>
      </c>
      <c r="AC196" s="348">
        <v>0.1</v>
      </c>
      <c r="AD196" s="349">
        <f>('INFORM CC 2025'!AG193/10)*'Resultados INFORM CC'!AO196</f>
        <v>4242.9100000000008</v>
      </c>
      <c r="AE196" s="350">
        <f>('INFORM CC 2025'!AH193/10)*'Resultados INFORM CC'!AP196</f>
        <v>7540.7900000000009</v>
      </c>
      <c r="AF196" s="350">
        <f>('INFORM CC 2025'!AI193/10)*'Resultados INFORM CC'!AQ196</f>
        <v>9555.6</v>
      </c>
      <c r="AG196" s="350">
        <f>('INFORM CC 2025'!AJ193/10)*'Resultados INFORM CC'!AR196</f>
        <v>13149.920000000002</v>
      </c>
      <c r="AH196" s="350">
        <f>('INFORM CC 2025'!AK193/10)*'Resultados INFORM CC'!AS196</f>
        <v>22438.880000000005</v>
      </c>
      <c r="AI196" s="350">
        <f>('INFORM CC 2025'!AG193/10)*'Resultados INFORM CC'!AT196</f>
        <v>1814.9600000000003</v>
      </c>
      <c r="AJ196" s="350">
        <f>('INFORM CC 2025'!AH193/10)*'Resultados INFORM CC'!AU196</f>
        <v>2755.6644541189421</v>
      </c>
      <c r="AK196" s="350">
        <f>('INFORM CC 2025'!AI193/10)*'Resultados INFORM CC'!AV196</f>
        <v>3491.9454404351482</v>
      </c>
      <c r="AL196" s="350">
        <f>('INFORM CC 2025'!AJ193/10)*'Resultados INFORM CC'!AU196</f>
        <v>2755.6644541189421</v>
      </c>
      <c r="AM196" s="350">
        <f>('INFORM CC 2025'!AK193/10)*'Resultados INFORM CC'!AV196</f>
        <v>3433.7463497612293</v>
      </c>
      <c r="AO196" s="349">
        <v>8659</v>
      </c>
      <c r="AP196" s="350">
        <v>12781</v>
      </c>
      <c r="AQ196" s="350">
        <v>15926</v>
      </c>
      <c r="AR196" s="350">
        <v>22288</v>
      </c>
      <c r="AS196" s="350">
        <v>38032</v>
      </c>
      <c r="AT196" s="350">
        <v>3704</v>
      </c>
      <c r="AU196" s="350">
        <f t="shared" si="33"/>
        <v>4670.6177188456641</v>
      </c>
      <c r="AV196" s="350">
        <f t="shared" si="34"/>
        <v>5819.9090673919136</v>
      </c>
      <c r="AW196" s="350">
        <f t="shared" si="35"/>
        <v>8144.8030449598755</v>
      </c>
      <c r="AX196" s="350">
        <f t="shared" si="36"/>
        <v>13898.203042261035</v>
      </c>
    </row>
    <row r="197" spans="1:50">
      <c r="A197" s="374" t="s">
        <v>31</v>
      </c>
      <c r="B197" s="368" t="s">
        <v>40</v>
      </c>
      <c r="C197" s="369">
        <v>1309</v>
      </c>
      <c r="D197" s="341">
        <f>'INFORM CC 2025'!AG194</f>
        <v>5.9</v>
      </c>
      <c r="E197" s="340">
        <f>'INFORM CC 2025'!AI194</f>
        <v>6.3</v>
      </c>
      <c r="F197" s="348">
        <f t="shared" si="25"/>
        <v>0.39999999999999947</v>
      </c>
      <c r="G197" s="348">
        <v>0.9113</v>
      </c>
      <c r="H197" s="340">
        <f>'INFORM CC 2025'!AH194</f>
        <v>6.3</v>
      </c>
      <c r="I197" s="348">
        <f t="shared" si="26"/>
        <v>0.39999999999999947</v>
      </c>
      <c r="J197" s="348">
        <v>0.63386399999999998</v>
      </c>
      <c r="K197" s="341">
        <f>'INFORM CC 2025'!AK194</f>
        <v>6.6</v>
      </c>
      <c r="L197" s="348">
        <f t="shared" si="27"/>
        <v>0.69999999999999929</v>
      </c>
      <c r="M197" s="348">
        <v>1.1452169999999999</v>
      </c>
      <c r="N197" s="341">
        <f>'INFORM CC 2025'!AJ194</f>
        <v>6.3</v>
      </c>
      <c r="O197" s="348">
        <f t="shared" si="28"/>
        <v>0.39999999999999947</v>
      </c>
      <c r="P197" s="348">
        <v>0.47484599999999999</v>
      </c>
      <c r="Q197" s="348">
        <v>0</v>
      </c>
      <c r="R197" s="349">
        <v>0</v>
      </c>
      <c r="S197" s="349">
        <v>10</v>
      </c>
      <c r="T197" s="349">
        <f t="shared" si="29"/>
        <v>0</v>
      </c>
      <c r="U197" s="349">
        <f t="shared" si="30"/>
        <v>3.6543445104809202</v>
      </c>
      <c r="V197" s="348">
        <v>0</v>
      </c>
      <c r="W197" s="349">
        <v>9490</v>
      </c>
      <c r="X197" s="349">
        <v>6552</v>
      </c>
      <c r="Y197" s="349">
        <f t="shared" si="31"/>
        <v>3467.9729404463933</v>
      </c>
      <c r="Z197" s="349">
        <f t="shared" si="32"/>
        <v>2394.3265232670988</v>
      </c>
      <c r="AA197" s="348">
        <v>1.7</v>
      </c>
      <c r="AB197" s="348">
        <v>0.7</v>
      </c>
      <c r="AC197" s="348">
        <v>0.1</v>
      </c>
      <c r="AD197" s="349">
        <f>('INFORM CC 2025'!AG194/10)*'Resultados INFORM CC'!AO197</f>
        <v>18789.730000000003</v>
      </c>
      <c r="AE197" s="350">
        <f>('INFORM CC 2025'!AH194/10)*'Resultados INFORM CC'!AP197</f>
        <v>29612.52</v>
      </c>
      <c r="AF197" s="350">
        <f>('INFORM CC 2025'!AI194/10)*'Resultados INFORM CC'!AQ197</f>
        <v>36900.99</v>
      </c>
      <c r="AG197" s="350">
        <f>('INFORM CC 2025'!AJ194/10)*'Resultados INFORM CC'!AR197</f>
        <v>51641.1</v>
      </c>
      <c r="AH197" s="350">
        <f>('INFORM CC 2025'!AK194/10)*'Resultados INFORM CC'!AS197</f>
        <v>92316.18</v>
      </c>
      <c r="AI197" s="350">
        <f>('INFORM CC 2025'!AG194/10)*'Resultados INFORM CC'!AT197</f>
        <v>7939.0400000000009</v>
      </c>
      <c r="AJ197" s="350">
        <f>('INFORM CC 2025'!AH194/10)*'Resultados INFORM CC'!AU197</f>
        <v>10821.434990350646</v>
      </c>
      <c r="AK197" s="350">
        <f>('INFORM CC 2025'!AI194/10)*'Resultados INFORM CC'!AV197</f>
        <v>13484.893023781133</v>
      </c>
      <c r="AL197" s="350">
        <f>('INFORM CC 2025'!AJ194/10)*'Resultados INFORM CC'!AU197</f>
        <v>10821.434990350646</v>
      </c>
      <c r="AM197" s="350">
        <f>('INFORM CC 2025'!AK194/10)*'Resultados INFORM CC'!AV197</f>
        <v>14127.030786818328</v>
      </c>
      <c r="AO197" s="349">
        <v>31847</v>
      </c>
      <c r="AP197" s="350">
        <v>47004</v>
      </c>
      <c r="AQ197" s="350">
        <v>58573</v>
      </c>
      <c r="AR197" s="350">
        <v>81970</v>
      </c>
      <c r="AS197" s="350">
        <v>139873</v>
      </c>
      <c r="AT197" s="350">
        <v>13456</v>
      </c>
      <c r="AU197" s="350">
        <f t="shared" si="33"/>
        <v>17176.880937064518</v>
      </c>
      <c r="AV197" s="350">
        <f t="shared" si="34"/>
        <v>21404.592101239894</v>
      </c>
      <c r="AW197" s="350">
        <f t="shared" si="35"/>
        <v>29954.661952412102</v>
      </c>
      <c r="AX197" s="350">
        <f t="shared" si="36"/>
        <v>51114.412971449776</v>
      </c>
    </row>
    <row r="198" spans="1:50">
      <c r="A198" s="374" t="s">
        <v>31</v>
      </c>
      <c r="B198" s="368" t="s">
        <v>41</v>
      </c>
      <c r="C198" s="369">
        <v>1310</v>
      </c>
      <c r="D198" s="341">
        <f>'INFORM CC 2025'!AG195</f>
        <v>5.9</v>
      </c>
      <c r="E198" s="340">
        <f>'INFORM CC 2025'!AI195</f>
        <v>7</v>
      </c>
      <c r="F198" s="348">
        <f t="shared" ref="F198:F261" si="37">IF((E198-D198)&lt;0,0,(E198-D198))</f>
        <v>1.0999999999999996</v>
      </c>
      <c r="G198" s="348">
        <v>0.9113</v>
      </c>
      <c r="H198" s="340">
        <f>'INFORM CC 2025'!AH195</f>
        <v>6.7</v>
      </c>
      <c r="I198" s="348">
        <f t="shared" ref="I198:I261" si="38">IF((H198-D198)&lt;0,0,(H198-D198))</f>
        <v>0.79999999999999982</v>
      </c>
      <c r="J198" s="348">
        <v>0.63386399999999998</v>
      </c>
      <c r="K198" s="341">
        <f>'INFORM CC 2025'!AK195</f>
        <v>6.9</v>
      </c>
      <c r="L198" s="348">
        <f t="shared" ref="L198:L261" si="39">IF((K198-D198)&lt;0,0,(K198-D198))</f>
        <v>1</v>
      </c>
      <c r="M198" s="348">
        <v>1.1452169999999999</v>
      </c>
      <c r="N198" s="341">
        <f>'INFORM CC 2025'!AJ195</f>
        <v>6.8</v>
      </c>
      <c r="O198" s="348">
        <f t="shared" ref="O198:O261" si="40">IF((N198-D198)&lt;0,0,(N198-D198))</f>
        <v>0.89999999999999947</v>
      </c>
      <c r="P198" s="348">
        <v>0.47484599999999999</v>
      </c>
      <c r="Q198" s="348">
        <v>0</v>
      </c>
      <c r="R198" s="349">
        <v>0</v>
      </c>
      <c r="S198" s="349">
        <v>2</v>
      </c>
      <c r="T198" s="349">
        <f t="shared" si="29"/>
        <v>0</v>
      </c>
      <c r="U198" s="349">
        <f t="shared" si="30"/>
        <v>0.73086890209618405</v>
      </c>
      <c r="V198" s="348">
        <v>0</v>
      </c>
      <c r="W198" s="349">
        <v>3254</v>
      </c>
      <c r="X198" s="349">
        <v>2208</v>
      </c>
      <c r="Y198" s="349">
        <f t="shared" si="31"/>
        <v>1189.1237037104916</v>
      </c>
      <c r="Z198" s="349">
        <f t="shared" si="32"/>
        <v>806.87926791418715</v>
      </c>
      <c r="AA198" s="348">
        <v>1.7</v>
      </c>
      <c r="AB198" s="348">
        <v>0.7</v>
      </c>
      <c r="AC198" s="348">
        <v>0.1</v>
      </c>
      <c r="AD198" s="349">
        <f>('INFORM CC 2025'!AG195/10)*'Resultados INFORM CC'!AO198</f>
        <v>6476.4300000000012</v>
      </c>
      <c r="AE198" s="350">
        <f>('INFORM CC 2025'!AH195/10)*'Resultados INFORM CC'!AP198</f>
        <v>10854.67</v>
      </c>
      <c r="AF198" s="350">
        <f>('INFORM CC 2025'!AI195/10)*'Resultados INFORM CC'!AQ198</f>
        <v>14132.3</v>
      </c>
      <c r="AG198" s="350">
        <f>('INFORM CC 2025'!AJ195/10)*'Resultados INFORM CC'!AR198</f>
        <v>19212.039999999997</v>
      </c>
      <c r="AH198" s="350">
        <f>('INFORM CC 2025'!AK195/10)*'Resultados INFORM CC'!AS198</f>
        <v>33265.590000000004</v>
      </c>
      <c r="AI198" s="350">
        <f>('INFORM CC 2025'!AG195/10)*'Resultados INFORM CC'!AT198</f>
        <v>2359.4100000000003</v>
      </c>
      <c r="AJ198" s="350">
        <f>('INFORM CC 2025'!AH195/10)*'Resultados INFORM CC'!AU198</f>
        <v>3966.6703727581935</v>
      </c>
      <c r="AK198" s="350">
        <f>('INFORM CC 2025'!AI195/10)*'Resultados INFORM CC'!AV198</f>
        <v>5164.4292925469508</v>
      </c>
      <c r="AL198" s="350">
        <f>('INFORM CC 2025'!AJ195/10)*'Resultados INFORM CC'!AU198</f>
        <v>4025.874408172494</v>
      </c>
      <c r="AM198" s="350">
        <f>('INFORM CC 2025'!AK195/10)*'Resultados INFORM CC'!AV198</f>
        <v>5090.6517312248525</v>
      </c>
      <c r="AO198" s="349">
        <v>10977</v>
      </c>
      <c r="AP198" s="350">
        <v>16201</v>
      </c>
      <c r="AQ198" s="350">
        <v>20189</v>
      </c>
      <c r="AR198" s="350">
        <v>28253</v>
      </c>
      <c r="AS198" s="350">
        <v>48211</v>
      </c>
      <c r="AT198" s="350">
        <v>3999</v>
      </c>
      <c r="AU198" s="350">
        <f t="shared" si="33"/>
        <v>5920.4035414301388</v>
      </c>
      <c r="AV198" s="350">
        <f t="shared" si="34"/>
        <v>7377.75613220993</v>
      </c>
      <c r="AW198" s="350">
        <f t="shared" si="35"/>
        <v>10324.619545461745</v>
      </c>
      <c r="AX198" s="350">
        <f t="shared" si="36"/>
        <v>17617.960319479564</v>
      </c>
    </row>
    <row r="199" spans="1:50">
      <c r="A199" s="374" t="s">
        <v>31</v>
      </c>
      <c r="B199" s="368" t="s">
        <v>42</v>
      </c>
      <c r="C199" s="369">
        <v>1311</v>
      </c>
      <c r="D199" s="341">
        <f>'INFORM CC 2025'!AG196</f>
        <v>5.9</v>
      </c>
      <c r="E199" s="340">
        <f>'INFORM CC 2025'!AI196</f>
        <v>6.2</v>
      </c>
      <c r="F199" s="348">
        <f t="shared" si="37"/>
        <v>0.29999999999999982</v>
      </c>
      <c r="G199" s="348">
        <v>0.9113</v>
      </c>
      <c r="H199" s="340">
        <f>'INFORM CC 2025'!AH196</f>
        <v>6.2</v>
      </c>
      <c r="I199" s="348">
        <f t="shared" si="38"/>
        <v>0.29999999999999982</v>
      </c>
      <c r="J199" s="348">
        <v>0.63386399999999998</v>
      </c>
      <c r="K199" s="341">
        <f>'INFORM CC 2025'!AK196</f>
        <v>6.4</v>
      </c>
      <c r="L199" s="348">
        <f t="shared" si="39"/>
        <v>0.5</v>
      </c>
      <c r="M199" s="348">
        <v>1.1452169999999999</v>
      </c>
      <c r="N199" s="341">
        <f>'INFORM CC 2025'!AJ196</f>
        <v>6.2</v>
      </c>
      <c r="O199" s="348">
        <f t="shared" si="40"/>
        <v>0.29999999999999982</v>
      </c>
      <c r="P199" s="348">
        <v>0.47484599999999999</v>
      </c>
      <c r="Q199" s="348">
        <v>7.4508601743832087E-2</v>
      </c>
      <c r="R199" s="349">
        <v>23</v>
      </c>
      <c r="S199" s="349">
        <v>212</v>
      </c>
      <c r="T199" s="349">
        <f t="shared" ref="T199:T262" si="41">R199*0.365434451048092</f>
        <v>8.4049923741061168</v>
      </c>
      <c r="U199" s="349">
        <f t="shared" ref="U199:U262" si="42">S199*0.365434451048092</f>
        <v>77.472103622195505</v>
      </c>
      <c r="V199" s="348">
        <v>1.5284421865113407</v>
      </c>
      <c r="W199" s="349">
        <v>4551</v>
      </c>
      <c r="X199" s="349">
        <v>3202</v>
      </c>
      <c r="Y199" s="349">
        <f t="shared" ref="Y199:Y262" si="43">W199*0.365434451048092</f>
        <v>1663.0921867198667</v>
      </c>
      <c r="Z199" s="349">
        <f t="shared" ref="Z199:Z262" si="44">X199*0.365434451048092</f>
        <v>1170.1211122559907</v>
      </c>
      <c r="AA199" s="348">
        <v>1.7</v>
      </c>
      <c r="AB199" s="348">
        <v>0.7</v>
      </c>
      <c r="AC199" s="348">
        <v>0.1</v>
      </c>
      <c r="AD199" s="349">
        <f>('INFORM CC 2025'!AG196/10)*'Resultados INFORM CC'!AO199</f>
        <v>9134.9700000000012</v>
      </c>
      <c r="AE199" s="350">
        <f>('INFORM CC 2025'!AH196/10)*'Resultados INFORM CC'!AP199</f>
        <v>14168.24</v>
      </c>
      <c r="AF199" s="350">
        <f>('INFORM CC 2025'!AI196/10)*'Resultados INFORM CC'!AQ199</f>
        <v>17655.740000000002</v>
      </c>
      <c r="AG199" s="350">
        <f>('INFORM CC 2025'!AJ196/10)*'Resultados INFORM CC'!AR199</f>
        <v>24707.62</v>
      </c>
      <c r="AH199" s="350">
        <f>('INFORM CC 2025'!AK196/10)*'Resultados INFORM CC'!AS199</f>
        <v>43521.279999999999</v>
      </c>
      <c r="AI199" s="350">
        <f>('INFORM CC 2025'!AG196/10)*'Resultados INFORM CC'!AT199</f>
        <v>3470.9700000000003</v>
      </c>
      <c r="AJ199" s="350">
        <f>('INFORM CC 2025'!AH196/10)*'Resultados INFORM CC'!AU199</f>
        <v>5177.5630067176189</v>
      </c>
      <c r="AK199" s="350">
        <f>('INFORM CC 2025'!AI196/10)*'Resultados INFORM CC'!AV199</f>
        <v>6452.01565474784</v>
      </c>
      <c r="AL199" s="350">
        <f>('INFORM CC 2025'!AJ196/10)*'Resultados INFORM CC'!AU199</f>
        <v>5177.5630067176189</v>
      </c>
      <c r="AM199" s="350">
        <f>('INFORM CC 2025'!AK196/10)*'Resultados INFORM CC'!AV199</f>
        <v>6660.1451919977708</v>
      </c>
      <c r="AO199" s="349">
        <v>15483</v>
      </c>
      <c r="AP199" s="350">
        <v>22852</v>
      </c>
      <c r="AQ199" s="350">
        <v>28477</v>
      </c>
      <c r="AR199" s="350">
        <v>39851</v>
      </c>
      <c r="AS199" s="350">
        <v>68002</v>
      </c>
      <c r="AT199" s="350">
        <v>5883</v>
      </c>
      <c r="AU199" s="350">
        <f t="shared" ref="AU199:AU262" si="45">AP199*0.365434451048092</f>
        <v>8350.9080753509988</v>
      </c>
      <c r="AV199" s="350">
        <f t="shared" ref="AV199:AV262" si="46">AQ199*0.365434451048092</f>
        <v>10406.476862496516</v>
      </c>
      <c r="AW199" s="350">
        <f t="shared" ref="AW199:AW262" si="47">AR199*0.365434451048092</f>
        <v>14562.928308717515</v>
      </c>
      <c r="AX199" s="350">
        <f t="shared" ref="AX199:AX262" si="48">AS199*0.365434451048092</f>
        <v>24850.273540172355</v>
      </c>
    </row>
    <row r="200" spans="1:50">
      <c r="A200" s="374" t="s">
        <v>31</v>
      </c>
      <c r="B200" s="368" t="s">
        <v>43</v>
      </c>
      <c r="C200" s="369">
        <v>1312</v>
      </c>
      <c r="D200" s="341">
        <f>'INFORM CC 2025'!AG197</f>
        <v>5.7</v>
      </c>
      <c r="E200" s="340">
        <f>'INFORM CC 2025'!AI197</f>
        <v>5.9</v>
      </c>
      <c r="F200" s="348">
        <f t="shared" si="37"/>
        <v>0.20000000000000018</v>
      </c>
      <c r="G200" s="348">
        <v>0.9113</v>
      </c>
      <c r="H200" s="340">
        <f>'INFORM CC 2025'!AH197</f>
        <v>5.7</v>
      </c>
      <c r="I200" s="348">
        <f t="shared" si="38"/>
        <v>0</v>
      </c>
      <c r="J200" s="348">
        <v>0.63386399999999998</v>
      </c>
      <c r="K200" s="341">
        <f>'INFORM CC 2025'!AK197</f>
        <v>6</v>
      </c>
      <c r="L200" s="348">
        <f t="shared" si="39"/>
        <v>0.29999999999999982</v>
      </c>
      <c r="M200" s="348">
        <v>1.1452169999999999</v>
      </c>
      <c r="N200" s="341">
        <f>'INFORM CC 2025'!AJ197</f>
        <v>5.9</v>
      </c>
      <c r="O200" s="348">
        <f t="shared" si="40"/>
        <v>0.20000000000000018</v>
      </c>
      <c r="P200" s="348">
        <v>0.47484599999999999</v>
      </c>
      <c r="Q200" s="348">
        <v>1.981080976461258</v>
      </c>
      <c r="R200" s="349">
        <v>209</v>
      </c>
      <c r="S200" s="349">
        <v>2455</v>
      </c>
      <c r="T200" s="349">
        <f t="shared" si="41"/>
        <v>76.37580026905124</v>
      </c>
      <c r="U200" s="349">
        <f t="shared" si="42"/>
        <v>897.14157732306592</v>
      </c>
      <c r="V200" s="348">
        <v>0</v>
      </c>
      <c r="W200" s="349">
        <v>1936</v>
      </c>
      <c r="X200" s="349">
        <v>1371</v>
      </c>
      <c r="Y200" s="349">
        <f t="shared" si="43"/>
        <v>707.48109722910613</v>
      </c>
      <c r="Z200" s="349">
        <f t="shared" si="44"/>
        <v>501.01063238693416</v>
      </c>
      <c r="AA200" s="348">
        <v>1.7</v>
      </c>
      <c r="AB200" s="348">
        <v>0.7</v>
      </c>
      <c r="AC200" s="348">
        <v>0.1</v>
      </c>
      <c r="AD200" s="349">
        <f>('INFORM CC 2025'!AG197/10)*'Resultados INFORM CC'!AO200</f>
        <v>3840.0900000000006</v>
      </c>
      <c r="AE200" s="350">
        <f>('INFORM CC 2025'!AH197/10)*'Resultados INFORM CC'!AP200</f>
        <v>5667.51</v>
      </c>
      <c r="AF200" s="350">
        <f>('INFORM CC 2025'!AI197/10)*'Resultados INFORM CC'!AQ200</f>
        <v>7310.1000000000013</v>
      </c>
      <c r="AG200" s="350">
        <f>('INFORM CC 2025'!AJ197/10)*'Resultados INFORM CC'!AR200</f>
        <v>10230.600000000002</v>
      </c>
      <c r="AH200" s="350">
        <f>('INFORM CC 2025'!AK197/10)*'Resultados INFORM CC'!AS200</f>
        <v>17752.8</v>
      </c>
      <c r="AI200" s="350">
        <f>('INFORM CC 2025'!AG197/10)*'Resultados INFORM CC'!AT200</f>
        <v>1408.4700000000003</v>
      </c>
      <c r="AJ200" s="350">
        <f>('INFORM CC 2025'!AH197/10)*'Resultados INFORM CC'!AU200</f>
        <v>2071.1034056595722</v>
      </c>
      <c r="AK200" s="350">
        <f>('INFORM CC 2025'!AI197/10)*'Resultados INFORM CC'!AV200</f>
        <v>2671.3623806066576</v>
      </c>
      <c r="AL200" s="350">
        <f>('INFORM CC 2025'!AJ197/10)*'Resultados INFORM CC'!AU200</f>
        <v>2143.7737005949957</v>
      </c>
      <c r="AM200" s="350">
        <f>('INFORM CC 2025'!AK197/10)*'Resultados INFORM CC'!AV200</f>
        <v>2716.6397090915157</v>
      </c>
      <c r="AO200" s="349">
        <v>6737</v>
      </c>
      <c r="AP200" s="350">
        <v>9943</v>
      </c>
      <c r="AQ200" s="350">
        <v>12390</v>
      </c>
      <c r="AR200" s="350">
        <v>17340</v>
      </c>
      <c r="AS200" s="350">
        <v>29588</v>
      </c>
      <c r="AT200" s="350">
        <v>2471</v>
      </c>
      <c r="AU200" s="350">
        <f t="shared" si="45"/>
        <v>3633.514746771179</v>
      </c>
      <c r="AV200" s="350">
        <f t="shared" si="46"/>
        <v>4527.7328484858599</v>
      </c>
      <c r="AW200" s="350">
        <f t="shared" si="47"/>
        <v>6336.633381173916</v>
      </c>
      <c r="AX200" s="350">
        <f t="shared" si="48"/>
        <v>10812.474537610948</v>
      </c>
    </row>
    <row r="201" spans="1:50">
      <c r="A201" s="374" t="s">
        <v>31</v>
      </c>
      <c r="B201" s="368" t="s">
        <v>44</v>
      </c>
      <c r="C201" s="369">
        <v>1313</v>
      </c>
      <c r="D201" s="341">
        <f>'INFORM CC 2025'!AG198</f>
        <v>5.7</v>
      </c>
      <c r="E201" s="340">
        <f>'INFORM CC 2025'!AI198</f>
        <v>5.9</v>
      </c>
      <c r="F201" s="348">
        <f t="shared" si="37"/>
        <v>0.20000000000000018</v>
      </c>
      <c r="G201" s="348">
        <v>0.9113</v>
      </c>
      <c r="H201" s="340">
        <f>'INFORM CC 2025'!AH198</f>
        <v>5.7</v>
      </c>
      <c r="I201" s="348">
        <f t="shared" si="38"/>
        <v>0</v>
      </c>
      <c r="J201" s="348">
        <v>0.63386399999999998</v>
      </c>
      <c r="K201" s="341">
        <f>'INFORM CC 2025'!AK198</f>
        <v>5.7</v>
      </c>
      <c r="L201" s="348">
        <f t="shared" si="39"/>
        <v>0</v>
      </c>
      <c r="M201" s="348">
        <v>1.1452169999999999</v>
      </c>
      <c r="N201" s="341">
        <f>'INFORM CC 2025'!AJ198</f>
        <v>5.9</v>
      </c>
      <c r="O201" s="348">
        <f t="shared" si="40"/>
        <v>0.20000000000000018</v>
      </c>
      <c r="P201" s="348">
        <v>0.47484599999999999</v>
      </c>
      <c r="Q201" s="348">
        <v>1.6646191202347612E-2</v>
      </c>
      <c r="R201" s="349">
        <v>17</v>
      </c>
      <c r="S201" s="349">
        <v>128</v>
      </c>
      <c r="T201" s="349">
        <f t="shared" si="41"/>
        <v>6.2123856678175642</v>
      </c>
      <c r="U201" s="349">
        <f t="shared" si="42"/>
        <v>46.775609734155779</v>
      </c>
      <c r="V201" s="348">
        <v>0</v>
      </c>
      <c r="W201" s="349">
        <v>12017</v>
      </c>
      <c r="X201" s="349">
        <v>8524</v>
      </c>
      <c r="Y201" s="349">
        <f t="shared" si="43"/>
        <v>4391.4257982449217</v>
      </c>
      <c r="Z201" s="349">
        <f t="shared" si="44"/>
        <v>3114.9632607339363</v>
      </c>
      <c r="AA201" s="348">
        <v>1.7</v>
      </c>
      <c r="AB201" s="348">
        <v>0.7</v>
      </c>
      <c r="AC201" s="348">
        <v>0.1</v>
      </c>
      <c r="AD201" s="349">
        <f>('INFORM CC 2025'!AG198/10)*'Resultados INFORM CC'!AO201</f>
        <v>23747.910000000003</v>
      </c>
      <c r="AE201" s="350">
        <f>('INFORM CC 2025'!AH198/10)*'Resultados INFORM CC'!AP201</f>
        <v>35050.44</v>
      </c>
      <c r="AF201" s="350">
        <f>('INFORM CC 2025'!AI198/10)*'Resultados INFORM CC'!AQ201</f>
        <v>45209.930000000008</v>
      </c>
      <c r="AG201" s="350">
        <f>('INFORM CC 2025'!AJ198/10)*'Resultados INFORM CC'!AR201</f>
        <v>63268.650000000009</v>
      </c>
      <c r="AH201" s="350">
        <f>('INFORM CC 2025'!AK198/10)*'Resultados INFORM CC'!AS201</f>
        <v>104301.45000000001</v>
      </c>
      <c r="AI201" s="350">
        <f>('INFORM CC 2025'!AG198/10)*'Resultados INFORM CC'!AT201</f>
        <v>9537.2400000000016</v>
      </c>
      <c r="AJ201" s="350">
        <f>('INFORM CC 2025'!AH198/10)*'Resultados INFORM CC'!AU201</f>
        <v>12808.638300394088</v>
      </c>
      <c r="AK201" s="350">
        <f>('INFORM CC 2025'!AI198/10)*'Resultados INFORM CC'!AV201</f>
        <v>16521.265951472669</v>
      </c>
      <c r="AL201" s="350">
        <f>('INFORM CC 2025'!AJ198/10)*'Resultados INFORM CC'!AU201</f>
        <v>13258.064205671075</v>
      </c>
      <c r="AM201" s="350">
        <f>('INFORM CC 2025'!AK198/10)*'Resultados INFORM CC'!AV201</f>
        <v>15961.223037863427</v>
      </c>
      <c r="AO201" s="349">
        <v>41663</v>
      </c>
      <c r="AP201" s="350">
        <v>61492</v>
      </c>
      <c r="AQ201" s="350">
        <v>76627</v>
      </c>
      <c r="AR201" s="350">
        <v>107235</v>
      </c>
      <c r="AS201" s="350">
        <v>182985</v>
      </c>
      <c r="AT201" s="350">
        <v>16732</v>
      </c>
      <c r="AU201" s="350">
        <f t="shared" si="45"/>
        <v>22471.295263849275</v>
      </c>
      <c r="AV201" s="350">
        <f t="shared" si="46"/>
        <v>28002.145680462148</v>
      </c>
      <c r="AW201" s="350">
        <f t="shared" si="47"/>
        <v>39187.363358142145</v>
      </c>
      <c r="AX201" s="350">
        <f t="shared" si="48"/>
        <v>66869.023025035116</v>
      </c>
    </row>
    <row r="202" spans="1:50">
      <c r="A202" s="374" t="s">
        <v>31</v>
      </c>
      <c r="B202" s="368" t="s">
        <v>45</v>
      </c>
      <c r="C202" s="369">
        <v>1314</v>
      </c>
      <c r="D202" s="341">
        <f>'INFORM CC 2025'!AG199</f>
        <v>4.7</v>
      </c>
      <c r="E202" s="340">
        <f>'INFORM CC 2025'!AI199</f>
        <v>5.8</v>
      </c>
      <c r="F202" s="348">
        <f t="shared" si="37"/>
        <v>1.0999999999999996</v>
      </c>
      <c r="G202" s="348">
        <v>0.9113</v>
      </c>
      <c r="H202" s="340">
        <f>'INFORM CC 2025'!AH199</f>
        <v>5.4</v>
      </c>
      <c r="I202" s="348">
        <f t="shared" si="38"/>
        <v>0.70000000000000018</v>
      </c>
      <c r="J202" s="348">
        <v>0.63386399999999998</v>
      </c>
      <c r="K202" s="341">
        <f>'INFORM CC 2025'!AK199</f>
        <v>5.9</v>
      </c>
      <c r="L202" s="348">
        <f t="shared" si="39"/>
        <v>1.2000000000000002</v>
      </c>
      <c r="M202" s="348">
        <v>1.1452169999999999</v>
      </c>
      <c r="N202" s="341">
        <f>'INFORM CC 2025'!AJ199</f>
        <v>5.7</v>
      </c>
      <c r="O202" s="348">
        <f t="shared" si="40"/>
        <v>1</v>
      </c>
      <c r="P202" s="348">
        <v>0.47484599999999999</v>
      </c>
      <c r="Q202" s="348">
        <v>1.2823356891055717</v>
      </c>
      <c r="R202" s="349">
        <v>76</v>
      </c>
      <c r="S202" s="349">
        <v>1074</v>
      </c>
      <c r="T202" s="349">
        <f t="shared" si="41"/>
        <v>27.773018279654995</v>
      </c>
      <c r="U202" s="349">
        <f t="shared" si="42"/>
        <v>392.47660042565082</v>
      </c>
      <c r="V202" s="348">
        <v>1.7092013845821308</v>
      </c>
      <c r="W202" s="349">
        <v>1281</v>
      </c>
      <c r="X202" s="349">
        <v>882</v>
      </c>
      <c r="Y202" s="349">
        <f t="shared" si="43"/>
        <v>468.12153179260588</v>
      </c>
      <c r="Z202" s="349">
        <f t="shared" si="44"/>
        <v>322.31318582441719</v>
      </c>
      <c r="AA202" s="348">
        <v>1.7</v>
      </c>
      <c r="AB202" s="348">
        <v>0.7</v>
      </c>
      <c r="AC202" s="348">
        <v>0.1</v>
      </c>
      <c r="AD202" s="349">
        <f>('INFORM CC 2025'!AG199/10)*'Resultados INFORM CC'!AO202</f>
        <v>2088.6800000000003</v>
      </c>
      <c r="AE202" s="350">
        <f>('INFORM CC 2025'!AH199/10)*'Resultados INFORM CC'!AP202</f>
        <v>3541.86</v>
      </c>
      <c r="AF202" s="350">
        <f>('INFORM CC 2025'!AI199/10)*'Resultados INFORM CC'!AQ202</f>
        <v>4740.92</v>
      </c>
      <c r="AG202" s="350">
        <f>('INFORM CC 2025'!AJ199/10)*'Resultados INFORM CC'!AR202</f>
        <v>6520.2300000000005</v>
      </c>
      <c r="AH202" s="350">
        <f>('INFORM CC 2025'!AK199/10)*'Resultados INFORM CC'!AS202</f>
        <v>11516.210000000001</v>
      </c>
      <c r="AI202" s="350">
        <f>('INFORM CC 2025'!AG199/10)*'Resultados INFORM CC'!AT202</f>
        <v>790.07</v>
      </c>
      <c r="AJ202" s="350">
        <f>('INFORM CC 2025'!AH199/10)*'Resultados INFORM CC'!AU202</f>
        <v>1294.3176647891953</v>
      </c>
      <c r="AK202" s="350">
        <f>('INFORM CC 2025'!AI199/10)*'Resultados INFORM CC'!AV202</f>
        <v>1732.4954976629203</v>
      </c>
      <c r="AL202" s="350">
        <f>('INFORM CC 2025'!AJ199/10)*'Resultados INFORM CC'!AU202</f>
        <v>1366.2242017219285</v>
      </c>
      <c r="AM202" s="350">
        <f>('INFORM CC 2025'!AK199/10)*'Resultados INFORM CC'!AV202</f>
        <v>1762.3661096915919</v>
      </c>
      <c r="AO202" s="349">
        <v>4444</v>
      </c>
      <c r="AP202" s="350">
        <v>6559</v>
      </c>
      <c r="AQ202" s="350">
        <v>8174</v>
      </c>
      <c r="AR202" s="350">
        <v>11439</v>
      </c>
      <c r="AS202" s="350">
        <v>19519</v>
      </c>
      <c r="AT202" s="350">
        <v>1681</v>
      </c>
      <c r="AU202" s="350">
        <f t="shared" si="45"/>
        <v>2396.8845644244357</v>
      </c>
      <c r="AV202" s="350">
        <f t="shared" si="46"/>
        <v>2987.0612028671044</v>
      </c>
      <c r="AW202" s="350">
        <f t="shared" si="47"/>
        <v>4180.2046855391245</v>
      </c>
      <c r="AX202" s="350">
        <f t="shared" si="48"/>
        <v>7132.9150500077085</v>
      </c>
    </row>
    <row r="203" spans="1:50">
      <c r="A203" s="374" t="s">
        <v>31</v>
      </c>
      <c r="B203" s="368" t="s">
        <v>46</v>
      </c>
      <c r="C203" s="369">
        <v>1315</v>
      </c>
      <c r="D203" s="341">
        <f>'INFORM CC 2025'!AG200</f>
        <v>5.3</v>
      </c>
      <c r="E203" s="340">
        <f>'INFORM CC 2025'!AI200</f>
        <v>6.2</v>
      </c>
      <c r="F203" s="348">
        <f t="shared" si="37"/>
        <v>0.90000000000000036</v>
      </c>
      <c r="G203" s="348">
        <v>0.9113</v>
      </c>
      <c r="H203" s="340">
        <f>'INFORM CC 2025'!AH200</f>
        <v>6</v>
      </c>
      <c r="I203" s="348">
        <f t="shared" si="38"/>
        <v>0.70000000000000018</v>
      </c>
      <c r="J203" s="348">
        <v>0.63386399999999998</v>
      </c>
      <c r="K203" s="341">
        <f>'INFORM CC 2025'!AK200</f>
        <v>6</v>
      </c>
      <c r="L203" s="348">
        <f t="shared" si="39"/>
        <v>0.70000000000000018</v>
      </c>
      <c r="M203" s="348">
        <v>1.1452169999999999</v>
      </c>
      <c r="N203" s="341">
        <f>'INFORM CC 2025'!AJ200</f>
        <v>6.2</v>
      </c>
      <c r="O203" s="348">
        <f t="shared" si="40"/>
        <v>0.90000000000000036</v>
      </c>
      <c r="P203" s="348">
        <v>0.47484599999999999</v>
      </c>
      <c r="Q203" s="348">
        <v>0.52211301232578433</v>
      </c>
      <c r="R203" s="349">
        <v>37</v>
      </c>
      <c r="S203" s="349">
        <v>1471</v>
      </c>
      <c r="T203" s="349">
        <f t="shared" si="41"/>
        <v>13.521074688779406</v>
      </c>
      <c r="U203" s="349">
        <f t="shared" si="42"/>
        <v>537.55407749174333</v>
      </c>
      <c r="V203" s="348">
        <v>2.0347653501125844</v>
      </c>
      <c r="W203" s="349">
        <v>4364</v>
      </c>
      <c r="X203" s="349">
        <v>2906</v>
      </c>
      <c r="Y203" s="349">
        <f t="shared" si="43"/>
        <v>1594.7559443738735</v>
      </c>
      <c r="Z203" s="349">
        <f t="shared" si="44"/>
        <v>1061.9525147457555</v>
      </c>
      <c r="AA203" s="348">
        <v>1.7</v>
      </c>
      <c r="AB203" s="348">
        <v>0.7</v>
      </c>
      <c r="AC203" s="348">
        <v>0.1</v>
      </c>
      <c r="AD203" s="349">
        <f>('INFORM CC 2025'!AG200/10)*'Resultados INFORM CC'!AO203</f>
        <v>8118.01</v>
      </c>
      <c r="AE203" s="350">
        <f>('INFORM CC 2025'!AH200/10)*'Resultados INFORM CC'!AP203</f>
        <v>13564.199999999999</v>
      </c>
      <c r="AF203" s="350">
        <f>('INFORM CC 2025'!AI200/10)*'Resultados INFORM CC'!AQ203</f>
        <v>17466.02</v>
      </c>
      <c r="AG203" s="350">
        <f>('INFORM CC 2025'!AJ200/10)*'Resultados INFORM CC'!AR203</f>
        <v>24442.26</v>
      </c>
      <c r="AH203" s="350">
        <f>('INFORM CC 2025'!AK200/10)*'Resultados INFORM CC'!AS203</f>
        <v>40363.199999999997</v>
      </c>
      <c r="AI203" s="350">
        <f>('INFORM CC 2025'!AG200/10)*'Resultados INFORM CC'!AT203</f>
        <v>3605.0600000000004</v>
      </c>
      <c r="AJ203" s="350">
        <f>('INFORM CC 2025'!AH200/10)*'Resultados INFORM CC'!AU203</f>
        <v>4956.8259809065303</v>
      </c>
      <c r="AK203" s="350">
        <f>('INFORM CC 2025'!AI200/10)*'Resultados INFORM CC'!AV203</f>
        <v>6382.6854306949963</v>
      </c>
      <c r="AL203" s="350">
        <f>('INFORM CC 2025'!AJ200/10)*'Resultados INFORM CC'!AU203</f>
        <v>5122.0535136034141</v>
      </c>
      <c r="AM203" s="350">
        <f>('INFORM CC 2025'!AK200/10)*'Resultados INFORM CC'!AV203</f>
        <v>6176.7923522854808</v>
      </c>
      <c r="AO203" s="349">
        <v>15317</v>
      </c>
      <c r="AP203" s="350">
        <v>22607</v>
      </c>
      <c r="AQ203" s="350">
        <v>28171</v>
      </c>
      <c r="AR203" s="350">
        <v>39423</v>
      </c>
      <c r="AS203" s="350">
        <v>67272</v>
      </c>
      <c r="AT203" s="350">
        <v>6802</v>
      </c>
      <c r="AU203" s="350">
        <f t="shared" si="45"/>
        <v>8261.3766348442168</v>
      </c>
      <c r="AV203" s="350">
        <f t="shared" si="46"/>
        <v>10294.653920475801</v>
      </c>
      <c r="AW203" s="350">
        <f t="shared" si="47"/>
        <v>14406.522363668932</v>
      </c>
      <c r="AX203" s="350">
        <f t="shared" si="48"/>
        <v>24583.506390907245</v>
      </c>
    </row>
    <row r="204" spans="1:50">
      <c r="A204" s="374" t="s">
        <v>31</v>
      </c>
      <c r="B204" s="368" t="s">
        <v>47</v>
      </c>
      <c r="C204" s="369">
        <v>1316</v>
      </c>
      <c r="D204" s="341">
        <f>'INFORM CC 2025'!AG201</f>
        <v>5.9</v>
      </c>
      <c r="E204" s="340">
        <f>'INFORM CC 2025'!AI201</f>
        <v>5.7</v>
      </c>
      <c r="F204" s="348">
        <f t="shared" si="37"/>
        <v>0</v>
      </c>
      <c r="G204" s="348">
        <v>0.9113</v>
      </c>
      <c r="H204" s="340">
        <f>'INFORM CC 2025'!AH201</f>
        <v>5.7</v>
      </c>
      <c r="I204" s="348">
        <f t="shared" si="38"/>
        <v>0</v>
      </c>
      <c r="J204" s="348">
        <v>0.63386399999999998</v>
      </c>
      <c r="K204" s="341">
        <f>'INFORM CC 2025'!AK201</f>
        <v>5.9</v>
      </c>
      <c r="L204" s="348">
        <f t="shared" si="39"/>
        <v>0</v>
      </c>
      <c r="M204" s="348">
        <v>1.1452169999999999</v>
      </c>
      <c r="N204" s="341">
        <f>'INFORM CC 2025'!AJ201</f>
        <v>5.7</v>
      </c>
      <c r="O204" s="348">
        <f t="shared" si="40"/>
        <v>0</v>
      </c>
      <c r="P204" s="348">
        <v>0.47484599999999999</v>
      </c>
      <c r="Q204" s="348">
        <v>0.32856264599769341</v>
      </c>
      <c r="R204" s="349">
        <v>64</v>
      </c>
      <c r="S204" s="349">
        <v>912</v>
      </c>
      <c r="T204" s="349">
        <f t="shared" si="41"/>
        <v>23.38780486707789</v>
      </c>
      <c r="U204" s="349">
        <f t="shared" si="42"/>
        <v>333.27621935585995</v>
      </c>
      <c r="V204" s="348">
        <v>0.89320651775185134</v>
      </c>
      <c r="W204" s="349">
        <v>4193</v>
      </c>
      <c r="X204" s="349">
        <v>2927</v>
      </c>
      <c r="Y204" s="349">
        <f t="shared" si="43"/>
        <v>1532.2666532446499</v>
      </c>
      <c r="Z204" s="349">
        <f t="shared" si="44"/>
        <v>1069.6266382177653</v>
      </c>
      <c r="AA204" s="348">
        <v>1.7</v>
      </c>
      <c r="AB204" s="348">
        <v>0.7</v>
      </c>
      <c r="AC204" s="348">
        <v>0.1</v>
      </c>
      <c r="AD204" s="349">
        <f>('INFORM CC 2025'!AG201/10)*'Resultados INFORM CC'!AO204</f>
        <v>8902.510000000002</v>
      </c>
      <c r="AE204" s="350">
        <f>('INFORM CC 2025'!AH201/10)*'Resultados INFORM CC'!AP204</f>
        <v>12694.470000000001</v>
      </c>
      <c r="AF204" s="350">
        <f>('INFORM CC 2025'!AI201/10)*'Resultados INFORM CC'!AQ204</f>
        <v>15818.640000000001</v>
      </c>
      <c r="AG204" s="350">
        <f>('INFORM CC 2025'!AJ201/10)*'Resultados INFORM CC'!AR204</f>
        <v>22137.090000000004</v>
      </c>
      <c r="AH204" s="350">
        <f>('INFORM CC 2025'!AK201/10)*'Resultados INFORM CC'!AS204</f>
        <v>39100.480000000003</v>
      </c>
      <c r="AI204" s="350">
        <f>('INFORM CC 2025'!AG201/10)*'Resultados INFORM CC'!AT204</f>
        <v>3672.1600000000003</v>
      </c>
      <c r="AJ204" s="350">
        <f>('INFORM CC 2025'!AH201/10)*'Resultados INFORM CC'!AU204</f>
        <v>4638.996675796473</v>
      </c>
      <c r="AK204" s="350">
        <f>('INFORM CC 2025'!AI201/10)*'Resultados INFORM CC'!AV204</f>
        <v>5780.6760247273915</v>
      </c>
      <c r="AL204" s="350">
        <f>('INFORM CC 2025'!AJ201/10)*'Resultados INFORM CC'!AU204</f>
        <v>4638.996675796473</v>
      </c>
      <c r="AM204" s="350">
        <f>('INFORM CC 2025'!AK201/10)*'Resultados INFORM CC'!AV204</f>
        <v>5983.5067624371241</v>
      </c>
      <c r="AO204" s="349">
        <v>15089</v>
      </c>
      <c r="AP204" s="350">
        <v>22271</v>
      </c>
      <c r="AQ204" s="350">
        <v>27752</v>
      </c>
      <c r="AR204" s="350">
        <v>38837</v>
      </c>
      <c r="AS204" s="350">
        <v>66272</v>
      </c>
      <c r="AT204" s="350">
        <v>6224</v>
      </c>
      <c r="AU204" s="350">
        <f t="shared" si="45"/>
        <v>8138.5906592920574</v>
      </c>
      <c r="AV204" s="350">
        <f t="shared" si="46"/>
        <v>10141.53688548665</v>
      </c>
      <c r="AW204" s="350">
        <f t="shared" si="47"/>
        <v>14192.377775354749</v>
      </c>
      <c r="AX204" s="350">
        <f t="shared" si="48"/>
        <v>24218.071939859154</v>
      </c>
    </row>
    <row r="205" spans="1:50">
      <c r="A205" s="374" t="s">
        <v>31</v>
      </c>
      <c r="B205" s="368" t="s">
        <v>48</v>
      </c>
      <c r="C205" s="369">
        <v>1317</v>
      </c>
      <c r="D205" s="341">
        <f>'INFORM CC 2025'!AG202</f>
        <v>6.3</v>
      </c>
      <c r="E205" s="340">
        <f>'INFORM CC 2025'!AI202</f>
        <v>6.4</v>
      </c>
      <c r="F205" s="348">
        <f t="shared" si="37"/>
        <v>0.10000000000000053</v>
      </c>
      <c r="G205" s="348">
        <v>0.9113</v>
      </c>
      <c r="H205" s="340">
        <f>'INFORM CC 2025'!AH202</f>
        <v>6.1</v>
      </c>
      <c r="I205" s="348">
        <f t="shared" si="38"/>
        <v>0</v>
      </c>
      <c r="J205" s="348">
        <v>0.63386399999999998</v>
      </c>
      <c r="K205" s="341">
        <f>'INFORM CC 2025'!AK202</f>
        <v>6.3</v>
      </c>
      <c r="L205" s="348">
        <f t="shared" si="39"/>
        <v>0</v>
      </c>
      <c r="M205" s="348">
        <v>1.1452169999999999</v>
      </c>
      <c r="N205" s="341">
        <f>'INFORM CC 2025'!AJ202</f>
        <v>6.1</v>
      </c>
      <c r="O205" s="348">
        <f t="shared" si="40"/>
        <v>0</v>
      </c>
      <c r="P205" s="348">
        <v>0.47484599999999999</v>
      </c>
      <c r="Q205" s="348">
        <v>1.2134721692433903E-2</v>
      </c>
      <c r="R205" s="349">
        <v>8</v>
      </c>
      <c r="S205" s="349">
        <v>355</v>
      </c>
      <c r="T205" s="349">
        <f t="shared" si="41"/>
        <v>2.9234756083847362</v>
      </c>
      <c r="U205" s="349">
        <f t="shared" si="42"/>
        <v>129.72923012207266</v>
      </c>
      <c r="V205" s="348">
        <v>2.9262538835629615</v>
      </c>
      <c r="W205" s="349">
        <v>2620</v>
      </c>
      <c r="X205" s="349">
        <v>1749</v>
      </c>
      <c r="Y205" s="349">
        <f t="shared" si="43"/>
        <v>957.4382617460011</v>
      </c>
      <c r="Z205" s="349">
        <f t="shared" si="44"/>
        <v>639.144854883113</v>
      </c>
      <c r="AA205" s="348">
        <v>1.7</v>
      </c>
      <c r="AB205" s="348">
        <v>0.7</v>
      </c>
      <c r="AC205" s="348">
        <v>0.1</v>
      </c>
      <c r="AD205" s="349">
        <f>('INFORM CC 2025'!AG202/10)*'Resultados INFORM CC'!AO205</f>
        <v>5971.77</v>
      </c>
      <c r="AE205" s="350">
        <f>('INFORM CC 2025'!AH202/10)*'Resultados INFORM CC'!AP205</f>
        <v>8533.9</v>
      </c>
      <c r="AF205" s="350">
        <f>('INFORM CC 2025'!AI202/10)*'Resultados INFORM CC'!AQ205</f>
        <v>11157.76</v>
      </c>
      <c r="AG205" s="350">
        <f>('INFORM CC 2025'!AJ202/10)*'Resultados INFORM CC'!AR205</f>
        <v>14882.779999999999</v>
      </c>
      <c r="AH205" s="350">
        <f>('INFORM CC 2025'!AK202/10)*'Resultados INFORM CC'!AS205</f>
        <v>26228.16</v>
      </c>
      <c r="AI205" s="350">
        <f>('INFORM CC 2025'!AG202/10)*'Resultados INFORM CC'!AT205</f>
        <v>2382.0300000000002</v>
      </c>
      <c r="AJ205" s="350">
        <f>('INFORM CC 2025'!AH202/10)*'Resultados INFORM CC'!AU205</f>
        <v>3118.5810617993125</v>
      </c>
      <c r="AK205" s="350">
        <f>('INFORM CC 2025'!AI202/10)*'Resultados INFORM CC'!AV205</f>
        <v>4077.4299005263592</v>
      </c>
      <c r="AL205" s="350">
        <f>('INFORM CC 2025'!AJ202/10)*'Resultados INFORM CC'!AU205</f>
        <v>3118.5810617993125</v>
      </c>
      <c r="AM205" s="350">
        <f>('INFORM CC 2025'!AK202/10)*'Resultados INFORM CC'!AV205</f>
        <v>4013.7200583306349</v>
      </c>
      <c r="AO205" s="349">
        <v>9479</v>
      </c>
      <c r="AP205" s="350">
        <v>13990</v>
      </c>
      <c r="AQ205" s="350">
        <v>17434</v>
      </c>
      <c r="AR205" s="350">
        <v>24398</v>
      </c>
      <c r="AS205" s="350">
        <v>41632</v>
      </c>
      <c r="AT205" s="350">
        <v>3781</v>
      </c>
      <c r="AU205" s="350">
        <f t="shared" si="45"/>
        <v>5112.4279701628075</v>
      </c>
      <c r="AV205" s="350">
        <f t="shared" si="46"/>
        <v>6370.9842195724359</v>
      </c>
      <c r="AW205" s="350">
        <f t="shared" si="47"/>
        <v>8915.8697366713495</v>
      </c>
      <c r="AX205" s="350">
        <f t="shared" si="48"/>
        <v>15213.767066034166</v>
      </c>
    </row>
    <row r="206" spans="1:50">
      <c r="A206" s="374" t="s">
        <v>31</v>
      </c>
      <c r="B206" s="368" t="s">
        <v>49</v>
      </c>
      <c r="C206" s="369">
        <v>1318</v>
      </c>
      <c r="D206" s="341">
        <f>'INFORM CC 2025'!AG203</f>
        <v>5.3</v>
      </c>
      <c r="E206" s="340">
        <f>'INFORM CC 2025'!AI203</f>
        <v>5.9</v>
      </c>
      <c r="F206" s="348">
        <f t="shared" si="37"/>
        <v>0.60000000000000053</v>
      </c>
      <c r="G206" s="348">
        <v>0.9113</v>
      </c>
      <c r="H206" s="340">
        <f>'INFORM CC 2025'!AH203</f>
        <v>5.6</v>
      </c>
      <c r="I206" s="348">
        <f t="shared" si="38"/>
        <v>0.29999999999999982</v>
      </c>
      <c r="J206" s="348">
        <v>0.63386399999999998</v>
      </c>
      <c r="K206" s="341">
        <f>'INFORM CC 2025'!AK203</f>
        <v>5.8</v>
      </c>
      <c r="L206" s="348">
        <f t="shared" si="39"/>
        <v>0.5</v>
      </c>
      <c r="M206" s="348">
        <v>1.1452169999999999</v>
      </c>
      <c r="N206" s="341">
        <f>'INFORM CC 2025'!AJ203</f>
        <v>5.9</v>
      </c>
      <c r="O206" s="348">
        <f t="shared" si="40"/>
        <v>0.60000000000000053</v>
      </c>
      <c r="P206" s="348">
        <v>0.47484599999999999</v>
      </c>
      <c r="Q206" s="348">
        <v>1.092137613842235</v>
      </c>
      <c r="R206" s="349">
        <v>46</v>
      </c>
      <c r="S206" s="349">
        <v>564</v>
      </c>
      <c r="T206" s="349">
        <f t="shared" si="41"/>
        <v>16.809984748212234</v>
      </c>
      <c r="U206" s="349">
        <f t="shared" si="42"/>
        <v>206.1050303911239</v>
      </c>
      <c r="V206" s="348">
        <v>0.85284743538267449</v>
      </c>
      <c r="W206" s="349">
        <v>790</v>
      </c>
      <c r="X206" s="349">
        <v>563</v>
      </c>
      <c r="Y206" s="349">
        <f t="shared" si="43"/>
        <v>288.69321632799267</v>
      </c>
      <c r="Z206" s="349">
        <f t="shared" si="44"/>
        <v>205.73959594007582</v>
      </c>
      <c r="AA206" s="348">
        <v>1.7</v>
      </c>
      <c r="AB206" s="348">
        <v>0.7</v>
      </c>
      <c r="AC206" s="348">
        <v>0.1</v>
      </c>
      <c r="AD206" s="349">
        <f>('INFORM CC 2025'!AG203/10)*'Resultados INFORM CC'!AO206</f>
        <v>1489.3000000000002</v>
      </c>
      <c r="AE206" s="350">
        <f>('INFORM CC 2025'!AH203/10)*'Resultados INFORM CC'!AP206</f>
        <v>2322.3199999999997</v>
      </c>
      <c r="AF206" s="350">
        <f>('INFORM CC 2025'!AI203/10)*'Resultados INFORM CC'!AQ206</f>
        <v>3049.1200000000003</v>
      </c>
      <c r="AG206" s="350">
        <f>('INFORM CC 2025'!AJ203/10)*'Resultados INFORM CC'!AR206</f>
        <v>4266.880000000001</v>
      </c>
      <c r="AH206" s="350">
        <f>('INFORM CC 2025'!AK203/10)*'Resultados INFORM CC'!AS206</f>
        <v>7158.36</v>
      </c>
      <c r="AI206" s="350">
        <f>('INFORM CC 2025'!AG203/10)*'Resultados INFORM CC'!AT206</f>
        <v>522.05000000000007</v>
      </c>
      <c r="AJ206" s="350">
        <f>('INFORM CC 2025'!AH203/10)*'Resultados INFORM CC'!AU206</f>
        <v>848.65573435800502</v>
      </c>
      <c r="AK206" s="350">
        <f>('INFORM CC 2025'!AI203/10)*'Resultados INFORM CC'!AV206</f>
        <v>1114.2534933797585</v>
      </c>
      <c r="AL206" s="350">
        <f>('INFORM CC 2025'!AJ203/10)*'Resultados INFORM CC'!AU206</f>
        <v>894.11943441289839</v>
      </c>
      <c r="AM206" s="350">
        <f>('INFORM CC 2025'!AK203/10)*'Resultados INFORM CC'!AV206</f>
        <v>1095.3678409495928</v>
      </c>
      <c r="AO206" s="349">
        <v>2810</v>
      </c>
      <c r="AP206" s="350">
        <v>4147</v>
      </c>
      <c r="AQ206" s="350">
        <v>5168</v>
      </c>
      <c r="AR206" s="350">
        <v>7232</v>
      </c>
      <c r="AS206" s="350">
        <v>12342</v>
      </c>
      <c r="AT206" s="350">
        <v>985</v>
      </c>
      <c r="AU206" s="350">
        <f t="shared" si="45"/>
        <v>1515.4566684964377</v>
      </c>
      <c r="AV206" s="350">
        <f t="shared" si="46"/>
        <v>1888.5652430165396</v>
      </c>
      <c r="AW206" s="350">
        <f t="shared" si="47"/>
        <v>2642.8219499798015</v>
      </c>
      <c r="AX206" s="350">
        <f t="shared" si="48"/>
        <v>4510.1919948355517</v>
      </c>
    </row>
    <row r="207" spans="1:50">
      <c r="A207" s="374" t="s">
        <v>31</v>
      </c>
      <c r="B207" s="368" t="s">
        <v>50</v>
      </c>
      <c r="C207" s="369">
        <v>1319</v>
      </c>
      <c r="D207" s="341">
        <f>'INFORM CC 2025'!AG204</f>
        <v>6.3</v>
      </c>
      <c r="E207" s="340">
        <f>'INFORM CC 2025'!AI204</f>
        <v>6.6</v>
      </c>
      <c r="F207" s="348">
        <f t="shared" si="37"/>
        <v>0.29999999999999982</v>
      </c>
      <c r="G207" s="348">
        <v>0.9113</v>
      </c>
      <c r="H207" s="340">
        <f>'INFORM CC 2025'!AH204</f>
        <v>6.5</v>
      </c>
      <c r="I207" s="348">
        <f t="shared" si="38"/>
        <v>0.20000000000000018</v>
      </c>
      <c r="J207" s="348">
        <v>0.63386399999999998</v>
      </c>
      <c r="K207" s="341">
        <f>'INFORM CC 2025'!AK204</f>
        <v>6.7</v>
      </c>
      <c r="L207" s="348">
        <f t="shared" si="39"/>
        <v>0.40000000000000036</v>
      </c>
      <c r="M207" s="348">
        <v>1.1452169999999999</v>
      </c>
      <c r="N207" s="341">
        <f>'INFORM CC 2025'!AJ204</f>
        <v>6.7</v>
      </c>
      <c r="O207" s="348">
        <f t="shared" si="40"/>
        <v>0.40000000000000036</v>
      </c>
      <c r="P207" s="348">
        <v>0.47484599999999999</v>
      </c>
      <c r="Q207" s="348">
        <v>0</v>
      </c>
      <c r="R207" s="349">
        <v>0</v>
      </c>
      <c r="S207" s="349">
        <v>0</v>
      </c>
      <c r="T207" s="349">
        <f t="shared" si="41"/>
        <v>0</v>
      </c>
      <c r="U207" s="349">
        <f t="shared" si="42"/>
        <v>0</v>
      </c>
      <c r="V207" s="348">
        <v>0</v>
      </c>
      <c r="W207" s="349">
        <v>4836</v>
      </c>
      <c r="X207" s="349">
        <v>3246</v>
      </c>
      <c r="Y207" s="349">
        <f t="shared" si="43"/>
        <v>1767.241005268573</v>
      </c>
      <c r="Z207" s="349">
        <f t="shared" si="44"/>
        <v>1186.2002281021066</v>
      </c>
      <c r="AA207" s="348">
        <v>1.7</v>
      </c>
      <c r="AB207" s="348">
        <v>0.7</v>
      </c>
      <c r="AC207" s="348">
        <v>0.1</v>
      </c>
      <c r="AD207" s="349">
        <f>('INFORM CC 2025'!AG204/10)*'Resultados INFORM CC'!AO207</f>
        <v>10358.460000000001</v>
      </c>
      <c r="AE207" s="350">
        <f>('INFORM CC 2025'!AH204/10)*'Resultados INFORM CC'!AP207</f>
        <v>15774.2</v>
      </c>
      <c r="AF207" s="350">
        <f>('INFORM CC 2025'!AI204/10)*'Resultados INFORM CC'!AQ207</f>
        <v>19959.059999999998</v>
      </c>
      <c r="AG207" s="350">
        <f>('INFORM CC 2025'!AJ204/10)*'Resultados INFORM CC'!AR207</f>
        <v>28354.400000000001</v>
      </c>
      <c r="AH207" s="350">
        <f>('INFORM CC 2025'!AK204/10)*'Resultados INFORM CC'!AS207</f>
        <v>48384.05</v>
      </c>
      <c r="AI207" s="350">
        <f>('INFORM CC 2025'!AG204/10)*'Resultados INFORM CC'!AT207</f>
        <v>4337.55</v>
      </c>
      <c r="AJ207" s="350">
        <f>('INFORM CC 2025'!AH204/10)*'Resultados INFORM CC'!AU207</f>
        <v>5764.4361177228129</v>
      </c>
      <c r="AK207" s="350">
        <f>('INFORM CC 2025'!AI204/10)*'Resultados INFORM CC'!AV207</f>
        <v>7293.7281345359306</v>
      </c>
      <c r="AL207" s="350">
        <f>('INFORM CC 2025'!AJ204/10)*'Resultados INFORM CC'!AU207</f>
        <v>5941.803382883515</v>
      </c>
      <c r="AM207" s="350">
        <f>('INFORM CC 2025'!AK204/10)*'Resultados INFORM CC'!AV207</f>
        <v>7404.2391668773853</v>
      </c>
      <c r="AO207" s="349">
        <v>16442</v>
      </c>
      <c r="AP207" s="350">
        <v>24268</v>
      </c>
      <c r="AQ207" s="350">
        <v>30241</v>
      </c>
      <c r="AR207" s="350">
        <v>42320</v>
      </c>
      <c r="AS207" s="350">
        <v>72215</v>
      </c>
      <c r="AT207" s="350">
        <v>6885</v>
      </c>
      <c r="AU207" s="350">
        <f t="shared" si="45"/>
        <v>8868.3632580350968</v>
      </c>
      <c r="AV207" s="350">
        <f t="shared" si="46"/>
        <v>11051.10323414535</v>
      </c>
      <c r="AW207" s="350">
        <f t="shared" si="47"/>
        <v>15465.185968355254</v>
      </c>
      <c r="AX207" s="350">
        <f t="shared" si="48"/>
        <v>26389.848882437964</v>
      </c>
    </row>
    <row r="208" spans="1:50">
      <c r="A208" s="374" t="s">
        <v>31</v>
      </c>
      <c r="B208" s="368" t="s">
        <v>51</v>
      </c>
      <c r="C208" s="369">
        <v>1320</v>
      </c>
      <c r="D208" s="341">
        <f>'INFORM CC 2025'!AG205</f>
        <v>5.6</v>
      </c>
      <c r="E208" s="340">
        <f>'INFORM CC 2025'!AI205</f>
        <v>6.6</v>
      </c>
      <c r="F208" s="348">
        <f t="shared" si="37"/>
        <v>1</v>
      </c>
      <c r="G208" s="348">
        <v>0.9113</v>
      </c>
      <c r="H208" s="340">
        <f>'INFORM CC 2025'!AH205</f>
        <v>6.3</v>
      </c>
      <c r="I208" s="348">
        <f t="shared" si="38"/>
        <v>0.70000000000000018</v>
      </c>
      <c r="J208" s="348">
        <v>0.63386399999999998</v>
      </c>
      <c r="K208" s="341">
        <f>'INFORM CC 2025'!AK205</f>
        <v>6.6</v>
      </c>
      <c r="L208" s="348">
        <f t="shared" si="39"/>
        <v>1</v>
      </c>
      <c r="M208" s="348">
        <v>1.1452169999999999</v>
      </c>
      <c r="N208" s="341">
        <f>'INFORM CC 2025'!AJ205</f>
        <v>6.4</v>
      </c>
      <c r="O208" s="348">
        <f t="shared" si="40"/>
        <v>0.80000000000000071</v>
      </c>
      <c r="P208" s="348">
        <v>0.47484599999999999</v>
      </c>
      <c r="Q208" s="348">
        <v>4.1769043256018488E-3</v>
      </c>
      <c r="R208" s="349">
        <v>0</v>
      </c>
      <c r="S208" s="349">
        <v>11</v>
      </c>
      <c r="T208" s="349">
        <f t="shared" si="41"/>
        <v>0</v>
      </c>
      <c r="U208" s="349">
        <f t="shared" si="42"/>
        <v>4.0197789615290125</v>
      </c>
      <c r="V208" s="348">
        <v>0</v>
      </c>
      <c r="W208" s="349">
        <v>4439</v>
      </c>
      <c r="X208" s="349">
        <v>3037</v>
      </c>
      <c r="Y208" s="349">
        <f t="shared" si="43"/>
        <v>1622.1635282024804</v>
      </c>
      <c r="Z208" s="349">
        <f t="shared" si="44"/>
        <v>1109.8244278330556</v>
      </c>
      <c r="AA208" s="348">
        <v>1.7</v>
      </c>
      <c r="AB208" s="348">
        <v>0.7</v>
      </c>
      <c r="AC208" s="348">
        <v>0.1</v>
      </c>
      <c r="AD208" s="349">
        <f>('INFORM CC 2025'!AG205/10)*'Resultados INFORM CC'!AO208</f>
        <v>8345.6799999999985</v>
      </c>
      <c r="AE208" s="350">
        <f>('INFORM CC 2025'!AH205/10)*'Resultados INFORM CC'!AP208</f>
        <v>13856.85</v>
      </c>
      <c r="AF208" s="350">
        <f>('INFORM CC 2025'!AI205/10)*'Resultados INFORM CC'!AQ208</f>
        <v>18089.939999999999</v>
      </c>
      <c r="AG208" s="350">
        <f>('INFORM CC 2025'!AJ205/10)*'Resultados INFORM CC'!AR208</f>
        <v>24548.48</v>
      </c>
      <c r="AH208" s="350">
        <f>('INFORM CC 2025'!AK205/10)*'Resultados INFORM CC'!AS208</f>
        <v>43198.979999999996</v>
      </c>
      <c r="AI208" s="350">
        <f>('INFORM CC 2025'!AG205/10)*'Resultados INFORM CC'!AT208</f>
        <v>3194.7999999999997</v>
      </c>
      <c r="AJ208" s="350">
        <f>('INFORM CC 2025'!AH205/10)*'Resultados INFORM CC'!AU208</f>
        <v>5063.7703730057538</v>
      </c>
      <c r="AK208" s="350">
        <f>('INFORM CC 2025'!AI205/10)*'Resultados INFORM CC'!AV208</f>
        <v>6610.6872933929208</v>
      </c>
      <c r="AL208" s="350">
        <f>('INFORM CC 2025'!AJ205/10)*'Resultados INFORM CC'!AU208</f>
        <v>5144.1476805137818</v>
      </c>
      <c r="AM208" s="350">
        <f>('INFORM CC 2025'!AK205/10)*'Resultados INFORM CC'!AV208</f>
        <v>6610.6872933929208</v>
      </c>
      <c r="AO208" s="349">
        <v>14903</v>
      </c>
      <c r="AP208" s="350">
        <v>21995</v>
      </c>
      <c r="AQ208" s="350">
        <v>27409</v>
      </c>
      <c r="AR208" s="350">
        <v>38357</v>
      </c>
      <c r="AS208" s="350">
        <v>65453</v>
      </c>
      <c r="AT208" s="350">
        <v>5705</v>
      </c>
      <c r="AU208" s="350">
        <f t="shared" si="45"/>
        <v>8037.7307508027843</v>
      </c>
      <c r="AV208" s="350">
        <f t="shared" si="46"/>
        <v>10016.192868777154</v>
      </c>
      <c r="AW208" s="350">
        <f t="shared" si="47"/>
        <v>14016.969238851665</v>
      </c>
      <c r="AX208" s="350">
        <f t="shared" si="48"/>
        <v>23918.781124450768</v>
      </c>
    </row>
    <row r="209" spans="1:50">
      <c r="A209" s="374" t="s">
        <v>31</v>
      </c>
      <c r="B209" s="368" t="s">
        <v>52</v>
      </c>
      <c r="C209" s="369">
        <v>1321</v>
      </c>
      <c r="D209" s="341">
        <f>'INFORM CC 2025'!AG206</f>
        <v>5.9</v>
      </c>
      <c r="E209" s="340">
        <f>'INFORM CC 2025'!AI206</f>
        <v>6.8</v>
      </c>
      <c r="F209" s="348">
        <f t="shared" si="37"/>
        <v>0.89999999999999947</v>
      </c>
      <c r="G209" s="348">
        <v>0.9113</v>
      </c>
      <c r="H209" s="340">
        <f>'INFORM CC 2025'!AH206</f>
        <v>6.6</v>
      </c>
      <c r="I209" s="348">
        <f t="shared" si="38"/>
        <v>0.69999999999999929</v>
      </c>
      <c r="J209" s="348">
        <v>0.63386399999999998</v>
      </c>
      <c r="K209" s="341">
        <f>'INFORM CC 2025'!AK206</f>
        <v>6.7</v>
      </c>
      <c r="L209" s="348">
        <f t="shared" si="39"/>
        <v>0.79999999999999982</v>
      </c>
      <c r="M209" s="348">
        <v>1.1452169999999999</v>
      </c>
      <c r="N209" s="341">
        <f>'INFORM CC 2025'!AJ206</f>
        <v>6.7</v>
      </c>
      <c r="O209" s="348">
        <f t="shared" si="40"/>
        <v>0.79999999999999982</v>
      </c>
      <c r="P209" s="348">
        <v>0.47484599999999999</v>
      </c>
      <c r="Q209" s="348">
        <v>2.4570024109448681E-16</v>
      </c>
      <c r="R209" s="349">
        <v>0</v>
      </c>
      <c r="S209" s="349">
        <v>0</v>
      </c>
      <c r="T209" s="349">
        <f t="shared" si="41"/>
        <v>0</v>
      </c>
      <c r="U209" s="349">
        <f t="shared" si="42"/>
        <v>0</v>
      </c>
      <c r="V209" s="348">
        <v>0</v>
      </c>
      <c r="W209" s="349">
        <v>3599</v>
      </c>
      <c r="X209" s="349">
        <v>2395</v>
      </c>
      <c r="Y209" s="349">
        <f t="shared" si="43"/>
        <v>1315.1985893220831</v>
      </c>
      <c r="Z209" s="349">
        <f t="shared" si="44"/>
        <v>875.21551026018039</v>
      </c>
      <c r="AA209" s="348">
        <v>1.7</v>
      </c>
      <c r="AB209" s="348">
        <v>0.7</v>
      </c>
      <c r="AC209" s="348">
        <v>0.1</v>
      </c>
      <c r="AD209" s="349">
        <f>('INFORM CC 2025'!AG206/10)*'Resultados INFORM CC'!AO209</f>
        <v>7267.6200000000008</v>
      </c>
      <c r="AE209" s="350">
        <f>('INFORM CC 2025'!AH206/10)*'Resultados INFORM CC'!AP209</f>
        <v>11998.8</v>
      </c>
      <c r="AF209" s="350">
        <f>('INFORM CC 2025'!AI206/10)*'Resultados INFORM CC'!AQ209</f>
        <v>15405.399999999998</v>
      </c>
      <c r="AG209" s="350">
        <f>('INFORM CC 2025'!AJ206/10)*'Resultados INFORM CC'!AR209</f>
        <v>21241.68</v>
      </c>
      <c r="AH209" s="350">
        <f>('INFORM CC 2025'!AK206/10)*'Resultados INFORM CC'!AS209</f>
        <v>36247</v>
      </c>
      <c r="AI209" s="350">
        <f>('INFORM CC 2025'!AG206/10)*'Resultados INFORM CC'!AT209</f>
        <v>3125.2300000000005</v>
      </c>
      <c r="AJ209" s="350">
        <f>('INFORM CC 2025'!AH206/10)*'Resultados INFORM CC'!AU209</f>
        <v>4384.7748912358466</v>
      </c>
      <c r="AK209" s="350">
        <f>('INFORM CC 2025'!AI206/10)*'Resultados INFORM CC'!AV209</f>
        <v>5629.663892176276</v>
      </c>
      <c r="AL209" s="350">
        <f>('INFORM CC 2025'!AJ206/10)*'Resultados INFORM CC'!AU209</f>
        <v>4451.2108744363904</v>
      </c>
      <c r="AM209" s="350">
        <f>('INFORM CC 2025'!AK206/10)*'Resultados INFORM CC'!AV209</f>
        <v>5546.8747172913318</v>
      </c>
      <c r="AO209" s="349">
        <v>12318</v>
      </c>
      <c r="AP209" s="350">
        <v>18180</v>
      </c>
      <c r="AQ209" s="350">
        <v>22655</v>
      </c>
      <c r="AR209" s="350">
        <v>31704</v>
      </c>
      <c r="AS209" s="350">
        <v>54100</v>
      </c>
      <c r="AT209" s="350">
        <v>5297</v>
      </c>
      <c r="AU209" s="350">
        <f t="shared" si="45"/>
        <v>6643.5983200543133</v>
      </c>
      <c r="AV209" s="350">
        <f t="shared" si="46"/>
        <v>8278.9174884945242</v>
      </c>
      <c r="AW209" s="350">
        <f t="shared" si="47"/>
        <v>11585.73383602871</v>
      </c>
      <c r="AX209" s="350">
        <f t="shared" si="48"/>
        <v>19770.00380170178</v>
      </c>
    </row>
    <row r="210" spans="1:50">
      <c r="A210" s="374" t="s">
        <v>31</v>
      </c>
      <c r="B210" s="368" t="s">
        <v>53</v>
      </c>
      <c r="C210" s="369">
        <v>1322</v>
      </c>
      <c r="D210" s="341">
        <f>'INFORM CC 2025'!AG207</f>
        <v>4.9000000000000004</v>
      </c>
      <c r="E210" s="340">
        <f>'INFORM CC 2025'!AI207</f>
        <v>6.7</v>
      </c>
      <c r="F210" s="348">
        <f t="shared" si="37"/>
        <v>1.7999999999999998</v>
      </c>
      <c r="G210" s="348">
        <v>0.9113</v>
      </c>
      <c r="H210" s="340">
        <f>'INFORM CC 2025'!AH207</f>
        <v>6.5</v>
      </c>
      <c r="I210" s="348">
        <f t="shared" si="38"/>
        <v>1.5999999999999996</v>
      </c>
      <c r="J210" s="348">
        <v>0.63386399999999998</v>
      </c>
      <c r="K210" s="341">
        <f>'INFORM CC 2025'!AK207</f>
        <v>6.7</v>
      </c>
      <c r="L210" s="348">
        <f t="shared" si="39"/>
        <v>1.7999999999999998</v>
      </c>
      <c r="M210" s="348">
        <v>1.1452169999999999</v>
      </c>
      <c r="N210" s="341">
        <f>'INFORM CC 2025'!AJ207</f>
        <v>6.6</v>
      </c>
      <c r="O210" s="348">
        <f t="shared" si="40"/>
        <v>1.6999999999999993</v>
      </c>
      <c r="P210" s="348">
        <v>0.47484599999999999</v>
      </c>
      <c r="Q210" s="348">
        <v>0</v>
      </c>
      <c r="R210" s="349">
        <v>0</v>
      </c>
      <c r="S210" s="349">
        <v>0</v>
      </c>
      <c r="T210" s="349">
        <f t="shared" si="41"/>
        <v>0</v>
      </c>
      <c r="U210" s="349">
        <f t="shared" si="42"/>
        <v>0</v>
      </c>
      <c r="V210" s="348">
        <v>0</v>
      </c>
      <c r="W210" s="349">
        <v>2358</v>
      </c>
      <c r="X210" s="349">
        <v>1630</v>
      </c>
      <c r="Y210" s="349">
        <f t="shared" si="43"/>
        <v>861.69443557140096</v>
      </c>
      <c r="Z210" s="349">
        <f t="shared" si="44"/>
        <v>595.65815520838999</v>
      </c>
      <c r="AA210" s="348">
        <v>1.7</v>
      </c>
      <c r="AB210" s="348">
        <v>0.7</v>
      </c>
      <c r="AC210" s="348">
        <v>0.1</v>
      </c>
      <c r="AD210" s="349">
        <f>('INFORM CC 2025'!AG207/10)*'Resultados INFORM CC'!AO210</f>
        <v>4062.1000000000004</v>
      </c>
      <c r="AE210" s="350">
        <f>('INFORM CC 2025'!AH207/10)*'Resultados INFORM CC'!AP210</f>
        <v>7953.4000000000005</v>
      </c>
      <c r="AF210" s="350">
        <f>('INFORM CC 2025'!AI207/10)*'Resultados INFORM CC'!AQ210</f>
        <v>10216.16</v>
      </c>
      <c r="AG210" s="350">
        <f>('INFORM CC 2025'!AJ207/10)*'Resultados INFORM CC'!AR210</f>
        <v>14083.079999999998</v>
      </c>
      <c r="AH210" s="350">
        <f>('INFORM CC 2025'!AK207/10)*'Resultados INFORM CC'!AS210</f>
        <v>24396.04</v>
      </c>
      <c r="AI210" s="350">
        <f>('INFORM CC 2025'!AG207/10)*'Resultados INFORM CC'!AT210</f>
        <v>1734.1100000000001</v>
      </c>
      <c r="AJ210" s="350">
        <f>('INFORM CC 2025'!AH207/10)*'Resultados INFORM CC'!AU210</f>
        <v>2906.4463629658953</v>
      </c>
      <c r="AK210" s="350">
        <f>('INFORM CC 2025'!AI207/10)*'Resultados INFORM CC'!AV210</f>
        <v>3733.3368214194757</v>
      </c>
      <c r="AL210" s="350">
        <f>('INFORM CC 2025'!AJ207/10)*'Resultados INFORM CC'!AU210</f>
        <v>2951.1609223961395</v>
      </c>
      <c r="AM210" s="350">
        <f>('INFORM CC 2025'!AK207/10)*'Resultados INFORM CC'!AV210</f>
        <v>3733.3368214194757</v>
      </c>
      <c r="AO210" s="349">
        <v>8290</v>
      </c>
      <c r="AP210" s="350">
        <v>12236</v>
      </c>
      <c r="AQ210" s="350">
        <v>15248</v>
      </c>
      <c r="AR210" s="350">
        <v>21338</v>
      </c>
      <c r="AS210" s="350">
        <v>36412</v>
      </c>
      <c r="AT210" s="350">
        <v>3539</v>
      </c>
      <c r="AU210" s="350">
        <f t="shared" si="45"/>
        <v>4471.4559430244544</v>
      </c>
      <c r="AV210" s="350">
        <f t="shared" si="46"/>
        <v>5572.1445095813069</v>
      </c>
      <c r="AW210" s="350">
        <f t="shared" si="47"/>
        <v>7797.6403164641879</v>
      </c>
      <c r="AX210" s="350">
        <f t="shared" si="48"/>
        <v>13306.199231563127</v>
      </c>
    </row>
    <row r="211" spans="1:50">
      <c r="A211" s="374" t="s">
        <v>31</v>
      </c>
      <c r="B211" s="368" t="s">
        <v>54</v>
      </c>
      <c r="C211" s="369">
        <v>1323</v>
      </c>
      <c r="D211" s="341">
        <f>'INFORM CC 2025'!AG208</f>
        <v>5.2</v>
      </c>
      <c r="E211" s="340">
        <f>'INFORM CC 2025'!AI208</f>
        <v>5.7</v>
      </c>
      <c r="F211" s="348">
        <f t="shared" si="37"/>
        <v>0.5</v>
      </c>
      <c r="G211" s="348">
        <v>0.9113</v>
      </c>
      <c r="H211" s="340">
        <f>'INFORM CC 2025'!AH208</f>
        <v>5.3</v>
      </c>
      <c r="I211" s="348">
        <f t="shared" si="38"/>
        <v>9.9999999999999645E-2</v>
      </c>
      <c r="J211" s="348">
        <v>0.63386399999999998</v>
      </c>
      <c r="K211" s="341">
        <f>'INFORM CC 2025'!AK208</f>
        <v>5.6</v>
      </c>
      <c r="L211" s="348">
        <f t="shared" si="39"/>
        <v>0.39999999999999947</v>
      </c>
      <c r="M211" s="348">
        <v>1.1452169999999999</v>
      </c>
      <c r="N211" s="341">
        <f>'INFORM CC 2025'!AJ208</f>
        <v>5.3</v>
      </c>
      <c r="O211" s="348">
        <f t="shared" si="40"/>
        <v>9.9999999999999645E-2</v>
      </c>
      <c r="P211" s="348">
        <v>0.47484599999999999</v>
      </c>
      <c r="Q211" s="348">
        <v>0</v>
      </c>
      <c r="R211" s="349">
        <v>0</v>
      </c>
      <c r="S211" s="349">
        <v>2</v>
      </c>
      <c r="T211" s="349">
        <f t="shared" si="41"/>
        <v>0</v>
      </c>
      <c r="U211" s="349">
        <f t="shared" si="42"/>
        <v>0.73086890209618405</v>
      </c>
      <c r="V211" s="348">
        <v>0</v>
      </c>
      <c r="W211" s="349">
        <v>3503</v>
      </c>
      <c r="X211" s="349">
        <v>2342</v>
      </c>
      <c r="Y211" s="349">
        <f t="shared" si="43"/>
        <v>1280.1168820214664</v>
      </c>
      <c r="Z211" s="349">
        <f t="shared" si="44"/>
        <v>855.84748435463155</v>
      </c>
      <c r="AA211" s="348">
        <v>1.7</v>
      </c>
      <c r="AB211" s="348">
        <v>0.7</v>
      </c>
      <c r="AC211" s="348">
        <v>0.1</v>
      </c>
      <c r="AD211" s="349">
        <f>('INFORM CC 2025'!AG208/10)*'Resultados INFORM CC'!AO211</f>
        <v>6160.96</v>
      </c>
      <c r="AE211" s="350">
        <f>('INFORM CC 2025'!AH208/10)*'Resultados INFORM CC'!AP211</f>
        <v>9268.11</v>
      </c>
      <c r="AF211" s="350">
        <f>('INFORM CC 2025'!AI208/10)*'Resultados INFORM CC'!AQ211</f>
        <v>12420.87</v>
      </c>
      <c r="AG211" s="350">
        <f>('INFORM CC 2025'!AJ208/10)*'Resultados INFORM CC'!AR211</f>
        <v>16162.35</v>
      </c>
      <c r="AH211" s="350">
        <f>('INFORM CC 2025'!AK208/10)*'Resultados INFORM CC'!AS211</f>
        <v>29140.719999999998</v>
      </c>
      <c r="AI211" s="350">
        <f>('INFORM CC 2025'!AG208/10)*'Resultados INFORM CC'!AT211</f>
        <v>2271.36</v>
      </c>
      <c r="AJ211" s="350">
        <f>('INFORM CC 2025'!AH208/10)*'Resultados INFORM CC'!AU211</f>
        <v>3386.8866901033321</v>
      </c>
      <c r="AK211" s="350">
        <f>('INFORM CC 2025'!AI208/10)*'Resultados INFORM CC'!AV211</f>
        <v>4539.0138099897149</v>
      </c>
      <c r="AL211" s="350">
        <f>('INFORM CC 2025'!AJ208/10)*'Resultados INFORM CC'!AU211</f>
        <v>3386.8866901033321</v>
      </c>
      <c r="AM211" s="350">
        <f>('INFORM CC 2025'!AK208/10)*'Resultados INFORM CC'!AV211</f>
        <v>4459.3819887618247</v>
      </c>
      <c r="AO211" s="349">
        <v>11848</v>
      </c>
      <c r="AP211" s="350">
        <v>17487</v>
      </c>
      <c r="AQ211" s="350">
        <v>21791</v>
      </c>
      <c r="AR211" s="350">
        <v>30495</v>
      </c>
      <c r="AS211" s="350">
        <v>52037</v>
      </c>
      <c r="AT211" s="350">
        <v>4368</v>
      </c>
      <c r="AU211" s="350">
        <f t="shared" si="45"/>
        <v>6390.352245477985</v>
      </c>
      <c r="AV211" s="350">
        <f t="shared" si="46"/>
        <v>7963.1821227889732</v>
      </c>
      <c r="AW211" s="350">
        <f t="shared" si="47"/>
        <v>11143.923584711567</v>
      </c>
      <c r="AX211" s="350">
        <f t="shared" si="48"/>
        <v>19016.112529189566</v>
      </c>
    </row>
    <row r="212" spans="1:50">
      <c r="A212" s="374" t="s">
        <v>31</v>
      </c>
      <c r="B212" s="368" t="s">
        <v>55</v>
      </c>
      <c r="C212" s="369">
        <v>1324</v>
      </c>
      <c r="D212" s="341">
        <f>'INFORM CC 2025'!AG209</f>
        <v>5.8</v>
      </c>
      <c r="E212" s="340">
        <f>'INFORM CC 2025'!AI209</f>
        <v>6</v>
      </c>
      <c r="F212" s="348">
        <f t="shared" si="37"/>
        <v>0.20000000000000018</v>
      </c>
      <c r="G212" s="348">
        <v>0.9113</v>
      </c>
      <c r="H212" s="340">
        <f>'INFORM CC 2025'!AH209</f>
        <v>5.9</v>
      </c>
      <c r="I212" s="348">
        <f t="shared" si="38"/>
        <v>0.10000000000000053</v>
      </c>
      <c r="J212" s="348">
        <v>0.63386399999999998</v>
      </c>
      <c r="K212" s="341">
        <f>'INFORM CC 2025'!AK209</f>
        <v>5.8</v>
      </c>
      <c r="L212" s="348">
        <f t="shared" si="39"/>
        <v>0</v>
      </c>
      <c r="M212" s="348">
        <v>1.1452169999999999</v>
      </c>
      <c r="N212" s="341">
        <f>'INFORM CC 2025'!AJ209</f>
        <v>5.9</v>
      </c>
      <c r="O212" s="348">
        <f t="shared" si="40"/>
        <v>0.10000000000000053</v>
      </c>
      <c r="P212" s="348">
        <v>0.47484599999999999</v>
      </c>
      <c r="Q212" s="348">
        <v>0.57862407246387371</v>
      </c>
      <c r="R212" s="349">
        <v>35</v>
      </c>
      <c r="S212" s="349">
        <v>395</v>
      </c>
      <c r="T212" s="349">
        <f t="shared" si="41"/>
        <v>12.79020578668322</v>
      </c>
      <c r="U212" s="349">
        <f t="shared" si="42"/>
        <v>144.34660816399634</v>
      </c>
      <c r="V212" s="348">
        <v>0</v>
      </c>
      <c r="W212" s="349">
        <v>1032</v>
      </c>
      <c r="X212" s="349">
        <v>727</v>
      </c>
      <c r="Y212" s="349">
        <f t="shared" si="43"/>
        <v>377.128353481631</v>
      </c>
      <c r="Z212" s="349">
        <f t="shared" si="44"/>
        <v>265.67084591196289</v>
      </c>
      <c r="AA212" s="348">
        <v>1.7</v>
      </c>
      <c r="AB212" s="348">
        <v>0.7</v>
      </c>
      <c r="AC212" s="348">
        <v>0.1</v>
      </c>
      <c r="AD212" s="349">
        <f>('INFORM CC 2025'!AG209/10)*'Resultados INFORM CC'!AO212</f>
        <v>2150.64</v>
      </c>
      <c r="AE212" s="350">
        <f>('INFORM CC 2025'!AH209/10)*'Resultados INFORM CC'!AP212</f>
        <v>3229.0700000000006</v>
      </c>
      <c r="AF212" s="350">
        <f>('INFORM CC 2025'!AI209/10)*'Resultados INFORM CC'!AQ212</f>
        <v>4092</v>
      </c>
      <c r="AG212" s="350">
        <f>('INFORM CC 2025'!AJ209/10)*'Resultados INFORM CC'!AR212</f>
        <v>5631.5500000000011</v>
      </c>
      <c r="AH212" s="350">
        <f>('INFORM CC 2025'!AK209/10)*'Resultados INFORM CC'!AS212</f>
        <v>9446.4599999999991</v>
      </c>
      <c r="AI212" s="350">
        <f>('INFORM CC 2025'!AG209/10)*'Resultados INFORM CC'!AT212</f>
        <v>817.21999999999991</v>
      </c>
      <c r="AJ212" s="350">
        <f>('INFORM CC 2025'!AH209/10)*'Resultados INFORM CC'!AU212</f>
        <v>1180.0134228458626</v>
      </c>
      <c r="AK212" s="350">
        <f>('INFORM CC 2025'!AI209/10)*'Resultados INFORM CC'!AV212</f>
        <v>1495.3577736887926</v>
      </c>
      <c r="AL212" s="350">
        <f>('INFORM CC 2025'!AJ209/10)*'Resultados INFORM CC'!AU212</f>
        <v>1180.0134228458626</v>
      </c>
      <c r="AM212" s="350">
        <f>('INFORM CC 2025'!AK209/10)*'Resultados INFORM CC'!AV212</f>
        <v>1445.5125145658326</v>
      </c>
      <c r="AO212" s="349">
        <v>3708</v>
      </c>
      <c r="AP212" s="350">
        <v>5473</v>
      </c>
      <c r="AQ212" s="350">
        <v>6820</v>
      </c>
      <c r="AR212" s="350">
        <v>9545</v>
      </c>
      <c r="AS212" s="350">
        <v>16287</v>
      </c>
      <c r="AT212" s="350">
        <v>1409</v>
      </c>
      <c r="AU212" s="350">
        <f t="shared" si="45"/>
        <v>2000.0227505862076</v>
      </c>
      <c r="AV212" s="350">
        <f t="shared" si="46"/>
        <v>2492.2629561479876</v>
      </c>
      <c r="AW212" s="350">
        <f t="shared" si="47"/>
        <v>3488.0718352540384</v>
      </c>
      <c r="AX212" s="350">
        <f t="shared" si="48"/>
        <v>5951.8309042202745</v>
      </c>
    </row>
    <row r="213" spans="1:50">
      <c r="A213" s="374" t="s">
        <v>31</v>
      </c>
      <c r="B213" s="368" t="s">
        <v>56</v>
      </c>
      <c r="C213" s="369">
        <v>1325</v>
      </c>
      <c r="D213" s="341">
        <f>'INFORM CC 2025'!AG210</f>
        <v>4.8</v>
      </c>
      <c r="E213" s="340">
        <f>'INFORM CC 2025'!AI210</f>
        <v>5.6</v>
      </c>
      <c r="F213" s="348">
        <f t="shared" si="37"/>
        <v>0.79999999999999982</v>
      </c>
      <c r="G213" s="348">
        <v>0.9113</v>
      </c>
      <c r="H213" s="340">
        <f>'INFORM CC 2025'!AH210</f>
        <v>5.3</v>
      </c>
      <c r="I213" s="348">
        <f t="shared" si="38"/>
        <v>0.5</v>
      </c>
      <c r="J213" s="348">
        <v>0.63386399999999998</v>
      </c>
      <c r="K213" s="341">
        <f>'INFORM CC 2025'!AK210</f>
        <v>5.7</v>
      </c>
      <c r="L213" s="348">
        <f t="shared" si="39"/>
        <v>0.90000000000000036</v>
      </c>
      <c r="M213" s="348">
        <v>1.1452169999999999</v>
      </c>
      <c r="N213" s="341">
        <f>'INFORM CC 2025'!AJ210</f>
        <v>5.5</v>
      </c>
      <c r="O213" s="348">
        <f t="shared" si="40"/>
        <v>0.70000000000000018</v>
      </c>
      <c r="P213" s="348">
        <v>0.47484599999999999</v>
      </c>
      <c r="Q213" s="348">
        <v>0</v>
      </c>
      <c r="R213" s="349">
        <v>0</v>
      </c>
      <c r="S213" s="349">
        <v>0</v>
      </c>
      <c r="T213" s="349">
        <f t="shared" si="41"/>
        <v>0</v>
      </c>
      <c r="U213" s="349">
        <f t="shared" si="42"/>
        <v>0</v>
      </c>
      <c r="V213" s="348">
        <v>0.34786973770709473</v>
      </c>
      <c r="W213" s="349">
        <v>1931</v>
      </c>
      <c r="X213" s="349">
        <v>1352</v>
      </c>
      <c r="Y213" s="349">
        <f t="shared" si="43"/>
        <v>705.65392497386574</v>
      </c>
      <c r="Z213" s="349">
        <f t="shared" si="44"/>
        <v>494.06737781702043</v>
      </c>
      <c r="AA213" s="348">
        <v>1.7</v>
      </c>
      <c r="AB213" s="348">
        <v>0.7</v>
      </c>
      <c r="AC213" s="348">
        <v>0.1</v>
      </c>
      <c r="AD213" s="349">
        <f>('INFORM CC 2025'!AG210/10)*'Resultados INFORM CC'!AO213</f>
        <v>3364.7999999999997</v>
      </c>
      <c r="AE213" s="350">
        <f>('INFORM CC 2025'!AH210/10)*'Resultados INFORM CC'!AP213</f>
        <v>5483.38</v>
      </c>
      <c r="AF213" s="350">
        <f>('INFORM CC 2025'!AI210/10)*'Resultados INFORM CC'!AQ213</f>
        <v>7219.5199999999995</v>
      </c>
      <c r="AG213" s="350">
        <f>('INFORM CC 2025'!AJ210/10)*'Resultados INFORM CC'!AR213</f>
        <v>9923.1</v>
      </c>
      <c r="AH213" s="350">
        <f>('INFORM CC 2025'!AK210/10)*'Resultados INFORM CC'!AS213</f>
        <v>17548.02</v>
      </c>
      <c r="AI213" s="350">
        <f>('INFORM CC 2025'!AG210/10)*'Resultados INFORM CC'!AT213</f>
        <v>1388.6399999999999</v>
      </c>
      <c r="AJ213" s="350">
        <f>('INFORM CC 2025'!AH210/10)*'Resultados INFORM CC'!AU213</f>
        <v>2003.8159601880868</v>
      </c>
      <c r="AK213" s="350">
        <f>('INFORM CC 2025'!AI210/10)*'Resultados INFORM CC'!AV213</f>
        <v>2638.261328030721</v>
      </c>
      <c r="AL213" s="350">
        <f>('INFORM CC 2025'!AJ210/10)*'Resultados INFORM CC'!AU213</f>
        <v>2079.4316567989581</v>
      </c>
      <c r="AM213" s="350">
        <f>('INFORM CC 2025'!AK210/10)*'Resultados INFORM CC'!AV213</f>
        <v>2685.3731374598415</v>
      </c>
      <c r="AO213" s="349">
        <v>7010</v>
      </c>
      <c r="AP213" s="350">
        <v>10346</v>
      </c>
      <c r="AQ213" s="350">
        <v>12892</v>
      </c>
      <c r="AR213" s="350">
        <v>18042</v>
      </c>
      <c r="AS213" s="350">
        <v>30786</v>
      </c>
      <c r="AT213" s="350">
        <v>2893</v>
      </c>
      <c r="AU213" s="350">
        <f t="shared" si="45"/>
        <v>3780.78483054356</v>
      </c>
      <c r="AV213" s="350">
        <f t="shared" si="46"/>
        <v>4711.1809429120021</v>
      </c>
      <c r="AW213" s="350">
        <f t="shared" si="47"/>
        <v>6593.1683658096763</v>
      </c>
      <c r="AX213" s="350">
        <f t="shared" si="48"/>
        <v>11250.265009966561</v>
      </c>
    </row>
    <row r="214" spans="1:50">
      <c r="A214" s="374" t="s">
        <v>31</v>
      </c>
      <c r="B214" s="368" t="s">
        <v>57</v>
      </c>
      <c r="C214" s="369">
        <v>1326</v>
      </c>
      <c r="D214" s="341">
        <f>'INFORM CC 2025'!AG211</f>
        <v>5.5</v>
      </c>
      <c r="E214" s="340">
        <f>'INFORM CC 2025'!AI211</f>
        <v>6.9</v>
      </c>
      <c r="F214" s="348">
        <f t="shared" si="37"/>
        <v>1.4000000000000004</v>
      </c>
      <c r="G214" s="348">
        <v>0.9113</v>
      </c>
      <c r="H214" s="340">
        <f>'INFORM CC 2025'!AH211</f>
        <v>6.7</v>
      </c>
      <c r="I214" s="348">
        <f t="shared" si="38"/>
        <v>1.2000000000000002</v>
      </c>
      <c r="J214" s="348">
        <v>0.63386399999999998</v>
      </c>
      <c r="K214" s="341">
        <f>'INFORM CC 2025'!AK211</f>
        <v>7</v>
      </c>
      <c r="L214" s="348">
        <f t="shared" si="39"/>
        <v>1.5</v>
      </c>
      <c r="M214" s="348">
        <v>1.1452169999999999</v>
      </c>
      <c r="N214" s="341">
        <f>'INFORM CC 2025'!AJ211</f>
        <v>6.9</v>
      </c>
      <c r="O214" s="348">
        <f t="shared" si="40"/>
        <v>1.4000000000000004</v>
      </c>
      <c r="P214" s="348">
        <v>0.47484599999999999</v>
      </c>
      <c r="Q214" s="348">
        <v>0.99054048823062746</v>
      </c>
      <c r="R214" s="349">
        <v>61</v>
      </c>
      <c r="S214" s="349">
        <v>720</v>
      </c>
      <c r="T214" s="349">
        <f t="shared" si="41"/>
        <v>22.291501513933614</v>
      </c>
      <c r="U214" s="349">
        <f t="shared" si="42"/>
        <v>263.11280475462627</v>
      </c>
      <c r="V214" s="348">
        <v>0</v>
      </c>
      <c r="W214" s="349">
        <v>1112</v>
      </c>
      <c r="X214" s="349">
        <v>783</v>
      </c>
      <c r="Y214" s="349">
        <f t="shared" si="43"/>
        <v>406.36310956547834</v>
      </c>
      <c r="Z214" s="349">
        <f t="shared" si="44"/>
        <v>286.13517517065605</v>
      </c>
      <c r="AA214" s="348">
        <v>1.7</v>
      </c>
      <c r="AB214" s="348">
        <v>0.7</v>
      </c>
      <c r="AC214" s="348">
        <v>0.1</v>
      </c>
      <c r="AD214" s="349">
        <f>('INFORM CC 2025'!AG211/10)*'Resultados INFORM CC'!AO214</f>
        <v>2173.6000000000004</v>
      </c>
      <c r="AE214" s="350">
        <f>('INFORM CC 2025'!AH211/10)*'Resultados INFORM CC'!AP214</f>
        <v>3908.11</v>
      </c>
      <c r="AF214" s="350">
        <f>('INFORM CC 2025'!AI211/10)*'Resultados INFORM CC'!AQ214</f>
        <v>5014.92</v>
      </c>
      <c r="AG214" s="350">
        <f>('INFORM CC 2025'!AJ211/10)*'Resultados INFORM CC'!AR214</f>
        <v>7018.68</v>
      </c>
      <c r="AH214" s="350">
        <f>('INFORM CC 2025'!AK211/10)*'Resultados INFORM CC'!AS214</f>
        <v>12149.9</v>
      </c>
      <c r="AI214" s="350">
        <f>('INFORM CC 2025'!AG211/10)*'Resultados INFORM CC'!AT214</f>
        <v>743.6</v>
      </c>
      <c r="AJ214" s="350">
        <f>('INFORM CC 2025'!AH211/10)*'Resultados INFORM CC'!AU214</f>
        <v>1428.158032485559</v>
      </c>
      <c r="AK214" s="350">
        <f>('INFORM CC 2025'!AI211/10)*'Resultados INFORM CC'!AV214</f>
        <v>1832.6245372500978</v>
      </c>
      <c r="AL214" s="350">
        <f>('INFORM CC 2025'!AJ211/10)*'Resultados INFORM CC'!AU214</f>
        <v>1470.7896155448295</v>
      </c>
      <c r="AM214" s="350">
        <f>('INFORM CC 2025'!AK211/10)*'Resultados INFORM CC'!AV214</f>
        <v>1859.1843131522728</v>
      </c>
      <c r="AO214" s="349">
        <v>3952</v>
      </c>
      <c r="AP214" s="350">
        <v>5833</v>
      </c>
      <c r="AQ214" s="350">
        <v>7268</v>
      </c>
      <c r="AR214" s="350">
        <v>10172</v>
      </c>
      <c r="AS214" s="350">
        <v>17357</v>
      </c>
      <c r="AT214" s="350">
        <v>1352</v>
      </c>
      <c r="AU214" s="350">
        <f t="shared" si="45"/>
        <v>2131.5791529635208</v>
      </c>
      <c r="AV214" s="350">
        <f t="shared" si="46"/>
        <v>2655.9775902175329</v>
      </c>
      <c r="AW214" s="350">
        <f t="shared" si="47"/>
        <v>3717.1992360611921</v>
      </c>
      <c r="AX214" s="350">
        <f t="shared" si="48"/>
        <v>6342.8457668417332</v>
      </c>
    </row>
    <row r="215" spans="1:50">
      <c r="A215" s="374" t="s">
        <v>31</v>
      </c>
      <c r="B215" s="368" t="s">
        <v>58</v>
      </c>
      <c r="C215" s="369">
        <v>1327</v>
      </c>
      <c r="D215" s="341">
        <f>'INFORM CC 2025'!AG212</f>
        <v>6.1</v>
      </c>
      <c r="E215" s="340">
        <f>'INFORM CC 2025'!AI212</f>
        <v>6.7</v>
      </c>
      <c r="F215" s="348">
        <f t="shared" si="37"/>
        <v>0.60000000000000053</v>
      </c>
      <c r="G215" s="348">
        <v>0.9113</v>
      </c>
      <c r="H215" s="340">
        <f>'INFORM CC 2025'!AH212</f>
        <v>6.6</v>
      </c>
      <c r="I215" s="348">
        <f t="shared" si="38"/>
        <v>0.5</v>
      </c>
      <c r="J215" s="348">
        <v>0.63386399999999998</v>
      </c>
      <c r="K215" s="341">
        <f>'INFORM CC 2025'!AK212</f>
        <v>6.8</v>
      </c>
      <c r="L215" s="348">
        <f t="shared" si="39"/>
        <v>0.70000000000000018</v>
      </c>
      <c r="M215" s="348">
        <v>1.1452169999999999</v>
      </c>
      <c r="N215" s="341">
        <f>'INFORM CC 2025'!AJ212</f>
        <v>6.7</v>
      </c>
      <c r="O215" s="348">
        <f t="shared" si="40"/>
        <v>0.60000000000000053</v>
      </c>
      <c r="P215" s="348">
        <v>0.47484599999999999</v>
      </c>
      <c r="Q215" s="348">
        <v>1.2260441468251664</v>
      </c>
      <c r="R215" s="349">
        <v>34</v>
      </c>
      <c r="S215" s="349">
        <v>609</v>
      </c>
      <c r="T215" s="349">
        <f t="shared" si="41"/>
        <v>12.424771335635128</v>
      </c>
      <c r="U215" s="349">
        <f t="shared" si="42"/>
        <v>222.54958068828805</v>
      </c>
      <c r="V215" s="348">
        <v>0.37971729279564048</v>
      </c>
      <c r="W215" s="349">
        <v>789</v>
      </c>
      <c r="X215" s="349">
        <v>532</v>
      </c>
      <c r="Y215" s="349">
        <f t="shared" si="43"/>
        <v>288.32778187694458</v>
      </c>
      <c r="Z215" s="349">
        <f t="shared" si="44"/>
        <v>194.41112795758497</v>
      </c>
      <c r="AA215" s="348">
        <v>1.7</v>
      </c>
      <c r="AB215" s="348">
        <v>0.7</v>
      </c>
      <c r="AC215" s="348">
        <v>0.1</v>
      </c>
      <c r="AD215" s="349">
        <f>('INFORM CC 2025'!AG212/10)*'Resultados INFORM CC'!AO215</f>
        <v>1647.61</v>
      </c>
      <c r="AE215" s="350">
        <f>('INFORM CC 2025'!AH212/10)*'Resultados INFORM CC'!AP215</f>
        <v>2631.4199999999996</v>
      </c>
      <c r="AF215" s="350">
        <f>('INFORM CC 2025'!AI212/10)*'Resultados INFORM CC'!AQ215</f>
        <v>3328.5600000000004</v>
      </c>
      <c r="AG215" s="350">
        <f>('INFORM CC 2025'!AJ212/10)*'Resultados INFORM CC'!AR215</f>
        <v>4657.84</v>
      </c>
      <c r="AH215" s="350">
        <f>('INFORM CC 2025'!AK212/10)*'Resultados INFORM CC'!AS215</f>
        <v>8066.8399999999992</v>
      </c>
      <c r="AI215" s="350">
        <f>('INFORM CC 2025'!AG212/10)*'Resultados INFORM CC'!AT215</f>
        <v>576.44999999999993</v>
      </c>
      <c r="AJ215" s="350">
        <f>('INFORM CC 2025'!AH212/10)*'Resultados INFORM CC'!AU215</f>
        <v>961.61152317697019</v>
      </c>
      <c r="AK215" s="350">
        <f>('INFORM CC 2025'!AI212/10)*'Resultados INFORM CC'!AV215</f>
        <v>1216.3704963806372</v>
      </c>
      <c r="AL215" s="350">
        <f>('INFORM CC 2025'!AJ212/10)*'Resultados INFORM CC'!AU215</f>
        <v>976.18139474025782</v>
      </c>
      <c r="AM215" s="350">
        <f>('INFORM CC 2025'!AK212/10)*'Resultados INFORM CC'!AV215</f>
        <v>1234.5252799087061</v>
      </c>
      <c r="AO215" s="349">
        <v>2701</v>
      </c>
      <c r="AP215" s="350">
        <v>3987</v>
      </c>
      <c r="AQ215" s="350">
        <v>4968</v>
      </c>
      <c r="AR215" s="350">
        <v>6952</v>
      </c>
      <c r="AS215" s="350">
        <v>11863</v>
      </c>
      <c r="AT215" s="350">
        <v>945</v>
      </c>
      <c r="AU215" s="350">
        <f t="shared" si="45"/>
        <v>1456.9871563287429</v>
      </c>
      <c r="AV215" s="350">
        <f t="shared" si="46"/>
        <v>1815.4783528069211</v>
      </c>
      <c r="AW215" s="350">
        <f t="shared" si="47"/>
        <v>2540.5003036863359</v>
      </c>
      <c r="AX215" s="350">
        <f t="shared" si="48"/>
        <v>4335.1488927835153</v>
      </c>
    </row>
    <row r="216" spans="1:50">
      <c r="A216" s="374" t="s">
        <v>31</v>
      </c>
      <c r="B216" s="368" t="s">
        <v>59</v>
      </c>
      <c r="C216" s="369">
        <v>1328</v>
      </c>
      <c r="D216" s="341">
        <f>'INFORM CC 2025'!AG213</f>
        <v>5</v>
      </c>
      <c r="E216" s="340">
        <f>'INFORM CC 2025'!AI213</f>
        <v>5.6</v>
      </c>
      <c r="F216" s="348">
        <f t="shared" si="37"/>
        <v>0.59999999999999964</v>
      </c>
      <c r="G216" s="348">
        <v>0.9113</v>
      </c>
      <c r="H216" s="340">
        <f>'INFORM CC 2025'!AH213</f>
        <v>5.4</v>
      </c>
      <c r="I216" s="348">
        <f t="shared" si="38"/>
        <v>0.40000000000000036</v>
      </c>
      <c r="J216" s="348">
        <v>0.63386399999999998</v>
      </c>
      <c r="K216" s="341">
        <f>'INFORM CC 2025'!AK213</f>
        <v>5.4</v>
      </c>
      <c r="L216" s="348">
        <f t="shared" si="39"/>
        <v>0.40000000000000036</v>
      </c>
      <c r="M216" s="348">
        <v>1.1452169999999999</v>
      </c>
      <c r="N216" s="341">
        <f>'INFORM CC 2025'!AJ213</f>
        <v>5.5</v>
      </c>
      <c r="O216" s="348">
        <f t="shared" si="40"/>
        <v>0.5</v>
      </c>
      <c r="P216" s="348">
        <v>0.47484599999999999</v>
      </c>
      <c r="Q216" s="348">
        <v>0</v>
      </c>
      <c r="R216" s="349">
        <v>0</v>
      </c>
      <c r="S216" s="349">
        <v>0</v>
      </c>
      <c r="T216" s="349">
        <f t="shared" si="41"/>
        <v>0</v>
      </c>
      <c r="U216" s="349">
        <f t="shared" si="42"/>
        <v>0</v>
      </c>
      <c r="V216" s="348">
        <v>2.18948635055244</v>
      </c>
      <c r="W216" s="349">
        <v>1913</v>
      </c>
      <c r="X216" s="349">
        <v>1317</v>
      </c>
      <c r="Y216" s="349">
        <f t="shared" si="43"/>
        <v>699.07610485500004</v>
      </c>
      <c r="Z216" s="349">
        <f t="shared" si="44"/>
        <v>481.27717203033717</v>
      </c>
      <c r="AA216" s="348">
        <v>1.7</v>
      </c>
      <c r="AB216" s="348">
        <v>0.7</v>
      </c>
      <c r="AC216" s="348">
        <v>0.1</v>
      </c>
      <c r="AD216" s="349">
        <f>('INFORM CC 2025'!AG213/10)*'Resultados INFORM CC'!AO216</f>
        <v>3363</v>
      </c>
      <c r="AE216" s="350">
        <f>('INFORM CC 2025'!AH213/10)*'Resultados INFORM CC'!AP216</f>
        <v>5360.58</v>
      </c>
      <c r="AF216" s="350">
        <f>('INFORM CC 2025'!AI213/10)*'Resultados INFORM CC'!AQ216</f>
        <v>6927.7599999999993</v>
      </c>
      <c r="AG216" s="350">
        <f>('INFORM CC 2025'!AJ213/10)*'Resultados INFORM CC'!AR216</f>
        <v>9521.6</v>
      </c>
      <c r="AH216" s="350">
        <f>('INFORM CC 2025'!AK213/10)*'Resultados INFORM CC'!AS216</f>
        <v>15952.68</v>
      </c>
      <c r="AI216" s="350">
        <f>('INFORM CC 2025'!AG213/10)*'Resultados INFORM CC'!AT216</f>
        <v>1403.5</v>
      </c>
      <c r="AJ216" s="350">
        <f>('INFORM CC 2025'!AH213/10)*'Resultados INFORM CC'!AU216</f>
        <v>1958.9406095993813</v>
      </c>
      <c r="AK216" s="350">
        <f>('INFORM CC 2025'!AI213/10)*'Resultados INFORM CC'!AV216</f>
        <v>2531.6421725929295</v>
      </c>
      <c r="AL216" s="350">
        <f>('INFORM CC 2025'!AJ213/10)*'Resultados INFORM CC'!AU216</f>
        <v>1995.2172875549254</v>
      </c>
      <c r="AM216" s="350">
        <f>('INFORM CC 2025'!AK213/10)*'Resultados INFORM CC'!AV216</f>
        <v>2441.226380714611</v>
      </c>
      <c r="AO216" s="349">
        <v>6726</v>
      </c>
      <c r="AP216" s="350">
        <v>9927</v>
      </c>
      <c r="AQ216" s="350">
        <v>12371</v>
      </c>
      <c r="AR216" s="350">
        <v>17312</v>
      </c>
      <c r="AS216" s="350">
        <v>29542</v>
      </c>
      <c r="AT216" s="350">
        <v>2807</v>
      </c>
      <c r="AU216" s="350">
        <f t="shared" si="45"/>
        <v>3627.6677955544096</v>
      </c>
      <c r="AV216" s="350">
        <f t="shared" si="46"/>
        <v>4520.7895939159462</v>
      </c>
      <c r="AW216" s="350">
        <f t="shared" si="47"/>
        <v>6326.4012165445693</v>
      </c>
      <c r="AX216" s="350">
        <f t="shared" si="48"/>
        <v>10795.664552862734</v>
      </c>
    </row>
    <row r="217" spans="1:50">
      <c r="A217" s="367" t="s">
        <v>280</v>
      </c>
      <c r="B217" s="368" t="s">
        <v>280</v>
      </c>
      <c r="C217" s="369">
        <v>1401</v>
      </c>
      <c r="D217" s="341">
        <f>'INFORM CC 2025'!AG214</f>
        <v>5.4</v>
      </c>
      <c r="E217" s="340">
        <f>'INFORM CC 2025'!AI214</f>
        <v>4.8</v>
      </c>
      <c r="F217" s="348">
        <f t="shared" si="37"/>
        <v>0</v>
      </c>
      <c r="G217" s="348">
        <v>0.9113</v>
      </c>
      <c r="H217" s="340">
        <f>'INFORM CC 2025'!AH214</f>
        <v>4.5999999999999996</v>
      </c>
      <c r="I217" s="348">
        <f t="shared" si="38"/>
        <v>0</v>
      </c>
      <c r="J217" s="348">
        <v>0.63386399999999998</v>
      </c>
      <c r="K217" s="341">
        <f>'INFORM CC 2025'!AK214</f>
        <v>4.8</v>
      </c>
      <c r="L217" s="348">
        <f t="shared" si="39"/>
        <v>0</v>
      </c>
      <c r="M217" s="348">
        <v>1.1452169999999999</v>
      </c>
      <c r="N217" s="341">
        <f>'INFORM CC 2025'!AJ214</f>
        <v>4.5999999999999996</v>
      </c>
      <c r="O217" s="348">
        <f t="shared" si="40"/>
        <v>0</v>
      </c>
      <c r="P217" s="348">
        <v>0.47484599999999999</v>
      </c>
      <c r="Q217" s="348">
        <v>6.4964191257094933E-2</v>
      </c>
      <c r="R217" s="349">
        <v>5</v>
      </c>
      <c r="S217" s="349">
        <v>428</v>
      </c>
      <c r="T217" s="349">
        <f t="shared" si="41"/>
        <v>1.8271722552404601</v>
      </c>
      <c r="U217" s="349">
        <f t="shared" si="42"/>
        <v>156.40594504858339</v>
      </c>
      <c r="V217" s="348">
        <v>0</v>
      </c>
      <c r="W217" s="349">
        <v>7730</v>
      </c>
      <c r="X217" s="349">
        <v>5378</v>
      </c>
      <c r="Y217" s="349">
        <f t="shared" si="43"/>
        <v>2824.8083066017512</v>
      </c>
      <c r="Z217" s="349">
        <f t="shared" si="44"/>
        <v>1965.306477736639</v>
      </c>
      <c r="AA217" s="348">
        <v>1.7</v>
      </c>
      <c r="AB217" s="348">
        <v>0.7</v>
      </c>
      <c r="AC217" s="348">
        <v>0.1</v>
      </c>
      <c r="AD217" s="349">
        <f>('INFORM CC 2025'!AG214/10)*'Resultados INFORM CC'!AO217</f>
        <v>14572.980000000001</v>
      </c>
      <c r="AE217" s="350">
        <f>('INFORM CC 2025'!AH214/10)*'Resultados INFORM CC'!AP217</f>
        <v>18322.259999999998</v>
      </c>
      <c r="AF217" s="350">
        <f>('INFORM CC 2025'!AI214/10)*'Resultados INFORM CC'!AQ217</f>
        <v>23824.32</v>
      </c>
      <c r="AG217" s="350">
        <f>('INFORM CC 2025'!AJ214/10)*'Resultados INFORM CC'!AR217</f>
        <v>31951.599999999999</v>
      </c>
      <c r="AH217" s="350">
        <f>('INFORM CC 2025'!AK214/10)*'Resultados INFORM CC'!AS217</f>
        <v>56892.959999999999</v>
      </c>
      <c r="AI217" s="350">
        <f>('INFORM CC 2025'!AG214/10)*'Resultados INFORM CC'!AT217</f>
        <v>4924.8</v>
      </c>
      <c r="AJ217" s="350">
        <f>('INFORM CC 2025'!AH214/10)*'Resultados INFORM CC'!AU217</f>
        <v>6695.5850250604144</v>
      </c>
      <c r="AK217" s="350">
        <f>('INFORM CC 2025'!AI214/10)*'Resultados INFORM CC'!AV217</f>
        <v>8706.2273007940803</v>
      </c>
      <c r="AL217" s="350">
        <f>('INFORM CC 2025'!AJ214/10)*'Resultados INFORM CC'!AU217</f>
        <v>6695.5850250604144</v>
      </c>
      <c r="AM217" s="350">
        <f>('INFORM CC 2025'!AK214/10)*'Resultados INFORM CC'!AV217</f>
        <v>8706.2273007940803</v>
      </c>
      <c r="AO217" s="349">
        <v>26987</v>
      </c>
      <c r="AP217" s="350">
        <v>39831</v>
      </c>
      <c r="AQ217" s="350">
        <v>49634</v>
      </c>
      <c r="AR217" s="350">
        <v>69460</v>
      </c>
      <c r="AS217" s="350">
        <v>118527</v>
      </c>
      <c r="AT217" s="350">
        <v>9120</v>
      </c>
      <c r="AU217" s="350">
        <f t="shared" si="45"/>
        <v>14555.619619696554</v>
      </c>
      <c r="AV217" s="350">
        <f t="shared" si="46"/>
        <v>18137.973543321001</v>
      </c>
      <c r="AW217" s="350">
        <f t="shared" si="47"/>
        <v>25383.076969800473</v>
      </c>
      <c r="AX217" s="350">
        <f t="shared" si="48"/>
        <v>43313.849179377205</v>
      </c>
    </row>
    <row r="218" spans="1:50">
      <c r="A218" s="367" t="s">
        <v>280</v>
      </c>
      <c r="B218" s="368" t="s">
        <v>281</v>
      </c>
      <c r="C218" s="369">
        <v>1402</v>
      </c>
      <c r="D218" s="341">
        <f>'INFORM CC 2025'!AG215</f>
        <v>6.6</v>
      </c>
      <c r="E218" s="340">
        <f>'INFORM CC 2025'!AI215</f>
        <v>6.6</v>
      </c>
      <c r="F218" s="348">
        <f t="shared" si="37"/>
        <v>0</v>
      </c>
      <c r="G218" s="348">
        <v>0.9113</v>
      </c>
      <c r="H218" s="340">
        <f>'INFORM CC 2025'!AH215</f>
        <v>6.5</v>
      </c>
      <c r="I218" s="348">
        <f t="shared" si="38"/>
        <v>0</v>
      </c>
      <c r="J218" s="348">
        <v>0.63386399999999998</v>
      </c>
      <c r="K218" s="341">
        <f>'INFORM CC 2025'!AK215</f>
        <v>6.5</v>
      </c>
      <c r="L218" s="348">
        <f t="shared" si="39"/>
        <v>0</v>
      </c>
      <c r="M218" s="348">
        <v>1.1452169999999999</v>
      </c>
      <c r="N218" s="341">
        <f>'INFORM CC 2025'!AJ215</f>
        <v>6.5</v>
      </c>
      <c r="O218" s="348">
        <f t="shared" si="40"/>
        <v>0</v>
      </c>
      <c r="P218" s="348">
        <v>0.47484599999999999</v>
      </c>
      <c r="Q218" s="348">
        <v>1.1056511517424496E-3</v>
      </c>
      <c r="R218" s="349">
        <v>0</v>
      </c>
      <c r="S218" s="349">
        <v>4</v>
      </c>
      <c r="T218" s="349">
        <f t="shared" si="41"/>
        <v>0</v>
      </c>
      <c r="U218" s="349">
        <f t="shared" si="42"/>
        <v>1.4617378041923681</v>
      </c>
      <c r="V218" s="348">
        <v>0</v>
      </c>
      <c r="W218" s="349">
        <v>5257</v>
      </c>
      <c r="X218" s="349">
        <v>3472</v>
      </c>
      <c r="Y218" s="349">
        <f t="shared" si="43"/>
        <v>1921.0889091598199</v>
      </c>
      <c r="Z218" s="349">
        <f t="shared" si="44"/>
        <v>1268.7884140389756</v>
      </c>
      <c r="AA218" s="348">
        <v>1.7</v>
      </c>
      <c r="AB218" s="348">
        <v>0.7</v>
      </c>
      <c r="AC218" s="348">
        <v>0.1</v>
      </c>
      <c r="AD218" s="349">
        <f>('INFORM CC 2025'!AG215/10)*'Resultados INFORM CC'!AO218</f>
        <v>11892.539999999999</v>
      </c>
      <c r="AE218" s="350">
        <f>('INFORM CC 2025'!AH215/10)*'Resultados INFORM CC'!AP218</f>
        <v>17286.75</v>
      </c>
      <c r="AF218" s="350">
        <f>('INFORM CC 2025'!AI215/10)*'Resultados INFORM CC'!AQ218</f>
        <v>21872.399999999998</v>
      </c>
      <c r="AG218" s="350">
        <f>('INFORM CC 2025'!AJ215/10)*'Resultados INFORM CC'!AR218</f>
        <v>30145.7</v>
      </c>
      <c r="AH218" s="350">
        <f>('INFORM CC 2025'!AK215/10)*'Resultados INFORM CC'!AS218</f>
        <v>51440.35</v>
      </c>
      <c r="AI218" s="350">
        <f>('INFORM CC 2025'!AG215/10)*'Resultados INFORM CC'!AT218</f>
        <v>4787.6399999999994</v>
      </c>
      <c r="AJ218" s="350">
        <f>('INFORM CC 2025'!AH215/10)*'Resultados INFORM CC'!AU218</f>
        <v>6317.1739966556052</v>
      </c>
      <c r="AK218" s="350">
        <f>('INFORM CC 2025'!AI215/10)*'Resultados INFORM CC'!AV218</f>
        <v>7992.9284871042873</v>
      </c>
      <c r="AL218" s="350">
        <f>('INFORM CC 2025'!AJ215/10)*'Resultados INFORM CC'!AU218</f>
        <v>6317.1739966556052</v>
      </c>
      <c r="AM218" s="350">
        <f>('INFORM CC 2025'!AK215/10)*'Resultados INFORM CC'!AV218</f>
        <v>7871.8235100269503</v>
      </c>
      <c r="AO218" s="349">
        <v>18019</v>
      </c>
      <c r="AP218" s="350">
        <v>26595</v>
      </c>
      <c r="AQ218" s="350">
        <v>33140</v>
      </c>
      <c r="AR218" s="350">
        <v>46378</v>
      </c>
      <c r="AS218" s="350">
        <v>79139</v>
      </c>
      <c r="AT218" s="350">
        <v>7254</v>
      </c>
      <c r="AU218" s="350">
        <f t="shared" si="45"/>
        <v>9718.7292256240071</v>
      </c>
      <c r="AV218" s="350">
        <f t="shared" si="46"/>
        <v>12110.49770773377</v>
      </c>
      <c r="AW218" s="350">
        <f t="shared" si="47"/>
        <v>16948.118970708412</v>
      </c>
      <c r="AX218" s="350">
        <f t="shared" si="48"/>
        <v>28920.117021494956</v>
      </c>
    </row>
    <row r="219" spans="1:50">
      <c r="A219" s="367" t="s">
        <v>280</v>
      </c>
      <c r="B219" s="368" t="s">
        <v>164</v>
      </c>
      <c r="C219" s="369">
        <v>1403</v>
      </c>
      <c r="D219" s="341">
        <f>'INFORM CC 2025'!AG216</f>
        <v>6</v>
      </c>
      <c r="E219" s="340">
        <f>'INFORM CC 2025'!AI216</f>
        <v>6.7</v>
      </c>
      <c r="F219" s="348">
        <f t="shared" si="37"/>
        <v>0.70000000000000018</v>
      </c>
      <c r="G219" s="348">
        <v>0.9113</v>
      </c>
      <c r="H219" s="340">
        <f>'INFORM CC 2025'!AH216</f>
        <v>6.5</v>
      </c>
      <c r="I219" s="348">
        <f t="shared" si="38"/>
        <v>0.5</v>
      </c>
      <c r="J219" s="348">
        <v>0.63386399999999998</v>
      </c>
      <c r="K219" s="341">
        <f>'INFORM CC 2025'!AK216</f>
        <v>6.7</v>
      </c>
      <c r="L219" s="348">
        <f t="shared" si="39"/>
        <v>0.70000000000000018</v>
      </c>
      <c r="M219" s="348">
        <v>1.1452169999999999</v>
      </c>
      <c r="N219" s="341">
        <f>'INFORM CC 2025'!AJ216</f>
        <v>6.6</v>
      </c>
      <c r="O219" s="348">
        <f t="shared" si="40"/>
        <v>0.59999999999999964</v>
      </c>
      <c r="P219" s="348">
        <v>0.47484599999999999</v>
      </c>
      <c r="Q219" s="348">
        <v>3.0712530136810847E-15</v>
      </c>
      <c r="R219" s="349">
        <v>0</v>
      </c>
      <c r="S219" s="349">
        <v>0</v>
      </c>
      <c r="T219" s="349">
        <f t="shared" si="41"/>
        <v>0</v>
      </c>
      <c r="U219" s="349">
        <f t="shared" si="42"/>
        <v>0</v>
      </c>
      <c r="V219" s="348">
        <v>0</v>
      </c>
      <c r="W219" s="349">
        <v>1693</v>
      </c>
      <c r="X219" s="349">
        <v>1160</v>
      </c>
      <c r="Y219" s="349">
        <f t="shared" si="43"/>
        <v>618.68052562441983</v>
      </c>
      <c r="Z219" s="349">
        <f t="shared" si="44"/>
        <v>423.90396321578675</v>
      </c>
      <c r="AA219" s="348">
        <v>1.7</v>
      </c>
      <c r="AB219" s="348">
        <v>0.7</v>
      </c>
      <c r="AC219" s="348">
        <v>0.1</v>
      </c>
      <c r="AD219" s="349">
        <f>('INFORM CC 2025'!AG216/10)*'Resultados INFORM CC'!AO219</f>
        <v>3555</v>
      </c>
      <c r="AE219" s="350">
        <f>('INFORM CC 2025'!AH216/10)*'Resultados INFORM CC'!AP219</f>
        <v>5684.25</v>
      </c>
      <c r="AF219" s="350">
        <f>('INFORM CC 2025'!AI216/10)*'Resultados INFORM CC'!AQ219</f>
        <v>7301.6600000000008</v>
      </c>
      <c r="AG219" s="350">
        <f>('INFORM CC 2025'!AJ216/10)*'Resultados INFORM CC'!AR219</f>
        <v>10065.659999999998</v>
      </c>
      <c r="AH219" s="350">
        <f>('INFORM CC 2025'!AK216/10)*'Resultados INFORM CC'!AS219</f>
        <v>17436.75</v>
      </c>
      <c r="AI219" s="350">
        <f>('INFORM CC 2025'!AG216/10)*'Resultados INFORM CC'!AT219</f>
        <v>1228.8</v>
      </c>
      <c r="AJ219" s="350">
        <f>('INFORM CC 2025'!AH216/10)*'Resultados INFORM CC'!AU219</f>
        <v>2077.2207783701169</v>
      </c>
      <c r="AK219" s="350">
        <f>('INFORM CC 2025'!AI216/10)*'Resultados INFORM CC'!AV219</f>
        <v>2668.2781138398118</v>
      </c>
      <c r="AL219" s="350">
        <f>('INFORM CC 2025'!AJ216/10)*'Resultados INFORM CC'!AU219</f>
        <v>2109.1780211142723</v>
      </c>
      <c r="AM219" s="350">
        <f>('INFORM CC 2025'!AK216/10)*'Resultados INFORM CC'!AV219</f>
        <v>2668.2781138398118</v>
      </c>
      <c r="AO219" s="349">
        <v>5925</v>
      </c>
      <c r="AP219" s="350">
        <v>8745</v>
      </c>
      <c r="AQ219" s="350">
        <v>10898</v>
      </c>
      <c r="AR219" s="350">
        <v>15251</v>
      </c>
      <c r="AS219" s="350">
        <v>26025</v>
      </c>
      <c r="AT219" s="350">
        <v>2048</v>
      </c>
      <c r="AU219" s="350">
        <f t="shared" si="45"/>
        <v>3195.7242744155647</v>
      </c>
      <c r="AV219" s="350">
        <f t="shared" si="46"/>
        <v>3982.504647522107</v>
      </c>
      <c r="AW219" s="350">
        <f t="shared" si="47"/>
        <v>5573.2408129344512</v>
      </c>
      <c r="AX219" s="350">
        <f t="shared" si="48"/>
        <v>9510.4315885265951</v>
      </c>
    </row>
    <row r="220" spans="1:50">
      <c r="A220" s="367" t="s">
        <v>280</v>
      </c>
      <c r="B220" s="368" t="s">
        <v>282</v>
      </c>
      <c r="C220" s="369">
        <v>1404</v>
      </c>
      <c r="D220" s="341">
        <f>'INFORM CC 2025'!AG217</f>
        <v>5.9</v>
      </c>
      <c r="E220" s="340">
        <f>'INFORM CC 2025'!AI217</f>
        <v>5.3</v>
      </c>
      <c r="F220" s="348">
        <f t="shared" si="37"/>
        <v>0</v>
      </c>
      <c r="G220" s="348">
        <v>0.9113</v>
      </c>
      <c r="H220" s="340">
        <f>'INFORM CC 2025'!AH217</f>
        <v>4.8</v>
      </c>
      <c r="I220" s="348">
        <f t="shared" si="38"/>
        <v>0</v>
      </c>
      <c r="J220" s="348">
        <v>0.63386399999999998</v>
      </c>
      <c r="K220" s="341">
        <f>'INFORM CC 2025'!AK217</f>
        <v>5.2</v>
      </c>
      <c r="L220" s="348">
        <f t="shared" si="39"/>
        <v>0</v>
      </c>
      <c r="M220" s="348">
        <v>1.1452169999999999</v>
      </c>
      <c r="N220" s="341">
        <f>'INFORM CC 2025'!AJ217</f>
        <v>5</v>
      </c>
      <c r="O220" s="348">
        <f t="shared" si="40"/>
        <v>0</v>
      </c>
      <c r="P220" s="348">
        <v>0.47484599999999999</v>
      </c>
      <c r="Q220" s="348">
        <v>1.0442260814004622E-3</v>
      </c>
      <c r="R220" s="349">
        <v>0</v>
      </c>
      <c r="S220" s="349">
        <v>1</v>
      </c>
      <c r="T220" s="349">
        <f t="shared" si="41"/>
        <v>0</v>
      </c>
      <c r="U220" s="349">
        <f t="shared" si="42"/>
        <v>0.36543445104809202</v>
      </c>
      <c r="V220" s="348">
        <v>0</v>
      </c>
      <c r="W220" s="349">
        <v>1449</v>
      </c>
      <c r="X220" s="349">
        <v>1001</v>
      </c>
      <c r="Y220" s="349">
        <f t="shared" si="43"/>
        <v>529.51451956868539</v>
      </c>
      <c r="Z220" s="349">
        <f t="shared" si="44"/>
        <v>365.79988549914009</v>
      </c>
      <c r="AA220" s="348">
        <v>1.7</v>
      </c>
      <c r="AB220" s="348">
        <v>0.7</v>
      </c>
      <c r="AC220" s="348">
        <v>0.1</v>
      </c>
      <c r="AD220" s="349">
        <f>('INFORM CC 2025'!AG217/10)*'Resultados INFORM CC'!AO220</f>
        <v>3003.1000000000004</v>
      </c>
      <c r="AE220" s="350">
        <f>('INFORM CC 2025'!AH217/10)*'Resultados INFORM CC'!AP220</f>
        <v>3606.24</v>
      </c>
      <c r="AF220" s="350">
        <f>('INFORM CC 2025'!AI217/10)*'Resultados INFORM CC'!AQ220</f>
        <v>4961.8600000000006</v>
      </c>
      <c r="AG220" s="350">
        <f>('INFORM CC 2025'!AJ217/10)*'Resultados INFORM CC'!AR220</f>
        <v>6551</v>
      </c>
      <c r="AH220" s="350">
        <f>('INFORM CC 2025'!AK217/10)*'Resultados INFORM CC'!AS220</f>
        <v>11625.640000000001</v>
      </c>
      <c r="AI220" s="350">
        <f>('INFORM CC 2025'!AG217/10)*'Resultados INFORM CC'!AT220</f>
        <v>1252.5700000000002</v>
      </c>
      <c r="AJ220" s="350">
        <f>('INFORM CC 2025'!AH217/10)*'Resultados INFORM CC'!AU220</f>
        <v>1317.8443347476714</v>
      </c>
      <c r="AK220" s="350">
        <f>('INFORM CC 2025'!AI217/10)*'Resultados INFORM CC'!AV220</f>
        <v>1813.2345852774861</v>
      </c>
      <c r="AL220" s="350">
        <f>('INFORM CC 2025'!AJ217/10)*'Resultados INFORM CC'!AU220</f>
        <v>1372.7545153621577</v>
      </c>
      <c r="AM220" s="350">
        <f>('INFORM CC 2025'!AK217/10)*'Resultados INFORM CC'!AV220</f>
        <v>1779.0226119703636</v>
      </c>
      <c r="AO220" s="349">
        <v>5090</v>
      </c>
      <c r="AP220" s="350">
        <v>7513</v>
      </c>
      <c r="AQ220" s="350">
        <v>9362</v>
      </c>
      <c r="AR220" s="350">
        <v>13102</v>
      </c>
      <c r="AS220" s="350">
        <v>22357</v>
      </c>
      <c r="AT220" s="350">
        <v>2123</v>
      </c>
      <c r="AU220" s="350">
        <f t="shared" si="45"/>
        <v>2745.5090307243154</v>
      </c>
      <c r="AV220" s="350">
        <f t="shared" si="46"/>
        <v>3421.1973307122375</v>
      </c>
      <c r="AW220" s="350">
        <f t="shared" si="47"/>
        <v>4787.9221776321019</v>
      </c>
      <c r="AX220" s="350">
        <f t="shared" si="48"/>
        <v>8170.0180220821931</v>
      </c>
    </row>
    <row r="221" spans="1:50">
      <c r="A221" s="367" t="s">
        <v>280</v>
      </c>
      <c r="B221" s="368" t="s">
        <v>283</v>
      </c>
      <c r="C221" s="369">
        <v>1405</v>
      </c>
      <c r="D221" s="341">
        <f>'INFORM CC 2025'!AG218</f>
        <v>6.8</v>
      </c>
      <c r="E221" s="340">
        <f>'INFORM CC 2025'!AI218</f>
        <v>7.6</v>
      </c>
      <c r="F221" s="348">
        <f t="shared" si="37"/>
        <v>0.79999999999999982</v>
      </c>
      <c r="G221" s="348">
        <v>0.9113</v>
      </c>
      <c r="H221" s="340">
        <f>'INFORM CC 2025'!AH218</f>
        <v>7.4</v>
      </c>
      <c r="I221" s="348">
        <f t="shared" si="38"/>
        <v>0.60000000000000053</v>
      </c>
      <c r="J221" s="348">
        <v>0.63386399999999998</v>
      </c>
      <c r="K221" s="341">
        <f>'INFORM CC 2025'!AK218</f>
        <v>7.4</v>
      </c>
      <c r="L221" s="348">
        <f t="shared" si="39"/>
        <v>0.60000000000000053</v>
      </c>
      <c r="M221" s="348">
        <v>1.1452169999999999</v>
      </c>
      <c r="N221" s="341">
        <f>'INFORM CC 2025'!AJ218</f>
        <v>7.4</v>
      </c>
      <c r="O221" s="348">
        <f t="shared" si="40"/>
        <v>0.60000000000000053</v>
      </c>
      <c r="P221" s="348">
        <v>0.47484599999999999</v>
      </c>
      <c r="Q221" s="348">
        <v>0</v>
      </c>
      <c r="R221" s="349">
        <v>0</v>
      </c>
      <c r="S221" s="349">
        <v>1</v>
      </c>
      <c r="T221" s="349">
        <f t="shared" si="41"/>
        <v>0</v>
      </c>
      <c r="U221" s="349">
        <f t="shared" si="42"/>
        <v>0.36543445104809202</v>
      </c>
      <c r="V221" s="348">
        <v>0</v>
      </c>
      <c r="W221" s="349">
        <v>2312</v>
      </c>
      <c r="X221" s="349">
        <v>1555</v>
      </c>
      <c r="Y221" s="349">
        <f t="shared" si="43"/>
        <v>844.88445082318879</v>
      </c>
      <c r="Z221" s="349">
        <f t="shared" si="44"/>
        <v>568.25057137978308</v>
      </c>
      <c r="AA221" s="348">
        <v>1.7</v>
      </c>
      <c r="AB221" s="348">
        <v>0.7</v>
      </c>
      <c r="AC221" s="348">
        <v>0.1</v>
      </c>
      <c r="AD221" s="349">
        <f>('INFORM CC 2025'!AG218/10)*'Resultados INFORM CC'!AO221</f>
        <v>5512.7599999999993</v>
      </c>
      <c r="AE221" s="350">
        <f>('INFORM CC 2025'!AH218/10)*'Resultados INFORM CC'!AP221</f>
        <v>8854.84</v>
      </c>
      <c r="AF221" s="350">
        <f>('INFORM CC 2025'!AI218/10)*'Resultados INFORM CC'!AQ221</f>
        <v>11332.36</v>
      </c>
      <c r="AG221" s="350">
        <f>('INFORM CC 2025'!AJ218/10)*'Resultados INFORM CC'!AR221</f>
        <v>15441.58</v>
      </c>
      <c r="AH221" s="350">
        <f>('INFORM CC 2025'!AK218/10)*'Resultados INFORM CC'!AS221</f>
        <v>26349.919999999998</v>
      </c>
      <c r="AI221" s="350">
        <f>('INFORM CC 2025'!AG218/10)*'Resultados INFORM CC'!AT221</f>
        <v>2367.08</v>
      </c>
      <c r="AJ221" s="350">
        <f>('INFORM CC 2025'!AH218/10)*'Resultados INFORM CC'!AU221</f>
        <v>3235.863594518687</v>
      </c>
      <c r="AK221" s="350">
        <f>('INFORM CC 2025'!AI218/10)*'Resultados INFORM CC'!AV221</f>
        <v>4141.2347556793566</v>
      </c>
      <c r="AL221" s="350">
        <f>('INFORM CC 2025'!AJ218/10)*'Resultados INFORM CC'!AU221</f>
        <v>3235.863594518687</v>
      </c>
      <c r="AM221" s="350">
        <f>('INFORM CC 2025'!AK218/10)*'Resultados INFORM CC'!AV221</f>
        <v>4032.2548936877943</v>
      </c>
      <c r="AO221" s="349">
        <v>8107</v>
      </c>
      <c r="AP221" s="350">
        <v>11966</v>
      </c>
      <c r="AQ221" s="350">
        <v>14911</v>
      </c>
      <c r="AR221" s="350">
        <v>20867</v>
      </c>
      <c r="AS221" s="350">
        <v>35608</v>
      </c>
      <c r="AT221" s="350">
        <v>3481</v>
      </c>
      <c r="AU221" s="350">
        <f t="shared" si="45"/>
        <v>4372.7886412414691</v>
      </c>
      <c r="AV221" s="350">
        <f t="shared" si="46"/>
        <v>5448.9930995781006</v>
      </c>
      <c r="AW221" s="350">
        <f t="shared" si="47"/>
        <v>7625.5206900205367</v>
      </c>
      <c r="AX221" s="350">
        <f t="shared" si="48"/>
        <v>13012.389932920461</v>
      </c>
    </row>
    <row r="222" spans="1:50">
      <c r="A222" s="367" t="s">
        <v>280</v>
      </c>
      <c r="B222" s="368" t="s">
        <v>284</v>
      </c>
      <c r="C222" s="369">
        <v>1406</v>
      </c>
      <c r="D222" s="341">
        <f>'INFORM CC 2025'!AG219</f>
        <v>5.6</v>
      </c>
      <c r="E222" s="340">
        <f>'INFORM CC 2025'!AI219</f>
        <v>6.4</v>
      </c>
      <c r="F222" s="348">
        <f t="shared" si="37"/>
        <v>0.80000000000000071</v>
      </c>
      <c r="G222" s="348">
        <v>0.9113</v>
      </c>
      <c r="H222" s="340">
        <f>'INFORM CC 2025'!AH219</f>
        <v>6.2</v>
      </c>
      <c r="I222" s="348">
        <f t="shared" si="38"/>
        <v>0.60000000000000053</v>
      </c>
      <c r="J222" s="348">
        <v>0.63386399999999998</v>
      </c>
      <c r="K222" s="341">
        <f>'INFORM CC 2025'!AK219</f>
        <v>6.4</v>
      </c>
      <c r="L222" s="348">
        <f t="shared" si="39"/>
        <v>0.80000000000000071</v>
      </c>
      <c r="M222" s="348">
        <v>1.1452169999999999</v>
      </c>
      <c r="N222" s="341">
        <f>'INFORM CC 2025'!AJ219</f>
        <v>6.2</v>
      </c>
      <c r="O222" s="348">
        <f t="shared" si="40"/>
        <v>0.60000000000000053</v>
      </c>
      <c r="P222" s="348">
        <v>0.47484599999999999</v>
      </c>
      <c r="Q222" s="348">
        <v>1.6584766704071032E-3</v>
      </c>
      <c r="R222" s="349">
        <v>0</v>
      </c>
      <c r="S222" s="349">
        <v>2</v>
      </c>
      <c r="T222" s="349">
        <f t="shared" si="41"/>
        <v>0</v>
      </c>
      <c r="U222" s="349">
        <f t="shared" si="42"/>
        <v>0.73086890209618405</v>
      </c>
      <c r="V222" s="348">
        <v>0</v>
      </c>
      <c r="W222" s="349">
        <v>1639</v>
      </c>
      <c r="X222" s="349">
        <v>1152</v>
      </c>
      <c r="Y222" s="349">
        <f t="shared" si="43"/>
        <v>598.94706526782284</v>
      </c>
      <c r="Z222" s="349">
        <f t="shared" si="44"/>
        <v>420.98048760740198</v>
      </c>
      <c r="AA222" s="348">
        <v>1.7</v>
      </c>
      <c r="AB222" s="348">
        <v>0.7</v>
      </c>
      <c r="AC222" s="348">
        <v>0.1</v>
      </c>
      <c r="AD222" s="349">
        <f>('INFORM CC 2025'!AG219/10)*'Resultados INFORM CC'!AO222</f>
        <v>3266.4799999999996</v>
      </c>
      <c r="AE222" s="350">
        <f>('INFORM CC 2025'!AH219/10)*'Resultados INFORM CC'!AP222</f>
        <v>5337.58</v>
      </c>
      <c r="AF222" s="350">
        <f>('INFORM CC 2025'!AI219/10)*'Resultados INFORM CC'!AQ222</f>
        <v>6865.92</v>
      </c>
      <c r="AG222" s="350">
        <f>('INFORM CC 2025'!AJ219/10)*'Resultados INFORM CC'!AR222</f>
        <v>9308.68</v>
      </c>
      <c r="AH222" s="350">
        <f>('INFORM CC 2025'!AK219/10)*'Resultados INFORM CC'!AS222</f>
        <v>16396.16</v>
      </c>
      <c r="AI222" s="350">
        <f>('INFORM CC 2025'!AG219/10)*'Resultados INFORM CC'!AT222</f>
        <v>1074.08</v>
      </c>
      <c r="AJ222" s="350">
        <f>('INFORM CC 2025'!AH219/10)*'Resultados INFORM CC'!AU222</f>
        <v>1950.535617225275</v>
      </c>
      <c r="AK222" s="350">
        <f>('INFORM CC 2025'!AI219/10)*'Resultados INFORM CC'!AV222</f>
        <v>2509.0437061401162</v>
      </c>
      <c r="AL222" s="350">
        <f>('INFORM CC 2025'!AJ219/10)*'Resultados INFORM CC'!AU222</f>
        <v>1950.535617225275</v>
      </c>
      <c r="AM222" s="350">
        <f>('INFORM CC 2025'!AK219/10)*'Resultados INFORM CC'!AV222</f>
        <v>2509.0437061401162</v>
      </c>
      <c r="AO222" s="349">
        <v>5833</v>
      </c>
      <c r="AP222" s="350">
        <v>8609</v>
      </c>
      <c r="AQ222" s="350">
        <v>10728</v>
      </c>
      <c r="AR222" s="350">
        <v>15014</v>
      </c>
      <c r="AS222" s="350">
        <v>25619</v>
      </c>
      <c r="AT222" s="350">
        <v>1918</v>
      </c>
      <c r="AU222" s="350">
        <f t="shared" si="45"/>
        <v>3146.0251890730242</v>
      </c>
      <c r="AV222" s="350">
        <f t="shared" si="46"/>
        <v>3920.3807908439312</v>
      </c>
      <c r="AW222" s="350">
        <f t="shared" si="47"/>
        <v>5486.6328480360535</v>
      </c>
      <c r="AX222" s="350">
        <f t="shared" si="48"/>
        <v>9362.0652014010702</v>
      </c>
    </row>
    <row r="223" spans="1:50">
      <c r="A223" s="367" t="s">
        <v>280</v>
      </c>
      <c r="B223" s="368" t="s">
        <v>285</v>
      </c>
      <c r="C223" s="369">
        <v>1407</v>
      </c>
      <c r="D223" s="341">
        <f>'INFORM CC 2025'!AG220</f>
        <v>5.2</v>
      </c>
      <c r="E223" s="340">
        <f>'INFORM CC 2025'!AI220</f>
        <v>5.2</v>
      </c>
      <c r="F223" s="348">
        <f t="shared" si="37"/>
        <v>0</v>
      </c>
      <c r="G223" s="348">
        <v>0.9113</v>
      </c>
      <c r="H223" s="340">
        <f>'INFORM CC 2025'!AH220</f>
        <v>5</v>
      </c>
      <c r="I223" s="348">
        <f t="shared" si="38"/>
        <v>0</v>
      </c>
      <c r="J223" s="348">
        <v>0.63386399999999998</v>
      </c>
      <c r="K223" s="341">
        <f>'INFORM CC 2025'!AK220</f>
        <v>5.3</v>
      </c>
      <c r="L223" s="348">
        <f t="shared" si="39"/>
        <v>9.9999999999999645E-2</v>
      </c>
      <c r="M223" s="348">
        <v>1.1452169999999999</v>
      </c>
      <c r="N223" s="341">
        <f>'INFORM CC 2025'!AJ220</f>
        <v>5.2</v>
      </c>
      <c r="O223" s="348">
        <f t="shared" si="40"/>
        <v>0</v>
      </c>
      <c r="P223" s="348">
        <v>0.47484599999999999</v>
      </c>
      <c r="Q223" s="348">
        <v>1.0749385547883797E-15</v>
      </c>
      <c r="R223" s="349">
        <v>0</v>
      </c>
      <c r="S223" s="349">
        <v>0</v>
      </c>
      <c r="T223" s="349">
        <f t="shared" si="41"/>
        <v>0</v>
      </c>
      <c r="U223" s="349">
        <f t="shared" si="42"/>
        <v>0</v>
      </c>
      <c r="V223" s="348">
        <v>0</v>
      </c>
      <c r="W223" s="349">
        <v>3185</v>
      </c>
      <c r="X223" s="349">
        <v>2095</v>
      </c>
      <c r="Y223" s="349">
        <f t="shared" si="43"/>
        <v>1163.9087265881731</v>
      </c>
      <c r="Z223" s="349">
        <f t="shared" si="44"/>
        <v>765.58517494575278</v>
      </c>
      <c r="AA223" s="348">
        <v>1.7</v>
      </c>
      <c r="AB223" s="348">
        <v>0.7</v>
      </c>
      <c r="AC223" s="348">
        <v>0.1</v>
      </c>
      <c r="AD223" s="349">
        <f>('INFORM CC 2025'!AG220/10)*'Resultados INFORM CC'!AO223</f>
        <v>5765.24</v>
      </c>
      <c r="AE223" s="350">
        <f>('INFORM CC 2025'!AH220/10)*'Resultados INFORM CC'!AP223</f>
        <v>8181.5</v>
      </c>
      <c r="AF223" s="350">
        <f>('INFORM CC 2025'!AI220/10)*'Resultados INFORM CC'!AQ223</f>
        <v>10603.32</v>
      </c>
      <c r="AG223" s="350">
        <f>('INFORM CC 2025'!AJ220/10)*'Resultados INFORM CC'!AR223</f>
        <v>14838.2</v>
      </c>
      <c r="AH223" s="350">
        <f>('INFORM CC 2025'!AK220/10)*'Resultados INFORM CC'!AS223</f>
        <v>25807.29</v>
      </c>
      <c r="AI223" s="350">
        <f>('INFORM CC 2025'!AG220/10)*'Resultados INFORM CC'!AT223</f>
        <v>1967.16</v>
      </c>
      <c r="AJ223" s="350">
        <f>('INFORM CC 2025'!AH220/10)*'Resultados INFORM CC'!AU223</f>
        <v>2989.8019612499647</v>
      </c>
      <c r="AK223" s="350">
        <f>('INFORM CC 2025'!AI220/10)*'Resultados INFORM CC'!AV223</f>
        <v>3874.8184234872551</v>
      </c>
      <c r="AL223" s="350">
        <f>('INFORM CC 2025'!AJ220/10)*'Resultados INFORM CC'!AU223</f>
        <v>3109.3940396999633</v>
      </c>
      <c r="AM223" s="350">
        <f>('INFORM CC 2025'!AK220/10)*'Resultados INFORM CC'!AV223</f>
        <v>3949.334162400472</v>
      </c>
      <c r="AO223" s="349">
        <v>11087</v>
      </c>
      <c r="AP223" s="350">
        <v>16363</v>
      </c>
      <c r="AQ223" s="350">
        <v>20391</v>
      </c>
      <c r="AR223" s="350">
        <v>28535</v>
      </c>
      <c r="AS223" s="350">
        <v>48693</v>
      </c>
      <c r="AT223" s="350">
        <v>3783</v>
      </c>
      <c r="AU223" s="350">
        <f t="shared" si="45"/>
        <v>5979.6039224999295</v>
      </c>
      <c r="AV223" s="350">
        <f t="shared" si="46"/>
        <v>7451.5738913216446</v>
      </c>
      <c r="AW223" s="350">
        <f t="shared" si="47"/>
        <v>10427.672060657305</v>
      </c>
      <c r="AX223" s="350">
        <f t="shared" si="48"/>
        <v>17794.099724884745</v>
      </c>
    </row>
    <row r="224" spans="1:50">
      <c r="A224" s="367" t="s">
        <v>280</v>
      </c>
      <c r="B224" s="368" t="s">
        <v>286</v>
      </c>
      <c r="C224" s="369">
        <v>1408</v>
      </c>
      <c r="D224" s="341">
        <f>'INFORM CC 2025'!AG221</f>
        <v>6.8</v>
      </c>
      <c r="E224" s="340">
        <f>'INFORM CC 2025'!AI221</f>
        <v>6.3</v>
      </c>
      <c r="F224" s="348">
        <f t="shared" si="37"/>
        <v>0</v>
      </c>
      <c r="G224" s="348">
        <v>0.9113</v>
      </c>
      <c r="H224" s="340">
        <f>'INFORM CC 2025'!AH221</f>
        <v>6</v>
      </c>
      <c r="I224" s="348">
        <f t="shared" si="38"/>
        <v>0</v>
      </c>
      <c r="J224" s="348">
        <v>0.63386399999999998</v>
      </c>
      <c r="K224" s="341">
        <f>'INFORM CC 2025'!AK221</f>
        <v>6.4</v>
      </c>
      <c r="L224" s="348">
        <f t="shared" si="39"/>
        <v>0</v>
      </c>
      <c r="M224" s="348">
        <v>1.1452169999999999</v>
      </c>
      <c r="N224" s="341">
        <f>'INFORM CC 2025'!AJ221</f>
        <v>6.1</v>
      </c>
      <c r="O224" s="348">
        <f t="shared" si="40"/>
        <v>0</v>
      </c>
      <c r="P224" s="348">
        <v>0.47484599999999999</v>
      </c>
      <c r="Q224" s="348">
        <v>0</v>
      </c>
      <c r="R224" s="349">
        <v>0</v>
      </c>
      <c r="S224" s="349">
        <v>1</v>
      </c>
      <c r="T224" s="349">
        <f t="shared" si="41"/>
        <v>0</v>
      </c>
      <c r="U224" s="349">
        <f t="shared" si="42"/>
        <v>0.36543445104809202</v>
      </c>
      <c r="V224" s="348">
        <v>0</v>
      </c>
      <c r="W224" s="349">
        <v>1841</v>
      </c>
      <c r="X224" s="349">
        <v>1250</v>
      </c>
      <c r="Y224" s="349">
        <f t="shared" si="43"/>
        <v>672.76482437953746</v>
      </c>
      <c r="Z224" s="349">
        <f t="shared" si="44"/>
        <v>456.79306381011503</v>
      </c>
      <c r="AA224" s="348">
        <v>1.7</v>
      </c>
      <c r="AB224" s="348">
        <v>0.7</v>
      </c>
      <c r="AC224" s="348">
        <v>0.1</v>
      </c>
      <c r="AD224" s="349">
        <f>('INFORM CC 2025'!AG221/10)*'Resultados INFORM CC'!AO224</f>
        <v>4422.7199999999993</v>
      </c>
      <c r="AE224" s="350">
        <f>('INFORM CC 2025'!AH221/10)*'Resultados INFORM CC'!AP224</f>
        <v>5760</v>
      </c>
      <c r="AF224" s="350">
        <f>('INFORM CC 2025'!AI221/10)*'Resultados INFORM CC'!AQ224</f>
        <v>7536.06</v>
      </c>
      <c r="AG224" s="350">
        <f>('INFORM CC 2025'!AJ221/10)*'Resultados INFORM CC'!AR224</f>
        <v>10212.01</v>
      </c>
      <c r="AH224" s="350">
        <f>('INFORM CC 2025'!AK221/10)*'Resultados INFORM CC'!AS224</f>
        <v>18282.240000000002</v>
      </c>
      <c r="AI224" s="350">
        <f>('INFORM CC 2025'!AG221/10)*'Resultados INFORM CC'!AT224</f>
        <v>1697.2799999999997</v>
      </c>
      <c r="AJ224" s="350">
        <f>('INFORM CC 2025'!AH221/10)*'Resultados INFORM CC'!AU224</f>
        <v>2104.9024380370101</v>
      </c>
      <c r="AK224" s="350">
        <f>('INFORM CC 2025'!AI221/10)*'Resultados INFORM CC'!AV224</f>
        <v>2753.9359491654845</v>
      </c>
      <c r="AL224" s="350">
        <f>('INFORM CC 2025'!AJ221/10)*'Resultados INFORM CC'!AU224</f>
        <v>2139.9841453376271</v>
      </c>
      <c r="AM224" s="350">
        <f>('INFORM CC 2025'!AK221/10)*'Resultados INFORM CC'!AV224</f>
        <v>2797.6492181998574</v>
      </c>
      <c r="AO224" s="349">
        <v>6504</v>
      </c>
      <c r="AP224" s="350">
        <v>9600</v>
      </c>
      <c r="AQ224" s="350">
        <v>11962</v>
      </c>
      <c r="AR224" s="350">
        <v>16741</v>
      </c>
      <c r="AS224" s="350">
        <v>28566</v>
      </c>
      <c r="AT224" s="350">
        <v>2496</v>
      </c>
      <c r="AU224" s="350">
        <f t="shared" si="45"/>
        <v>3508.1707300616836</v>
      </c>
      <c r="AV224" s="350">
        <f t="shared" si="46"/>
        <v>4371.326903437277</v>
      </c>
      <c r="AW224" s="350">
        <f t="shared" si="47"/>
        <v>6117.7381449961085</v>
      </c>
      <c r="AX224" s="350">
        <f t="shared" si="48"/>
        <v>10439.000528639797</v>
      </c>
    </row>
    <row r="225" spans="1:50">
      <c r="A225" s="367" t="s">
        <v>280</v>
      </c>
      <c r="B225" s="368" t="s">
        <v>287</v>
      </c>
      <c r="C225" s="369">
        <v>1409</v>
      </c>
      <c r="D225" s="341">
        <f>'INFORM CC 2025'!AG222</f>
        <v>5.4</v>
      </c>
      <c r="E225" s="340">
        <f>'INFORM CC 2025'!AI222</f>
        <v>5.9</v>
      </c>
      <c r="F225" s="348">
        <f t="shared" si="37"/>
        <v>0.5</v>
      </c>
      <c r="G225" s="348">
        <v>0.9113</v>
      </c>
      <c r="H225" s="340">
        <f>'INFORM CC 2025'!AH222</f>
        <v>5.4</v>
      </c>
      <c r="I225" s="348">
        <f t="shared" si="38"/>
        <v>0</v>
      </c>
      <c r="J225" s="348">
        <v>0.63386399999999998</v>
      </c>
      <c r="K225" s="341">
        <f>'INFORM CC 2025'!AK222</f>
        <v>5.8</v>
      </c>
      <c r="L225" s="348">
        <f t="shared" si="39"/>
        <v>0.39999999999999947</v>
      </c>
      <c r="M225" s="348">
        <v>1.1452169999999999</v>
      </c>
      <c r="N225" s="341">
        <f>'INFORM CC 2025'!AJ222</f>
        <v>5.7</v>
      </c>
      <c r="O225" s="348">
        <f t="shared" si="40"/>
        <v>0.29999999999999982</v>
      </c>
      <c r="P225" s="348">
        <v>0.47484599999999999</v>
      </c>
      <c r="Q225" s="348">
        <v>0</v>
      </c>
      <c r="R225" s="349">
        <v>0</v>
      </c>
      <c r="S225" s="349">
        <v>32</v>
      </c>
      <c r="T225" s="349">
        <f t="shared" si="41"/>
        <v>0</v>
      </c>
      <c r="U225" s="349">
        <f t="shared" si="42"/>
        <v>11.693902433538945</v>
      </c>
      <c r="V225" s="348">
        <v>0</v>
      </c>
      <c r="W225" s="349">
        <v>2155</v>
      </c>
      <c r="X225" s="349">
        <v>1502</v>
      </c>
      <c r="Y225" s="349">
        <f t="shared" si="43"/>
        <v>787.51124200863831</v>
      </c>
      <c r="Z225" s="349">
        <f t="shared" si="44"/>
        <v>548.88254547423423</v>
      </c>
      <c r="AA225" s="348">
        <v>1.7</v>
      </c>
      <c r="AB225" s="348">
        <v>0.7</v>
      </c>
      <c r="AC225" s="348">
        <v>0.1</v>
      </c>
      <c r="AD225" s="349">
        <f>('INFORM CC 2025'!AG222/10)*'Resultados INFORM CC'!AO225</f>
        <v>4219.5600000000004</v>
      </c>
      <c r="AE225" s="350">
        <f>('INFORM CC 2025'!AH222/10)*'Resultados INFORM CC'!AP225</f>
        <v>6227.8200000000006</v>
      </c>
      <c r="AF225" s="350">
        <f>('INFORM CC 2025'!AI222/10)*'Resultados INFORM CC'!AQ225</f>
        <v>8478.8900000000012</v>
      </c>
      <c r="AG225" s="350">
        <f>('INFORM CC 2025'!AJ222/10)*'Resultados INFORM CC'!AR225</f>
        <v>11463.840000000002</v>
      </c>
      <c r="AH225" s="350">
        <f>('INFORM CC 2025'!AK222/10)*'Resultados INFORM CC'!AS225</f>
        <v>19905.02</v>
      </c>
      <c r="AI225" s="350">
        <f>('INFORM CC 2025'!AG222/10)*'Resultados INFORM CC'!AT225</f>
        <v>1544.94</v>
      </c>
      <c r="AJ225" s="350">
        <f>('INFORM CC 2025'!AH222/10)*'Resultados INFORM CC'!AU225</f>
        <v>2275.8599829263285</v>
      </c>
      <c r="AK225" s="350">
        <f>('INFORM CC 2025'!AI222/10)*'Resultados INFORM CC'!AV225</f>
        <v>3098.4785126471575</v>
      </c>
      <c r="AL225" s="350">
        <f>('INFORM CC 2025'!AJ222/10)*'Resultados INFORM CC'!AU225</f>
        <v>2402.2966486444579</v>
      </c>
      <c r="AM225" s="350">
        <f>('INFORM CC 2025'!AK222/10)*'Resultados INFORM CC'!AV225</f>
        <v>3045.9619276870358</v>
      </c>
      <c r="AO225" s="349">
        <v>7814</v>
      </c>
      <c r="AP225" s="350">
        <v>11533</v>
      </c>
      <c r="AQ225" s="350">
        <v>14371</v>
      </c>
      <c r="AR225" s="350">
        <v>20112</v>
      </c>
      <c r="AS225" s="350">
        <v>34319</v>
      </c>
      <c r="AT225" s="350">
        <v>2861</v>
      </c>
      <c r="AU225" s="350">
        <f t="shared" si="45"/>
        <v>4214.5555239376454</v>
      </c>
      <c r="AV225" s="350">
        <f t="shared" si="46"/>
        <v>5251.6584960121309</v>
      </c>
      <c r="AW225" s="350">
        <f t="shared" si="47"/>
        <v>7349.6176794792264</v>
      </c>
      <c r="AX225" s="350">
        <f t="shared" si="48"/>
        <v>12541.34492551947</v>
      </c>
    </row>
    <row r="226" spans="1:50">
      <c r="A226" s="367" t="s">
        <v>280</v>
      </c>
      <c r="B226" s="368" t="s">
        <v>288</v>
      </c>
      <c r="C226" s="369">
        <v>1410</v>
      </c>
      <c r="D226" s="341">
        <f>'INFORM CC 2025'!AG223</f>
        <v>6.4</v>
      </c>
      <c r="E226" s="340">
        <f>'INFORM CC 2025'!AI223</f>
        <v>5.8</v>
      </c>
      <c r="F226" s="348">
        <f t="shared" si="37"/>
        <v>0</v>
      </c>
      <c r="G226" s="348">
        <v>0.9113</v>
      </c>
      <c r="H226" s="340">
        <f>'INFORM CC 2025'!AH223</f>
        <v>5.6</v>
      </c>
      <c r="I226" s="348">
        <f t="shared" si="38"/>
        <v>0</v>
      </c>
      <c r="J226" s="348">
        <v>0.63386399999999998</v>
      </c>
      <c r="K226" s="341">
        <f>'INFORM CC 2025'!AK223</f>
        <v>5.6</v>
      </c>
      <c r="L226" s="348">
        <f t="shared" si="39"/>
        <v>0</v>
      </c>
      <c r="M226" s="348">
        <v>1.1452169999999999</v>
      </c>
      <c r="N226" s="341">
        <f>'INFORM CC 2025'!AJ223</f>
        <v>5.7</v>
      </c>
      <c r="O226" s="348">
        <f t="shared" si="40"/>
        <v>0</v>
      </c>
      <c r="P226" s="348">
        <v>0.47484599999999999</v>
      </c>
      <c r="Q226" s="348">
        <v>3.1941032001302615E-3</v>
      </c>
      <c r="R226" s="349">
        <v>0</v>
      </c>
      <c r="S226" s="349">
        <v>4</v>
      </c>
      <c r="T226" s="349">
        <f t="shared" si="41"/>
        <v>0</v>
      </c>
      <c r="U226" s="349">
        <f t="shared" si="42"/>
        <v>1.4617378041923681</v>
      </c>
      <c r="V226" s="348">
        <v>0</v>
      </c>
      <c r="W226" s="349">
        <v>2081</v>
      </c>
      <c r="X226" s="349">
        <v>1512</v>
      </c>
      <c r="Y226" s="349">
        <f t="shared" si="43"/>
        <v>760.46909263107955</v>
      </c>
      <c r="Z226" s="349">
        <f t="shared" si="44"/>
        <v>552.53688998471512</v>
      </c>
      <c r="AA226" s="348">
        <v>1.7</v>
      </c>
      <c r="AB226" s="348">
        <v>0.7</v>
      </c>
      <c r="AC226" s="348">
        <v>0.1</v>
      </c>
      <c r="AD226" s="349">
        <f>('INFORM CC 2025'!AG223/10)*'Resultados INFORM CC'!AO226</f>
        <v>4768</v>
      </c>
      <c r="AE226" s="350">
        <f>('INFORM CC 2025'!AH223/10)*'Resultados INFORM CC'!AP226</f>
        <v>6157.2</v>
      </c>
      <c r="AF226" s="350">
        <f>('INFORM CC 2025'!AI223/10)*'Resultados INFORM CC'!AQ226</f>
        <v>7946.579999999999</v>
      </c>
      <c r="AG226" s="350">
        <f>('INFORM CC 2025'!AJ223/10)*'Resultados INFORM CC'!AR226</f>
        <v>10929.18</v>
      </c>
      <c r="AH226" s="350">
        <f>('INFORM CC 2025'!AK223/10)*'Resultados INFORM CC'!AS226</f>
        <v>18322.079999999998</v>
      </c>
      <c r="AI226" s="350">
        <f>('INFORM CC 2025'!AG223/10)*'Resultados INFORM CC'!AT226</f>
        <v>1745.92</v>
      </c>
      <c r="AJ226" s="350">
        <f>('INFORM CC 2025'!AH223/10)*'Resultados INFORM CC'!AU226</f>
        <v>2250.0530019933121</v>
      </c>
      <c r="AK226" s="350">
        <f>('INFORM CC 2025'!AI223/10)*'Resultados INFORM CC'!AV226</f>
        <v>2903.9541000097465</v>
      </c>
      <c r="AL226" s="350">
        <f>('INFORM CC 2025'!AJ223/10)*'Resultados INFORM CC'!AU226</f>
        <v>2290.2325198860503</v>
      </c>
      <c r="AM226" s="350">
        <f>('INFORM CC 2025'!AK223/10)*'Resultados INFORM CC'!AV226</f>
        <v>2803.8177517335484</v>
      </c>
      <c r="AO226" s="349">
        <v>7450</v>
      </c>
      <c r="AP226" s="350">
        <v>10995</v>
      </c>
      <c r="AQ226" s="350">
        <v>13701</v>
      </c>
      <c r="AR226" s="350">
        <v>19174</v>
      </c>
      <c r="AS226" s="350">
        <v>32718</v>
      </c>
      <c r="AT226" s="350">
        <v>2728</v>
      </c>
      <c r="AU226" s="350">
        <f t="shared" si="45"/>
        <v>4017.9517892737717</v>
      </c>
      <c r="AV226" s="350">
        <f t="shared" si="46"/>
        <v>5006.8174138099084</v>
      </c>
      <c r="AW226" s="350">
        <f t="shared" si="47"/>
        <v>7006.8401643961161</v>
      </c>
      <c r="AX226" s="350">
        <f t="shared" si="48"/>
        <v>11956.284369391475</v>
      </c>
    </row>
    <row r="227" spans="1:50">
      <c r="A227" s="367" t="s">
        <v>280</v>
      </c>
      <c r="B227" s="368" t="s">
        <v>289</v>
      </c>
      <c r="C227" s="369">
        <v>1411</v>
      </c>
      <c r="D227" s="341">
        <f>'INFORM CC 2025'!AG224</f>
        <v>5.5</v>
      </c>
      <c r="E227" s="340">
        <f>'INFORM CC 2025'!AI224</f>
        <v>6.3</v>
      </c>
      <c r="F227" s="348">
        <f t="shared" si="37"/>
        <v>0.79999999999999982</v>
      </c>
      <c r="G227" s="348">
        <v>0.9113</v>
      </c>
      <c r="H227" s="340">
        <f>'INFORM CC 2025'!AH224</f>
        <v>6.2</v>
      </c>
      <c r="I227" s="348">
        <f t="shared" si="38"/>
        <v>0.70000000000000018</v>
      </c>
      <c r="J227" s="348">
        <v>0.63386399999999998</v>
      </c>
      <c r="K227" s="341">
        <f>'INFORM CC 2025'!AK224</f>
        <v>6.2</v>
      </c>
      <c r="L227" s="348">
        <f t="shared" si="39"/>
        <v>0.70000000000000018</v>
      </c>
      <c r="M227" s="348">
        <v>1.1452169999999999</v>
      </c>
      <c r="N227" s="341">
        <f>'INFORM CC 2025'!AJ224</f>
        <v>6.3</v>
      </c>
      <c r="O227" s="348">
        <f t="shared" si="40"/>
        <v>0.79999999999999982</v>
      </c>
      <c r="P227" s="348">
        <v>0.47484599999999999</v>
      </c>
      <c r="Q227" s="348">
        <v>1.1056512203902894E-2</v>
      </c>
      <c r="R227" s="349">
        <v>0</v>
      </c>
      <c r="S227" s="349">
        <v>21</v>
      </c>
      <c r="T227" s="349">
        <f t="shared" si="41"/>
        <v>0</v>
      </c>
      <c r="U227" s="349">
        <f t="shared" si="42"/>
        <v>7.6741234720099323</v>
      </c>
      <c r="V227" s="348">
        <v>0</v>
      </c>
      <c r="W227" s="349">
        <v>2971</v>
      </c>
      <c r="X227" s="349">
        <v>1998</v>
      </c>
      <c r="Y227" s="349">
        <f t="shared" si="43"/>
        <v>1085.7057540638814</v>
      </c>
      <c r="Z227" s="349">
        <f t="shared" si="44"/>
        <v>730.13803319408782</v>
      </c>
      <c r="AA227" s="348">
        <v>1.7</v>
      </c>
      <c r="AB227" s="348">
        <v>0.7</v>
      </c>
      <c r="AC227" s="348">
        <v>0.1</v>
      </c>
      <c r="AD227" s="349">
        <f>('INFORM CC 2025'!AG224/10)*'Resultados INFORM CC'!AO227</f>
        <v>5798.1</v>
      </c>
      <c r="AE227" s="350">
        <f>('INFORM CC 2025'!AH224/10)*'Resultados INFORM CC'!AP227</f>
        <v>9647.2000000000007</v>
      </c>
      <c r="AF227" s="350">
        <f>('INFORM CC 2025'!AI224/10)*'Resultados INFORM CC'!AQ227</f>
        <v>12215.07</v>
      </c>
      <c r="AG227" s="350">
        <f>('INFORM CC 2025'!AJ224/10)*'Resultados INFORM CC'!AR227</f>
        <v>17094.420000000002</v>
      </c>
      <c r="AH227" s="350">
        <f>('INFORM CC 2025'!AK224/10)*'Resultados INFORM CC'!AS227</f>
        <v>28707.24</v>
      </c>
      <c r="AI227" s="350">
        <f>('INFORM CC 2025'!AG224/10)*'Resultados INFORM CC'!AT227</f>
        <v>2105.4</v>
      </c>
      <c r="AJ227" s="350">
        <f>('INFORM CC 2025'!AH224/10)*'Resultados INFORM CC'!AU227</f>
        <v>3525.4192361511532</v>
      </c>
      <c r="AK227" s="350">
        <f>('INFORM CC 2025'!AI224/10)*'Resultados INFORM CC'!AV227</f>
        <v>4463.8073999640173</v>
      </c>
      <c r="AL227" s="350">
        <f>('INFORM CC 2025'!AJ224/10)*'Resultados INFORM CC'!AU227</f>
        <v>3582.2808367342363</v>
      </c>
      <c r="AM227" s="350">
        <f>('INFORM CC 2025'!AK224/10)*'Resultados INFORM CC'!AV227</f>
        <v>4392.9533142503033</v>
      </c>
      <c r="AO227" s="349">
        <v>10542</v>
      </c>
      <c r="AP227" s="350">
        <v>15560</v>
      </c>
      <c r="AQ227" s="350">
        <v>19389</v>
      </c>
      <c r="AR227" s="350">
        <v>27134</v>
      </c>
      <c r="AS227" s="350">
        <v>46302</v>
      </c>
      <c r="AT227" s="350">
        <v>3828</v>
      </c>
      <c r="AU227" s="350">
        <f t="shared" si="45"/>
        <v>5686.1600583083118</v>
      </c>
      <c r="AV227" s="350">
        <f t="shared" si="46"/>
        <v>7085.4085713714567</v>
      </c>
      <c r="AW227" s="350">
        <f t="shared" si="47"/>
        <v>9915.698394738929</v>
      </c>
      <c r="AX227" s="350">
        <f t="shared" si="48"/>
        <v>16920.345952428757</v>
      </c>
    </row>
    <row r="228" spans="1:50">
      <c r="A228" s="367" t="s">
        <v>280</v>
      </c>
      <c r="B228" s="368" t="s">
        <v>290</v>
      </c>
      <c r="C228" s="369">
        <v>1412</v>
      </c>
      <c r="D228" s="341">
        <f>'INFORM CC 2025'!AG225</f>
        <v>6.7</v>
      </c>
      <c r="E228" s="340">
        <f>'INFORM CC 2025'!AI225</f>
        <v>6</v>
      </c>
      <c r="F228" s="348">
        <f t="shared" si="37"/>
        <v>0</v>
      </c>
      <c r="G228" s="348">
        <v>0.9113</v>
      </c>
      <c r="H228" s="340">
        <f>'INFORM CC 2025'!AH225</f>
        <v>5.7</v>
      </c>
      <c r="I228" s="348">
        <f t="shared" si="38"/>
        <v>0</v>
      </c>
      <c r="J228" s="348">
        <v>0.63386399999999998</v>
      </c>
      <c r="K228" s="341">
        <f>'INFORM CC 2025'!AK225</f>
        <v>6.1</v>
      </c>
      <c r="L228" s="348">
        <f t="shared" si="39"/>
        <v>0</v>
      </c>
      <c r="M228" s="348">
        <v>1.1452169999999999</v>
      </c>
      <c r="N228" s="341">
        <f>'INFORM CC 2025'!AJ225</f>
        <v>5.8</v>
      </c>
      <c r="O228" s="348">
        <f t="shared" si="40"/>
        <v>0</v>
      </c>
      <c r="P228" s="348">
        <v>0.47484599999999999</v>
      </c>
      <c r="Q228" s="348">
        <v>0</v>
      </c>
      <c r="R228" s="349">
        <v>0</v>
      </c>
      <c r="S228" s="349">
        <v>2</v>
      </c>
      <c r="T228" s="349">
        <f t="shared" si="41"/>
        <v>0</v>
      </c>
      <c r="U228" s="349">
        <f t="shared" si="42"/>
        <v>0.73086890209618405</v>
      </c>
      <c r="V228" s="348">
        <v>0</v>
      </c>
      <c r="W228" s="349">
        <v>1620</v>
      </c>
      <c r="X228" s="349">
        <v>1128</v>
      </c>
      <c r="Y228" s="349">
        <f t="shared" si="43"/>
        <v>592.0038106979091</v>
      </c>
      <c r="Z228" s="349">
        <f t="shared" si="44"/>
        <v>412.21006078224781</v>
      </c>
      <c r="AA228" s="348">
        <v>1.7</v>
      </c>
      <c r="AB228" s="348">
        <v>0.7</v>
      </c>
      <c r="AC228" s="348">
        <v>0.1</v>
      </c>
      <c r="AD228" s="349">
        <f>('INFORM CC 2025'!AG225/10)*'Resultados INFORM CC'!AO228</f>
        <v>3835.0800000000004</v>
      </c>
      <c r="AE228" s="350">
        <f>('INFORM CC 2025'!AH225/10)*'Resultados INFORM CC'!AP228</f>
        <v>4815.3600000000006</v>
      </c>
      <c r="AF228" s="350">
        <f>('INFORM CC 2025'!AI225/10)*'Resultados INFORM CC'!AQ228</f>
        <v>6316.8</v>
      </c>
      <c r="AG228" s="350">
        <f>('INFORM CC 2025'!AJ225/10)*'Resultados INFORM CC'!AR228</f>
        <v>8545.14</v>
      </c>
      <c r="AH228" s="350">
        <f>('INFORM CC 2025'!AK225/10)*'Resultados INFORM CC'!AS228</f>
        <v>15336.01</v>
      </c>
      <c r="AI228" s="350">
        <f>('INFORM CC 2025'!AG225/10)*'Resultados INFORM CC'!AT228</f>
        <v>1390.92</v>
      </c>
      <c r="AJ228" s="350">
        <f>('INFORM CC 2025'!AH225/10)*'Resultados INFORM CC'!AU228</f>
        <v>1759.6984381989405</v>
      </c>
      <c r="AK228" s="350">
        <f>('INFORM CC 2025'!AI225/10)*'Resultados INFORM CC'!AV228</f>
        <v>2308.3763403805874</v>
      </c>
      <c r="AL228" s="350">
        <f>('INFORM CC 2025'!AJ225/10)*'Resultados INFORM CC'!AU228</f>
        <v>1790.5703406234832</v>
      </c>
      <c r="AM228" s="350">
        <f>('INFORM CC 2025'!AK225/10)*'Resultados INFORM CC'!AV228</f>
        <v>2346.8492793869304</v>
      </c>
      <c r="AO228" s="349">
        <v>5724</v>
      </c>
      <c r="AP228" s="350">
        <v>8448</v>
      </c>
      <c r="AQ228" s="350">
        <v>10528</v>
      </c>
      <c r="AR228" s="350">
        <v>14733</v>
      </c>
      <c r="AS228" s="350">
        <v>25141</v>
      </c>
      <c r="AT228" s="350">
        <v>2076</v>
      </c>
      <c r="AU228" s="350">
        <f t="shared" si="45"/>
        <v>3087.1902424542814</v>
      </c>
      <c r="AV228" s="350">
        <f t="shared" si="46"/>
        <v>3847.2939006343126</v>
      </c>
      <c r="AW228" s="350">
        <f t="shared" si="47"/>
        <v>5383.9457672915396</v>
      </c>
      <c r="AX228" s="350">
        <f t="shared" si="48"/>
        <v>9187.3875338000817</v>
      </c>
    </row>
    <row r="229" spans="1:50">
      <c r="A229" s="367" t="s">
        <v>280</v>
      </c>
      <c r="B229" s="368" t="s">
        <v>291</v>
      </c>
      <c r="C229" s="369">
        <v>1413</v>
      </c>
      <c r="D229" s="341">
        <f>'INFORM CC 2025'!AG226</f>
        <v>6.4</v>
      </c>
      <c r="E229" s="340">
        <f>'INFORM CC 2025'!AI226</f>
        <v>4.9000000000000004</v>
      </c>
      <c r="F229" s="348">
        <f t="shared" si="37"/>
        <v>0</v>
      </c>
      <c r="G229" s="348">
        <v>0.9113</v>
      </c>
      <c r="H229" s="340">
        <f>'INFORM CC 2025'!AH226</f>
        <v>4.5999999999999996</v>
      </c>
      <c r="I229" s="348">
        <f t="shared" si="38"/>
        <v>0</v>
      </c>
      <c r="J229" s="348">
        <v>0.63386399999999998</v>
      </c>
      <c r="K229" s="341">
        <f>'INFORM CC 2025'!AK226</f>
        <v>4.5</v>
      </c>
      <c r="L229" s="348">
        <f t="shared" si="39"/>
        <v>0</v>
      </c>
      <c r="M229" s="348">
        <v>1.1452169999999999</v>
      </c>
      <c r="N229" s="341">
        <f>'INFORM CC 2025'!AJ226</f>
        <v>4.7</v>
      </c>
      <c r="O229" s="348">
        <f t="shared" si="40"/>
        <v>0</v>
      </c>
      <c r="P229" s="348">
        <v>0.47484599999999999</v>
      </c>
      <c r="Q229" s="348">
        <v>6.6339071392807984E-3</v>
      </c>
      <c r="R229" s="349">
        <v>0</v>
      </c>
      <c r="S229" s="349">
        <v>29</v>
      </c>
      <c r="T229" s="349">
        <f t="shared" si="41"/>
        <v>0</v>
      </c>
      <c r="U229" s="349">
        <f t="shared" si="42"/>
        <v>10.597599080394669</v>
      </c>
      <c r="V229" s="348">
        <v>0</v>
      </c>
      <c r="W229" s="349">
        <v>6652</v>
      </c>
      <c r="X229" s="349">
        <v>4466</v>
      </c>
      <c r="Y229" s="349">
        <f t="shared" si="43"/>
        <v>2430.8699683719083</v>
      </c>
      <c r="Z229" s="349">
        <f t="shared" si="44"/>
        <v>1632.0302583807791</v>
      </c>
      <c r="AA229" s="348">
        <v>1.7</v>
      </c>
      <c r="AB229" s="348">
        <v>0.7</v>
      </c>
      <c r="AC229" s="348">
        <v>0.1</v>
      </c>
      <c r="AD229" s="349">
        <f>('INFORM CC 2025'!AG226/10)*'Resultados INFORM CC'!AO229</f>
        <v>14954.880000000001</v>
      </c>
      <c r="AE229" s="350">
        <f>('INFORM CC 2025'!AH226/10)*'Resultados INFORM CC'!AP229</f>
        <v>15864.019999999999</v>
      </c>
      <c r="AF229" s="350">
        <f>('INFORM CC 2025'!AI226/10)*'Resultados INFORM CC'!AQ229</f>
        <v>21058.240000000002</v>
      </c>
      <c r="AG229" s="350">
        <f>('INFORM CC 2025'!AJ226/10)*'Resultados INFORM CC'!AR229</f>
        <v>28266.74</v>
      </c>
      <c r="AH229" s="350">
        <f>('INFORM CC 2025'!AK226/10)*'Resultados INFORM CC'!AS229</f>
        <v>46181.700000000004</v>
      </c>
      <c r="AI229" s="350">
        <f>('INFORM CC 2025'!AG226/10)*'Resultados INFORM CC'!AT229</f>
        <v>5306.24</v>
      </c>
      <c r="AJ229" s="350">
        <f>('INFORM CC 2025'!AH226/10)*'Resultados INFORM CC'!AU229</f>
        <v>5797.2594401159531</v>
      </c>
      <c r="AK229" s="350">
        <f>('INFORM CC 2025'!AI226/10)*'Resultados INFORM CC'!AV229</f>
        <v>7695.4063744389741</v>
      </c>
      <c r="AL229" s="350">
        <f>('INFORM CC 2025'!AJ226/10)*'Resultados INFORM CC'!AU229</f>
        <v>5923.2868192489086</v>
      </c>
      <c r="AM229" s="350">
        <f>('INFORM CC 2025'!AK226/10)*'Resultados INFORM CC'!AV229</f>
        <v>7067.2099357092611</v>
      </c>
      <c r="AO229" s="349">
        <v>23367</v>
      </c>
      <c r="AP229" s="350">
        <v>34487</v>
      </c>
      <c r="AQ229" s="350">
        <v>42976</v>
      </c>
      <c r="AR229" s="350">
        <v>60142</v>
      </c>
      <c r="AS229" s="350">
        <v>102626</v>
      </c>
      <c r="AT229" s="350">
        <v>8291</v>
      </c>
      <c r="AU229" s="350">
        <f t="shared" si="45"/>
        <v>12602.73791329555</v>
      </c>
      <c r="AV229" s="350">
        <f t="shared" si="46"/>
        <v>15704.910968242802</v>
      </c>
      <c r="AW229" s="350">
        <f t="shared" si="47"/>
        <v>21977.958754934349</v>
      </c>
      <c r="AX229" s="350">
        <f t="shared" si="48"/>
        <v>37503.07597326149</v>
      </c>
    </row>
    <row r="230" spans="1:50">
      <c r="A230" s="367" t="s">
        <v>280</v>
      </c>
      <c r="B230" s="368" t="s">
        <v>137</v>
      </c>
      <c r="C230" s="369">
        <v>1414</v>
      </c>
      <c r="D230" s="341">
        <f>'INFORM CC 2025'!AG227</f>
        <v>5.7</v>
      </c>
      <c r="E230" s="340">
        <f>'INFORM CC 2025'!AI227</f>
        <v>5.8</v>
      </c>
      <c r="F230" s="348">
        <f t="shared" si="37"/>
        <v>9.9999999999999645E-2</v>
      </c>
      <c r="G230" s="348">
        <v>0.9113</v>
      </c>
      <c r="H230" s="340">
        <f>'INFORM CC 2025'!AH227</f>
        <v>5.6</v>
      </c>
      <c r="I230" s="348">
        <f t="shared" si="38"/>
        <v>0</v>
      </c>
      <c r="J230" s="348">
        <v>0.63386399999999998</v>
      </c>
      <c r="K230" s="341">
        <f>'INFORM CC 2025'!AK227</f>
        <v>5.9</v>
      </c>
      <c r="L230" s="348">
        <f t="shared" si="39"/>
        <v>0.20000000000000018</v>
      </c>
      <c r="M230" s="348">
        <v>1.1452169999999999</v>
      </c>
      <c r="N230" s="341">
        <f>'INFORM CC 2025'!AJ227</f>
        <v>5.6</v>
      </c>
      <c r="O230" s="348">
        <f t="shared" si="40"/>
        <v>0</v>
      </c>
      <c r="P230" s="348">
        <v>0.47484599999999999</v>
      </c>
      <c r="Q230" s="348">
        <v>0</v>
      </c>
      <c r="R230" s="349">
        <v>0</v>
      </c>
      <c r="S230" s="349">
        <v>0</v>
      </c>
      <c r="T230" s="349">
        <f t="shared" si="41"/>
        <v>0</v>
      </c>
      <c r="U230" s="349">
        <f t="shared" si="42"/>
        <v>0</v>
      </c>
      <c r="V230" s="348">
        <v>0</v>
      </c>
      <c r="W230" s="349">
        <v>1598</v>
      </c>
      <c r="X230" s="349">
        <v>1110</v>
      </c>
      <c r="Y230" s="349">
        <f t="shared" si="43"/>
        <v>583.96425277485105</v>
      </c>
      <c r="Z230" s="349">
        <f t="shared" si="44"/>
        <v>405.63224066338216</v>
      </c>
      <c r="AA230" s="348">
        <v>1.7</v>
      </c>
      <c r="AB230" s="348">
        <v>0.7</v>
      </c>
      <c r="AC230" s="348">
        <v>0.1</v>
      </c>
      <c r="AD230" s="349">
        <f>('INFORM CC 2025'!AG227/10)*'Resultados INFORM CC'!AO230</f>
        <v>3193.7100000000005</v>
      </c>
      <c r="AE230" s="350">
        <f>('INFORM CC 2025'!AH227/10)*'Resultados INFORM CC'!AP230</f>
        <v>4631.2</v>
      </c>
      <c r="AF230" s="350">
        <f>('INFORM CC 2025'!AI227/10)*'Resultados INFORM CC'!AQ230</f>
        <v>5976.9</v>
      </c>
      <c r="AG230" s="350">
        <f>('INFORM CC 2025'!AJ227/10)*'Resultados INFORM CC'!AR230</f>
        <v>8075.7599999999993</v>
      </c>
      <c r="AH230" s="350">
        <f>('INFORM CC 2025'!AK227/10)*'Resultados INFORM CC'!AS230</f>
        <v>14518.720000000001</v>
      </c>
      <c r="AI230" s="350">
        <f>('INFORM CC 2025'!AG227/10)*'Resultados INFORM CC'!AT230</f>
        <v>1181.6100000000001</v>
      </c>
      <c r="AJ230" s="350">
        <f>('INFORM CC 2025'!AH227/10)*'Resultados INFORM CC'!AU230</f>
        <v>1692.4000296939234</v>
      </c>
      <c r="AK230" s="350">
        <f>('INFORM CC 2025'!AI227/10)*'Resultados INFORM CC'!AV230</f>
        <v>2184.1651704693409</v>
      </c>
      <c r="AL230" s="350">
        <f>('INFORM CC 2025'!AJ227/10)*'Resultados INFORM CC'!AU230</f>
        <v>1692.4000296939234</v>
      </c>
      <c r="AM230" s="350">
        <f>('INFORM CC 2025'!AK227/10)*'Resultados INFORM CC'!AV230</f>
        <v>2221.8231906498472</v>
      </c>
      <c r="AO230" s="349">
        <v>5603</v>
      </c>
      <c r="AP230" s="350">
        <v>8270</v>
      </c>
      <c r="AQ230" s="350">
        <v>10305</v>
      </c>
      <c r="AR230" s="350">
        <v>14421</v>
      </c>
      <c r="AS230" s="350">
        <v>24608</v>
      </c>
      <c r="AT230" s="350">
        <v>2073</v>
      </c>
      <c r="AU230" s="350">
        <f t="shared" si="45"/>
        <v>3022.1429101677209</v>
      </c>
      <c r="AV230" s="350">
        <f t="shared" si="46"/>
        <v>3765.8020180505882</v>
      </c>
      <c r="AW230" s="350">
        <f t="shared" si="47"/>
        <v>5269.9302185645347</v>
      </c>
      <c r="AX230" s="350">
        <f t="shared" si="48"/>
        <v>8992.6109713914484</v>
      </c>
    </row>
    <row r="231" spans="1:50">
      <c r="A231" s="367" t="s">
        <v>280</v>
      </c>
      <c r="B231" s="368" t="s">
        <v>292</v>
      </c>
      <c r="C231" s="369">
        <v>1415</v>
      </c>
      <c r="D231" s="341">
        <f>'INFORM CC 2025'!AG228</f>
        <v>5.4</v>
      </c>
      <c r="E231" s="340">
        <f>'INFORM CC 2025'!AI228</f>
        <v>5.6</v>
      </c>
      <c r="F231" s="348">
        <f t="shared" si="37"/>
        <v>0.19999999999999929</v>
      </c>
      <c r="G231" s="348">
        <v>0.9113</v>
      </c>
      <c r="H231" s="340">
        <f>'INFORM CC 2025'!AH228</f>
        <v>5.5</v>
      </c>
      <c r="I231" s="348">
        <f t="shared" si="38"/>
        <v>9.9999999999999645E-2</v>
      </c>
      <c r="J231" s="348">
        <v>0.63386399999999998</v>
      </c>
      <c r="K231" s="341">
        <f>'INFORM CC 2025'!AK228</f>
        <v>5.5</v>
      </c>
      <c r="L231" s="348">
        <f t="shared" si="39"/>
        <v>9.9999999999999645E-2</v>
      </c>
      <c r="M231" s="348">
        <v>1.1452169999999999</v>
      </c>
      <c r="N231" s="341">
        <f>'INFORM CC 2025'!AJ228</f>
        <v>5.5</v>
      </c>
      <c r="O231" s="348">
        <f t="shared" si="40"/>
        <v>9.9999999999999645E-2</v>
      </c>
      <c r="P231" s="348">
        <v>0.47484599999999999</v>
      </c>
      <c r="Q231" s="348">
        <v>2.4570024109448681E-16</v>
      </c>
      <c r="R231" s="349">
        <v>0</v>
      </c>
      <c r="S231" s="349">
        <v>0</v>
      </c>
      <c r="T231" s="349">
        <f t="shared" si="41"/>
        <v>0</v>
      </c>
      <c r="U231" s="349">
        <f t="shared" si="42"/>
        <v>0</v>
      </c>
      <c r="V231" s="348">
        <v>0</v>
      </c>
      <c r="W231" s="349">
        <v>3611</v>
      </c>
      <c r="X231" s="349">
        <v>2346</v>
      </c>
      <c r="Y231" s="349">
        <f t="shared" si="43"/>
        <v>1319.5838027346604</v>
      </c>
      <c r="Z231" s="349">
        <f t="shared" si="44"/>
        <v>857.3092221588239</v>
      </c>
      <c r="AA231" s="348">
        <v>1.7</v>
      </c>
      <c r="AB231" s="348">
        <v>0.7</v>
      </c>
      <c r="AC231" s="348">
        <v>0.1</v>
      </c>
      <c r="AD231" s="349">
        <f>('INFORM CC 2025'!AG228/10)*'Resultados INFORM CC'!AO231</f>
        <v>6679.8</v>
      </c>
      <c r="AE231" s="350">
        <f>('INFORM CC 2025'!AH228/10)*'Resultados INFORM CC'!AP231</f>
        <v>10041.35</v>
      </c>
      <c r="AF231" s="350">
        <f>('INFORM CC 2025'!AI228/10)*'Resultados INFORM CC'!AQ231</f>
        <v>12740.56</v>
      </c>
      <c r="AG231" s="350">
        <f>('INFORM CC 2025'!AJ228/10)*'Resultados INFORM CC'!AR231</f>
        <v>17510.900000000001</v>
      </c>
      <c r="AH231" s="350">
        <f>('INFORM CC 2025'!AK228/10)*'Resultados INFORM CC'!AS231</f>
        <v>29880.95</v>
      </c>
      <c r="AI231" s="350">
        <f>('INFORM CC 2025'!AG228/10)*'Resultados INFORM CC'!AT231</f>
        <v>2228.58</v>
      </c>
      <c r="AJ231" s="350">
        <f>('INFORM CC 2025'!AH228/10)*'Resultados INFORM CC'!AU231</f>
        <v>3669.4552250317593</v>
      </c>
      <c r="AK231" s="350">
        <f>('INFORM CC 2025'!AI228/10)*'Resultados INFORM CC'!AV231</f>
        <v>4655.8395496452795</v>
      </c>
      <c r="AL231" s="350">
        <f>('INFORM CC 2025'!AJ228/10)*'Resultados INFORM CC'!AU231</f>
        <v>3669.4552250317593</v>
      </c>
      <c r="AM231" s="350">
        <f>('INFORM CC 2025'!AK228/10)*'Resultados INFORM CC'!AV231</f>
        <v>4572.6995576873287</v>
      </c>
      <c r="AO231" s="349">
        <v>12370</v>
      </c>
      <c r="AP231" s="350">
        <v>18257</v>
      </c>
      <c r="AQ231" s="350">
        <v>22751</v>
      </c>
      <c r="AR231" s="350">
        <v>31838</v>
      </c>
      <c r="AS231" s="350">
        <v>54329</v>
      </c>
      <c r="AT231" s="350">
        <v>4127</v>
      </c>
      <c r="AU231" s="350">
        <f t="shared" si="45"/>
        <v>6671.736772785016</v>
      </c>
      <c r="AV231" s="350">
        <f t="shared" si="46"/>
        <v>8313.9991957951424</v>
      </c>
      <c r="AW231" s="350">
        <f t="shared" si="47"/>
        <v>11634.702052469154</v>
      </c>
      <c r="AX231" s="350">
        <f t="shared" si="48"/>
        <v>19853.688290991791</v>
      </c>
    </row>
    <row r="232" spans="1:50">
      <c r="A232" s="367" t="s">
        <v>280</v>
      </c>
      <c r="B232" s="368" t="s">
        <v>293</v>
      </c>
      <c r="C232" s="369">
        <v>1416</v>
      </c>
      <c r="D232" s="341">
        <f>'INFORM CC 2025'!AG229</f>
        <v>5.9</v>
      </c>
      <c r="E232" s="340">
        <f>'INFORM CC 2025'!AI229</f>
        <v>5.9</v>
      </c>
      <c r="F232" s="348">
        <f t="shared" si="37"/>
        <v>0</v>
      </c>
      <c r="G232" s="348">
        <v>0.9113</v>
      </c>
      <c r="H232" s="340">
        <f>'INFORM CC 2025'!AH229</f>
        <v>5.8</v>
      </c>
      <c r="I232" s="348">
        <f t="shared" si="38"/>
        <v>0</v>
      </c>
      <c r="J232" s="348">
        <v>0.63386399999999998</v>
      </c>
      <c r="K232" s="341">
        <f>'INFORM CC 2025'!AK229</f>
        <v>5.9</v>
      </c>
      <c r="L232" s="348">
        <f t="shared" si="39"/>
        <v>0</v>
      </c>
      <c r="M232" s="348">
        <v>1.1452169999999999</v>
      </c>
      <c r="N232" s="341">
        <f>'INFORM CC 2025'!AJ229</f>
        <v>5.8</v>
      </c>
      <c r="O232" s="348">
        <f t="shared" si="40"/>
        <v>0</v>
      </c>
      <c r="P232" s="348">
        <v>0.47484599999999999</v>
      </c>
      <c r="Q232" s="348">
        <v>2.4324325567159751E-2</v>
      </c>
      <c r="R232" s="349">
        <v>0</v>
      </c>
      <c r="S232" s="349">
        <v>48</v>
      </c>
      <c r="T232" s="349">
        <f t="shared" si="41"/>
        <v>0</v>
      </c>
      <c r="U232" s="349">
        <f t="shared" si="42"/>
        <v>17.540853650308417</v>
      </c>
      <c r="V232" s="348">
        <v>0</v>
      </c>
      <c r="W232" s="349">
        <v>3091</v>
      </c>
      <c r="X232" s="349">
        <v>2088</v>
      </c>
      <c r="Y232" s="349">
        <f t="shared" si="43"/>
        <v>1129.5578881896524</v>
      </c>
      <c r="Z232" s="349">
        <f t="shared" si="44"/>
        <v>763.02713378841611</v>
      </c>
      <c r="AA232" s="348">
        <v>1.7</v>
      </c>
      <c r="AB232" s="348">
        <v>0.7</v>
      </c>
      <c r="AC232" s="348">
        <v>0.1</v>
      </c>
      <c r="AD232" s="349">
        <f>('INFORM CC 2025'!AG229/10)*'Resultados INFORM CC'!AO232</f>
        <v>6388.52</v>
      </c>
      <c r="AE232" s="350">
        <f>('INFORM CC 2025'!AH229/10)*'Resultados INFORM CC'!AP232</f>
        <v>9268.98</v>
      </c>
      <c r="AF232" s="350">
        <f>('INFORM CC 2025'!AI229/10)*'Resultados INFORM CC'!AQ232</f>
        <v>11749.850000000002</v>
      </c>
      <c r="AG232" s="350">
        <f>('INFORM CC 2025'!AJ229/10)*'Resultados INFORM CC'!AR232</f>
        <v>16164.019999999999</v>
      </c>
      <c r="AH232" s="350">
        <f>('INFORM CC 2025'!AK229/10)*'Resultados INFORM CC'!AS232</f>
        <v>28058.040000000005</v>
      </c>
      <c r="AI232" s="350">
        <f>('INFORM CC 2025'!AG229/10)*'Resultados INFORM CC'!AT232</f>
        <v>2226.0700000000002</v>
      </c>
      <c r="AJ232" s="350">
        <f>('INFORM CC 2025'!AH229/10)*'Resultados INFORM CC'!AU232</f>
        <v>3387.2046180757434</v>
      </c>
      <c r="AK232" s="350">
        <f>('INFORM CC 2025'!AI229/10)*'Resultados INFORM CC'!AV232</f>
        <v>4293.7999846474249</v>
      </c>
      <c r="AL232" s="350">
        <f>('INFORM CC 2025'!AJ229/10)*'Resultados INFORM CC'!AU232</f>
        <v>3387.2046180757434</v>
      </c>
      <c r="AM232" s="350">
        <f>('INFORM CC 2025'!AK229/10)*'Resultados INFORM CC'!AV232</f>
        <v>4293.7999846474249</v>
      </c>
      <c r="AO232" s="349">
        <v>10828</v>
      </c>
      <c r="AP232" s="350">
        <v>15981</v>
      </c>
      <c r="AQ232" s="350">
        <v>19915</v>
      </c>
      <c r="AR232" s="350">
        <v>27869</v>
      </c>
      <c r="AS232" s="350">
        <v>47556</v>
      </c>
      <c r="AT232" s="350">
        <v>3773</v>
      </c>
      <c r="AU232" s="350">
        <f t="shared" si="45"/>
        <v>5840.0079621995583</v>
      </c>
      <c r="AV232" s="350">
        <f t="shared" si="46"/>
        <v>7277.6270926227526</v>
      </c>
      <c r="AW232" s="350">
        <f t="shared" si="47"/>
        <v>10184.292716259277</v>
      </c>
      <c r="AX232" s="350">
        <f t="shared" si="48"/>
        <v>17378.600754043066</v>
      </c>
    </row>
    <row r="233" spans="1:50">
      <c r="A233" s="367" t="s">
        <v>294</v>
      </c>
      <c r="B233" s="368" t="s">
        <v>295</v>
      </c>
      <c r="C233" s="369">
        <v>1501</v>
      </c>
      <c r="D233" s="341">
        <f>'INFORM CC 2025'!AG230</f>
        <v>6</v>
      </c>
      <c r="E233" s="340">
        <f>'INFORM CC 2025'!AI230</f>
        <v>5.8</v>
      </c>
      <c r="F233" s="348">
        <f t="shared" si="37"/>
        <v>0</v>
      </c>
      <c r="G233" s="348">
        <v>0.9113</v>
      </c>
      <c r="H233" s="340">
        <f>'INFORM CC 2025'!AH230</f>
        <v>5.5</v>
      </c>
      <c r="I233" s="348">
        <f t="shared" si="38"/>
        <v>0</v>
      </c>
      <c r="J233" s="348">
        <v>0.63386399999999998</v>
      </c>
      <c r="K233" s="341">
        <f>'INFORM CC 2025'!AK230</f>
        <v>5.8</v>
      </c>
      <c r="L233" s="348">
        <f t="shared" si="39"/>
        <v>0</v>
      </c>
      <c r="M233" s="348">
        <v>1.1452169999999999</v>
      </c>
      <c r="N233" s="341">
        <f>'INFORM CC 2025'!AJ230</f>
        <v>5.5</v>
      </c>
      <c r="O233" s="348">
        <f t="shared" si="40"/>
        <v>0</v>
      </c>
      <c r="P233" s="348">
        <v>0.47484599999999999</v>
      </c>
      <c r="Q233" s="348">
        <v>0.45901770719761481</v>
      </c>
      <c r="R233" s="349">
        <v>1145</v>
      </c>
      <c r="S233" s="349">
        <v>12759</v>
      </c>
      <c r="T233" s="349">
        <f t="shared" si="41"/>
        <v>418.42244645006537</v>
      </c>
      <c r="U233" s="349">
        <f t="shared" si="42"/>
        <v>4662.578160922606</v>
      </c>
      <c r="V233" s="348">
        <v>0</v>
      </c>
      <c r="W233" s="349">
        <v>61552</v>
      </c>
      <c r="X233" s="349">
        <v>35785</v>
      </c>
      <c r="Y233" s="349">
        <f t="shared" si="43"/>
        <v>22493.221330912162</v>
      </c>
      <c r="Z233" s="349">
        <f t="shared" si="44"/>
        <v>13077.071830755973</v>
      </c>
      <c r="AA233" s="348">
        <v>1.7</v>
      </c>
      <c r="AB233" s="348">
        <v>0.7</v>
      </c>
      <c r="AC233" s="348">
        <v>0.1</v>
      </c>
      <c r="AD233" s="349">
        <f>('INFORM CC 2025'!AG230/10)*'Resultados INFORM CC'!AO233</f>
        <v>88629</v>
      </c>
      <c r="AE233" s="350">
        <f>('INFORM CC 2025'!AH230/10)*'Resultados INFORM CC'!AP233</f>
        <v>119908.25000000001</v>
      </c>
      <c r="AF233" s="350">
        <f>('INFORM CC 2025'!AI230/10)*'Resultados INFORM CC'!AQ233</f>
        <v>157571.5</v>
      </c>
      <c r="AG233" s="350">
        <f>('INFORM CC 2025'!AJ230/10)*'Resultados INFORM CC'!AR233</f>
        <v>209106.7</v>
      </c>
      <c r="AH233" s="350">
        <f>('INFORM CC 2025'!AK230/10)*'Resultados INFORM CC'!AS233</f>
        <v>376281.95999999996</v>
      </c>
      <c r="AI233" s="350">
        <f>('INFORM CC 2025'!AG230/10)*'Resultados INFORM CC'!AT233</f>
        <v>32888.400000000001</v>
      </c>
      <c r="AJ233" s="350">
        <f>('INFORM CC 2025'!AH230/10)*'Resultados INFORM CC'!AU233</f>
        <v>43818.605514887378</v>
      </c>
      <c r="AK233" s="350">
        <f>('INFORM CC 2025'!AI230/10)*'Resultados INFORM CC'!AV233</f>
        <v>57582.054603324425</v>
      </c>
      <c r="AL233" s="350">
        <f>('INFORM CC 2025'!AJ230/10)*'Resultados INFORM CC'!AU233</f>
        <v>43818.605514887378</v>
      </c>
      <c r="AM233" s="350">
        <f>('INFORM CC 2025'!AK230/10)*'Resultados INFORM CC'!AV233</f>
        <v>57582.054603324425</v>
      </c>
      <c r="AO233" s="349">
        <v>147715</v>
      </c>
      <c r="AP233" s="350">
        <v>218015</v>
      </c>
      <c r="AQ233" s="350">
        <v>271675</v>
      </c>
      <c r="AR233" s="350">
        <v>380194</v>
      </c>
      <c r="AS233" s="350">
        <v>648762</v>
      </c>
      <c r="AT233" s="350">
        <v>54814</v>
      </c>
      <c r="AU233" s="350">
        <f t="shared" si="45"/>
        <v>79670.191845249778</v>
      </c>
      <c r="AV233" s="350">
        <f t="shared" si="46"/>
        <v>99279.4044884904</v>
      </c>
      <c r="AW233" s="350">
        <f t="shared" si="47"/>
        <v>138935.98568177829</v>
      </c>
      <c r="AX233" s="350">
        <f t="shared" si="48"/>
        <v>237079.98533086228</v>
      </c>
    </row>
    <row r="234" spans="1:50">
      <c r="A234" s="367" t="s">
        <v>294</v>
      </c>
      <c r="B234" s="368" t="s">
        <v>296</v>
      </c>
      <c r="C234" s="369">
        <v>1502</v>
      </c>
      <c r="D234" s="341">
        <f>'INFORM CC 2025'!AG231</f>
        <v>6.2</v>
      </c>
      <c r="E234" s="340">
        <f>'INFORM CC 2025'!AI231</f>
        <v>5.7</v>
      </c>
      <c r="F234" s="348">
        <f t="shared" si="37"/>
        <v>0</v>
      </c>
      <c r="G234" s="348">
        <v>0.9113</v>
      </c>
      <c r="H234" s="340">
        <f>'INFORM CC 2025'!AH231</f>
        <v>5.5</v>
      </c>
      <c r="I234" s="348">
        <f t="shared" si="38"/>
        <v>0</v>
      </c>
      <c r="J234" s="348">
        <v>0.63386399999999998</v>
      </c>
      <c r="K234" s="341">
        <f>'INFORM CC 2025'!AK231</f>
        <v>5.4</v>
      </c>
      <c r="L234" s="348">
        <f t="shared" si="39"/>
        <v>0</v>
      </c>
      <c r="M234" s="348">
        <v>1.1452169999999999</v>
      </c>
      <c r="N234" s="341">
        <f>'INFORM CC 2025'!AJ231</f>
        <v>5.6</v>
      </c>
      <c r="O234" s="348">
        <f t="shared" si="40"/>
        <v>0</v>
      </c>
      <c r="P234" s="348">
        <v>0.47484599999999999</v>
      </c>
      <c r="Q234" s="348">
        <v>9.3366097766752504E-2</v>
      </c>
      <c r="R234" s="349">
        <v>37</v>
      </c>
      <c r="S234" s="349">
        <v>423</v>
      </c>
      <c r="T234" s="349">
        <f t="shared" si="41"/>
        <v>13.521074688779406</v>
      </c>
      <c r="U234" s="349">
        <f t="shared" si="42"/>
        <v>154.57877279334292</v>
      </c>
      <c r="V234" s="348">
        <v>0</v>
      </c>
      <c r="W234" s="349">
        <v>9715</v>
      </c>
      <c r="X234" s="349">
        <v>5587</v>
      </c>
      <c r="Y234" s="349">
        <f t="shared" si="43"/>
        <v>3550.1956919322142</v>
      </c>
      <c r="Z234" s="349">
        <f t="shared" si="44"/>
        <v>2041.6822780056903</v>
      </c>
      <c r="AA234" s="348">
        <v>1.7</v>
      </c>
      <c r="AB234" s="348">
        <v>0.7</v>
      </c>
      <c r="AC234" s="348">
        <v>0.1</v>
      </c>
      <c r="AD234" s="349">
        <f>('INFORM CC 2025'!AG231/10)*'Resultados INFORM CC'!AO234</f>
        <v>15269.36</v>
      </c>
      <c r="AE234" s="350">
        <f>('INFORM CC 2025'!AH231/10)*'Resultados INFORM CC'!AP234</f>
        <v>19991.95</v>
      </c>
      <c r="AF234" s="350">
        <f>('INFORM CC 2025'!AI231/10)*'Resultados INFORM CC'!AQ234</f>
        <v>25818.15</v>
      </c>
      <c r="AG234" s="350">
        <f>('INFORM CC 2025'!AJ231/10)*'Resultados INFORM CC'!AR234</f>
        <v>35497.279999999999</v>
      </c>
      <c r="AH234" s="350">
        <f>('INFORM CC 2025'!AK231/10)*'Resultados INFORM CC'!AS234</f>
        <v>58409.100000000006</v>
      </c>
      <c r="AI234" s="350">
        <f>('INFORM CC 2025'!AG231/10)*'Resultados INFORM CC'!AT234</f>
        <v>5899.92</v>
      </c>
      <c r="AJ234" s="350">
        <f>('INFORM CC 2025'!AH231/10)*'Resultados INFORM CC'!AU234</f>
        <v>7305.7472736309037</v>
      </c>
      <c r="AK234" s="350">
        <f>('INFORM CC 2025'!AI231/10)*'Resultados INFORM CC'!AV234</f>
        <v>9434.8414723272981</v>
      </c>
      <c r="AL234" s="350">
        <f>('INFORM CC 2025'!AJ231/10)*'Resultados INFORM CC'!AU234</f>
        <v>7438.5790422423734</v>
      </c>
      <c r="AM234" s="350">
        <f>('INFORM CC 2025'!AK231/10)*'Resultados INFORM CC'!AV234</f>
        <v>8938.2708685205962</v>
      </c>
      <c r="AO234" s="349">
        <v>24628</v>
      </c>
      <c r="AP234" s="350">
        <v>36349</v>
      </c>
      <c r="AQ234" s="350">
        <v>45295</v>
      </c>
      <c r="AR234" s="350">
        <v>63388</v>
      </c>
      <c r="AS234" s="350">
        <v>108165</v>
      </c>
      <c r="AT234" s="350">
        <v>9516</v>
      </c>
      <c r="AU234" s="350">
        <f t="shared" si="45"/>
        <v>13283.176861147096</v>
      </c>
      <c r="AV234" s="350">
        <f t="shared" si="46"/>
        <v>16552.353460223327</v>
      </c>
      <c r="AW234" s="350">
        <f t="shared" si="47"/>
        <v>23164.158983036457</v>
      </c>
      <c r="AX234" s="350">
        <f t="shared" si="48"/>
        <v>39527.217397616871</v>
      </c>
    </row>
    <row r="235" spans="1:50">
      <c r="A235" s="367" t="s">
        <v>294</v>
      </c>
      <c r="B235" s="368" t="s">
        <v>297</v>
      </c>
      <c r="C235" s="369">
        <v>1503</v>
      </c>
      <c r="D235" s="341">
        <f>'INFORM CC 2025'!AG232</f>
        <v>6.6</v>
      </c>
      <c r="E235" s="340">
        <f>'INFORM CC 2025'!AI232</f>
        <v>7</v>
      </c>
      <c r="F235" s="348">
        <f t="shared" si="37"/>
        <v>0.40000000000000036</v>
      </c>
      <c r="G235" s="348">
        <v>0.9113</v>
      </c>
      <c r="H235" s="340">
        <f>'INFORM CC 2025'!AH232</f>
        <v>6.7</v>
      </c>
      <c r="I235" s="348">
        <f t="shared" si="38"/>
        <v>0.10000000000000053</v>
      </c>
      <c r="J235" s="348">
        <v>0.63386399999999998</v>
      </c>
      <c r="K235" s="341">
        <f>'INFORM CC 2025'!AK232</f>
        <v>6.9</v>
      </c>
      <c r="L235" s="348">
        <f t="shared" si="39"/>
        <v>0.30000000000000071</v>
      </c>
      <c r="M235" s="348">
        <v>1.1452169999999999</v>
      </c>
      <c r="N235" s="341">
        <f>'INFORM CC 2025'!AJ232</f>
        <v>6.8</v>
      </c>
      <c r="O235" s="348">
        <f t="shared" si="40"/>
        <v>0.20000000000000018</v>
      </c>
      <c r="P235" s="348">
        <v>0.47484599999999999</v>
      </c>
      <c r="Q235" s="348">
        <v>1.3591523583498439</v>
      </c>
      <c r="R235" s="349">
        <v>4485</v>
      </c>
      <c r="S235" s="349">
        <v>34583</v>
      </c>
      <c r="T235" s="349">
        <f t="shared" si="41"/>
        <v>1638.9735129506928</v>
      </c>
      <c r="U235" s="349">
        <f t="shared" si="42"/>
        <v>12637.819620596167</v>
      </c>
      <c r="V235" s="348">
        <v>0</v>
      </c>
      <c r="W235" s="349">
        <v>56297</v>
      </c>
      <c r="X235" s="349">
        <v>32370</v>
      </c>
      <c r="Y235" s="349">
        <f t="shared" si="43"/>
        <v>20572.863290654437</v>
      </c>
      <c r="Z235" s="349">
        <f t="shared" si="44"/>
        <v>11829.113180426739</v>
      </c>
      <c r="AA235" s="348">
        <v>1.7</v>
      </c>
      <c r="AB235" s="348">
        <v>0.7</v>
      </c>
      <c r="AC235" s="348">
        <v>0.1</v>
      </c>
      <c r="AD235" s="349">
        <f>('INFORM CC 2025'!AG232/10)*'Resultados INFORM CC'!AO235</f>
        <v>91309.68</v>
      </c>
      <c r="AE235" s="350">
        <f>('INFORM CC 2025'!AH232/10)*'Resultados INFORM CC'!AP235</f>
        <v>136807.30000000002</v>
      </c>
      <c r="AF235" s="350">
        <f>('INFORM CC 2025'!AI232/10)*'Resultados INFORM CC'!AQ235</f>
        <v>178112.9</v>
      </c>
      <c r="AG235" s="350">
        <f>('INFORM CC 2025'!AJ232/10)*'Resultados INFORM CC'!AR235</f>
        <v>242137.11999999997</v>
      </c>
      <c r="AH235" s="350">
        <f>('INFORM CC 2025'!AK232/10)*'Resultados INFORM CC'!AS235</f>
        <v>419257.80000000005</v>
      </c>
      <c r="AI235" s="350">
        <f>('INFORM CC 2025'!AG232/10)*'Resultados INFORM CC'!AT235</f>
        <v>36134.339999999997</v>
      </c>
      <c r="AJ235" s="350">
        <f>('INFORM CC 2025'!AH232/10)*'Resultados INFORM CC'!AU235</f>
        <v>49994.100574871642</v>
      </c>
      <c r="AK235" s="350">
        <f>('INFORM CC 2025'!AI232/10)*'Resultados INFORM CC'!AV235</f>
        <v>65088.589836083702</v>
      </c>
      <c r="AL235" s="350">
        <f>('INFORM CC 2025'!AJ232/10)*'Resultados INFORM CC'!AU235</f>
        <v>50740.281180466729</v>
      </c>
      <c r="AM235" s="350">
        <f>('INFORM CC 2025'!AK232/10)*'Resultados INFORM CC'!AV235</f>
        <v>64158.752838425375</v>
      </c>
      <c r="AO235" s="349">
        <v>138348</v>
      </c>
      <c r="AP235" s="350">
        <v>204190</v>
      </c>
      <c r="AQ235" s="350">
        <v>254447</v>
      </c>
      <c r="AR235" s="350">
        <v>356084</v>
      </c>
      <c r="AS235" s="350">
        <v>607620</v>
      </c>
      <c r="AT235" s="350">
        <v>54749</v>
      </c>
      <c r="AU235" s="350">
        <f t="shared" si="45"/>
        <v>74618.060559509904</v>
      </c>
      <c r="AV235" s="350">
        <f t="shared" si="46"/>
        <v>92983.699765833866</v>
      </c>
      <c r="AW235" s="350">
        <f t="shared" si="47"/>
        <v>130125.36106700879</v>
      </c>
      <c r="AX235" s="350">
        <f t="shared" si="48"/>
        <v>222045.28114584167</v>
      </c>
    </row>
    <row r="236" spans="1:50">
      <c r="A236" s="367" t="s">
        <v>294</v>
      </c>
      <c r="B236" s="368" t="s">
        <v>298</v>
      </c>
      <c r="C236" s="369">
        <v>1504</v>
      </c>
      <c r="D236" s="341">
        <f>'INFORM CC 2025'!AG233</f>
        <v>6.3</v>
      </c>
      <c r="E236" s="340">
        <f>'INFORM CC 2025'!AI233</f>
        <v>5.8</v>
      </c>
      <c r="F236" s="348">
        <f t="shared" si="37"/>
        <v>0</v>
      </c>
      <c r="G236" s="348">
        <v>0.9113</v>
      </c>
      <c r="H236" s="340">
        <f>'INFORM CC 2025'!AH233</f>
        <v>5.5</v>
      </c>
      <c r="I236" s="348">
        <f t="shared" si="38"/>
        <v>0</v>
      </c>
      <c r="J236" s="348">
        <v>0.63386399999999998</v>
      </c>
      <c r="K236" s="341">
        <f>'INFORM CC 2025'!AK233</f>
        <v>5.9</v>
      </c>
      <c r="L236" s="348">
        <f t="shared" si="39"/>
        <v>0</v>
      </c>
      <c r="M236" s="348">
        <v>1.1452169999999999</v>
      </c>
      <c r="N236" s="341">
        <f>'INFORM CC 2025'!AJ233</f>
        <v>5.7</v>
      </c>
      <c r="O236" s="348">
        <f t="shared" si="40"/>
        <v>0</v>
      </c>
      <c r="P236" s="348">
        <v>0.47484599999999999</v>
      </c>
      <c r="Q236" s="348">
        <v>3.1019655145281232E-2</v>
      </c>
      <c r="R236" s="349">
        <v>2</v>
      </c>
      <c r="S236" s="349">
        <v>51</v>
      </c>
      <c r="T236" s="349">
        <f t="shared" si="41"/>
        <v>0.73086890209618405</v>
      </c>
      <c r="U236" s="349">
        <f t="shared" si="42"/>
        <v>18.637157003452693</v>
      </c>
      <c r="V236" s="348">
        <v>0</v>
      </c>
      <c r="W236" s="349">
        <v>3364</v>
      </c>
      <c r="X236" s="349">
        <v>1916</v>
      </c>
      <c r="Y236" s="349">
        <f t="shared" si="43"/>
        <v>1229.3214933257816</v>
      </c>
      <c r="Z236" s="349">
        <f t="shared" si="44"/>
        <v>700.17240820814436</v>
      </c>
      <c r="AA236" s="348">
        <v>1.7</v>
      </c>
      <c r="AB236" s="348">
        <v>0.7</v>
      </c>
      <c r="AC236" s="348">
        <v>0.1</v>
      </c>
      <c r="AD236" s="349">
        <f>('INFORM CC 2025'!AG233/10)*'Resultados INFORM CC'!AO236</f>
        <v>5599.44</v>
      </c>
      <c r="AE236" s="350">
        <f>('INFORM CC 2025'!AH233/10)*'Resultados INFORM CC'!AP236</f>
        <v>7214.35</v>
      </c>
      <c r="AF236" s="350">
        <f>('INFORM CC 2025'!AI233/10)*'Resultados INFORM CC'!AQ236</f>
        <v>9480.6799999999985</v>
      </c>
      <c r="AG236" s="350">
        <f>('INFORM CC 2025'!AJ233/10)*'Resultados INFORM CC'!AR236</f>
        <v>13038.750000000002</v>
      </c>
      <c r="AH236" s="350">
        <f>('INFORM CC 2025'!AK233/10)*'Resultados INFORM CC'!AS236</f>
        <v>23030.06</v>
      </c>
      <c r="AI236" s="350">
        <f>('INFORM CC 2025'!AG233/10)*'Resultados INFORM CC'!AT236</f>
        <v>1951.74</v>
      </c>
      <c r="AJ236" s="350">
        <f>('INFORM CC 2025'!AH233/10)*'Resultados INFORM CC'!AU236</f>
        <v>2636.3720319188033</v>
      </c>
      <c r="AK236" s="350">
        <f>('INFORM CC 2025'!AI233/10)*'Resultados INFORM CC'!AV236</f>
        <v>3464.567091362625</v>
      </c>
      <c r="AL236" s="350">
        <f>('INFORM CC 2025'!AJ233/10)*'Resultados INFORM CC'!AU236</f>
        <v>2732.2401058067599</v>
      </c>
      <c r="AM236" s="350">
        <f>('INFORM CC 2025'!AK233/10)*'Resultados INFORM CC'!AV236</f>
        <v>3524.3010067309465</v>
      </c>
      <c r="AO236" s="349">
        <v>8888</v>
      </c>
      <c r="AP236" s="350">
        <v>13117</v>
      </c>
      <c r="AQ236" s="350">
        <v>16346</v>
      </c>
      <c r="AR236" s="350">
        <v>22875</v>
      </c>
      <c r="AS236" s="350">
        <v>39034</v>
      </c>
      <c r="AT236" s="350">
        <v>3098</v>
      </c>
      <c r="AU236" s="350">
        <f t="shared" si="45"/>
        <v>4793.4036943978235</v>
      </c>
      <c r="AV236" s="350">
        <f t="shared" si="46"/>
        <v>5973.3915368321123</v>
      </c>
      <c r="AW236" s="350">
        <f t="shared" si="47"/>
        <v>8359.3130677251047</v>
      </c>
      <c r="AX236" s="350">
        <f t="shared" si="48"/>
        <v>14264.368362211224</v>
      </c>
    </row>
    <row r="237" spans="1:50">
      <c r="A237" s="367" t="s">
        <v>294</v>
      </c>
      <c r="B237" s="368" t="s">
        <v>299</v>
      </c>
      <c r="C237" s="369">
        <v>1505</v>
      </c>
      <c r="D237" s="341">
        <f>'INFORM CC 2025'!AG234</f>
        <v>6.8</v>
      </c>
      <c r="E237" s="340">
        <f>'INFORM CC 2025'!AI234</f>
        <v>6.9</v>
      </c>
      <c r="F237" s="348">
        <f t="shared" si="37"/>
        <v>0.10000000000000053</v>
      </c>
      <c r="G237" s="348">
        <v>0.9113</v>
      </c>
      <c r="H237" s="340">
        <f>'INFORM CC 2025'!AH234</f>
        <v>6.7</v>
      </c>
      <c r="I237" s="348">
        <f t="shared" si="38"/>
        <v>0</v>
      </c>
      <c r="J237" s="348">
        <v>0.63386399999999998</v>
      </c>
      <c r="K237" s="341">
        <f>'INFORM CC 2025'!AK234</f>
        <v>6.7</v>
      </c>
      <c r="L237" s="348">
        <f t="shared" si="39"/>
        <v>0</v>
      </c>
      <c r="M237" s="348">
        <v>1.1452169999999999</v>
      </c>
      <c r="N237" s="341">
        <f>'INFORM CC 2025'!AJ234</f>
        <v>6.8</v>
      </c>
      <c r="O237" s="348">
        <f t="shared" si="40"/>
        <v>0</v>
      </c>
      <c r="P237" s="348">
        <v>0.47484599999999999</v>
      </c>
      <c r="Q237" s="348">
        <v>0.8678132088998467</v>
      </c>
      <c r="R237" s="349">
        <v>520</v>
      </c>
      <c r="S237" s="349">
        <v>5162</v>
      </c>
      <c r="T237" s="349">
        <f t="shared" si="41"/>
        <v>190.02591454500785</v>
      </c>
      <c r="U237" s="349">
        <f t="shared" si="42"/>
        <v>1886.372636310251</v>
      </c>
      <c r="V237" s="348">
        <v>0</v>
      </c>
      <c r="W237" s="349">
        <v>12825</v>
      </c>
      <c r="X237" s="349">
        <v>7157</v>
      </c>
      <c r="Y237" s="349">
        <f t="shared" si="43"/>
        <v>4686.6968346917802</v>
      </c>
      <c r="Z237" s="349">
        <f t="shared" si="44"/>
        <v>2615.4143661511948</v>
      </c>
      <c r="AA237" s="348">
        <v>1.7</v>
      </c>
      <c r="AB237" s="348">
        <v>0.7</v>
      </c>
      <c r="AC237" s="348">
        <v>0.1</v>
      </c>
      <c r="AD237" s="349">
        <f>('INFORM CC 2025'!AG234/10)*'Resultados INFORM CC'!AO237</f>
        <v>21994.6</v>
      </c>
      <c r="AE237" s="350">
        <f>('INFORM CC 2025'!AH234/10)*'Resultados INFORM CC'!AP237</f>
        <v>31984.460000000003</v>
      </c>
      <c r="AF237" s="350">
        <f>('INFORM CC 2025'!AI234/10)*'Resultados INFORM CC'!AQ237</f>
        <v>41046.720000000001</v>
      </c>
      <c r="AG237" s="350">
        <f>('INFORM CC 2025'!AJ234/10)*'Resultados INFORM CC'!AR237</f>
        <v>56609.999999999993</v>
      </c>
      <c r="AH237" s="350">
        <f>('INFORM CC 2025'!AK234/10)*'Resultados INFORM CC'!AS237</f>
        <v>95178.19</v>
      </c>
      <c r="AI237" s="350">
        <f>('INFORM CC 2025'!AG234/10)*'Resultados INFORM CC'!AT237</f>
        <v>9199.0399999999991</v>
      </c>
      <c r="AJ237" s="350">
        <f>('INFORM CC 2025'!AH234/10)*'Resultados INFORM CC'!AU237</f>
        <v>11688.223582169659</v>
      </c>
      <c r="AK237" s="350">
        <f>('INFORM CC 2025'!AI234/10)*'Resultados INFORM CC'!AV237</f>
        <v>14999.88559052474</v>
      </c>
      <c r="AL237" s="350">
        <f>('INFORM CC 2025'!AJ234/10)*'Resultados INFORM CC'!AU237</f>
        <v>11862.674680410995</v>
      </c>
      <c r="AM237" s="350">
        <f>('INFORM CC 2025'!AK234/10)*'Resultados INFORM CC'!AV237</f>
        <v>14565.106298045763</v>
      </c>
      <c r="AO237" s="349">
        <v>32345</v>
      </c>
      <c r="AP237" s="350">
        <v>47738</v>
      </c>
      <c r="AQ237" s="350">
        <v>59488</v>
      </c>
      <c r="AR237" s="350">
        <v>83250</v>
      </c>
      <c r="AS237" s="350">
        <v>142057</v>
      </c>
      <c r="AT237" s="350">
        <v>13528</v>
      </c>
      <c r="AU237" s="350">
        <f t="shared" si="45"/>
        <v>17445.109824133819</v>
      </c>
      <c r="AV237" s="350">
        <f t="shared" si="46"/>
        <v>21738.964623948897</v>
      </c>
      <c r="AW237" s="350">
        <f t="shared" si="47"/>
        <v>30422.418049753662</v>
      </c>
      <c r="AX237" s="350">
        <f t="shared" si="48"/>
        <v>51912.521812538806</v>
      </c>
    </row>
    <row r="238" spans="1:50">
      <c r="A238" s="367" t="s">
        <v>294</v>
      </c>
      <c r="B238" s="368" t="s">
        <v>144</v>
      </c>
      <c r="C238" s="369">
        <v>1506</v>
      </c>
      <c r="D238" s="341">
        <f>'INFORM CC 2025'!AG235</f>
        <v>6.6</v>
      </c>
      <c r="E238" s="340">
        <f>'INFORM CC 2025'!AI235</f>
        <v>6</v>
      </c>
      <c r="F238" s="348">
        <f t="shared" si="37"/>
        <v>0</v>
      </c>
      <c r="G238" s="348">
        <v>0.9113</v>
      </c>
      <c r="H238" s="340">
        <f>'INFORM CC 2025'!AH235</f>
        <v>5.8</v>
      </c>
      <c r="I238" s="348">
        <f t="shared" si="38"/>
        <v>0</v>
      </c>
      <c r="J238" s="348">
        <v>0.63386399999999998</v>
      </c>
      <c r="K238" s="341">
        <f>'INFORM CC 2025'!AK235</f>
        <v>5.7</v>
      </c>
      <c r="L238" s="348">
        <f t="shared" si="39"/>
        <v>0</v>
      </c>
      <c r="M238" s="348">
        <v>1.1452169999999999</v>
      </c>
      <c r="N238" s="341">
        <f>'INFORM CC 2025'!AJ235</f>
        <v>5.8</v>
      </c>
      <c r="O238" s="348">
        <f t="shared" si="40"/>
        <v>0</v>
      </c>
      <c r="P238" s="348">
        <v>0.47484599999999999</v>
      </c>
      <c r="Q238" s="348">
        <v>9.3980340461256081E-3</v>
      </c>
      <c r="R238" s="349">
        <v>0</v>
      </c>
      <c r="S238" s="349">
        <v>8</v>
      </c>
      <c r="T238" s="349">
        <f t="shared" si="41"/>
        <v>0</v>
      </c>
      <c r="U238" s="349">
        <f t="shared" si="42"/>
        <v>2.9234756083847362</v>
      </c>
      <c r="V238" s="348">
        <v>0</v>
      </c>
      <c r="W238" s="349">
        <v>1639</v>
      </c>
      <c r="X238" s="349">
        <v>931</v>
      </c>
      <c r="Y238" s="349">
        <f t="shared" si="43"/>
        <v>598.94706526782284</v>
      </c>
      <c r="Z238" s="349">
        <f t="shared" si="44"/>
        <v>340.21947392577368</v>
      </c>
      <c r="AA238" s="348">
        <v>1.7</v>
      </c>
      <c r="AB238" s="348">
        <v>0.7</v>
      </c>
      <c r="AC238" s="348">
        <v>0.1</v>
      </c>
      <c r="AD238" s="349">
        <f>('INFORM CC 2025'!AG235/10)*'Resultados INFORM CC'!AO238</f>
        <v>2870.3399999999997</v>
      </c>
      <c r="AE238" s="350">
        <f>('INFORM CC 2025'!AH235/10)*'Resultados INFORM CC'!AP238</f>
        <v>3723.0199999999995</v>
      </c>
      <c r="AF238" s="350">
        <f>('INFORM CC 2025'!AI235/10)*'Resultados INFORM CC'!AQ238</f>
        <v>4799.3999999999996</v>
      </c>
      <c r="AG238" s="350">
        <f>('INFORM CC 2025'!AJ235/10)*'Resultados INFORM CC'!AR238</f>
        <v>6493.0999999999995</v>
      </c>
      <c r="AH238" s="350">
        <f>('INFORM CC 2025'!AK235/10)*'Resultados INFORM CC'!AS238</f>
        <v>10888.140000000001</v>
      </c>
      <c r="AI238" s="350">
        <f>('INFORM CC 2025'!AG235/10)*'Resultados INFORM CC'!AT238</f>
        <v>1139.1599999999999</v>
      </c>
      <c r="AJ238" s="350">
        <f>('INFORM CC 2025'!AH235/10)*'Resultados INFORM CC'!AU238</f>
        <v>1360.5197699410674</v>
      </c>
      <c r="AK238" s="350">
        <f>('INFORM CC 2025'!AI235/10)*'Resultados INFORM CC'!AV238</f>
        <v>1753.8661043602128</v>
      </c>
      <c r="AL238" s="350">
        <f>('INFORM CC 2025'!AJ235/10)*'Resultados INFORM CC'!AU238</f>
        <v>1360.5197699410674</v>
      </c>
      <c r="AM238" s="350">
        <f>('INFORM CC 2025'!AK235/10)*'Resultados INFORM CC'!AV238</f>
        <v>1666.1727991422024</v>
      </c>
      <c r="AO238" s="349">
        <v>4349</v>
      </c>
      <c r="AP238" s="350">
        <v>6419</v>
      </c>
      <c r="AQ238" s="350">
        <v>7999</v>
      </c>
      <c r="AR238" s="350">
        <v>11195</v>
      </c>
      <c r="AS238" s="350">
        <v>19102</v>
      </c>
      <c r="AT238" s="350">
        <v>1726</v>
      </c>
      <c r="AU238" s="350">
        <f t="shared" si="45"/>
        <v>2345.7237412777026</v>
      </c>
      <c r="AV238" s="350">
        <f t="shared" si="46"/>
        <v>2923.1101739336882</v>
      </c>
      <c r="AW238" s="350">
        <f t="shared" si="47"/>
        <v>4091.0386794833903</v>
      </c>
      <c r="AX238" s="350">
        <f t="shared" si="48"/>
        <v>6980.5288839206542</v>
      </c>
    </row>
    <row r="239" spans="1:50">
      <c r="A239" s="367" t="s">
        <v>294</v>
      </c>
      <c r="B239" s="368" t="s">
        <v>300</v>
      </c>
      <c r="C239" s="369">
        <v>1507</v>
      </c>
      <c r="D239" s="341">
        <f>'INFORM CC 2025'!AG236</f>
        <v>6.8</v>
      </c>
      <c r="E239" s="340">
        <f>'INFORM CC 2025'!AI236</f>
        <v>6.4</v>
      </c>
      <c r="F239" s="348">
        <f t="shared" si="37"/>
        <v>0</v>
      </c>
      <c r="G239" s="348">
        <v>0.9113</v>
      </c>
      <c r="H239" s="340">
        <f>'INFORM CC 2025'!AH236</f>
        <v>6</v>
      </c>
      <c r="I239" s="348">
        <f t="shared" si="38"/>
        <v>0</v>
      </c>
      <c r="J239" s="348">
        <v>0.63386399999999998</v>
      </c>
      <c r="K239" s="341">
        <f>'INFORM CC 2025'!AK236</f>
        <v>6.3</v>
      </c>
      <c r="L239" s="348">
        <f t="shared" si="39"/>
        <v>0</v>
      </c>
      <c r="M239" s="348">
        <v>1.1452169999999999</v>
      </c>
      <c r="N239" s="341">
        <f>'INFORM CC 2025'!AJ236</f>
        <v>6.2</v>
      </c>
      <c r="O239" s="348">
        <f t="shared" si="40"/>
        <v>0</v>
      </c>
      <c r="P239" s="348">
        <v>0.47484599999999999</v>
      </c>
      <c r="Q239" s="348">
        <v>0</v>
      </c>
      <c r="R239" s="349">
        <v>14</v>
      </c>
      <c r="S239" s="349">
        <v>78</v>
      </c>
      <c r="T239" s="349">
        <f t="shared" si="41"/>
        <v>5.1160823146732888</v>
      </c>
      <c r="U239" s="349">
        <f t="shared" si="42"/>
        <v>28.503887181751178</v>
      </c>
      <c r="V239" s="348">
        <v>0</v>
      </c>
      <c r="W239" s="349">
        <v>5077</v>
      </c>
      <c r="X239" s="349">
        <v>2889</v>
      </c>
      <c r="Y239" s="349">
        <f t="shared" si="43"/>
        <v>1855.3107079711633</v>
      </c>
      <c r="Z239" s="349">
        <f t="shared" si="44"/>
        <v>1055.7401290779378</v>
      </c>
      <c r="AA239" s="348">
        <v>1.7</v>
      </c>
      <c r="AB239" s="348">
        <v>0.7</v>
      </c>
      <c r="AC239" s="348">
        <v>0.1</v>
      </c>
      <c r="AD239" s="349">
        <f>('INFORM CC 2025'!AG236/10)*'Resultados INFORM CC'!AO239</f>
        <v>9106.56</v>
      </c>
      <c r="AE239" s="350">
        <f>('INFORM CC 2025'!AH236/10)*'Resultados INFORM CC'!AP239</f>
        <v>11859.6</v>
      </c>
      <c r="AF239" s="350">
        <f>('INFORM CC 2025'!AI236/10)*'Resultados INFORM CC'!AQ239</f>
        <v>15763.84</v>
      </c>
      <c r="AG239" s="350">
        <f>('INFORM CC 2025'!AJ236/10)*'Resultados INFORM CC'!AR239</f>
        <v>21371.4</v>
      </c>
      <c r="AH239" s="350">
        <f>('INFORM CC 2025'!AK236/10)*'Resultados INFORM CC'!AS239</f>
        <v>37055.97</v>
      </c>
      <c r="AI239" s="350">
        <f>('INFORM CC 2025'!AG236/10)*'Resultados INFORM CC'!AT239</f>
        <v>3873.9599999999996</v>
      </c>
      <c r="AJ239" s="350">
        <f>('INFORM CC 2025'!AH236/10)*'Resultados INFORM CC'!AU239</f>
        <v>4333.9064156499517</v>
      </c>
      <c r="AK239" s="350">
        <f>('INFORM CC 2025'!AI236/10)*'Resultados INFORM CC'!AV239</f>
        <v>5760.6502168099551</v>
      </c>
      <c r="AL239" s="350">
        <f>('INFORM CC 2025'!AJ236/10)*'Resultados INFORM CC'!AU239</f>
        <v>4478.3699628382838</v>
      </c>
      <c r="AM239" s="350">
        <f>('INFORM CC 2025'!AK236/10)*'Resultados INFORM CC'!AV239</f>
        <v>5670.6400571722988</v>
      </c>
      <c r="AO239" s="349">
        <v>13392</v>
      </c>
      <c r="AP239" s="350">
        <v>19766</v>
      </c>
      <c r="AQ239" s="350">
        <v>24631</v>
      </c>
      <c r="AR239" s="350">
        <v>34470</v>
      </c>
      <c r="AS239" s="350">
        <v>58819</v>
      </c>
      <c r="AT239" s="350">
        <v>5697</v>
      </c>
      <c r="AU239" s="350">
        <f t="shared" si="45"/>
        <v>7223.177359416587</v>
      </c>
      <c r="AV239" s="350">
        <f t="shared" si="46"/>
        <v>9001.0159637655543</v>
      </c>
      <c r="AW239" s="350">
        <f t="shared" si="47"/>
        <v>12596.525527627731</v>
      </c>
      <c r="AX239" s="350">
        <f t="shared" si="48"/>
        <v>21494.488976197725</v>
      </c>
    </row>
    <row r="240" spans="1:50">
      <c r="A240" s="367" t="s">
        <v>294</v>
      </c>
      <c r="B240" s="368" t="s">
        <v>301</v>
      </c>
      <c r="C240" s="369">
        <v>1508</v>
      </c>
      <c r="D240" s="341">
        <f>'INFORM CC 2025'!AG237</f>
        <v>6.6</v>
      </c>
      <c r="E240" s="340">
        <f>'INFORM CC 2025'!AI237</f>
        <v>5.9</v>
      </c>
      <c r="F240" s="348">
        <f t="shared" si="37"/>
        <v>0</v>
      </c>
      <c r="G240" s="348">
        <v>0.9113</v>
      </c>
      <c r="H240" s="340">
        <f>'INFORM CC 2025'!AH237</f>
        <v>5.6</v>
      </c>
      <c r="I240" s="348">
        <f t="shared" si="38"/>
        <v>0</v>
      </c>
      <c r="J240" s="348">
        <v>0.63386399999999998</v>
      </c>
      <c r="K240" s="341">
        <f>'INFORM CC 2025'!AK237</f>
        <v>6</v>
      </c>
      <c r="L240" s="348">
        <f t="shared" si="39"/>
        <v>0</v>
      </c>
      <c r="M240" s="348">
        <v>1.1452169999999999</v>
      </c>
      <c r="N240" s="341">
        <f>'INFORM CC 2025'!AJ237</f>
        <v>5.9</v>
      </c>
      <c r="O240" s="348">
        <f t="shared" si="40"/>
        <v>0</v>
      </c>
      <c r="P240" s="348">
        <v>0.47484599999999999</v>
      </c>
      <c r="Q240" s="348">
        <v>1.0995086103843112E-2</v>
      </c>
      <c r="R240" s="349">
        <v>8</v>
      </c>
      <c r="S240" s="349">
        <v>48</v>
      </c>
      <c r="T240" s="349">
        <f t="shared" si="41"/>
        <v>2.9234756083847362</v>
      </c>
      <c r="U240" s="349">
        <f t="shared" si="42"/>
        <v>17.540853650308417</v>
      </c>
      <c r="V240" s="348">
        <v>0</v>
      </c>
      <c r="W240" s="349">
        <v>9038</v>
      </c>
      <c r="X240" s="349">
        <v>5055</v>
      </c>
      <c r="Y240" s="349">
        <f t="shared" si="43"/>
        <v>3302.7965685726558</v>
      </c>
      <c r="Z240" s="349">
        <f t="shared" si="44"/>
        <v>1847.2711500481053</v>
      </c>
      <c r="AA240" s="348">
        <v>1.7</v>
      </c>
      <c r="AB240" s="348">
        <v>0.7</v>
      </c>
      <c r="AC240" s="348">
        <v>0.1</v>
      </c>
      <c r="AD240" s="349">
        <f>('INFORM CC 2025'!AG237/10)*'Resultados INFORM CC'!AO240</f>
        <v>15643.979999999998</v>
      </c>
      <c r="AE240" s="350">
        <f>('INFORM CC 2025'!AH237/10)*'Resultados INFORM CC'!AP240</f>
        <v>19591.039999999997</v>
      </c>
      <c r="AF240" s="350">
        <f>('INFORM CC 2025'!AI237/10)*'Resultados INFORM CC'!AQ240</f>
        <v>25720.460000000003</v>
      </c>
      <c r="AG240" s="350">
        <f>('INFORM CC 2025'!AJ237/10)*'Resultados INFORM CC'!AR240</f>
        <v>35994.720000000008</v>
      </c>
      <c r="AH240" s="350">
        <f>('INFORM CC 2025'!AK237/10)*'Resultados INFORM CC'!AS240</f>
        <v>62462.399999999994</v>
      </c>
      <c r="AI240" s="350">
        <f>('INFORM CC 2025'!AG237/10)*'Resultados INFORM CC'!AT240</f>
        <v>6353.1599999999989</v>
      </c>
      <c r="AJ240" s="350">
        <f>('INFORM CC 2025'!AH237/10)*'Resultados INFORM CC'!AU240</f>
        <v>7159.2409478612126</v>
      </c>
      <c r="AK240" s="350">
        <f>('INFORM CC 2025'!AI237/10)*'Resultados INFORM CC'!AV240</f>
        <v>9399.1421808044106</v>
      </c>
      <c r="AL240" s="350">
        <f>('INFORM CC 2025'!AJ237/10)*'Resultados INFORM CC'!AU240</f>
        <v>7542.7717129252078</v>
      </c>
      <c r="AM240" s="350">
        <f>('INFORM CC 2025'!AK237/10)*'Resultados INFORM CC'!AV240</f>
        <v>9558.4496753943131</v>
      </c>
      <c r="AO240" s="349">
        <v>23703</v>
      </c>
      <c r="AP240" s="350">
        <v>34984</v>
      </c>
      <c r="AQ240" s="350">
        <v>43594</v>
      </c>
      <c r="AR240" s="350">
        <v>61008</v>
      </c>
      <c r="AS240" s="350">
        <v>104104</v>
      </c>
      <c r="AT240" s="350">
        <v>9626</v>
      </c>
      <c r="AU240" s="350">
        <f t="shared" si="45"/>
        <v>12784.358835466452</v>
      </c>
      <c r="AV240" s="350">
        <f t="shared" si="46"/>
        <v>15930.749458990524</v>
      </c>
      <c r="AW240" s="350">
        <f t="shared" si="47"/>
        <v>22294.424989542</v>
      </c>
      <c r="AX240" s="350">
        <f t="shared" si="48"/>
        <v>38043.188091910575</v>
      </c>
    </row>
    <row r="241" spans="1:50">
      <c r="A241" s="367" t="s">
        <v>294</v>
      </c>
      <c r="B241" s="368" t="s">
        <v>302</v>
      </c>
      <c r="C241" s="369">
        <v>1509</v>
      </c>
      <c r="D241" s="341">
        <f>'INFORM CC 2025'!AG238</f>
        <v>6.1</v>
      </c>
      <c r="E241" s="340">
        <f>'INFORM CC 2025'!AI238</f>
        <v>5.5</v>
      </c>
      <c r="F241" s="348">
        <f t="shared" si="37"/>
        <v>0</v>
      </c>
      <c r="G241" s="348">
        <v>0.9113</v>
      </c>
      <c r="H241" s="340">
        <f>'INFORM CC 2025'!AH238</f>
        <v>5.3</v>
      </c>
      <c r="I241" s="348">
        <f t="shared" si="38"/>
        <v>0</v>
      </c>
      <c r="J241" s="348">
        <v>0.63386399999999998</v>
      </c>
      <c r="K241" s="341">
        <f>'INFORM CC 2025'!AK238</f>
        <v>5.6</v>
      </c>
      <c r="L241" s="348">
        <f t="shared" si="39"/>
        <v>0</v>
      </c>
      <c r="M241" s="348">
        <v>1.1452169999999999</v>
      </c>
      <c r="N241" s="341">
        <f>'INFORM CC 2025'!AJ238</f>
        <v>5.5</v>
      </c>
      <c r="O241" s="348">
        <f t="shared" si="40"/>
        <v>0</v>
      </c>
      <c r="P241" s="348">
        <v>0.47484599999999999</v>
      </c>
      <c r="Q241" s="348">
        <v>0.10841523050424974</v>
      </c>
      <c r="R241" s="349">
        <v>11</v>
      </c>
      <c r="S241" s="349">
        <v>163</v>
      </c>
      <c r="T241" s="349">
        <f t="shared" si="41"/>
        <v>4.0197789615290125</v>
      </c>
      <c r="U241" s="349">
        <f t="shared" si="42"/>
        <v>59.565815520839003</v>
      </c>
      <c r="V241" s="348">
        <v>0</v>
      </c>
      <c r="W241" s="349">
        <v>3267</v>
      </c>
      <c r="X241" s="349">
        <v>1859</v>
      </c>
      <c r="Y241" s="349">
        <f t="shared" si="43"/>
        <v>1193.8743515741166</v>
      </c>
      <c r="Z241" s="349">
        <f t="shared" si="44"/>
        <v>679.34264449840305</v>
      </c>
      <c r="AA241" s="348">
        <v>1.7</v>
      </c>
      <c r="AB241" s="348">
        <v>0.7</v>
      </c>
      <c r="AC241" s="348">
        <v>0.1</v>
      </c>
      <c r="AD241" s="349">
        <f>('INFORM CC 2025'!AG238/10)*'Resultados INFORM CC'!AO241</f>
        <v>4994.07</v>
      </c>
      <c r="AE241" s="350">
        <f>('INFORM CC 2025'!AH238/10)*'Resultados INFORM CC'!AP241</f>
        <v>6404.52</v>
      </c>
      <c r="AF241" s="350">
        <f>('INFORM CC 2025'!AI238/10)*'Resultados INFORM CC'!AQ241</f>
        <v>8281.9000000000015</v>
      </c>
      <c r="AG241" s="350">
        <f>('INFORM CC 2025'!AJ238/10)*'Resultados INFORM CC'!AR241</f>
        <v>11590.150000000001</v>
      </c>
      <c r="AH241" s="350">
        <f>('INFORM CC 2025'!AK238/10)*'Resultados INFORM CC'!AS241</f>
        <v>20137.039999999997</v>
      </c>
      <c r="AI241" s="350">
        <f>('INFORM CC 2025'!AG238/10)*'Resultados INFORM CC'!AT241</f>
        <v>1841.59</v>
      </c>
      <c r="AJ241" s="350">
        <f>('INFORM CC 2025'!AH238/10)*'Resultados INFORM CC'!AU241</f>
        <v>2340.432250426526</v>
      </c>
      <c r="AK241" s="350">
        <f>('INFORM CC 2025'!AI238/10)*'Resultados INFORM CC'!AV241</f>
        <v>3026.4915801351935</v>
      </c>
      <c r="AL241" s="350">
        <f>('INFORM CC 2025'!AJ238/10)*'Resultados INFORM CC'!AU241</f>
        <v>2428.7504485558293</v>
      </c>
      <c r="AM241" s="350">
        <f>('INFORM CC 2025'!AK238/10)*'Resultados INFORM CC'!AV241</f>
        <v>3081.5186997740147</v>
      </c>
      <c r="AO241" s="349">
        <v>8187</v>
      </c>
      <c r="AP241" s="350">
        <v>12084</v>
      </c>
      <c r="AQ241" s="350">
        <v>15058</v>
      </c>
      <c r="AR241" s="350">
        <v>21073</v>
      </c>
      <c r="AS241" s="350">
        <v>35959</v>
      </c>
      <c r="AT241" s="350">
        <v>3019</v>
      </c>
      <c r="AU241" s="350">
        <f t="shared" si="45"/>
        <v>4415.9099064651436</v>
      </c>
      <c r="AV241" s="350">
        <f t="shared" si="46"/>
        <v>5502.7119638821696</v>
      </c>
      <c r="AW241" s="350">
        <f t="shared" si="47"/>
        <v>7700.8001869364434</v>
      </c>
      <c r="AX241" s="350">
        <f t="shared" si="48"/>
        <v>13140.657425238342</v>
      </c>
    </row>
    <row r="242" spans="1:50">
      <c r="A242" s="367" t="s">
        <v>294</v>
      </c>
      <c r="B242" s="368" t="s">
        <v>303</v>
      </c>
      <c r="C242" s="369">
        <v>1510</v>
      </c>
      <c r="D242" s="341">
        <f>'INFORM CC 2025'!AG239</f>
        <v>6.8</v>
      </c>
      <c r="E242" s="340">
        <f>'INFORM CC 2025'!AI239</f>
        <v>6.3</v>
      </c>
      <c r="F242" s="348">
        <f t="shared" si="37"/>
        <v>0</v>
      </c>
      <c r="G242" s="348">
        <v>0.9113</v>
      </c>
      <c r="H242" s="340">
        <f>'INFORM CC 2025'!AH239</f>
        <v>6.1</v>
      </c>
      <c r="I242" s="348">
        <f t="shared" si="38"/>
        <v>0</v>
      </c>
      <c r="J242" s="348">
        <v>0.63386399999999998</v>
      </c>
      <c r="K242" s="341">
        <f>'INFORM CC 2025'!AK239</f>
        <v>6.1</v>
      </c>
      <c r="L242" s="348">
        <f t="shared" si="39"/>
        <v>0</v>
      </c>
      <c r="M242" s="348">
        <v>1.1452169999999999</v>
      </c>
      <c r="N242" s="341">
        <f>'INFORM CC 2025'!AJ239</f>
        <v>6.1</v>
      </c>
      <c r="O242" s="348">
        <f t="shared" si="40"/>
        <v>0</v>
      </c>
      <c r="P242" s="348">
        <v>0.47484599999999999</v>
      </c>
      <c r="Q242" s="348">
        <v>1.5601965807425669E-2</v>
      </c>
      <c r="R242" s="349">
        <v>6</v>
      </c>
      <c r="S242" s="349">
        <v>37</v>
      </c>
      <c r="T242" s="349">
        <f t="shared" si="41"/>
        <v>2.1926067062885521</v>
      </c>
      <c r="U242" s="349">
        <f t="shared" si="42"/>
        <v>13.521074688779406</v>
      </c>
      <c r="V242" s="348">
        <v>0</v>
      </c>
      <c r="W242" s="349">
        <v>4930</v>
      </c>
      <c r="X242" s="349">
        <v>2791</v>
      </c>
      <c r="Y242" s="349">
        <f t="shared" si="43"/>
        <v>1801.5918436670936</v>
      </c>
      <c r="Z242" s="349">
        <f t="shared" si="44"/>
        <v>1019.9275528752248</v>
      </c>
      <c r="AA242" s="348">
        <v>1.7</v>
      </c>
      <c r="AB242" s="348">
        <v>0.7</v>
      </c>
      <c r="AC242" s="348">
        <v>0.1</v>
      </c>
      <c r="AD242" s="349">
        <f>('INFORM CC 2025'!AG239/10)*'Resultados INFORM CC'!AO242</f>
        <v>8880.119999999999</v>
      </c>
      <c r="AE242" s="350">
        <f>('INFORM CC 2025'!AH239/10)*'Resultados INFORM CC'!AP242</f>
        <v>11757.14</v>
      </c>
      <c r="AF242" s="350">
        <f>('INFORM CC 2025'!AI239/10)*'Resultados INFORM CC'!AQ242</f>
        <v>15131.34</v>
      </c>
      <c r="AG242" s="350">
        <f>('INFORM CC 2025'!AJ239/10)*'Resultados INFORM CC'!AR242</f>
        <v>20503.32</v>
      </c>
      <c r="AH242" s="350">
        <f>('INFORM CC 2025'!AK239/10)*'Resultados INFORM CC'!AS242</f>
        <v>34986.549999999996</v>
      </c>
      <c r="AI242" s="350">
        <f>('INFORM CC 2025'!AG239/10)*'Resultados INFORM CC'!AT242</f>
        <v>3693.0799999999995</v>
      </c>
      <c r="AJ242" s="350">
        <f>('INFORM CC 2025'!AH239/10)*'Resultados INFORM CC'!AU242</f>
        <v>4296.4640017955644</v>
      </c>
      <c r="AK242" s="350">
        <f>('INFORM CC 2025'!AI239/10)*'Resultados INFORM CC'!AV242</f>
        <v>5529.5129265220376</v>
      </c>
      <c r="AL242" s="350">
        <f>('INFORM CC 2025'!AJ239/10)*'Resultados INFORM CC'!AU242</f>
        <v>4296.4640017955644</v>
      </c>
      <c r="AM242" s="350">
        <f>('INFORM CC 2025'!AK239/10)*'Resultados INFORM CC'!AV242</f>
        <v>5353.9728336165754</v>
      </c>
      <c r="AO242" s="349">
        <v>13059</v>
      </c>
      <c r="AP242" s="350">
        <v>19274</v>
      </c>
      <c r="AQ242" s="350">
        <v>24018</v>
      </c>
      <c r="AR242" s="350">
        <v>33612</v>
      </c>
      <c r="AS242" s="350">
        <v>57355</v>
      </c>
      <c r="AT242" s="350">
        <v>5431</v>
      </c>
      <c r="AU242" s="350">
        <f t="shared" si="45"/>
        <v>7043.3836095009256</v>
      </c>
      <c r="AV242" s="350">
        <f t="shared" si="46"/>
        <v>8777.0046452730749</v>
      </c>
      <c r="AW242" s="350">
        <f t="shared" si="47"/>
        <v>12282.98276862847</v>
      </c>
      <c r="AX242" s="350">
        <f t="shared" si="48"/>
        <v>20959.492939863318</v>
      </c>
    </row>
    <row r="243" spans="1:50">
      <c r="A243" s="367" t="s">
        <v>294</v>
      </c>
      <c r="B243" s="368" t="s">
        <v>304</v>
      </c>
      <c r="C243" s="369">
        <v>1511</v>
      </c>
      <c r="D243" s="341">
        <f>'INFORM CC 2025'!AG240</f>
        <v>6.7</v>
      </c>
      <c r="E243" s="340">
        <f>'INFORM CC 2025'!AI240</f>
        <v>6.2</v>
      </c>
      <c r="F243" s="348">
        <f t="shared" si="37"/>
        <v>0</v>
      </c>
      <c r="G243" s="348">
        <v>0.9113</v>
      </c>
      <c r="H243" s="340">
        <f>'INFORM CC 2025'!AH240</f>
        <v>6</v>
      </c>
      <c r="I243" s="348">
        <f t="shared" si="38"/>
        <v>0</v>
      </c>
      <c r="J243" s="348">
        <v>0.63386399999999998</v>
      </c>
      <c r="K243" s="341">
        <f>'INFORM CC 2025'!AK240</f>
        <v>5.8</v>
      </c>
      <c r="L243" s="348">
        <f t="shared" si="39"/>
        <v>0</v>
      </c>
      <c r="M243" s="348">
        <v>1.1452169999999999</v>
      </c>
      <c r="N243" s="341">
        <f>'INFORM CC 2025'!AJ240</f>
        <v>6</v>
      </c>
      <c r="O243" s="348">
        <f t="shared" si="40"/>
        <v>0</v>
      </c>
      <c r="P243" s="348">
        <v>0.47484599999999999</v>
      </c>
      <c r="Q243" s="348">
        <v>1.0749386280127581E-2</v>
      </c>
      <c r="R243" s="349">
        <v>0</v>
      </c>
      <c r="S243" s="349">
        <v>27</v>
      </c>
      <c r="T243" s="349">
        <f t="shared" si="41"/>
        <v>0</v>
      </c>
      <c r="U243" s="349">
        <f t="shared" si="42"/>
        <v>9.866730178298484</v>
      </c>
      <c r="V243" s="348">
        <v>0</v>
      </c>
      <c r="W243" s="349">
        <v>5134</v>
      </c>
      <c r="X243" s="349">
        <v>2936</v>
      </c>
      <c r="Y243" s="349">
        <f t="shared" si="43"/>
        <v>1876.1404716809045</v>
      </c>
      <c r="Z243" s="349">
        <f t="shared" si="44"/>
        <v>1072.9155482771982</v>
      </c>
      <c r="AA243" s="348">
        <v>1.7</v>
      </c>
      <c r="AB243" s="348">
        <v>0.7</v>
      </c>
      <c r="AC243" s="348">
        <v>0.1</v>
      </c>
      <c r="AD243" s="349">
        <f>('INFORM CC 2025'!AG240/10)*'Resultados INFORM CC'!AO243</f>
        <v>9243.32</v>
      </c>
      <c r="AE243" s="350">
        <f>('INFORM CC 2025'!AH240/10)*'Resultados INFORM CC'!AP243</f>
        <v>12217.199999999999</v>
      </c>
      <c r="AF243" s="350">
        <f>('INFORM CC 2025'!AI240/10)*'Resultados INFORM CC'!AQ243</f>
        <v>15731.26</v>
      </c>
      <c r="AG243" s="350">
        <f>('INFORM CC 2025'!AJ240/10)*'Resultados INFORM CC'!AR243</f>
        <v>21305.399999999998</v>
      </c>
      <c r="AH243" s="350">
        <f>('INFORM CC 2025'!AK240/10)*'Resultados INFORM CC'!AS243</f>
        <v>35143.360000000001</v>
      </c>
      <c r="AI243" s="350">
        <f>('INFORM CC 2025'!AG240/10)*'Resultados INFORM CC'!AT243</f>
        <v>3620.01</v>
      </c>
      <c r="AJ243" s="350">
        <f>('INFORM CC 2025'!AH240/10)*'Resultados INFORM CC'!AU243</f>
        <v>4464.5857753447499</v>
      </c>
      <c r="AK243" s="350">
        <f>('INFORM CC 2025'!AI240/10)*'Resultados INFORM CC'!AV243</f>
        <v>5748.7443623948084</v>
      </c>
      <c r="AL243" s="350">
        <f>('INFORM CC 2025'!AJ240/10)*'Resultados INFORM CC'!AU243</f>
        <v>4464.5857753447499</v>
      </c>
      <c r="AM243" s="350">
        <f>('INFORM CC 2025'!AK240/10)*'Resultados INFORM CC'!AV243</f>
        <v>5377.8576293370788</v>
      </c>
      <c r="AO243" s="349">
        <v>13796</v>
      </c>
      <c r="AP243" s="350">
        <v>20362</v>
      </c>
      <c r="AQ243" s="350">
        <v>25373</v>
      </c>
      <c r="AR243" s="350">
        <v>35509</v>
      </c>
      <c r="AS243" s="350">
        <v>60592</v>
      </c>
      <c r="AT243" s="350">
        <v>5403</v>
      </c>
      <c r="AU243" s="350">
        <f t="shared" si="45"/>
        <v>7440.9762922412501</v>
      </c>
      <c r="AV243" s="350">
        <f t="shared" si="46"/>
        <v>9272.1683264432395</v>
      </c>
      <c r="AW243" s="350">
        <f t="shared" si="47"/>
        <v>12976.211922266699</v>
      </c>
      <c r="AX243" s="350">
        <f t="shared" si="48"/>
        <v>22142.404257905993</v>
      </c>
    </row>
    <row r="244" spans="1:50">
      <c r="A244" s="367" t="s">
        <v>294</v>
      </c>
      <c r="B244" s="368" t="s">
        <v>305</v>
      </c>
      <c r="C244" s="369">
        <v>1512</v>
      </c>
      <c r="D244" s="341">
        <f>'INFORM CC 2025'!AG241</f>
        <v>6.2</v>
      </c>
      <c r="E244" s="340">
        <f>'INFORM CC 2025'!AI241</f>
        <v>5.6</v>
      </c>
      <c r="F244" s="348">
        <f t="shared" si="37"/>
        <v>0</v>
      </c>
      <c r="G244" s="348">
        <v>0.9113</v>
      </c>
      <c r="H244" s="340">
        <f>'INFORM CC 2025'!AH241</f>
        <v>5.4</v>
      </c>
      <c r="I244" s="348">
        <f t="shared" si="38"/>
        <v>0</v>
      </c>
      <c r="J244" s="348">
        <v>0.63386399999999998</v>
      </c>
      <c r="K244" s="341">
        <f>'INFORM CC 2025'!AK241</f>
        <v>5.8</v>
      </c>
      <c r="L244" s="348">
        <f t="shared" si="39"/>
        <v>0</v>
      </c>
      <c r="M244" s="348">
        <v>1.1452169999999999</v>
      </c>
      <c r="N244" s="341">
        <f>'INFORM CC 2025'!AJ241</f>
        <v>5.6</v>
      </c>
      <c r="O244" s="348">
        <f t="shared" si="40"/>
        <v>0</v>
      </c>
      <c r="P244" s="348">
        <v>0.47484599999999999</v>
      </c>
      <c r="Q244" s="348">
        <v>1.0012284978371524E-2</v>
      </c>
      <c r="R244" s="349">
        <v>1</v>
      </c>
      <c r="S244" s="349">
        <v>11</v>
      </c>
      <c r="T244" s="349">
        <f t="shared" si="41"/>
        <v>0.36543445104809202</v>
      </c>
      <c r="U244" s="349">
        <f t="shared" si="42"/>
        <v>4.0197789615290125</v>
      </c>
      <c r="V244" s="348">
        <v>0</v>
      </c>
      <c r="W244" s="349">
        <v>2207</v>
      </c>
      <c r="X244" s="349">
        <v>1249</v>
      </c>
      <c r="Y244" s="349">
        <f t="shared" si="43"/>
        <v>806.51383346313912</v>
      </c>
      <c r="Z244" s="349">
        <f t="shared" si="44"/>
        <v>456.42762935906694</v>
      </c>
      <c r="AA244" s="348">
        <v>1.7</v>
      </c>
      <c r="AB244" s="348">
        <v>0.7</v>
      </c>
      <c r="AC244" s="348">
        <v>0.1</v>
      </c>
      <c r="AD244" s="349">
        <f>('INFORM CC 2025'!AG241/10)*'Resultados INFORM CC'!AO244</f>
        <v>3599.72</v>
      </c>
      <c r="AE244" s="350">
        <f>('INFORM CC 2025'!AH241/10)*'Resultados INFORM CC'!AP244</f>
        <v>4626.72</v>
      </c>
      <c r="AF244" s="350">
        <f>('INFORM CC 2025'!AI241/10)*'Resultados INFORM CC'!AQ244</f>
        <v>5979.119999999999</v>
      </c>
      <c r="AG244" s="350">
        <f>('INFORM CC 2025'!AJ241/10)*'Resultados INFORM CC'!AR244</f>
        <v>8367.5199999999986</v>
      </c>
      <c r="AH244" s="350">
        <f>('INFORM CC 2025'!AK241/10)*'Resultados INFORM CC'!AS244</f>
        <v>14788.839999999998</v>
      </c>
      <c r="AI244" s="350">
        <f>('INFORM CC 2025'!AG241/10)*'Resultados INFORM CC'!AT244</f>
        <v>1488</v>
      </c>
      <c r="AJ244" s="350">
        <f>('INFORM CC 2025'!AH241/10)*'Resultados INFORM CC'!AU244</f>
        <v>1690.7628833532285</v>
      </c>
      <c r="AK244" s="350">
        <f>('INFORM CC 2025'!AI241/10)*'Resultados INFORM CC'!AV244</f>
        <v>2184.9764349506677</v>
      </c>
      <c r="AL244" s="350">
        <f>('INFORM CC 2025'!AJ241/10)*'Resultados INFORM CC'!AU244</f>
        <v>1753.3837308848292</v>
      </c>
      <c r="AM244" s="350">
        <f>('INFORM CC 2025'!AK241/10)*'Resultados INFORM CC'!AV244</f>
        <v>2263.0113076274774</v>
      </c>
      <c r="AO244" s="349">
        <v>5806</v>
      </c>
      <c r="AP244" s="350">
        <v>8568</v>
      </c>
      <c r="AQ244" s="350">
        <v>10677</v>
      </c>
      <c r="AR244" s="350">
        <v>14942</v>
      </c>
      <c r="AS244" s="350">
        <v>25498</v>
      </c>
      <c r="AT244" s="350">
        <v>2400</v>
      </c>
      <c r="AU244" s="350">
        <f t="shared" si="45"/>
        <v>3131.0423765800524</v>
      </c>
      <c r="AV244" s="350">
        <f t="shared" si="46"/>
        <v>3901.7436338404787</v>
      </c>
      <c r="AW244" s="350">
        <f t="shared" si="47"/>
        <v>5460.3215675605907</v>
      </c>
      <c r="AX244" s="350">
        <f t="shared" si="48"/>
        <v>9317.8476328242505</v>
      </c>
    </row>
    <row r="245" spans="1:50">
      <c r="A245" s="367" t="s">
        <v>294</v>
      </c>
      <c r="B245" s="368" t="s">
        <v>42</v>
      </c>
      <c r="C245" s="369">
        <v>1513</v>
      </c>
      <c r="D245" s="341">
        <f>'INFORM CC 2025'!AG242</f>
        <v>6.3</v>
      </c>
      <c r="E245" s="340">
        <f>'INFORM CC 2025'!AI242</f>
        <v>6.4</v>
      </c>
      <c r="F245" s="348">
        <f t="shared" si="37"/>
        <v>0.10000000000000053</v>
      </c>
      <c r="G245" s="348">
        <v>0.9113</v>
      </c>
      <c r="H245" s="340">
        <f>'INFORM CC 2025'!AH242</f>
        <v>6.3</v>
      </c>
      <c r="I245" s="348">
        <f t="shared" si="38"/>
        <v>0</v>
      </c>
      <c r="J245" s="348">
        <v>0.63386399999999998</v>
      </c>
      <c r="K245" s="341">
        <f>'INFORM CC 2025'!AK242</f>
        <v>6.3</v>
      </c>
      <c r="L245" s="348">
        <f t="shared" si="39"/>
        <v>0</v>
      </c>
      <c r="M245" s="348">
        <v>1.1452169999999999</v>
      </c>
      <c r="N245" s="341">
        <f>'INFORM CC 2025'!AJ242</f>
        <v>6.3</v>
      </c>
      <c r="O245" s="348">
        <f t="shared" si="40"/>
        <v>0</v>
      </c>
      <c r="P245" s="348">
        <v>0.47484599999999999</v>
      </c>
      <c r="Q245" s="348">
        <v>1.6523340832837474E-2</v>
      </c>
      <c r="R245" s="349">
        <v>5</v>
      </c>
      <c r="S245" s="349">
        <v>26</v>
      </c>
      <c r="T245" s="349">
        <f t="shared" si="41"/>
        <v>1.8271722552404601</v>
      </c>
      <c r="U245" s="349">
        <f t="shared" si="42"/>
        <v>9.5012957272503922</v>
      </c>
      <c r="V245" s="348">
        <v>0</v>
      </c>
      <c r="W245" s="349">
        <v>3201</v>
      </c>
      <c r="X245" s="349">
        <v>1821</v>
      </c>
      <c r="Y245" s="349">
        <f t="shared" si="43"/>
        <v>1169.7556778049425</v>
      </c>
      <c r="Z245" s="349">
        <f t="shared" si="44"/>
        <v>665.45613535857558</v>
      </c>
      <c r="AA245" s="348">
        <v>1.7</v>
      </c>
      <c r="AB245" s="348">
        <v>0.7</v>
      </c>
      <c r="AC245" s="348">
        <v>0.1</v>
      </c>
      <c r="AD245" s="349">
        <f>('INFORM CC 2025'!AG242/10)*'Resultados INFORM CC'!AO245</f>
        <v>5351.22</v>
      </c>
      <c r="AE245" s="350">
        <f>('INFORM CC 2025'!AH242/10)*'Resultados INFORM CC'!AP245</f>
        <v>7897.68</v>
      </c>
      <c r="AF245" s="350">
        <f>('INFORM CC 2025'!AI242/10)*'Resultados INFORM CC'!AQ245</f>
        <v>9998.08</v>
      </c>
      <c r="AG245" s="350">
        <f>('INFORM CC 2025'!AJ242/10)*'Resultados INFORM CC'!AR245</f>
        <v>13773.06</v>
      </c>
      <c r="AH245" s="350">
        <f>('INFORM CC 2025'!AK242/10)*'Resultados INFORM CC'!AS245</f>
        <v>23502.15</v>
      </c>
      <c r="AI245" s="350">
        <f>('INFORM CC 2025'!AG242/10)*'Resultados INFORM CC'!AT245</f>
        <v>2238.39</v>
      </c>
      <c r="AJ245" s="350">
        <f>('INFORM CC 2025'!AH242/10)*'Resultados INFORM CC'!AU245</f>
        <v>2886.0843553534955</v>
      </c>
      <c r="AK245" s="350">
        <f>('INFORM CC 2025'!AI242/10)*'Resultados INFORM CC'!AV245</f>
        <v>3653.6428763349081</v>
      </c>
      <c r="AL245" s="350">
        <f>('INFORM CC 2025'!AJ242/10)*'Resultados INFORM CC'!AU245</f>
        <v>2886.0843553534955</v>
      </c>
      <c r="AM245" s="350">
        <f>('INFORM CC 2025'!AK242/10)*'Resultados INFORM CC'!AV245</f>
        <v>3596.5547063921754</v>
      </c>
      <c r="AO245" s="349">
        <v>8494</v>
      </c>
      <c r="AP245" s="350">
        <v>12536</v>
      </c>
      <c r="AQ245" s="350">
        <v>15622</v>
      </c>
      <c r="AR245" s="350">
        <v>21862</v>
      </c>
      <c r="AS245" s="350">
        <v>37305</v>
      </c>
      <c r="AT245" s="350">
        <v>3553</v>
      </c>
      <c r="AU245" s="350">
        <f t="shared" si="45"/>
        <v>4581.086278338882</v>
      </c>
      <c r="AV245" s="350">
        <f t="shared" si="46"/>
        <v>5708.8169942732939</v>
      </c>
      <c r="AW245" s="350">
        <f t="shared" si="47"/>
        <v>7989.1279688133882</v>
      </c>
      <c r="AX245" s="350">
        <f t="shared" si="48"/>
        <v>13632.532196349073</v>
      </c>
    </row>
    <row r="246" spans="1:50">
      <c r="A246" s="367" t="s">
        <v>294</v>
      </c>
      <c r="B246" s="368" t="s">
        <v>306</v>
      </c>
      <c r="C246" s="369">
        <v>1514</v>
      </c>
      <c r="D246" s="341">
        <f>'INFORM CC 2025'!AG243</f>
        <v>6.9</v>
      </c>
      <c r="E246" s="340">
        <f>'INFORM CC 2025'!AI243</f>
        <v>5.3</v>
      </c>
      <c r="F246" s="348">
        <f t="shared" si="37"/>
        <v>0</v>
      </c>
      <c r="G246" s="348">
        <v>0.9113</v>
      </c>
      <c r="H246" s="340">
        <f>'INFORM CC 2025'!AH243</f>
        <v>5.2</v>
      </c>
      <c r="I246" s="348">
        <f t="shared" si="38"/>
        <v>0</v>
      </c>
      <c r="J246" s="348">
        <v>0.63386399999999998</v>
      </c>
      <c r="K246" s="341">
        <f>'INFORM CC 2025'!AK243</f>
        <v>5.2</v>
      </c>
      <c r="L246" s="348">
        <f t="shared" si="39"/>
        <v>0</v>
      </c>
      <c r="M246" s="348">
        <v>1.1452169999999999</v>
      </c>
      <c r="N246" s="341">
        <f>'INFORM CC 2025'!AJ243</f>
        <v>5.0999999999999996</v>
      </c>
      <c r="O246" s="348">
        <f t="shared" si="40"/>
        <v>0</v>
      </c>
      <c r="P246" s="348">
        <v>0.47484599999999999</v>
      </c>
      <c r="Q246" s="348">
        <v>1.7137590849778249E-2</v>
      </c>
      <c r="R246" s="349">
        <v>6</v>
      </c>
      <c r="S246" s="349">
        <v>30</v>
      </c>
      <c r="T246" s="349">
        <f t="shared" si="41"/>
        <v>2.1926067062885521</v>
      </c>
      <c r="U246" s="349">
        <f t="shared" si="42"/>
        <v>10.963033531442761</v>
      </c>
      <c r="V246" s="348">
        <v>0</v>
      </c>
      <c r="W246" s="349">
        <v>3509</v>
      </c>
      <c r="X246" s="349">
        <v>2014</v>
      </c>
      <c r="Y246" s="349">
        <f t="shared" si="43"/>
        <v>1282.309488727755</v>
      </c>
      <c r="Z246" s="349">
        <f t="shared" si="44"/>
        <v>735.98498441085735</v>
      </c>
      <c r="AA246" s="348">
        <v>1.7</v>
      </c>
      <c r="AB246" s="348">
        <v>0.7</v>
      </c>
      <c r="AC246" s="348">
        <v>0.1</v>
      </c>
      <c r="AD246" s="349">
        <f>('INFORM CC 2025'!AG243/10)*'Resultados INFORM CC'!AO246</f>
        <v>6561.2100000000009</v>
      </c>
      <c r="AE246" s="350">
        <f>('INFORM CC 2025'!AH243/10)*'Resultados INFORM CC'!AP246</f>
        <v>7298.2</v>
      </c>
      <c r="AF246" s="350">
        <f>('INFORM CC 2025'!AI243/10)*'Resultados INFORM CC'!AQ246</f>
        <v>9269.17</v>
      </c>
      <c r="AG246" s="350">
        <f>('INFORM CC 2025'!AJ243/10)*'Resultados INFORM CC'!AR246</f>
        <v>12482.25</v>
      </c>
      <c r="AH246" s="350">
        <f>('INFORM CC 2025'!AK243/10)*'Resultados INFORM CC'!AS246</f>
        <v>21717.280000000002</v>
      </c>
      <c r="AI246" s="350">
        <f>('INFORM CC 2025'!AG243/10)*'Resultados INFORM CC'!AT246</f>
        <v>2806.23</v>
      </c>
      <c r="AJ246" s="350">
        <f>('INFORM CC 2025'!AH243/10)*'Resultados INFORM CC'!AU246</f>
        <v>2667.0137106391853</v>
      </c>
      <c r="AK246" s="350">
        <f>('INFORM CC 2025'!AI243/10)*'Resultados INFORM CC'!AV246</f>
        <v>3387.2740506214432</v>
      </c>
      <c r="AL246" s="350">
        <f>('INFORM CC 2025'!AJ243/10)*'Resultados INFORM CC'!AU246</f>
        <v>2615.7249854345855</v>
      </c>
      <c r="AM246" s="350">
        <f>('INFORM CC 2025'!AK243/10)*'Resultados INFORM CC'!AV246</f>
        <v>3323.3632194776424</v>
      </c>
      <c r="AO246" s="349">
        <v>9509</v>
      </c>
      <c r="AP246" s="350">
        <v>14035</v>
      </c>
      <c r="AQ246" s="350">
        <v>17489</v>
      </c>
      <c r="AR246" s="350">
        <v>24475</v>
      </c>
      <c r="AS246" s="350">
        <v>41764</v>
      </c>
      <c r="AT246" s="350">
        <v>4067</v>
      </c>
      <c r="AU246" s="350">
        <f t="shared" si="45"/>
        <v>5128.8725204599714</v>
      </c>
      <c r="AV246" s="350">
        <f t="shared" si="46"/>
        <v>6391.0831143800815</v>
      </c>
      <c r="AW246" s="350">
        <f t="shared" si="47"/>
        <v>8944.0081894020532</v>
      </c>
      <c r="AX246" s="350">
        <f t="shared" si="48"/>
        <v>15262.004413572515</v>
      </c>
    </row>
    <row r="247" spans="1:50">
      <c r="A247" s="367" t="s">
        <v>294</v>
      </c>
      <c r="B247" s="368" t="s">
        <v>307</v>
      </c>
      <c r="C247" s="369">
        <v>1515</v>
      </c>
      <c r="D247" s="341">
        <f>'INFORM CC 2025'!AG244</f>
        <v>6.3</v>
      </c>
      <c r="E247" s="340">
        <f>'INFORM CC 2025'!AI244</f>
        <v>6.1</v>
      </c>
      <c r="F247" s="348">
        <f t="shared" si="37"/>
        <v>0</v>
      </c>
      <c r="G247" s="348">
        <v>0.9113</v>
      </c>
      <c r="H247" s="340">
        <f>'INFORM CC 2025'!AH244</f>
        <v>5.9</v>
      </c>
      <c r="I247" s="348">
        <f t="shared" si="38"/>
        <v>0</v>
      </c>
      <c r="J247" s="348">
        <v>0.63386399999999998</v>
      </c>
      <c r="K247" s="341">
        <f>'INFORM CC 2025'!AK244</f>
        <v>6.1</v>
      </c>
      <c r="L247" s="348">
        <f t="shared" si="39"/>
        <v>0</v>
      </c>
      <c r="M247" s="348">
        <v>1.1452169999999999</v>
      </c>
      <c r="N247" s="341">
        <f>'INFORM CC 2025'!AJ244</f>
        <v>5.9</v>
      </c>
      <c r="O247" s="348">
        <f t="shared" si="40"/>
        <v>0</v>
      </c>
      <c r="P247" s="348">
        <v>0.47484599999999999</v>
      </c>
      <c r="Q247" s="348">
        <v>0</v>
      </c>
      <c r="R247" s="349">
        <v>13</v>
      </c>
      <c r="S247" s="349">
        <v>205</v>
      </c>
      <c r="T247" s="349">
        <f t="shared" si="41"/>
        <v>4.7506478636251961</v>
      </c>
      <c r="U247" s="349">
        <f t="shared" si="42"/>
        <v>74.914062464858858</v>
      </c>
      <c r="V247" s="348">
        <v>0</v>
      </c>
      <c r="W247" s="349">
        <v>4778</v>
      </c>
      <c r="X247" s="349">
        <v>2717</v>
      </c>
      <c r="Y247" s="349">
        <f t="shared" si="43"/>
        <v>1746.0458071077837</v>
      </c>
      <c r="Z247" s="349">
        <f t="shared" si="44"/>
        <v>992.88540349766606</v>
      </c>
      <c r="AA247" s="348">
        <v>1.7</v>
      </c>
      <c r="AB247" s="348">
        <v>0.7</v>
      </c>
      <c r="AC247" s="348">
        <v>0.1</v>
      </c>
      <c r="AD247" s="349">
        <f>('INFORM CC 2025'!AG244/10)*'Resultados INFORM CC'!AO247</f>
        <v>7514.01</v>
      </c>
      <c r="AE247" s="350">
        <f>('INFORM CC 2025'!AH244/10)*'Resultados INFORM CC'!AP247</f>
        <v>10385.770000000002</v>
      </c>
      <c r="AF247" s="350">
        <f>('INFORM CC 2025'!AI244/10)*'Resultados INFORM CC'!AQ247</f>
        <v>13380.96</v>
      </c>
      <c r="AG247" s="350">
        <f>('INFORM CC 2025'!AJ244/10)*'Resultados INFORM CC'!AR247</f>
        <v>18111.820000000003</v>
      </c>
      <c r="AH247" s="350">
        <f>('INFORM CC 2025'!AK244/10)*'Resultados INFORM CC'!AS247</f>
        <v>31954.239999999998</v>
      </c>
      <c r="AI247" s="350">
        <f>('INFORM CC 2025'!AG244/10)*'Resultados INFORM CC'!AT247</f>
        <v>2554.02</v>
      </c>
      <c r="AJ247" s="350">
        <f>('INFORM CC 2025'!AH244/10)*'Resultados INFORM CC'!AU247</f>
        <v>3795.3181586617434</v>
      </c>
      <c r="AK247" s="350">
        <f>('INFORM CC 2025'!AI244/10)*'Resultados INFORM CC'!AV247</f>
        <v>4889.8637720964771</v>
      </c>
      <c r="AL247" s="350">
        <f>('INFORM CC 2025'!AJ244/10)*'Resultados INFORM CC'!AU247</f>
        <v>3795.3181586617434</v>
      </c>
      <c r="AM247" s="350">
        <f>('INFORM CC 2025'!AK244/10)*'Resultados INFORM CC'!AV247</f>
        <v>4889.8637720964771</v>
      </c>
      <c r="AO247" s="349">
        <v>11927</v>
      </c>
      <c r="AP247" s="350">
        <v>17603</v>
      </c>
      <c r="AQ247" s="350">
        <v>21936</v>
      </c>
      <c r="AR247" s="350">
        <v>30698</v>
      </c>
      <c r="AS247" s="350">
        <v>52384</v>
      </c>
      <c r="AT247" s="350">
        <v>4054</v>
      </c>
      <c r="AU247" s="350">
        <f t="shared" si="45"/>
        <v>6432.7426417995639</v>
      </c>
      <c r="AV247" s="350">
        <f t="shared" si="46"/>
        <v>8016.1701181909466</v>
      </c>
      <c r="AW247" s="350">
        <f t="shared" si="47"/>
        <v>11218.106778274328</v>
      </c>
      <c r="AX247" s="350">
        <f t="shared" si="48"/>
        <v>19142.918283703253</v>
      </c>
    </row>
    <row r="248" spans="1:50">
      <c r="A248" s="367" t="s">
        <v>294</v>
      </c>
      <c r="B248" s="368" t="s">
        <v>308</v>
      </c>
      <c r="C248" s="369">
        <v>1516</v>
      </c>
      <c r="D248" s="341">
        <f>'INFORM CC 2025'!AG245</f>
        <v>6.2</v>
      </c>
      <c r="E248" s="340">
        <f>'INFORM CC 2025'!AI245</f>
        <v>5.6</v>
      </c>
      <c r="F248" s="348">
        <f t="shared" si="37"/>
        <v>0</v>
      </c>
      <c r="G248" s="348">
        <v>0.9113</v>
      </c>
      <c r="H248" s="340">
        <f>'INFORM CC 2025'!AH245</f>
        <v>5.3</v>
      </c>
      <c r="I248" s="348">
        <f t="shared" si="38"/>
        <v>0</v>
      </c>
      <c r="J248" s="348">
        <v>0.63386399999999998</v>
      </c>
      <c r="K248" s="341">
        <f>'INFORM CC 2025'!AK245</f>
        <v>5.7</v>
      </c>
      <c r="L248" s="348">
        <f t="shared" si="39"/>
        <v>0</v>
      </c>
      <c r="M248" s="348">
        <v>1.1452169999999999</v>
      </c>
      <c r="N248" s="341">
        <f>'INFORM CC 2025'!AJ245</f>
        <v>5.5</v>
      </c>
      <c r="O248" s="348">
        <f t="shared" si="40"/>
        <v>0</v>
      </c>
      <c r="P248" s="348">
        <v>0.47484599999999999</v>
      </c>
      <c r="Q248" s="348">
        <v>1.119791926133866E-2</v>
      </c>
      <c r="R248" s="349">
        <v>1</v>
      </c>
      <c r="S248" s="349">
        <v>29</v>
      </c>
      <c r="T248" s="349">
        <f t="shared" si="41"/>
        <v>0.36543445104809202</v>
      </c>
      <c r="U248" s="349">
        <f t="shared" si="42"/>
        <v>10.597599080394669</v>
      </c>
      <c r="V248" s="348">
        <v>0</v>
      </c>
      <c r="W248" s="349">
        <v>3170</v>
      </c>
      <c r="X248" s="349">
        <v>1797</v>
      </c>
      <c r="Y248" s="349">
        <f t="shared" si="43"/>
        <v>1158.4272098224517</v>
      </c>
      <c r="Z248" s="349">
        <f t="shared" si="44"/>
        <v>656.68570853342135</v>
      </c>
      <c r="AA248" s="348">
        <v>1.7</v>
      </c>
      <c r="AB248" s="348">
        <v>0.7</v>
      </c>
      <c r="AC248" s="348">
        <v>0.1</v>
      </c>
      <c r="AD248" s="349">
        <f>('INFORM CC 2025'!AG245/10)*'Resultados INFORM CC'!AO248</f>
        <v>5122.4399999999996</v>
      </c>
      <c r="AE248" s="350">
        <f>('INFORM CC 2025'!AH245/10)*'Resultados INFORM CC'!AP248</f>
        <v>6462.8200000000006</v>
      </c>
      <c r="AF248" s="350">
        <f>('INFORM CC 2025'!AI245/10)*'Resultados INFORM CC'!AQ248</f>
        <v>8509.1999999999989</v>
      </c>
      <c r="AG248" s="350">
        <f>('INFORM CC 2025'!AJ245/10)*'Resultados INFORM CC'!AR248</f>
        <v>11695.750000000002</v>
      </c>
      <c r="AH248" s="350">
        <f>('INFORM CC 2025'!AK245/10)*'Resultados INFORM CC'!AS248</f>
        <v>20683.590000000004</v>
      </c>
      <c r="AI248" s="350">
        <f>('INFORM CC 2025'!AG245/10)*'Resultados INFORM CC'!AT248</f>
        <v>1793.04</v>
      </c>
      <c r="AJ248" s="350">
        <f>('INFORM CC 2025'!AH245/10)*'Resultados INFORM CC'!AU248</f>
        <v>2361.7370789226302</v>
      </c>
      <c r="AK248" s="350">
        <f>('INFORM CC 2025'!AI245/10)*'Resultados INFORM CC'!AV248</f>
        <v>3109.5548308584248</v>
      </c>
      <c r="AL248" s="350">
        <f>('INFORM CC 2025'!AJ245/10)*'Resultados INFORM CC'!AU248</f>
        <v>2450.8592328442387</v>
      </c>
      <c r="AM248" s="350">
        <f>('INFORM CC 2025'!AK245/10)*'Resultados INFORM CC'!AV248</f>
        <v>3165.082595695183</v>
      </c>
      <c r="AO248" s="349">
        <v>8262</v>
      </c>
      <c r="AP248" s="350">
        <v>12194</v>
      </c>
      <c r="AQ248" s="350">
        <v>15195</v>
      </c>
      <c r="AR248" s="350">
        <v>21265</v>
      </c>
      <c r="AS248" s="350">
        <v>36287</v>
      </c>
      <c r="AT248" s="350">
        <v>2892</v>
      </c>
      <c r="AU248" s="350">
        <f t="shared" si="45"/>
        <v>4456.1076960804339</v>
      </c>
      <c r="AV248" s="350">
        <f t="shared" si="46"/>
        <v>5552.7764836757588</v>
      </c>
      <c r="AW248" s="350">
        <f t="shared" si="47"/>
        <v>7770.9636015376773</v>
      </c>
      <c r="AX248" s="350">
        <f t="shared" si="48"/>
        <v>13260.519925182116</v>
      </c>
    </row>
    <row r="249" spans="1:50">
      <c r="A249" s="367" t="s">
        <v>294</v>
      </c>
      <c r="B249" s="368" t="s">
        <v>309</v>
      </c>
      <c r="C249" s="369">
        <v>1517</v>
      </c>
      <c r="D249" s="341">
        <f>'INFORM CC 2025'!AG246</f>
        <v>6.4</v>
      </c>
      <c r="E249" s="340">
        <f>'INFORM CC 2025'!AI246</f>
        <v>4.8</v>
      </c>
      <c r="F249" s="348">
        <f t="shared" si="37"/>
        <v>0</v>
      </c>
      <c r="G249" s="348">
        <v>0.9113</v>
      </c>
      <c r="H249" s="340">
        <f>'INFORM CC 2025'!AH246</f>
        <v>4.5</v>
      </c>
      <c r="I249" s="348">
        <f t="shared" si="38"/>
        <v>0</v>
      </c>
      <c r="J249" s="348">
        <v>0.63386399999999998</v>
      </c>
      <c r="K249" s="341">
        <f>'INFORM CC 2025'!AK246</f>
        <v>4.5</v>
      </c>
      <c r="L249" s="348">
        <f t="shared" si="39"/>
        <v>0</v>
      </c>
      <c r="M249" s="348">
        <v>1.1452169999999999</v>
      </c>
      <c r="N249" s="341">
        <f>'INFORM CC 2025'!AJ246</f>
        <v>4.5999999999999996</v>
      </c>
      <c r="O249" s="348">
        <f t="shared" si="40"/>
        <v>0</v>
      </c>
      <c r="P249" s="348">
        <v>0.47484599999999999</v>
      </c>
      <c r="Q249" s="348">
        <v>6.732187068767001E-2</v>
      </c>
      <c r="R249" s="349">
        <v>41</v>
      </c>
      <c r="S249" s="349">
        <v>348</v>
      </c>
      <c r="T249" s="349">
        <f t="shared" si="41"/>
        <v>14.982812492971773</v>
      </c>
      <c r="U249" s="349">
        <f t="shared" si="42"/>
        <v>127.17118896473602</v>
      </c>
      <c r="V249" s="348">
        <v>0</v>
      </c>
      <c r="W249" s="349">
        <v>11206</v>
      </c>
      <c r="X249" s="349">
        <v>6188</v>
      </c>
      <c r="Y249" s="349">
        <f t="shared" si="43"/>
        <v>4095.0584584449193</v>
      </c>
      <c r="Z249" s="349">
        <f t="shared" si="44"/>
        <v>2261.3083830855935</v>
      </c>
      <c r="AA249" s="348">
        <v>1.7</v>
      </c>
      <c r="AB249" s="348">
        <v>0.7</v>
      </c>
      <c r="AC249" s="348">
        <v>0.1</v>
      </c>
      <c r="AD249" s="349">
        <f>('INFORM CC 2025'!AG246/10)*'Resultados INFORM CC'!AO249</f>
        <v>17973.12</v>
      </c>
      <c r="AE249" s="350">
        <f>('INFORM CC 2025'!AH246/10)*'Resultados INFORM CC'!AP249</f>
        <v>18651.600000000002</v>
      </c>
      <c r="AF249" s="350">
        <f>('INFORM CC 2025'!AI246/10)*'Resultados INFORM CC'!AQ249</f>
        <v>24792</v>
      </c>
      <c r="AG249" s="350">
        <f>('INFORM CC 2025'!AJ246/10)*'Resultados INFORM CC'!AR249</f>
        <v>33249.259999999995</v>
      </c>
      <c r="AH249" s="350">
        <f>('INFORM CC 2025'!AK246/10)*'Resultados INFORM CC'!AS249</f>
        <v>55503</v>
      </c>
      <c r="AI249" s="350">
        <f>('INFORM CC 2025'!AG246/10)*'Resultados INFORM CC'!AT249</f>
        <v>7004.16</v>
      </c>
      <c r="AJ249" s="350">
        <f>('INFORM CC 2025'!AH246/10)*'Resultados INFORM CC'!AU249</f>
        <v>6815.937207168593</v>
      </c>
      <c r="AK249" s="350">
        <f>('INFORM CC 2025'!AI246/10)*'Resultados INFORM CC'!AV249</f>
        <v>9059.8509103842971</v>
      </c>
      <c r="AL249" s="350">
        <f>('INFORM CC 2025'!AJ246/10)*'Resultados INFORM CC'!AU249</f>
        <v>6967.4024784390058</v>
      </c>
      <c r="AM249" s="350">
        <f>('INFORM CC 2025'!AK246/10)*'Resultados INFORM CC'!AV249</f>
        <v>8493.6102284852786</v>
      </c>
      <c r="AO249" s="349">
        <v>28083</v>
      </c>
      <c r="AP249" s="350">
        <v>41448</v>
      </c>
      <c r="AQ249" s="350">
        <v>51650</v>
      </c>
      <c r="AR249" s="350">
        <v>72281</v>
      </c>
      <c r="AS249" s="350">
        <v>123340</v>
      </c>
      <c r="AT249" s="350">
        <v>10944</v>
      </c>
      <c r="AU249" s="350">
        <f t="shared" si="45"/>
        <v>15146.527127041318</v>
      </c>
      <c r="AV249" s="350">
        <f t="shared" si="46"/>
        <v>18874.689396633952</v>
      </c>
      <c r="AW249" s="350">
        <f t="shared" si="47"/>
        <v>26413.967556207139</v>
      </c>
      <c r="AX249" s="350">
        <f t="shared" si="48"/>
        <v>45072.685192271667</v>
      </c>
    </row>
    <row r="250" spans="1:50">
      <c r="A250" s="367" t="s">
        <v>294</v>
      </c>
      <c r="B250" s="368" t="s">
        <v>310</v>
      </c>
      <c r="C250" s="369">
        <v>1518</v>
      </c>
      <c r="D250" s="341">
        <f>'INFORM CC 2025'!AG247</f>
        <v>6.2</v>
      </c>
      <c r="E250" s="340">
        <f>'INFORM CC 2025'!AI247</f>
        <v>5.5</v>
      </c>
      <c r="F250" s="348">
        <f t="shared" si="37"/>
        <v>0</v>
      </c>
      <c r="G250" s="348">
        <v>0.9113</v>
      </c>
      <c r="H250" s="340">
        <f>'INFORM CC 2025'!AH247</f>
        <v>5.0999999999999996</v>
      </c>
      <c r="I250" s="348">
        <f t="shared" si="38"/>
        <v>0</v>
      </c>
      <c r="J250" s="348">
        <v>0.63386399999999998</v>
      </c>
      <c r="K250" s="341">
        <f>'INFORM CC 2025'!AK247</f>
        <v>5.6</v>
      </c>
      <c r="L250" s="348">
        <f t="shared" si="39"/>
        <v>0</v>
      </c>
      <c r="M250" s="348">
        <v>1.1452169999999999</v>
      </c>
      <c r="N250" s="341">
        <f>'INFORM CC 2025'!AJ247</f>
        <v>5.4</v>
      </c>
      <c r="O250" s="348">
        <f t="shared" si="40"/>
        <v>0</v>
      </c>
      <c r="P250" s="348">
        <v>0.47484599999999999</v>
      </c>
      <c r="Q250" s="348">
        <v>0.82720344495728648</v>
      </c>
      <c r="R250" s="349">
        <v>178</v>
      </c>
      <c r="S250" s="349">
        <v>1832</v>
      </c>
      <c r="T250" s="349">
        <f t="shared" si="41"/>
        <v>65.047332286560376</v>
      </c>
      <c r="U250" s="349">
        <f t="shared" si="42"/>
        <v>669.47591432010461</v>
      </c>
      <c r="V250" s="348">
        <v>0</v>
      </c>
      <c r="W250" s="349">
        <v>4871</v>
      </c>
      <c r="X250" s="349">
        <v>2823</v>
      </c>
      <c r="Y250" s="349">
        <f t="shared" si="43"/>
        <v>1780.0312110552563</v>
      </c>
      <c r="Z250" s="349">
        <f t="shared" si="44"/>
        <v>1031.6214553087639</v>
      </c>
      <c r="AA250" s="348">
        <v>1.7</v>
      </c>
      <c r="AB250" s="348">
        <v>0.7</v>
      </c>
      <c r="AC250" s="348">
        <v>0.1</v>
      </c>
      <c r="AD250" s="349">
        <f>('INFORM CC 2025'!AG247/10)*'Resultados INFORM CC'!AO250</f>
        <v>7119.46</v>
      </c>
      <c r="AE250" s="350">
        <f>('INFORM CC 2025'!AH247/10)*'Resultados INFORM CC'!AP250</f>
        <v>8643.48</v>
      </c>
      <c r="AF250" s="350">
        <f>('INFORM CC 2025'!AI247/10)*'Resultados INFORM CC'!AQ250</f>
        <v>11615.45</v>
      </c>
      <c r="AG250" s="350">
        <f>('INFORM CC 2025'!AJ247/10)*'Resultados INFORM CC'!AR250</f>
        <v>15959.7</v>
      </c>
      <c r="AH250" s="350">
        <f>('INFORM CC 2025'!AK247/10)*'Resultados INFORM CC'!AS250</f>
        <v>28241.919999999998</v>
      </c>
      <c r="AI250" s="350">
        <f>('INFORM CC 2025'!AG247/10)*'Resultados INFORM CC'!AT250</f>
        <v>2629.42</v>
      </c>
      <c r="AJ250" s="350">
        <f>('INFORM CC 2025'!AH247/10)*'Resultados INFORM CC'!AU250</f>
        <v>3158.6253689451628</v>
      </c>
      <c r="AK250" s="350">
        <f>('INFORM CC 2025'!AI247/10)*'Resultados INFORM CC'!AV250</f>
        <v>4244.6855944265608</v>
      </c>
      <c r="AL250" s="350">
        <f>('INFORM CC 2025'!AJ247/10)*'Resultados INFORM CC'!AU250</f>
        <v>3344.4268612360547</v>
      </c>
      <c r="AM250" s="350">
        <f>('INFORM CC 2025'!AK247/10)*'Resultados INFORM CC'!AV250</f>
        <v>4321.8616961434063</v>
      </c>
      <c r="AO250" s="349">
        <v>11483</v>
      </c>
      <c r="AP250" s="350">
        <v>16948</v>
      </c>
      <c r="AQ250" s="350">
        <v>21119</v>
      </c>
      <c r="AR250" s="350">
        <v>29555</v>
      </c>
      <c r="AS250" s="350">
        <v>50432</v>
      </c>
      <c r="AT250" s="350">
        <v>4241</v>
      </c>
      <c r="AU250" s="350">
        <f t="shared" si="45"/>
        <v>6193.383076363064</v>
      </c>
      <c r="AV250" s="350">
        <f t="shared" si="46"/>
        <v>7717.6101716846551</v>
      </c>
      <c r="AW250" s="350">
        <f t="shared" si="47"/>
        <v>10800.41520072636</v>
      </c>
      <c r="AX250" s="350">
        <f t="shared" si="48"/>
        <v>18429.590235257376</v>
      </c>
    </row>
    <row r="251" spans="1:50">
      <c r="A251" s="367" t="s">
        <v>294</v>
      </c>
      <c r="B251" s="368" t="s">
        <v>311</v>
      </c>
      <c r="C251" s="369">
        <v>1519</v>
      </c>
      <c r="D251" s="341">
        <f>'INFORM CC 2025'!AG248</f>
        <v>6.2</v>
      </c>
      <c r="E251" s="340">
        <f>'INFORM CC 2025'!AI248</f>
        <v>4.9000000000000004</v>
      </c>
      <c r="F251" s="348">
        <f t="shared" si="37"/>
        <v>0</v>
      </c>
      <c r="G251" s="348">
        <v>0.9113</v>
      </c>
      <c r="H251" s="340">
        <f>'INFORM CC 2025'!AH248</f>
        <v>4.8</v>
      </c>
      <c r="I251" s="348">
        <f t="shared" si="38"/>
        <v>0</v>
      </c>
      <c r="J251" s="348">
        <v>0.63386399999999998</v>
      </c>
      <c r="K251" s="341">
        <f>'INFORM CC 2025'!AK248</f>
        <v>4.8</v>
      </c>
      <c r="L251" s="348">
        <f t="shared" si="39"/>
        <v>0</v>
      </c>
      <c r="M251" s="348">
        <v>1.1452169999999999</v>
      </c>
      <c r="N251" s="341">
        <f>'INFORM CC 2025'!AJ248</f>
        <v>4.8</v>
      </c>
      <c r="O251" s="348">
        <f t="shared" si="40"/>
        <v>0</v>
      </c>
      <c r="P251" s="348">
        <v>0.47484599999999999</v>
      </c>
      <c r="Q251" s="348">
        <v>0.30012282481420249</v>
      </c>
      <c r="R251" s="349">
        <v>93</v>
      </c>
      <c r="S251" s="349">
        <v>1181</v>
      </c>
      <c r="T251" s="349">
        <f t="shared" si="41"/>
        <v>33.985403947472555</v>
      </c>
      <c r="U251" s="349">
        <f t="shared" si="42"/>
        <v>431.57808668779666</v>
      </c>
      <c r="V251" s="348">
        <v>0</v>
      </c>
      <c r="W251" s="349">
        <v>8863</v>
      </c>
      <c r="X251" s="349">
        <v>5071</v>
      </c>
      <c r="Y251" s="349">
        <f t="shared" si="43"/>
        <v>3238.8455396392396</v>
      </c>
      <c r="Z251" s="349">
        <f t="shared" si="44"/>
        <v>1853.1181012648747</v>
      </c>
      <c r="AA251" s="348">
        <v>1.7</v>
      </c>
      <c r="AB251" s="348">
        <v>0.7</v>
      </c>
      <c r="AC251" s="348">
        <v>0.1</v>
      </c>
      <c r="AD251" s="349">
        <f>('INFORM CC 2025'!AG248/10)*'Resultados INFORM CC'!AO251</f>
        <v>13259.94</v>
      </c>
      <c r="AE251" s="350">
        <f>('INFORM CC 2025'!AH248/10)*'Resultados INFORM CC'!AP251</f>
        <v>15151.199999999999</v>
      </c>
      <c r="AF251" s="350">
        <f>('INFORM CC 2025'!AI248/10)*'Resultados INFORM CC'!AQ251</f>
        <v>19273.660000000003</v>
      </c>
      <c r="AG251" s="350">
        <f>('INFORM CC 2025'!AJ248/10)*'Resultados INFORM CC'!AR251</f>
        <v>26422.079999999998</v>
      </c>
      <c r="AH251" s="350">
        <f>('INFORM CC 2025'!AK248/10)*'Resultados INFORM CC'!AS251</f>
        <v>45086.879999999997</v>
      </c>
      <c r="AI251" s="350">
        <f>('INFORM CC 2025'!AG248/10)*'Resultados INFORM CC'!AT251</f>
        <v>4876.3</v>
      </c>
      <c r="AJ251" s="350">
        <f>('INFORM CC 2025'!AH248/10)*'Resultados INFORM CC'!AU251</f>
        <v>5536.7704547198518</v>
      </c>
      <c r="AK251" s="350">
        <f>('INFORM CC 2025'!AI248/10)*'Resultados INFORM CC'!AV251</f>
        <v>7043.25936178757</v>
      </c>
      <c r="AL251" s="350">
        <f>('INFORM CC 2025'!AJ248/10)*'Resultados INFORM CC'!AU251</f>
        <v>5536.7704547198518</v>
      </c>
      <c r="AM251" s="350">
        <f>('INFORM CC 2025'!AK248/10)*'Resultados INFORM CC'!AV251</f>
        <v>6899.5193748123129</v>
      </c>
      <c r="AO251" s="349">
        <v>21387</v>
      </c>
      <c r="AP251" s="350">
        <v>31565</v>
      </c>
      <c r="AQ251" s="350">
        <v>39334</v>
      </c>
      <c r="AR251" s="350">
        <v>55046</v>
      </c>
      <c r="AS251" s="350">
        <v>93931</v>
      </c>
      <c r="AT251" s="350">
        <v>7865</v>
      </c>
      <c r="AU251" s="350">
        <f t="shared" si="45"/>
        <v>11534.938447333025</v>
      </c>
      <c r="AV251" s="350">
        <f t="shared" si="46"/>
        <v>14373.998697525652</v>
      </c>
      <c r="AW251" s="350">
        <f t="shared" si="47"/>
        <v>20115.704792393273</v>
      </c>
      <c r="AX251" s="350">
        <f t="shared" si="48"/>
        <v>34325.623421398333</v>
      </c>
    </row>
    <row r="252" spans="1:50">
      <c r="A252" s="367" t="s">
        <v>294</v>
      </c>
      <c r="B252" s="368" t="s">
        <v>312</v>
      </c>
      <c r="C252" s="369">
        <v>1520</v>
      </c>
      <c r="D252" s="341">
        <f>'INFORM CC 2025'!AG249</f>
        <v>6.2</v>
      </c>
      <c r="E252" s="340">
        <f>'INFORM CC 2025'!AI249</f>
        <v>5.8</v>
      </c>
      <c r="F252" s="348">
        <f t="shared" si="37"/>
        <v>0</v>
      </c>
      <c r="G252" s="348">
        <v>0.9113</v>
      </c>
      <c r="H252" s="340">
        <f>'INFORM CC 2025'!AH249</f>
        <v>5.8</v>
      </c>
      <c r="I252" s="348">
        <f t="shared" si="38"/>
        <v>0</v>
      </c>
      <c r="J252" s="348">
        <v>0.63386399999999998</v>
      </c>
      <c r="K252" s="341">
        <f>'INFORM CC 2025'!AK249</f>
        <v>6</v>
      </c>
      <c r="L252" s="348">
        <f t="shared" si="39"/>
        <v>0</v>
      </c>
      <c r="M252" s="348">
        <v>1.1452169999999999</v>
      </c>
      <c r="N252" s="341">
        <f>'INFORM CC 2025'!AJ249</f>
        <v>5.9</v>
      </c>
      <c r="O252" s="348">
        <f t="shared" si="40"/>
        <v>0</v>
      </c>
      <c r="P252" s="348">
        <v>0.47484599999999999</v>
      </c>
      <c r="Q252" s="348">
        <v>9.4271721778527273E-2</v>
      </c>
      <c r="R252" s="349">
        <v>129</v>
      </c>
      <c r="S252" s="349">
        <v>1375</v>
      </c>
      <c r="T252" s="349">
        <f t="shared" si="41"/>
        <v>47.141044185203874</v>
      </c>
      <c r="U252" s="349">
        <f t="shared" si="42"/>
        <v>502.47237019112652</v>
      </c>
      <c r="V252" s="348">
        <v>0</v>
      </c>
      <c r="W252" s="349">
        <v>4749</v>
      </c>
      <c r="X252" s="349">
        <v>2729</v>
      </c>
      <c r="Y252" s="349">
        <f t="shared" si="43"/>
        <v>1735.448208027389</v>
      </c>
      <c r="Z252" s="349">
        <f t="shared" si="44"/>
        <v>997.27061691024312</v>
      </c>
      <c r="AA252" s="348">
        <v>1.7</v>
      </c>
      <c r="AB252" s="348">
        <v>0.7</v>
      </c>
      <c r="AC252" s="348">
        <v>0.1</v>
      </c>
      <c r="AD252" s="349">
        <f>('INFORM CC 2025'!AG249/10)*'Resultados INFORM CC'!AO252</f>
        <v>6864.0199999999995</v>
      </c>
      <c r="AE252" s="350">
        <f>('INFORM CC 2025'!AH249/10)*'Resultados INFORM CC'!AP252</f>
        <v>9477.1999999999989</v>
      </c>
      <c r="AF252" s="350">
        <f>('INFORM CC 2025'!AI249/10)*'Resultados INFORM CC'!AQ252</f>
        <v>11809.96</v>
      </c>
      <c r="AG252" s="350">
        <f>('INFORM CC 2025'!AJ249/10)*'Resultados INFORM CC'!AR252</f>
        <v>16812.640000000003</v>
      </c>
      <c r="AH252" s="350">
        <f>('INFORM CC 2025'!AK249/10)*'Resultados INFORM CC'!AS252</f>
        <v>29175</v>
      </c>
      <c r="AI252" s="350">
        <f>('INFORM CC 2025'!AG249/10)*'Resultados INFORM CC'!AT252</f>
        <v>2535.8000000000002</v>
      </c>
      <c r="AJ252" s="350">
        <f>('INFORM CC 2025'!AH249/10)*'Resultados INFORM CC'!AU252</f>
        <v>3463.2953794729774</v>
      </c>
      <c r="AK252" s="350">
        <f>('INFORM CC 2025'!AI249/10)*'Resultados INFORM CC'!AV252</f>
        <v>4315.7662494999249</v>
      </c>
      <c r="AL252" s="350">
        <f>('INFORM CC 2025'!AJ249/10)*'Resultados INFORM CC'!AU252</f>
        <v>3523.0073687742365</v>
      </c>
      <c r="AM252" s="350">
        <f>('INFORM CC 2025'!AK249/10)*'Resultados INFORM CC'!AV252</f>
        <v>4464.5857753447499</v>
      </c>
      <c r="AO252" s="349">
        <v>11071</v>
      </c>
      <c r="AP252" s="350">
        <v>16340</v>
      </c>
      <c r="AQ252" s="350">
        <v>20362</v>
      </c>
      <c r="AR252" s="350">
        <v>28496</v>
      </c>
      <c r="AS252" s="350">
        <v>48625</v>
      </c>
      <c r="AT252" s="350">
        <v>4090</v>
      </c>
      <c r="AU252" s="350">
        <f t="shared" si="45"/>
        <v>5971.1989301258236</v>
      </c>
      <c r="AV252" s="350">
        <f t="shared" si="46"/>
        <v>7440.9762922412501</v>
      </c>
      <c r="AW252" s="350">
        <f t="shared" si="47"/>
        <v>10413.420117066431</v>
      </c>
      <c r="AX252" s="350">
        <f t="shared" si="48"/>
        <v>17769.250182213476</v>
      </c>
    </row>
    <row r="253" spans="1:50">
      <c r="A253" s="367" t="s">
        <v>294</v>
      </c>
      <c r="B253" s="368" t="s">
        <v>313</v>
      </c>
      <c r="C253" s="369">
        <v>1521</v>
      </c>
      <c r="D253" s="341">
        <f>'INFORM CC 2025'!AG250</f>
        <v>6.6</v>
      </c>
      <c r="E253" s="340">
        <f>'INFORM CC 2025'!AI250</f>
        <v>6</v>
      </c>
      <c r="F253" s="348">
        <f t="shared" si="37"/>
        <v>0</v>
      </c>
      <c r="G253" s="348">
        <v>0.9113</v>
      </c>
      <c r="H253" s="340">
        <f>'INFORM CC 2025'!AH250</f>
        <v>5.8</v>
      </c>
      <c r="I253" s="348">
        <f t="shared" si="38"/>
        <v>0</v>
      </c>
      <c r="J253" s="348">
        <v>0.63386399999999998</v>
      </c>
      <c r="K253" s="341">
        <f>'INFORM CC 2025'!AK250</f>
        <v>5.7</v>
      </c>
      <c r="L253" s="348">
        <f t="shared" si="39"/>
        <v>0</v>
      </c>
      <c r="M253" s="348">
        <v>1.1452169999999999</v>
      </c>
      <c r="N253" s="341">
        <f>'INFORM CC 2025'!AJ250</f>
        <v>6</v>
      </c>
      <c r="O253" s="348">
        <f t="shared" si="40"/>
        <v>0</v>
      </c>
      <c r="P253" s="348">
        <v>0.47484599999999999</v>
      </c>
      <c r="Q253" s="348">
        <v>3.4090908891206168E-2</v>
      </c>
      <c r="R253" s="349">
        <v>2</v>
      </c>
      <c r="S253" s="349">
        <v>52</v>
      </c>
      <c r="T253" s="349">
        <f t="shared" si="41"/>
        <v>0.73086890209618405</v>
      </c>
      <c r="U253" s="349">
        <f t="shared" si="42"/>
        <v>19.002591454500784</v>
      </c>
      <c r="V253" s="348">
        <v>0</v>
      </c>
      <c r="W253" s="349">
        <v>3302</v>
      </c>
      <c r="X253" s="349">
        <v>1872</v>
      </c>
      <c r="Y253" s="349">
        <f t="shared" si="43"/>
        <v>1206.6645573607998</v>
      </c>
      <c r="Z253" s="349">
        <f t="shared" si="44"/>
        <v>684.09329236202825</v>
      </c>
      <c r="AA253" s="348">
        <v>1.7</v>
      </c>
      <c r="AB253" s="348">
        <v>0.7</v>
      </c>
      <c r="AC253" s="348">
        <v>0.1</v>
      </c>
      <c r="AD253" s="349">
        <f>('INFORM CC 2025'!AG250/10)*'Resultados INFORM CC'!AO253</f>
        <v>5492.5199999999995</v>
      </c>
      <c r="AE253" s="350">
        <f>('INFORM CC 2025'!AH250/10)*'Resultados INFORM CC'!AP253</f>
        <v>7124.1399999999994</v>
      </c>
      <c r="AF253" s="350">
        <f>('INFORM CC 2025'!AI250/10)*'Resultados INFORM CC'!AQ253</f>
        <v>9183.6</v>
      </c>
      <c r="AG253" s="350">
        <f>('INFORM CC 2025'!AJ250/10)*'Resultados INFORM CC'!AR253</f>
        <v>12852</v>
      </c>
      <c r="AH253" s="350">
        <f>('INFORM CC 2025'!AK250/10)*'Resultados INFORM CC'!AS253</f>
        <v>20834.070000000003</v>
      </c>
      <c r="AI253" s="350">
        <f>('INFORM CC 2025'!AG250/10)*'Resultados INFORM CC'!AT253</f>
        <v>1950.2999999999997</v>
      </c>
      <c r="AJ253" s="350">
        <f>('INFORM CC 2025'!AH250/10)*'Resultados INFORM CC'!AU253</f>
        <v>2603.4061900897541</v>
      </c>
      <c r="AK253" s="350">
        <f>('INFORM CC 2025'!AI250/10)*'Resultados INFORM CC'!AV253</f>
        <v>3356.0038246452582</v>
      </c>
      <c r="AL253" s="350">
        <f>('INFORM CC 2025'!AJ250/10)*'Resultados INFORM CC'!AU253</f>
        <v>2693.1788173342284</v>
      </c>
      <c r="AM253" s="350">
        <f>('INFORM CC 2025'!AK250/10)*'Resultados INFORM CC'!AV253</f>
        <v>3188.2036334129957</v>
      </c>
      <c r="AO253" s="349">
        <v>8322</v>
      </c>
      <c r="AP253" s="350">
        <v>12283</v>
      </c>
      <c r="AQ253" s="350">
        <v>15306</v>
      </c>
      <c r="AR253" s="350">
        <v>21420</v>
      </c>
      <c r="AS253" s="350">
        <v>36551</v>
      </c>
      <c r="AT253" s="350">
        <v>2955</v>
      </c>
      <c r="AU253" s="350">
        <f t="shared" si="45"/>
        <v>4488.6313622237139</v>
      </c>
      <c r="AV253" s="350">
        <f t="shared" si="46"/>
        <v>5593.3397077420968</v>
      </c>
      <c r="AW253" s="350">
        <f t="shared" si="47"/>
        <v>7827.6059414501315</v>
      </c>
      <c r="AX253" s="350">
        <f t="shared" si="48"/>
        <v>13356.994620258811</v>
      </c>
    </row>
    <row r="254" spans="1:50">
      <c r="A254" s="367" t="s">
        <v>294</v>
      </c>
      <c r="B254" s="368" t="s">
        <v>314</v>
      </c>
      <c r="C254" s="369">
        <v>1522</v>
      </c>
      <c r="D254" s="341">
        <f>'INFORM CC 2025'!AG251</f>
        <v>7</v>
      </c>
      <c r="E254" s="340">
        <f>'INFORM CC 2025'!AI251</f>
        <v>7.1</v>
      </c>
      <c r="F254" s="348">
        <f t="shared" si="37"/>
        <v>9.9999999999999645E-2</v>
      </c>
      <c r="G254" s="348">
        <v>0.9113</v>
      </c>
      <c r="H254" s="340">
        <f>'INFORM CC 2025'!AH251</f>
        <v>7</v>
      </c>
      <c r="I254" s="348">
        <f t="shared" si="38"/>
        <v>0</v>
      </c>
      <c r="J254" s="348">
        <v>0.63386399999999998</v>
      </c>
      <c r="K254" s="341">
        <f>'INFORM CC 2025'!AK251</f>
        <v>6.9</v>
      </c>
      <c r="L254" s="348">
        <f t="shared" si="39"/>
        <v>0</v>
      </c>
      <c r="M254" s="348">
        <v>1.1452169999999999</v>
      </c>
      <c r="N254" s="341">
        <f>'INFORM CC 2025'!AJ251</f>
        <v>7</v>
      </c>
      <c r="O254" s="348">
        <f t="shared" si="40"/>
        <v>0</v>
      </c>
      <c r="P254" s="348">
        <v>0.47484599999999999</v>
      </c>
      <c r="Q254" s="348">
        <v>7.0638820596091514E-3</v>
      </c>
      <c r="R254" s="349">
        <v>0</v>
      </c>
      <c r="S254" s="349">
        <v>18</v>
      </c>
      <c r="T254" s="349">
        <f t="shared" si="41"/>
        <v>0</v>
      </c>
      <c r="U254" s="349">
        <f t="shared" si="42"/>
        <v>6.577820118865656</v>
      </c>
      <c r="V254" s="348">
        <v>0</v>
      </c>
      <c r="W254" s="349">
        <v>4970</v>
      </c>
      <c r="X254" s="349">
        <v>2846</v>
      </c>
      <c r="Y254" s="349">
        <f t="shared" si="43"/>
        <v>1816.2092217090174</v>
      </c>
      <c r="Z254" s="349">
        <f t="shared" si="44"/>
        <v>1040.02644768287</v>
      </c>
      <c r="AA254" s="348">
        <v>1.7</v>
      </c>
      <c r="AB254" s="348">
        <v>0.7</v>
      </c>
      <c r="AC254" s="348">
        <v>0.1</v>
      </c>
      <c r="AD254" s="349">
        <f>('INFORM CC 2025'!AG251/10)*'Resultados INFORM CC'!AO254</f>
        <v>9434.5999999999985</v>
      </c>
      <c r="AE254" s="350">
        <f>('INFORM CC 2025'!AH251/10)*'Resultados INFORM CC'!AP254</f>
        <v>13925.099999999999</v>
      </c>
      <c r="AF254" s="350">
        <f>('INFORM CC 2025'!AI251/10)*'Resultados INFORM CC'!AQ254</f>
        <v>17600.189999999999</v>
      </c>
      <c r="AG254" s="350">
        <f>('INFORM CC 2025'!AJ251/10)*'Resultados INFORM CC'!AR254</f>
        <v>24283.699999999997</v>
      </c>
      <c r="AH254" s="350">
        <f>('INFORM CC 2025'!AK251/10)*'Resultados INFORM CC'!AS254</f>
        <v>40845.93</v>
      </c>
      <c r="AI254" s="350">
        <f>('INFORM CC 2025'!AG251/10)*'Resultados INFORM CC'!AT254</f>
        <v>4056.4999999999995</v>
      </c>
      <c r="AJ254" s="350">
        <f>('INFORM CC 2025'!AH251/10)*'Resultados INFORM CC'!AU254</f>
        <v>5088.7112742897862</v>
      </c>
      <c r="AK254" s="350">
        <f>('INFORM CC 2025'!AI251/10)*'Resultados INFORM CC'!AV254</f>
        <v>6431.7157709921185</v>
      </c>
      <c r="AL254" s="350">
        <f>('INFORM CC 2025'!AJ251/10)*'Resultados INFORM CC'!AU254</f>
        <v>5088.7112742897862</v>
      </c>
      <c r="AM254" s="350">
        <f>('INFORM CC 2025'!AK251/10)*'Resultados INFORM CC'!AV254</f>
        <v>6250.5406788514956</v>
      </c>
      <c r="AO254" s="349">
        <v>13478</v>
      </c>
      <c r="AP254" s="350">
        <v>19893</v>
      </c>
      <c r="AQ254" s="350">
        <v>24789</v>
      </c>
      <c r="AR254" s="350">
        <v>34691</v>
      </c>
      <c r="AS254" s="350">
        <v>59197</v>
      </c>
      <c r="AT254" s="350">
        <v>5795</v>
      </c>
      <c r="AU254" s="350">
        <f t="shared" si="45"/>
        <v>7269.5875346996945</v>
      </c>
      <c r="AV254" s="350">
        <f t="shared" si="46"/>
        <v>9058.7546070311528</v>
      </c>
      <c r="AW254" s="350">
        <f t="shared" si="47"/>
        <v>12677.28654130936</v>
      </c>
      <c r="AX254" s="350">
        <f t="shared" si="48"/>
        <v>21632.623198693902</v>
      </c>
    </row>
    <row r="255" spans="1:50">
      <c r="A255" s="367" t="s">
        <v>294</v>
      </c>
      <c r="B255" s="368" t="s">
        <v>315</v>
      </c>
      <c r="C255" s="369">
        <v>1523</v>
      </c>
      <c r="D255" s="341">
        <f>'INFORM CC 2025'!AG252</f>
        <v>5.6</v>
      </c>
      <c r="E255" s="340">
        <f>'INFORM CC 2025'!AI252</f>
        <v>4.9000000000000004</v>
      </c>
      <c r="F255" s="348">
        <f t="shared" si="37"/>
        <v>0</v>
      </c>
      <c r="G255" s="348">
        <v>0.9113</v>
      </c>
      <c r="H255" s="340">
        <f>'INFORM CC 2025'!AH252</f>
        <v>4.5999999999999996</v>
      </c>
      <c r="I255" s="348">
        <f t="shared" si="38"/>
        <v>0</v>
      </c>
      <c r="J255" s="348">
        <v>0.63386399999999998</v>
      </c>
      <c r="K255" s="341">
        <f>'INFORM CC 2025'!AK252</f>
        <v>4.9000000000000004</v>
      </c>
      <c r="L255" s="348">
        <f t="shared" si="39"/>
        <v>0</v>
      </c>
      <c r="M255" s="348">
        <v>1.1452169999999999</v>
      </c>
      <c r="N255" s="341">
        <f>'INFORM CC 2025'!AJ252</f>
        <v>4.7</v>
      </c>
      <c r="O255" s="348">
        <f t="shared" si="40"/>
        <v>0</v>
      </c>
      <c r="P255" s="348">
        <v>0.47484599999999999</v>
      </c>
      <c r="Q255" s="348">
        <v>0.2218168565853855</v>
      </c>
      <c r="R255" s="349">
        <v>159</v>
      </c>
      <c r="S255" s="349">
        <v>1610</v>
      </c>
      <c r="T255" s="349">
        <f t="shared" si="41"/>
        <v>58.104077716646628</v>
      </c>
      <c r="U255" s="349">
        <f t="shared" si="42"/>
        <v>588.34946618742811</v>
      </c>
      <c r="V255" s="348">
        <v>0</v>
      </c>
      <c r="W255" s="349">
        <v>11212</v>
      </c>
      <c r="X255" s="349">
        <v>6356</v>
      </c>
      <c r="Y255" s="349">
        <f t="shared" si="43"/>
        <v>4097.2510651512075</v>
      </c>
      <c r="Z255" s="349">
        <f t="shared" si="44"/>
        <v>2322.7013708616728</v>
      </c>
      <c r="AA255" s="348">
        <v>1.7</v>
      </c>
      <c r="AB255" s="348">
        <v>0.7</v>
      </c>
      <c r="AC255" s="348">
        <v>0.1</v>
      </c>
      <c r="AD255" s="349">
        <f>('INFORM CC 2025'!AG252/10)*'Resultados INFORM CC'!AO255</f>
        <v>16059.679999999998</v>
      </c>
      <c r="AE255" s="350">
        <f>('INFORM CC 2025'!AH252/10)*'Resultados INFORM CC'!AP255</f>
        <v>19470.419999999998</v>
      </c>
      <c r="AF255" s="350">
        <f>('INFORM CC 2025'!AI252/10)*'Resultados INFORM CC'!AQ255</f>
        <v>25845.050000000003</v>
      </c>
      <c r="AG255" s="350">
        <f>('INFORM CC 2025'!AJ252/10)*'Resultados INFORM CC'!AR255</f>
        <v>34692.11</v>
      </c>
      <c r="AH255" s="350">
        <f>('INFORM CC 2025'!AK252/10)*'Resultados INFORM CC'!AS255</f>
        <v>61717.460000000006</v>
      </c>
      <c r="AI255" s="350">
        <f>('INFORM CC 2025'!AG252/10)*'Resultados INFORM CC'!AT255</f>
        <v>6618.079999999999</v>
      </c>
      <c r="AJ255" s="350">
        <f>('INFORM CC 2025'!AH252/10)*'Resultados INFORM CC'!AU255</f>
        <v>7115.1622443757915</v>
      </c>
      <c r="AK255" s="350">
        <f>('INFORM CC 2025'!AI252/10)*'Resultados INFORM CC'!AV255</f>
        <v>9444.6716590604919</v>
      </c>
      <c r="AL255" s="350">
        <f>('INFORM CC 2025'!AJ252/10)*'Resultados INFORM CC'!AU255</f>
        <v>7269.8396844709187</v>
      </c>
      <c r="AM255" s="350">
        <f>('INFORM CC 2025'!AK252/10)*'Resultados INFORM CC'!AV255</f>
        <v>9444.6716590604919</v>
      </c>
      <c r="AO255" s="349">
        <v>28678</v>
      </c>
      <c r="AP255" s="350">
        <v>42327</v>
      </c>
      <c r="AQ255" s="350">
        <v>52745</v>
      </c>
      <c r="AR255" s="350">
        <v>73813</v>
      </c>
      <c r="AS255" s="350">
        <v>125954</v>
      </c>
      <c r="AT255" s="350">
        <v>11818</v>
      </c>
      <c r="AU255" s="350">
        <f t="shared" si="45"/>
        <v>15467.744009512591</v>
      </c>
      <c r="AV255" s="350">
        <f t="shared" si="46"/>
        <v>19274.840120531615</v>
      </c>
      <c r="AW255" s="350">
        <f t="shared" si="47"/>
        <v>26973.813135212815</v>
      </c>
      <c r="AX255" s="350">
        <f t="shared" si="48"/>
        <v>46027.930847311385</v>
      </c>
    </row>
    <row r="256" spans="1:50">
      <c r="A256" s="367" t="s">
        <v>316</v>
      </c>
      <c r="B256" s="368" t="s">
        <v>317</v>
      </c>
      <c r="C256" s="369">
        <v>1601</v>
      </c>
      <c r="D256" s="341">
        <f>'INFORM CC 2025'!AG253</f>
        <v>5.7</v>
      </c>
      <c r="E256" s="340">
        <f>'INFORM CC 2025'!AI253</f>
        <v>4.9000000000000004</v>
      </c>
      <c r="F256" s="348">
        <f t="shared" si="37"/>
        <v>0</v>
      </c>
      <c r="G256" s="348">
        <v>0.9113</v>
      </c>
      <c r="H256" s="340">
        <f>'INFORM CC 2025'!AH253</f>
        <v>4.7</v>
      </c>
      <c r="I256" s="348">
        <f t="shared" si="38"/>
        <v>0</v>
      </c>
      <c r="J256" s="348">
        <v>0.63386399999999998</v>
      </c>
      <c r="K256" s="341">
        <f>'INFORM CC 2025'!AK253</f>
        <v>4.5</v>
      </c>
      <c r="L256" s="348">
        <f t="shared" si="39"/>
        <v>0</v>
      </c>
      <c r="M256" s="348">
        <v>1.1452169999999999</v>
      </c>
      <c r="N256" s="341">
        <f>'INFORM CC 2025'!AJ253</f>
        <v>4.7</v>
      </c>
      <c r="O256" s="348">
        <f t="shared" si="40"/>
        <v>0</v>
      </c>
      <c r="P256" s="348">
        <v>0.47484599999999999</v>
      </c>
      <c r="Q256" s="348">
        <v>0.87911547950697011</v>
      </c>
      <c r="R256" s="349">
        <v>1036</v>
      </c>
      <c r="S256" s="349">
        <v>7917</v>
      </c>
      <c r="T256" s="349">
        <f t="shared" si="41"/>
        <v>378.59009128582335</v>
      </c>
      <c r="U256" s="349">
        <f t="shared" si="42"/>
        <v>2893.1445489477446</v>
      </c>
      <c r="V256" s="348">
        <v>0</v>
      </c>
      <c r="W256" s="349">
        <v>14824</v>
      </c>
      <c r="X256" s="349">
        <v>10517</v>
      </c>
      <c r="Y256" s="349">
        <f t="shared" si="43"/>
        <v>5417.2003023369161</v>
      </c>
      <c r="Z256" s="349">
        <f t="shared" si="44"/>
        <v>3843.2741216727836</v>
      </c>
      <c r="AA256" s="348">
        <v>1.7</v>
      </c>
      <c r="AB256" s="348">
        <v>0.7</v>
      </c>
      <c r="AC256" s="348">
        <v>0.1</v>
      </c>
      <c r="AD256" s="349">
        <f>('INFORM CC 2025'!AG253/10)*'Resultados INFORM CC'!AO256</f>
        <v>27911.190000000002</v>
      </c>
      <c r="AE256" s="350">
        <f>('INFORM CC 2025'!AH253/10)*'Resultados INFORM CC'!AP256</f>
        <v>33967.370000000003</v>
      </c>
      <c r="AF256" s="350">
        <f>('INFORM CC 2025'!AI253/10)*'Resultados INFORM CC'!AQ256</f>
        <v>44128.91</v>
      </c>
      <c r="AG256" s="350">
        <f>('INFORM CC 2025'!AJ253/10)*'Resultados INFORM CC'!AR256</f>
        <v>59235.040000000001</v>
      </c>
      <c r="AH256" s="350">
        <f>('INFORM CC 2025'!AK253/10)*'Resultados INFORM CC'!AS256</f>
        <v>96777.45</v>
      </c>
      <c r="AI256" s="350">
        <f>('INFORM CC 2025'!AG253/10)*'Resultados INFORM CC'!AT256</f>
        <v>9695.7000000000007</v>
      </c>
      <c r="AJ256" s="350">
        <f>('INFORM CC 2025'!AH253/10)*'Resultados INFORM CC'!AU256</f>
        <v>12412.847209497431</v>
      </c>
      <c r="AK256" s="350">
        <f>('INFORM CC 2025'!AI253/10)*'Resultados INFORM CC'!AV256</f>
        <v>16126.224001200662</v>
      </c>
      <c r="AL256" s="350">
        <f>('INFORM CC 2025'!AJ253/10)*'Resultados INFORM CC'!AU256</f>
        <v>12412.847209497431</v>
      </c>
      <c r="AM256" s="350">
        <f>('INFORM CC 2025'!AK253/10)*'Resultados INFORM CC'!AV256</f>
        <v>14809.797552123056</v>
      </c>
      <c r="AO256" s="349">
        <v>48967</v>
      </c>
      <c r="AP256" s="350">
        <v>72271</v>
      </c>
      <c r="AQ256" s="350">
        <v>90059</v>
      </c>
      <c r="AR256" s="350">
        <v>126032</v>
      </c>
      <c r="AS256" s="350">
        <v>215061</v>
      </c>
      <c r="AT256" s="350">
        <v>17010</v>
      </c>
      <c r="AU256" s="350">
        <f t="shared" si="45"/>
        <v>26410.313211696659</v>
      </c>
      <c r="AV256" s="350">
        <f t="shared" si="46"/>
        <v>32910.661226940123</v>
      </c>
      <c r="AW256" s="350">
        <f t="shared" si="47"/>
        <v>46056.434734493138</v>
      </c>
      <c r="AX256" s="350">
        <f t="shared" si="48"/>
        <v>78590.698476853722</v>
      </c>
    </row>
    <row r="257" spans="1:50">
      <c r="A257" s="367" t="s">
        <v>316</v>
      </c>
      <c r="B257" s="368" t="s">
        <v>318</v>
      </c>
      <c r="C257" s="369">
        <v>1602</v>
      </c>
      <c r="D257" s="341">
        <f>'INFORM CC 2025'!AG254</f>
        <v>5.7</v>
      </c>
      <c r="E257" s="340">
        <f>'INFORM CC 2025'!AI254</f>
        <v>6.1</v>
      </c>
      <c r="F257" s="348">
        <f t="shared" si="37"/>
        <v>0.39999999999999947</v>
      </c>
      <c r="G257" s="348">
        <v>0.9113</v>
      </c>
      <c r="H257" s="340">
        <f>'INFORM CC 2025'!AH254</f>
        <v>6.1</v>
      </c>
      <c r="I257" s="348">
        <f t="shared" si="38"/>
        <v>0.39999999999999947</v>
      </c>
      <c r="J257" s="348">
        <v>0.63386399999999998</v>
      </c>
      <c r="K257" s="341">
        <f>'INFORM CC 2025'!AK254</f>
        <v>6.4</v>
      </c>
      <c r="L257" s="348">
        <f t="shared" si="39"/>
        <v>0.70000000000000018</v>
      </c>
      <c r="M257" s="348">
        <v>1.1452169999999999</v>
      </c>
      <c r="N257" s="341">
        <f>'INFORM CC 2025'!AJ254</f>
        <v>6.1</v>
      </c>
      <c r="O257" s="348">
        <f t="shared" si="40"/>
        <v>0.39999999999999947</v>
      </c>
      <c r="P257" s="348">
        <v>0.47484599999999999</v>
      </c>
      <c r="Q257" s="348">
        <v>0.19555151978325544</v>
      </c>
      <c r="R257" s="349">
        <v>44</v>
      </c>
      <c r="S257" s="349">
        <v>422</v>
      </c>
      <c r="T257" s="349">
        <f t="shared" si="41"/>
        <v>16.07911584611605</v>
      </c>
      <c r="U257" s="349">
        <f t="shared" si="42"/>
        <v>154.21333834229483</v>
      </c>
      <c r="V257" s="348">
        <v>0</v>
      </c>
      <c r="W257" s="349">
        <v>3382</v>
      </c>
      <c r="X257" s="349">
        <v>2408</v>
      </c>
      <c r="Y257" s="349">
        <f t="shared" si="43"/>
        <v>1235.8993134446473</v>
      </c>
      <c r="Z257" s="349">
        <f t="shared" si="44"/>
        <v>879.9661581238056</v>
      </c>
      <c r="AA257" s="348">
        <v>1.7</v>
      </c>
      <c r="AB257" s="348">
        <v>0.7</v>
      </c>
      <c r="AC257" s="348">
        <v>0.1</v>
      </c>
      <c r="AD257" s="349">
        <f>('INFORM CC 2025'!AG254/10)*'Resultados INFORM CC'!AO257</f>
        <v>6567.5400000000009</v>
      </c>
      <c r="AE257" s="350">
        <f>('INFORM CC 2025'!AH254/10)*'Resultados INFORM CC'!AP257</f>
        <v>10373.049999999999</v>
      </c>
      <c r="AF257" s="350">
        <f>('INFORM CC 2025'!AI254/10)*'Resultados INFORM CC'!AQ257</f>
        <v>12926.51</v>
      </c>
      <c r="AG257" s="350">
        <f>('INFORM CC 2025'!AJ254/10)*'Resultados INFORM CC'!AR257</f>
        <v>18089.55</v>
      </c>
      <c r="AH257" s="350">
        <f>('INFORM CC 2025'!AK254/10)*'Resultados INFORM CC'!AS257</f>
        <v>32386.560000000001</v>
      </c>
      <c r="AI257" s="350">
        <f>('INFORM CC 2025'!AG254/10)*'Resultados INFORM CC'!AT257</f>
        <v>2367.21</v>
      </c>
      <c r="AJ257" s="350">
        <f>('INFORM CC 2025'!AH254/10)*'Resultados INFORM CC'!AU257</f>
        <v>3790.669832444411</v>
      </c>
      <c r="AK257" s="350">
        <f>('INFORM CC 2025'!AI254/10)*'Resultados INFORM CC'!AV257</f>
        <v>4723.7920858176722</v>
      </c>
      <c r="AL257" s="350">
        <f>('INFORM CC 2025'!AJ254/10)*'Resultados INFORM CC'!AU257</f>
        <v>3790.669832444411</v>
      </c>
      <c r="AM257" s="350">
        <f>('INFORM CC 2025'!AK254/10)*'Resultados INFORM CC'!AV257</f>
        <v>4956.109729382476</v>
      </c>
      <c r="AO257" s="349">
        <v>11522</v>
      </c>
      <c r="AP257" s="350">
        <v>17005</v>
      </c>
      <c r="AQ257" s="350">
        <v>21191</v>
      </c>
      <c r="AR257" s="350">
        <v>29655</v>
      </c>
      <c r="AS257" s="350">
        <v>50604</v>
      </c>
      <c r="AT257" s="350">
        <v>4153</v>
      </c>
      <c r="AU257" s="350">
        <f t="shared" si="45"/>
        <v>6214.2128400728052</v>
      </c>
      <c r="AV257" s="350">
        <f t="shared" si="46"/>
        <v>7743.921452160118</v>
      </c>
      <c r="AW257" s="350">
        <f t="shared" si="47"/>
        <v>10836.95864583117</v>
      </c>
      <c r="AX257" s="350">
        <f t="shared" si="48"/>
        <v>18492.444960837649</v>
      </c>
    </row>
    <row r="258" spans="1:50">
      <c r="A258" s="367" t="s">
        <v>316</v>
      </c>
      <c r="B258" s="368" t="s">
        <v>319</v>
      </c>
      <c r="C258" s="369">
        <v>1603</v>
      </c>
      <c r="D258" s="341">
        <f>'INFORM CC 2025'!AG255</f>
        <v>5.6</v>
      </c>
      <c r="E258" s="340">
        <f>'INFORM CC 2025'!AI255</f>
        <v>6.4</v>
      </c>
      <c r="F258" s="348">
        <f t="shared" si="37"/>
        <v>0.80000000000000071</v>
      </c>
      <c r="G258" s="348">
        <v>0.9113</v>
      </c>
      <c r="H258" s="340">
        <f>'INFORM CC 2025'!AH255</f>
        <v>6.1</v>
      </c>
      <c r="I258" s="348">
        <f t="shared" si="38"/>
        <v>0.5</v>
      </c>
      <c r="J258" s="348">
        <v>0.63386399999999998</v>
      </c>
      <c r="K258" s="341">
        <f>'INFORM CC 2025'!AK255</f>
        <v>6.4</v>
      </c>
      <c r="L258" s="348">
        <f t="shared" si="39"/>
        <v>0.80000000000000071</v>
      </c>
      <c r="M258" s="348">
        <v>1.1452169999999999</v>
      </c>
      <c r="N258" s="341">
        <f>'INFORM CC 2025'!AJ255</f>
        <v>6.2</v>
      </c>
      <c r="O258" s="348">
        <f t="shared" si="40"/>
        <v>0.60000000000000053</v>
      </c>
      <c r="P258" s="348">
        <v>0.47484599999999999</v>
      </c>
      <c r="Q258" s="348">
        <v>5.4975424112082227E-2</v>
      </c>
      <c r="R258" s="349">
        <v>36</v>
      </c>
      <c r="S258" s="349">
        <v>212</v>
      </c>
      <c r="T258" s="349">
        <f t="shared" si="41"/>
        <v>13.155640237731312</v>
      </c>
      <c r="U258" s="349">
        <f t="shared" si="42"/>
        <v>77.472103622195505</v>
      </c>
      <c r="V258" s="348">
        <v>2.7475938655167722</v>
      </c>
      <c r="W258" s="349">
        <v>5923</v>
      </c>
      <c r="X258" s="349">
        <v>4398</v>
      </c>
      <c r="Y258" s="349">
        <f t="shared" si="43"/>
        <v>2164.468253557849</v>
      </c>
      <c r="Z258" s="349">
        <f t="shared" si="44"/>
        <v>1607.1807157095088</v>
      </c>
      <c r="AA258" s="348">
        <v>1.7</v>
      </c>
      <c r="AB258" s="348">
        <v>0.7</v>
      </c>
      <c r="AC258" s="348">
        <v>0.1</v>
      </c>
      <c r="AD258" s="349">
        <f>('INFORM CC 2025'!AG255/10)*'Resultados INFORM CC'!AO258</f>
        <v>11758.88</v>
      </c>
      <c r="AE258" s="350">
        <f>('INFORM CC 2025'!AH255/10)*'Resultados INFORM CC'!AP258</f>
        <v>18904.509999999998</v>
      </c>
      <c r="AF258" s="350">
        <f>('INFORM CC 2025'!AI255/10)*'Resultados INFORM CC'!AQ258</f>
        <v>24716.16</v>
      </c>
      <c r="AG258" s="350">
        <f>('INFORM CC 2025'!AJ255/10)*'Resultados INFORM CC'!AR258</f>
        <v>33507.9</v>
      </c>
      <c r="AH258" s="350">
        <f>('INFORM CC 2025'!AK255/10)*'Resultados INFORM CC'!AS258</f>
        <v>59022.080000000002</v>
      </c>
      <c r="AI258" s="350">
        <f>('INFORM CC 2025'!AG255/10)*'Resultados INFORM CC'!AT258</f>
        <v>4553.3599999999997</v>
      </c>
      <c r="AJ258" s="350">
        <f>('INFORM CC 2025'!AH255/10)*'Resultados INFORM CC'!AU258</f>
        <v>6908.3592341831654</v>
      </c>
      <c r="AK258" s="350">
        <f>('INFORM CC 2025'!AI255/10)*'Resultados INFORM CC'!AV258</f>
        <v>9032.136361616811</v>
      </c>
      <c r="AL258" s="350">
        <f>('INFORM CC 2025'!AJ255/10)*'Resultados INFORM CC'!AU258</f>
        <v>7021.61102490748</v>
      </c>
      <c r="AM258" s="350">
        <f>('INFORM CC 2025'!AK255/10)*'Resultados INFORM CC'!AV258</f>
        <v>9032.136361616811</v>
      </c>
      <c r="AO258" s="349">
        <v>20998</v>
      </c>
      <c r="AP258" s="350">
        <v>30991</v>
      </c>
      <c r="AQ258" s="350">
        <v>38619</v>
      </c>
      <c r="AR258" s="350">
        <v>54045</v>
      </c>
      <c r="AS258" s="350">
        <v>92222</v>
      </c>
      <c r="AT258" s="350">
        <v>8131</v>
      </c>
      <c r="AU258" s="350">
        <f t="shared" si="45"/>
        <v>11325.17907243142</v>
      </c>
      <c r="AV258" s="350">
        <f t="shared" si="46"/>
        <v>14112.713065026266</v>
      </c>
      <c r="AW258" s="350">
        <f t="shared" si="47"/>
        <v>19749.904906894135</v>
      </c>
      <c r="AX258" s="350">
        <f t="shared" si="48"/>
        <v>33701.095944557143</v>
      </c>
    </row>
    <row r="259" spans="1:50">
      <c r="A259" s="367" t="s">
        <v>316</v>
      </c>
      <c r="B259" s="368" t="s">
        <v>320</v>
      </c>
      <c r="C259" s="369">
        <v>1604</v>
      </c>
      <c r="D259" s="341">
        <f>'INFORM CC 2025'!AG256</f>
        <v>4.8</v>
      </c>
      <c r="E259" s="340">
        <f>'INFORM CC 2025'!AI256</f>
        <v>5.6</v>
      </c>
      <c r="F259" s="348">
        <f t="shared" si="37"/>
        <v>0.79999999999999982</v>
      </c>
      <c r="G259" s="348">
        <v>0.9113</v>
      </c>
      <c r="H259" s="340">
        <f>'INFORM CC 2025'!AH256</f>
        <v>5.4</v>
      </c>
      <c r="I259" s="348">
        <f t="shared" si="38"/>
        <v>0.60000000000000053</v>
      </c>
      <c r="J259" s="348">
        <v>0.63386399999999998</v>
      </c>
      <c r="K259" s="341">
        <f>'INFORM CC 2025'!AK256</f>
        <v>5.7</v>
      </c>
      <c r="L259" s="348">
        <f t="shared" si="39"/>
        <v>0.90000000000000036</v>
      </c>
      <c r="M259" s="348">
        <v>1.1452169999999999</v>
      </c>
      <c r="N259" s="341">
        <f>'INFORM CC 2025'!AJ256</f>
        <v>5.6</v>
      </c>
      <c r="O259" s="348">
        <f t="shared" si="40"/>
        <v>0.79999999999999982</v>
      </c>
      <c r="P259" s="348">
        <v>0.47484599999999999</v>
      </c>
      <c r="Q259" s="348">
        <v>3.0256755833417195</v>
      </c>
      <c r="R259" s="349">
        <v>5423</v>
      </c>
      <c r="S259" s="349">
        <v>14054</v>
      </c>
      <c r="T259" s="349">
        <f t="shared" si="41"/>
        <v>1981.7510280338031</v>
      </c>
      <c r="U259" s="349">
        <f t="shared" si="42"/>
        <v>5135.8157750298851</v>
      </c>
      <c r="V259" s="348">
        <v>0.8006865127847691</v>
      </c>
      <c r="W259" s="349">
        <v>6536</v>
      </c>
      <c r="X259" s="349">
        <v>4481</v>
      </c>
      <c r="Y259" s="349">
        <f t="shared" si="43"/>
        <v>2388.4795720503294</v>
      </c>
      <c r="Z259" s="349">
        <f t="shared" si="44"/>
        <v>1637.5117751465004</v>
      </c>
      <c r="AA259" s="348">
        <v>1.7</v>
      </c>
      <c r="AB259" s="348">
        <v>0.7</v>
      </c>
      <c r="AC259" s="348">
        <v>0.1</v>
      </c>
      <c r="AD259" s="349">
        <f>('INFORM CC 2025'!AG256/10)*'Resultados INFORM CC'!AO259</f>
        <v>12122.4</v>
      </c>
      <c r="AE259" s="350">
        <f>('INFORM CC 2025'!AH256/10)*'Resultados INFORM CC'!AP259</f>
        <v>20127.960000000003</v>
      </c>
      <c r="AF259" s="350">
        <f>('INFORM CC 2025'!AI256/10)*'Resultados INFORM CC'!AQ259</f>
        <v>26010.879999999997</v>
      </c>
      <c r="AG259" s="350">
        <f>('INFORM CC 2025'!AJ256/10)*'Resultados INFORM CC'!AR259</f>
        <v>36401.119999999995</v>
      </c>
      <c r="AH259" s="350">
        <f>('INFORM CC 2025'!AK256/10)*'Resultados INFORM CC'!AS259</f>
        <v>63223.260000000009</v>
      </c>
      <c r="AI259" s="350">
        <f>('INFORM CC 2025'!AG256/10)*'Resultados INFORM CC'!AT259</f>
        <v>4675.6799999999994</v>
      </c>
      <c r="AJ259" s="350">
        <f>('INFORM CC 2025'!AH256/10)*'Resultados INFORM CC'!AU259</f>
        <v>7355.4500133179545</v>
      </c>
      <c r="AK259" s="350">
        <f>('INFORM CC 2025'!AI256/10)*'Resultados INFORM CC'!AV259</f>
        <v>9505.2716540777947</v>
      </c>
      <c r="AL259" s="350">
        <f>('INFORM CC 2025'!AJ256/10)*'Resultados INFORM CC'!AU259</f>
        <v>7627.874087885285</v>
      </c>
      <c r="AM259" s="350">
        <f>('INFORM CC 2025'!AK256/10)*'Resultados INFORM CC'!AV259</f>
        <v>9675.008647900615</v>
      </c>
      <c r="AO259" s="349">
        <v>25255</v>
      </c>
      <c r="AP259" s="350">
        <v>37274</v>
      </c>
      <c r="AQ259" s="350">
        <v>46448</v>
      </c>
      <c r="AR259" s="350">
        <v>65002</v>
      </c>
      <c r="AS259" s="350">
        <v>110918</v>
      </c>
      <c r="AT259" s="350">
        <v>9741</v>
      </c>
      <c r="AU259" s="350">
        <f t="shared" si="45"/>
        <v>13621.203728366581</v>
      </c>
      <c r="AV259" s="350">
        <f t="shared" si="46"/>
        <v>16973.699382281779</v>
      </c>
      <c r="AW259" s="350">
        <f t="shared" si="47"/>
        <v>23753.970187028077</v>
      </c>
      <c r="AX259" s="350">
        <f t="shared" si="48"/>
        <v>40533.258441352271</v>
      </c>
    </row>
    <row r="260" spans="1:50">
      <c r="A260" s="367" t="s">
        <v>316</v>
      </c>
      <c r="B260" s="368" t="s">
        <v>321</v>
      </c>
      <c r="C260" s="369">
        <v>1605</v>
      </c>
      <c r="D260" s="341">
        <f>'INFORM CC 2025'!AG257</f>
        <v>5.5</v>
      </c>
      <c r="E260" s="340">
        <f>'INFORM CC 2025'!AI257</f>
        <v>6.5</v>
      </c>
      <c r="F260" s="348">
        <f t="shared" si="37"/>
        <v>1</v>
      </c>
      <c r="G260" s="348">
        <v>0.9113</v>
      </c>
      <c r="H260" s="340">
        <f>'INFORM CC 2025'!AH257</f>
        <v>6.2</v>
      </c>
      <c r="I260" s="348">
        <f t="shared" si="38"/>
        <v>0.70000000000000018</v>
      </c>
      <c r="J260" s="348">
        <v>0.63386399999999998</v>
      </c>
      <c r="K260" s="341">
        <f>'INFORM CC 2025'!AK257</f>
        <v>6.6</v>
      </c>
      <c r="L260" s="348">
        <f t="shared" si="39"/>
        <v>1.0999999999999996</v>
      </c>
      <c r="M260" s="348">
        <v>1.1452169999999999</v>
      </c>
      <c r="N260" s="341">
        <f>'INFORM CC 2025'!AJ257</f>
        <v>6.4</v>
      </c>
      <c r="O260" s="348">
        <f t="shared" si="40"/>
        <v>0.90000000000000036</v>
      </c>
      <c r="P260" s="348">
        <v>0.47484599999999999</v>
      </c>
      <c r="Q260" s="348">
        <v>0.11568429251088133</v>
      </c>
      <c r="R260" s="349">
        <v>31</v>
      </c>
      <c r="S260" s="349">
        <v>260</v>
      </c>
      <c r="T260" s="349">
        <f t="shared" si="41"/>
        <v>11.328467982490853</v>
      </c>
      <c r="U260" s="349">
        <f t="shared" si="42"/>
        <v>95.012957272503925</v>
      </c>
      <c r="V260" s="348">
        <v>1.9224691283041864</v>
      </c>
      <c r="W260" s="349">
        <v>1752</v>
      </c>
      <c r="X260" s="349">
        <v>1211</v>
      </c>
      <c r="Y260" s="349">
        <f t="shared" si="43"/>
        <v>640.24115823625721</v>
      </c>
      <c r="Z260" s="349">
        <f t="shared" si="44"/>
        <v>442.54112021923942</v>
      </c>
      <c r="AA260" s="348">
        <v>1.7</v>
      </c>
      <c r="AB260" s="348">
        <v>0.7</v>
      </c>
      <c r="AC260" s="348">
        <v>0.1</v>
      </c>
      <c r="AD260" s="349">
        <f>('INFORM CC 2025'!AG257/10)*'Resultados INFORM CC'!AO260</f>
        <v>3224.1000000000004</v>
      </c>
      <c r="AE260" s="350">
        <f>('INFORM CC 2025'!AH257/10)*'Resultados INFORM CC'!AP260</f>
        <v>5364.24</v>
      </c>
      <c r="AF260" s="350">
        <f>('INFORM CC 2025'!AI257/10)*'Resultados INFORM CC'!AQ260</f>
        <v>7007.6500000000005</v>
      </c>
      <c r="AG260" s="350">
        <f>('INFORM CC 2025'!AJ257/10)*'Resultados INFORM CC'!AR260</f>
        <v>9656.32</v>
      </c>
      <c r="AH260" s="350">
        <f>('INFORM CC 2025'!AK257/10)*'Resultados INFORM CC'!AS260</f>
        <v>16991.699999999997</v>
      </c>
      <c r="AI260" s="350">
        <f>('INFORM CC 2025'!AG257/10)*'Resultados INFORM CC'!AT260</f>
        <v>1107.1500000000001</v>
      </c>
      <c r="AJ260" s="350">
        <f>('INFORM CC 2025'!AH257/10)*'Resultados INFORM CC'!AU260</f>
        <v>1960.278099690217</v>
      </c>
      <c r="AK260" s="350">
        <f>('INFORM CC 2025'!AI257/10)*'Resultados INFORM CC'!AV260</f>
        <v>2560.836730887162</v>
      </c>
      <c r="AL260" s="350">
        <f>('INFORM CC 2025'!AJ257/10)*'Resultados INFORM CC'!AU260</f>
        <v>2023.5128770995789</v>
      </c>
      <c r="AM260" s="350">
        <f>('INFORM CC 2025'!AK257/10)*'Resultados INFORM CC'!AV260</f>
        <v>2600.2342190546565</v>
      </c>
      <c r="AO260" s="349">
        <v>5862</v>
      </c>
      <c r="AP260" s="350">
        <v>8652</v>
      </c>
      <c r="AQ260" s="350">
        <v>10781</v>
      </c>
      <c r="AR260" s="350">
        <v>15088</v>
      </c>
      <c r="AS260" s="350">
        <v>25745</v>
      </c>
      <c r="AT260" s="350">
        <v>2013</v>
      </c>
      <c r="AU260" s="350">
        <f t="shared" si="45"/>
        <v>3161.738870468092</v>
      </c>
      <c r="AV260" s="350">
        <f t="shared" si="46"/>
        <v>3939.7488167494803</v>
      </c>
      <c r="AW260" s="350">
        <f t="shared" si="47"/>
        <v>5513.6749974136128</v>
      </c>
      <c r="AX260" s="350">
        <f t="shared" si="48"/>
        <v>9408.1099422331299</v>
      </c>
    </row>
    <row r="261" spans="1:50">
      <c r="A261" s="367" t="s">
        <v>316</v>
      </c>
      <c r="B261" s="368" t="s">
        <v>335</v>
      </c>
      <c r="C261" s="369">
        <v>1606</v>
      </c>
      <c r="D261" s="341">
        <f>'INFORM CC 2025'!AG258</f>
        <v>5.0999999999999996</v>
      </c>
      <c r="E261" s="340">
        <f>'INFORM CC 2025'!AI258</f>
        <v>5.9</v>
      </c>
      <c r="F261" s="348">
        <f t="shared" si="37"/>
        <v>0.80000000000000071</v>
      </c>
      <c r="G261" s="348">
        <v>0.9113</v>
      </c>
      <c r="H261" s="340">
        <f>'INFORM CC 2025'!AH258</f>
        <v>5.8</v>
      </c>
      <c r="I261" s="348">
        <f t="shared" si="38"/>
        <v>0.70000000000000018</v>
      </c>
      <c r="J261" s="348">
        <v>0.63386399999999998</v>
      </c>
      <c r="K261" s="341">
        <f>'INFORM CC 2025'!AK258</f>
        <v>6</v>
      </c>
      <c r="L261" s="348">
        <f t="shared" si="39"/>
        <v>0.90000000000000036</v>
      </c>
      <c r="M261" s="348">
        <v>1.1452169999999999</v>
      </c>
      <c r="N261" s="341">
        <f>'INFORM CC 2025'!AJ258</f>
        <v>5.9</v>
      </c>
      <c r="O261" s="348">
        <f t="shared" si="40"/>
        <v>0.80000000000000071</v>
      </c>
      <c r="P261" s="348">
        <v>0.47484599999999999</v>
      </c>
      <c r="Q261" s="348">
        <v>0.14800514350066796</v>
      </c>
      <c r="R261" s="349">
        <v>489</v>
      </c>
      <c r="S261" s="349">
        <v>3645</v>
      </c>
      <c r="T261" s="349">
        <f t="shared" si="41"/>
        <v>178.697446562517</v>
      </c>
      <c r="U261" s="349">
        <f t="shared" si="42"/>
        <v>1332.0085740702955</v>
      </c>
      <c r="V261" s="348">
        <v>2.1066953381586142</v>
      </c>
      <c r="W261" s="349">
        <v>5850</v>
      </c>
      <c r="X261" s="349">
        <v>4381</v>
      </c>
      <c r="Y261" s="349">
        <f t="shared" si="43"/>
        <v>2137.7915386313384</v>
      </c>
      <c r="Z261" s="349">
        <f t="shared" si="44"/>
        <v>1600.9683300416912</v>
      </c>
      <c r="AA261" s="348">
        <v>1.7</v>
      </c>
      <c r="AB261" s="348">
        <v>0.7</v>
      </c>
      <c r="AC261" s="348">
        <v>0.1</v>
      </c>
      <c r="AD261" s="349">
        <f>('INFORM CC 2025'!AG258/10)*'Resultados INFORM CC'!AO261</f>
        <v>10187.25</v>
      </c>
      <c r="AE261" s="350">
        <f>('INFORM CC 2025'!AH258/10)*'Resultados INFORM CC'!AP261</f>
        <v>17098.98</v>
      </c>
      <c r="AF261" s="350">
        <f>('INFORM CC 2025'!AI258/10)*'Resultados INFORM CC'!AQ261</f>
        <v>21674.83</v>
      </c>
      <c r="AG261" s="350">
        <f>('INFORM CC 2025'!AJ258/10)*'Resultados INFORM CC'!AR261</f>
        <v>30333.080000000005</v>
      </c>
      <c r="AH261" s="350">
        <f>('INFORM CC 2025'!AK258/10)*'Resultados INFORM CC'!AS261</f>
        <v>52637.4</v>
      </c>
      <c r="AI261" s="350">
        <f>('INFORM CC 2025'!AG258/10)*'Resultados INFORM CC'!AT261</f>
        <v>3234.93</v>
      </c>
      <c r="AJ261" s="350">
        <f>('INFORM CC 2025'!AH258/10)*'Resultados INFORM CC'!AU261</f>
        <v>6248.5563697823036</v>
      </c>
      <c r="AK261" s="350">
        <f>('INFORM CC 2025'!AI258/10)*'Resultados INFORM CC'!AV261</f>
        <v>7920.7296026107178</v>
      </c>
      <c r="AL261" s="350">
        <f>('INFORM CC 2025'!AJ258/10)*'Resultados INFORM CC'!AU261</f>
        <v>6356.2901002957933</v>
      </c>
      <c r="AM261" s="350">
        <f>('INFORM CC 2025'!AK258/10)*'Resultados INFORM CC'!AV261</f>
        <v>8054.9792568922539</v>
      </c>
      <c r="AO261" s="349">
        <v>19975</v>
      </c>
      <c r="AP261" s="350">
        <v>29481</v>
      </c>
      <c r="AQ261" s="350">
        <v>36737</v>
      </c>
      <c r="AR261" s="350">
        <v>51412</v>
      </c>
      <c r="AS261" s="350">
        <v>87729</v>
      </c>
      <c r="AT261" s="350">
        <v>6343</v>
      </c>
      <c r="AU261" s="350">
        <f t="shared" si="45"/>
        <v>10773.373051348801</v>
      </c>
      <c r="AV261" s="350">
        <f t="shared" si="46"/>
        <v>13424.965428153757</v>
      </c>
      <c r="AW261" s="350">
        <f t="shared" si="47"/>
        <v>18787.715997284507</v>
      </c>
      <c r="AX261" s="350">
        <f t="shared" si="48"/>
        <v>32059.198955998065</v>
      </c>
    </row>
    <row r="262" spans="1:50">
      <c r="A262" s="367" t="s">
        <v>316</v>
      </c>
      <c r="B262" s="368" t="s">
        <v>322</v>
      </c>
      <c r="C262" s="369">
        <v>1607</v>
      </c>
      <c r="D262" s="341">
        <f>'INFORM CC 2025'!AG259</f>
        <v>6.1</v>
      </c>
      <c r="E262" s="340">
        <f>'INFORM CC 2025'!AI259</f>
        <v>6.9</v>
      </c>
      <c r="F262" s="348">
        <f t="shared" ref="F262:F303" si="49">IF((E262-D262)&lt;0,0,(E262-D262))</f>
        <v>0.80000000000000071</v>
      </c>
      <c r="G262" s="348">
        <v>0.9113</v>
      </c>
      <c r="H262" s="340">
        <f>'INFORM CC 2025'!AH259</f>
        <v>6.7</v>
      </c>
      <c r="I262" s="348">
        <f t="shared" ref="I262:I303" si="50">IF((H262-D262)&lt;0,0,(H262-D262))</f>
        <v>0.60000000000000053</v>
      </c>
      <c r="J262" s="348">
        <v>0.63386399999999998</v>
      </c>
      <c r="K262" s="341">
        <f>'INFORM CC 2025'!AK259</f>
        <v>6.9</v>
      </c>
      <c r="L262" s="348">
        <f t="shared" ref="L262:L303" si="51">IF((K262-D262)&lt;0,0,(K262-D262))</f>
        <v>0.80000000000000071</v>
      </c>
      <c r="M262" s="348">
        <v>1.1452169999999999</v>
      </c>
      <c r="N262" s="341">
        <f>'INFORM CC 2025'!AJ259</f>
        <v>6.8</v>
      </c>
      <c r="O262" s="348">
        <f t="shared" ref="O262:O303" si="52">IF((N262-D262)&lt;0,0,(N262-D262))</f>
        <v>0.70000000000000018</v>
      </c>
      <c r="P262" s="348">
        <v>0.47484599999999999</v>
      </c>
      <c r="Q262" s="348">
        <v>3.0463145479335489</v>
      </c>
      <c r="R262" s="349">
        <v>1195</v>
      </c>
      <c r="S262" s="349">
        <v>5525</v>
      </c>
      <c r="T262" s="349">
        <f t="shared" si="41"/>
        <v>436.69416900246995</v>
      </c>
      <c r="U262" s="349">
        <f t="shared" si="42"/>
        <v>2019.0253420407084</v>
      </c>
      <c r="V262" s="348">
        <v>0</v>
      </c>
      <c r="W262" s="349">
        <v>2998</v>
      </c>
      <c r="X262" s="349">
        <v>2282</v>
      </c>
      <c r="Y262" s="349">
        <f t="shared" si="43"/>
        <v>1095.5724842421798</v>
      </c>
      <c r="Z262" s="349">
        <f t="shared" si="44"/>
        <v>833.92141729174602</v>
      </c>
      <c r="AA262" s="348">
        <v>1.7</v>
      </c>
      <c r="AB262" s="348">
        <v>0.7</v>
      </c>
      <c r="AC262" s="348">
        <v>0.1</v>
      </c>
      <c r="AD262" s="349">
        <f>('INFORM CC 2025'!AG259/10)*'Resultados INFORM CC'!AO262</f>
        <v>6015.82</v>
      </c>
      <c r="AE262" s="350">
        <f>('INFORM CC 2025'!AH259/10)*'Resultados INFORM CC'!AP262</f>
        <v>9751.85</v>
      </c>
      <c r="AF262" s="350">
        <f>('INFORM CC 2025'!AI259/10)*'Resultados INFORM CC'!AQ262</f>
        <v>12514.53</v>
      </c>
      <c r="AG262" s="350">
        <f>('INFORM CC 2025'!AJ259/10)*'Resultados INFORM CC'!AR262</f>
        <v>17259.759999999998</v>
      </c>
      <c r="AH262" s="350">
        <f>('INFORM CC 2025'!AK259/10)*'Resultados INFORM CC'!AS262</f>
        <v>29885.280000000002</v>
      </c>
      <c r="AI262" s="350">
        <f>('INFORM CC 2025'!AG259/10)*'Resultados INFORM CC'!AT262</f>
        <v>2262.4899999999998</v>
      </c>
      <c r="AJ262" s="350">
        <f>('INFORM CC 2025'!AH259/10)*'Resultados INFORM CC'!AU262</f>
        <v>3563.6619514533363</v>
      </c>
      <c r="AK262" s="350">
        <f>('INFORM CC 2025'!AI259/10)*'Resultados INFORM CC'!AV262</f>
        <v>4573.2404006748793</v>
      </c>
      <c r="AL262" s="350">
        <f>('INFORM CC 2025'!AJ259/10)*'Resultados INFORM CC'!AU262</f>
        <v>3616.8509358033857</v>
      </c>
      <c r="AM262" s="350">
        <f>('INFORM CC 2025'!AK259/10)*'Resultados INFORM CC'!AV262</f>
        <v>4573.2404006748793</v>
      </c>
      <c r="AO262" s="349">
        <v>9862</v>
      </c>
      <c r="AP262" s="350">
        <v>14555</v>
      </c>
      <c r="AQ262" s="350">
        <v>18137</v>
      </c>
      <c r="AR262" s="350">
        <v>25382</v>
      </c>
      <c r="AS262" s="350">
        <v>43312</v>
      </c>
      <c r="AT262" s="350">
        <v>3709</v>
      </c>
      <c r="AU262" s="350">
        <f t="shared" si="45"/>
        <v>5318.8984350049795</v>
      </c>
      <c r="AV262" s="350">
        <f t="shared" si="46"/>
        <v>6627.884638659245</v>
      </c>
      <c r="AW262" s="350">
        <f t="shared" si="47"/>
        <v>9275.4572365026725</v>
      </c>
      <c r="AX262" s="350">
        <f t="shared" si="48"/>
        <v>15827.696943794961</v>
      </c>
    </row>
    <row r="263" spans="1:50">
      <c r="A263" s="367" t="s">
        <v>316</v>
      </c>
      <c r="B263" s="368" t="s">
        <v>323</v>
      </c>
      <c r="C263" s="369">
        <v>1608</v>
      </c>
      <c r="D263" s="341">
        <f>'INFORM CC 2025'!AG260</f>
        <v>5.0999999999999996</v>
      </c>
      <c r="E263" s="340">
        <f>'INFORM CC 2025'!AI260</f>
        <v>5.5</v>
      </c>
      <c r="F263" s="348">
        <f t="shared" si="49"/>
        <v>0.40000000000000036</v>
      </c>
      <c r="G263" s="348">
        <v>0.9113</v>
      </c>
      <c r="H263" s="340">
        <f>'INFORM CC 2025'!AH260</f>
        <v>5.3</v>
      </c>
      <c r="I263" s="348">
        <f t="shared" si="50"/>
        <v>0.20000000000000018</v>
      </c>
      <c r="J263" s="348">
        <v>0.63386399999999998</v>
      </c>
      <c r="K263" s="341">
        <f>'INFORM CC 2025'!AK260</f>
        <v>5.3</v>
      </c>
      <c r="L263" s="348">
        <f t="shared" si="51"/>
        <v>0.20000000000000018</v>
      </c>
      <c r="M263" s="348">
        <v>1.1452169999999999</v>
      </c>
      <c r="N263" s="341">
        <f>'INFORM CC 2025'!AJ260</f>
        <v>5.4</v>
      </c>
      <c r="O263" s="348">
        <f t="shared" si="52"/>
        <v>0.30000000000000071</v>
      </c>
      <c r="P263" s="348">
        <v>0.47484599999999999</v>
      </c>
      <c r="Q263" s="348">
        <v>0.32518427822695295</v>
      </c>
      <c r="R263" s="349">
        <v>43</v>
      </c>
      <c r="S263" s="349">
        <v>329</v>
      </c>
      <c r="T263" s="349">
        <f t="shared" ref="T263:T303" si="53">R263*0.365434451048092</f>
        <v>15.713681395067956</v>
      </c>
      <c r="U263" s="349">
        <f t="shared" ref="U263:U303" si="54">S263*0.365434451048092</f>
        <v>120.22793439482227</v>
      </c>
      <c r="V263" s="348">
        <v>0</v>
      </c>
      <c r="W263" s="349">
        <v>1647</v>
      </c>
      <c r="X263" s="349">
        <v>1143</v>
      </c>
      <c r="Y263" s="349">
        <f t="shared" ref="Y263:Y303" si="55">W263*0.365434451048092</f>
        <v>601.87054087620754</v>
      </c>
      <c r="Z263" s="349">
        <f t="shared" ref="Z263:Z303" si="56">X263*0.365434451048092</f>
        <v>417.69157754796919</v>
      </c>
      <c r="AA263" s="348">
        <v>1.7</v>
      </c>
      <c r="AB263" s="348">
        <v>0.7</v>
      </c>
      <c r="AC263" s="348">
        <v>0.1</v>
      </c>
      <c r="AD263" s="349">
        <f>('INFORM CC 2025'!AG260/10)*'Resultados INFORM CC'!AO263</f>
        <v>2801.43</v>
      </c>
      <c r="AE263" s="350">
        <f>('INFORM CC 2025'!AH260/10)*'Resultados INFORM CC'!AP263</f>
        <v>4297.24</v>
      </c>
      <c r="AF263" s="350">
        <f>('INFORM CC 2025'!AI260/10)*'Resultados INFORM CC'!AQ263</f>
        <v>5556.6500000000005</v>
      </c>
      <c r="AG263" s="350">
        <f>('INFORM CC 2025'!AJ260/10)*'Resultados INFORM CC'!AR263</f>
        <v>7635.06</v>
      </c>
      <c r="AH263" s="350">
        <f>('INFORM CC 2025'!AK260/10)*'Resultados INFORM CC'!AS263</f>
        <v>12787.310000000001</v>
      </c>
      <c r="AI263" s="350">
        <f>('INFORM CC 2025'!AG260/10)*'Resultados INFORM CC'!AT263</f>
        <v>1009.29</v>
      </c>
      <c r="AJ263" s="350">
        <f>('INFORM CC 2025'!AH260/10)*'Resultados INFORM CC'!AU263</f>
        <v>1570.3595404219031</v>
      </c>
      <c r="AK263" s="350">
        <f>('INFORM CC 2025'!AI260/10)*'Resultados INFORM CC'!AV263</f>
        <v>2030.5913424163807</v>
      </c>
      <c r="AL263" s="350">
        <f>('INFORM CC 2025'!AJ260/10)*'Resultados INFORM CC'!AU263</f>
        <v>1599.9889657128824</v>
      </c>
      <c r="AM263" s="350">
        <f>('INFORM CC 2025'!AK260/10)*'Resultados INFORM CC'!AV263</f>
        <v>1956.751657237603</v>
      </c>
      <c r="AO263" s="349">
        <v>5493</v>
      </c>
      <c r="AP263" s="350">
        <v>8108</v>
      </c>
      <c r="AQ263" s="350">
        <v>10103</v>
      </c>
      <c r="AR263" s="350">
        <v>14139</v>
      </c>
      <c r="AS263" s="350">
        <v>24127</v>
      </c>
      <c r="AT263" s="350">
        <v>1979</v>
      </c>
      <c r="AU263" s="350">
        <f t="shared" ref="AU263:AU303" si="57">AP263*0.365434451048092</f>
        <v>2962.9425290979302</v>
      </c>
      <c r="AV263" s="350">
        <f t="shared" ref="AV263:AV303" si="58">AQ263*0.365434451048092</f>
        <v>3691.9842589388736</v>
      </c>
      <c r="AW263" s="350">
        <f t="shared" ref="AW263:AW303" si="59">AR263*0.365434451048092</f>
        <v>5166.877703368973</v>
      </c>
      <c r="AX263" s="350">
        <f t="shared" ref="AX263:AX303" si="60">AS263*0.365434451048092</f>
        <v>8816.8370004373155</v>
      </c>
    </row>
    <row r="264" spans="1:50">
      <c r="A264" s="367" t="s">
        <v>316</v>
      </c>
      <c r="B264" s="368" t="s">
        <v>324</v>
      </c>
      <c r="C264" s="369">
        <v>1609</v>
      </c>
      <c r="D264" s="341">
        <f>'INFORM CC 2025'!AG261</f>
        <v>6.6</v>
      </c>
      <c r="E264" s="340">
        <f>'INFORM CC 2025'!AI261</f>
        <v>6.3</v>
      </c>
      <c r="F264" s="348">
        <f t="shared" si="49"/>
        <v>0</v>
      </c>
      <c r="G264" s="348">
        <v>0.9113</v>
      </c>
      <c r="H264" s="340">
        <f>'INFORM CC 2025'!AH261</f>
        <v>6.2</v>
      </c>
      <c r="I264" s="348">
        <f t="shared" si="50"/>
        <v>0</v>
      </c>
      <c r="J264" s="348">
        <v>0.63386399999999998</v>
      </c>
      <c r="K264" s="341">
        <f>'INFORM CC 2025'!AK261</f>
        <v>6.1</v>
      </c>
      <c r="L264" s="348">
        <f t="shared" si="51"/>
        <v>0</v>
      </c>
      <c r="M264" s="348">
        <v>1.1452169999999999</v>
      </c>
      <c r="N264" s="341">
        <f>'INFORM CC 2025'!AJ261</f>
        <v>6.3</v>
      </c>
      <c r="O264" s="348">
        <f t="shared" si="52"/>
        <v>0</v>
      </c>
      <c r="P264" s="348">
        <v>0.47484599999999999</v>
      </c>
      <c r="Q264" s="348">
        <v>2.239680658294894</v>
      </c>
      <c r="R264" s="349">
        <v>407</v>
      </c>
      <c r="S264" s="349">
        <v>2153</v>
      </c>
      <c r="T264" s="349">
        <f t="shared" si="53"/>
        <v>148.73182157657345</v>
      </c>
      <c r="U264" s="349">
        <f t="shared" si="54"/>
        <v>786.78037310654213</v>
      </c>
      <c r="V264" s="348">
        <v>1.8026993725302081</v>
      </c>
      <c r="W264" s="349">
        <v>1593</v>
      </c>
      <c r="X264" s="349">
        <v>1183</v>
      </c>
      <c r="Y264" s="349">
        <f t="shared" si="55"/>
        <v>582.13708051961055</v>
      </c>
      <c r="Z264" s="349">
        <f t="shared" si="56"/>
        <v>432.30895558989289</v>
      </c>
      <c r="AA264" s="348">
        <v>1.7</v>
      </c>
      <c r="AB264" s="348">
        <v>0.7</v>
      </c>
      <c r="AC264" s="348">
        <v>0.1</v>
      </c>
      <c r="AD264" s="349">
        <f>('INFORM CC 2025'!AG261/10)*'Resultados INFORM CC'!AO264</f>
        <v>3449.1599999999994</v>
      </c>
      <c r="AE264" s="350">
        <f>('INFORM CC 2025'!AH261/10)*'Resultados INFORM CC'!AP264</f>
        <v>4782.68</v>
      </c>
      <c r="AF264" s="350">
        <f>('INFORM CC 2025'!AI261/10)*'Resultados INFORM CC'!AQ264</f>
        <v>6055.56</v>
      </c>
      <c r="AG264" s="350">
        <f>('INFORM CC 2025'!AJ261/10)*'Resultados INFORM CC'!AR264</f>
        <v>8474.76</v>
      </c>
      <c r="AH264" s="350">
        <f>('INFORM CC 2025'!AK261/10)*'Resultados INFORM CC'!AS264</f>
        <v>14001.94</v>
      </c>
      <c r="AI264" s="350">
        <f>('INFORM CC 2025'!AG261/10)*'Resultados INFORM CC'!AT264</f>
        <v>1324.62</v>
      </c>
      <c r="AJ264" s="350">
        <f>('INFORM CC 2025'!AH261/10)*'Resultados INFORM CC'!AU264</f>
        <v>1747.7560403386888</v>
      </c>
      <c r="AK264" s="350">
        <f>('INFORM CC 2025'!AI261/10)*'Resultados INFORM CC'!AV264</f>
        <v>2212.9102443887841</v>
      </c>
      <c r="AL264" s="350">
        <f>('INFORM CC 2025'!AJ261/10)*'Resultados INFORM CC'!AU264</f>
        <v>1775.9456538925385</v>
      </c>
      <c r="AM264" s="350">
        <f>('INFORM CC 2025'!AK261/10)*'Resultados INFORM CC'!AV264</f>
        <v>2142.6591255192989</v>
      </c>
      <c r="AO264" s="349">
        <v>5226</v>
      </c>
      <c r="AP264" s="350">
        <v>7714</v>
      </c>
      <c r="AQ264" s="350">
        <v>9612</v>
      </c>
      <c r="AR264" s="350">
        <v>13452</v>
      </c>
      <c r="AS264" s="350">
        <v>22954</v>
      </c>
      <c r="AT264" s="350">
        <v>2007</v>
      </c>
      <c r="AU264" s="350">
        <f t="shared" si="57"/>
        <v>2818.9613553849817</v>
      </c>
      <c r="AV264" s="350">
        <f t="shared" si="58"/>
        <v>3512.5559434742604</v>
      </c>
      <c r="AW264" s="350">
        <f t="shared" si="59"/>
        <v>4915.8242354989343</v>
      </c>
      <c r="AX264" s="350">
        <f t="shared" si="60"/>
        <v>8388.182389357904</v>
      </c>
    </row>
    <row r="265" spans="1:50">
      <c r="A265" s="367" t="s">
        <v>316</v>
      </c>
      <c r="B265" s="368" t="s">
        <v>325</v>
      </c>
      <c r="C265" s="369">
        <v>1610</v>
      </c>
      <c r="D265" s="341">
        <f>'INFORM CC 2025'!AG262</f>
        <v>5.6</v>
      </c>
      <c r="E265" s="340">
        <f>'INFORM CC 2025'!AI262</f>
        <v>6</v>
      </c>
      <c r="F265" s="348">
        <f t="shared" si="49"/>
        <v>0.40000000000000036</v>
      </c>
      <c r="G265" s="348">
        <v>0.9113</v>
      </c>
      <c r="H265" s="340">
        <f>'INFORM CC 2025'!AH262</f>
        <v>5.8</v>
      </c>
      <c r="I265" s="348">
        <f t="shared" si="50"/>
        <v>0.20000000000000018</v>
      </c>
      <c r="J265" s="348">
        <v>0.63386399999999998</v>
      </c>
      <c r="K265" s="341">
        <f>'INFORM CC 2025'!AK262</f>
        <v>6.1</v>
      </c>
      <c r="L265" s="348">
        <f t="shared" si="51"/>
        <v>0.5</v>
      </c>
      <c r="M265" s="348">
        <v>1.1452169999999999</v>
      </c>
      <c r="N265" s="341">
        <f>'INFORM CC 2025'!AJ262</f>
        <v>6</v>
      </c>
      <c r="O265" s="348">
        <f t="shared" si="52"/>
        <v>0.40000000000000036</v>
      </c>
      <c r="P265" s="348">
        <v>0.47484599999999999</v>
      </c>
      <c r="Q265" s="348">
        <v>5.2211301781761171E-3</v>
      </c>
      <c r="R265" s="349">
        <v>0</v>
      </c>
      <c r="S265" s="349">
        <v>9</v>
      </c>
      <c r="T265" s="349">
        <f t="shared" si="53"/>
        <v>0</v>
      </c>
      <c r="U265" s="349">
        <f t="shared" si="54"/>
        <v>3.288910059432828</v>
      </c>
      <c r="V265" s="348">
        <v>2.0081549157071672</v>
      </c>
      <c r="W265" s="349">
        <v>2845</v>
      </c>
      <c r="X265" s="349">
        <v>1948</v>
      </c>
      <c r="Y265" s="349">
        <f t="shared" si="55"/>
        <v>1039.6610132318217</v>
      </c>
      <c r="Z265" s="349">
        <f t="shared" si="56"/>
        <v>711.8663106416833</v>
      </c>
      <c r="AA265" s="348">
        <v>1.7</v>
      </c>
      <c r="AB265" s="348">
        <v>0.7</v>
      </c>
      <c r="AC265" s="348">
        <v>0.1</v>
      </c>
      <c r="AD265" s="349">
        <f>('INFORM CC 2025'!AG262/10)*'Resultados INFORM CC'!AO265</f>
        <v>5363.6799999999994</v>
      </c>
      <c r="AE265" s="350">
        <f>('INFORM CC 2025'!AH262/10)*'Resultados INFORM CC'!AP265</f>
        <v>8199.4599999999991</v>
      </c>
      <c r="AF265" s="350">
        <f>('INFORM CC 2025'!AI262/10)*'Resultados INFORM CC'!AQ265</f>
        <v>10569.6</v>
      </c>
      <c r="AG265" s="350">
        <f>('INFORM CC 2025'!AJ262/10)*'Resultados INFORM CC'!AR265</f>
        <v>14791.8</v>
      </c>
      <c r="AH265" s="350">
        <f>('INFORM CC 2025'!AK262/10)*'Resultados INFORM CC'!AS265</f>
        <v>25660.87</v>
      </c>
      <c r="AI265" s="350">
        <f>('INFORM CC 2025'!AG262/10)*'Resultados INFORM CC'!AT265</f>
        <v>1919.12</v>
      </c>
      <c r="AJ265" s="350">
        <f>('INFORM CC 2025'!AH262/10)*'Resultados INFORM CC'!AU265</f>
        <v>2996.365163990788</v>
      </c>
      <c r="AK265" s="350">
        <f>('INFORM CC 2025'!AI262/10)*'Resultados INFORM CC'!AV265</f>
        <v>3862.4959737979134</v>
      </c>
      <c r="AL265" s="350">
        <f>('INFORM CC 2025'!AJ262/10)*'Resultados INFORM CC'!AU265</f>
        <v>3099.6881006801259</v>
      </c>
      <c r="AM265" s="350">
        <f>('INFORM CC 2025'!AK262/10)*'Resultados INFORM CC'!AV265</f>
        <v>3926.8709066945453</v>
      </c>
      <c r="AO265" s="349">
        <v>9578</v>
      </c>
      <c r="AP265" s="350">
        <v>14137</v>
      </c>
      <c r="AQ265" s="350">
        <v>17616</v>
      </c>
      <c r="AR265" s="350">
        <v>24653</v>
      </c>
      <c r="AS265" s="350">
        <v>42067</v>
      </c>
      <c r="AT265" s="350">
        <v>3427</v>
      </c>
      <c r="AU265" s="350">
        <f t="shared" si="57"/>
        <v>5166.1468344668765</v>
      </c>
      <c r="AV265" s="350">
        <f t="shared" si="58"/>
        <v>6437.493289663189</v>
      </c>
      <c r="AW265" s="350">
        <f t="shared" si="59"/>
        <v>9009.0555216886132</v>
      </c>
      <c r="AX265" s="350">
        <f t="shared" si="60"/>
        <v>15372.731052240088</v>
      </c>
    </row>
    <row r="266" spans="1:50">
      <c r="A266" s="367" t="s">
        <v>316</v>
      </c>
      <c r="B266" s="368" t="s">
        <v>326</v>
      </c>
      <c r="C266" s="369">
        <v>1611</v>
      </c>
      <c r="D266" s="341">
        <f>'INFORM CC 2025'!AG263</f>
        <v>5.5</v>
      </c>
      <c r="E266" s="340">
        <f>'INFORM CC 2025'!AI263</f>
        <v>6</v>
      </c>
      <c r="F266" s="348">
        <f t="shared" si="49"/>
        <v>0.5</v>
      </c>
      <c r="G266" s="348">
        <v>0.9113</v>
      </c>
      <c r="H266" s="340">
        <f>'INFORM CC 2025'!AH263</f>
        <v>6</v>
      </c>
      <c r="I266" s="348">
        <f t="shared" si="50"/>
        <v>0.5</v>
      </c>
      <c r="J266" s="348">
        <v>0.63386399999999998</v>
      </c>
      <c r="K266" s="341">
        <f>'INFORM CC 2025'!AK263</f>
        <v>6.1</v>
      </c>
      <c r="L266" s="348">
        <f t="shared" si="51"/>
        <v>0.59999999999999964</v>
      </c>
      <c r="M266" s="348">
        <v>1.1452169999999999</v>
      </c>
      <c r="N266" s="341">
        <f>'INFORM CC 2025'!AJ263</f>
        <v>6</v>
      </c>
      <c r="O266" s="348">
        <f t="shared" si="52"/>
        <v>0.5</v>
      </c>
      <c r="P266" s="348">
        <v>0.47484599999999999</v>
      </c>
      <c r="Q266" s="348">
        <v>1.0942874815790906</v>
      </c>
      <c r="R266" s="349">
        <v>138</v>
      </c>
      <c r="S266" s="349">
        <v>1139</v>
      </c>
      <c r="T266" s="349">
        <f t="shared" si="53"/>
        <v>50.429954244636697</v>
      </c>
      <c r="U266" s="349">
        <f t="shared" si="54"/>
        <v>416.22983974377684</v>
      </c>
      <c r="V266" s="348">
        <v>0.40974206580068362</v>
      </c>
      <c r="W266" s="349">
        <v>1709</v>
      </c>
      <c r="X266" s="349">
        <v>1253</v>
      </c>
      <c r="Y266" s="349">
        <f t="shared" si="55"/>
        <v>624.52747684118924</v>
      </c>
      <c r="Z266" s="349">
        <f t="shared" si="56"/>
        <v>457.88936716325929</v>
      </c>
      <c r="AA266" s="348">
        <v>1.7</v>
      </c>
      <c r="AB266" s="348">
        <v>0.7</v>
      </c>
      <c r="AC266" s="348">
        <v>0.1</v>
      </c>
      <c r="AD266" s="349">
        <f>('INFORM CC 2025'!AG263/10)*'Resultados INFORM CC'!AO266</f>
        <v>3111.9</v>
      </c>
      <c r="AE266" s="350">
        <f>('INFORM CC 2025'!AH263/10)*'Resultados INFORM CC'!AP266</f>
        <v>5010.5999999999995</v>
      </c>
      <c r="AF266" s="350">
        <f>('INFORM CC 2025'!AI263/10)*'Resultados INFORM CC'!AQ266</f>
        <v>6243.5999999999995</v>
      </c>
      <c r="AG266" s="350">
        <f>('INFORM CC 2025'!AJ263/10)*'Resultados INFORM CC'!AR266</f>
        <v>8737.7999999999993</v>
      </c>
      <c r="AH266" s="350">
        <f>('INFORM CC 2025'!AK263/10)*'Resultados INFORM CC'!AS266</f>
        <v>15159.109999999999</v>
      </c>
      <c r="AI266" s="350">
        <f>('INFORM CC 2025'!AG263/10)*'Resultados INFORM CC'!AT266</f>
        <v>966.35</v>
      </c>
      <c r="AJ266" s="350">
        <f>('INFORM CC 2025'!AH263/10)*'Resultados INFORM CC'!AU266</f>
        <v>1831.0458604215698</v>
      </c>
      <c r="AK266" s="350">
        <f>('INFORM CC 2025'!AI263/10)*'Resultados INFORM CC'!AV266</f>
        <v>2281.6265385638671</v>
      </c>
      <c r="AL266" s="350">
        <f>('INFORM CC 2025'!AJ263/10)*'Resultados INFORM CC'!AU266</f>
        <v>1831.0458604215698</v>
      </c>
      <c r="AM266" s="350">
        <f>('INFORM CC 2025'!AK263/10)*'Resultados INFORM CC'!AV266</f>
        <v>2319.6536475399316</v>
      </c>
      <c r="AO266" s="349">
        <v>5658</v>
      </c>
      <c r="AP266" s="350">
        <v>8351</v>
      </c>
      <c r="AQ266" s="350">
        <v>10406</v>
      </c>
      <c r="AR266" s="350">
        <v>14563</v>
      </c>
      <c r="AS266" s="350">
        <v>24851</v>
      </c>
      <c r="AT266" s="350">
        <v>1757</v>
      </c>
      <c r="AU266" s="350">
        <f t="shared" si="57"/>
        <v>3051.7431007026166</v>
      </c>
      <c r="AV266" s="350">
        <f t="shared" si="58"/>
        <v>3802.7108976064455</v>
      </c>
      <c r="AW266" s="350">
        <f t="shared" si="59"/>
        <v>5321.8219106133638</v>
      </c>
      <c r="AX266" s="350">
        <f t="shared" si="60"/>
        <v>9081.4115429961348</v>
      </c>
    </row>
    <row r="267" spans="1:50">
      <c r="A267" s="367" t="s">
        <v>316</v>
      </c>
      <c r="B267" s="368" t="s">
        <v>327</v>
      </c>
      <c r="C267" s="369">
        <v>1612</v>
      </c>
      <c r="D267" s="341">
        <f>'INFORM CC 2025'!AG264</f>
        <v>5.5</v>
      </c>
      <c r="E267" s="340">
        <f>'INFORM CC 2025'!AI264</f>
        <v>6.4</v>
      </c>
      <c r="F267" s="348">
        <f t="shared" si="49"/>
        <v>0.90000000000000036</v>
      </c>
      <c r="G267" s="348">
        <v>0.9113</v>
      </c>
      <c r="H267" s="340">
        <f>'INFORM CC 2025'!AH264</f>
        <v>6.3</v>
      </c>
      <c r="I267" s="348">
        <f t="shared" si="50"/>
        <v>0.79999999999999982</v>
      </c>
      <c r="J267" s="348">
        <v>0.63386399999999998</v>
      </c>
      <c r="K267" s="341">
        <f>'INFORM CC 2025'!AK264</f>
        <v>6.3</v>
      </c>
      <c r="L267" s="348">
        <f t="shared" si="51"/>
        <v>0.79999999999999982</v>
      </c>
      <c r="M267" s="348">
        <v>1.1452169999999999</v>
      </c>
      <c r="N267" s="341">
        <f>'INFORM CC 2025'!AJ264</f>
        <v>6.4</v>
      </c>
      <c r="O267" s="348">
        <f t="shared" si="52"/>
        <v>0.90000000000000036</v>
      </c>
      <c r="P267" s="348">
        <v>0.47484599999999999</v>
      </c>
      <c r="Q267" s="348">
        <v>2.170393057213619</v>
      </c>
      <c r="R267" s="349">
        <v>647</v>
      </c>
      <c r="S267" s="349">
        <v>3697</v>
      </c>
      <c r="T267" s="349">
        <f t="shared" si="53"/>
        <v>236.43608982811554</v>
      </c>
      <c r="U267" s="349">
        <f t="shared" si="54"/>
        <v>1351.0111655247963</v>
      </c>
      <c r="V267" s="348">
        <v>1.1168700401631702</v>
      </c>
      <c r="W267" s="349">
        <v>2861</v>
      </c>
      <c r="X267" s="349">
        <v>2080</v>
      </c>
      <c r="Y267" s="349">
        <f t="shared" si="55"/>
        <v>1045.5079644485913</v>
      </c>
      <c r="Z267" s="349">
        <f t="shared" si="56"/>
        <v>760.1036581800314</v>
      </c>
      <c r="AA267" s="348">
        <v>1.7</v>
      </c>
      <c r="AB267" s="348">
        <v>0.7</v>
      </c>
      <c r="AC267" s="348">
        <v>0.1</v>
      </c>
      <c r="AD267" s="349">
        <f>('INFORM CC 2025'!AG264/10)*'Resultados INFORM CC'!AO267</f>
        <v>5093.55</v>
      </c>
      <c r="AE267" s="350">
        <f>('INFORM CC 2025'!AH264/10)*'Resultados INFORM CC'!AP267</f>
        <v>8610.84</v>
      </c>
      <c r="AF267" s="350">
        <f>('INFORM CC 2025'!AI264/10)*'Resultados INFORM CC'!AQ267</f>
        <v>10900.48</v>
      </c>
      <c r="AG267" s="350">
        <f>('INFORM CC 2025'!AJ264/10)*'Resultados INFORM CC'!AR267</f>
        <v>15255.04</v>
      </c>
      <c r="AH267" s="350">
        <f>('INFORM CC 2025'!AK264/10)*'Resultados INFORM CC'!AS267</f>
        <v>25624.62</v>
      </c>
      <c r="AI267" s="350">
        <f>('INFORM CC 2025'!AG264/10)*'Resultados INFORM CC'!AT267</f>
        <v>1737.45</v>
      </c>
      <c r="AJ267" s="350">
        <f>('INFORM CC 2025'!AH264/10)*'Resultados INFORM CC'!AU267</f>
        <v>3146.6975884629528</v>
      </c>
      <c r="AK267" s="350">
        <f>('INFORM CC 2025'!AI264/10)*'Resultados INFORM CC'!AV267</f>
        <v>3983.4109249607063</v>
      </c>
      <c r="AL267" s="350">
        <f>('INFORM CC 2025'!AJ264/10)*'Resultados INFORM CC'!AU267</f>
        <v>3196.6451692322062</v>
      </c>
      <c r="AM267" s="350">
        <f>('INFORM CC 2025'!AK264/10)*'Resultados INFORM CC'!AV267</f>
        <v>3921.1701292581952</v>
      </c>
      <c r="AO267" s="349">
        <v>9261</v>
      </c>
      <c r="AP267" s="350">
        <v>13668</v>
      </c>
      <c r="AQ267" s="350">
        <v>17032</v>
      </c>
      <c r="AR267" s="350">
        <v>23836</v>
      </c>
      <c r="AS267" s="350">
        <v>40674</v>
      </c>
      <c r="AT267" s="350">
        <v>3159</v>
      </c>
      <c r="AU267" s="350">
        <f t="shared" si="57"/>
        <v>4994.7580769253218</v>
      </c>
      <c r="AV267" s="350">
        <f t="shared" si="58"/>
        <v>6224.0795702511032</v>
      </c>
      <c r="AW267" s="350">
        <f t="shared" si="59"/>
        <v>8710.4955751823218</v>
      </c>
      <c r="AX267" s="350">
        <f t="shared" si="60"/>
        <v>14863.680861930095</v>
      </c>
    </row>
    <row r="268" spans="1:50">
      <c r="A268" s="367" t="s">
        <v>316</v>
      </c>
      <c r="B268" s="368" t="s">
        <v>328</v>
      </c>
      <c r="C268" s="369">
        <v>1613</v>
      </c>
      <c r="D268" s="341">
        <f>'INFORM CC 2025'!AG265</f>
        <v>5.2</v>
      </c>
      <c r="E268" s="340">
        <f>'INFORM CC 2025'!AI265</f>
        <v>6.1</v>
      </c>
      <c r="F268" s="348">
        <f t="shared" si="49"/>
        <v>0.89999999999999947</v>
      </c>
      <c r="G268" s="348">
        <v>0.9113</v>
      </c>
      <c r="H268" s="340">
        <f>'INFORM CC 2025'!AH265</f>
        <v>5.9</v>
      </c>
      <c r="I268" s="348">
        <f t="shared" si="50"/>
        <v>0.70000000000000018</v>
      </c>
      <c r="J268" s="348">
        <v>0.63386399999999998</v>
      </c>
      <c r="K268" s="341">
        <f>'INFORM CC 2025'!AK265</f>
        <v>6.1</v>
      </c>
      <c r="L268" s="348">
        <f t="shared" si="51"/>
        <v>0.89999999999999947</v>
      </c>
      <c r="M268" s="348">
        <v>1.1452169999999999</v>
      </c>
      <c r="N268" s="341">
        <f>'INFORM CC 2025'!AJ265</f>
        <v>5.9</v>
      </c>
      <c r="O268" s="348">
        <f t="shared" si="52"/>
        <v>0.70000000000000018</v>
      </c>
      <c r="P268" s="348">
        <v>0.47484599999999999</v>
      </c>
      <c r="Q268" s="348">
        <v>0.86948993128359331</v>
      </c>
      <c r="R268" s="349">
        <v>936</v>
      </c>
      <c r="S268" s="349">
        <v>7514</v>
      </c>
      <c r="T268" s="349">
        <f t="shared" si="53"/>
        <v>342.04664618101413</v>
      </c>
      <c r="U268" s="349">
        <f t="shared" si="54"/>
        <v>2745.8744651753636</v>
      </c>
      <c r="V268" s="348">
        <v>0.20076245744148746</v>
      </c>
      <c r="W268" s="349">
        <v>10577</v>
      </c>
      <c r="X268" s="349">
        <v>7517</v>
      </c>
      <c r="Y268" s="349">
        <f t="shared" si="55"/>
        <v>3865.2001887356691</v>
      </c>
      <c r="Z268" s="349">
        <f t="shared" si="56"/>
        <v>2746.970768528508</v>
      </c>
      <c r="AA268" s="348">
        <v>1.7</v>
      </c>
      <c r="AB268" s="348">
        <v>0.7</v>
      </c>
      <c r="AC268" s="348">
        <v>0.1</v>
      </c>
      <c r="AD268" s="349">
        <f>('INFORM CC 2025'!AG265/10)*'Resultados INFORM CC'!AO268</f>
        <v>20390.760000000002</v>
      </c>
      <c r="AE268" s="350">
        <f>('INFORM CC 2025'!AH265/10)*'Resultados INFORM CC'!AP268</f>
        <v>34146.250000000007</v>
      </c>
      <c r="AF268" s="350">
        <f>('INFORM CC 2025'!AI265/10)*'Resultados INFORM CC'!AQ268</f>
        <v>43993.2</v>
      </c>
      <c r="AG268" s="350">
        <f>('INFORM CC 2025'!AJ265/10)*'Resultados INFORM CC'!AR268</f>
        <v>59546.930000000008</v>
      </c>
      <c r="AH268" s="350">
        <f>('INFORM CC 2025'!AK265/10)*'Resultados INFORM CC'!AS268</f>
        <v>105055.42</v>
      </c>
      <c r="AI268" s="350">
        <f>('INFORM CC 2025'!AG265/10)*'Resultados INFORM CC'!AT268</f>
        <v>7596.68</v>
      </c>
      <c r="AJ268" s="350">
        <f>('INFORM CC 2025'!AH265/10)*'Resultados INFORM CC'!AU268</f>
        <v>12478.216124100913</v>
      </c>
      <c r="AK268" s="350">
        <f>('INFORM CC 2025'!AI265/10)*'Resultados INFORM CC'!AV268</f>
        <v>16076.630891848921</v>
      </c>
      <c r="AL268" s="350">
        <f>('INFORM CC 2025'!AJ265/10)*'Resultados INFORM CC'!AU268</f>
        <v>12478.216124100913</v>
      </c>
      <c r="AM268" s="350">
        <f>('INFORM CC 2025'!AK265/10)*'Resultados INFORM CC'!AV268</f>
        <v>16076.630891848921</v>
      </c>
      <c r="AO268" s="349">
        <v>39213</v>
      </c>
      <c r="AP268" s="350">
        <v>57875</v>
      </c>
      <c r="AQ268" s="350">
        <v>72120</v>
      </c>
      <c r="AR268" s="350">
        <v>100927</v>
      </c>
      <c r="AS268" s="350">
        <v>172222</v>
      </c>
      <c r="AT268" s="350">
        <v>14609</v>
      </c>
      <c r="AU268" s="350">
        <f t="shared" si="57"/>
        <v>21149.518854408325</v>
      </c>
      <c r="AV268" s="350">
        <f t="shared" si="58"/>
        <v>26355.132609588396</v>
      </c>
      <c r="AW268" s="350">
        <f t="shared" si="59"/>
        <v>36882.202840930782</v>
      </c>
      <c r="AX268" s="350">
        <f t="shared" si="60"/>
        <v>62935.852028404508</v>
      </c>
    </row>
    <row r="269" spans="1:50">
      <c r="A269" s="367" t="s">
        <v>316</v>
      </c>
      <c r="B269" s="368" t="s">
        <v>329</v>
      </c>
      <c r="C269" s="369">
        <v>1614</v>
      </c>
      <c r="D269" s="341">
        <f>'INFORM CC 2025'!AG266</f>
        <v>5.0999999999999996</v>
      </c>
      <c r="E269" s="340">
        <f>'INFORM CC 2025'!AI266</f>
        <v>6.4</v>
      </c>
      <c r="F269" s="348">
        <f t="shared" si="49"/>
        <v>1.3000000000000007</v>
      </c>
      <c r="G269" s="348">
        <v>0.9113</v>
      </c>
      <c r="H269" s="340">
        <f>'INFORM CC 2025'!AH266</f>
        <v>6.4</v>
      </c>
      <c r="I269" s="348">
        <f t="shared" si="50"/>
        <v>1.3000000000000007</v>
      </c>
      <c r="J269" s="348">
        <v>0.63386399999999998</v>
      </c>
      <c r="K269" s="341">
        <f>'INFORM CC 2025'!AK266</f>
        <v>6.6</v>
      </c>
      <c r="L269" s="348">
        <f t="shared" si="51"/>
        <v>1.5</v>
      </c>
      <c r="M269" s="348">
        <v>1.1452169999999999</v>
      </c>
      <c r="N269" s="341">
        <f>'INFORM CC 2025'!AJ266</f>
        <v>6.5</v>
      </c>
      <c r="O269" s="348">
        <f t="shared" si="52"/>
        <v>1.4000000000000004</v>
      </c>
      <c r="P269" s="348">
        <v>0.47484599999999999</v>
      </c>
      <c r="Q269" s="348">
        <v>0</v>
      </c>
      <c r="R269" s="349">
        <v>22</v>
      </c>
      <c r="S269" s="349">
        <v>155</v>
      </c>
      <c r="T269" s="349">
        <f t="shared" si="53"/>
        <v>8.039557923058025</v>
      </c>
      <c r="U269" s="349">
        <f t="shared" si="54"/>
        <v>56.642339912454261</v>
      </c>
      <c r="V269" s="348">
        <v>3.1677774153238403</v>
      </c>
      <c r="W269" s="349">
        <v>3646</v>
      </c>
      <c r="X269" s="349">
        <v>2790</v>
      </c>
      <c r="Y269" s="349">
        <f t="shared" si="55"/>
        <v>1332.3740085213435</v>
      </c>
      <c r="Z269" s="349">
        <f t="shared" si="56"/>
        <v>1019.5621184241768</v>
      </c>
      <c r="AA269" s="348">
        <v>1.7</v>
      </c>
      <c r="AB269" s="348">
        <v>0.7</v>
      </c>
      <c r="AC269" s="348">
        <v>0.1</v>
      </c>
      <c r="AD269" s="349">
        <f>('INFORM CC 2025'!AG266/10)*'Resultados INFORM CC'!AO269</f>
        <v>6925.8</v>
      </c>
      <c r="AE269" s="350">
        <f>('INFORM CC 2025'!AH266/10)*'Resultados INFORM CC'!AP269</f>
        <v>12827.52</v>
      </c>
      <c r="AF269" s="350">
        <f>('INFORM CC 2025'!AI266/10)*'Resultados INFORM CC'!AQ269</f>
        <v>15984.640000000001</v>
      </c>
      <c r="AG269" s="350">
        <f>('INFORM CC 2025'!AJ266/10)*'Resultados INFORM CC'!AR269</f>
        <v>22719.45</v>
      </c>
      <c r="AH269" s="350">
        <f>('INFORM CC 2025'!AK266/10)*'Resultados INFORM CC'!AS269</f>
        <v>39365.039999999994</v>
      </c>
      <c r="AI269" s="350">
        <f>('INFORM CC 2025'!AG266/10)*'Resultados INFORM CC'!AT269</f>
        <v>2528.58</v>
      </c>
      <c r="AJ269" s="350">
        <f>('INFORM CC 2025'!AH266/10)*'Resultados INFORM CC'!AU269</f>
        <v>4687.6177295084217</v>
      </c>
      <c r="AK269" s="350">
        <f>('INFORM CC 2025'!AI266/10)*'Resultados INFORM CC'!AV269</f>
        <v>5841.3381436013733</v>
      </c>
      <c r="AL269" s="350">
        <f>('INFORM CC 2025'!AJ266/10)*'Resultados INFORM CC'!AU269</f>
        <v>4760.861756531991</v>
      </c>
      <c r="AM269" s="350">
        <f>('INFORM CC 2025'!AK266/10)*'Resultados INFORM CC'!AV269</f>
        <v>6023.8799605889153</v>
      </c>
      <c r="AO269" s="349">
        <v>13580</v>
      </c>
      <c r="AP269" s="350">
        <v>20043</v>
      </c>
      <c r="AQ269" s="350">
        <v>24976</v>
      </c>
      <c r="AR269" s="350">
        <v>34953</v>
      </c>
      <c r="AS269" s="350">
        <v>59644</v>
      </c>
      <c r="AT269" s="350">
        <v>4958</v>
      </c>
      <c r="AU269" s="350">
        <f t="shared" si="57"/>
        <v>7324.4027023569088</v>
      </c>
      <c r="AV269" s="350">
        <f t="shared" si="58"/>
        <v>9127.0908493771458</v>
      </c>
      <c r="AW269" s="350">
        <f t="shared" si="59"/>
        <v>12773.03036748396</v>
      </c>
      <c r="AX269" s="350">
        <f t="shared" si="60"/>
        <v>21795.972398312402</v>
      </c>
    </row>
    <row r="270" spans="1:50">
      <c r="A270" s="367" t="s">
        <v>316</v>
      </c>
      <c r="B270" s="368" t="s">
        <v>330</v>
      </c>
      <c r="C270" s="369">
        <v>1615</v>
      </c>
      <c r="D270" s="341">
        <f>'INFORM CC 2025'!AG267</f>
        <v>5.4</v>
      </c>
      <c r="E270" s="340">
        <f>'INFORM CC 2025'!AI267</f>
        <v>6.4</v>
      </c>
      <c r="F270" s="348">
        <f t="shared" si="49"/>
        <v>1</v>
      </c>
      <c r="G270" s="348">
        <v>0.9113</v>
      </c>
      <c r="H270" s="340">
        <f>'INFORM CC 2025'!AH267</f>
        <v>6.3</v>
      </c>
      <c r="I270" s="348">
        <f t="shared" si="50"/>
        <v>0.89999999999999947</v>
      </c>
      <c r="J270" s="348">
        <v>0.63386399999999998</v>
      </c>
      <c r="K270" s="341">
        <f>'INFORM CC 2025'!AK267</f>
        <v>6.5</v>
      </c>
      <c r="L270" s="348">
        <f t="shared" si="51"/>
        <v>1.0999999999999996</v>
      </c>
      <c r="M270" s="348">
        <v>1.1452169999999999</v>
      </c>
      <c r="N270" s="341">
        <f>'INFORM CC 2025'!AJ267</f>
        <v>6.4</v>
      </c>
      <c r="O270" s="348">
        <f t="shared" si="52"/>
        <v>1</v>
      </c>
      <c r="P270" s="348">
        <v>0.47484599999999999</v>
      </c>
      <c r="Q270" s="348">
        <v>0.3926904180617572</v>
      </c>
      <c r="R270" s="349">
        <v>63</v>
      </c>
      <c r="S270" s="349">
        <v>595</v>
      </c>
      <c r="T270" s="349">
        <f t="shared" si="53"/>
        <v>23.022370416029798</v>
      </c>
      <c r="U270" s="349">
        <f t="shared" si="54"/>
        <v>217.43349837361475</v>
      </c>
      <c r="V270" s="348">
        <v>0.92987508653604678</v>
      </c>
      <c r="W270" s="349">
        <v>2387</v>
      </c>
      <c r="X270" s="349">
        <v>1766</v>
      </c>
      <c r="Y270" s="349">
        <f t="shared" si="55"/>
        <v>872.29203465179569</v>
      </c>
      <c r="Z270" s="349">
        <f t="shared" si="56"/>
        <v>645.35724055093056</v>
      </c>
      <c r="AA270" s="348">
        <v>1.7</v>
      </c>
      <c r="AB270" s="348">
        <v>0.7</v>
      </c>
      <c r="AC270" s="348">
        <v>0.1</v>
      </c>
      <c r="AD270" s="349">
        <f>('INFORM CC 2025'!AG267/10)*'Resultados INFORM CC'!AO270</f>
        <v>4445.2800000000007</v>
      </c>
      <c r="AE270" s="350">
        <f>('INFORM CC 2025'!AH267/10)*'Resultados INFORM CC'!AP270</f>
        <v>7653.87</v>
      </c>
      <c r="AF270" s="350">
        <f>('INFORM CC 2025'!AI267/10)*'Resultados INFORM CC'!AQ270</f>
        <v>9689.6</v>
      </c>
      <c r="AG270" s="350">
        <f>('INFORM CC 2025'!AJ267/10)*'Resultados INFORM CC'!AR270</f>
        <v>13559.68</v>
      </c>
      <c r="AH270" s="350">
        <f>('INFORM CC 2025'!AK267/10)*'Resultados INFORM CC'!AS270</f>
        <v>23499.45</v>
      </c>
      <c r="AI270" s="350">
        <f>('INFORM CC 2025'!AG267/10)*'Resultados INFORM CC'!AT270</f>
        <v>1656.72</v>
      </c>
      <c r="AJ270" s="350">
        <f>('INFORM CC 2025'!AH267/10)*'Resultados INFORM CC'!AU270</f>
        <v>2796.9877818434602</v>
      </c>
      <c r="AK270" s="350">
        <f>('INFORM CC 2025'!AI267/10)*'Resultados INFORM CC'!AV270</f>
        <v>3540.9136568755926</v>
      </c>
      <c r="AL270" s="350">
        <f>('INFORM CC 2025'!AJ267/10)*'Resultados INFORM CC'!AU270</f>
        <v>2841.3844133012931</v>
      </c>
      <c r="AM270" s="350">
        <f>('INFORM CC 2025'!AK267/10)*'Resultados INFORM CC'!AV270</f>
        <v>3596.2404327642735</v>
      </c>
      <c r="AO270" s="349">
        <v>8232</v>
      </c>
      <c r="AP270" s="350">
        <v>12149</v>
      </c>
      <c r="AQ270" s="350">
        <v>15140</v>
      </c>
      <c r="AR270" s="350">
        <v>21187</v>
      </c>
      <c r="AS270" s="350">
        <v>36153</v>
      </c>
      <c r="AT270" s="350">
        <v>3068</v>
      </c>
      <c r="AU270" s="350">
        <f t="shared" si="57"/>
        <v>4439.66314578327</v>
      </c>
      <c r="AV270" s="350">
        <f t="shared" si="58"/>
        <v>5532.6775888681132</v>
      </c>
      <c r="AW270" s="350">
        <f t="shared" si="59"/>
        <v>7742.4597143559258</v>
      </c>
      <c r="AX270" s="350">
        <f t="shared" si="60"/>
        <v>13211.55170874167</v>
      </c>
    </row>
    <row r="271" spans="1:50">
      <c r="A271" s="367" t="s">
        <v>316</v>
      </c>
      <c r="B271" s="368" t="s">
        <v>331</v>
      </c>
      <c r="C271" s="369">
        <v>1616</v>
      </c>
      <c r="D271" s="341">
        <f>'INFORM CC 2025'!AG268</f>
        <v>5.4</v>
      </c>
      <c r="E271" s="340">
        <f>'INFORM CC 2025'!AI268</f>
        <v>6</v>
      </c>
      <c r="F271" s="348">
        <f t="shared" si="49"/>
        <v>0.59999999999999964</v>
      </c>
      <c r="G271" s="348">
        <v>0.9113</v>
      </c>
      <c r="H271" s="340">
        <f>'INFORM CC 2025'!AH268</f>
        <v>6</v>
      </c>
      <c r="I271" s="348">
        <f t="shared" si="50"/>
        <v>0.59999999999999964</v>
      </c>
      <c r="J271" s="348">
        <v>0.63386399999999998</v>
      </c>
      <c r="K271" s="341">
        <f>'INFORM CC 2025'!AK268</f>
        <v>6.1</v>
      </c>
      <c r="L271" s="348">
        <f t="shared" si="51"/>
        <v>0.69999999999999929</v>
      </c>
      <c r="M271" s="348">
        <v>1.1452169999999999</v>
      </c>
      <c r="N271" s="341">
        <f>'INFORM CC 2025'!AJ268</f>
        <v>6</v>
      </c>
      <c r="O271" s="348">
        <f t="shared" si="52"/>
        <v>0.59999999999999964</v>
      </c>
      <c r="P271" s="348">
        <v>0.47484599999999999</v>
      </c>
      <c r="Q271" s="348">
        <v>2.8194103602864389</v>
      </c>
      <c r="R271" s="349">
        <v>1154</v>
      </c>
      <c r="S271" s="349">
        <v>6803</v>
      </c>
      <c r="T271" s="349">
        <f t="shared" si="53"/>
        <v>421.71135650949822</v>
      </c>
      <c r="U271" s="349">
        <f t="shared" si="54"/>
        <v>2486.0505704801699</v>
      </c>
      <c r="V271" s="348">
        <v>2.124919877740294</v>
      </c>
      <c r="W271" s="349">
        <v>3866</v>
      </c>
      <c r="X271" s="349">
        <v>2971</v>
      </c>
      <c r="Y271" s="349">
        <f t="shared" si="55"/>
        <v>1412.7695877519238</v>
      </c>
      <c r="Z271" s="349">
        <f t="shared" si="56"/>
        <v>1085.7057540638814</v>
      </c>
      <c r="AA271" s="348">
        <v>1.7</v>
      </c>
      <c r="AB271" s="348">
        <v>0.7</v>
      </c>
      <c r="AC271" s="348">
        <v>0.1</v>
      </c>
      <c r="AD271" s="349">
        <f>('INFORM CC 2025'!AG268/10)*'Resultados INFORM CC'!AO271</f>
        <v>7084.8</v>
      </c>
      <c r="AE271" s="350">
        <f>('INFORM CC 2025'!AH268/10)*'Resultados INFORM CC'!AP271</f>
        <v>11618.4</v>
      </c>
      <c r="AF271" s="350">
        <f>('INFORM CC 2025'!AI268/10)*'Resultados INFORM CC'!AQ271</f>
        <v>14478.6</v>
      </c>
      <c r="AG271" s="350">
        <f>('INFORM CC 2025'!AJ268/10)*'Resultados INFORM CC'!AR271</f>
        <v>20261.399999999998</v>
      </c>
      <c r="AH271" s="350">
        <f>('INFORM CC 2025'!AK268/10)*'Resultados INFORM CC'!AS271</f>
        <v>35150.639999999999</v>
      </c>
      <c r="AI271" s="350">
        <f>('INFORM CC 2025'!AG268/10)*'Resultados INFORM CC'!AT271</f>
        <v>2471.04</v>
      </c>
      <c r="AJ271" s="350">
        <f>('INFORM CC 2025'!AH268/10)*'Resultados INFORM CC'!AU271</f>
        <v>4245.7636260571526</v>
      </c>
      <c r="AK271" s="350">
        <f>('INFORM CC 2025'!AI268/10)*'Resultados INFORM CC'!AV271</f>
        <v>5290.9792429449053</v>
      </c>
      <c r="AL271" s="350">
        <f>('INFORM CC 2025'!AJ268/10)*'Resultados INFORM CC'!AU271</f>
        <v>4245.7636260571526</v>
      </c>
      <c r="AM271" s="350">
        <f>('INFORM CC 2025'!AK268/10)*'Resultados INFORM CC'!AV271</f>
        <v>5379.1622303273198</v>
      </c>
      <c r="AO271" s="349">
        <v>13120</v>
      </c>
      <c r="AP271" s="350">
        <v>19364</v>
      </c>
      <c r="AQ271" s="350">
        <v>24131</v>
      </c>
      <c r="AR271" s="350">
        <v>33769</v>
      </c>
      <c r="AS271" s="350">
        <v>57624</v>
      </c>
      <c r="AT271" s="350">
        <v>4576</v>
      </c>
      <c r="AU271" s="350">
        <f t="shared" si="57"/>
        <v>7076.2727100952543</v>
      </c>
      <c r="AV271" s="350">
        <f t="shared" si="58"/>
        <v>8818.2987382415085</v>
      </c>
      <c r="AW271" s="350">
        <f t="shared" si="59"/>
        <v>12340.35597744302</v>
      </c>
      <c r="AX271" s="350">
        <f t="shared" si="60"/>
        <v>21057.794807195256</v>
      </c>
    </row>
    <row r="272" spans="1:50">
      <c r="A272" s="367" t="s">
        <v>316</v>
      </c>
      <c r="B272" s="368" t="s">
        <v>332</v>
      </c>
      <c r="C272" s="369">
        <v>1617</v>
      </c>
      <c r="D272" s="341">
        <f>'INFORM CC 2025'!AG269</f>
        <v>6.2</v>
      </c>
      <c r="E272" s="340">
        <f>'INFORM CC 2025'!AI269</f>
        <v>5.3</v>
      </c>
      <c r="F272" s="348">
        <f t="shared" si="49"/>
        <v>0</v>
      </c>
      <c r="G272" s="348">
        <v>0.9113</v>
      </c>
      <c r="H272" s="340">
        <f>'INFORM CC 2025'!AH269</f>
        <v>5</v>
      </c>
      <c r="I272" s="348">
        <f t="shared" si="50"/>
        <v>0</v>
      </c>
      <c r="J272" s="348">
        <v>0.63386399999999998</v>
      </c>
      <c r="K272" s="341">
        <f>'INFORM CC 2025'!AK269</f>
        <v>5.0999999999999996</v>
      </c>
      <c r="L272" s="348">
        <f t="shared" si="51"/>
        <v>0</v>
      </c>
      <c r="M272" s="348">
        <v>1.1452169999999999</v>
      </c>
      <c r="N272" s="341">
        <f>'INFORM CC 2025'!AJ269</f>
        <v>5.0999999999999996</v>
      </c>
      <c r="O272" s="348">
        <f t="shared" si="52"/>
        <v>0</v>
      </c>
      <c r="P272" s="348">
        <v>0.47484599999999999</v>
      </c>
      <c r="Q272" s="348">
        <v>0.35859949086445525</v>
      </c>
      <c r="R272" s="349">
        <v>156</v>
      </c>
      <c r="S272" s="349">
        <v>1198</v>
      </c>
      <c r="T272" s="349">
        <f t="shared" si="53"/>
        <v>57.007774363502357</v>
      </c>
      <c r="U272" s="349">
        <f t="shared" si="54"/>
        <v>437.79047235561427</v>
      </c>
      <c r="V272" s="348">
        <v>1.6190939111526603</v>
      </c>
      <c r="W272" s="349">
        <v>4767</v>
      </c>
      <c r="X272" s="349">
        <v>3662</v>
      </c>
      <c r="Y272" s="349">
        <f t="shared" si="55"/>
        <v>1742.0260281462547</v>
      </c>
      <c r="Z272" s="349">
        <f t="shared" si="56"/>
        <v>1338.2209597381129</v>
      </c>
      <c r="AA272" s="348">
        <v>1.7</v>
      </c>
      <c r="AB272" s="348">
        <v>0.7</v>
      </c>
      <c r="AC272" s="348">
        <v>0.1</v>
      </c>
      <c r="AD272" s="349">
        <f>('INFORM CC 2025'!AG269/10)*'Resultados INFORM CC'!AO272</f>
        <v>11260.44</v>
      </c>
      <c r="AE272" s="350">
        <f>('INFORM CC 2025'!AH269/10)*'Resultados INFORM CC'!AP272</f>
        <v>13402.5</v>
      </c>
      <c r="AF272" s="350">
        <f>('INFORM CC 2025'!AI269/10)*'Resultados INFORM CC'!AQ272</f>
        <v>17703.59</v>
      </c>
      <c r="AG272" s="350">
        <f>('INFORM CC 2025'!AJ269/10)*'Resultados INFORM CC'!AR272</f>
        <v>23839.95</v>
      </c>
      <c r="AH272" s="350">
        <f>('INFORM CC 2025'!AK269/10)*'Resultados INFORM CC'!AS272</f>
        <v>40680.660000000003</v>
      </c>
      <c r="AI272" s="350">
        <f>('INFORM CC 2025'!AG269/10)*'Resultados INFORM CC'!AT272</f>
        <v>4852.74</v>
      </c>
      <c r="AJ272" s="350">
        <f>('INFORM CC 2025'!AH269/10)*'Resultados INFORM CC'!AU272</f>
        <v>4897.735230172053</v>
      </c>
      <c r="AK272" s="350">
        <f>('INFORM CC 2025'!AI269/10)*'Resultados INFORM CC'!AV272</f>
        <v>6469.5016932304916</v>
      </c>
      <c r="AL272" s="350">
        <f>('INFORM CC 2025'!AJ269/10)*'Resultados INFORM CC'!AU272</f>
        <v>4995.6899347754943</v>
      </c>
      <c r="AM272" s="350">
        <f>('INFORM CC 2025'!AK269/10)*'Resultados INFORM CC'!AV272</f>
        <v>6225.3695538633028</v>
      </c>
      <c r="AO272" s="349">
        <v>18162</v>
      </c>
      <c r="AP272" s="350">
        <v>26805</v>
      </c>
      <c r="AQ272" s="350">
        <v>33403</v>
      </c>
      <c r="AR272" s="350">
        <v>46745</v>
      </c>
      <c r="AS272" s="350">
        <v>79766</v>
      </c>
      <c r="AT272" s="350">
        <v>7827</v>
      </c>
      <c r="AU272" s="350">
        <f t="shared" si="57"/>
        <v>9795.470460344106</v>
      </c>
      <c r="AV272" s="350">
        <f t="shared" si="58"/>
        <v>12206.606968359418</v>
      </c>
      <c r="AW272" s="350">
        <f t="shared" si="59"/>
        <v>17082.233414243063</v>
      </c>
      <c r="AX272" s="350">
        <f t="shared" si="60"/>
        <v>29149.244422302108</v>
      </c>
    </row>
    <row r="273" spans="1:50">
      <c r="A273" s="367" t="s">
        <v>316</v>
      </c>
      <c r="B273" s="368" t="s">
        <v>333</v>
      </c>
      <c r="C273" s="369">
        <v>1618</v>
      </c>
      <c r="D273" s="341">
        <f>'INFORM CC 2025'!AG270</f>
        <v>5.7</v>
      </c>
      <c r="E273" s="340">
        <f>'INFORM CC 2025'!AI270</f>
        <v>5.6</v>
      </c>
      <c r="F273" s="348">
        <f t="shared" si="49"/>
        <v>0</v>
      </c>
      <c r="G273" s="348">
        <v>0.9113</v>
      </c>
      <c r="H273" s="340">
        <f>'INFORM CC 2025'!AH270</f>
        <v>5.3</v>
      </c>
      <c r="I273" s="348">
        <f t="shared" si="50"/>
        <v>0</v>
      </c>
      <c r="J273" s="348">
        <v>0.63386399999999998</v>
      </c>
      <c r="K273" s="341">
        <f>'INFORM CC 2025'!AK270</f>
        <v>5.5</v>
      </c>
      <c r="L273" s="348">
        <f t="shared" si="51"/>
        <v>0</v>
      </c>
      <c r="M273" s="348">
        <v>1.1452169999999999</v>
      </c>
      <c r="N273" s="341">
        <f>'INFORM CC 2025'!AJ270</f>
        <v>5.4</v>
      </c>
      <c r="O273" s="348">
        <f t="shared" si="52"/>
        <v>0</v>
      </c>
      <c r="P273" s="348">
        <v>0.47484599999999999</v>
      </c>
      <c r="Q273" s="348">
        <v>3.4689801852255759</v>
      </c>
      <c r="R273" s="349">
        <v>11248</v>
      </c>
      <c r="S273" s="349">
        <v>40702</v>
      </c>
      <c r="T273" s="349">
        <f t="shared" si="53"/>
        <v>4110.4067053889394</v>
      </c>
      <c r="U273" s="349">
        <f t="shared" si="54"/>
        <v>14873.913026559441</v>
      </c>
      <c r="V273" s="348">
        <v>3.5443287576061637</v>
      </c>
      <c r="W273" s="349">
        <v>16917</v>
      </c>
      <c r="X273" s="349">
        <v>11861</v>
      </c>
      <c r="Y273" s="349">
        <f t="shared" si="55"/>
        <v>6182.054608380573</v>
      </c>
      <c r="Z273" s="349">
        <f t="shared" si="56"/>
        <v>4334.4180238814197</v>
      </c>
      <c r="AA273" s="348">
        <v>1.7</v>
      </c>
      <c r="AB273" s="348">
        <v>0.7</v>
      </c>
      <c r="AC273" s="348">
        <v>0.1</v>
      </c>
      <c r="AD273" s="349">
        <f>('INFORM CC 2025'!AG270/10)*'Resultados INFORM CC'!AO273</f>
        <v>36363.72</v>
      </c>
      <c r="AE273" s="350">
        <f>('INFORM CC 2025'!AH270/10)*'Resultados INFORM CC'!AP273</f>
        <v>49903.740000000005</v>
      </c>
      <c r="AF273" s="350">
        <f>('INFORM CC 2025'!AI270/10)*'Resultados INFORM CC'!AQ273</f>
        <v>65705.919999999998</v>
      </c>
      <c r="AG273" s="350">
        <f>('INFORM CC 2025'!AJ270/10)*'Resultados INFORM CC'!AR273</f>
        <v>88668</v>
      </c>
      <c r="AH273" s="350">
        <f>('INFORM CC 2025'!AK270/10)*'Resultados INFORM CC'!AS273</f>
        <v>154105.05000000002</v>
      </c>
      <c r="AI273" s="350">
        <f>('INFORM CC 2025'!AG270/10)*'Resultados INFORM CC'!AT273</f>
        <v>13719.900000000001</v>
      </c>
      <c r="AJ273" s="350">
        <f>('INFORM CC 2025'!AH270/10)*'Resultados INFORM CC'!AU273</f>
        <v>18236.545832146716</v>
      </c>
      <c r="AK273" s="350">
        <f>('INFORM CC 2025'!AI270/10)*'Resultados INFORM CC'!AV273</f>
        <v>24011.206805809848</v>
      </c>
      <c r="AL273" s="350">
        <f>('INFORM CC 2025'!AJ270/10)*'Resultados INFORM CC'!AU273</f>
        <v>18580.631602564576</v>
      </c>
      <c r="AM273" s="350">
        <f>('INFORM CC 2025'!AK270/10)*'Resultados INFORM CC'!AV273</f>
        <v>23582.435255706107</v>
      </c>
      <c r="AO273" s="349">
        <v>63796</v>
      </c>
      <c r="AP273" s="350">
        <v>94158</v>
      </c>
      <c r="AQ273" s="350">
        <v>117332</v>
      </c>
      <c r="AR273" s="350">
        <v>164200</v>
      </c>
      <c r="AS273" s="350">
        <v>280191</v>
      </c>
      <c r="AT273" s="350">
        <v>24070</v>
      </c>
      <c r="AU273" s="350">
        <f t="shared" si="57"/>
        <v>34408.577041786251</v>
      </c>
      <c r="AV273" s="350">
        <f t="shared" si="58"/>
        <v>42877.155010374736</v>
      </c>
      <c r="AW273" s="350">
        <f t="shared" si="59"/>
        <v>60004.336862096709</v>
      </c>
      <c r="AX273" s="350">
        <f t="shared" si="60"/>
        <v>102391.44427361595</v>
      </c>
    </row>
    <row r="274" spans="1:50">
      <c r="A274" s="367" t="s">
        <v>316</v>
      </c>
      <c r="B274" s="368" t="s">
        <v>334</v>
      </c>
      <c r="C274" s="369">
        <v>1619</v>
      </c>
      <c r="D274" s="341">
        <f>'INFORM CC 2025'!AG271</f>
        <v>6.6</v>
      </c>
      <c r="E274" s="340">
        <f>'INFORM CC 2025'!AI271</f>
        <v>7.3</v>
      </c>
      <c r="F274" s="348">
        <f t="shared" si="49"/>
        <v>0.70000000000000018</v>
      </c>
      <c r="G274" s="348">
        <v>0.9113</v>
      </c>
      <c r="H274" s="340">
        <f>'INFORM CC 2025'!AH271</f>
        <v>7.2</v>
      </c>
      <c r="I274" s="348">
        <f t="shared" si="50"/>
        <v>0.60000000000000053</v>
      </c>
      <c r="J274" s="348">
        <v>0.63386399999999998</v>
      </c>
      <c r="K274" s="341">
        <f>'INFORM CC 2025'!AK271</f>
        <v>7.1</v>
      </c>
      <c r="L274" s="348">
        <f t="shared" si="51"/>
        <v>0.5</v>
      </c>
      <c r="M274" s="348">
        <v>1.1452169999999999</v>
      </c>
      <c r="N274" s="341">
        <f>'INFORM CC 2025'!AJ271</f>
        <v>7.1</v>
      </c>
      <c r="O274" s="348">
        <f t="shared" si="52"/>
        <v>0.5</v>
      </c>
      <c r="P274" s="348">
        <v>0.47484599999999999</v>
      </c>
      <c r="Q274" s="348">
        <v>2.2358723316216605E-2</v>
      </c>
      <c r="R274" s="349">
        <v>3</v>
      </c>
      <c r="S274" s="349">
        <v>34</v>
      </c>
      <c r="T274" s="349">
        <f t="shared" si="53"/>
        <v>1.0963033531442761</v>
      </c>
      <c r="U274" s="349">
        <f t="shared" si="54"/>
        <v>12.424771335635128</v>
      </c>
      <c r="V274" s="348">
        <v>0</v>
      </c>
      <c r="W274" s="349">
        <v>2499</v>
      </c>
      <c r="X274" s="349">
        <v>1702</v>
      </c>
      <c r="Y274" s="349">
        <f t="shared" si="55"/>
        <v>913.22069316918191</v>
      </c>
      <c r="Z274" s="349">
        <f t="shared" si="56"/>
        <v>621.96943568385268</v>
      </c>
      <c r="AA274" s="348">
        <v>1.7</v>
      </c>
      <c r="AB274" s="348">
        <v>0.7</v>
      </c>
      <c r="AC274" s="348">
        <v>0.1</v>
      </c>
      <c r="AD274" s="349">
        <f>('INFORM CC 2025'!AG271/10)*'Resultados INFORM CC'!AO274</f>
        <v>5511.6599999999989</v>
      </c>
      <c r="AE274" s="350">
        <f>('INFORM CC 2025'!AH271/10)*'Resultados INFORM CC'!AP274</f>
        <v>8874</v>
      </c>
      <c r="AF274" s="350">
        <f>('INFORM CC 2025'!AI271/10)*'Resultados INFORM CC'!AQ274</f>
        <v>11212.07</v>
      </c>
      <c r="AG274" s="350">
        <f>('INFORM CC 2025'!AJ271/10)*'Resultados INFORM CC'!AR274</f>
        <v>15260.74</v>
      </c>
      <c r="AH274" s="350">
        <f>('INFORM CC 2025'!AK271/10)*'Resultados INFORM CC'!AS274</f>
        <v>26040.67</v>
      </c>
      <c r="AI274" s="350">
        <f>('INFORM CC 2025'!AG271/10)*'Resultados INFORM CC'!AT274</f>
        <v>2135.7599999999998</v>
      </c>
      <c r="AJ274" s="350">
        <f>('INFORM CC 2025'!AH271/10)*'Resultados INFORM CC'!AU274</f>
        <v>3242.8653186007687</v>
      </c>
      <c r="AK274" s="350">
        <f>('INFORM CC 2025'!AI271/10)*'Resultados INFORM CC'!AV274</f>
        <v>4097.2766455627807</v>
      </c>
      <c r="AL274" s="350">
        <f>('INFORM CC 2025'!AJ271/10)*'Resultados INFORM CC'!AU274</f>
        <v>3197.8255225090911</v>
      </c>
      <c r="AM274" s="350">
        <f>('INFORM CC 2025'!AK271/10)*'Resultados INFORM CC'!AV274</f>
        <v>3985.0224908898276</v>
      </c>
      <c r="AO274" s="349">
        <v>8351</v>
      </c>
      <c r="AP274" s="350">
        <v>12325</v>
      </c>
      <c r="AQ274" s="350">
        <v>15359</v>
      </c>
      <c r="AR274" s="350">
        <v>21494</v>
      </c>
      <c r="AS274" s="350">
        <v>36677</v>
      </c>
      <c r="AT274" s="350">
        <v>3236</v>
      </c>
      <c r="AU274" s="350">
        <f t="shared" si="57"/>
        <v>4503.9796091677345</v>
      </c>
      <c r="AV274" s="350">
        <f t="shared" si="58"/>
        <v>5612.707733647645</v>
      </c>
      <c r="AW274" s="350">
        <f t="shared" si="59"/>
        <v>7854.6480908276899</v>
      </c>
      <c r="AX274" s="350">
        <f t="shared" si="60"/>
        <v>13403.03936109087</v>
      </c>
    </row>
    <row r="275" spans="1:50">
      <c r="A275" s="367" t="s">
        <v>316</v>
      </c>
      <c r="B275" s="368" t="s">
        <v>157</v>
      </c>
      <c r="C275" s="369">
        <v>1620</v>
      </c>
      <c r="D275" s="341">
        <f>'INFORM CC 2025'!AG272</f>
        <v>5.7</v>
      </c>
      <c r="E275" s="340">
        <f>'INFORM CC 2025'!AI272</f>
        <v>6.2</v>
      </c>
      <c r="F275" s="348">
        <f t="shared" si="49"/>
        <v>0.5</v>
      </c>
      <c r="G275" s="348">
        <v>0.9113</v>
      </c>
      <c r="H275" s="340">
        <f>'INFORM CC 2025'!AH272</f>
        <v>6</v>
      </c>
      <c r="I275" s="348">
        <f t="shared" si="50"/>
        <v>0.29999999999999982</v>
      </c>
      <c r="J275" s="348">
        <v>0.63386399999999998</v>
      </c>
      <c r="K275" s="341">
        <f>'INFORM CC 2025'!AK272</f>
        <v>6.3</v>
      </c>
      <c r="L275" s="348">
        <f t="shared" si="51"/>
        <v>0.59999999999999964</v>
      </c>
      <c r="M275" s="348">
        <v>1.1452169999999999</v>
      </c>
      <c r="N275" s="341">
        <f>'INFORM CC 2025'!AJ272</f>
        <v>6.2</v>
      </c>
      <c r="O275" s="348">
        <f t="shared" si="52"/>
        <v>0.5</v>
      </c>
      <c r="P275" s="348">
        <v>0.47484599999999999</v>
      </c>
      <c r="Q275" s="348">
        <v>0.70466829895716354</v>
      </c>
      <c r="R275" s="349">
        <v>456</v>
      </c>
      <c r="S275" s="349">
        <v>3335</v>
      </c>
      <c r="T275" s="349">
        <f t="shared" si="53"/>
        <v>166.63810967792998</v>
      </c>
      <c r="U275" s="349">
        <f t="shared" si="54"/>
        <v>1218.7238942453869</v>
      </c>
      <c r="V275" s="348">
        <v>2.7483697601977521</v>
      </c>
      <c r="W275" s="349">
        <v>7170</v>
      </c>
      <c r="X275" s="349">
        <v>5317</v>
      </c>
      <c r="Y275" s="349">
        <f t="shared" si="55"/>
        <v>2620.1650140148199</v>
      </c>
      <c r="Z275" s="349">
        <f t="shared" si="56"/>
        <v>1943.0149762227054</v>
      </c>
      <c r="AA275" s="348">
        <v>1.7</v>
      </c>
      <c r="AB275" s="348">
        <v>0.7</v>
      </c>
      <c r="AC275" s="348">
        <v>0.1</v>
      </c>
      <c r="AD275" s="349">
        <f>('INFORM CC 2025'!AG272/10)*'Resultados INFORM CC'!AO275</f>
        <v>14667.810000000001</v>
      </c>
      <c r="AE275" s="350">
        <f>('INFORM CC 2025'!AH272/10)*'Resultados INFORM CC'!AP275</f>
        <v>22788</v>
      </c>
      <c r="AF275" s="350">
        <f>('INFORM CC 2025'!AI272/10)*'Resultados INFORM CC'!AQ275</f>
        <v>29342.74</v>
      </c>
      <c r="AG275" s="350">
        <f>('INFORM CC 2025'!AJ272/10)*'Resultados INFORM CC'!AR275</f>
        <v>41063.839999999997</v>
      </c>
      <c r="AH275" s="350">
        <f>('INFORM CC 2025'!AK272/10)*'Resultados INFORM CC'!AS275</f>
        <v>71201.34</v>
      </c>
      <c r="AI275" s="350">
        <f>('INFORM CC 2025'!AG272/10)*'Resultados INFORM CC'!AT275</f>
        <v>5540.4000000000005</v>
      </c>
      <c r="AJ275" s="350">
        <f>('INFORM CC 2025'!AH272/10)*'Resultados INFORM CC'!AU275</f>
        <v>8327.5202704839212</v>
      </c>
      <c r="AK275" s="350">
        <f>('INFORM CC 2025'!AI272/10)*'Resultados INFORM CC'!AV275</f>
        <v>10722.848084146892</v>
      </c>
      <c r="AL275" s="350">
        <f>('INFORM CC 2025'!AJ272/10)*'Resultados INFORM CC'!AU275</f>
        <v>8605.1042795000521</v>
      </c>
      <c r="AM275" s="350">
        <f>('INFORM CC 2025'!AK272/10)*'Resultados INFORM CC'!AV275</f>
        <v>10895.797246794422</v>
      </c>
      <c r="AO275" s="349">
        <v>25733</v>
      </c>
      <c r="AP275" s="350">
        <v>37980</v>
      </c>
      <c r="AQ275" s="350">
        <v>47327</v>
      </c>
      <c r="AR275" s="350">
        <v>66232</v>
      </c>
      <c r="AS275" s="350">
        <v>113018</v>
      </c>
      <c r="AT275" s="350">
        <v>9720</v>
      </c>
      <c r="AU275" s="350">
        <f t="shared" si="57"/>
        <v>13879.200450806535</v>
      </c>
      <c r="AV275" s="350">
        <f t="shared" si="58"/>
        <v>17294.91626475305</v>
      </c>
      <c r="AW275" s="350">
        <f t="shared" si="59"/>
        <v>24203.454561817231</v>
      </c>
      <c r="AX275" s="350">
        <f t="shared" si="60"/>
        <v>41300.670788553267</v>
      </c>
    </row>
    <row r="276" spans="1:50">
      <c r="A276" s="367" t="s">
        <v>316</v>
      </c>
      <c r="B276" s="368" t="s">
        <v>291</v>
      </c>
      <c r="C276" s="369">
        <v>1621</v>
      </c>
      <c r="D276" s="341">
        <f>'INFORM CC 2025'!AG273</f>
        <v>6.1</v>
      </c>
      <c r="E276" s="340">
        <f>'INFORM CC 2025'!AI273</f>
        <v>6.9</v>
      </c>
      <c r="F276" s="348">
        <f t="shared" si="49"/>
        <v>0.80000000000000071</v>
      </c>
      <c r="G276" s="348">
        <v>0.9113</v>
      </c>
      <c r="H276" s="340">
        <f>'INFORM CC 2025'!AH273</f>
        <v>6.8</v>
      </c>
      <c r="I276" s="348">
        <f t="shared" si="50"/>
        <v>0.70000000000000018</v>
      </c>
      <c r="J276" s="348">
        <v>0.63386399999999998</v>
      </c>
      <c r="K276" s="341">
        <f>'INFORM CC 2025'!AK273</f>
        <v>6.9</v>
      </c>
      <c r="L276" s="348">
        <f t="shared" si="51"/>
        <v>0.80000000000000071</v>
      </c>
      <c r="M276" s="348">
        <v>1.1452169999999999</v>
      </c>
      <c r="N276" s="341">
        <f>'INFORM CC 2025'!AJ273</f>
        <v>6.9</v>
      </c>
      <c r="O276" s="348">
        <f t="shared" si="52"/>
        <v>0.80000000000000071</v>
      </c>
      <c r="P276" s="348">
        <v>0.47484599999999999</v>
      </c>
      <c r="Q276" s="348">
        <v>0.90095294390038094</v>
      </c>
      <c r="R276" s="349">
        <v>816</v>
      </c>
      <c r="S276" s="349">
        <v>5384</v>
      </c>
      <c r="T276" s="349">
        <f t="shared" si="53"/>
        <v>298.19451205524308</v>
      </c>
      <c r="U276" s="349">
        <f t="shared" si="54"/>
        <v>1967.4990844429274</v>
      </c>
      <c r="V276" s="348">
        <v>1.9031127746990109</v>
      </c>
      <c r="W276" s="349">
        <v>4673</v>
      </c>
      <c r="X276" s="349">
        <v>3371</v>
      </c>
      <c r="Y276" s="349">
        <f t="shared" si="55"/>
        <v>1707.6751897477341</v>
      </c>
      <c r="Z276" s="349">
        <f t="shared" si="56"/>
        <v>1231.8795344831183</v>
      </c>
      <c r="AA276" s="348">
        <v>1.7</v>
      </c>
      <c r="AB276" s="348">
        <v>0.7</v>
      </c>
      <c r="AC276" s="348">
        <v>0.1</v>
      </c>
      <c r="AD276" s="349">
        <f>('INFORM CC 2025'!AG273/10)*'Resultados INFORM CC'!AO276</f>
        <v>10061.949999999999</v>
      </c>
      <c r="AE276" s="350">
        <f>('INFORM CC 2025'!AH273/10)*'Resultados INFORM CC'!AP276</f>
        <v>16554.599999999999</v>
      </c>
      <c r="AF276" s="350">
        <f>('INFORM CC 2025'!AI273/10)*'Resultados INFORM CC'!AQ276</f>
        <v>20932.530000000002</v>
      </c>
      <c r="AG276" s="350">
        <f>('INFORM CC 2025'!AJ273/10)*'Resultados INFORM CC'!AR276</f>
        <v>29293.95</v>
      </c>
      <c r="AH276" s="350">
        <f>('INFORM CC 2025'!AK273/10)*'Resultados INFORM CC'!AS276</f>
        <v>49987.05</v>
      </c>
      <c r="AI276" s="350">
        <f>('INFORM CC 2025'!AG273/10)*'Resultados INFORM CC'!AT276</f>
        <v>3658.7799999999997</v>
      </c>
      <c r="AJ276" s="350">
        <f>('INFORM CC 2025'!AH273/10)*'Resultados INFORM CC'!AU276</f>
        <v>6049.621163320744</v>
      </c>
      <c r="AK276" s="350">
        <f>('INFORM CC 2025'!AI273/10)*'Resultados INFORM CC'!AV276</f>
        <v>7649.4676095977193</v>
      </c>
      <c r="AL276" s="350">
        <f>('INFORM CC 2025'!AJ273/10)*'Resultados INFORM CC'!AU276</f>
        <v>6138.5861804284032</v>
      </c>
      <c r="AM276" s="350">
        <f>('INFORM CC 2025'!AK273/10)*'Resultados INFORM CC'!AV276</f>
        <v>7649.4676095977193</v>
      </c>
      <c r="AO276" s="349">
        <v>16495</v>
      </c>
      <c r="AP276" s="350">
        <v>24345</v>
      </c>
      <c r="AQ276" s="350">
        <v>30337</v>
      </c>
      <c r="AR276" s="350">
        <v>42455</v>
      </c>
      <c r="AS276" s="350">
        <v>72445</v>
      </c>
      <c r="AT276" s="350">
        <v>5998</v>
      </c>
      <c r="AU276" s="350">
        <f t="shared" si="57"/>
        <v>8896.5017107658005</v>
      </c>
      <c r="AV276" s="350">
        <f t="shared" si="58"/>
        <v>11086.184941445968</v>
      </c>
      <c r="AW276" s="350">
        <f t="shared" si="59"/>
        <v>15514.519619246747</v>
      </c>
      <c r="AX276" s="350">
        <f t="shared" si="60"/>
        <v>26473.898806179026</v>
      </c>
    </row>
    <row r="277" spans="1:50">
      <c r="A277" s="367" t="s">
        <v>316</v>
      </c>
      <c r="B277" s="368" t="s">
        <v>178</v>
      </c>
      <c r="C277" s="369">
        <v>1622</v>
      </c>
      <c r="D277" s="341">
        <f>'INFORM CC 2025'!AG274</f>
        <v>5.8</v>
      </c>
      <c r="E277" s="340">
        <f>'INFORM CC 2025'!AI274</f>
        <v>6.3</v>
      </c>
      <c r="F277" s="348">
        <f t="shared" si="49"/>
        <v>0.5</v>
      </c>
      <c r="G277" s="348">
        <v>0.9113</v>
      </c>
      <c r="H277" s="340">
        <f>'INFORM CC 2025'!AH274</f>
        <v>6.3</v>
      </c>
      <c r="I277" s="348">
        <f t="shared" si="50"/>
        <v>0.5</v>
      </c>
      <c r="J277" s="348">
        <v>0.63386399999999998</v>
      </c>
      <c r="K277" s="341">
        <f>'INFORM CC 2025'!AK274</f>
        <v>6.4</v>
      </c>
      <c r="L277" s="348">
        <f t="shared" si="51"/>
        <v>0.60000000000000053</v>
      </c>
      <c r="M277" s="348">
        <v>1.1452169999999999</v>
      </c>
      <c r="N277" s="341">
        <f>'INFORM CC 2025'!AJ274</f>
        <v>6.2</v>
      </c>
      <c r="O277" s="348">
        <f t="shared" si="52"/>
        <v>0.40000000000000036</v>
      </c>
      <c r="P277" s="348">
        <v>0.47484599999999999</v>
      </c>
      <c r="Q277" s="348">
        <v>0.29582308934049001</v>
      </c>
      <c r="R277" s="349">
        <v>95</v>
      </c>
      <c r="S277" s="349">
        <v>900</v>
      </c>
      <c r="T277" s="349">
        <f t="shared" si="53"/>
        <v>34.716272849568739</v>
      </c>
      <c r="U277" s="349">
        <f t="shared" si="54"/>
        <v>328.89100594328283</v>
      </c>
      <c r="V277" s="348">
        <v>2.4674330985675557</v>
      </c>
      <c r="W277" s="349">
        <v>4826</v>
      </c>
      <c r="X277" s="349">
        <v>3502</v>
      </c>
      <c r="Y277" s="349">
        <f t="shared" si="55"/>
        <v>1763.5866607580922</v>
      </c>
      <c r="Z277" s="349">
        <f t="shared" si="56"/>
        <v>1279.7514475704183</v>
      </c>
      <c r="AA277" s="348">
        <v>1.7</v>
      </c>
      <c r="AB277" s="348">
        <v>0.7</v>
      </c>
      <c r="AC277" s="348">
        <v>0.1</v>
      </c>
      <c r="AD277" s="349">
        <f>('INFORM CC 2025'!AG274/10)*'Resultados INFORM CC'!AO277</f>
        <v>9592.619999999999</v>
      </c>
      <c r="AE277" s="350">
        <f>('INFORM CC 2025'!AH274/10)*'Resultados INFORM CC'!AP277</f>
        <v>15378.3</v>
      </c>
      <c r="AF277" s="350">
        <f>('INFORM CC 2025'!AI274/10)*'Resultados INFORM CC'!AQ277</f>
        <v>19163.34</v>
      </c>
      <c r="AG277" s="350">
        <f>('INFORM CC 2025'!AJ274/10)*'Resultados INFORM CC'!AR277</f>
        <v>26392.78</v>
      </c>
      <c r="AH277" s="350">
        <f>('INFORM CC 2025'!AK274/10)*'Resultados INFORM CC'!AS277</f>
        <v>46489.599999999999</v>
      </c>
      <c r="AI277" s="350">
        <f>('INFORM CC 2025'!AG274/10)*'Resultados INFORM CC'!AT277</f>
        <v>3482.8999999999996</v>
      </c>
      <c r="AJ277" s="350">
        <f>('INFORM CC 2025'!AH274/10)*'Resultados INFORM CC'!AU277</f>
        <v>5619.7606185528739</v>
      </c>
      <c r="AK277" s="350">
        <f>('INFORM CC 2025'!AI274/10)*'Resultados INFORM CC'!AV277</f>
        <v>7002.9446331479439</v>
      </c>
      <c r="AL277" s="350">
        <f>('INFORM CC 2025'!AJ274/10)*'Resultados INFORM CC'!AU277</f>
        <v>5530.5580690520346</v>
      </c>
      <c r="AM277" s="350">
        <f>('INFORM CC 2025'!AK274/10)*'Resultados INFORM CC'!AV277</f>
        <v>7114.1024844677522</v>
      </c>
      <c r="AO277" s="349">
        <v>16539</v>
      </c>
      <c r="AP277" s="350">
        <v>24410</v>
      </c>
      <c r="AQ277" s="350">
        <v>30418</v>
      </c>
      <c r="AR277" s="350">
        <v>42569</v>
      </c>
      <c r="AS277" s="350">
        <v>72640</v>
      </c>
      <c r="AT277" s="350">
        <v>6005</v>
      </c>
      <c r="AU277" s="350">
        <f t="shared" si="57"/>
        <v>8920.2549500839268</v>
      </c>
      <c r="AV277" s="350">
        <f t="shared" si="58"/>
        <v>11115.785131980863</v>
      </c>
      <c r="AW277" s="350">
        <f t="shared" si="59"/>
        <v>15556.179146666229</v>
      </c>
      <c r="AX277" s="350">
        <f t="shared" si="60"/>
        <v>26545.158524133403</v>
      </c>
    </row>
    <row r="278" spans="1:50">
      <c r="A278" s="367" t="s">
        <v>316</v>
      </c>
      <c r="B278" s="368" t="s">
        <v>336</v>
      </c>
      <c r="C278" s="369">
        <v>1623</v>
      </c>
      <c r="D278" s="341">
        <f>'INFORM CC 2025'!AG275</f>
        <v>5.6</v>
      </c>
      <c r="E278" s="340">
        <f>'INFORM CC 2025'!AI275</f>
        <v>6.4</v>
      </c>
      <c r="F278" s="348">
        <f t="shared" si="49"/>
        <v>0.80000000000000071</v>
      </c>
      <c r="G278" s="348">
        <v>0.9113</v>
      </c>
      <c r="H278" s="340">
        <f>'INFORM CC 2025'!AH275</f>
        <v>6.2</v>
      </c>
      <c r="I278" s="348">
        <f t="shared" si="50"/>
        <v>0.60000000000000053</v>
      </c>
      <c r="J278" s="348">
        <v>0.63386399999999998</v>
      </c>
      <c r="K278" s="341">
        <f>'INFORM CC 2025'!AK275</f>
        <v>6.4</v>
      </c>
      <c r="L278" s="348">
        <f t="shared" si="51"/>
        <v>0.80000000000000071</v>
      </c>
      <c r="M278" s="348">
        <v>1.1452169999999999</v>
      </c>
      <c r="N278" s="341">
        <f>'INFORM CC 2025'!AJ275</f>
        <v>6.2</v>
      </c>
      <c r="O278" s="348">
        <f t="shared" si="52"/>
        <v>0.60000000000000053</v>
      </c>
      <c r="P278" s="348">
        <v>0.47484599999999999</v>
      </c>
      <c r="Q278" s="348">
        <v>3.0191068928636849E-2</v>
      </c>
      <c r="R278" s="349">
        <v>17</v>
      </c>
      <c r="S278" s="349">
        <v>141</v>
      </c>
      <c r="T278" s="349">
        <f t="shared" si="53"/>
        <v>6.2123856678175642</v>
      </c>
      <c r="U278" s="349">
        <f t="shared" si="54"/>
        <v>51.526257597780976</v>
      </c>
      <c r="V278" s="348">
        <v>0</v>
      </c>
      <c r="W278" s="349">
        <v>3341</v>
      </c>
      <c r="X278" s="349">
        <v>2314</v>
      </c>
      <c r="Y278" s="349">
        <f t="shared" si="55"/>
        <v>1220.9165009516755</v>
      </c>
      <c r="Z278" s="349">
        <f t="shared" si="56"/>
        <v>845.61531972528496</v>
      </c>
      <c r="AA278" s="348">
        <v>1.7</v>
      </c>
      <c r="AB278" s="348">
        <v>0.7</v>
      </c>
      <c r="AC278" s="348">
        <v>0.1</v>
      </c>
      <c r="AD278" s="349">
        <f>('INFORM CC 2025'!AG275/10)*'Resultados INFORM CC'!AO278</f>
        <v>6265.28</v>
      </c>
      <c r="AE278" s="350">
        <f>('INFORM CC 2025'!AH275/10)*'Resultados INFORM CC'!AP278</f>
        <v>10237.44</v>
      </c>
      <c r="AF278" s="350">
        <f>('INFORM CC 2025'!AI275/10)*'Resultados INFORM CC'!AQ278</f>
        <v>13168.64</v>
      </c>
      <c r="AG278" s="350">
        <f>('INFORM CC 2025'!AJ275/10)*'Resultados INFORM CC'!AR278</f>
        <v>17853.52</v>
      </c>
      <c r="AH278" s="350">
        <f>('INFORM CC 2025'!AK275/10)*'Resultados INFORM CC'!AS278</f>
        <v>31447.68</v>
      </c>
      <c r="AI278" s="350">
        <f>('INFORM CC 2025'!AG275/10)*'Resultados INFORM CC'!AT278</f>
        <v>2273.04</v>
      </c>
      <c r="AJ278" s="350">
        <f>('INFORM CC 2025'!AH275/10)*'Resultados INFORM CC'!AU278</f>
        <v>3741.1132665377795</v>
      </c>
      <c r="AK278" s="350">
        <f>('INFORM CC 2025'!AI275/10)*'Resultados INFORM CC'!AV278</f>
        <v>4812.2747294499468</v>
      </c>
      <c r="AL278" s="350">
        <f>('INFORM CC 2025'!AJ275/10)*'Resultados INFORM CC'!AU278</f>
        <v>3741.1132665377795</v>
      </c>
      <c r="AM278" s="350">
        <f>('INFORM CC 2025'!AK275/10)*'Resultados INFORM CC'!AV278</f>
        <v>4812.2747294499468</v>
      </c>
      <c r="AO278" s="349">
        <v>11188</v>
      </c>
      <c r="AP278" s="350">
        <v>16512</v>
      </c>
      <c r="AQ278" s="350">
        <v>20576</v>
      </c>
      <c r="AR278" s="350">
        <v>28796</v>
      </c>
      <c r="AS278" s="350">
        <v>49137</v>
      </c>
      <c r="AT278" s="350">
        <v>4059</v>
      </c>
      <c r="AU278" s="350">
        <f t="shared" si="57"/>
        <v>6034.0536557060959</v>
      </c>
      <c r="AV278" s="350">
        <f t="shared" si="58"/>
        <v>7519.1792647655411</v>
      </c>
      <c r="AW278" s="350">
        <f t="shared" si="59"/>
        <v>10523.050452380858</v>
      </c>
      <c r="AX278" s="350">
        <f t="shared" si="60"/>
        <v>17956.352621150098</v>
      </c>
    </row>
    <row r="279" spans="1:50">
      <c r="A279" s="367" t="s">
        <v>316</v>
      </c>
      <c r="B279" s="368" t="s">
        <v>180</v>
      </c>
      <c r="C279" s="369">
        <v>1624</v>
      </c>
      <c r="D279" s="341">
        <f>'INFORM CC 2025'!AG276</f>
        <v>6.2</v>
      </c>
      <c r="E279" s="340">
        <f>'INFORM CC 2025'!AI276</f>
        <v>6.1</v>
      </c>
      <c r="F279" s="348">
        <f t="shared" si="49"/>
        <v>0</v>
      </c>
      <c r="G279" s="348">
        <v>0.9113</v>
      </c>
      <c r="H279" s="340">
        <f>'INFORM CC 2025'!AH276</f>
        <v>6.1</v>
      </c>
      <c r="I279" s="348">
        <f t="shared" si="50"/>
        <v>0</v>
      </c>
      <c r="J279" s="348">
        <v>0.63386399999999998</v>
      </c>
      <c r="K279" s="341">
        <f>'INFORM CC 2025'!AK276</f>
        <v>6.4</v>
      </c>
      <c r="L279" s="348">
        <f t="shared" si="51"/>
        <v>0.20000000000000018</v>
      </c>
      <c r="M279" s="348">
        <v>1.1452169999999999</v>
      </c>
      <c r="N279" s="341">
        <f>'INFORM CC 2025'!AJ276</f>
        <v>6.2</v>
      </c>
      <c r="O279" s="348">
        <f t="shared" si="52"/>
        <v>0</v>
      </c>
      <c r="P279" s="348">
        <v>0.47484599999999999</v>
      </c>
      <c r="Q279" s="348">
        <v>0</v>
      </c>
      <c r="R279" s="349">
        <v>0</v>
      </c>
      <c r="S279" s="349">
        <v>6</v>
      </c>
      <c r="T279" s="349">
        <f t="shared" si="53"/>
        <v>0</v>
      </c>
      <c r="U279" s="349">
        <f t="shared" si="54"/>
        <v>2.1926067062885521</v>
      </c>
      <c r="V279" s="348">
        <v>0</v>
      </c>
      <c r="W279" s="349">
        <v>1227</v>
      </c>
      <c r="X279" s="349">
        <v>827</v>
      </c>
      <c r="Y279" s="349">
        <f t="shared" si="55"/>
        <v>448.38807143600889</v>
      </c>
      <c r="Z279" s="349">
        <f t="shared" si="56"/>
        <v>302.21429101677211</v>
      </c>
      <c r="AA279" s="348">
        <v>1.7</v>
      </c>
      <c r="AB279" s="348">
        <v>0.7</v>
      </c>
      <c r="AC279" s="348">
        <v>0.1</v>
      </c>
      <c r="AD279" s="349">
        <f>('INFORM CC 2025'!AG276/10)*'Resultados INFORM CC'!AO279</f>
        <v>2553.16</v>
      </c>
      <c r="AE279" s="350">
        <f>('INFORM CC 2025'!AH276/10)*'Resultados INFORM CC'!AP279</f>
        <v>3707.58</v>
      </c>
      <c r="AF279" s="350">
        <f>('INFORM CC 2025'!AI276/10)*'Resultados INFORM CC'!AQ279</f>
        <v>4620.1400000000003</v>
      </c>
      <c r="AG279" s="350">
        <f>('INFORM CC 2025'!AJ276/10)*'Resultados INFORM CC'!AR279</f>
        <v>6572</v>
      </c>
      <c r="AH279" s="350">
        <f>('INFORM CC 2025'!AK276/10)*'Resultados INFORM CC'!AS279</f>
        <v>11576.32</v>
      </c>
      <c r="AI279" s="350">
        <f>('INFORM CC 2025'!AG276/10)*'Resultados INFORM CC'!AT279</f>
        <v>1023</v>
      </c>
      <c r="AJ279" s="350">
        <f>('INFORM CC 2025'!AH276/10)*'Resultados INFORM CC'!AU279</f>
        <v>1354.8774620168849</v>
      </c>
      <c r="AK279" s="350">
        <f>('INFORM CC 2025'!AI276/10)*'Resultados INFORM CC'!AV279</f>
        <v>1688.358324665332</v>
      </c>
      <c r="AL279" s="350">
        <f>('INFORM CC 2025'!AJ276/10)*'Resultados INFORM CC'!AU279</f>
        <v>1377.0885679515879</v>
      </c>
      <c r="AM279" s="350">
        <f>('INFORM CC 2025'!AK276/10)*'Resultados INFORM CC'!AV279</f>
        <v>1771.3923406324795</v>
      </c>
      <c r="AO279" s="349">
        <v>4118</v>
      </c>
      <c r="AP279" s="350">
        <v>6078</v>
      </c>
      <c r="AQ279" s="350">
        <v>7574</v>
      </c>
      <c r="AR279" s="350">
        <v>10600</v>
      </c>
      <c r="AS279" s="350">
        <v>18088</v>
      </c>
      <c r="AT279" s="350">
        <v>1650</v>
      </c>
      <c r="AU279" s="350">
        <f t="shared" si="57"/>
        <v>2221.1105934703032</v>
      </c>
      <c r="AV279" s="350">
        <f t="shared" si="58"/>
        <v>2767.8005322382492</v>
      </c>
      <c r="AW279" s="350">
        <f t="shared" si="59"/>
        <v>3873.6051811097755</v>
      </c>
      <c r="AX279" s="350">
        <f t="shared" si="60"/>
        <v>6609.9783505578889</v>
      </c>
    </row>
    <row r="280" spans="1:50">
      <c r="A280" s="367" t="s">
        <v>316</v>
      </c>
      <c r="B280" s="368" t="s">
        <v>337</v>
      </c>
      <c r="C280" s="369">
        <v>1625</v>
      </c>
      <c r="D280" s="341">
        <f>'INFORM CC 2025'!AG277</f>
        <v>5.6</v>
      </c>
      <c r="E280" s="340">
        <f>'INFORM CC 2025'!AI277</f>
        <v>4.8</v>
      </c>
      <c r="F280" s="348">
        <f t="shared" si="49"/>
        <v>0</v>
      </c>
      <c r="G280" s="348">
        <v>0.9113</v>
      </c>
      <c r="H280" s="340">
        <f>'INFORM CC 2025'!AH277</f>
        <v>4.5999999999999996</v>
      </c>
      <c r="I280" s="348">
        <f t="shared" si="50"/>
        <v>0</v>
      </c>
      <c r="J280" s="348">
        <v>0.63386399999999998</v>
      </c>
      <c r="K280" s="341">
        <f>'INFORM CC 2025'!AK277</f>
        <v>4.5999999999999996</v>
      </c>
      <c r="L280" s="348">
        <f t="shared" si="51"/>
        <v>0</v>
      </c>
      <c r="M280" s="348">
        <v>1.1452169999999999</v>
      </c>
      <c r="N280" s="341">
        <f>'INFORM CC 2025'!AJ277</f>
        <v>4.7</v>
      </c>
      <c r="O280" s="348">
        <f t="shared" si="52"/>
        <v>0</v>
      </c>
      <c r="P280" s="348">
        <v>0.47484599999999999</v>
      </c>
      <c r="Q280" s="348">
        <v>0.25288697947308669</v>
      </c>
      <c r="R280" s="349">
        <v>18</v>
      </c>
      <c r="S280" s="349">
        <v>179</v>
      </c>
      <c r="T280" s="349">
        <f t="shared" si="53"/>
        <v>6.577820118865656</v>
      </c>
      <c r="U280" s="349">
        <f t="shared" si="54"/>
        <v>65.412766737608479</v>
      </c>
      <c r="V280" s="348">
        <v>0</v>
      </c>
      <c r="W280" s="349">
        <v>1141</v>
      </c>
      <c r="X280" s="349">
        <v>806</v>
      </c>
      <c r="Y280" s="349">
        <f t="shared" si="55"/>
        <v>416.96070864587301</v>
      </c>
      <c r="Z280" s="349">
        <f t="shared" si="56"/>
        <v>294.5401675447622</v>
      </c>
      <c r="AA280" s="348">
        <v>1.7</v>
      </c>
      <c r="AB280" s="348">
        <v>0.7</v>
      </c>
      <c r="AC280" s="348">
        <v>0.1</v>
      </c>
      <c r="AD280" s="349">
        <f>('INFORM CC 2025'!AG277/10)*'Resultados INFORM CC'!AO280</f>
        <v>2158.7999999999997</v>
      </c>
      <c r="AE280" s="350">
        <f>('INFORM CC 2025'!AH277/10)*'Resultados INFORM CC'!AP280</f>
        <v>2617.3999999999996</v>
      </c>
      <c r="AF280" s="350">
        <f>('INFORM CC 2025'!AI277/10)*'Resultados INFORM CC'!AQ280</f>
        <v>3403.68</v>
      </c>
      <c r="AG280" s="350">
        <f>('INFORM CC 2025'!AJ277/10)*'Resultados INFORM CC'!AR280</f>
        <v>4663.8100000000004</v>
      </c>
      <c r="AH280" s="350">
        <f>('INFORM CC 2025'!AK277/10)*'Resultados INFORM CC'!AS280</f>
        <v>7789.1799999999994</v>
      </c>
      <c r="AI280" s="350">
        <f>('INFORM CC 2025'!AG277/10)*'Resultados INFORM CC'!AT280</f>
        <v>792.39999999999986</v>
      </c>
      <c r="AJ280" s="350">
        <f>('INFORM CC 2025'!AH277/10)*'Resultados INFORM CC'!AU280</f>
        <v>956.48813217327586</v>
      </c>
      <c r="AK280" s="350">
        <f>('INFORM CC 2025'!AI277/10)*'Resultados INFORM CC'!AV280</f>
        <v>1243.8219323433698</v>
      </c>
      <c r="AL280" s="350">
        <f>('INFORM CC 2025'!AJ277/10)*'Resultados INFORM CC'!AU280</f>
        <v>977.28135243791246</v>
      </c>
      <c r="AM280" s="350">
        <f>('INFORM CC 2025'!AK277/10)*'Resultados INFORM CC'!AV280</f>
        <v>1191.9960184957295</v>
      </c>
      <c r="AO280" s="349">
        <v>3855</v>
      </c>
      <c r="AP280" s="350">
        <v>5690</v>
      </c>
      <c r="AQ280" s="350">
        <v>7091</v>
      </c>
      <c r="AR280" s="350">
        <v>9923</v>
      </c>
      <c r="AS280" s="350">
        <v>16933</v>
      </c>
      <c r="AT280" s="350">
        <v>1415</v>
      </c>
      <c r="AU280" s="350">
        <f t="shared" si="57"/>
        <v>2079.3220264636434</v>
      </c>
      <c r="AV280" s="350">
        <f t="shared" si="58"/>
        <v>2591.2956923820207</v>
      </c>
      <c r="AW280" s="350">
        <f t="shared" si="59"/>
        <v>3626.206057750217</v>
      </c>
      <c r="AX280" s="350">
        <f t="shared" si="60"/>
        <v>6187.9015595973424</v>
      </c>
    </row>
    <row r="281" spans="1:50">
      <c r="A281" s="367" t="s">
        <v>316</v>
      </c>
      <c r="B281" s="368" t="s">
        <v>338</v>
      </c>
      <c r="C281" s="369">
        <v>1626</v>
      </c>
      <c r="D281" s="341">
        <f>'INFORM CC 2025'!AG278</f>
        <v>5.3</v>
      </c>
      <c r="E281" s="340">
        <f>'INFORM CC 2025'!AI278</f>
        <v>5.4</v>
      </c>
      <c r="F281" s="348">
        <f t="shared" si="49"/>
        <v>0.10000000000000053</v>
      </c>
      <c r="G281" s="348">
        <v>0.9113</v>
      </c>
      <c r="H281" s="340">
        <f>'INFORM CC 2025'!AH278</f>
        <v>5.2</v>
      </c>
      <c r="I281" s="348">
        <f t="shared" si="50"/>
        <v>0</v>
      </c>
      <c r="J281" s="348">
        <v>0.63386399999999998</v>
      </c>
      <c r="K281" s="341">
        <f>'INFORM CC 2025'!AK278</f>
        <v>5.4</v>
      </c>
      <c r="L281" s="348">
        <f t="shared" si="51"/>
        <v>0.10000000000000053</v>
      </c>
      <c r="M281" s="348">
        <v>1.1452169999999999</v>
      </c>
      <c r="N281" s="341">
        <f>'INFORM CC 2025'!AJ278</f>
        <v>5.3</v>
      </c>
      <c r="O281" s="348">
        <f t="shared" si="52"/>
        <v>0</v>
      </c>
      <c r="P281" s="348">
        <v>0.47484599999999999</v>
      </c>
      <c r="Q281" s="348">
        <v>4.5761666535526664E-2</v>
      </c>
      <c r="R281" s="349">
        <v>15</v>
      </c>
      <c r="S281" s="349">
        <v>182</v>
      </c>
      <c r="T281" s="349">
        <f t="shared" si="53"/>
        <v>5.4815167657213806</v>
      </c>
      <c r="U281" s="349">
        <f t="shared" si="54"/>
        <v>66.509070090752743</v>
      </c>
      <c r="V281" s="348">
        <v>2.7719746342869245</v>
      </c>
      <c r="W281" s="349">
        <v>5526</v>
      </c>
      <c r="X281" s="349">
        <v>4299</v>
      </c>
      <c r="Y281" s="349">
        <f t="shared" si="55"/>
        <v>2019.3907764917565</v>
      </c>
      <c r="Z281" s="349">
        <f t="shared" si="56"/>
        <v>1571.0027050557476</v>
      </c>
      <c r="AA281" s="348">
        <v>1.7</v>
      </c>
      <c r="AB281" s="348">
        <v>0.7</v>
      </c>
      <c r="AC281" s="348">
        <v>0.1</v>
      </c>
      <c r="AD281" s="349">
        <f>('INFORM CC 2025'!AG278/10)*'Resultados INFORM CC'!AO281</f>
        <v>11487.75</v>
      </c>
      <c r="AE281" s="350">
        <f>('INFORM CC 2025'!AH278/10)*'Resultados INFORM CC'!AP281</f>
        <v>16634.8</v>
      </c>
      <c r="AF281" s="350">
        <f>('INFORM CC 2025'!AI278/10)*'Resultados INFORM CC'!AQ281</f>
        <v>21526.560000000001</v>
      </c>
      <c r="AG281" s="350">
        <f>('INFORM CC 2025'!AJ278/10)*'Resultados INFORM CC'!AR281</f>
        <v>29567.11</v>
      </c>
      <c r="AH281" s="350">
        <f>('INFORM CC 2025'!AK278/10)*'Resultados INFORM CC'!AS281</f>
        <v>51405.3</v>
      </c>
      <c r="AI281" s="350">
        <f>('INFORM CC 2025'!AG278/10)*'Resultados INFORM CC'!AT281</f>
        <v>3907.1600000000003</v>
      </c>
      <c r="AJ281" s="350">
        <f>('INFORM CC 2025'!AH278/10)*'Resultados INFORM CC'!AU281</f>
        <v>6078.9290062948012</v>
      </c>
      <c r="AK281" s="350">
        <f>('INFORM CC 2025'!AI278/10)*'Resultados INFORM CC'!AV281</f>
        <v>7866.5466365538159</v>
      </c>
      <c r="AL281" s="350">
        <f>('INFORM CC 2025'!AJ278/10)*'Resultados INFORM CC'!AU281</f>
        <v>6195.8314871850862</v>
      </c>
      <c r="AM281" s="350">
        <f>('INFORM CC 2025'!AK278/10)*'Resultados INFORM CC'!AV281</f>
        <v>7866.5466365538159</v>
      </c>
      <c r="AO281" s="349">
        <v>21675</v>
      </c>
      <c r="AP281" s="350">
        <v>31990</v>
      </c>
      <c r="AQ281" s="350">
        <v>39864</v>
      </c>
      <c r="AR281" s="350">
        <v>55787</v>
      </c>
      <c r="AS281" s="350">
        <v>95195</v>
      </c>
      <c r="AT281" s="350">
        <v>7372</v>
      </c>
      <c r="AU281" s="350">
        <f t="shared" si="57"/>
        <v>11690.248089028464</v>
      </c>
      <c r="AV281" s="350">
        <f t="shared" si="58"/>
        <v>14567.67895658114</v>
      </c>
      <c r="AW281" s="350">
        <f t="shared" si="59"/>
        <v>20386.49172061991</v>
      </c>
      <c r="AX281" s="350">
        <f t="shared" si="60"/>
        <v>34787.532567523122</v>
      </c>
    </row>
    <row r="282" spans="1:50">
      <c r="A282" s="367" t="s">
        <v>316</v>
      </c>
      <c r="B282" s="368" t="s">
        <v>339</v>
      </c>
      <c r="C282" s="369">
        <v>1627</v>
      </c>
      <c r="D282" s="341">
        <f>'INFORM CC 2025'!AG279</f>
        <v>5</v>
      </c>
      <c r="E282" s="340">
        <f>'INFORM CC 2025'!AI279</f>
        <v>5.8</v>
      </c>
      <c r="F282" s="348">
        <f t="shared" si="49"/>
        <v>0.79999999999999982</v>
      </c>
      <c r="G282" s="348">
        <v>0.9113</v>
      </c>
      <c r="H282" s="340">
        <f>'INFORM CC 2025'!AH279</f>
        <v>5.5</v>
      </c>
      <c r="I282" s="348">
        <f t="shared" si="50"/>
        <v>0.5</v>
      </c>
      <c r="J282" s="348">
        <v>0.63386399999999998</v>
      </c>
      <c r="K282" s="341">
        <f>'INFORM CC 2025'!AK279</f>
        <v>5.8</v>
      </c>
      <c r="L282" s="348">
        <f t="shared" si="51"/>
        <v>0.79999999999999982</v>
      </c>
      <c r="M282" s="348">
        <v>1.1452169999999999</v>
      </c>
      <c r="N282" s="341">
        <f>'INFORM CC 2025'!AJ279</f>
        <v>5.7</v>
      </c>
      <c r="O282" s="348">
        <f t="shared" si="52"/>
        <v>0.70000000000000018</v>
      </c>
      <c r="P282" s="348">
        <v>0.47484599999999999</v>
      </c>
      <c r="Q282" s="348">
        <v>0.85918368554472813</v>
      </c>
      <c r="R282" s="349">
        <v>639</v>
      </c>
      <c r="S282" s="349">
        <v>4535</v>
      </c>
      <c r="T282" s="349">
        <f t="shared" si="53"/>
        <v>233.51261421973081</v>
      </c>
      <c r="U282" s="349">
        <f t="shared" si="54"/>
        <v>1657.2452355030973</v>
      </c>
      <c r="V282" s="348">
        <v>0</v>
      </c>
      <c r="W282" s="349">
        <v>8363</v>
      </c>
      <c r="X282" s="349">
        <v>5873</v>
      </c>
      <c r="Y282" s="349">
        <f t="shared" si="55"/>
        <v>3056.1283141151935</v>
      </c>
      <c r="Z282" s="349">
        <f t="shared" si="56"/>
        <v>2146.1965310054443</v>
      </c>
      <c r="AA282" s="348">
        <v>1.7</v>
      </c>
      <c r="AB282" s="348">
        <v>0.7</v>
      </c>
      <c r="AC282" s="348">
        <v>0.1</v>
      </c>
      <c r="AD282" s="349">
        <f>('INFORM CC 2025'!AG279/10)*'Resultados INFORM CC'!AO282</f>
        <v>13736</v>
      </c>
      <c r="AE282" s="350">
        <f>('INFORM CC 2025'!AH279/10)*'Resultados INFORM CC'!AP282</f>
        <v>22300.850000000002</v>
      </c>
      <c r="AF282" s="350">
        <f>('INFORM CC 2025'!AI279/10)*'Resultados INFORM CC'!AQ282</f>
        <v>29305.079999999998</v>
      </c>
      <c r="AG282" s="350">
        <f>('INFORM CC 2025'!AJ279/10)*'Resultados INFORM CC'!AR282</f>
        <v>40304.130000000005</v>
      </c>
      <c r="AH282" s="350">
        <f>('INFORM CC 2025'!AK279/10)*'Resultados INFORM CC'!AS282</f>
        <v>69981.06</v>
      </c>
      <c r="AI282" s="350">
        <f>('INFORM CC 2025'!AG279/10)*'Resultados INFORM CC'!AT282</f>
        <v>5282</v>
      </c>
      <c r="AJ282" s="350">
        <f>('INFORM CC 2025'!AH279/10)*'Resultados INFORM CC'!AU282</f>
        <v>8149.4988776558439</v>
      </c>
      <c r="AK282" s="350">
        <f>('INFORM CC 2025'!AI279/10)*'Resultados INFORM CC'!AV282</f>
        <v>10709.085822720419</v>
      </c>
      <c r="AL282" s="350">
        <f>('INFORM CC 2025'!AJ279/10)*'Resultados INFORM CC'!AU282</f>
        <v>8445.8442913887829</v>
      </c>
      <c r="AM282" s="350">
        <f>('INFORM CC 2025'!AK279/10)*'Resultados INFORM CC'!AV282</f>
        <v>10709.085822720419</v>
      </c>
      <c r="AO282" s="349">
        <v>27472</v>
      </c>
      <c r="AP282" s="350">
        <v>40547</v>
      </c>
      <c r="AQ282" s="350">
        <v>50526</v>
      </c>
      <c r="AR282" s="350">
        <v>70709</v>
      </c>
      <c r="AS282" s="350">
        <v>120657</v>
      </c>
      <c r="AT282" s="350">
        <v>10564</v>
      </c>
      <c r="AU282" s="350">
        <f t="shared" si="57"/>
        <v>14817.270686646987</v>
      </c>
      <c r="AV282" s="350">
        <f t="shared" si="58"/>
        <v>18463.941073655897</v>
      </c>
      <c r="AW282" s="350">
        <f t="shared" si="59"/>
        <v>25839.50459915954</v>
      </c>
      <c r="AX282" s="350">
        <f t="shared" si="60"/>
        <v>44092.224560109637</v>
      </c>
    </row>
    <row r="283" spans="1:50">
      <c r="A283" s="367" t="s">
        <v>316</v>
      </c>
      <c r="B283" s="368" t="s">
        <v>340</v>
      </c>
      <c r="C283" s="369">
        <v>1628</v>
      </c>
      <c r="D283" s="341">
        <f>'INFORM CC 2025'!AG280</f>
        <v>5.7</v>
      </c>
      <c r="E283" s="340">
        <f>'INFORM CC 2025'!AI280</f>
        <v>6.4</v>
      </c>
      <c r="F283" s="348">
        <f t="shared" si="49"/>
        <v>0.70000000000000018</v>
      </c>
      <c r="G283" s="348">
        <v>0.9113</v>
      </c>
      <c r="H283" s="340">
        <f>'INFORM CC 2025'!AH280</f>
        <v>6.3</v>
      </c>
      <c r="I283" s="348">
        <f t="shared" si="50"/>
        <v>0.59999999999999964</v>
      </c>
      <c r="J283" s="348">
        <v>0.63386399999999998</v>
      </c>
      <c r="K283" s="341">
        <f>'INFORM CC 2025'!AK280</f>
        <v>6.6</v>
      </c>
      <c r="L283" s="348">
        <f t="shared" si="51"/>
        <v>0.89999999999999947</v>
      </c>
      <c r="M283" s="348">
        <v>1.1452169999999999</v>
      </c>
      <c r="N283" s="341">
        <f>'INFORM CC 2025'!AJ280</f>
        <v>6.4</v>
      </c>
      <c r="O283" s="348">
        <f t="shared" si="52"/>
        <v>0.70000000000000018</v>
      </c>
      <c r="P283" s="348">
        <v>0.47484599999999999</v>
      </c>
      <c r="Q283" s="348">
        <v>1.6879606282009614</v>
      </c>
      <c r="R283" s="349">
        <v>562</v>
      </c>
      <c r="S283" s="349">
        <v>4352</v>
      </c>
      <c r="T283" s="349">
        <f t="shared" si="53"/>
        <v>205.37416148902773</v>
      </c>
      <c r="U283" s="349">
        <f t="shared" si="54"/>
        <v>1590.3707309612964</v>
      </c>
      <c r="V283" s="348">
        <v>3.8990355534876144</v>
      </c>
      <c r="W283" s="349">
        <v>3639</v>
      </c>
      <c r="X283" s="349">
        <v>2569</v>
      </c>
      <c r="Y283" s="349">
        <f t="shared" si="55"/>
        <v>1329.8159673640068</v>
      </c>
      <c r="Z283" s="349">
        <f t="shared" si="56"/>
        <v>938.80110474254843</v>
      </c>
      <c r="AA283" s="348">
        <v>1.7</v>
      </c>
      <c r="AB283" s="348">
        <v>0.7</v>
      </c>
      <c r="AC283" s="348">
        <v>0.1</v>
      </c>
      <c r="AD283" s="349">
        <f>('INFORM CC 2025'!AG280/10)*'Resultados INFORM CC'!AO283</f>
        <v>7990.2600000000011</v>
      </c>
      <c r="AE283" s="350">
        <f>('INFORM CC 2025'!AH280/10)*'Resultados INFORM CC'!AP283</f>
        <v>13034.07</v>
      </c>
      <c r="AF283" s="350">
        <f>('INFORM CC 2025'!AI280/10)*'Resultados INFORM CC'!AQ283</f>
        <v>16500.48</v>
      </c>
      <c r="AG283" s="350">
        <f>('INFORM CC 2025'!AJ280/10)*'Resultados INFORM CC'!AR283</f>
        <v>23091.200000000001</v>
      </c>
      <c r="AH283" s="350">
        <f>('INFORM CC 2025'!AK280/10)*'Resultados INFORM CC'!AS283</f>
        <v>40633.56</v>
      </c>
      <c r="AI283" s="350">
        <f>('INFORM CC 2025'!AG280/10)*'Resultados INFORM CC'!AT283</f>
        <v>3365.8500000000004</v>
      </c>
      <c r="AJ283" s="350">
        <f>('INFORM CC 2025'!AH280/10)*'Resultados INFORM CC'!AU283</f>
        <v>4763.0982153724044</v>
      </c>
      <c r="AK283" s="350">
        <f>('INFORM CC 2025'!AI280/10)*'Resultados INFORM CC'!AV283</f>
        <v>6029.8438508300214</v>
      </c>
      <c r="AL283" s="350">
        <f>('INFORM CC 2025'!AJ280/10)*'Resultados INFORM CC'!AU283</f>
        <v>4838.7029489497445</v>
      </c>
      <c r="AM283" s="350">
        <f>('INFORM CC 2025'!AK280/10)*'Resultados INFORM CC'!AV283</f>
        <v>6218.2764711684586</v>
      </c>
      <c r="AO283" s="349">
        <v>14018</v>
      </c>
      <c r="AP283" s="350">
        <v>20689</v>
      </c>
      <c r="AQ283" s="350">
        <v>25782</v>
      </c>
      <c r="AR283" s="350">
        <v>36080</v>
      </c>
      <c r="AS283" s="350">
        <v>61566</v>
      </c>
      <c r="AT283" s="350">
        <v>5905</v>
      </c>
      <c r="AU283" s="350">
        <f t="shared" si="57"/>
        <v>7560.4733577339757</v>
      </c>
      <c r="AV283" s="350">
        <f t="shared" si="58"/>
        <v>9421.6310169219087</v>
      </c>
      <c r="AW283" s="350">
        <f t="shared" si="59"/>
        <v>13184.87499381516</v>
      </c>
      <c r="AX283" s="350">
        <f t="shared" si="60"/>
        <v>22498.337413226833</v>
      </c>
    </row>
    <row r="284" spans="1:50">
      <c r="A284" s="367" t="s">
        <v>341</v>
      </c>
      <c r="B284" s="368" t="s">
        <v>342</v>
      </c>
      <c r="C284" s="369">
        <v>1701</v>
      </c>
      <c r="D284" s="341">
        <f>'INFORM CC 2025'!AG281</f>
        <v>7.2</v>
      </c>
      <c r="E284" s="340">
        <f>'INFORM CC 2025'!AI281</f>
        <v>6.3</v>
      </c>
      <c r="F284" s="348">
        <f t="shared" si="49"/>
        <v>0</v>
      </c>
      <c r="G284" s="348">
        <v>0.9113</v>
      </c>
      <c r="H284" s="340">
        <f>'INFORM CC 2025'!AH281</f>
        <v>6.2</v>
      </c>
      <c r="I284" s="348">
        <f t="shared" si="50"/>
        <v>0</v>
      </c>
      <c r="J284" s="348">
        <v>0.63386399999999998</v>
      </c>
      <c r="K284" s="341">
        <f>'INFORM CC 2025'!AK281</f>
        <v>6.5</v>
      </c>
      <c r="L284" s="348">
        <f t="shared" si="51"/>
        <v>0</v>
      </c>
      <c r="M284" s="348">
        <v>1.1452169999999999</v>
      </c>
      <c r="N284" s="341">
        <f>'INFORM CC 2025'!AJ281</f>
        <v>6.4</v>
      </c>
      <c r="O284" s="348">
        <f t="shared" si="52"/>
        <v>0</v>
      </c>
      <c r="P284" s="348">
        <v>0.47484599999999999</v>
      </c>
      <c r="Q284" s="348">
        <v>8.0959451161503093</v>
      </c>
      <c r="R284" s="349">
        <v>72901</v>
      </c>
      <c r="S284" s="349">
        <v>100455</v>
      </c>
      <c r="T284" s="349">
        <f t="shared" si="53"/>
        <v>26640.536915856956</v>
      </c>
      <c r="U284" s="349">
        <f t="shared" si="54"/>
        <v>36709.717780036088</v>
      </c>
      <c r="V284" s="348">
        <v>2.6479035348000917</v>
      </c>
      <c r="W284" s="349">
        <v>15024</v>
      </c>
      <c r="X284" s="349">
        <v>10991</v>
      </c>
      <c r="Y284" s="349">
        <f t="shared" si="55"/>
        <v>5490.2871925465342</v>
      </c>
      <c r="Z284" s="349">
        <f t="shared" si="56"/>
        <v>4016.4900514695796</v>
      </c>
      <c r="AA284" s="348">
        <v>1.7</v>
      </c>
      <c r="AB284" s="348">
        <v>0.7</v>
      </c>
      <c r="AC284" s="348">
        <v>0.1</v>
      </c>
      <c r="AD284" s="349">
        <f>('INFORM CC 2025'!AG281/10)*'Resultados INFORM CC'!AO284</f>
        <v>45594</v>
      </c>
      <c r="AE284" s="350">
        <f>('INFORM CC 2025'!AH281/10)*'Resultados INFORM CC'!AP284</f>
        <v>57946.44</v>
      </c>
      <c r="AF284" s="350">
        <f>('INFORM CC 2025'!AI281/10)*'Resultados INFORM CC'!AQ284</f>
        <v>73373.58</v>
      </c>
      <c r="AG284" s="350">
        <f>('INFORM CC 2025'!AJ281/10)*'Resultados INFORM CC'!AR284</f>
        <v>104312.32000000001</v>
      </c>
      <c r="AH284" s="350">
        <f>('INFORM CC 2025'!AK281/10)*'Resultados INFORM CC'!AS284</f>
        <v>180779.30000000002</v>
      </c>
      <c r="AI284" s="350">
        <f>('INFORM CC 2025'!AG281/10)*'Resultados INFORM CC'!AT284</f>
        <v>16786.8</v>
      </c>
      <c r="AJ284" s="350">
        <f>('INFORM CC 2025'!AH281/10)*'Resultados INFORM CC'!AU284</f>
        <v>21175.6254915912</v>
      </c>
      <c r="AK284" s="350">
        <f>('INFORM CC 2025'!AI281/10)*'Resultados INFORM CC'!AV284</f>
        <v>26813.233928733265</v>
      </c>
      <c r="AL284" s="350">
        <f>('INFORM CC 2025'!AJ281/10)*'Resultados INFORM CC'!AU284</f>
        <v>21858.710184868338</v>
      </c>
      <c r="AM284" s="350">
        <f>('INFORM CC 2025'!AK281/10)*'Resultados INFORM CC'!AV284</f>
        <v>27664.447704248607</v>
      </c>
      <c r="AO284" s="349">
        <v>63325</v>
      </c>
      <c r="AP284" s="350">
        <v>93462</v>
      </c>
      <c r="AQ284" s="350">
        <v>116466</v>
      </c>
      <c r="AR284" s="350">
        <v>162988</v>
      </c>
      <c r="AS284" s="350">
        <v>278122</v>
      </c>
      <c r="AT284" s="350">
        <v>23315</v>
      </c>
      <c r="AU284" s="350">
        <f t="shared" si="57"/>
        <v>34154.234663856776</v>
      </c>
      <c r="AV284" s="350">
        <f t="shared" si="58"/>
        <v>42560.688775767085</v>
      </c>
      <c r="AW284" s="350">
        <f t="shared" si="59"/>
        <v>59561.430307426424</v>
      </c>
      <c r="AX284" s="350">
        <f t="shared" si="60"/>
        <v>101635.36039439744</v>
      </c>
    </row>
    <row r="285" spans="1:50">
      <c r="A285" s="367" t="s">
        <v>341</v>
      </c>
      <c r="B285" s="368" t="s">
        <v>343</v>
      </c>
      <c r="C285" s="369">
        <v>1702</v>
      </c>
      <c r="D285" s="341">
        <f>'INFORM CC 2025'!AG282</f>
        <v>6.8</v>
      </c>
      <c r="E285" s="340">
        <f>'INFORM CC 2025'!AI282</f>
        <v>6.8</v>
      </c>
      <c r="F285" s="348">
        <f t="shared" si="49"/>
        <v>0</v>
      </c>
      <c r="G285" s="348">
        <v>0.9113</v>
      </c>
      <c r="H285" s="340">
        <f>'INFORM CC 2025'!AH282</f>
        <v>6.8</v>
      </c>
      <c r="I285" s="348">
        <f t="shared" si="50"/>
        <v>0</v>
      </c>
      <c r="J285" s="348">
        <v>0.63386399999999998</v>
      </c>
      <c r="K285" s="341">
        <f>'INFORM CC 2025'!AK282</f>
        <v>6.9</v>
      </c>
      <c r="L285" s="348">
        <f t="shared" si="51"/>
        <v>0.10000000000000053</v>
      </c>
      <c r="M285" s="348">
        <v>1.1452169999999999</v>
      </c>
      <c r="N285" s="341">
        <f>'INFORM CC 2025'!AJ282</f>
        <v>6.8</v>
      </c>
      <c r="O285" s="348">
        <f t="shared" si="52"/>
        <v>0</v>
      </c>
      <c r="P285" s="348">
        <v>0.47484599999999999</v>
      </c>
      <c r="Q285" s="348">
        <v>6.7583451515526658</v>
      </c>
      <c r="R285" s="349">
        <v>8781</v>
      </c>
      <c r="S285" s="349">
        <v>12076</v>
      </c>
      <c r="T285" s="349">
        <f t="shared" si="53"/>
        <v>3208.8799146532961</v>
      </c>
      <c r="U285" s="349">
        <f t="shared" si="54"/>
        <v>4412.9864308567594</v>
      </c>
      <c r="V285" s="348">
        <v>6.1350960179059655</v>
      </c>
      <c r="W285" s="349">
        <v>1797</v>
      </c>
      <c r="X285" s="349">
        <v>1356</v>
      </c>
      <c r="Y285" s="349">
        <f t="shared" si="55"/>
        <v>656.68570853342135</v>
      </c>
      <c r="Z285" s="349">
        <f t="shared" si="56"/>
        <v>495.52911562121278</v>
      </c>
      <c r="AA285" s="348">
        <v>1.7</v>
      </c>
      <c r="AB285" s="348">
        <v>0.7</v>
      </c>
      <c r="AC285" s="348">
        <v>0.1</v>
      </c>
      <c r="AD285" s="349">
        <f>('INFORM CC 2025'!AG282/10)*'Resultados INFORM CC'!AO285</f>
        <v>5192.4799999999996</v>
      </c>
      <c r="AE285" s="350">
        <f>('INFORM CC 2025'!AH282/10)*'Resultados INFORM CC'!AP285</f>
        <v>7663.5999999999995</v>
      </c>
      <c r="AF285" s="350">
        <f>('INFORM CC 2025'!AI282/10)*'Resultados INFORM CC'!AQ285</f>
        <v>9549.9199999999983</v>
      </c>
      <c r="AG285" s="350">
        <f>('INFORM CC 2025'!AJ282/10)*'Resultados INFORM CC'!AR285</f>
        <v>13364.72</v>
      </c>
      <c r="AH285" s="350">
        <f>('INFORM CC 2025'!AK282/10)*'Resultados INFORM CC'!AS285</f>
        <v>23141.22</v>
      </c>
      <c r="AI285" s="350">
        <f>('INFORM CC 2025'!AG282/10)*'Resultados INFORM CC'!AT285</f>
        <v>1614.9999999999998</v>
      </c>
      <c r="AJ285" s="350">
        <f>('INFORM CC 2025'!AH282/10)*'Resultados INFORM CC'!AU285</f>
        <v>2800.5434590521581</v>
      </c>
      <c r="AK285" s="350">
        <f>('INFORM CC 2025'!AI282/10)*'Resultados INFORM CC'!AV285</f>
        <v>3489.8697727531944</v>
      </c>
      <c r="AL285" s="350">
        <f>('INFORM CC 2025'!AJ282/10)*'Resultados INFORM CC'!AU285</f>
        <v>2800.5434590521581</v>
      </c>
      <c r="AM285" s="350">
        <f>('INFORM CC 2025'!AK282/10)*'Resultados INFORM CC'!AV285</f>
        <v>3541.1913870583894</v>
      </c>
      <c r="AO285" s="349">
        <v>7636</v>
      </c>
      <c r="AP285" s="350">
        <v>11270</v>
      </c>
      <c r="AQ285" s="350">
        <v>14044</v>
      </c>
      <c r="AR285" s="350">
        <v>19654</v>
      </c>
      <c r="AS285" s="350">
        <v>33538</v>
      </c>
      <c r="AT285" s="350">
        <v>2375</v>
      </c>
      <c r="AU285" s="350">
        <f t="shared" si="57"/>
        <v>4118.4462633119974</v>
      </c>
      <c r="AV285" s="350">
        <f t="shared" si="58"/>
        <v>5132.1614305194043</v>
      </c>
      <c r="AW285" s="350">
        <f t="shared" si="59"/>
        <v>7182.2487008992002</v>
      </c>
      <c r="AX285" s="350">
        <f t="shared" si="60"/>
        <v>12255.94061925091</v>
      </c>
    </row>
    <row r="286" spans="1:50">
      <c r="A286" s="367" t="s">
        <v>341</v>
      </c>
      <c r="B286" s="368" t="s">
        <v>344</v>
      </c>
      <c r="C286" s="369">
        <v>1703</v>
      </c>
      <c r="D286" s="341">
        <f>'INFORM CC 2025'!AG283</f>
        <v>7.4</v>
      </c>
      <c r="E286" s="340">
        <f>'INFORM CC 2025'!AI283</f>
        <v>6.8</v>
      </c>
      <c r="F286" s="348">
        <f t="shared" si="49"/>
        <v>0</v>
      </c>
      <c r="G286" s="348">
        <v>0.9113</v>
      </c>
      <c r="H286" s="340">
        <f>'INFORM CC 2025'!AH283</f>
        <v>6.6</v>
      </c>
      <c r="I286" s="348">
        <f t="shared" si="50"/>
        <v>0</v>
      </c>
      <c r="J286" s="348">
        <v>0.63386399999999998</v>
      </c>
      <c r="K286" s="341">
        <f>'INFORM CC 2025'!AK283</f>
        <v>6.8</v>
      </c>
      <c r="L286" s="348">
        <f t="shared" si="51"/>
        <v>0</v>
      </c>
      <c r="M286" s="348">
        <v>1.1452169999999999</v>
      </c>
      <c r="N286" s="341">
        <f>'INFORM CC 2025'!AJ283</f>
        <v>6.6</v>
      </c>
      <c r="O286" s="348">
        <f t="shared" si="52"/>
        <v>0</v>
      </c>
      <c r="P286" s="348">
        <v>0.47484599999999999</v>
      </c>
      <c r="Q286" s="348">
        <v>9.7045446727753877</v>
      </c>
      <c r="R286" s="349">
        <v>19978</v>
      </c>
      <c r="S286" s="349">
        <v>26338</v>
      </c>
      <c r="T286" s="349">
        <f t="shared" si="53"/>
        <v>7300.6494630387824</v>
      </c>
      <c r="U286" s="349">
        <f t="shared" si="54"/>
        <v>9624.8125717046478</v>
      </c>
      <c r="V286" s="348">
        <v>2.1585896368295927</v>
      </c>
      <c r="W286" s="349">
        <v>3262</v>
      </c>
      <c r="X286" s="349">
        <v>2228</v>
      </c>
      <c r="Y286" s="349">
        <f t="shared" si="55"/>
        <v>1192.0471793188763</v>
      </c>
      <c r="Z286" s="349">
        <f t="shared" si="56"/>
        <v>814.18795693514903</v>
      </c>
      <c r="AA286" s="348">
        <v>1.7</v>
      </c>
      <c r="AB286" s="348">
        <v>0.7</v>
      </c>
      <c r="AC286" s="348">
        <v>0.1</v>
      </c>
      <c r="AD286" s="349">
        <f>('INFORM CC 2025'!AG283/10)*'Resultados INFORM CC'!AO286</f>
        <v>10920.18</v>
      </c>
      <c r="AE286" s="350">
        <f>('INFORM CC 2025'!AH283/10)*'Resultados INFORM CC'!AP286</f>
        <v>14374.799999999997</v>
      </c>
      <c r="AF286" s="350">
        <f>('INFORM CC 2025'!AI283/10)*'Resultados INFORM CC'!AQ286</f>
        <v>18455.199999999997</v>
      </c>
      <c r="AG286" s="350">
        <f>('INFORM CC 2025'!AJ283/10)*'Resultados INFORM CC'!AR286</f>
        <v>25067.459999999995</v>
      </c>
      <c r="AH286" s="350">
        <f>('INFORM CC 2025'!AK283/10)*'Resultados INFORM CC'!AS286</f>
        <v>44071.479999999996</v>
      </c>
      <c r="AI286" s="350">
        <f>('INFORM CC 2025'!AG283/10)*'Resultados INFORM CC'!AT286</f>
        <v>3836.16</v>
      </c>
      <c r="AJ286" s="350">
        <f>('INFORM CC 2025'!AH283/10)*'Resultados INFORM CC'!AU286</f>
        <v>5253.0471469261129</v>
      </c>
      <c r="AK286" s="350">
        <f>('INFORM CC 2025'!AI283/10)*'Resultados INFORM CC'!AV286</f>
        <v>6744.1658809827477</v>
      </c>
      <c r="AL286" s="350">
        <f>('INFORM CC 2025'!AJ283/10)*'Resultados INFORM CC'!AU286</f>
        <v>5253.0471469261129</v>
      </c>
      <c r="AM286" s="350">
        <f>('INFORM CC 2025'!AK283/10)*'Resultados INFORM CC'!AV286</f>
        <v>6744.1658809827477</v>
      </c>
      <c r="AO286" s="349">
        <v>14757</v>
      </c>
      <c r="AP286" s="350">
        <v>21780</v>
      </c>
      <c r="AQ286" s="350">
        <v>27140</v>
      </c>
      <c r="AR286" s="350">
        <v>37981</v>
      </c>
      <c r="AS286" s="350">
        <v>64811</v>
      </c>
      <c r="AT286" s="350">
        <v>5184</v>
      </c>
      <c r="AU286" s="350">
        <f t="shared" si="57"/>
        <v>7959.1623438274446</v>
      </c>
      <c r="AV286" s="350">
        <f t="shared" si="58"/>
        <v>9917.8910014452176</v>
      </c>
      <c r="AW286" s="350">
        <f t="shared" si="59"/>
        <v>13879.565885257583</v>
      </c>
      <c r="AX286" s="350">
        <f t="shared" si="60"/>
        <v>23684.172206877891</v>
      </c>
    </row>
    <row r="287" spans="1:50">
      <c r="A287" s="367" t="s">
        <v>341</v>
      </c>
      <c r="B287" s="368" t="s">
        <v>345</v>
      </c>
      <c r="C287" s="369">
        <v>1704</v>
      </c>
      <c r="D287" s="341">
        <f>'INFORM CC 2025'!AG284</f>
        <v>6.4</v>
      </c>
      <c r="E287" s="340">
        <f>'INFORM CC 2025'!AI284</f>
        <v>5.0999999999999996</v>
      </c>
      <c r="F287" s="348">
        <f t="shared" si="49"/>
        <v>0</v>
      </c>
      <c r="G287" s="348">
        <v>0.9113</v>
      </c>
      <c r="H287" s="340">
        <f>'INFORM CC 2025'!AH284</f>
        <v>4.7</v>
      </c>
      <c r="I287" s="348">
        <f t="shared" si="50"/>
        <v>0</v>
      </c>
      <c r="J287" s="348">
        <v>0.63386399999999998</v>
      </c>
      <c r="K287" s="341">
        <f>'INFORM CC 2025'!AK284</f>
        <v>5</v>
      </c>
      <c r="L287" s="348">
        <f t="shared" si="51"/>
        <v>0</v>
      </c>
      <c r="M287" s="348">
        <v>1.1452169999999999</v>
      </c>
      <c r="N287" s="341">
        <f>'INFORM CC 2025'!AJ284</f>
        <v>4.9000000000000004</v>
      </c>
      <c r="O287" s="348">
        <f t="shared" si="52"/>
        <v>0</v>
      </c>
      <c r="P287" s="348">
        <v>0.47484599999999999</v>
      </c>
      <c r="Q287" s="348">
        <v>4.7469904429182206</v>
      </c>
      <c r="R287" s="349">
        <v>2775</v>
      </c>
      <c r="S287" s="349">
        <v>6838</v>
      </c>
      <c r="T287" s="349">
        <f t="shared" si="53"/>
        <v>1014.0806016584554</v>
      </c>
      <c r="U287" s="349">
        <f t="shared" si="54"/>
        <v>2498.8407762668535</v>
      </c>
      <c r="V287" s="348">
        <v>0.39010683373780619</v>
      </c>
      <c r="W287" s="349">
        <v>2054</v>
      </c>
      <c r="X287" s="349">
        <v>1508</v>
      </c>
      <c r="Y287" s="349">
        <f t="shared" si="55"/>
        <v>750.60236245278099</v>
      </c>
      <c r="Z287" s="349">
        <f t="shared" si="56"/>
        <v>551.07515218052276</v>
      </c>
      <c r="AA287" s="348">
        <v>1.7</v>
      </c>
      <c r="AB287" s="348">
        <v>0.7</v>
      </c>
      <c r="AC287" s="348">
        <v>0.1</v>
      </c>
      <c r="AD287" s="349">
        <f>('INFORM CC 2025'!AG284/10)*'Resultados INFORM CC'!AO287</f>
        <v>5012.4800000000005</v>
      </c>
      <c r="AE287" s="350">
        <f>('INFORM CC 2025'!AH284/10)*'Resultados INFORM CC'!AP287</f>
        <v>5433.2000000000007</v>
      </c>
      <c r="AF287" s="350">
        <f>('INFORM CC 2025'!AI284/10)*'Resultados INFORM CC'!AQ287</f>
        <v>7346.55</v>
      </c>
      <c r="AG287" s="350">
        <f>('INFORM CC 2025'!AJ284/10)*'Resultados INFORM CC'!AR287</f>
        <v>9877.9100000000017</v>
      </c>
      <c r="AH287" s="350">
        <f>('INFORM CC 2025'!AK284/10)*'Resultados INFORM CC'!AS287</f>
        <v>17200</v>
      </c>
      <c r="AI287" s="350">
        <f>('INFORM CC 2025'!AG284/10)*'Resultados INFORM CC'!AT287</f>
        <v>1882.24</v>
      </c>
      <c r="AJ287" s="350">
        <f>('INFORM CC 2025'!AH284/10)*'Resultados INFORM CC'!AU287</f>
        <v>1985.4784594344935</v>
      </c>
      <c r="AK287" s="350">
        <f>('INFORM CC 2025'!AI284/10)*'Resultados INFORM CC'!AV287</f>
        <v>2684.6824663473603</v>
      </c>
      <c r="AL287" s="350">
        <f>('INFORM CC 2025'!AJ284/10)*'Resultados INFORM CC'!AU287</f>
        <v>2069.9669045168125</v>
      </c>
      <c r="AM287" s="350">
        <f>('INFORM CC 2025'!AK284/10)*'Resultados INFORM CC'!AV287</f>
        <v>2632.0416336738826</v>
      </c>
      <c r="AO287" s="349">
        <v>7832</v>
      </c>
      <c r="AP287" s="350">
        <v>11560</v>
      </c>
      <c r="AQ287" s="350">
        <v>14405</v>
      </c>
      <c r="AR287" s="350">
        <v>20159</v>
      </c>
      <c r="AS287" s="350">
        <v>34400</v>
      </c>
      <c r="AT287" s="350">
        <v>2941</v>
      </c>
      <c r="AU287" s="350">
        <f t="shared" si="57"/>
        <v>4224.4222541159434</v>
      </c>
      <c r="AV287" s="350">
        <f t="shared" si="58"/>
        <v>5264.0832673477653</v>
      </c>
      <c r="AW287" s="350">
        <f t="shared" si="59"/>
        <v>7366.7930986784868</v>
      </c>
      <c r="AX287" s="350">
        <f t="shared" si="60"/>
        <v>12570.945116054365</v>
      </c>
    </row>
    <row r="288" spans="1:50">
      <c r="A288" s="367" t="s">
        <v>341</v>
      </c>
      <c r="B288" s="368" t="s">
        <v>346</v>
      </c>
      <c r="C288" s="369">
        <v>1705</v>
      </c>
      <c r="D288" s="341">
        <f>'INFORM CC 2025'!AG285</f>
        <v>5.8</v>
      </c>
      <c r="E288" s="340">
        <f>'INFORM CC 2025'!AI285</f>
        <v>6.8</v>
      </c>
      <c r="F288" s="348">
        <f t="shared" si="49"/>
        <v>1</v>
      </c>
      <c r="G288" s="348">
        <v>0.9113</v>
      </c>
      <c r="H288" s="340">
        <f>'INFORM CC 2025'!AH285</f>
        <v>6.7</v>
      </c>
      <c r="I288" s="348">
        <f t="shared" si="50"/>
        <v>0.90000000000000036</v>
      </c>
      <c r="J288" s="348">
        <v>0.63386399999999998</v>
      </c>
      <c r="K288" s="341">
        <f>'INFORM CC 2025'!AK285</f>
        <v>6.6</v>
      </c>
      <c r="L288" s="348">
        <f t="shared" si="51"/>
        <v>0.79999999999999982</v>
      </c>
      <c r="M288" s="348">
        <v>1.1452169999999999</v>
      </c>
      <c r="N288" s="341">
        <f>'INFORM CC 2025'!AJ285</f>
        <v>6.6</v>
      </c>
      <c r="O288" s="348">
        <f t="shared" si="52"/>
        <v>0.79999999999999982</v>
      </c>
      <c r="P288" s="348">
        <v>0.47484599999999999</v>
      </c>
      <c r="Q288" s="348">
        <v>3.0747544276965302</v>
      </c>
      <c r="R288" s="349">
        <v>533</v>
      </c>
      <c r="S288" s="349">
        <v>2313</v>
      </c>
      <c r="T288" s="349">
        <f t="shared" si="53"/>
        <v>194.77656240863305</v>
      </c>
      <c r="U288" s="349">
        <f t="shared" si="54"/>
        <v>845.24988527423682</v>
      </c>
      <c r="V288" s="348">
        <v>0</v>
      </c>
      <c r="W288" s="349">
        <v>1109</v>
      </c>
      <c r="X288" s="349">
        <v>785</v>
      </c>
      <c r="Y288" s="349">
        <f t="shared" si="55"/>
        <v>405.26680621233407</v>
      </c>
      <c r="Z288" s="349">
        <f t="shared" si="56"/>
        <v>286.86604407275223</v>
      </c>
      <c r="AA288" s="348">
        <v>1.7</v>
      </c>
      <c r="AB288" s="348">
        <v>0.7</v>
      </c>
      <c r="AC288" s="348">
        <v>0.1</v>
      </c>
      <c r="AD288" s="349">
        <f>('INFORM CC 2025'!AG285/10)*'Resultados INFORM CC'!AO288</f>
        <v>2371.62</v>
      </c>
      <c r="AE288" s="350">
        <f>('INFORM CC 2025'!AH285/10)*'Resultados INFORM CC'!AP288</f>
        <v>4044.1200000000003</v>
      </c>
      <c r="AF288" s="350">
        <f>('INFORM CC 2025'!AI285/10)*'Resultados INFORM CC'!AQ288</f>
        <v>5114.28</v>
      </c>
      <c r="AG288" s="350">
        <f>('INFORM CC 2025'!AJ285/10)*'Resultados INFORM CC'!AR288</f>
        <v>6946.4999999999991</v>
      </c>
      <c r="AH288" s="350">
        <f>('INFORM CC 2025'!AK285/10)*'Resultados INFORM CC'!AS288</f>
        <v>11853.599999999999</v>
      </c>
      <c r="AI288" s="350">
        <f>('INFORM CC 2025'!AG285/10)*'Resultados INFORM CC'!AT288</f>
        <v>760.38</v>
      </c>
      <c r="AJ288" s="350">
        <f>('INFORM CC 2025'!AH285/10)*'Resultados INFORM CC'!AU288</f>
        <v>1477.86077217261</v>
      </c>
      <c r="AK288" s="350">
        <f>('INFORM CC 2025'!AI285/10)*'Resultados INFORM CC'!AV288</f>
        <v>1868.9341043062359</v>
      </c>
      <c r="AL288" s="350">
        <f>('INFORM CC 2025'!AJ285/10)*'Resultados INFORM CC'!AU288</f>
        <v>1455.803148707347</v>
      </c>
      <c r="AM288" s="350">
        <f>('INFORM CC 2025'!AK285/10)*'Resultados INFORM CC'!AV288</f>
        <v>1813.9654541795819</v>
      </c>
      <c r="AO288" s="349">
        <v>4089</v>
      </c>
      <c r="AP288" s="350">
        <v>6036</v>
      </c>
      <c r="AQ288" s="350">
        <v>7521</v>
      </c>
      <c r="AR288" s="350">
        <v>10525</v>
      </c>
      <c r="AS288" s="350">
        <v>17960</v>
      </c>
      <c r="AT288" s="350">
        <v>1311</v>
      </c>
      <c r="AU288" s="350">
        <f t="shared" si="57"/>
        <v>2205.7623465262836</v>
      </c>
      <c r="AV288" s="350">
        <f t="shared" si="58"/>
        <v>2748.4325063327001</v>
      </c>
      <c r="AW288" s="350">
        <f t="shared" si="59"/>
        <v>3846.1975972811683</v>
      </c>
      <c r="AX288" s="350">
        <f t="shared" si="60"/>
        <v>6563.2027408237327</v>
      </c>
    </row>
    <row r="289" spans="1:50">
      <c r="A289" s="367" t="s">
        <v>341</v>
      </c>
      <c r="B289" s="368" t="s">
        <v>347</v>
      </c>
      <c r="C289" s="369">
        <v>1706</v>
      </c>
      <c r="D289" s="341">
        <f>'INFORM CC 2025'!AG286</f>
        <v>6.4</v>
      </c>
      <c r="E289" s="340">
        <f>'INFORM CC 2025'!AI286</f>
        <v>6.2</v>
      </c>
      <c r="F289" s="348">
        <f t="shared" si="49"/>
        <v>0</v>
      </c>
      <c r="G289" s="348">
        <v>0.9113</v>
      </c>
      <c r="H289" s="340">
        <f>'INFORM CC 2025'!AH286</f>
        <v>6.1</v>
      </c>
      <c r="I289" s="348">
        <f t="shared" si="50"/>
        <v>0</v>
      </c>
      <c r="J289" s="348">
        <v>0.63386399999999998</v>
      </c>
      <c r="K289" s="341">
        <f>'INFORM CC 2025'!AK286</f>
        <v>6.2</v>
      </c>
      <c r="L289" s="348">
        <f t="shared" si="51"/>
        <v>0</v>
      </c>
      <c r="M289" s="348">
        <v>1.1452169999999999</v>
      </c>
      <c r="N289" s="341">
        <f>'INFORM CC 2025'!AJ286</f>
        <v>6.1</v>
      </c>
      <c r="O289" s="348">
        <f t="shared" si="52"/>
        <v>0</v>
      </c>
      <c r="P289" s="348">
        <v>0.47484599999999999</v>
      </c>
      <c r="Q289" s="348">
        <v>6.5659088291119696</v>
      </c>
      <c r="R289" s="349">
        <v>10884</v>
      </c>
      <c r="S289" s="349">
        <v>17837</v>
      </c>
      <c r="T289" s="349">
        <f t="shared" si="53"/>
        <v>3977.3885652074337</v>
      </c>
      <c r="U289" s="349">
        <f t="shared" si="54"/>
        <v>6518.2543033448173</v>
      </c>
      <c r="V289" s="348">
        <v>0.8129686595880905</v>
      </c>
      <c r="W289" s="349">
        <v>3706</v>
      </c>
      <c r="X289" s="349">
        <v>2786</v>
      </c>
      <c r="Y289" s="349">
        <f t="shared" si="55"/>
        <v>1354.300075584229</v>
      </c>
      <c r="Z289" s="349">
        <f t="shared" si="56"/>
        <v>1018.1003806199844</v>
      </c>
      <c r="AA289" s="348">
        <v>1.7</v>
      </c>
      <c r="AB289" s="348">
        <v>0.7</v>
      </c>
      <c r="AC289" s="348">
        <v>0.1</v>
      </c>
      <c r="AD289" s="349">
        <f>('INFORM CC 2025'!AG286/10)*'Resultados INFORM CC'!AO289</f>
        <v>9453.44</v>
      </c>
      <c r="AE289" s="350">
        <f>('INFORM CC 2025'!AH286/10)*'Resultados INFORM CC'!AP289</f>
        <v>13298.61</v>
      </c>
      <c r="AF289" s="350">
        <f>('INFORM CC 2025'!AI286/10)*'Resultados INFORM CC'!AQ289</f>
        <v>16843.54</v>
      </c>
      <c r="AG289" s="350">
        <f>('INFORM CC 2025'!AJ286/10)*'Resultados INFORM CC'!AR289</f>
        <v>23190.98</v>
      </c>
      <c r="AH289" s="350">
        <f>('INFORM CC 2025'!AK286/10)*'Resultados INFORM CC'!AS289</f>
        <v>40221.879999999997</v>
      </c>
      <c r="AI289" s="350">
        <f>('INFORM CC 2025'!AG286/10)*'Resultados INFORM CC'!AT289</f>
        <v>3009.92</v>
      </c>
      <c r="AJ289" s="350">
        <f>('INFORM CC 2025'!AH286/10)*'Resultados INFORM CC'!AU289</f>
        <v>4859.7702450526667</v>
      </c>
      <c r="AK289" s="350">
        <f>('INFORM CC 2025'!AI286/10)*'Resultados INFORM CC'!AV289</f>
        <v>6155.2097936065802</v>
      </c>
      <c r="AL289" s="350">
        <f>('INFORM CC 2025'!AJ286/10)*'Resultados INFORM CC'!AU289</f>
        <v>4859.7702450526667</v>
      </c>
      <c r="AM289" s="350">
        <f>('INFORM CC 2025'!AK286/10)*'Resultados INFORM CC'!AV289</f>
        <v>6155.2097936065802</v>
      </c>
      <c r="AO289" s="349">
        <v>14771</v>
      </c>
      <c r="AP289" s="350">
        <v>21801</v>
      </c>
      <c r="AQ289" s="350">
        <v>27167</v>
      </c>
      <c r="AR289" s="350">
        <v>38018</v>
      </c>
      <c r="AS289" s="350">
        <v>64874</v>
      </c>
      <c r="AT289" s="350">
        <v>4703</v>
      </c>
      <c r="AU289" s="350">
        <f t="shared" si="57"/>
        <v>7966.8364672994539</v>
      </c>
      <c r="AV289" s="350">
        <f t="shared" si="58"/>
        <v>9927.7577316235165</v>
      </c>
      <c r="AW289" s="350">
        <f t="shared" si="59"/>
        <v>13893.086959946362</v>
      </c>
      <c r="AX289" s="350">
        <f t="shared" si="60"/>
        <v>23707.194577293922</v>
      </c>
    </row>
    <row r="290" spans="1:50">
      <c r="A290" s="367" t="s">
        <v>341</v>
      </c>
      <c r="B290" s="368" t="s">
        <v>348</v>
      </c>
      <c r="C290" s="369">
        <v>1707</v>
      </c>
      <c r="D290" s="341">
        <f>'INFORM CC 2025'!AG287</f>
        <v>6.7</v>
      </c>
      <c r="E290" s="340">
        <f>'INFORM CC 2025'!AI287</f>
        <v>6.6</v>
      </c>
      <c r="F290" s="348">
        <f t="shared" si="49"/>
        <v>0</v>
      </c>
      <c r="G290" s="348">
        <v>0.9113</v>
      </c>
      <c r="H290" s="340">
        <f>'INFORM CC 2025'!AH287</f>
        <v>6.4</v>
      </c>
      <c r="I290" s="348">
        <f t="shared" si="50"/>
        <v>0</v>
      </c>
      <c r="J290" s="348">
        <v>0.63386399999999998</v>
      </c>
      <c r="K290" s="341">
        <f>'INFORM CC 2025'!AK287</f>
        <v>6.6</v>
      </c>
      <c r="L290" s="348">
        <f t="shared" si="51"/>
        <v>0</v>
      </c>
      <c r="M290" s="348">
        <v>1.1452169999999999</v>
      </c>
      <c r="N290" s="341">
        <f>'INFORM CC 2025'!AJ287</f>
        <v>6.5</v>
      </c>
      <c r="O290" s="348">
        <f t="shared" si="52"/>
        <v>0</v>
      </c>
      <c r="P290" s="348">
        <v>0.47484599999999999</v>
      </c>
      <c r="Q290" s="348">
        <v>5.3245698085368804</v>
      </c>
      <c r="R290" s="349">
        <v>11618</v>
      </c>
      <c r="S290" s="349">
        <v>21426</v>
      </c>
      <c r="T290" s="349">
        <f t="shared" si="53"/>
        <v>4245.6174522767333</v>
      </c>
      <c r="U290" s="349">
        <f t="shared" si="54"/>
        <v>7829.7985481564201</v>
      </c>
      <c r="V290" s="348">
        <v>1.0206740051878338</v>
      </c>
      <c r="W290" s="349">
        <v>5555</v>
      </c>
      <c r="X290" s="349">
        <v>4102</v>
      </c>
      <c r="Y290" s="349">
        <f t="shared" si="55"/>
        <v>2029.9883755721512</v>
      </c>
      <c r="Z290" s="349">
        <f t="shared" si="56"/>
        <v>1499.0121181992736</v>
      </c>
      <c r="AA290" s="348">
        <v>1.7</v>
      </c>
      <c r="AB290" s="348">
        <v>0.7</v>
      </c>
      <c r="AC290" s="348">
        <v>0.1</v>
      </c>
      <c r="AD290" s="349">
        <f>('INFORM CC 2025'!AG287/10)*'Resultados INFORM CC'!AO290</f>
        <v>14658.93</v>
      </c>
      <c r="AE290" s="350">
        <f>('INFORM CC 2025'!AH287/10)*'Resultados INFORM CC'!AP290</f>
        <v>20666.88</v>
      </c>
      <c r="AF290" s="350">
        <f>('INFORM CC 2025'!AI287/10)*'Resultados INFORM CC'!AQ290</f>
        <v>26557.739999999998</v>
      </c>
      <c r="AG290" s="350">
        <f>('INFORM CC 2025'!AJ287/10)*'Resultados INFORM CC'!AR290</f>
        <v>36603.450000000004</v>
      </c>
      <c r="AH290" s="350">
        <f>('INFORM CC 2025'!AK287/10)*'Resultados INFORM CC'!AS290</f>
        <v>63420.719999999994</v>
      </c>
      <c r="AI290" s="350">
        <f>('INFORM CC 2025'!AG287/10)*'Resultados INFORM CC'!AT290</f>
        <v>5355.9800000000005</v>
      </c>
      <c r="AJ290" s="350">
        <f>('INFORM CC 2025'!AH287/10)*'Resultados INFORM CC'!AU290</f>
        <v>7552.3899476767929</v>
      </c>
      <c r="AK290" s="350">
        <f>('INFORM CC 2025'!AI287/10)*'Resultados INFORM CC'!AV290</f>
        <v>9705.1131379779545</v>
      </c>
      <c r="AL290" s="350">
        <f>('INFORM CC 2025'!AJ287/10)*'Resultados INFORM CC'!AU290</f>
        <v>7670.3960406092428</v>
      </c>
      <c r="AM290" s="350">
        <f>('INFORM CC 2025'!AK287/10)*'Resultados INFORM CC'!AV290</f>
        <v>9705.1131379779545</v>
      </c>
      <c r="AO290" s="349">
        <v>21879</v>
      </c>
      <c r="AP290" s="350">
        <v>32292</v>
      </c>
      <c r="AQ290" s="350">
        <v>40239</v>
      </c>
      <c r="AR290" s="350">
        <v>56313</v>
      </c>
      <c r="AS290" s="350">
        <v>96092</v>
      </c>
      <c r="AT290" s="350">
        <v>7994</v>
      </c>
      <c r="AU290" s="350">
        <f t="shared" si="57"/>
        <v>11800.609293244988</v>
      </c>
      <c r="AV290" s="350">
        <f t="shared" si="58"/>
        <v>14704.716875724174</v>
      </c>
      <c r="AW290" s="350">
        <f t="shared" si="59"/>
        <v>20578.710241871206</v>
      </c>
      <c r="AX290" s="350">
        <f t="shared" si="60"/>
        <v>35115.327270113259</v>
      </c>
    </row>
    <row r="291" spans="1:50">
      <c r="A291" s="367" t="s">
        <v>341</v>
      </c>
      <c r="B291" s="368" t="s">
        <v>349</v>
      </c>
      <c r="C291" s="369">
        <v>1708</v>
      </c>
      <c r="D291" s="341">
        <f>'INFORM CC 2025'!AG288</f>
        <v>7.3</v>
      </c>
      <c r="E291" s="340">
        <f>'INFORM CC 2025'!AI288</f>
        <v>7.1</v>
      </c>
      <c r="F291" s="348">
        <f t="shared" si="49"/>
        <v>0</v>
      </c>
      <c r="G291" s="348">
        <v>0.9113</v>
      </c>
      <c r="H291" s="340">
        <f>'INFORM CC 2025'!AH288</f>
        <v>6.8</v>
      </c>
      <c r="I291" s="348">
        <f t="shared" si="50"/>
        <v>0</v>
      </c>
      <c r="J291" s="348">
        <v>0.63386399999999998</v>
      </c>
      <c r="K291" s="341">
        <f>'INFORM CC 2025'!AK288</f>
        <v>7.2</v>
      </c>
      <c r="L291" s="348">
        <f t="shared" si="51"/>
        <v>0</v>
      </c>
      <c r="M291" s="348">
        <v>1.1452169999999999</v>
      </c>
      <c r="N291" s="341">
        <f>'INFORM CC 2025'!AJ288</f>
        <v>7</v>
      </c>
      <c r="O291" s="348">
        <f t="shared" si="52"/>
        <v>0</v>
      </c>
      <c r="P291" s="348">
        <v>0.47484599999999999</v>
      </c>
      <c r="Q291" s="348">
        <v>4.6335765783697296</v>
      </c>
      <c r="R291" s="349">
        <v>5122</v>
      </c>
      <c r="S291" s="349">
        <v>8747</v>
      </c>
      <c r="T291" s="349">
        <f t="shared" si="53"/>
        <v>1871.7552582683275</v>
      </c>
      <c r="U291" s="349">
        <f t="shared" si="54"/>
        <v>3196.4551433176607</v>
      </c>
      <c r="V291" s="348">
        <v>0.92796311343700033</v>
      </c>
      <c r="W291" s="349">
        <v>2536</v>
      </c>
      <c r="X291" s="349">
        <v>1849</v>
      </c>
      <c r="Y291" s="349">
        <f t="shared" si="55"/>
        <v>926.74176785796135</v>
      </c>
      <c r="Z291" s="349">
        <f t="shared" si="56"/>
        <v>675.68829998792216</v>
      </c>
      <c r="AA291" s="348">
        <v>1.7</v>
      </c>
      <c r="AB291" s="348">
        <v>0.7</v>
      </c>
      <c r="AC291" s="348">
        <v>0.1</v>
      </c>
      <c r="AD291" s="349">
        <f>('INFORM CC 2025'!AG288/10)*'Resultados INFORM CC'!AO291</f>
        <v>7448.92</v>
      </c>
      <c r="AE291" s="350">
        <f>('INFORM CC 2025'!AH288/10)*'Resultados INFORM CC'!AP291</f>
        <v>10240.799999999999</v>
      </c>
      <c r="AF291" s="350">
        <f>('INFORM CC 2025'!AI288/10)*'Resultados INFORM CC'!AQ291</f>
        <v>13324.57</v>
      </c>
      <c r="AG291" s="350">
        <f>('INFORM CC 2025'!AJ288/10)*'Resultados INFORM CC'!AR291</f>
        <v>18384.099999999999</v>
      </c>
      <c r="AH291" s="350">
        <f>('INFORM CC 2025'!AK288/10)*'Resultados INFORM CC'!AS291</f>
        <v>32267.52</v>
      </c>
      <c r="AI291" s="350">
        <f>('INFORM CC 2025'!AG288/10)*'Resultados INFORM CC'!AT291</f>
        <v>2835.3199999999997</v>
      </c>
      <c r="AJ291" s="350">
        <f>('INFORM CC 2025'!AH288/10)*'Resultados INFORM CC'!AU291</f>
        <v>3742.3411262933005</v>
      </c>
      <c r="AK291" s="350">
        <f>('INFORM CC 2025'!AI288/10)*'Resultados INFORM CC'!AV291</f>
        <v>4869.2569234018756</v>
      </c>
      <c r="AL291" s="350">
        <f>('INFORM CC 2025'!AJ288/10)*'Resultados INFORM CC'!AU291</f>
        <v>3852.409982948986</v>
      </c>
      <c r="AM291" s="350">
        <f>('INFORM CC 2025'!AK288/10)*'Resultados INFORM CC'!AV291</f>
        <v>4937.8380068300712</v>
      </c>
      <c r="AO291" s="349">
        <v>10204</v>
      </c>
      <c r="AP291" s="350">
        <v>15060</v>
      </c>
      <c r="AQ291" s="350">
        <v>18767</v>
      </c>
      <c r="AR291" s="350">
        <v>26263</v>
      </c>
      <c r="AS291" s="350">
        <v>44816</v>
      </c>
      <c r="AT291" s="350">
        <v>3884</v>
      </c>
      <c r="AU291" s="350">
        <f t="shared" si="57"/>
        <v>5503.4428327842661</v>
      </c>
      <c r="AV291" s="350">
        <f t="shared" si="58"/>
        <v>6858.1083428195434</v>
      </c>
      <c r="AW291" s="350">
        <f t="shared" si="59"/>
        <v>9597.4049878760416</v>
      </c>
      <c r="AX291" s="350">
        <f t="shared" si="60"/>
        <v>16377.310358171293</v>
      </c>
    </row>
    <row r="292" spans="1:50">
      <c r="A292" s="367" t="s">
        <v>341</v>
      </c>
      <c r="B292" s="368" t="s">
        <v>350</v>
      </c>
      <c r="C292" s="369">
        <v>1709</v>
      </c>
      <c r="D292" s="341">
        <f>'INFORM CC 2025'!AG289</f>
        <v>6.8</v>
      </c>
      <c r="E292" s="340">
        <f>'INFORM CC 2025'!AI289</f>
        <v>6.1</v>
      </c>
      <c r="F292" s="348">
        <f t="shared" si="49"/>
        <v>0</v>
      </c>
      <c r="G292" s="348">
        <v>0.9113</v>
      </c>
      <c r="H292" s="340">
        <f>'INFORM CC 2025'!AH289</f>
        <v>6</v>
      </c>
      <c r="I292" s="348">
        <f t="shared" si="50"/>
        <v>0</v>
      </c>
      <c r="J292" s="348">
        <v>0.63386399999999998</v>
      </c>
      <c r="K292" s="341">
        <f>'INFORM CC 2025'!AK289</f>
        <v>5.9</v>
      </c>
      <c r="L292" s="348">
        <f t="shared" si="51"/>
        <v>0</v>
      </c>
      <c r="M292" s="348">
        <v>1.1452169999999999</v>
      </c>
      <c r="N292" s="341">
        <f>'INFORM CC 2025'!AJ289</f>
        <v>6</v>
      </c>
      <c r="O292" s="348">
        <f t="shared" si="52"/>
        <v>0</v>
      </c>
      <c r="P292" s="348">
        <v>0.47484599999999999</v>
      </c>
      <c r="Q292" s="348">
        <v>7.8415229508397939</v>
      </c>
      <c r="R292" s="349">
        <v>46896</v>
      </c>
      <c r="S292" s="349">
        <v>71638</v>
      </c>
      <c r="T292" s="349">
        <f t="shared" si="53"/>
        <v>17137.414016351322</v>
      </c>
      <c r="U292" s="349">
        <f t="shared" si="54"/>
        <v>26178.993204183218</v>
      </c>
      <c r="V292" s="348">
        <v>2.88013990451587</v>
      </c>
      <c r="W292" s="349">
        <v>11869</v>
      </c>
      <c r="X292" s="349">
        <v>8517</v>
      </c>
      <c r="Y292" s="349">
        <f t="shared" si="55"/>
        <v>4337.3414994898039</v>
      </c>
      <c r="Z292" s="349">
        <f t="shared" si="56"/>
        <v>3112.4052195765998</v>
      </c>
      <c r="AA292" s="348">
        <v>1.7</v>
      </c>
      <c r="AB292" s="348">
        <v>0.7</v>
      </c>
      <c r="AC292" s="348">
        <v>0.1</v>
      </c>
      <c r="AD292" s="349">
        <f>('INFORM CC 2025'!AG289/10)*'Resultados INFORM CC'!AO292</f>
        <v>33777.64</v>
      </c>
      <c r="AE292" s="350">
        <f>('INFORM CC 2025'!AH289/10)*'Resultados INFORM CC'!AP292</f>
        <v>43987.799999999996</v>
      </c>
      <c r="AF292" s="350">
        <f>('INFORM CC 2025'!AI289/10)*'Resultados INFORM CC'!AQ292</f>
        <v>55727.77</v>
      </c>
      <c r="AG292" s="350">
        <f>('INFORM CC 2025'!AJ289/10)*'Resultados INFORM CC'!AR292</f>
        <v>76709.399999999994</v>
      </c>
      <c r="AH292" s="350">
        <f>('INFORM CC 2025'!AK289/10)*'Resultados INFORM CC'!AS292</f>
        <v>128715.58000000002</v>
      </c>
      <c r="AI292" s="350">
        <f>('INFORM CC 2025'!AG289/10)*'Resultados INFORM CC'!AT292</f>
        <v>12563.679999999998</v>
      </c>
      <c r="AJ292" s="350">
        <f>('INFORM CC 2025'!AH289/10)*'Resultados INFORM CC'!AU292</f>
        <v>16074.657545813261</v>
      </c>
      <c r="AK292" s="350">
        <f>('INFORM CC 2025'!AI289/10)*'Resultados INFORM CC'!AV292</f>
        <v>20364.847038084332</v>
      </c>
      <c r="AL292" s="350">
        <f>('INFORM CC 2025'!AJ289/10)*'Resultados INFORM CC'!AU292</f>
        <v>16074.657545813261</v>
      </c>
      <c r="AM292" s="350">
        <f>('INFORM CC 2025'!AK289/10)*'Resultados INFORM CC'!AV292</f>
        <v>19697.147135196323</v>
      </c>
      <c r="AO292" s="349">
        <v>49673</v>
      </c>
      <c r="AP292" s="350">
        <v>73313</v>
      </c>
      <c r="AQ292" s="350">
        <v>91357</v>
      </c>
      <c r="AR292" s="350">
        <v>127849</v>
      </c>
      <c r="AS292" s="350">
        <v>218162</v>
      </c>
      <c r="AT292" s="350">
        <v>18476</v>
      </c>
      <c r="AU292" s="350">
        <f t="shared" si="57"/>
        <v>26791.095909688771</v>
      </c>
      <c r="AV292" s="350">
        <f t="shared" si="58"/>
        <v>33384.995144400542</v>
      </c>
      <c r="AW292" s="350">
        <f t="shared" si="59"/>
        <v>46720.429132047517</v>
      </c>
      <c r="AX292" s="350">
        <f t="shared" si="60"/>
        <v>79723.910709553849</v>
      </c>
    </row>
    <row r="293" spans="1:50">
      <c r="A293" s="372" t="s">
        <v>351</v>
      </c>
      <c r="B293" s="368" t="s">
        <v>351</v>
      </c>
      <c r="C293" s="369">
        <v>1801</v>
      </c>
      <c r="D293" s="341">
        <f>'INFORM CC 2025'!AG290</f>
        <v>6.7</v>
      </c>
      <c r="E293" s="340">
        <f>'INFORM CC 2025'!AI290</f>
        <v>6.7</v>
      </c>
      <c r="F293" s="348">
        <f t="shared" si="49"/>
        <v>0</v>
      </c>
      <c r="G293" s="348">
        <v>0.9113</v>
      </c>
      <c r="H293" s="340">
        <f>'INFORM CC 2025'!AH290</f>
        <v>6.6</v>
      </c>
      <c r="I293" s="348">
        <f t="shared" si="50"/>
        <v>0</v>
      </c>
      <c r="J293" s="348">
        <v>0.63386399999999998</v>
      </c>
      <c r="K293" s="341">
        <f>'INFORM CC 2025'!AK290</f>
        <v>6.6</v>
      </c>
      <c r="L293" s="348">
        <f t="shared" si="51"/>
        <v>0</v>
      </c>
      <c r="M293" s="348">
        <v>1.1452169999999999</v>
      </c>
      <c r="N293" s="341">
        <f>'INFORM CC 2025'!AJ290</f>
        <v>6.6</v>
      </c>
      <c r="O293" s="348">
        <f t="shared" si="52"/>
        <v>0</v>
      </c>
      <c r="P293" s="348">
        <v>0.47484599999999999</v>
      </c>
      <c r="Q293" s="348">
        <v>6.2960685315974554E-2</v>
      </c>
      <c r="R293" s="349">
        <v>292</v>
      </c>
      <c r="S293" s="349">
        <v>1179</v>
      </c>
      <c r="T293" s="349">
        <f t="shared" si="53"/>
        <v>106.70685970604288</v>
      </c>
      <c r="U293" s="349">
        <f t="shared" si="54"/>
        <v>430.84721778570048</v>
      </c>
      <c r="V293" s="348">
        <v>0</v>
      </c>
      <c r="W293" s="349">
        <v>34073</v>
      </c>
      <c r="X293" s="349">
        <v>20353</v>
      </c>
      <c r="Y293" s="349">
        <f t="shared" si="55"/>
        <v>12451.448050561639</v>
      </c>
      <c r="Z293" s="349">
        <f t="shared" si="56"/>
        <v>7437.6873821818172</v>
      </c>
      <c r="AA293" s="348">
        <v>1.7</v>
      </c>
      <c r="AB293" s="348">
        <v>0.7</v>
      </c>
      <c r="AC293" s="348">
        <v>0.1</v>
      </c>
      <c r="AD293" s="349">
        <f>('INFORM CC 2025'!AG290/10)*'Resultados INFORM CC'!AO293</f>
        <v>68238.83</v>
      </c>
      <c r="AE293" s="350">
        <f>('INFORM CC 2025'!AH290/10)*'Resultados INFORM CC'!AP293</f>
        <v>99211.859999999986</v>
      </c>
      <c r="AF293" s="350">
        <f>('INFORM CC 2025'!AI290/10)*'Resultados INFORM CC'!AQ293</f>
        <v>125503.73000000001</v>
      </c>
      <c r="AG293" s="350">
        <f>('INFORM CC 2025'!AJ290/10)*'Resultados INFORM CC'!AR293</f>
        <v>173014.37999999998</v>
      </c>
      <c r="AH293" s="350">
        <f>('INFORM CC 2025'!AK290/10)*'Resultados INFORM CC'!AS293</f>
        <v>295231.19999999995</v>
      </c>
      <c r="AI293" s="350">
        <f>('INFORM CC 2025'!AG290/10)*'Resultados INFORM CC'!AT293</f>
        <v>27573.850000000002</v>
      </c>
      <c r="AJ293" s="350">
        <f>('INFORM CC 2025'!AH290/10)*'Resultados INFORM CC'!AU293</f>
        <v>36255.431596560156</v>
      </c>
      <c r="AK293" s="350">
        <f>('INFORM CC 2025'!AI290/10)*'Resultados INFORM CC'!AV293</f>
        <v>45863.386677037961</v>
      </c>
      <c r="AL293" s="350">
        <f>('INFORM CC 2025'!AJ290/10)*'Resultados INFORM CC'!AU293</f>
        <v>36255.431596560156</v>
      </c>
      <c r="AM293" s="350">
        <f>('INFORM CC 2025'!AK290/10)*'Resultados INFORM CC'!AV293</f>
        <v>45178.858517679175</v>
      </c>
      <c r="AO293" s="349">
        <v>101849</v>
      </c>
      <c r="AP293" s="350">
        <v>150321</v>
      </c>
      <c r="AQ293" s="350">
        <v>187319</v>
      </c>
      <c r="AR293" s="350">
        <v>262143</v>
      </c>
      <c r="AS293" s="350">
        <v>447320</v>
      </c>
      <c r="AT293" s="350">
        <v>41155</v>
      </c>
      <c r="AU293" s="350">
        <f t="shared" si="57"/>
        <v>54932.472116000245</v>
      </c>
      <c r="AV293" s="350">
        <f t="shared" si="58"/>
        <v>68452.815935877545</v>
      </c>
      <c r="AW293" s="350">
        <f t="shared" si="59"/>
        <v>95796.083301099992</v>
      </c>
      <c r="AX293" s="350">
        <f t="shared" si="60"/>
        <v>163466.13864283252</v>
      </c>
    </row>
    <row r="294" spans="1:50">
      <c r="A294" s="372" t="s">
        <v>351</v>
      </c>
      <c r="B294" s="368" t="s">
        <v>352</v>
      </c>
      <c r="C294" s="369">
        <v>1802</v>
      </c>
      <c r="D294" s="341">
        <f>'INFORM CC 2025'!AG291</f>
        <v>6.1</v>
      </c>
      <c r="E294" s="340">
        <f>'INFORM CC 2025'!AI291</f>
        <v>5.8</v>
      </c>
      <c r="F294" s="348">
        <f t="shared" si="49"/>
        <v>0</v>
      </c>
      <c r="G294" s="348">
        <v>0.9113</v>
      </c>
      <c r="H294" s="340">
        <f>'INFORM CC 2025'!AH291</f>
        <v>5.2</v>
      </c>
      <c r="I294" s="348">
        <f t="shared" si="50"/>
        <v>0</v>
      </c>
      <c r="J294" s="348">
        <v>0.63386399999999998</v>
      </c>
      <c r="K294" s="341">
        <f>'INFORM CC 2025'!AK291</f>
        <v>5.7</v>
      </c>
      <c r="L294" s="348">
        <f t="shared" si="51"/>
        <v>0</v>
      </c>
      <c r="M294" s="348">
        <v>1.1452169999999999</v>
      </c>
      <c r="N294" s="341">
        <f>'INFORM CC 2025'!AJ291</f>
        <v>5.6</v>
      </c>
      <c r="O294" s="348">
        <f t="shared" si="52"/>
        <v>0</v>
      </c>
      <c r="P294" s="348">
        <v>0.47484599999999999</v>
      </c>
      <c r="Q294" s="348">
        <v>0</v>
      </c>
      <c r="R294" s="349">
        <v>11</v>
      </c>
      <c r="S294" s="349">
        <v>56</v>
      </c>
      <c r="T294" s="349">
        <f t="shared" si="53"/>
        <v>4.0197789615290125</v>
      </c>
      <c r="U294" s="349">
        <f t="shared" si="54"/>
        <v>20.464329258693155</v>
      </c>
      <c r="V294" s="348">
        <v>0</v>
      </c>
      <c r="W294" s="349">
        <v>2119</v>
      </c>
      <c r="X294" s="349">
        <v>1194</v>
      </c>
      <c r="Y294" s="349">
        <f t="shared" si="55"/>
        <v>774.35560177090701</v>
      </c>
      <c r="Z294" s="349">
        <f t="shared" si="56"/>
        <v>436.32873455142186</v>
      </c>
      <c r="AA294" s="348">
        <v>1.7</v>
      </c>
      <c r="AB294" s="348">
        <v>0.7</v>
      </c>
      <c r="AC294" s="348">
        <v>0.1</v>
      </c>
      <c r="AD294" s="349">
        <f>('INFORM CC 2025'!AG291/10)*'Resultados INFORM CC'!AO294</f>
        <v>3699.65</v>
      </c>
      <c r="AE294" s="350">
        <f>('INFORM CC 2025'!AH291/10)*'Resultados INFORM CC'!AP294</f>
        <v>4654.5200000000004</v>
      </c>
      <c r="AF294" s="350">
        <f>('INFORM CC 2025'!AI291/10)*'Resultados INFORM CC'!AQ294</f>
        <v>6469.32</v>
      </c>
      <c r="AG294" s="350">
        <f>('INFORM CC 2025'!AJ291/10)*'Resultados INFORM CC'!AR294</f>
        <v>8741.5999999999985</v>
      </c>
      <c r="AH294" s="350">
        <f>('INFORM CC 2025'!AK291/10)*'Resultados INFORM CC'!AS294</f>
        <v>15182.520000000002</v>
      </c>
      <c r="AI294" s="350">
        <f>('INFORM CC 2025'!AG291/10)*'Resultados INFORM CC'!AT294</f>
        <v>1356.6399999999999</v>
      </c>
      <c r="AJ294" s="350">
        <f>('INFORM CC 2025'!AH291/10)*'Resultados INFORM CC'!AU294</f>
        <v>1700.9219610923653</v>
      </c>
      <c r="AK294" s="350">
        <f>('INFORM CC 2025'!AI291/10)*'Resultados INFORM CC'!AV294</f>
        <v>2364.1124028544427</v>
      </c>
      <c r="AL294" s="350">
        <f>('INFORM CC 2025'!AJ291/10)*'Resultados INFORM CC'!AU294</f>
        <v>1831.7621119456242</v>
      </c>
      <c r="AM294" s="350">
        <f>('INFORM CC 2025'!AK291/10)*'Resultados INFORM CC'!AV294</f>
        <v>2323.351844184539</v>
      </c>
      <c r="AO294" s="349">
        <v>6065</v>
      </c>
      <c r="AP294" s="350">
        <v>8951</v>
      </c>
      <c r="AQ294" s="350">
        <v>11154</v>
      </c>
      <c r="AR294" s="350">
        <v>15610</v>
      </c>
      <c r="AS294" s="350">
        <v>26636</v>
      </c>
      <c r="AT294" s="350">
        <v>2224</v>
      </c>
      <c r="AU294" s="350">
        <f t="shared" si="57"/>
        <v>3271.0037713314719</v>
      </c>
      <c r="AV294" s="350">
        <f t="shared" si="58"/>
        <v>4076.0558669904185</v>
      </c>
      <c r="AW294" s="350">
        <f t="shared" si="59"/>
        <v>5704.4317808607166</v>
      </c>
      <c r="AX294" s="350">
        <f t="shared" si="60"/>
        <v>9733.7120381169789</v>
      </c>
    </row>
    <row r="295" spans="1:50">
      <c r="A295" s="372" t="s">
        <v>351</v>
      </c>
      <c r="B295" s="368" t="s">
        <v>353</v>
      </c>
      <c r="C295" s="369">
        <v>1803</v>
      </c>
      <c r="D295" s="341">
        <f>'INFORM CC 2025'!AG292</f>
        <v>6.7</v>
      </c>
      <c r="E295" s="340">
        <f>'INFORM CC 2025'!AI292</f>
        <v>5.9</v>
      </c>
      <c r="F295" s="348">
        <f t="shared" si="49"/>
        <v>0</v>
      </c>
      <c r="G295" s="348">
        <v>0.9113</v>
      </c>
      <c r="H295" s="340">
        <f>'INFORM CC 2025'!AH292</f>
        <v>5.7</v>
      </c>
      <c r="I295" s="348">
        <f t="shared" si="50"/>
        <v>0</v>
      </c>
      <c r="J295" s="348">
        <v>0.63386399999999998</v>
      </c>
      <c r="K295" s="341">
        <f>'INFORM CC 2025'!AK292</f>
        <v>6</v>
      </c>
      <c r="L295" s="348">
        <f t="shared" si="51"/>
        <v>0</v>
      </c>
      <c r="M295" s="348">
        <v>1.1452169999999999</v>
      </c>
      <c r="N295" s="341">
        <f>'INFORM CC 2025'!AJ292</f>
        <v>5.8</v>
      </c>
      <c r="O295" s="348">
        <f t="shared" si="52"/>
        <v>0</v>
      </c>
      <c r="P295" s="348">
        <v>0.47484599999999999</v>
      </c>
      <c r="Q295" s="348">
        <v>3.7219285853068849</v>
      </c>
      <c r="R295" s="349">
        <v>11533</v>
      </c>
      <c r="S295" s="349">
        <v>34305</v>
      </c>
      <c r="T295" s="349">
        <f t="shared" si="53"/>
        <v>4214.5555239376454</v>
      </c>
      <c r="U295" s="349">
        <f t="shared" si="54"/>
        <v>12536.228843204797</v>
      </c>
      <c r="V295" s="348">
        <v>1.5113314373917817</v>
      </c>
      <c r="W295" s="349">
        <v>14894</v>
      </c>
      <c r="X295" s="349">
        <v>10204</v>
      </c>
      <c r="Y295" s="349">
        <f t="shared" si="55"/>
        <v>5442.7807139102824</v>
      </c>
      <c r="Z295" s="349">
        <f t="shared" si="56"/>
        <v>3728.8931384947309</v>
      </c>
      <c r="AA295" s="348">
        <v>1.7</v>
      </c>
      <c r="AB295" s="348">
        <v>0.7</v>
      </c>
      <c r="AC295" s="348">
        <v>0.1</v>
      </c>
      <c r="AD295" s="349">
        <f>('INFORM CC 2025'!AG292/10)*'Resultados INFORM CC'!AO295</f>
        <v>33576.380000000005</v>
      </c>
      <c r="AE295" s="350">
        <f>('INFORM CC 2025'!AH292/10)*'Resultados INFORM CC'!AP295</f>
        <v>42159.48</v>
      </c>
      <c r="AF295" s="350">
        <f>('INFORM CC 2025'!AI292/10)*'Resultados INFORM CC'!AQ295</f>
        <v>54379.710000000006</v>
      </c>
      <c r="AG295" s="350">
        <f>('INFORM CC 2025'!AJ292/10)*'Resultados INFORM CC'!AR295</f>
        <v>74811.299999999988</v>
      </c>
      <c r="AH295" s="350">
        <f>('INFORM CC 2025'!AK292/10)*'Resultados INFORM CC'!AS295</f>
        <v>132060</v>
      </c>
      <c r="AI295" s="350">
        <f>('INFORM CC 2025'!AG292/10)*'Resultados INFORM CC'!AT295</f>
        <v>13032.84</v>
      </c>
      <c r="AJ295" s="350">
        <f>('INFORM CC 2025'!AH292/10)*'Resultados INFORM CC'!AU295</f>
        <v>15406.526430273016</v>
      </c>
      <c r="AK295" s="350">
        <f>('INFORM CC 2025'!AI292/10)*'Resultados INFORM CC'!AV295</f>
        <v>19872.219472004443</v>
      </c>
      <c r="AL295" s="350">
        <f>('INFORM CC 2025'!AJ292/10)*'Resultados INFORM CC'!AU295</f>
        <v>15676.816367646225</v>
      </c>
      <c r="AM295" s="350">
        <f>('INFORM CC 2025'!AK292/10)*'Resultados INFORM CC'!AV295</f>
        <v>20209.036751190957</v>
      </c>
      <c r="AO295" s="349">
        <v>50114</v>
      </c>
      <c r="AP295" s="350">
        <v>73964</v>
      </c>
      <c r="AQ295" s="350">
        <v>92169</v>
      </c>
      <c r="AR295" s="350">
        <v>128985</v>
      </c>
      <c r="AS295" s="350">
        <v>220100</v>
      </c>
      <c r="AT295" s="350">
        <v>19452</v>
      </c>
      <c r="AU295" s="350">
        <f t="shared" si="57"/>
        <v>27028.993737321078</v>
      </c>
      <c r="AV295" s="350">
        <f t="shared" si="58"/>
        <v>33681.727918651595</v>
      </c>
      <c r="AW295" s="350">
        <f t="shared" si="59"/>
        <v>47135.56266843815</v>
      </c>
      <c r="AX295" s="350">
        <f t="shared" si="60"/>
        <v>80432.122675685052</v>
      </c>
    </row>
    <row r="296" spans="1:50">
      <c r="A296" s="372" t="s">
        <v>351</v>
      </c>
      <c r="B296" s="368" t="s">
        <v>354</v>
      </c>
      <c r="C296" s="369">
        <v>1804</v>
      </c>
      <c r="D296" s="341">
        <f>'INFORM CC 2025'!AG293</f>
        <v>5.5</v>
      </c>
      <c r="E296" s="340">
        <f>'INFORM CC 2025'!AI293</f>
        <v>5.5</v>
      </c>
      <c r="F296" s="348">
        <f t="shared" si="49"/>
        <v>0</v>
      </c>
      <c r="G296" s="348">
        <v>0.9113</v>
      </c>
      <c r="H296" s="340">
        <f>'INFORM CC 2025'!AH293</f>
        <v>5.4</v>
      </c>
      <c r="I296" s="348">
        <f t="shared" si="50"/>
        <v>0</v>
      </c>
      <c r="J296" s="348">
        <v>0.63386399999999998</v>
      </c>
      <c r="K296" s="341">
        <f>'INFORM CC 2025'!AK293</f>
        <v>5.6</v>
      </c>
      <c r="L296" s="348">
        <f t="shared" si="51"/>
        <v>9.9999999999999645E-2</v>
      </c>
      <c r="M296" s="348">
        <v>1.1452169999999999</v>
      </c>
      <c r="N296" s="341">
        <f>'INFORM CC 2025'!AJ293</f>
        <v>5.4</v>
      </c>
      <c r="O296" s="348">
        <f t="shared" si="52"/>
        <v>0</v>
      </c>
      <c r="P296" s="348">
        <v>0.47484599999999999</v>
      </c>
      <c r="Q296" s="348">
        <v>4.2292941265554127</v>
      </c>
      <c r="R296" s="349">
        <v>54488</v>
      </c>
      <c r="S296" s="349">
        <v>162478</v>
      </c>
      <c r="T296" s="349">
        <f t="shared" si="53"/>
        <v>19911.792368708437</v>
      </c>
      <c r="U296" s="349">
        <f t="shared" si="54"/>
        <v>59375.058737391897</v>
      </c>
      <c r="V296" s="348">
        <v>1.7884807371126845</v>
      </c>
      <c r="W296" s="349">
        <v>60337</v>
      </c>
      <c r="X296" s="349">
        <v>42324</v>
      </c>
      <c r="Y296" s="349">
        <f t="shared" si="55"/>
        <v>22049.21847288873</v>
      </c>
      <c r="Z296" s="349">
        <f t="shared" si="56"/>
        <v>15466.647706159447</v>
      </c>
      <c r="AA296" s="348">
        <v>1.7</v>
      </c>
      <c r="AB296" s="348">
        <v>0.7</v>
      </c>
      <c r="AC296" s="348">
        <v>0.1</v>
      </c>
      <c r="AD296" s="349">
        <f>('INFORM CC 2025'!AG293/10)*'Resultados INFORM CC'!AO296</f>
        <v>111638.45000000001</v>
      </c>
      <c r="AE296" s="350">
        <f>('INFORM CC 2025'!AH293/10)*'Resultados INFORM CC'!AP296</f>
        <v>161773.74000000002</v>
      </c>
      <c r="AF296" s="350">
        <f>('INFORM CC 2025'!AI293/10)*'Resultados INFORM CC'!AQ296</f>
        <v>205324.35</v>
      </c>
      <c r="AG296" s="350">
        <f>('INFORM CC 2025'!AJ293/10)*'Resultados INFORM CC'!AR296</f>
        <v>282115.44</v>
      </c>
      <c r="AH296" s="350">
        <f>('INFORM CC 2025'!AK293/10)*'Resultados INFORM CC'!AS296</f>
        <v>499230.47999999992</v>
      </c>
      <c r="AI296" s="350">
        <f>('INFORM CC 2025'!AG293/10)*'Resultados INFORM CC'!AT296</f>
        <v>38809.65</v>
      </c>
      <c r="AJ296" s="350">
        <f>('INFORM CC 2025'!AH293/10)*'Resultados INFORM CC'!AU296</f>
        <v>59117.697870896773</v>
      </c>
      <c r="AK296" s="350">
        <f>('INFORM CC 2025'!AI293/10)*'Resultados INFORM CC'!AV296</f>
        <v>75032.591129056309</v>
      </c>
      <c r="AL296" s="350">
        <f>('INFORM CC 2025'!AJ293/10)*'Resultados INFORM CC'!AU296</f>
        <v>59117.697870896773</v>
      </c>
      <c r="AM296" s="350">
        <f>('INFORM CC 2025'!AK293/10)*'Resultados INFORM CC'!AV296</f>
        <v>76396.820058675512</v>
      </c>
      <c r="AO296" s="349">
        <v>202979</v>
      </c>
      <c r="AP296" s="350">
        <v>299581</v>
      </c>
      <c r="AQ296" s="350">
        <v>373317</v>
      </c>
      <c r="AR296" s="350">
        <v>522436</v>
      </c>
      <c r="AS296" s="350">
        <v>891483</v>
      </c>
      <c r="AT296" s="350">
        <v>70563</v>
      </c>
      <c r="AU296" s="350">
        <f t="shared" si="57"/>
        <v>109477.21827943846</v>
      </c>
      <c r="AV296" s="350">
        <f t="shared" si="58"/>
        <v>136422.89296192056</v>
      </c>
      <c r="AW296" s="350">
        <f t="shared" si="59"/>
        <v>190916.112867761</v>
      </c>
      <c r="AX296" s="350">
        <f t="shared" si="60"/>
        <v>325778.60072370624</v>
      </c>
    </row>
    <row r="297" spans="1:50">
      <c r="A297" s="372" t="s">
        <v>351</v>
      </c>
      <c r="B297" s="368" t="s">
        <v>355</v>
      </c>
      <c r="C297" s="369">
        <v>1805</v>
      </c>
      <c r="D297" s="341">
        <f>'INFORM CC 2025'!AG294</f>
        <v>6.1</v>
      </c>
      <c r="E297" s="340">
        <f>'INFORM CC 2025'!AI294</f>
        <v>5.6</v>
      </c>
      <c r="F297" s="348">
        <f t="shared" si="49"/>
        <v>0</v>
      </c>
      <c r="G297" s="348">
        <v>0.9113</v>
      </c>
      <c r="H297" s="340">
        <f>'INFORM CC 2025'!AH294</f>
        <v>5.5</v>
      </c>
      <c r="I297" s="348">
        <f t="shared" si="50"/>
        <v>0</v>
      </c>
      <c r="J297" s="348">
        <v>0.63386399999999998</v>
      </c>
      <c r="K297" s="341">
        <f>'INFORM CC 2025'!AK294</f>
        <v>5.3</v>
      </c>
      <c r="L297" s="348">
        <f t="shared" si="51"/>
        <v>0</v>
      </c>
      <c r="M297" s="348">
        <v>1.1452169999999999</v>
      </c>
      <c r="N297" s="341">
        <f>'INFORM CC 2025'!AJ294</f>
        <v>5.6</v>
      </c>
      <c r="O297" s="348">
        <f t="shared" si="52"/>
        <v>0</v>
      </c>
      <c r="P297" s="348">
        <v>0.47484599999999999</v>
      </c>
      <c r="Q297" s="348">
        <v>3.7776412654072174E-2</v>
      </c>
      <c r="R297" s="349">
        <v>16</v>
      </c>
      <c r="S297" s="349">
        <v>68</v>
      </c>
      <c r="T297" s="349">
        <f t="shared" si="53"/>
        <v>5.8469512167694724</v>
      </c>
      <c r="U297" s="349">
        <f t="shared" si="54"/>
        <v>24.849542671270257</v>
      </c>
      <c r="V297" s="348">
        <v>0</v>
      </c>
      <c r="W297" s="349">
        <v>3384</v>
      </c>
      <c r="X297" s="349">
        <v>1956</v>
      </c>
      <c r="Y297" s="349">
        <f t="shared" si="55"/>
        <v>1236.6301823467434</v>
      </c>
      <c r="Z297" s="349">
        <f t="shared" si="56"/>
        <v>714.789786250068</v>
      </c>
      <c r="AA297" s="348">
        <v>1.7</v>
      </c>
      <c r="AB297" s="348">
        <v>0.7</v>
      </c>
      <c r="AC297" s="348">
        <v>0.1</v>
      </c>
      <c r="AD297" s="349">
        <f>('INFORM CC 2025'!AG294/10)*'Resultados INFORM CC'!AO297</f>
        <v>5949.94</v>
      </c>
      <c r="AE297" s="350">
        <f>('INFORM CC 2025'!AH294/10)*'Resultados INFORM CC'!AP297</f>
        <v>7917.8000000000011</v>
      </c>
      <c r="AF297" s="350">
        <f>('INFORM CC 2025'!AI294/10)*'Resultados INFORM CC'!AQ297</f>
        <v>10045.839999999998</v>
      </c>
      <c r="AG297" s="350">
        <f>('INFORM CC 2025'!AJ294/10)*'Resultados INFORM CC'!AR297</f>
        <v>14058.8</v>
      </c>
      <c r="AH297" s="350">
        <f>('INFORM CC 2025'!AK294/10)*'Resultados INFORM CC'!AS297</f>
        <v>22704.670000000002</v>
      </c>
      <c r="AI297" s="350">
        <f>('INFORM CC 2025'!AG294/10)*'Resultados INFORM CC'!AT297</f>
        <v>2352.77</v>
      </c>
      <c r="AJ297" s="350">
        <f>('INFORM CC 2025'!AH294/10)*'Resultados INFORM CC'!AU297</f>
        <v>2893.4368965085832</v>
      </c>
      <c r="AK297" s="350">
        <f>('INFORM CC 2025'!AI294/10)*'Resultados INFORM CC'!AV297</f>
        <v>3671.096025716964</v>
      </c>
      <c r="AL297" s="350">
        <f>('INFORM CC 2025'!AJ294/10)*'Resultados INFORM CC'!AU297</f>
        <v>2946.0448400814657</v>
      </c>
      <c r="AM297" s="350">
        <f>('INFORM CC 2025'!AK294/10)*'Resultados INFORM CC'!AV297</f>
        <v>3474.4301671964131</v>
      </c>
      <c r="AO297" s="349">
        <v>9754</v>
      </c>
      <c r="AP297" s="350">
        <v>14396</v>
      </c>
      <c r="AQ297" s="350">
        <v>17939</v>
      </c>
      <c r="AR297" s="350">
        <v>25105</v>
      </c>
      <c r="AS297" s="350">
        <v>42839</v>
      </c>
      <c r="AT297" s="350">
        <v>3857</v>
      </c>
      <c r="AU297" s="350">
        <f t="shared" si="57"/>
        <v>5260.7943572883323</v>
      </c>
      <c r="AV297" s="350">
        <f t="shared" si="58"/>
        <v>6555.5286173517225</v>
      </c>
      <c r="AW297" s="350">
        <f t="shared" si="59"/>
        <v>9174.2318935623498</v>
      </c>
      <c r="AX297" s="350">
        <f t="shared" si="60"/>
        <v>15654.846448449214</v>
      </c>
    </row>
    <row r="298" spans="1:50">
      <c r="A298" s="372" t="s">
        <v>351</v>
      </c>
      <c r="B298" s="368" t="s">
        <v>356</v>
      </c>
      <c r="C298" s="369">
        <v>1806</v>
      </c>
      <c r="D298" s="341">
        <f>'INFORM CC 2025'!AG295</f>
        <v>6.3</v>
      </c>
      <c r="E298" s="340">
        <f>'INFORM CC 2025'!AI295</f>
        <v>5</v>
      </c>
      <c r="F298" s="348">
        <f t="shared" si="49"/>
        <v>0</v>
      </c>
      <c r="G298" s="348">
        <v>0.9113</v>
      </c>
      <c r="H298" s="340">
        <f>'INFORM CC 2025'!AH295</f>
        <v>4.9000000000000004</v>
      </c>
      <c r="I298" s="348">
        <f t="shared" si="50"/>
        <v>0</v>
      </c>
      <c r="J298" s="348">
        <v>0.63386399999999998</v>
      </c>
      <c r="K298" s="341">
        <f>'INFORM CC 2025'!AK295</f>
        <v>4.8</v>
      </c>
      <c r="L298" s="348">
        <f t="shared" si="51"/>
        <v>0</v>
      </c>
      <c r="M298" s="348">
        <v>1.1452169999999999</v>
      </c>
      <c r="N298" s="341">
        <f>'INFORM CC 2025'!AJ295</f>
        <v>4.9000000000000004</v>
      </c>
      <c r="O298" s="348">
        <f t="shared" si="52"/>
        <v>0</v>
      </c>
      <c r="P298" s="348">
        <v>0.47484599999999999</v>
      </c>
      <c r="Q298" s="348">
        <v>2.1398035440317784</v>
      </c>
      <c r="R298" s="349">
        <v>5460</v>
      </c>
      <c r="S298" s="349">
        <v>19574</v>
      </c>
      <c r="T298" s="349">
        <f t="shared" si="53"/>
        <v>1995.2721027225825</v>
      </c>
      <c r="U298" s="349">
        <f t="shared" si="54"/>
        <v>7153.0139448153532</v>
      </c>
      <c r="V298" s="348">
        <v>1.5655765490350468</v>
      </c>
      <c r="W298" s="349">
        <v>14911</v>
      </c>
      <c r="X298" s="349">
        <v>10146</v>
      </c>
      <c r="Y298" s="349">
        <f t="shared" si="55"/>
        <v>5448.9930995781006</v>
      </c>
      <c r="Z298" s="349">
        <f t="shared" si="56"/>
        <v>3707.6979403339415</v>
      </c>
      <c r="AA298" s="348">
        <v>1.7</v>
      </c>
      <c r="AB298" s="348">
        <v>0.7</v>
      </c>
      <c r="AC298" s="348">
        <v>0.1</v>
      </c>
      <c r="AD298" s="349">
        <f>('INFORM CC 2025'!AG295/10)*'Resultados INFORM CC'!AO298</f>
        <v>31333.68</v>
      </c>
      <c r="AE298" s="350">
        <f>('INFORM CC 2025'!AH295/10)*'Resultados INFORM CC'!AP298</f>
        <v>35969.43</v>
      </c>
      <c r="AF298" s="350">
        <f>('INFORM CC 2025'!AI295/10)*'Resultados INFORM CC'!AQ298</f>
        <v>45737</v>
      </c>
      <c r="AG298" s="350">
        <f>('INFORM CC 2025'!AJ295/10)*'Resultados INFORM CC'!AR298</f>
        <v>62726.860000000008</v>
      </c>
      <c r="AH298" s="350">
        <f>('INFORM CC 2025'!AK295/10)*'Resultados INFORM CC'!AS298</f>
        <v>104852.15999999999</v>
      </c>
      <c r="AI298" s="350">
        <f>('INFORM CC 2025'!AG295/10)*'Resultados INFORM CC'!AT298</f>
        <v>12899.25</v>
      </c>
      <c r="AJ298" s="350">
        <f>('INFORM CC 2025'!AH295/10)*'Resultados INFORM CC'!AU298</f>
        <v>13144.468906562774</v>
      </c>
      <c r="AK298" s="350">
        <f>('INFORM CC 2025'!AI295/10)*'Resultados INFORM CC'!AV298</f>
        <v>16713.875487586585</v>
      </c>
      <c r="AL298" s="350">
        <f>('INFORM CC 2025'!AJ295/10)*'Resultados INFORM CC'!AU298</f>
        <v>13144.468906562774</v>
      </c>
      <c r="AM298" s="350">
        <f>('INFORM CC 2025'!AK295/10)*'Resultados INFORM CC'!AV298</f>
        <v>16045.32046808312</v>
      </c>
      <c r="AO298" s="349">
        <v>49736</v>
      </c>
      <c r="AP298" s="350">
        <v>73407</v>
      </c>
      <c r="AQ298" s="350">
        <v>91474</v>
      </c>
      <c r="AR298" s="350">
        <v>128014</v>
      </c>
      <c r="AS298" s="350">
        <v>218442</v>
      </c>
      <c r="AT298" s="350">
        <v>20475</v>
      </c>
      <c r="AU298" s="350">
        <f t="shared" si="57"/>
        <v>26825.446748087292</v>
      </c>
      <c r="AV298" s="350">
        <f t="shared" si="58"/>
        <v>33427.75097517317</v>
      </c>
      <c r="AW298" s="350">
        <f t="shared" si="59"/>
        <v>46780.725816470454</v>
      </c>
      <c r="AX298" s="350">
        <f t="shared" si="60"/>
        <v>79826.232355847314</v>
      </c>
    </row>
    <row r="299" spans="1:50">
      <c r="A299" s="372" t="s">
        <v>351</v>
      </c>
      <c r="B299" s="368" t="s">
        <v>357</v>
      </c>
      <c r="C299" s="369">
        <v>1807</v>
      </c>
      <c r="D299" s="341">
        <f>'INFORM CC 2025'!AG296</f>
        <v>6.3</v>
      </c>
      <c r="E299" s="340">
        <f>'INFORM CC 2025'!AI296</f>
        <v>5.7</v>
      </c>
      <c r="F299" s="348">
        <f t="shared" si="49"/>
        <v>0</v>
      </c>
      <c r="G299" s="348">
        <v>0.9113</v>
      </c>
      <c r="H299" s="340">
        <f>'INFORM CC 2025'!AH296</f>
        <v>5.5</v>
      </c>
      <c r="I299" s="348">
        <f t="shared" si="50"/>
        <v>0</v>
      </c>
      <c r="J299" s="348">
        <v>0.63386399999999998</v>
      </c>
      <c r="K299" s="341">
        <f>'INFORM CC 2025'!AK296</f>
        <v>5.7</v>
      </c>
      <c r="L299" s="348">
        <f t="shared" si="51"/>
        <v>0</v>
      </c>
      <c r="M299" s="348">
        <v>1.1452169999999999</v>
      </c>
      <c r="N299" s="341">
        <f>'INFORM CC 2025'!AJ296</f>
        <v>5.5</v>
      </c>
      <c r="O299" s="348">
        <f t="shared" si="52"/>
        <v>0</v>
      </c>
      <c r="P299" s="348">
        <v>0.47484599999999999</v>
      </c>
      <c r="Q299" s="348">
        <v>0.1319410295848954</v>
      </c>
      <c r="R299" s="349">
        <v>470</v>
      </c>
      <c r="S299" s="349">
        <v>2968</v>
      </c>
      <c r="T299" s="349">
        <f t="shared" si="53"/>
        <v>171.75419199260324</v>
      </c>
      <c r="U299" s="349">
        <f t="shared" si="54"/>
        <v>1084.6094507107371</v>
      </c>
      <c r="V299" s="348">
        <v>0</v>
      </c>
      <c r="W299" s="349">
        <v>41740</v>
      </c>
      <c r="X299" s="349">
        <v>22805</v>
      </c>
      <c r="Y299" s="349">
        <f t="shared" si="55"/>
        <v>15253.23398674736</v>
      </c>
      <c r="Z299" s="349">
        <f t="shared" si="56"/>
        <v>8333.7326561517384</v>
      </c>
      <c r="AA299" s="348">
        <v>1.7</v>
      </c>
      <c r="AB299" s="348">
        <v>0.7</v>
      </c>
      <c r="AC299" s="348">
        <v>0.1</v>
      </c>
      <c r="AD299" s="349">
        <f>('INFORM CC 2025'!AG296/10)*'Resultados INFORM CC'!AO299</f>
        <v>77062.86</v>
      </c>
      <c r="AE299" s="350">
        <f>('INFORM CC 2025'!AH296/10)*'Resultados INFORM CC'!AP299</f>
        <v>99295.35</v>
      </c>
      <c r="AF299" s="350">
        <f>('INFORM CC 2025'!AI296/10)*'Resultados INFORM CC'!AQ299</f>
        <v>128234.04000000001</v>
      </c>
      <c r="AG299" s="350">
        <f>('INFORM CC 2025'!AJ296/10)*'Resultados INFORM CC'!AR299</f>
        <v>173159.80000000002</v>
      </c>
      <c r="AH299" s="350">
        <f>('INFORM CC 2025'!AK296/10)*'Resultados INFORM CC'!AS299</f>
        <v>306223.95</v>
      </c>
      <c r="AI299" s="350">
        <f>('INFORM CC 2025'!AG296/10)*'Resultados INFORM CC'!AT299</f>
        <v>28664.37</v>
      </c>
      <c r="AJ299" s="350">
        <f>('INFORM CC 2025'!AH296/10)*'Resultados INFORM CC'!AU299</f>
        <v>36285.941718878166</v>
      </c>
      <c r="AK299" s="350">
        <f>('INFORM CC 2025'!AI296/10)*'Resultados INFORM CC'!AV299</f>
        <v>46861.136013079078</v>
      </c>
      <c r="AL299" s="350">
        <f>('INFORM CC 2025'!AJ296/10)*'Resultados INFORM CC'!AU299</f>
        <v>36285.941718878166</v>
      </c>
      <c r="AM299" s="350">
        <f>('INFORM CC 2025'!AK296/10)*'Resultados INFORM CC'!AV299</f>
        <v>46861.136013079078</v>
      </c>
      <c r="AO299" s="349">
        <v>122322</v>
      </c>
      <c r="AP299" s="350">
        <v>180537</v>
      </c>
      <c r="AQ299" s="350">
        <v>224972</v>
      </c>
      <c r="AR299" s="350">
        <v>314836</v>
      </c>
      <c r="AS299" s="350">
        <v>537235</v>
      </c>
      <c r="AT299" s="350">
        <v>45499</v>
      </c>
      <c r="AU299" s="350">
        <f t="shared" si="57"/>
        <v>65974.439488869393</v>
      </c>
      <c r="AV299" s="350">
        <f t="shared" si="58"/>
        <v>82212.519321191357</v>
      </c>
      <c r="AW299" s="350">
        <f t="shared" si="59"/>
        <v>115051.9208301771</v>
      </c>
      <c r="AX299" s="350">
        <f t="shared" si="60"/>
        <v>196324.17730882173</v>
      </c>
    </row>
    <row r="300" spans="1:50">
      <c r="A300" s="372" t="s">
        <v>351</v>
      </c>
      <c r="B300" s="368" t="s">
        <v>180</v>
      </c>
      <c r="C300" s="369">
        <v>1808</v>
      </c>
      <c r="D300" s="341">
        <f>'INFORM CC 2025'!AG297</f>
        <v>6.8</v>
      </c>
      <c r="E300" s="340">
        <f>'INFORM CC 2025'!AI297</f>
        <v>6.6</v>
      </c>
      <c r="F300" s="348">
        <f t="shared" si="49"/>
        <v>0</v>
      </c>
      <c r="G300" s="348">
        <v>0.9113</v>
      </c>
      <c r="H300" s="340">
        <f>'INFORM CC 2025'!AH297</f>
        <v>6.7</v>
      </c>
      <c r="I300" s="348">
        <f t="shared" si="50"/>
        <v>0</v>
      </c>
      <c r="J300" s="348">
        <v>0.63386399999999998</v>
      </c>
      <c r="K300" s="341">
        <f>'INFORM CC 2025'!AK297</f>
        <v>6.6</v>
      </c>
      <c r="L300" s="348">
        <f t="shared" si="51"/>
        <v>0</v>
      </c>
      <c r="M300" s="348">
        <v>1.1452169999999999</v>
      </c>
      <c r="N300" s="341">
        <f>'INFORM CC 2025'!AJ297</f>
        <v>6.6</v>
      </c>
      <c r="O300" s="348">
        <f t="shared" si="52"/>
        <v>0</v>
      </c>
      <c r="P300" s="348">
        <v>0.47484599999999999</v>
      </c>
      <c r="Q300" s="348">
        <v>3.1876535310177485</v>
      </c>
      <c r="R300" s="349">
        <v>2828</v>
      </c>
      <c r="S300" s="349">
        <v>12564</v>
      </c>
      <c r="T300" s="349">
        <f t="shared" si="53"/>
        <v>1033.4486275640043</v>
      </c>
      <c r="U300" s="349">
        <f t="shared" si="54"/>
        <v>4591.3184429682278</v>
      </c>
      <c r="V300" s="348">
        <v>1.463632660152089</v>
      </c>
      <c r="W300" s="349">
        <v>6637</v>
      </c>
      <c r="X300" s="349">
        <v>4826</v>
      </c>
      <c r="Y300" s="349">
        <f t="shared" si="55"/>
        <v>2425.3884516061867</v>
      </c>
      <c r="Z300" s="349">
        <f t="shared" si="56"/>
        <v>1763.5866607580922</v>
      </c>
      <c r="AA300" s="348">
        <v>1.7</v>
      </c>
      <c r="AB300" s="348">
        <v>0.7</v>
      </c>
      <c r="AC300" s="348">
        <v>0.1</v>
      </c>
      <c r="AD300" s="349">
        <f>('INFORM CC 2025'!AG297/10)*'Resultados INFORM CC'!AO300</f>
        <v>14572.399999999998</v>
      </c>
      <c r="AE300" s="350">
        <f>('INFORM CC 2025'!AH297/10)*'Resultados INFORM CC'!AP300</f>
        <v>21191.43</v>
      </c>
      <c r="AF300" s="350">
        <f>('INFORM CC 2025'!AI297/10)*'Resultados INFORM CC'!AQ300</f>
        <v>26012.579999999998</v>
      </c>
      <c r="AG300" s="350">
        <f>('INFORM CC 2025'!AJ297/10)*'Resultados INFORM CC'!AR300</f>
        <v>36403.619999999995</v>
      </c>
      <c r="AH300" s="350">
        <f>('INFORM CC 2025'!AK297/10)*'Resultados INFORM CC'!AS300</f>
        <v>62118.539999999994</v>
      </c>
      <c r="AI300" s="350">
        <f>('INFORM CC 2025'!AG297/10)*'Resultados INFORM CC'!AT300</f>
        <v>5329.8399999999992</v>
      </c>
      <c r="AJ300" s="350">
        <f>('INFORM CC 2025'!AH297/10)*'Resultados INFORM CC'!AU300</f>
        <v>7744.0785889740691</v>
      </c>
      <c r="AK300" s="350">
        <f>('INFORM CC 2025'!AI297/10)*'Resultados INFORM CC'!AV300</f>
        <v>9505.8928926445769</v>
      </c>
      <c r="AL300" s="350">
        <f>('INFORM CC 2025'!AJ297/10)*'Resultados INFORM CC'!AU300</f>
        <v>7628.4953264520664</v>
      </c>
      <c r="AM300" s="350">
        <f>('INFORM CC 2025'!AK297/10)*'Resultados INFORM CC'!AV300</f>
        <v>9505.8928926445769</v>
      </c>
      <c r="AO300" s="349">
        <v>21430</v>
      </c>
      <c r="AP300" s="350">
        <v>31629</v>
      </c>
      <c r="AQ300" s="350">
        <v>39413</v>
      </c>
      <c r="AR300" s="350">
        <v>55157</v>
      </c>
      <c r="AS300" s="350">
        <v>94119</v>
      </c>
      <c r="AT300" s="350">
        <v>7838</v>
      </c>
      <c r="AU300" s="350">
        <f t="shared" si="57"/>
        <v>11558.326252200102</v>
      </c>
      <c r="AV300" s="350">
        <f t="shared" si="58"/>
        <v>14402.868019158452</v>
      </c>
      <c r="AW300" s="350">
        <f t="shared" si="59"/>
        <v>20156.268016459613</v>
      </c>
      <c r="AX300" s="350">
        <f t="shared" si="60"/>
        <v>34394.325098195375</v>
      </c>
    </row>
    <row r="301" spans="1:50">
      <c r="A301" s="372" t="s">
        <v>351</v>
      </c>
      <c r="B301" s="368" t="s">
        <v>358</v>
      </c>
      <c r="C301" s="369">
        <v>1809</v>
      </c>
      <c r="D301" s="341">
        <f>'INFORM CC 2025'!AG298</f>
        <v>6.4</v>
      </c>
      <c r="E301" s="340">
        <f>'INFORM CC 2025'!AI298</f>
        <v>6.4</v>
      </c>
      <c r="F301" s="348">
        <f t="shared" si="49"/>
        <v>0</v>
      </c>
      <c r="G301" s="348">
        <v>0.9113</v>
      </c>
      <c r="H301" s="340">
        <f>'INFORM CC 2025'!AH298</f>
        <v>6.3</v>
      </c>
      <c r="I301" s="348">
        <f t="shared" si="50"/>
        <v>0</v>
      </c>
      <c r="J301" s="348">
        <v>0.63386399999999998</v>
      </c>
      <c r="K301" s="341">
        <f>'INFORM CC 2025'!AK298</f>
        <v>6.4</v>
      </c>
      <c r="L301" s="348">
        <f t="shared" si="51"/>
        <v>0</v>
      </c>
      <c r="M301" s="348">
        <v>1.1452169999999999</v>
      </c>
      <c r="N301" s="341">
        <f>'INFORM CC 2025'!AJ298</f>
        <v>6.3</v>
      </c>
      <c r="O301" s="348">
        <f t="shared" si="52"/>
        <v>0</v>
      </c>
      <c r="P301" s="348">
        <v>0.47484599999999999</v>
      </c>
      <c r="Q301" s="348">
        <v>4.7788696717139048E-2</v>
      </c>
      <c r="R301" s="349">
        <v>21</v>
      </c>
      <c r="S301" s="349">
        <v>181</v>
      </c>
      <c r="T301" s="349">
        <f t="shared" si="53"/>
        <v>7.6741234720099323</v>
      </c>
      <c r="U301" s="349">
        <f t="shared" si="54"/>
        <v>66.143635639704655</v>
      </c>
      <c r="V301" s="348">
        <v>0</v>
      </c>
      <c r="W301" s="349">
        <v>7234</v>
      </c>
      <c r="X301" s="349">
        <v>4485</v>
      </c>
      <c r="Y301" s="349">
        <f t="shared" si="55"/>
        <v>2643.5528188818976</v>
      </c>
      <c r="Z301" s="349">
        <f t="shared" si="56"/>
        <v>1638.9735129506928</v>
      </c>
      <c r="AA301" s="348">
        <v>1.7</v>
      </c>
      <c r="AB301" s="348">
        <v>0.7</v>
      </c>
      <c r="AC301" s="348">
        <v>0.1</v>
      </c>
      <c r="AD301" s="349">
        <f>('INFORM CC 2025'!AG298/10)*'Resultados INFORM CC'!AO301</f>
        <v>13168</v>
      </c>
      <c r="AE301" s="350">
        <f>('INFORM CC 2025'!AH298/10)*'Resultados INFORM CC'!AP301</f>
        <v>19131.21</v>
      </c>
      <c r="AF301" s="350">
        <f>('INFORM CC 2025'!AI298/10)*'Resultados INFORM CC'!AQ301</f>
        <v>24218.880000000001</v>
      </c>
      <c r="AG301" s="350">
        <f>('INFORM CC 2025'!AJ298/10)*'Resultados INFORM CC'!AR301</f>
        <v>33362.910000000003</v>
      </c>
      <c r="AH301" s="350">
        <f>('INFORM CC 2025'!AK298/10)*'Resultados INFORM CC'!AS301</f>
        <v>57834.239999999998</v>
      </c>
      <c r="AI301" s="350">
        <f>('INFORM CC 2025'!AG298/10)*'Resultados INFORM CC'!AT301</f>
        <v>5203.2</v>
      </c>
      <c r="AJ301" s="350">
        <f>('INFORM CC 2025'!AH298/10)*'Resultados INFORM CC'!AU301</f>
        <v>6991.2032242357682</v>
      </c>
      <c r="AK301" s="350">
        <f>('INFORM CC 2025'!AI298/10)*'Resultados INFORM CC'!AV301</f>
        <v>8850.4131177996151</v>
      </c>
      <c r="AL301" s="350">
        <f>('INFORM CC 2025'!AJ298/10)*'Resultados INFORM CC'!AU301</f>
        <v>6991.2032242357682</v>
      </c>
      <c r="AM301" s="350">
        <f>('INFORM CC 2025'!AK298/10)*'Resultados INFORM CC'!AV301</f>
        <v>8850.4131177996151</v>
      </c>
      <c r="AO301" s="349">
        <v>20575</v>
      </c>
      <c r="AP301" s="350">
        <v>30367</v>
      </c>
      <c r="AQ301" s="350">
        <v>37842</v>
      </c>
      <c r="AR301" s="350">
        <v>52957</v>
      </c>
      <c r="AS301" s="350">
        <v>90366</v>
      </c>
      <c r="AT301" s="350">
        <v>8130</v>
      </c>
      <c r="AU301" s="350">
        <f t="shared" si="57"/>
        <v>11097.14797497741</v>
      </c>
      <c r="AV301" s="350">
        <f t="shared" si="58"/>
        <v>13828.770496561898</v>
      </c>
      <c r="AW301" s="350">
        <f t="shared" si="59"/>
        <v>19352.312224153808</v>
      </c>
      <c r="AX301" s="350">
        <f t="shared" si="60"/>
        <v>33022.849603411887</v>
      </c>
    </row>
    <row r="302" spans="1:50">
      <c r="A302" s="372" t="s">
        <v>351</v>
      </c>
      <c r="B302" s="368" t="s">
        <v>359</v>
      </c>
      <c r="C302" s="369">
        <v>1810</v>
      </c>
      <c r="D302" s="341">
        <f>'INFORM CC 2025'!AG299</f>
        <v>6.7</v>
      </c>
      <c r="E302" s="340">
        <f>'INFORM CC 2025'!AI299</f>
        <v>6.5</v>
      </c>
      <c r="F302" s="348">
        <f t="shared" si="49"/>
        <v>0</v>
      </c>
      <c r="G302" s="348">
        <v>0.9113</v>
      </c>
      <c r="H302" s="340">
        <f>'INFORM CC 2025'!AH299</f>
        <v>6.5</v>
      </c>
      <c r="I302" s="348">
        <f t="shared" si="50"/>
        <v>0</v>
      </c>
      <c r="J302" s="348">
        <v>0.63386399999999998</v>
      </c>
      <c r="K302" s="341">
        <f>'INFORM CC 2025'!AK299</f>
        <v>6.6</v>
      </c>
      <c r="L302" s="348">
        <f t="shared" si="51"/>
        <v>0</v>
      </c>
      <c r="M302" s="348">
        <v>1.1452169999999999</v>
      </c>
      <c r="N302" s="341">
        <f>'INFORM CC 2025'!AJ299</f>
        <v>6.5</v>
      </c>
      <c r="O302" s="348">
        <f t="shared" si="52"/>
        <v>0</v>
      </c>
      <c r="P302" s="348">
        <v>0.47484599999999999</v>
      </c>
      <c r="Q302" s="348">
        <v>0.8674446852504587</v>
      </c>
      <c r="R302" s="349">
        <v>1094</v>
      </c>
      <c r="S302" s="349">
        <v>6142</v>
      </c>
      <c r="T302" s="349">
        <f t="shared" si="53"/>
        <v>399.78528944661269</v>
      </c>
      <c r="U302" s="349">
        <f t="shared" si="54"/>
        <v>2244.4983983373813</v>
      </c>
      <c r="V302" s="348">
        <v>1.1248608015374604</v>
      </c>
      <c r="W302" s="349">
        <v>12139</v>
      </c>
      <c r="X302" s="349">
        <v>8729</v>
      </c>
      <c r="Y302" s="349">
        <f t="shared" si="55"/>
        <v>4436.0088012727892</v>
      </c>
      <c r="Z302" s="349">
        <f t="shared" si="56"/>
        <v>3189.8773231987952</v>
      </c>
      <c r="AA302" s="348">
        <v>1.7</v>
      </c>
      <c r="AB302" s="348">
        <v>0.7</v>
      </c>
      <c r="AC302" s="348">
        <v>0.1</v>
      </c>
      <c r="AD302" s="349">
        <f>('INFORM CC 2025'!AG299/10)*'Resultados INFORM CC'!AO302</f>
        <v>25795</v>
      </c>
      <c r="AE302" s="350">
        <f>('INFORM CC 2025'!AH299/10)*'Resultados INFORM CC'!AP302</f>
        <v>36935.599999999999</v>
      </c>
      <c r="AF302" s="350">
        <f>('INFORM CC 2025'!AI299/10)*'Resultados INFORM CC'!AQ302</f>
        <v>46025.85</v>
      </c>
      <c r="AG302" s="350">
        <f>('INFORM CC 2025'!AJ299/10)*'Resultados INFORM CC'!AR302</f>
        <v>64411.100000000006</v>
      </c>
      <c r="AH302" s="350">
        <f>('INFORM CC 2025'!AK299/10)*'Resultados INFORM CC'!AS302</f>
        <v>111602.04</v>
      </c>
      <c r="AI302" s="350">
        <f>('INFORM CC 2025'!AG299/10)*'Resultados INFORM CC'!AT302</f>
        <v>10575.28</v>
      </c>
      <c r="AJ302" s="350">
        <f>('INFORM CC 2025'!AH299/10)*'Resultados INFORM CC'!AU302</f>
        <v>13497.540710131907</v>
      </c>
      <c r="AK302" s="350">
        <f>('INFORM CC 2025'!AI299/10)*'Resultados INFORM CC'!AV302</f>
        <v>16819.431228771828</v>
      </c>
      <c r="AL302" s="350">
        <f>('INFORM CC 2025'!AJ299/10)*'Resultados INFORM CC'!AU302</f>
        <v>13497.540710131907</v>
      </c>
      <c r="AM302" s="350">
        <f>('INFORM CC 2025'!AK299/10)*'Resultados INFORM CC'!AV302</f>
        <v>17078.191709214469</v>
      </c>
      <c r="AO302" s="349">
        <v>38500</v>
      </c>
      <c r="AP302" s="350">
        <v>56824</v>
      </c>
      <c r="AQ302" s="350">
        <v>70809</v>
      </c>
      <c r="AR302" s="350">
        <v>99094</v>
      </c>
      <c r="AS302" s="350">
        <v>169094</v>
      </c>
      <c r="AT302" s="350">
        <v>15784</v>
      </c>
      <c r="AU302" s="350">
        <f t="shared" si="57"/>
        <v>20765.44724635678</v>
      </c>
      <c r="AV302" s="350">
        <f t="shared" si="58"/>
        <v>25876.048044264349</v>
      </c>
      <c r="AW302" s="350">
        <f t="shared" si="59"/>
        <v>36212.361492159631</v>
      </c>
      <c r="AX302" s="350">
        <f t="shared" si="60"/>
        <v>61792.773065526075</v>
      </c>
    </row>
    <row r="303" spans="1:50">
      <c r="A303" s="372" t="s">
        <v>351</v>
      </c>
      <c r="B303" s="368" t="s">
        <v>360</v>
      </c>
      <c r="C303" s="369">
        <v>1811</v>
      </c>
      <c r="D303" s="341">
        <f>'INFORM CC 2025'!AG300</f>
        <v>6.3</v>
      </c>
      <c r="E303" s="340">
        <f>'INFORM CC 2025'!AI300</f>
        <v>6.3</v>
      </c>
      <c r="F303" s="348">
        <f t="shared" si="49"/>
        <v>0</v>
      </c>
      <c r="G303" s="348">
        <v>0.9113</v>
      </c>
      <c r="H303" s="340">
        <f>'INFORM CC 2025'!AH300</f>
        <v>6.2</v>
      </c>
      <c r="I303" s="348">
        <f t="shared" si="50"/>
        <v>0</v>
      </c>
      <c r="J303" s="348">
        <v>0.63386399999999998</v>
      </c>
      <c r="K303" s="341">
        <f>'INFORM CC 2025'!AK300</f>
        <v>6.3</v>
      </c>
      <c r="L303" s="348">
        <f t="shared" si="51"/>
        <v>0</v>
      </c>
      <c r="M303" s="348">
        <v>1.1452169999999999</v>
      </c>
      <c r="N303" s="341">
        <f>'INFORM CC 2025'!AJ300</f>
        <v>6.1</v>
      </c>
      <c r="O303" s="348">
        <f t="shared" si="52"/>
        <v>0</v>
      </c>
      <c r="P303" s="348">
        <v>0.47484599999999999</v>
      </c>
      <c r="Q303" s="348">
        <v>7.4631442960295058E-2</v>
      </c>
      <c r="R303" s="349">
        <v>51</v>
      </c>
      <c r="S303" s="349">
        <v>327</v>
      </c>
      <c r="T303" s="349">
        <f t="shared" si="53"/>
        <v>18.637157003452693</v>
      </c>
      <c r="U303" s="349">
        <f t="shared" si="54"/>
        <v>119.49706549272609</v>
      </c>
      <c r="V303" s="348">
        <v>0</v>
      </c>
      <c r="W303" s="349">
        <v>8005</v>
      </c>
      <c r="X303" s="349">
        <v>5093</v>
      </c>
      <c r="Y303" s="349">
        <f t="shared" si="55"/>
        <v>2925.3027806399768</v>
      </c>
      <c r="Z303" s="349">
        <f t="shared" si="56"/>
        <v>1861.1576591879327</v>
      </c>
      <c r="AA303" s="348">
        <v>1.7</v>
      </c>
      <c r="AB303" s="348">
        <v>0.7</v>
      </c>
      <c r="AC303" s="348">
        <v>0.1</v>
      </c>
      <c r="AD303" s="349">
        <f>('INFORM CC 2025'!AG300/10)*'Resultados INFORM CC'!AO303</f>
        <v>14992.11</v>
      </c>
      <c r="AE303" s="350">
        <f>('INFORM CC 2025'!AH300/10)*'Resultados INFORM CC'!AP303</f>
        <v>21776.26</v>
      </c>
      <c r="AF303" s="350">
        <f>('INFORM CC 2025'!AI300/10)*'Resultados INFORM CC'!AQ303</f>
        <v>27573.21</v>
      </c>
      <c r="AG303" s="350">
        <f>('INFORM CC 2025'!AJ300/10)*'Resultados INFORM CC'!AR303</f>
        <v>37362.5</v>
      </c>
      <c r="AH303" s="350">
        <f>('INFORM CC 2025'!AK300/10)*'Resultados INFORM CC'!AS303</f>
        <v>65845.710000000006</v>
      </c>
      <c r="AI303" s="350">
        <f>('INFORM CC 2025'!AG300/10)*'Resultados INFORM CC'!AT303</f>
        <v>6020.91</v>
      </c>
      <c r="AJ303" s="350">
        <f>('INFORM CC 2025'!AH300/10)*'Resultados INFORM CC'!AU303</f>
        <v>7957.7956189805236</v>
      </c>
      <c r="AK303" s="350">
        <f>('INFORM CC 2025'!AI300/10)*'Resultados INFORM CC'!AV303</f>
        <v>10076.200859983761</v>
      </c>
      <c r="AL303" s="350">
        <f>('INFORM CC 2025'!AJ300/10)*'Resultados INFORM CC'!AU303</f>
        <v>7829.4440767389024</v>
      </c>
      <c r="AM303" s="350">
        <f>('INFORM CC 2025'!AK300/10)*'Resultados INFORM CC'!AV303</f>
        <v>10076.200859983761</v>
      </c>
      <c r="AO303" s="349">
        <v>23797</v>
      </c>
      <c r="AP303" s="350">
        <v>35123</v>
      </c>
      <c r="AQ303" s="350">
        <v>43767</v>
      </c>
      <c r="AR303" s="350">
        <v>61250</v>
      </c>
      <c r="AS303" s="350">
        <v>104517</v>
      </c>
      <c r="AT303" s="350">
        <v>9557</v>
      </c>
      <c r="AU303" s="350">
        <f t="shared" si="57"/>
        <v>12835.154224162136</v>
      </c>
      <c r="AV303" s="350">
        <f t="shared" si="58"/>
        <v>15993.969619021844</v>
      </c>
      <c r="AW303" s="350">
        <f t="shared" si="59"/>
        <v>22382.860126695636</v>
      </c>
      <c r="AX303" s="350">
        <f t="shared" si="60"/>
        <v>38194.112520193434</v>
      </c>
    </row>
  </sheetData>
  <autoFilter ref="A5:AM303" xr:uid="{87BC277D-397B-4E77-8705-8505EBF8D08F}">
    <sortState xmlns:xlrd2="http://schemas.microsoft.com/office/spreadsheetml/2017/richdata2" ref="A6:AM303">
      <sortCondition ref="C5:C303"/>
    </sortState>
  </autoFilter>
  <mergeCells count="27">
    <mergeCell ref="AJ3:AK3"/>
    <mergeCell ref="AG3:AH3"/>
    <mergeCell ref="AD1:AH1"/>
    <mergeCell ref="AL3:AM3"/>
    <mergeCell ref="V3:Z3"/>
    <mergeCell ref="AD2:AF2"/>
    <mergeCell ref="AE3:AF3"/>
    <mergeCell ref="D1:D4"/>
    <mergeCell ref="E1:J1"/>
    <mergeCell ref="K1:P1"/>
    <mergeCell ref="Q1:AC1"/>
    <mergeCell ref="E2:J2"/>
    <mergeCell ref="K2:P2"/>
    <mergeCell ref="Q2:AC2"/>
    <mergeCell ref="Q3:U3"/>
    <mergeCell ref="E3:G4"/>
    <mergeCell ref="H3:J4"/>
    <mergeCell ref="K3:M4"/>
    <mergeCell ref="N3:P4"/>
    <mergeCell ref="AB3:AC3"/>
    <mergeCell ref="Q4:R4"/>
    <mergeCell ref="V4:W4"/>
    <mergeCell ref="AO2:AQ2"/>
    <mergeCell ref="AP3:AQ3"/>
    <mergeCell ref="AR3:AS3"/>
    <mergeCell ref="AU3:AV3"/>
    <mergeCell ref="AW3:AX3"/>
  </mergeCells>
  <conditionalFormatting sqref="D6:E303">
    <cfRule type="cellIs" dxfId="43" priority="48" operator="between">
      <formula>2</formula>
      <formula>4</formula>
    </cfRule>
    <cfRule type="cellIs" dxfId="42" priority="47" operator="between">
      <formula>4</formula>
      <formula>6</formula>
    </cfRule>
    <cfRule type="cellIs" dxfId="41" priority="46" operator="between">
      <formula>6</formula>
      <formula>8</formula>
    </cfRule>
    <cfRule type="cellIs" dxfId="40" priority="45" operator="between">
      <formula>8</formula>
      <formula>10</formula>
    </cfRule>
    <cfRule type="cellIs" dxfId="39" priority="49" operator="between">
      <formula>0</formula>
      <formula>2</formula>
    </cfRule>
  </conditionalFormatting>
  <conditionalFormatting sqref="F6:G303">
    <cfRule type="cellIs" dxfId="38" priority="21" operator="greaterThan">
      <formula>3</formula>
    </cfRule>
    <cfRule type="cellIs" dxfId="37" priority="22" operator="between">
      <formula>1.0001</formula>
      <formula>3</formula>
    </cfRule>
    <cfRule type="cellIs" dxfId="36" priority="24" operator="greaterThan">
      <formula>0</formula>
    </cfRule>
    <cfRule type="cellIs" dxfId="35" priority="23" operator="between">
      <formula>0.0001</formula>
      <formula>1</formula>
    </cfRule>
  </conditionalFormatting>
  <conditionalFormatting sqref="H6:H303">
    <cfRule type="cellIs" dxfId="34" priority="28" operator="between">
      <formula>2</formula>
      <formula>4</formula>
    </cfRule>
    <cfRule type="cellIs" dxfId="33" priority="29" operator="between">
      <formula>0</formula>
      <formula>2</formula>
    </cfRule>
    <cfRule type="cellIs" dxfId="32" priority="27" operator="between">
      <formula>4</formula>
      <formula>6</formula>
    </cfRule>
    <cfRule type="cellIs" dxfId="31" priority="26" operator="between">
      <formula>6</formula>
      <formula>8</formula>
    </cfRule>
    <cfRule type="cellIs" dxfId="30" priority="25" operator="between">
      <formula>8</formula>
      <formula>10</formula>
    </cfRule>
  </conditionalFormatting>
  <conditionalFormatting sqref="I6:J303">
    <cfRule type="cellIs" dxfId="29" priority="19" operator="between">
      <formula>0.0001</formula>
      <formula>1</formula>
    </cfRule>
    <cfRule type="cellIs" dxfId="28" priority="20" operator="greaterThan">
      <formula>0</formula>
    </cfRule>
    <cfRule type="cellIs" dxfId="27" priority="18" operator="between">
      <formula>1.0001</formula>
      <formula>3</formula>
    </cfRule>
    <cfRule type="cellIs" dxfId="26" priority="17" operator="greaterThan">
      <formula>3</formula>
    </cfRule>
  </conditionalFormatting>
  <conditionalFormatting sqref="K6:K303">
    <cfRule type="cellIs" dxfId="25" priority="35" operator="between">
      <formula>8</formula>
      <formula>10</formula>
    </cfRule>
    <cfRule type="cellIs" dxfId="24" priority="36" operator="between">
      <formula>6</formula>
      <formula>8</formula>
    </cfRule>
    <cfRule type="cellIs" dxfId="23" priority="37" operator="between">
      <formula>4</formula>
      <formula>6</formula>
    </cfRule>
    <cfRule type="cellIs" dxfId="22" priority="38" operator="between">
      <formula>2</formula>
      <formula>4</formula>
    </cfRule>
    <cfRule type="cellIs" dxfId="21" priority="39" operator="between">
      <formula>0</formula>
      <formula>2</formula>
    </cfRule>
  </conditionalFormatting>
  <conditionalFormatting sqref="L6:M303">
    <cfRule type="cellIs" dxfId="20" priority="16" operator="greaterThan">
      <formula>0</formula>
    </cfRule>
    <cfRule type="cellIs" dxfId="19" priority="15" operator="between">
      <formula>0.0001</formula>
      <formula>1</formula>
    </cfRule>
    <cfRule type="cellIs" dxfId="18" priority="14" operator="between">
      <formula>1.0001</formula>
      <formula>3</formula>
    </cfRule>
    <cfRule type="cellIs" dxfId="17" priority="13" operator="greaterThan">
      <formula>3</formula>
    </cfRule>
  </conditionalFormatting>
  <conditionalFormatting sqref="N6:N303">
    <cfRule type="cellIs" dxfId="16" priority="30" operator="between">
      <formula>8</formula>
      <formula>10</formula>
    </cfRule>
    <cfRule type="cellIs" dxfId="15" priority="31" operator="between">
      <formula>6</formula>
      <formula>8</formula>
    </cfRule>
    <cfRule type="cellIs" dxfId="14" priority="32" operator="between">
      <formula>4</formula>
      <formula>6</formula>
    </cfRule>
    <cfRule type="cellIs" dxfId="13" priority="33" operator="between">
      <formula>2</formula>
      <formula>4</formula>
    </cfRule>
    <cfRule type="cellIs" dxfId="12" priority="34" operator="between">
      <formula>0</formula>
      <formula>2</formula>
    </cfRule>
  </conditionalFormatting>
  <conditionalFormatting sqref="O6:Q303">
    <cfRule type="cellIs" dxfId="11" priority="11" operator="between">
      <formula>0.0001</formula>
      <formula>1</formula>
    </cfRule>
    <cfRule type="cellIs" dxfId="10" priority="12" operator="greaterThan">
      <formula>0</formula>
    </cfRule>
    <cfRule type="cellIs" dxfId="9" priority="10" operator="between">
      <formula>1.0001</formula>
      <formula>3</formula>
    </cfRule>
    <cfRule type="cellIs" dxfId="8" priority="9" operator="greaterThan">
      <formula>3</formula>
    </cfRule>
  </conditionalFormatting>
  <conditionalFormatting sqref="V6:V303">
    <cfRule type="cellIs" dxfId="7" priority="6" operator="between">
      <formula>1.0001</formula>
      <formula>3</formula>
    </cfRule>
    <cfRule type="cellIs" dxfId="6" priority="8" operator="greaterThan">
      <formula>0</formula>
    </cfRule>
    <cfRule type="cellIs" dxfId="5" priority="7" operator="between">
      <formula>0.0001</formula>
      <formula>1</formula>
    </cfRule>
    <cfRule type="cellIs" dxfId="4" priority="5" operator="greaterThan">
      <formula>3</formula>
    </cfRule>
  </conditionalFormatting>
  <conditionalFormatting sqref="AA6:AC303">
    <cfRule type="cellIs" dxfId="3" priority="2" operator="between">
      <formula>1.0001</formula>
      <formula>3</formula>
    </cfRule>
    <cfRule type="cellIs" dxfId="2" priority="3" operator="between">
      <formula>0.0001</formula>
      <formula>1</formula>
    </cfRule>
    <cfRule type="cellIs" dxfId="1" priority="4" operator="greaterThan">
      <formula>0</formula>
    </cfRule>
    <cfRule type="cellIs" dxfId="0" priority="1" operator="greaterThan">
      <formula>3</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01F24-CDF8-421F-9374-E5FEEAAF5918}">
  <sheetPr>
    <tabColor theme="5"/>
  </sheetPr>
  <dimension ref="A1:BI695"/>
  <sheetViews>
    <sheetView showGridLines="0" zoomScale="89" zoomScaleNormal="89" workbookViewId="0">
      <pane xSplit="3" ySplit="2" topLeftCell="Y272" activePane="bottomRight" state="frozen"/>
      <selection activeCell="P27" sqref="P27"/>
      <selection pane="topRight" activeCell="P27" sqref="P27"/>
      <selection pane="bottomLeft" activeCell="P27" sqref="P27"/>
      <selection pane="bottomRight" activeCell="AT3" sqref="AT3:AU303"/>
    </sheetView>
  </sheetViews>
  <sheetFormatPr defaultColWidth="9.109375" defaultRowHeight="14.4"/>
  <cols>
    <col min="1" max="1" width="19.6640625" style="1" customWidth="1"/>
    <col min="2" max="2" width="25.6640625" style="1" customWidth="1"/>
    <col min="3" max="3" width="9.6640625" style="1" customWidth="1"/>
    <col min="4" max="4" width="8" style="3" customWidth="1"/>
    <col min="5" max="15" width="7.88671875" style="3" customWidth="1"/>
    <col min="16" max="16" width="7.88671875" style="25" customWidth="1"/>
    <col min="17" max="19" width="8" style="3" customWidth="1"/>
    <col min="20" max="20" width="10.5546875" style="3" customWidth="1"/>
    <col min="21" max="21" width="9.88671875" style="3" customWidth="1"/>
    <col min="22" max="22" width="11.44140625" style="3" customWidth="1"/>
    <col min="23" max="23" width="9.44140625" style="3" customWidth="1"/>
    <col min="24" max="25" width="8" style="3" customWidth="1"/>
    <col min="26" max="26" width="8.44140625" style="3" customWidth="1"/>
    <col min="27" max="27" width="8" style="3" customWidth="1"/>
    <col min="28" max="57" width="9.33203125" style="3" customWidth="1"/>
    <col min="58" max="58" width="7.88671875" style="1" customWidth="1"/>
    <col min="59" max="16384" width="9.109375" style="1"/>
  </cols>
  <sheetData>
    <row r="1" spans="1:61" s="20" customFormat="1" ht="15" customHeight="1">
      <c r="A1" s="429"/>
      <c r="B1" s="429"/>
      <c r="C1" s="429"/>
      <c r="D1" s="429"/>
      <c r="E1" s="429"/>
      <c r="F1" s="429"/>
      <c r="G1" s="429"/>
      <c r="H1" s="429"/>
      <c r="I1" s="429"/>
      <c r="J1" s="429"/>
      <c r="K1" s="429"/>
      <c r="L1" s="429"/>
      <c r="M1" s="429"/>
      <c r="N1" s="429"/>
      <c r="O1" s="429"/>
      <c r="P1" s="429"/>
      <c r="Q1" s="429"/>
      <c r="R1" s="429"/>
      <c r="S1" s="429"/>
      <c r="T1" s="429"/>
      <c r="U1" s="429"/>
      <c r="V1" s="429"/>
      <c r="W1" s="429"/>
      <c r="X1" s="429"/>
      <c r="Y1" s="429"/>
      <c r="Z1" s="429"/>
      <c r="AA1" s="429"/>
      <c r="AB1" s="429"/>
      <c r="AC1" s="429"/>
      <c r="AD1" s="429"/>
      <c r="AE1" s="429"/>
      <c r="AF1" s="429"/>
      <c r="AG1" s="429"/>
      <c r="AH1" s="429"/>
      <c r="AI1" s="429"/>
      <c r="AJ1" s="429"/>
      <c r="AK1" s="429"/>
      <c r="AL1" s="429"/>
      <c r="AM1" s="429"/>
      <c r="AN1" s="429"/>
      <c r="AO1" s="429"/>
      <c r="AP1" s="429"/>
      <c r="AQ1" s="429"/>
      <c r="AR1" s="429"/>
      <c r="AS1" s="429"/>
      <c r="AT1" s="429"/>
      <c r="AU1" s="429"/>
      <c r="AV1" s="429"/>
      <c r="AW1" s="429"/>
      <c r="AX1" s="429"/>
      <c r="AY1" s="429"/>
      <c r="AZ1" s="429"/>
      <c r="BA1" s="429"/>
      <c r="BB1" s="429"/>
      <c r="BC1" s="429"/>
      <c r="BD1" s="429"/>
      <c r="BE1" s="429"/>
      <c r="BF1" s="429"/>
      <c r="BG1" s="19"/>
      <c r="BH1" s="19"/>
      <c r="BI1" s="19"/>
    </row>
    <row r="2" spans="1:61" ht="117.75" customHeight="1" thickBot="1">
      <c r="A2" s="141" t="s">
        <v>361</v>
      </c>
      <c r="B2" s="142" t="s">
        <v>16</v>
      </c>
      <c r="C2" s="142" t="s">
        <v>412</v>
      </c>
      <c r="D2" s="143" t="s">
        <v>92</v>
      </c>
      <c r="E2" s="143" t="s">
        <v>121</v>
      </c>
      <c r="F2" s="143" t="s">
        <v>394</v>
      </c>
      <c r="G2" s="144" t="s">
        <v>660</v>
      </c>
      <c r="H2" s="143" t="s">
        <v>93</v>
      </c>
      <c r="I2" s="145" t="s">
        <v>122</v>
      </c>
      <c r="J2" s="143" t="s">
        <v>392</v>
      </c>
      <c r="K2" s="146" t="s">
        <v>113</v>
      </c>
      <c r="L2" s="143" t="s">
        <v>94</v>
      </c>
      <c r="M2" s="145" t="s">
        <v>123</v>
      </c>
      <c r="N2" s="143" t="s">
        <v>393</v>
      </c>
      <c r="O2" s="146" t="s">
        <v>400</v>
      </c>
      <c r="P2" s="334" t="s">
        <v>124</v>
      </c>
      <c r="Q2" s="149" t="s">
        <v>397</v>
      </c>
      <c r="R2" s="150" t="s">
        <v>398</v>
      </c>
      <c r="S2" s="147" t="s">
        <v>399</v>
      </c>
      <c r="T2" s="147" t="s">
        <v>604</v>
      </c>
      <c r="U2" s="148" t="s">
        <v>600</v>
      </c>
      <c r="V2" s="147" t="s">
        <v>598</v>
      </c>
      <c r="W2" s="334" t="s">
        <v>599</v>
      </c>
      <c r="X2" s="147" t="s">
        <v>605</v>
      </c>
      <c r="Y2" s="148" t="s">
        <v>602</v>
      </c>
      <c r="Z2" s="147" t="s">
        <v>601</v>
      </c>
      <c r="AA2" s="334" t="s">
        <v>603</v>
      </c>
      <c r="AB2" s="335" t="s">
        <v>396</v>
      </c>
      <c r="AC2" s="335" t="s">
        <v>687</v>
      </c>
      <c r="AD2" s="335" t="s">
        <v>688</v>
      </c>
      <c r="AE2" s="335" t="s">
        <v>689</v>
      </c>
      <c r="AF2" s="335" t="s">
        <v>690</v>
      </c>
      <c r="AG2" s="335" t="s">
        <v>691</v>
      </c>
      <c r="AH2" s="335" t="s">
        <v>692</v>
      </c>
      <c r="AI2" s="335" t="s">
        <v>693</v>
      </c>
      <c r="AJ2" s="335" t="s">
        <v>695</v>
      </c>
      <c r="AK2" s="335" t="s">
        <v>694</v>
      </c>
      <c r="AL2" s="335" t="s">
        <v>696</v>
      </c>
      <c r="AM2" s="335" t="s">
        <v>697</v>
      </c>
      <c r="AN2" s="335" t="s">
        <v>698</v>
      </c>
      <c r="AO2" s="335" t="s">
        <v>699</v>
      </c>
      <c r="AP2" s="345" t="s">
        <v>700</v>
      </c>
      <c r="AQ2" s="345" t="s">
        <v>701</v>
      </c>
      <c r="AR2" s="345" t="s">
        <v>702</v>
      </c>
      <c r="AS2" s="345" t="s">
        <v>703</v>
      </c>
      <c r="AT2" s="335" t="s">
        <v>696</v>
      </c>
      <c r="AU2" s="335" t="s">
        <v>697</v>
      </c>
      <c r="AV2" s="335" t="s">
        <v>698</v>
      </c>
      <c r="AW2" s="335" t="s">
        <v>699</v>
      </c>
      <c r="AX2" s="345" t="s">
        <v>696</v>
      </c>
      <c r="AY2" s="345" t="s">
        <v>697</v>
      </c>
      <c r="AZ2" s="345" t="s">
        <v>724</v>
      </c>
      <c r="BA2" s="345" t="s">
        <v>723</v>
      </c>
      <c r="BB2" s="151" t="s">
        <v>704</v>
      </c>
      <c r="BC2" s="151" t="s">
        <v>705</v>
      </c>
      <c r="BD2" s="151" t="s">
        <v>706</v>
      </c>
      <c r="BE2" s="151" t="s">
        <v>707</v>
      </c>
      <c r="BF2" s="151" t="s">
        <v>96</v>
      </c>
      <c r="BG2" s="12"/>
      <c r="BH2" s="12"/>
      <c r="BI2" s="12"/>
    </row>
    <row r="3" spans="1:61">
      <c r="A3" s="47" t="s">
        <v>265</v>
      </c>
      <c r="B3" s="108" t="s">
        <v>266</v>
      </c>
      <c r="C3" s="152">
        <v>1202</v>
      </c>
      <c r="D3" s="285">
        <f>IF('Datos de Indicador'!E171="No dato","x",ROUND(IF('Datos de Indicador'!E171=0,0,IF(LOG('Datos de Indicador'!E171)&gt;D$302,10,IF(LOG('Datos de Indicador'!E171)&lt;D$301,0,10-(D$302-LOG('Datos de Indicador'!E171))/(D$302-D$301)*10))),1))</f>
        <v>10</v>
      </c>
      <c r="E3" s="153">
        <f>IF('Datos de Indicador'!E171="No dato","x",IF('Datos de Indicador'!E171="No dato","x", ('Datos de Indicador'!E171)/'Datos de Indicador'!AX171))</f>
        <v>2.0150227092373411E-2</v>
      </c>
      <c r="F3" s="154">
        <f t="shared" ref="F3:F66" si="0">IF(E3="x","x",ROUND(IF(E3&gt;F$302,10,IF(E3&lt;$F$301,0,10-(F$302-E3)/(F$302-F$301)*10)),1))</f>
        <v>10</v>
      </c>
      <c r="G3" s="155">
        <f t="shared" ref="G3:G66" si="1">IF(D3="x",                                              (IF(F3="x","x",ROUND(((10-GEOMEAN(((10-D3)/10*9+1),((10-F3)/10*9+1)))/9*10),1))),ROUND(((10-GEOMEAN(((10-D3)/10*9+1),((10-F3)/10*9+1)))/9*10),1))</f>
        <v>10</v>
      </c>
      <c r="H3" s="285">
        <f>IF('Datos de Indicador'!F171="No dato","x",ROUND(IF('Datos de Indicador'!F171=0,0,IF(LOG('Datos de Indicador'!F171*1/40)&gt;H$302,10,IF(LOG('Datos de Indicador'!F171*1/40)&lt;H$301,0,10-(H$302-LOG('Datos de Indicador'!F171*1/40))/(H$302-H$301)*10))),1))</f>
        <v>0</v>
      </c>
      <c r="I3" s="153">
        <f>IF('Datos de Indicador'!F171="No dato","x",IF('Datos de Indicador'!F171="No dato","x",( 'Datos de Indicador'!F171*1/40)/'Datos de Indicador'!AX171))</f>
        <v>0</v>
      </c>
      <c r="J3" s="154">
        <f t="shared" ref="J3:J66" si="2">IF(I3="x","x",ROUND(IF(I3&gt;J$302,10,IF(I3&lt;$J$301,0,10-(J$302-I3)/(J$302-J$301)*10)),1))</f>
        <v>0</v>
      </c>
      <c r="K3" s="156">
        <f t="shared" ref="K3:K66" si="3">ROUND(IF(H3="x",J3,(10-GEOMEAN(((10-H3)/10*9+1),((10-J3)/10*9+1)))/9*10),1)</f>
        <v>0</v>
      </c>
      <c r="L3" s="286">
        <f>IF('Datos de Indicador'!G171="No dato","x",ROUND(IF('Datos de Indicador'!G171=0,0,IF(LOG('Datos de Indicador'!G171)&gt;L$302,10,IF(LOG('Datos de Indicador'!G171)&lt;L$301,0,10-(L$302-LOG('Datos de Indicador'!G171))/(L$302-L$301)*10))),1))</f>
        <v>0</v>
      </c>
      <c r="M3" s="157">
        <f>IF('Datos de Indicador'!G171="No dato","x",IF('Datos de Indicador'!G171="No dato","x", 'Datos de Indicador'!G171/'Datos de Indicador'!AX171))</f>
        <v>0</v>
      </c>
      <c r="N3" s="158">
        <f t="shared" ref="N3:N66" si="4">IF(M3="x","x",ROUND(IF(M3&gt;N$302,10,IF(M3&lt;$N$301,0,10-(N$302-M3)/(N$302-N$301)*10)),1))</f>
        <v>0</v>
      </c>
      <c r="O3" s="156">
        <f t="shared" ref="O3:O66" si="5">ROUND(IF(L3="x",N3,(10-GEOMEAN(((10-L3)/10*9+1),((10-N3)/10*9+1)))/9*10),1)</f>
        <v>0</v>
      </c>
      <c r="P3" s="155">
        <f t="shared" ref="P3:P66" si="6">ROUND(IF(K3="x",O3,(10-GEOMEAN(((10-K3)/10*9+1),((10-O3)/10*9+1)))/9*10),1)</f>
        <v>0</v>
      </c>
      <c r="Q3" s="285">
        <f>IF('Datos de Indicador'!I171="No dato","x",ROUND(IF('Datos de Indicador'!I171=0,0,IF(LOG('Datos de Indicador'!I171)&gt;Q$302,10,IF(LOG('Datos de Indicador'!I171)&lt;Q$301,0,10-(Q$302-LOG('Datos de Indicador'!I171))/(Q$302-Q$301)*10))),1))</f>
        <v>10</v>
      </c>
      <c r="R3" s="153">
        <f>IF('Datos de Indicador'!I171="No dato","x",IF('Datos de Indicador'!I171="No dato","x",( 'Datos de Indicador'!I171)/'Datos de Indicador'!AX171))</f>
        <v>0.11227987235551354</v>
      </c>
      <c r="S3" s="154">
        <f t="shared" ref="S3:S66" si="7">IF(R3="x","x",ROUND(IF(R3&gt;S$302,10,IF(R3&lt;$S$301,0,10-(S$302-R3)/(S$302-S$301)*10)),1))</f>
        <v>10</v>
      </c>
      <c r="T3" s="289">
        <f>IF('Datos de Indicador'!J171="No dato","x",ROUND(IF('Datos de Indicador'!J171=0,0,IF(LOG('Datos de Indicador'!J171)&gt;T$302,10,IF(LOG('Datos de Indicador'!J171)&lt;T$301,0,10-(T$302-LOG('Datos de Indicador'!J171))/(T$302-T$301)*10))),1))</f>
        <v>10</v>
      </c>
      <c r="U3" s="307">
        <f>IF('Datos de Indicador'!J171="No dato","x",IF('Datos de Indicador'!J171="No dato","x", ('Datos de Indicador'!J171)/'Datos de Indicador'!AX171))</f>
        <v>3.1816148040589596E-4</v>
      </c>
      <c r="V3" s="289">
        <f t="shared" ref="V3:V66" si="8">IF(U3="x","x",ROUND(IF(U3&gt;V$302,10,IF(U3&lt;$V$301,0,10-(V$302-U3)/(V$302-V$301)*10)),1))</f>
        <v>10</v>
      </c>
      <c r="W3" s="292">
        <f t="shared" ref="W3:W66" si="9">IF(T3="x",                                              (IF(V3="x","x",ROUND(((10-GEOMEAN(((10-T3)/10*9+1),((10-V3)/10*9+1)))/9*10),1))),ROUND(((10-GEOMEAN(((10-T3)/10*9+1),((10-V3)/10*9+1)))/9*10),1))</f>
        <v>10</v>
      </c>
      <c r="X3" s="289">
        <f>IF('Datos de Indicador'!K171="No dato","x",ROUND(IF('Datos de Indicador'!K171=0,0,IF(LOG('Datos de Indicador'!K171)&gt;X$302,10,IF(LOG('Datos de Indicador'!K171)&lt;X$301,0,10-(X$302-LOG('Datos de Indicador'!K171))/(X$302-X$301)*10))),1))</f>
        <v>0</v>
      </c>
      <c r="Y3" s="310">
        <f>IF('Datos de Indicador'!K171="No dato","x",IF('Datos de Indicador'!K171="No dato","x", ('Datos de Indicador'!K171)/'Datos de Indicador'!AX171))</f>
        <v>0</v>
      </c>
      <c r="Z3" s="289">
        <f t="shared" ref="Z3:Z66" si="10">IF(Y3="x","x",ROUND(IF(Y3&gt;Z$302,10,IF(Y3&lt;$Z$301,0,10-(Z$302-Y3)/(Z$302-Z$301)*10)),1))</f>
        <v>0</v>
      </c>
      <c r="AA3" s="291">
        <f t="shared" ref="AA3:AA66" si="11">IF(X3="x",                                              (IF(Z3="x","x",ROUND(((10-GEOMEAN(((10-X3)/10*9+1),((10-Z3)/10*9+1)))/9*10),1))),ROUND(((10-GEOMEAN(((10-X3)/10*9+1),((10-Z3)/10*9+1)))/9*10),1))</f>
        <v>0</v>
      </c>
      <c r="AB3" s="155">
        <f t="shared" ref="AB3:AB66" si="12">ROUND(IF(Q3="x",S3,(10-GEOMEAN(((10-Q3)/10*9+1),((10-S3)/10*9+1)))/9*10),1)</f>
        <v>10</v>
      </c>
      <c r="AC3" s="155">
        <v>6.4000003039836995E-2</v>
      </c>
      <c r="AD3" s="155">
        <f t="shared" ref="AD3:AD66" si="13">(AC3/47)*10</f>
        <v>1.3617021923369573E-2</v>
      </c>
      <c r="AE3" s="155">
        <v>-0.416439980268478</v>
      </c>
      <c r="AF3" s="155">
        <f t="shared" ref="AF3:AF66" si="14">-1*AE3</f>
        <v>0.416439980268478</v>
      </c>
      <c r="AG3" s="155">
        <f t="shared" ref="AG3:AG66" si="15">((AF3-$AF$302)/($AF$301-$AF$302))*10</f>
        <v>4.1762112262561546</v>
      </c>
      <c r="AH3" s="155">
        <v>4.6200003623962402</v>
      </c>
      <c r="AI3" s="155">
        <v>21.512001037597599</v>
      </c>
      <c r="AJ3" s="155">
        <v>12.3839998245</v>
      </c>
      <c r="AK3" s="155">
        <v>157</v>
      </c>
      <c r="AL3" s="155">
        <v>-1.23852002620697</v>
      </c>
      <c r="AM3" s="155">
        <v>-1.5086799860000599</v>
      </c>
      <c r="AN3" s="155">
        <v>-1.7257599830627399</v>
      </c>
      <c r="AO3" s="155">
        <v>-2.9644401073455802</v>
      </c>
      <c r="AP3" s="155">
        <f t="shared" ref="AP3:AP66" si="16">((AH3-$AH4302)/($AH$301-$AH$302))*10</f>
        <v>0.17941748980179573</v>
      </c>
      <c r="AQ3" s="155">
        <f t="shared" ref="AQ3:AQ66" si="17">((AI3-$AI$302)/($AI$301-$AI$302))*10</f>
        <v>0.66068798017032249</v>
      </c>
      <c r="AR3" s="155">
        <f t="shared" ref="AR3:AR66" si="18">((AJ3-$AJ$302)/($AJ$301-$AJ$302))*10</f>
        <v>0.41561230237116947</v>
      </c>
      <c r="AS3" s="155">
        <f t="shared" ref="AS3:AS66" si="19">((AK3-$AK$302)/($AK$301-$AK$302))*10</f>
        <v>4.257703081232493</v>
      </c>
      <c r="AT3" s="155">
        <f t="shared" ref="AT3:AT66" si="20">-1*AL3</f>
        <v>1.23852002620697</v>
      </c>
      <c r="AU3" s="155">
        <f t="shared" ref="AU3:AU66" si="21">-1*AM3</f>
        <v>1.5086799860000599</v>
      </c>
      <c r="AV3" s="155">
        <f t="shared" ref="AV3:AV66" si="22">-1*AN3</f>
        <v>1.7257599830627399</v>
      </c>
      <c r="AW3" s="155">
        <f t="shared" ref="AW3:AW66" si="23">-1*AO3</f>
        <v>2.9644401073455802</v>
      </c>
      <c r="AX3" s="155">
        <f t="shared" ref="AX3:AX66" si="24">((AT3-$AT$302)/($AT$301-$AT$302))*10</f>
        <v>5.3844995926474759</v>
      </c>
      <c r="AY3" s="155">
        <f t="shared" ref="AY3:AY66" si="25">((AU3-$AU$302)/($AU$301-$AU$302))*10</f>
        <v>7.2871702059430357</v>
      </c>
      <c r="AZ3" s="155">
        <f t="shared" ref="AZ3:AZ66" si="26">((AV3-$AV$302)/($AV$301-$AV$302))*10</f>
        <v>4.9345522158201565</v>
      </c>
      <c r="BA3" s="155">
        <f t="shared" ref="BA3:BA66" si="27">((AW3-$AW$302)/($AW$301-$AW$302))*10</f>
        <v>2.3056568642825037</v>
      </c>
      <c r="BB3" s="155">
        <f t="shared" ref="BB3:BB66" si="28">AVERAGE(P3,W3,AA3,AP3,G3,AX3)</f>
        <v>4.260652847074879</v>
      </c>
      <c r="BC3" s="155">
        <f t="shared" ref="BC3:BC66" si="29">AVERAGE(P3,W3,AA3,AQ3,G3,AY3)</f>
        <v>4.6579763643522263</v>
      </c>
      <c r="BD3" s="155">
        <f t="shared" ref="BD3:BD66" si="30">AVERAGE(P3,W3,AA3,AR3,G3,AZ3)</f>
        <v>4.2250274196985549</v>
      </c>
      <c r="BE3" s="155">
        <f t="shared" ref="BE3:BE66" si="31">AVERAGE(P3,W3,AA3,AS3,G3,BA3)</f>
        <v>4.427226657585833</v>
      </c>
      <c r="BF3" s="159">
        <f t="shared" ref="BF3:BF66" si="32">AVERAGE(P3,W3,AA3,AD3,G3,AG3)</f>
        <v>4.0316380413632542</v>
      </c>
      <c r="BG3" s="223"/>
      <c r="BH3" s="12"/>
      <c r="BI3" s="12"/>
    </row>
    <row r="4" spans="1:61">
      <c r="A4" s="48" t="s">
        <v>242</v>
      </c>
      <c r="B4" s="46" t="s">
        <v>245</v>
      </c>
      <c r="C4" s="160">
        <v>903</v>
      </c>
      <c r="D4" s="285">
        <f>IF('Datos de Indicador'!E145="No dato","x",ROUND(IF('Datos de Indicador'!E145=0,0,IF(LOG('Datos de Indicador'!E145)&gt;D$302,10,IF(LOG('Datos de Indicador'!E145)&lt;D$301,0,10-(D$302-LOG('Datos de Indicador'!E145))/(D$302-D$301)*10))),1))</f>
        <v>10</v>
      </c>
      <c r="E4" s="153">
        <f>IF('Datos de Indicador'!E145="No dato","x",IF('Datos de Indicador'!E145="No dato","x", ('Datos de Indicador'!E145)/'Datos de Indicador'!AX145))</f>
        <v>2.5608684963761182E-2</v>
      </c>
      <c r="F4" s="154">
        <f t="shared" si="0"/>
        <v>10</v>
      </c>
      <c r="G4" s="155">
        <f t="shared" si="1"/>
        <v>10</v>
      </c>
      <c r="H4" s="285">
        <f>IF('Datos de Indicador'!F145="No dato","x",ROUND(IF('Datos de Indicador'!F145=0,0,IF(LOG('Datos de Indicador'!F145*1/40)&gt;H$302,10,IF(LOG('Datos de Indicador'!F145*1/40)&lt;H$301,0,10-(H$302-LOG('Datos de Indicador'!F145*1/40))/(H$302-H$301)*10))),1))</f>
        <v>0</v>
      </c>
      <c r="I4" s="153">
        <f>IF('Datos de Indicador'!F145="No dato","x",IF('Datos de Indicador'!F145="No dato","x",( 'Datos de Indicador'!F145*1/40)/'Datos de Indicador'!AX145))</f>
        <v>0</v>
      </c>
      <c r="J4" s="154">
        <f t="shared" si="2"/>
        <v>0</v>
      </c>
      <c r="K4" s="156">
        <f t="shared" si="3"/>
        <v>0</v>
      </c>
      <c r="L4" s="286">
        <f>IF('Datos de Indicador'!G145="No dato","x",ROUND(IF('Datos de Indicador'!G145=0,0,IF(LOG('Datos de Indicador'!G145)&gt;L$302,10,IF(LOG('Datos de Indicador'!G145)&lt;L$301,0,10-(L$302-LOG('Datos de Indicador'!G145))/(L$302-L$301)*10))),1))</f>
        <v>10</v>
      </c>
      <c r="M4" s="157">
        <f>IF('Datos de Indicador'!G145="No dato","x",IF('Datos de Indicador'!G145="No dato","x", 'Datos de Indicador'!G145/'Datos de Indicador'!AX145))</f>
        <v>0.95282097021461631</v>
      </c>
      <c r="N4" s="158">
        <f t="shared" si="4"/>
        <v>10</v>
      </c>
      <c r="O4" s="156">
        <f t="shared" si="5"/>
        <v>10</v>
      </c>
      <c r="P4" s="155">
        <f t="shared" si="6"/>
        <v>7.6</v>
      </c>
      <c r="Q4" s="285">
        <f>IF('Datos de Indicador'!I145="No dato","x",ROUND(IF('Datos de Indicador'!I145=0,0,IF(LOG('Datos de Indicador'!I145)&gt;Q$302,10,IF(LOG('Datos de Indicador'!I145)&lt;Q$301,0,10-(Q$302-LOG('Datos de Indicador'!I145))/(Q$302-Q$301)*10))),1))</f>
        <v>0</v>
      </c>
      <c r="R4" s="153">
        <f>IF('Datos de Indicador'!I145="No dato","x",IF('Datos de Indicador'!I145="No dato","x",( 'Datos de Indicador'!I145)/'Datos de Indicador'!AX145))</f>
        <v>0</v>
      </c>
      <c r="S4" s="154">
        <f t="shared" si="7"/>
        <v>0</v>
      </c>
      <c r="T4" s="289">
        <f>IF('Datos de Indicador'!J145="No dato","x",ROUND(IF('Datos de Indicador'!J145=0,0,IF(LOG('Datos de Indicador'!J145)&gt;T$302,10,IF(LOG('Datos de Indicador'!J145)&lt;T$301,0,10-(T$302-LOG('Datos de Indicador'!J145))/(T$302-T$301)*10))),1))</f>
        <v>10</v>
      </c>
      <c r="U4" s="307">
        <f>IF('Datos de Indicador'!J145="No dato","x",IF('Datos de Indicador'!J145="No dato","x", ('Datos de Indicador'!J145)/'Datos de Indicador'!AX145))</f>
        <v>3.3902785824672542E-4</v>
      </c>
      <c r="V4" s="289">
        <f t="shared" si="8"/>
        <v>10</v>
      </c>
      <c r="W4" s="292">
        <f t="shared" si="9"/>
        <v>10</v>
      </c>
      <c r="X4" s="289">
        <f>IF('Datos de Indicador'!K145="No dato","x",ROUND(IF('Datos de Indicador'!K145=0,0,IF(LOG('Datos de Indicador'!K145)&gt;X$302,10,IF(LOG('Datos de Indicador'!K145)&lt;X$301,0,10-(X$302-LOG('Datos de Indicador'!K145))/(X$302-X$301)*10))),1))</f>
        <v>10</v>
      </c>
      <c r="Y4" s="310">
        <f>IF('Datos de Indicador'!K145="No dato","x",IF('Datos de Indicador'!K145="No dato","x", ('Datos de Indicador'!K145)/'Datos de Indicador'!AX145))</f>
        <v>6.2135612598635676E-4</v>
      </c>
      <c r="Z4" s="289">
        <f t="shared" si="10"/>
        <v>10</v>
      </c>
      <c r="AA4" s="291">
        <f t="shared" si="11"/>
        <v>10</v>
      </c>
      <c r="AB4" s="155">
        <f t="shared" si="12"/>
        <v>0</v>
      </c>
      <c r="AC4" s="155">
        <v>0.962000012397766</v>
      </c>
      <c r="AD4" s="155">
        <f t="shared" si="13"/>
        <v>0.20468085370165234</v>
      </c>
      <c r="AE4" s="155">
        <v>-0.37180000543594399</v>
      </c>
      <c r="AF4" s="155">
        <f t="shared" si="14"/>
        <v>0.37180000543594399</v>
      </c>
      <c r="AG4" s="155">
        <f t="shared" si="15"/>
        <v>3.0837008357414519</v>
      </c>
      <c r="AH4" s="155">
        <v>100.324005126953</v>
      </c>
      <c r="AI4" s="155">
        <v>206.363998413085</v>
      </c>
      <c r="AJ4" s="155">
        <v>162.852005005</v>
      </c>
      <c r="AK4" s="155">
        <v>333</v>
      </c>
      <c r="AL4" s="155">
        <v>-1.2215999364852901</v>
      </c>
      <c r="AM4" s="155">
        <v>-1.7182799577712999</v>
      </c>
      <c r="AN4" s="155">
        <v>-1.7563999891281099</v>
      </c>
      <c r="AO4" s="155">
        <v>-2.96788001060485</v>
      </c>
      <c r="AP4" s="155">
        <f t="shared" si="16"/>
        <v>3.8960778690078834</v>
      </c>
      <c r="AQ4" s="155">
        <f t="shared" si="17"/>
        <v>6.3379605204146579</v>
      </c>
      <c r="AR4" s="155">
        <f t="shared" si="18"/>
        <v>5.4653825666233766</v>
      </c>
      <c r="AS4" s="155">
        <f t="shared" si="19"/>
        <v>9.1876750700280105</v>
      </c>
      <c r="AT4" s="155">
        <f t="shared" si="20"/>
        <v>1.2215999364852901</v>
      </c>
      <c r="AU4" s="155">
        <f t="shared" si="21"/>
        <v>1.7182799577712999</v>
      </c>
      <c r="AV4" s="155">
        <f t="shared" si="22"/>
        <v>1.7563999891281099</v>
      </c>
      <c r="AW4" s="155">
        <f t="shared" si="23"/>
        <v>2.96788001060485</v>
      </c>
      <c r="AX4" s="155">
        <f t="shared" si="24"/>
        <v>5.5957261213279752</v>
      </c>
      <c r="AY4" s="155">
        <f t="shared" si="25"/>
        <v>5.4330906608803353</v>
      </c>
      <c r="AZ4" s="155">
        <f t="shared" si="26"/>
        <v>4.5474292539326839</v>
      </c>
      <c r="BA4" s="155">
        <f t="shared" si="27"/>
        <v>2.2368808045292807</v>
      </c>
      <c r="BB4" s="155">
        <f t="shared" si="28"/>
        <v>7.8486339983893103</v>
      </c>
      <c r="BC4" s="155">
        <f t="shared" si="29"/>
        <v>8.2285085302158336</v>
      </c>
      <c r="BD4" s="155">
        <f t="shared" si="30"/>
        <v>7.9354686367593432</v>
      </c>
      <c r="BE4" s="155">
        <f t="shared" si="31"/>
        <v>8.170759312426215</v>
      </c>
      <c r="BF4" s="159">
        <f t="shared" si="32"/>
        <v>6.8147302815738513</v>
      </c>
      <c r="BG4" s="223"/>
      <c r="BH4" s="12"/>
      <c r="BI4" s="12"/>
    </row>
    <row r="5" spans="1:61">
      <c r="A5" s="48" t="s">
        <v>142</v>
      </c>
      <c r="B5" s="46" t="s">
        <v>143</v>
      </c>
      <c r="C5" s="160">
        <v>302</v>
      </c>
      <c r="D5" s="285">
        <f>IF('Datos de Indicador'!E25="No dato","x",ROUND(IF('Datos de Indicador'!E25=0,0,IF(LOG('Datos de Indicador'!E25)&gt;D$302,10,IF(LOG('Datos de Indicador'!E25)&lt;D$301,0,10-(D$302-LOG('Datos de Indicador'!E25))/(D$302-D$301)*10))),1))</f>
        <v>10</v>
      </c>
      <c r="E5" s="153">
        <f>IF('Datos de Indicador'!E25="No dato","x",IF('Datos de Indicador'!E25="No dato","x", ('Datos de Indicador'!E25)/'Datos de Indicador'!AX25))</f>
        <v>2.8838302009073238E-3</v>
      </c>
      <c r="F5" s="154">
        <f t="shared" si="0"/>
        <v>10</v>
      </c>
      <c r="G5" s="155">
        <f t="shared" si="1"/>
        <v>10</v>
      </c>
      <c r="H5" s="285">
        <f>IF('Datos de Indicador'!F25="No dato","x",ROUND(IF('Datos de Indicador'!F25=0,0,IF(LOG('Datos de Indicador'!F25*1/40)&gt;H$302,10,IF(LOG('Datos de Indicador'!F25*1/40)&lt;H$301,0,10-(H$302-LOG('Datos de Indicador'!F25*1/40))/(H$302-H$301)*10))),1))</f>
        <v>0</v>
      </c>
      <c r="I5" s="153">
        <f>IF('Datos de Indicador'!F25="No dato","x",IF('Datos de Indicador'!F25="No dato","x",( 'Datos de Indicador'!F25*1/40)/'Datos de Indicador'!AX25))</f>
        <v>0</v>
      </c>
      <c r="J5" s="154">
        <f t="shared" si="2"/>
        <v>0</v>
      </c>
      <c r="K5" s="156">
        <f t="shared" si="3"/>
        <v>0</v>
      </c>
      <c r="L5" s="286">
        <f>IF('Datos de Indicador'!G25="No dato","x",ROUND(IF('Datos de Indicador'!G25=0,0,IF(LOG('Datos de Indicador'!G25)&gt;L$302,10,IF(LOG('Datos de Indicador'!G25)&lt;L$301,0,10-(L$302-LOG('Datos de Indicador'!G25))/(L$302-L$301)*10))),1))</f>
        <v>0</v>
      </c>
      <c r="M5" s="157">
        <f>IF('Datos de Indicador'!G25="No dato","x",IF('Datos de Indicador'!G25="No dato","x", 'Datos de Indicador'!G25/'Datos de Indicador'!AX25))</f>
        <v>0</v>
      </c>
      <c r="N5" s="158">
        <f t="shared" si="4"/>
        <v>0</v>
      </c>
      <c r="O5" s="156">
        <f t="shared" si="5"/>
        <v>0</v>
      </c>
      <c r="P5" s="155">
        <f t="shared" si="6"/>
        <v>0</v>
      </c>
      <c r="Q5" s="285">
        <f>IF('Datos de Indicador'!I25="No dato","x",ROUND(IF('Datos de Indicador'!I25=0,0,IF(LOG('Datos de Indicador'!I25)&gt;Q$302,10,IF(LOG('Datos de Indicador'!I25)&lt;Q$301,0,10-(Q$302-LOG('Datos de Indicador'!I25))/(Q$302-Q$301)*10))),1))</f>
        <v>0</v>
      </c>
      <c r="R5" s="153">
        <f>IF('Datos de Indicador'!I25="No dato","x",IF('Datos de Indicador'!I25="No dato","x",( 'Datos de Indicador'!I25)/'Datos de Indicador'!AX25))</f>
        <v>0</v>
      </c>
      <c r="S5" s="154">
        <f t="shared" si="7"/>
        <v>0</v>
      </c>
      <c r="T5" s="289">
        <f>IF('Datos de Indicador'!J25="No dato","x",ROUND(IF('Datos de Indicador'!J25=0,0,IF(LOG('Datos de Indicador'!J25)&gt;T$302,10,IF(LOG('Datos de Indicador'!J25)&lt;T$301,0,10-(T$302-LOG('Datos de Indicador'!J25))/(T$302-T$301)*10))),1))</f>
        <v>10</v>
      </c>
      <c r="U5" s="307">
        <f>IF('Datos de Indicador'!J25="No dato","x",IF('Datos de Indicador'!J25="No dato","x", ('Datos de Indicador'!J25)/'Datos de Indicador'!AX25))</f>
        <v>3.1404097044154529E-4</v>
      </c>
      <c r="V5" s="289">
        <f t="shared" si="8"/>
        <v>10</v>
      </c>
      <c r="W5" s="292">
        <f t="shared" si="9"/>
        <v>10</v>
      </c>
      <c r="X5" s="289">
        <f>IF('Datos de Indicador'!K25="No dato","x",ROUND(IF('Datos de Indicador'!K25=0,0,IF(LOG('Datos de Indicador'!K25)&gt;X$302,10,IF(LOG('Datos de Indicador'!K25)&lt;X$301,0,10-(X$302-LOG('Datos de Indicador'!K25))/(X$302-X$301)*10))),1))</f>
        <v>10</v>
      </c>
      <c r="Y5" s="310">
        <f>IF('Datos de Indicador'!K25="No dato","x",IF('Datos de Indicador'!K25="No dato","x", ('Datos de Indicador'!K25)/'Datos de Indicador'!AX25))</f>
        <v>3.0594473960004554E-4</v>
      </c>
      <c r="Z5" s="289">
        <f t="shared" si="10"/>
        <v>10</v>
      </c>
      <c r="AA5" s="291">
        <f t="shared" si="11"/>
        <v>10</v>
      </c>
      <c r="AB5" s="155">
        <f t="shared" si="12"/>
        <v>0</v>
      </c>
      <c r="AC5" s="155">
        <v>0</v>
      </c>
      <c r="AD5" s="155">
        <f t="shared" si="13"/>
        <v>0</v>
      </c>
      <c r="AE5" s="155">
        <v>-0.38679999113082902</v>
      </c>
      <c r="AF5" s="155">
        <f t="shared" si="14"/>
        <v>0.38679999113082902</v>
      </c>
      <c r="AG5" s="155">
        <f t="shared" si="15"/>
        <v>3.4508076786711737</v>
      </c>
      <c r="AH5" s="155">
        <v>0</v>
      </c>
      <c r="AI5" s="155">
        <v>0</v>
      </c>
      <c r="AJ5" s="155">
        <v>0</v>
      </c>
      <c r="AK5" s="155">
        <v>53</v>
      </c>
      <c r="AL5" s="155">
        <v>-1.3812000751495299</v>
      </c>
      <c r="AM5" s="155">
        <v>-1.6536400318145701</v>
      </c>
      <c r="AN5" s="155">
        <v>-1.71212005615234</v>
      </c>
      <c r="AO5" s="155">
        <v>-2.91887998580932</v>
      </c>
      <c r="AP5" s="155">
        <f t="shared" si="16"/>
        <v>0</v>
      </c>
      <c r="AQ5" s="155">
        <f t="shared" si="17"/>
        <v>0</v>
      </c>
      <c r="AR5" s="155">
        <f t="shared" si="18"/>
        <v>0</v>
      </c>
      <c r="AS5" s="155">
        <f t="shared" si="19"/>
        <v>1.3445378151260503</v>
      </c>
      <c r="AT5" s="155">
        <f t="shared" si="20"/>
        <v>1.3812000751495299</v>
      </c>
      <c r="AU5" s="155">
        <f t="shared" si="21"/>
        <v>1.6536400318145701</v>
      </c>
      <c r="AV5" s="155">
        <f t="shared" si="22"/>
        <v>1.71212005615234</v>
      </c>
      <c r="AW5" s="155">
        <f t="shared" si="23"/>
        <v>2.91887998580932</v>
      </c>
      <c r="AX5" s="155">
        <f t="shared" si="24"/>
        <v>3.6033145075894009</v>
      </c>
      <c r="AY5" s="155">
        <f t="shared" si="25"/>
        <v>6.0048825533026466</v>
      </c>
      <c r="AZ5" s="155">
        <f t="shared" si="26"/>
        <v>5.1068866760097906</v>
      </c>
      <c r="BA5" s="155">
        <f t="shared" si="27"/>
        <v>3.2165678419961861</v>
      </c>
      <c r="BB5" s="155">
        <f t="shared" si="28"/>
        <v>5.6005524179315671</v>
      </c>
      <c r="BC5" s="155">
        <f t="shared" si="29"/>
        <v>6.0008137588837753</v>
      </c>
      <c r="BD5" s="155">
        <f t="shared" si="30"/>
        <v>5.8511477793349655</v>
      </c>
      <c r="BE5" s="155">
        <f t="shared" si="31"/>
        <v>5.7601842761870392</v>
      </c>
      <c r="BF5" s="159">
        <f t="shared" si="32"/>
        <v>5.5751346131118629</v>
      </c>
      <c r="BG5" s="223"/>
      <c r="BH5" s="12"/>
      <c r="BI5" s="12"/>
    </row>
    <row r="6" spans="1:61">
      <c r="A6" s="48" t="s">
        <v>170</v>
      </c>
      <c r="B6" s="46" t="s">
        <v>202</v>
      </c>
      <c r="C6" s="160">
        <v>702</v>
      </c>
      <c r="D6" s="285">
        <f>IF('Datos de Indicador'!E97="No dato","x",ROUND(IF('Datos de Indicador'!E97=0,0,IF(LOG('Datos de Indicador'!E97)&gt;D$302,10,IF(LOG('Datos de Indicador'!E97)&lt;D$301,0,10-(D$302-LOG('Datos de Indicador'!E97))/(D$302-D$301)*10))),1))</f>
        <v>10</v>
      </c>
      <c r="E6" s="153">
        <f>IF('Datos de Indicador'!E97="No dato","x",IF('Datos de Indicador'!E97="No dato","x", ('Datos de Indicador'!E97)/'Datos de Indicador'!AX97))</f>
        <v>1.569901798800068E-3</v>
      </c>
      <c r="F6" s="154">
        <f t="shared" si="0"/>
        <v>10</v>
      </c>
      <c r="G6" s="155">
        <f t="shared" si="1"/>
        <v>10</v>
      </c>
      <c r="H6" s="285">
        <f>IF('Datos de Indicador'!F97="No dato","x",ROUND(IF('Datos de Indicador'!F97=0,0,IF(LOG('Datos de Indicador'!F97*1/40)&gt;H$302,10,IF(LOG('Datos de Indicador'!F97*1/40)&lt;H$301,0,10-(H$302-LOG('Datos de Indicador'!F97*1/40))/(H$302-H$301)*10))),1))</f>
        <v>0</v>
      </c>
      <c r="I6" s="153">
        <f>IF('Datos de Indicador'!F97="No dato","x",IF('Datos de Indicador'!F97="No dato","x",( 'Datos de Indicador'!F97*1/40)/'Datos de Indicador'!AX97))</f>
        <v>0</v>
      </c>
      <c r="J6" s="154">
        <f t="shared" si="2"/>
        <v>0</v>
      </c>
      <c r="K6" s="156">
        <f t="shared" si="3"/>
        <v>0</v>
      </c>
      <c r="L6" s="286">
        <f>IF('Datos de Indicador'!G97="No dato","x",ROUND(IF('Datos de Indicador'!G97=0,0,IF(LOG('Datos de Indicador'!G97)&gt;L$302,10,IF(LOG('Datos de Indicador'!G97)&lt;L$301,0,10-(L$302-LOG('Datos de Indicador'!G97))/(L$302-L$301)*10))),1))</f>
        <v>0</v>
      </c>
      <c r="M6" s="157">
        <f>IF('Datos de Indicador'!G97="No dato","x",IF('Datos de Indicador'!G97="No dato","x", 'Datos de Indicador'!G97/'Datos de Indicador'!AX97))</f>
        <v>0</v>
      </c>
      <c r="N6" s="158">
        <f t="shared" si="4"/>
        <v>0</v>
      </c>
      <c r="O6" s="156">
        <f t="shared" si="5"/>
        <v>0</v>
      </c>
      <c r="P6" s="155">
        <f t="shared" si="6"/>
        <v>0</v>
      </c>
      <c r="Q6" s="285">
        <f>IF('Datos de Indicador'!I97="No dato","x",ROUND(IF('Datos de Indicador'!I97=0,0,IF(LOG('Datos de Indicador'!I97)&gt;Q$302,10,IF(LOG('Datos de Indicador'!I97)&lt;Q$301,0,10-(Q$302-LOG('Datos de Indicador'!I97))/(Q$302-Q$301)*10))),1))</f>
        <v>10</v>
      </c>
      <c r="R6" s="153">
        <f>IF('Datos de Indicador'!I97="No dato","x",IF('Datos de Indicador'!I97="No dato","x",( 'Datos de Indicador'!I97)/'Datos de Indicador'!AX97))</f>
        <v>0.10956377588828446</v>
      </c>
      <c r="S6" s="154">
        <f t="shared" si="7"/>
        <v>10</v>
      </c>
      <c r="T6" s="289">
        <f>IF('Datos de Indicador'!J97="No dato","x",ROUND(IF('Datos de Indicador'!J97=0,0,IF(LOG('Datos de Indicador'!J97)&gt;T$302,10,IF(LOG('Datos de Indicador'!J97)&lt;T$301,0,10-(T$302-LOG('Datos de Indicador'!J97))/(T$302-T$301)*10))),1))</f>
        <v>10</v>
      </c>
      <c r="U6" s="307">
        <f>IF('Datos de Indicador'!J97="No dato","x",IF('Datos de Indicador'!J97="No dato","x", ('Datos de Indicador'!J97)/'Datos de Indicador'!AX97))</f>
        <v>3.1792158175839973E-4</v>
      </c>
      <c r="V6" s="289">
        <f t="shared" si="8"/>
        <v>10</v>
      </c>
      <c r="W6" s="292">
        <f t="shared" si="9"/>
        <v>10</v>
      </c>
      <c r="X6" s="289">
        <f>IF('Datos de Indicador'!K97="No dato","x",ROUND(IF('Datos de Indicador'!K97=0,0,IF(LOG('Datos de Indicador'!K97)&gt;X$302,10,IF(LOG('Datos de Indicador'!K97)&lt;X$301,0,10-(X$302-LOG('Datos de Indicador'!K97))/(X$302-X$301)*10))),1))</f>
        <v>10</v>
      </c>
      <c r="Y6" s="310">
        <f>IF('Datos de Indicador'!K97="No dato","x",IF('Datos de Indicador'!K97="No dato","x", ('Datos de Indicador'!K97)/'Datos de Indicador'!AX97))</f>
        <v>9.6249992960449854E-4</v>
      </c>
      <c r="Z6" s="289">
        <f t="shared" si="10"/>
        <v>10</v>
      </c>
      <c r="AA6" s="291">
        <f t="shared" si="11"/>
        <v>10</v>
      </c>
      <c r="AB6" s="155">
        <f t="shared" si="12"/>
        <v>10</v>
      </c>
      <c r="AC6" s="155">
        <v>0</v>
      </c>
      <c r="AD6" s="155">
        <f t="shared" si="13"/>
        <v>0</v>
      </c>
      <c r="AE6" s="155">
        <v>-0.31079998612403897</v>
      </c>
      <c r="AF6" s="155">
        <f t="shared" si="14"/>
        <v>0.31079998612403897</v>
      </c>
      <c r="AG6" s="155">
        <f t="shared" si="15"/>
        <v>1.5907977781150926</v>
      </c>
      <c r="AH6" s="155">
        <v>6.2000002712010997E-2</v>
      </c>
      <c r="AI6" s="155">
        <v>1.49199998378753</v>
      </c>
      <c r="AJ6" s="155">
        <v>0.36400002241099999</v>
      </c>
      <c r="AK6" s="155">
        <v>130</v>
      </c>
      <c r="AL6" s="155">
        <v>-1.41271996498107</v>
      </c>
      <c r="AM6" s="155">
        <v>-1.7646000385284399</v>
      </c>
      <c r="AN6" s="155">
        <v>-1.9580399990081701</v>
      </c>
      <c r="AO6" s="155">
        <v>-3.0164000988006499</v>
      </c>
      <c r="AP6" s="155">
        <f t="shared" si="16"/>
        <v>2.4077670956120776E-3</v>
      </c>
      <c r="AQ6" s="155">
        <f t="shared" si="17"/>
        <v>4.5823094466195806E-2</v>
      </c>
      <c r="AR6" s="155">
        <f t="shared" si="18"/>
        <v>1.2215995600880186E-2</v>
      </c>
      <c r="AS6" s="155">
        <f t="shared" si="19"/>
        <v>3.5014005602240896</v>
      </c>
      <c r="AT6" s="155">
        <f t="shared" si="20"/>
        <v>1.41271996498107</v>
      </c>
      <c r="AU6" s="155">
        <f t="shared" si="21"/>
        <v>1.7646000385284399</v>
      </c>
      <c r="AV6" s="155">
        <f t="shared" si="22"/>
        <v>1.9580399990081701</v>
      </c>
      <c r="AW6" s="155">
        <f t="shared" si="23"/>
        <v>3.0164000988006499</v>
      </c>
      <c r="AX6" s="155">
        <f t="shared" si="24"/>
        <v>3.2098274148479704</v>
      </c>
      <c r="AY6" s="155">
        <f t="shared" si="25"/>
        <v>5.0233524651557797</v>
      </c>
      <c r="AZ6" s="155">
        <f t="shared" si="26"/>
        <v>1.9997966688330142</v>
      </c>
      <c r="BA6" s="155">
        <f t="shared" si="27"/>
        <v>1.2667894288507839</v>
      </c>
      <c r="BB6" s="155">
        <f t="shared" si="28"/>
        <v>5.5353725303239303</v>
      </c>
      <c r="BC6" s="155">
        <f t="shared" si="29"/>
        <v>5.8448625932703289</v>
      </c>
      <c r="BD6" s="155">
        <f t="shared" si="30"/>
        <v>5.3353354440723164</v>
      </c>
      <c r="BE6" s="155">
        <f t="shared" si="31"/>
        <v>5.7946983315124792</v>
      </c>
      <c r="BF6" s="159">
        <f t="shared" si="32"/>
        <v>5.2651329630191821</v>
      </c>
      <c r="BG6" s="223"/>
      <c r="BH6" s="12"/>
      <c r="BI6" s="12"/>
    </row>
    <row r="7" spans="1:61">
      <c r="A7" s="48" t="s">
        <v>341</v>
      </c>
      <c r="B7" s="46" t="s">
        <v>343</v>
      </c>
      <c r="C7" s="160">
        <v>1702</v>
      </c>
      <c r="D7" s="285">
        <f>IF('Datos de Indicador'!E285="No dato","x",ROUND(IF('Datos de Indicador'!E285=0,0,IF(LOG('Datos de Indicador'!E285)&gt;D$302,10,IF(LOG('Datos de Indicador'!E285)&lt;D$301,0,10-(D$302-LOG('Datos de Indicador'!E285))/(D$302-D$301)*10))),1))</f>
        <v>10</v>
      </c>
      <c r="E7" s="153">
        <f>IF('Datos de Indicador'!E285="No dato","x",IF('Datos de Indicador'!E285="No dato","x", ('Datos de Indicador'!E285)/'Datos de Indicador'!AX285))</f>
        <v>0.23748625009344596</v>
      </c>
      <c r="F7" s="154">
        <f t="shared" si="0"/>
        <v>10</v>
      </c>
      <c r="G7" s="155">
        <f t="shared" si="1"/>
        <v>10</v>
      </c>
      <c r="H7" s="285">
        <f>IF('Datos de Indicador'!F285="No dato","x",ROUND(IF('Datos de Indicador'!F285=0,0,IF(LOG('Datos de Indicador'!F285*1/40)&gt;H$302,10,IF(LOG('Datos de Indicador'!F285*1/40)&lt;H$301,0,10-(H$302-LOG('Datos de Indicador'!F285*1/40))/(H$302-H$301)*10))),1))</f>
        <v>0</v>
      </c>
      <c r="I7" s="153">
        <f>IF('Datos de Indicador'!F285="No dato","x",IF('Datos de Indicador'!F285="No dato","x",( 'Datos de Indicador'!F285*1/40)/'Datos de Indicador'!AX285))</f>
        <v>0</v>
      </c>
      <c r="J7" s="154">
        <f t="shared" si="2"/>
        <v>0</v>
      </c>
      <c r="K7" s="156">
        <f t="shared" si="3"/>
        <v>0</v>
      </c>
      <c r="L7" s="286">
        <f>IF('Datos de Indicador'!G285="No dato","x",ROUND(IF('Datos de Indicador'!G285=0,0,IF(LOG('Datos de Indicador'!G285)&gt;L$302,10,IF(LOG('Datos de Indicador'!G285)&lt;L$301,0,10-(L$302-LOG('Datos de Indicador'!G285))/(L$302-L$301)*10))),1))</f>
        <v>10</v>
      </c>
      <c r="M7" s="157">
        <f>IF('Datos de Indicador'!G285="No dato","x",IF('Datos de Indicador'!G285="No dato","x", 'Datos de Indicador'!G285/'Datos de Indicador'!AX285))</f>
        <v>0.33146619391907045</v>
      </c>
      <c r="N7" s="158">
        <f t="shared" si="4"/>
        <v>10</v>
      </c>
      <c r="O7" s="156">
        <f t="shared" si="5"/>
        <v>10</v>
      </c>
      <c r="P7" s="155">
        <f t="shared" si="6"/>
        <v>7.6</v>
      </c>
      <c r="Q7" s="285">
        <f>IF('Datos de Indicador'!I285="No dato","x",ROUND(IF('Datos de Indicador'!I285=0,0,IF(LOG('Datos de Indicador'!I285)&gt;Q$302,10,IF(LOG('Datos de Indicador'!I285)&lt;Q$301,0,10-(Q$302-LOG('Datos de Indicador'!I285))/(Q$302-Q$301)*10))),1))</f>
        <v>0</v>
      </c>
      <c r="R7" s="153">
        <f>IF('Datos de Indicador'!I285="No dato","x",IF('Datos de Indicador'!I285="No dato","x",( 'Datos de Indicador'!I285)/'Datos de Indicador'!AX285))</f>
        <v>0</v>
      </c>
      <c r="S7" s="154">
        <f t="shared" si="7"/>
        <v>0</v>
      </c>
      <c r="T7" s="289">
        <f>IF('Datos de Indicador'!J285="No dato","x",ROUND(IF('Datos de Indicador'!J285=0,0,IF(LOG('Datos de Indicador'!J285)&gt;T$302,10,IF(LOG('Datos de Indicador'!J285)&lt;T$301,0,10-(T$302-LOG('Datos de Indicador'!J285))/(T$302-T$301)*10))),1))</f>
        <v>10</v>
      </c>
      <c r="U7" s="307">
        <f>IF('Datos de Indicador'!J285="No dato","x",IF('Datos de Indicador'!J285="No dato","x", ('Datos de Indicador'!J285)/'Datos de Indicador'!AX285))</f>
        <v>3.0476734624133623E-4</v>
      </c>
      <c r="V7" s="289">
        <f t="shared" si="8"/>
        <v>10</v>
      </c>
      <c r="W7" s="292">
        <f t="shared" si="9"/>
        <v>10</v>
      </c>
      <c r="X7" s="289">
        <f>IF('Datos de Indicador'!K285="No dato","x",ROUND(IF('Datos de Indicador'!K285=0,0,IF(LOG('Datos de Indicador'!K285)&gt;X$302,10,IF(LOG('Datos de Indicador'!K285)&lt;X$301,0,10-(X$302-LOG('Datos de Indicador'!K285))/(X$302-X$301)*10))),1))</f>
        <v>10</v>
      </c>
      <c r="Y7" s="310">
        <f>IF('Datos de Indicador'!K285="No dato","x",IF('Datos de Indicador'!K285="No dato","x", ('Datos de Indicador'!K285)/'Datos de Indicador'!AX285))</f>
        <v>2.3912414515531974E-4</v>
      </c>
      <c r="Z7" s="289">
        <f t="shared" si="10"/>
        <v>10</v>
      </c>
      <c r="AA7" s="291">
        <f t="shared" si="11"/>
        <v>10</v>
      </c>
      <c r="AB7" s="155">
        <f t="shared" si="12"/>
        <v>0</v>
      </c>
      <c r="AC7" s="155">
        <v>15.892000198364199</v>
      </c>
      <c r="AD7" s="155">
        <f t="shared" si="13"/>
        <v>3.3812766379498296</v>
      </c>
      <c r="AE7" s="155">
        <v>-0.358200013637543</v>
      </c>
      <c r="AF7" s="155">
        <f t="shared" si="14"/>
        <v>0.358200013637543</v>
      </c>
      <c r="AG7" s="155">
        <f t="shared" si="15"/>
        <v>2.7508571814515959</v>
      </c>
      <c r="AH7" s="155">
        <v>200.61999511718699</v>
      </c>
      <c r="AI7" s="155">
        <v>279.975982666015</v>
      </c>
      <c r="AJ7" s="155">
        <v>242.393997192</v>
      </c>
      <c r="AK7" s="155">
        <v>356</v>
      </c>
      <c r="AL7" s="155">
        <v>-1.20327997207641</v>
      </c>
      <c r="AM7" s="155">
        <v>-1.2797999382019001</v>
      </c>
      <c r="AN7" s="155">
        <v>-1.5713599920272801</v>
      </c>
      <c r="AO7" s="155">
        <v>-2.8952000141143799</v>
      </c>
      <c r="AP7" s="155">
        <f t="shared" si="16"/>
        <v>7.7910677715412424</v>
      </c>
      <c r="AQ7" s="155">
        <f t="shared" si="17"/>
        <v>8.598770805213217</v>
      </c>
      <c r="AR7" s="155">
        <f t="shared" si="18"/>
        <v>8.1348456622725553</v>
      </c>
      <c r="AS7" s="155">
        <f t="shared" si="19"/>
        <v>9.8319327731092425</v>
      </c>
      <c r="AT7" s="155">
        <f t="shared" si="20"/>
        <v>1.20327997207641</v>
      </c>
      <c r="AU7" s="155">
        <f t="shared" si="21"/>
        <v>1.2797999382019001</v>
      </c>
      <c r="AV7" s="155">
        <f t="shared" si="22"/>
        <v>1.5713599920272801</v>
      </c>
      <c r="AW7" s="155">
        <f t="shared" si="23"/>
        <v>2.8952000141143799</v>
      </c>
      <c r="AX7" s="155">
        <f t="shared" si="24"/>
        <v>5.8244283653048363</v>
      </c>
      <c r="AY7" s="155">
        <f t="shared" si="25"/>
        <v>9.3117974580816707</v>
      </c>
      <c r="AZ7" s="155">
        <f t="shared" si="26"/>
        <v>6.8853279995299967</v>
      </c>
      <c r="BA7" s="155">
        <f t="shared" si="27"/>
        <v>3.6900157925619648</v>
      </c>
      <c r="BB7" s="155">
        <f t="shared" si="28"/>
        <v>8.5359160228076814</v>
      </c>
      <c r="BC7" s="155">
        <f t="shared" si="29"/>
        <v>9.2517613772158143</v>
      </c>
      <c r="BD7" s="155">
        <f t="shared" si="30"/>
        <v>8.7700289436337595</v>
      </c>
      <c r="BE7" s="155">
        <f t="shared" si="31"/>
        <v>8.5203247609452024</v>
      </c>
      <c r="BF7" s="159">
        <f t="shared" si="32"/>
        <v>7.288688969900238</v>
      </c>
      <c r="BG7" s="223"/>
      <c r="BH7" s="12"/>
      <c r="BI7" s="12"/>
    </row>
    <row r="8" spans="1:61">
      <c r="A8" s="48" t="s">
        <v>61</v>
      </c>
      <c r="B8" s="46" t="s">
        <v>217</v>
      </c>
      <c r="C8" s="160">
        <v>802</v>
      </c>
      <c r="D8" s="285">
        <f>IF('Datos de Indicador'!E116="No dato","x",ROUND(IF('Datos de Indicador'!E116=0,0,IF(LOG('Datos de Indicador'!E116)&gt;D$302,10,IF(LOG('Datos de Indicador'!E116)&lt;D$301,0,10-(D$302-LOG('Datos de Indicador'!E116))/(D$302-D$301)*10))),1))</f>
        <v>10</v>
      </c>
      <c r="E8" s="153">
        <f>IF('Datos de Indicador'!E116="No dato","x",IF('Datos de Indicador'!E116="No dato","x", ('Datos de Indicador'!E116)/'Datos de Indicador'!AX116))</f>
        <v>8.1345343521385689E-3</v>
      </c>
      <c r="F8" s="154">
        <f t="shared" si="0"/>
        <v>10</v>
      </c>
      <c r="G8" s="155">
        <f t="shared" si="1"/>
        <v>10</v>
      </c>
      <c r="H8" s="285">
        <f>IF('Datos de Indicador'!F116="No dato","x",ROUND(IF('Datos de Indicador'!F116=0,0,IF(LOG('Datos de Indicador'!F116*1/40)&gt;H$302,10,IF(LOG('Datos de Indicador'!F116*1/40)&lt;H$301,0,10-(H$302-LOG('Datos de Indicador'!F116*1/40))/(H$302-H$301)*10))),1))</f>
        <v>0</v>
      </c>
      <c r="I8" s="153">
        <f>IF('Datos de Indicador'!F116="No dato","x",IF('Datos de Indicador'!F116="No dato","x",( 'Datos de Indicador'!F116*1/40)/'Datos de Indicador'!AX116))</f>
        <v>0</v>
      </c>
      <c r="J8" s="154">
        <f t="shared" si="2"/>
        <v>0</v>
      </c>
      <c r="K8" s="156">
        <f t="shared" si="3"/>
        <v>0</v>
      </c>
      <c r="L8" s="286">
        <f>IF('Datos de Indicador'!G116="No dato","x",ROUND(IF('Datos de Indicador'!G116=0,0,IF(LOG('Datos de Indicador'!G116)&gt;L$302,10,IF(LOG('Datos de Indicador'!G116)&lt;L$301,0,10-(L$302-LOG('Datos de Indicador'!G116))/(L$302-L$301)*10))),1))</f>
        <v>0</v>
      </c>
      <c r="M8" s="157">
        <f>IF('Datos de Indicador'!G116="No dato","x",IF('Datos de Indicador'!G116="No dato","x", 'Datos de Indicador'!G116/'Datos de Indicador'!AX116))</f>
        <v>0</v>
      </c>
      <c r="N8" s="158">
        <f t="shared" si="4"/>
        <v>0</v>
      </c>
      <c r="O8" s="156">
        <f t="shared" si="5"/>
        <v>0</v>
      </c>
      <c r="P8" s="155">
        <f t="shared" si="6"/>
        <v>0</v>
      </c>
      <c r="Q8" s="285">
        <f>IF('Datos de Indicador'!I116="No dato","x",ROUND(IF('Datos de Indicador'!I116=0,0,IF(LOG('Datos de Indicador'!I116)&gt;Q$302,10,IF(LOG('Datos de Indicador'!I116)&lt;Q$301,0,10-(Q$302-LOG('Datos de Indicador'!I116))/(Q$302-Q$301)*10))),1))</f>
        <v>10</v>
      </c>
      <c r="R8" s="153">
        <f>IF('Datos de Indicador'!I116="No dato","x",IF('Datos de Indicador'!I116="No dato","x",( 'Datos de Indicador'!I116)/'Datos de Indicador'!AX116))</f>
        <v>0.14877159492911204</v>
      </c>
      <c r="S8" s="154">
        <f t="shared" si="7"/>
        <v>10</v>
      </c>
      <c r="T8" s="289">
        <f>IF('Datos de Indicador'!J116="No dato","x",ROUND(IF('Datos de Indicador'!J116=0,0,IF(LOG('Datos de Indicador'!J116)&gt;T$302,10,IF(LOG('Datos de Indicador'!J116)&lt;T$301,0,10-(T$302-LOG('Datos de Indicador'!J116))/(T$302-T$301)*10))),1))</f>
        <v>10</v>
      </c>
      <c r="U8" s="307">
        <f>IF('Datos de Indicador'!J116="No dato","x",IF('Datos de Indicador'!J116="No dato","x", ('Datos de Indicador'!J116)/'Datos de Indicador'!AX116))</f>
        <v>3.04556966144068E-4</v>
      </c>
      <c r="V8" s="289">
        <f t="shared" si="8"/>
        <v>10</v>
      </c>
      <c r="W8" s="292">
        <f t="shared" si="9"/>
        <v>10</v>
      </c>
      <c r="X8" s="289">
        <f>IF('Datos de Indicador'!K116="No dato","x",ROUND(IF('Datos de Indicador'!K116=0,0,IF(LOG('Datos de Indicador'!K116)&gt;X$302,10,IF(LOG('Datos de Indicador'!K116)&lt;X$301,0,10-(X$302-LOG('Datos de Indicador'!K116))/(X$302-X$301)*10))),1))</f>
        <v>10</v>
      </c>
      <c r="Y8" s="310">
        <f>IF('Datos de Indicador'!K116="No dato","x",IF('Datos de Indicador'!K116="No dato","x", ('Datos de Indicador'!K116)/'Datos de Indicador'!AX116))</f>
        <v>3.0617722247108103E-4</v>
      </c>
      <c r="Z8" s="289">
        <f t="shared" si="10"/>
        <v>10</v>
      </c>
      <c r="AA8" s="291">
        <f t="shared" si="11"/>
        <v>10</v>
      </c>
      <c r="AB8" s="155">
        <f t="shared" si="12"/>
        <v>10</v>
      </c>
      <c r="AC8" s="155">
        <v>3.9999999105930002E-2</v>
      </c>
      <c r="AD8" s="155">
        <f t="shared" si="13"/>
        <v>8.5106381076446823E-3</v>
      </c>
      <c r="AE8" s="155">
        <v>-0.42111998796463002</v>
      </c>
      <c r="AF8" s="155">
        <f t="shared" si="14"/>
        <v>0.42111998796463002</v>
      </c>
      <c r="AG8" s="155">
        <f t="shared" si="15"/>
        <v>4.2907488588358325</v>
      </c>
      <c r="AH8" s="155">
        <v>5.2799997329711896</v>
      </c>
      <c r="AI8" s="155">
        <v>36.769996643066399</v>
      </c>
      <c r="AJ8" s="155">
        <v>17.400001525899999</v>
      </c>
      <c r="AK8" s="155">
        <v>223</v>
      </c>
      <c r="AL8" s="155">
        <v>-1.2347999811172401</v>
      </c>
      <c r="AM8" s="155">
        <v>-1.3899999856948799</v>
      </c>
      <c r="AN8" s="155">
        <v>-1.6677999496459901</v>
      </c>
      <c r="AO8" s="155">
        <v>-2.92400002479553</v>
      </c>
      <c r="AP8" s="155">
        <f t="shared" si="16"/>
        <v>0.2050485333192695</v>
      </c>
      <c r="AQ8" s="155">
        <f t="shared" si="17"/>
        <v>1.1292996300306104</v>
      </c>
      <c r="AR8" s="155">
        <f t="shared" si="18"/>
        <v>0.58395145332078813</v>
      </c>
      <c r="AS8" s="155">
        <f t="shared" si="19"/>
        <v>6.1064425770308128</v>
      </c>
      <c r="AT8" s="155">
        <f t="shared" si="20"/>
        <v>1.2347999811172401</v>
      </c>
      <c r="AU8" s="155">
        <f t="shared" si="21"/>
        <v>1.3899999856948799</v>
      </c>
      <c r="AV8" s="155">
        <f t="shared" si="22"/>
        <v>1.6677999496459901</v>
      </c>
      <c r="AW8" s="155">
        <f t="shared" si="23"/>
        <v>2.92400002479553</v>
      </c>
      <c r="AX8" s="155">
        <f t="shared" si="24"/>
        <v>5.4309397843819065</v>
      </c>
      <c r="AY8" s="155">
        <f t="shared" si="25"/>
        <v>8.3369898176270762</v>
      </c>
      <c r="AZ8" s="155">
        <f t="shared" si="26"/>
        <v>5.6668516729259633</v>
      </c>
      <c r="BA8" s="155">
        <f t="shared" si="27"/>
        <v>3.1141998157136208</v>
      </c>
      <c r="BB8" s="155">
        <f t="shared" si="28"/>
        <v>5.9393313862835297</v>
      </c>
      <c r="BC8" s="155">
        <f t="shared" si="29"/>
        <v>6.5777149079429478</v>
      </c>
      <c r="BD8" s="155">
        <f t="shared" si="30"/>
        <v>6.0418005210411252</v>
      </c>
      <c r="BE8" s="155">
        <f t="shared" si="31"/>
        <v>6.5367737321240718</v>
      </c>
      <c r="BF8" s="159">
        <f t="shared" si="32"/>
        <v>5.7165432494905799</v>
      </c>
      <c r="BG8" s="223"/>
      <c r="BH8" s="12"/>
      <c r="BI8" s="12"/>
    </row>
    <row r="9" spans="1:61">
      <c r="A9" s="48" t="s">
        <v>341</v>
      </c>
      <c r="B9" s="46" t="s">
        <v>344</v>
      </c>
      <c r="C9" s="160">
        <v>1703</v>
      </c>
      <c r="D9" s="285">
        <f>IF('Datos de Indicador'!E286="No dato","x",ROUND(IF('Datos de Indicador'!E286=0,0,IF(LOG('Datos de Indicador'!E286)&gt;D$302,10,IF(LOG('Datos de Indicador'!E286)&lt;D$301,0,10-(D$302-LOG('Datos de Indicador'!E286))/(D$302-D$301)*10))),1))</f>
        <v>10</v>
      </c>
      <c r="E9" s="153">
        <f>IF('Datos de Indicador'!E286="No dato","x",IF('Datos de Indicador'!E286="No dato","x", ('Datos de Indicador'!E286)/'Datos de Indicador'!AX286))</f>
        <v>2.8572174946610851E-3</v>
      </c>
      <c r="F9" s="154">
        <f t="shared" si="0"/>
        <v>10</v>
      </c>
      <c r="G9" s="155">
        <f t="shared" si="1"/>
        <v>10</v>
      </c>
      <c r="H9" s="285">
        <f>IF('Datos de Indicador'!F286="No dato","x",ROUND(IF('Datos de Indicador'!F286=0,0,IF(LOG('Datos de Indicador'!F286*1/40)&gt;H$302,10,IF(LOG('Datos de Indicador'!F286*1/40)&lt;H$301,0,10-(H$302-LOG('Datos de Indicador'!F286*1/40))/(H$302-H$301)*10))),1))</f>
        <v>0</v>
      </c>
      <c r="I9" s="153">
        <f>IF('Datos de Indicador'!F286="No dato","x",IF('Datos de Indicador'!F286="No dato","x",( 'Datos de Indicador'!F286*1/40)/'Datos de Indicador'!AX286))</f>
        <v>0</v>
      </c>
      <c r="J9" s="154">
        <f t="shared" si="2"/>
        <v>0</v>
      </c>
      <c r="K9" s="156">
        <f t="shared" si="3"/>
        <v>0</v>
      </c>
      <c r="L9" s="286">
        <f>IF('Datos de Indicador'!G286="No dato","x",ROUND(IF('Datos de Indicador'!G286=0,0,IF(LOG('Datos de Indicador'!G286)&gt;L$302,10,IF(LOG('Datos de Indicador'!G286)&lt;L$301,0,10-(L$302-LOG('Datos de Indicador'!G286))/(L$302-L$301)*10))),1))</f>
        <v>10</v>
      </c>
      <c r="M9" s="157">
        <f>IF('Datos de Indicador'!G286="No dato","x",IF('Datos de Indicador'!G286="No dato","x", 'Datos de Indicador'!G286/'Datos de Indicador'!AX286))</f>
        <v>0.98769927051155615</v>
      </c>
      <c r="N9" s="158">
        <f t="shared" si="4"/>
        <v>10</v>
      </c>
      <c r="O9" s="156">
        <f t="shared" si="5"/>
        <v>10</v>
      </c>
      <c r="P9" s="155">
        <f t="shared" si="6"/>
        <v>7.6</v>
      </c>
      <c r="Q9" s="285">
        <f>IF('Datos de Indicador'!I286="No dato","x",ROUND(IF('Datos de Indicador'!I286=0,0,IF(LOG('Datos de Indicador'!I286)&gt;Q$302,10,IF(LOG('Datos de Indicador'!I286)&lt;Q$301,0,10-(Q$302-LOG('Datos de Indicador'!I286))/(Q$302-Q$301)*10))),1))</f>
        <v>10</v>
      </c>
      <c r="R9" s="153">
        <f>IF('Datos de Indicador'!I286="No dato","x",IF('Datos de Indicador'!I286="No dato","x",( 'Datos de Indicador'!I286)/'Datos de Indicador'!AX286))</f>
        <v>1.869436589363967E-2</v>
      </c>
      <c r="S9" s="154">
        <f t="shared" si="7"/>
        <v>10</v>
      </c>
      <c r="T9" s="289">
        <f>IF('Datos de Indicador'!J286="No dato","x",ROUND(IF('Datos de Indicador'!J286=0,0,IF(LOG('Datos de Indicador'!J286)&gt;T$302,10,IF(LOG('Datos de Indicador'!J286)&lt;T$301,0,10-(T$302-LOG('Datos de Indicador'!J286))/(T$302-T$301)*10))),1))</f>
        <v>10</v>
      </c>
      <c r="U9" s="307">
        <f>IF('Datos de Indicador'!J286="No dato","x",IF('Datos de Indicador'!J286="No dato","x", ('Datos de Indicador'!J286)/'Datos de Indicador'!AX286))</f>
        <v>3.4690702124463662E-4</v>
      </c>
      <c r="V9" s="289">
        <f t="shared" si="8"/>
        <v>10</v>
      </c>
      <c r="W9" s="292">
        <f t="shared" si="9"/>
        <v>10</v>
      </c>
      <c r="X9" s="289">
        <f>IF('Datos de Indicador'!K286="No dato","x",ROUND(IF('Datos de Indicador'!K286=0,0,IF(LOG('Datos de Indicador'!K286)&gt;X$302,10,IF(LOG('Datos de Indicador'!K286)&lt;X$301,0,10-(X$302-LOG('Datos de Indicador'!K286))/(X$302-X$301)*10))),1))</f>
        <v>10</v>
      </c>
      <c r="Y9" s="310">
        <f>IF('Datos de Indicador'!K286="No dato","x",IF('Datos de Indicador'!K286="No dato","x", ('Datos de Indicador'!K286)/'Datos de Indicador'!AX286))</f>
        <v>2.523744987065024E-4</v>
      </c>
      <c r="Z9" s="289">
        <f t="shared" si="10"/>
        <v>10</v>
      </c>
      <c r="AA9" s="291">
        <f t="shared" si="11"/>
        <v>10</v>
      </c>
      <c r="AB9" s="155">
        <f t="shared" si="12"/>
        <v>10</v>
      </c>
      <c r="AC9" s="155">
        <v>31.780002593994102</v>
      </c>
      <c r="AD9" s="155">
        <f t="shared" si="13"/>
        <v>6.7617026795732125</v>
      </c>
      <c r="AE9" s="155">
        <v>-0.37751999497413602</v>
      </c>
      <c r="AF9" s="155">
        <f t="shared" si="14"/>
        <v>0.37751999497413602</v>
      </c>
      <c r="AG9" s="155">
        <f t="shared" si="15"/>
        <v>3.2236907893100581</v>
      </c>
      <c r="AH9" s="155">
        <v>236.20001220703099</v>
      </c>
      <c r="AI9" s="155">
        <v>315.97998046875</v>
      </c>
      <c r="AJ9" s="155">
        <v>277.48001098600002</v>
      </c>
      <c r="AK9" s="155">
        <v>362</v>
      </c>
      <c r="AL9" s="155">
        <v>-1.02279996871948</v>
      </c>
      <c r="AM9" s="155">
        <v>-1.2020000219345</v>
      </c>
      <c r="AN9" s="155">
        <v>-1.4672000408172601</v>
      </c>
      <c r="AO9" s="155">
        <v>-2.8171999454498202</v>
      </c>
      <c r="AP9" s="155">
        <f t="shared" si="16"/>
        <v>9.1728160080400389</v>
      </c>
      <c r="AQ9" s="155">
        <f t="shared" si="17"/>
        <v>9.7045446727753877</v>
      </c>
      <c r="AR9" s="155">
        <f t="shared" si="18"/>
        <v>9.3123472110938152</v>
      </c>
      <c r="AS9" s="155">
        <f t="shared" si="19"/>
        <v>10</v>
      </c>
      <c r="AT9" s="155">
        <f t="shared" si="20"/>
        <v>1.02279996871948</v>
      </c>
      <c r="AU9" s="155">
        <f t="shared" si="21"/>
        <v>1.2020000219345</v>
      </c>
      <c r="AV9" s="155">
        <f t="shared" si="22"/>
        <v>1.4672000408172601</v>
      </c>
      <c r="AW9" s="155">
        <f t="shared" si="23"/>
        <v>2.8171999454498202</v>
      </c>
      <c r="AX9" s="155">
        <f t="shared" si="24"/>
        <v>8.077499432444796</v>
      </c>
      <c r="AY9" s="155">
        <f t="shared" si="25"/>
        <v>10</v>
      </c>
      <c r="AZ9" s="155">
        <f t="shared" si="26"/>
        <v>8.201343040011702</v>
      </c>
      <c r="BA9" s="155">
        <f t="shared" si="27"/>
        <v>5.2495181910009272</v>
      </c>
      <c r="BB9" s="155">
        <f t="shared" si="28"/>
        <v>9.1417192400808052</v>
      </c>
      <c r="BC9" s="155">
        <f t="shared" si="29"/>
        <v>9.5507574454625654</v>
      </c>
      <c r="BD9" s="155">
        <f t="shared" si="30"/>
        <v>9.1856150418509195</v>
      </c>
      <c r="BE9" s="155">
        <f t="shared" si="31"/>
        <v>8.8082530318334875</v>
      </c>
      <c r="BF9" s="159">
        <f t="shared" si="32"/>
        <v>7.9308989114805444</v>
      </c>
      <c r="BG9" s="223"/>
      <c r="BH9" s="12"/>
      <c r="BI9" s="12"/>
    </row>
    <row r="10" spans="1:61">
      <c r="A10" s="48" t="s">
        <v>186</v>
      </c>
      <c r="B10" s="46" t="s">
        <v>187</v>
      </c>
      <c r="C10" s="160">
        <v>602</v>
      </c>
      <c r="D10" s="285">
        <f>IF('Datos de Indicador'!E81="No dato","x",ROUND(IF('Datos de Indicador'!E81=0,0,IF(LOG('Datos de Indicador'!E81)&gt;D$302,10,IF(LOG('Datos de Indicador'!E81)&lt;D$301,0,10-(D$302-LOG('Datos de Indicador'!E81))/(D$302-D$301)*10))),1))</f>
        <v>10</v>
      </c>
      <c r="E10" s="153">
        <f>IF('Datos de Indicador'!E81="No dato","x",IF('Datos de Indicador'!E81="No dato","x", ('Datos de Indicador'!E81)/'Datos de Indicador'!AX81))</f>
        <v>9.2220291773530791E-2</v>
      </c>
      <c r="F10" s="154">
        <f t="shared" si="0"/>
        <v>10</v>
      </c>
      <c r="G10" s="155">
        <f t="shared" si="1"/>
        <v>10</v>
      </c>
      <c r="H10" s="285">
        <f>IF('Datos de Indicador'!F81="No dato","x",ROUND(IF('Datos de Indicador'!F81=0,0,IF(LOG('Datos de Indicador'!F81*1/40)&gt;H$302,10,IF(LOG('Datos de Indicador'!F81*1/40)&lt;H$301,0,10-(H$302-LOG('Datos de Indicador'!F81*1/40))/(H$302-H$301)*10))),1))</f>
        <v>0</v>
      </c>
      <c r="I10" s="153">
        <f>IF('Datos de Indicador'!F81="No dato","x",IF('Datos de Indicador'!F81="No dato","x",( 'Datos de Indicador'!F81*1/40)/'Datos de Indicador'!AX81))</f>
        <v>0</v>
      </c>
      <c r="J10" s="154">
        <f t="shared" si="2"/>
        <v>0</v>
      </c>
      <c r="K10" s="156">
        <f t="shared" si="3"/>
        <v>0</v>
      </c>
      <c r="L10" s="286">
        <f>IF('Datos de Indicador'!G81="No dato","x",ROUND(IF('Datos de Indicador'!G81=0,0,IF(LOG('Datos de Indicador'!G81)&gt;L$302,10,IF(LOG('Datos de Indicador'!G81)&lt;L$301,0,10-(L$302-LOG('Datos de Indicador'!G81))/(L$302-L$301)*10))),1))</f>
        <v>0</v>
      </c>
      <c r="M10" s="157">
        <f>IF('Datos de Indicador'!G81="No dato","x",IF('Datos de Indicador'!G81="No dato","x", 'Datos de Indicador'!G81/'Datos de Indicador'!AX81))</f>
        <v>0</v>
      </c>
      <c r="N10" s="158">
        <f t="shared" si="4"/>
        <v>0</v>
      </c>
      <c r="O10" s="156">
        <f t="shared" si="5"/>
        <v>0</v>
      </c>
      <c r="P10" s="155">
        <f t="shared" si="6"/>
        <v>0</v>
      </c>
      <c r="Q10" s="285">
        <f>IF('Datos de Indicador'!I81="No dato","x",ROUND(IF('Datos de Indicador'!I81=0,0,IF(LOG('Datos de Indicador'!I81)&gt;Q$302,10,IF(LOG('Datos de Indicador'!I81)&lt;Q$301,0,10-(Q$302-LOG('Datos de Indicador'!I81))/(Q$302-Q$301)*10))),1))</f>
        <v>10</v>
      </c>
      <c r="R10" s="153">
        <f>IF('Datos de Indicador'!I81="No dato","x",IF('Datos de Indicador'!I81="No dato","x",( 'Datos de Indicador'!I81)/'Datos de Indicador'!AX81))</f>
        <v>0.10622983370563416</v>
      </c>
      <c r="S10" s="154">
        <f t="shared" si="7"/>
        <v>10</v>
      </c>
      <c r="T10" s="289">
        <f>IF('Datos de Indicador'!J81="No dato","x",ROUND(IF('Datos de Indicador'!J81=0,0,IF(LOG('Datos de Indicador'!J81)&gt;T$302,10,IF(LOG('Datos de Indicador'!J81)&lt;T$301,0,10-(T$302-LOG('Datos de Indicador'!J81))/(T$302-T$301)*10))),1))</f>
        <v>10</v>
      </c>
      <c r="U10" s="307">
        <f>IF('Datos de Indicador'!J81="No dato","x",IF('Datos de Indicador'!J81="No dato","x", ('Datos de Indicador'!J81)/'Datos de Indicador'!AX81))</f>
        <v>3.0161330354926781E-4</v>
      </c>
      <c r="V10" s="289">
        <f t="shared" si="8"/>
        <v>10</v>
      </c>
      <c r="W10" s="292">
        <f t="shared" si="9"/>
        <v>10</v>
      </c>
      <c r="X10" s="289">
        <f>IF('Datos de Indicador'!K81="No dato","x",ROUND(IF('Datos de Indicador'!K81=0,0,IF(LOG('Datos de Indicador'!K81)&gt;X$302,10,IF(LOG('Datos de Indicador'!K81)&lt;X$301,0,10-(X$302-LOG('Datos de Indicador'!K81))/(X$302-X$301)*10))),1))</f>
        <v>0</v>
      </c>
      <c r="Y10" s="310">
        <f>IF('Datos de Indicador'!K81="No dato","x",IF('Datos de Indicador'!K81="No dato","x", ('Datos de Indicador'!K81)/'Datos de Indicador'!AX81))</f>
        <v>0</v>
      </c>
      <c r="Z10" s="289">
        <f t="shared" si="10"/>
        <v>0</v>
      </c>
      <c r="AA10" s="291">
        <f t="shared" si="11"/>
        <v>0</v>
      </c>
      <c r="AB10" s="155">
        <f t="shared" si="12"/>
        <v>10</v>
      </c>
      <c r="AC10" s="155">
        <v>0.21999999880790699</v>
      </c>
      <c r="AD10" s="155">
        <f t="shared" si="13"/>
        <v>4.6808510384661058E-2</v>
      </c>
      <c r="AE10" s="155">
        <v>-0.429080009460449</v>
      </c>
      <c r="AF10" s="155">
        <f t="shared" si="14"/>
        <v>0.429080009460449</v>
      </c>
      <c r="AG10" s="155">
        <f t="shared" si="15"/>
        <v>4.4855609353552977</v>
      </c>
      <c r="AH10" s="155">
        <v>6.3299994468688903</v>
      </c>
      <c r="AI10" s="155">
        <v>31.9200019836425</v>
      </c>
      <c r="AJ10" s="155">
        <v>18.330001831099999</v>
      </c>
      <c r="AK10" s="155">
        <v>231</v>
      </c>
      <c r="AL10" s="155">
        <v>-1.2827999591827299</v>
      </c>
      <c r="AM10" s="155">
        <v>-1.44740009307861</v>
      </c>
      <c r="AN10" s="155">
        <v>-1.7086000442504801</v>
      </c>
      <c r="AO10" s="155">
        <v>-2.9261999130249001</v>
      </c>
      <c r="AP10" s="155">
        <f t="shared" si="16"/>
        <v>0.24582522123762679</v>
      </c>
      <c r="AQ10" s="155">
        <f t="shared" si="17"/>
        <v>0.98034402288968225</v>
      </c>
      <c r="AR10" s="155">
        <f t="shared" si="18"/>
        <v>0.61516265919349722</v>
      </c>
      <c r="AS10" s="155">
        <f t="shared" si="19"/>
        <v>6.3305322128851538</v>
      </c>
      <c r="AT10" s="155">
        <f t="shared" si="20"/>
        <v>1.2827999591827299</v>
      </c>
      <c r="AU10" s="155">
        <f t="shared" si="21"/>
        <v>1.44740009307861</v>
      </c>
      <c r="AV10" s="155">
        <f t="shared" si="22"/>
        <v>1.7086000442504801</v>
      </c>
      <c r="AW10" s="155">
        <f t="shared" si="23"/>
        <v>2.9261999130249001</v>
      </c>
      <c r="AX10" s="155">
        <f t="shared" si="24"/>
        <v>4.8317190408581601</v>
      </c>
      <c r="AY10" s="155">
        <f t="shared" si="25"/>
        <v>7.829239916302047</v>
      </c>
      <c r="AZ10" s="155">
        <f t="shared" si="26"/>
        <v>5.1513604737766681</v>
      </c>
      <c r="BA10" s="155">
        <f t="shared" si="27"/>
        <v>3.0702161240484989</v>
      </c>
      <c r="BB10" s="155">
        <f t="shared" si="28"/>
        <v>4.1795907103492977</v>
      </c>
      <c r="BC10" s="155">
        <f t="shared" si="29"/>
        <v>4.8015973231986218</v>
      </c>
      <c r="BD10" s="155">
        <f t="shared" si="30"/>
        <v>4.294420522161694</v>
      </c>
      <c r="BE10" s="155">
        <f t="shared" si="31"/>
        <v>4.9001247228222757</v>
      </c>
      <c r="BF10" s="159">
        <f t="shared" si="32"/>
        <v>4.0887282409566597</v>
      </c>
      <c r="BG10" s="223"/>
      <c r="BH10" s="12"/>
      <c r="BI10" s="12"/>
    </row>
    <row r="11" spans="1:61">
      <c r="A11" s="48" t="s">
        <v>316</v>
      </c>
      <c r="B11" s="46" t="s">
        <v>318</v>
      </c>
      <c r="C11" s="160">
        <v>1602</v>
      </c>
      <c r="D11" s="285">
        <f>IF('Datos de Indicador'!E257="No dato","x",ROUND(IF('Datos de Indicador'!E257=0,0,IF(LOG('Datos de Indicador'!E257)&gt;D$302,10,IF(LOG('Datos de Indicador'!E257)&lt;D$301,0,10-(D$302-LOG('Datos de Indicador'!E257))/(D$302-D$301)*10))),1))</f>
        <v>10</v>
      </c>
      <c r="E11" s="153">
        <f>IF('Datos de Indicador'!E257="No dato","x",IF('Datos de Indicador'!E257="No dato","x", ('Datos de Indicador'!E257)/'Datos de Indicador'!AX257))</f>
        <v>3.5438937140731055E-2</v>
      </c>
      <c r="F11" s="154">
        <f t="shared" si="0"/>
        <v>10</v>
      </c>
      <c r="G11" s="155">
        <f t="shared" si="1"/>
        <v>10</v>
      </c>
      <c r="H11" s="285">
        <f>IF('Datos de Indicador'!F257="No dato","x",ROUND(IF('Datos de Indicador'!F257=0,0,IF(LOG('Datos de Indicador'!F257*1/40)&gt;H$302,10,IF(LOG('Datos de Indicador'!F257*1/40)&lt;H$301,0,10-(H$302-LOG('Datos de Indicador'!F257*1/40))/(H$302-H$301)*10))),1))</f>
        <v>0</v>
      </c>
      <c r="I11" s="153">
        <f>IF('Datos de Indicador'!F257="No dato","x",IF('Datos de Indicador'!F257="No dato","x",( 'Datos de Indicador'!F257*1/40)/'Datos de Indicador'!AX257))</f>
        <v>0</v>
      </c>
      <c r="J11" s="154">
        <f t="shared" si="2"/>
        <v>0</v>
      </c>
      <c r="K11" s="156">
        <f t="shared" si="3"/>
        <v>0</v>
      </c>
      <c r="L11" s="286">
        <f>IF('Datos de Indicador'!G257="No dato","x",ROUND(IF('Datos de Indicador'!G257=0,0,IF(LOG('Datos de Indicador'!G257)&gt;L$302,10,IF(LOG('Datos de Indicador'!G257)&lt;L$301,0,10-(L$302-LOG('Datos de Indicador'!G257))/(L$302-L$301)*10))),1))</f>
        <v>0</v>
      </c>
      <c r="M11" s="157">
        <f>IF('Datos de Indicador'!G257="No dato","x",IF('Datos de Indicador'!G257="No dato","x", 'Datos de Indicador'!G257/'Datos de Indicador'!AX257))</f>
        <v>0</v>
      </c>
      <c r="N11" s="158">
        <f t="shared" si="4"/>
        <v>0</v>
      </c>
      <c r="O11" s="156">
        <f t="shared" si="5"/>
        <v>0</v>
      </c>
      <c r="P11" s="155">
        <f t="shared" si="6"/>
        <v>0</v>
      </c>
      <c r="Q11" s="285">
        <f>IF('Datos de Indicador'!I257="No dato","x",ROUND(IF('Datos de Indicador'!I257=0,0,IF(LOG('Datos de Indicador'!I257)&gt;Q$302,10,IF(LOG('Datos de Indicador'!I257)&lt;Q$301,0,10-(Q$302-LOG('Datos de Indicador'!I257))/(Q$302-Q$301)*10))),1))</f>
        <v>0</v>
      </c>
      <c r="R11" s="153">
        <f>IF('Datos de Indicador'!I257="No dato","x",IF('Datos de Indicador'!I257="No dato","x",( 'Datos de Indicador'!I257)/'Datos de Indicador'!AX257))</f>
        <v>0</v>
      </c>
      <c r="S11" s="154">
        <f t="shared" si="7"/>
        <v>0</v>
      </c>
      <c r="T11" s="289">
        <f>IF('Datos de Indicador'!J257="No dato","x",ROUND(IF('Datos de Indicador'!J257=0,0,IF(LOG('Datos de Indicador'!J257)&gt;T$302,10,IF(LOG('Datos de Indicador'!J257)&lt;T$301,0,10-(T$302-LOG('Datos de Indicador'!J257))/(T$302-T$301)*10))),1))</f>
        <v>10</v>
      </c>
      <c r="U11" s="307">
        <f>IF('Datos de Indicador'!J257="No dato","x",IF('Datos de Indicador'!J257="No dato","x", ('Datos de Indicador'!J257)/'Datos de Indicador'!AX257))</f>
        <v>3.4552175905765657E-4</v>
      </c>
      <c r="V11" s="289">
        <f t="shared" si="8"/>
        <v>10</v>
      </c>
      <c r="W11" s="292">
        <f t="shared" si="9"/>
        <v>10</v>
      </c>
      <c r="X11" s="289">
        <f>IF('Datos de Indicador'!K257="No dato","x",ROUND(IF('Datos de Indicador'!K257=0,0,IF(LOG('Datos de Indicador'!K257)&gt;X$302,10,IF(LOG('Datos de Indicador'!K257)&lt;X$301,0,10-(X$302-LOG('Datos de Indicador'!K257))/(X$302-X$301)*10))),1))</f>
        <v>0</v>
      </c>
      <c r="Y11" s="310">
        <f>IF('Datos de Indicador'!K257="No dato","x",IF('Datos de Indicador'!K257="No dato","x", ('Datos de Indicador'!K257)/'Datos de Indicador'!AX257))</f>
        <v>0</v>
      </c>
      <c r="Z11" s="289">
        <f t="shared" si="10"/>
        <v>0</v>
      </c>
      <c r="AA11" s="291">
        <f t="shared" si="11"/>
        <v>0</v>
      </c>
      <c r="AB11" s="155">
        <f t="shared" si="12"/>
        <v>0</v>
      </c>
      <c r="AC11" s="155">
        <v>0</v>
      </c>
      <c r="AD11" s="155">
        <f t="shared" si="13"/>
        <v>0</v>
      </c>
      <c r="AE11" s="155">
        <v>-0.43360000848770103</v>
      </c>
      <c r="AF11" s="155">
        <f t="shared" si="14"/>
        <v>0.43360000848770103</v>
      </c>
      <c r="AG11" s="155">
        <f t="shared" si="15"/>
        <v>4.5961825457149477</v>
      </c>
      <c r="AH11" s="155">
        <v>0.66799998283386197</v>
      </c>
      <c r="AI11" s="155">
        <v>6.4780001640319798</v>
      </c>
      <c r="AJ11" s="155">
        <v>3.3639998435999998</v>
      </c>
      <c r="AK11" s="155">
        <v>157</v>
      </c>
      <c r="AL11" s="155">
        <v>-1.4157999753952</v>
      </c>
      <c r="AM11" s="155">
        <v>-1.59608006477356</v>
      </c>
      <c r="AN11" s="155">
        <v>-1.66064000129699</v>
      </c>
      <c r="AO11" s="155">
        <v>-2.89512014389038</v>
      </c>
      <c r="AP11" s="155">
        <f t="shared" si="16"/>
        <v>2.5941746906169398E-2</v>
      </c>
      <c r="AQ11" s="155">
        <f t="shared" si="17"/>
        <v>0.19895577526409777</v>
      </c>
      <c r="AR11" s="155">
        <f t="shared" si="18"/>
        <v>0.11289726582593024</v>
      </c>
      <c r="AS11" s="155">
        <f t="shared" si="19"/>
        <v>4.257703081232493</v>
      </c>
      <c r="AT11" s="155">
        <f t="shared" si="20"/>
        <v>1.4157999753952</v>
      </c>
      <c r="AU11" s="155">
        <f t="shared" si="21"/>
        <v>1.59608006477356</v>
      </c>
      <c r="AV11" s="155">
        <f t="shared" si="22"/>
        <v>1.66064000129699</v>
      </c>
      <c r="AW11" s="155">
        <f t="shared" si="23"/>
        <v>2.89512014389038</v>
      </c>
      <c r="AX11" s="155">
        <f t="shared" si="24"/>
        <v>3.171377269560451</v>
      </c>
      <c r="AY11" s="155">
        <f t="shared" si="25"/>
        <v>6.5140465412715773</v>
      </c>
      <c r="AZ11" s="155">
        <f t="shared" si="26"/>
        <v>5.7573144621928023</v>
      </c>
      <c r="BA11" s="155">
        <f t="shared" si="27"/>
        <v>3.6916126861035252</v>
      </c>
      <c r="BB11" s="155">
        <f t="shared" si="28"/>
        <v>3.8662198360777702</v>
      </c>
      <c r="BC11" s="155">
        <f t="shared" si="29"/>
        <v>4.4521670527559456</v>
      </c>
      <c r="BD11" s="155">
        <f t="shared" si="30"/>
        <v>4.3117019546697888</v>
      </c>
      <c r="BE11" s="155">
        <f t="shared" si="31"/>
        <v>4.6582192945560026</v>
      </c>
      <c r="BF11" s="159">
        <f t="shared" si="32"/>
        <v>4.0993637576191579</v>
      </c>
      <c r="BG11" s="223"/>
      <c r="BH11" s="12"/>
      <c r="BI11" s="12"/>
    </row>
    <row r="12" spans="1:61">
      <c r="A12" s="48" t="s">
        <v>341</v>
      </c>
      <c r="B12" s="46" t="s">
        <v>345</v>
      </c>
      <c r="C12" s="160">
        <v>1704</v>
      </c>
      <c r="D12" s="285">
        <f>IF('Datos de Indicador'!E287="No dato","x",ROUND(IF('Datos de Indicador'!E287=0,0,IF(LOG('Datos de Indicador'!E287)&gt;D$302,10,IF(LOG('Datos de Indicador'!E287)&lt;D$301,0,10-(D$302-LOG('Datos de Indicador'!E287))/(D$302-D$301)*10))),1))</f>
        <v>10</v>
      </c>
      <c r="E12" s="153">
        <f>IF('Datos de Indicador'!E287="No dato","x",IF('Datos de Indicador'!E287="No dato","x", ('Datos de Indicador'!E287)/'Datos de Indicador'!AX287))</f>
        <v>5.5764673079604073E-4</v>
      </c>
      <c r="F12" s="154">
        <f t="shared" si="0"/>
        <v>10</v>
      </c>
      <c r="G12" s="155">
        <f t="shared" si="1"/>
        <v>10</v>
      </c>
      <c r="H12" s="285">
        <f>IF('Datos de Indicador'!F287="No dato","x",ROUND(IF('Datos de Indicador'!F287=0,0,IF(LOG('Datos de Indicador'!F287*1/40)&gt;H$302,10,IF(LOG('Datos de Indicador'!F287*1/40)&lt;H$301,0,10-(H$302-LOG('Datos de Indicador'!F287*1/40))/(H$302-H$301)*10))),1))</f>
        <v>0</v>
      </c>
      <c r="I12" s="153">
        <f>IF('Datos de Indicador'!F287="No dato","x",IF('Datos de Indicador'!F287="No dato","x",( 'Datos de Indicador'!F287*1/40)/'Datos de Indicador'!AX287))</f>
        <v>0</v>
      </c>
      <c r="J12" s="154">
        <f t="shared" si="2"/>
        <v>0</v>
      </c>
      <c r="K12" s="156">
        <f t="shared" si="3"/>
        <v>0</v>
      </c>
      <c r="L12" s="286">
        <f>IF('Datos de Indicador'!G287="No dato","x",ROUND(IF('Datos de Indicador'!G287=0,0,IF(LOG('Datos de Indicador'!G287)&gt;L$302,10,IF(LOG('Datos de Indicador'!G287)&lt;L$301,0,10-(L$302-LOG('Datos de Indicador'!G287))/(L$302-L$301)*10))),1))</f>
        <v>0</v>
      </c>
      <c r="M12" s="157">
        <f>IF('Datos de Indicador'!G287="No dato","x",IF('Datos de Indicador'!G287="No dato","x", 'Datos de Indicador'!G287/'Datos de Indicador'!AX287))</f>
        <v>0</v>
      </c>
      <c r="N12" s="158">
        <f t="shared" si="4"/>
        <v>0</v>
      </c>
      <c r="O12" s="156">
        <f t="shared" si="5"/>
        <v>0</v>
      </c>
      <c r="P12" s="155">
        <f t="shared" si="6"/>
        <v>0</v>
      </c>
      <c r="Q12" s="285">
        <f>IF('Datos de Indicador'!I287="No dato","x",ROUND(IF('Datos de Indicador'!I287=0,0,IF(LOG('Datos de Indicador'!I287)&gt;Q$302,10,IF(LOG('Datos de Indicador'!I287)&lt;Q$301,0,10-(Q$302-LOG('Datos de Indicador'!I287))/(Q$302-Q$301)*10))),1))</f>
        <v>10</v>
      </c>
      <c r="R12" s="153">
        <f>IF('Datos de Indicador'!I287="No dato","x",IF('Datos de Indicador'!I287="No dato","x",( 'Datos de Indicador'!I287)/'Datos de Indicador'!AX287))</f>
        <v>9.828523630280217E-2</v>
      </c>
      <c r="S12" s="154">
        <f t="shared" si="7"/>
        <v>10</v>
      </c>
      <c r="T12" s="289">
        <f>IF('Datos de Indicador'!J287="No dato","x",ROUND(IF('Datos de Indicador'!J287=0,0,IF(LOG('Datos de Indicador'!J287)&gt;T$302,10,IF(LOG('Datos de Indicador'!J287)&lt;T$301,0,10-(T$302-LOG('Datos de Indicador'!J287))/(T$302-T$301)*10))),1))</f>
        <v>10</v>
      </c>
      <c r="U12" s="307">
        <f>IF('Datos de Indicador'!J287="No dato","x",IF('Datos de Indicador'!J287="No dato","x", ('Datos de Indicador'!J287)/'Datos de Indicador'!AX287))</f>
        <v>3.2141363446256793E-4</v>
      </c>
      <c r="V12" s="289">
        <f t="shared" si="8"/>
        <v>10</v>
      </c>
      <c r="W12" s="292">
        <f t="shared" si="9"/>
        <v>10</v>
      </c>
      <c r="X12" s="289">
        <f>IF('Datos de Indicador'!K287="No dato","x",ROUND(IF('Datos de Indicador'!K287=0,0,IF(LOG('Datos de Indicador'!K287)&gt;X$302,10,IF(LOG('Datos de Indicador'!K287)&lt;X$301,0,10-(X$302-LOG('Datos de Indicador'!K287))/(X$302-X$301)*10))),1))</f>
        <v>10</v>
      </c>
      <c r="Y12" s="310">
        <f>IF('Datos de Indicador'!K287="No dato","x",IF('Datos de Indicador'!K287="No dato","x", ('Datos de Indicador'!K287)/'Datos de Indicador'!AX287))</f>
        <v>2.4442751133595223E-4</v>
      </c>
      <c r="Z12" s="289">
        <f t="shared" si="10"/>
        <v>10</v>
      </c>
      <c r="AA12" s="291">
        <f t="shared" si="11"/>
        <v>10</v>
      </c>
      <c r="AB12" s="155">
        <f t="shared" si="12"/>
        <v>10</v>
      </c>
      <c r="AC12" s="155">
        <v>3.1139998435974099</v>
      </c>
      <c r="AD12" s="155">
        <f t="shared" si="13"/>
        <v>0.66255315821221483</v>
      </c>
      <c r="AE12" s="155">
        <v>-0.44400000572204601</v>
      </c>
      <c r="AF12" s="155">
        <f t="shared" si="14"/>
        <v>0.44400000572204601</v>
      </c>
      <c r="AG12" s="155">
        <f t="shared" si="15"/>
        <v>4.8507101318632548</v>
      </c>
      <c r="AH12" s="155">
        <v>61.812000274658203</v>
      </c>
      <c r="AI12" s="155">
        <v>154.56201171875</v>
      </c>
      <c r="AJ12" s="155">
        <v>107.197998047</v>
      </c>
      <c r="AK12" s="155">
        <v>310</v>
      </c>
      <c r="AL12" s="155">
        <v>-1.30491995811462</v>
      </c>
      <c r="AM12" s="155">
        <v>-1.4261599779128999</v>
      </c>
      <c r="AN12" s="155">
        <v>-1.7148400545120199</v>
      </c>
      <c r="AO12" s="155">
        <v>-2.9309198856353702</v>
      </c>
      <c r="AP12" s="155">
        <f t="shared" si="16"/>
        <v>2.4004660300838139</v>
      </c>
      <c r="AQ12" s="155">
        <f t="shared" si="17"/>
        <v>4.7469904429182206</v>
      </c>
      <c r="AR12" s="155">
        <f t="shared" si="18"/>
        <v>3.597610417415571</v>
      </c>
      <c r="AS12" s="155">
        <f t="shared" si="19"/>
        <v>8.5434173669467786</v>
      </c>
      <c r="AT12" s="155">
        <f t="shared" si="20"/>
        <v>1.30491995811462</v>
      </c>
      <c r="AU12" s="155">
        <f t="shared" si="21"/>
        <v>1.4261599779128999</v>
      </c>
      <c r="AV12" s="155">
        <f t="shared" si="22"/>
        <v>1.7148400545120199</v>
      </c>
      <c r="AW12" s="155">
        <f t="shared" si="23"/>
        <v>2.9309198856353702</v>
      </c>
      <c r="AX12" s="155">
        <f t="shared" si="24"/>
        <v>4.5555780353637987</v>
      </c>
      <c r="AY12" s="155">
        <f t="shared" si="25"/>
        <v>8.0171257386651327</v>
      </c>
      <c r="AZ12" s="155">
        <f t="shared" si="26"/>
        <v>5.0725206964769578</v>
      </c>
      <c r="BA12" s="155">
        <f t="shared" si="27"/>
        <v>2.9758468660129762</v>
      </c>
      <c r="BB12" s="155">
        <f t="shared" si="28"/>
        <v>6.159340677574602</v>
      </c>
      <c r="BC12" s="155">
        <f t="shared" si="29"/>
        <v>7.1273526969305578</v>
      </c>
      <c r="BD12" s="155">
        <f t="shared" si="30"/>
        <v>6.4450218523154206</v>
      </c>
      <c r="BE12" s="155">
        <f t="shared" si="31"/>
        <v>6.9198773721599594</v>
      </c>
      <c r="BF12" s="159">
        <f t="shared" si="32"/>
        <v>5.9188772150125786</v>
      </c>
      <c r="BG12" s="223"/>
      <c r="BH12" s="12"/>
      <c r="BI12" s="12"/>
    </row>
    <row r="13" spans="1:61">
      <c r="A13" s="49" t="s">
        <v>351</v>
      </c>
      <c r="B13" s="46" t="s">
        <v>352</v>
      </c>
      <c r="C13" s="160">
        <v>1802</v>
      </c>
      <c r="D13" s="285">
        <f>IF('Datos de Indicador'!E294="No dato","x",ROUND(IF('Datos de Indicador'!E294=0,0,IF(LOG('Datos de Indicador'!E294)&gt;D$302,10,IF(LOG('Datos de Indicador'!E294)&lt;D$301,0,10-(D$302-LOG('Datos de Indicador'!E294))/(D$302-D$301)*10))),1))</f>
        <v>10</v>
      </c>
      <c r="E13" s="153">
        <f>IF('Datos de Indicador'!E294="No dato","x",IF('Datos de Indicador'!E294="No dato","x", ('Datos de Indicador'!E294)/'Datos de Indicador'!AX294))</f>
        <v>8.9097043491124758E-4</v>
      </c>
      <c r="F13" s="154">
        <f t="shared" si="0"/>
        <v>10</v>
      </c>
      <c r="G13" s="155">
        <f t="shared" si="1"/>
        <v>10</v>
      </c>
      <c r="H13" s="285">
        <f>IF('Datos de Indicador'!F294="No dato","x",ROUND(IF('Datos de Indicador'!F294=0,0,IF(LOG('Datos de Indicador'!F294*1/40)&gt;H$302,10,IF(LOG('Datos de Indicador'!F294*1/40)&lt;H$301,0,10-(H$302-LOG('Datos de Indicador'!F294*1/40))/(H$302-H$301)*10))),1))</f>
        <v>0</v>
      </c>
      <c r="I13" s="153">
        <f>IF('Datos de Indicador'!F294="No dato","x",IF('Datos de Indicador'!F294="No dato","x",( 'Datos de Indicador'!F294*1/40)/'Datos de Indicador'!AX294))</f>
        <v>0</v>
      </c>
      <c r="J13" s="154">
        <f t="shared" si="2"/>
        <v>0</v>
      </c>
      <c r="K13" s="156">
        <f t="shared" si="3"/>
        <v>0</v>
      </c>
      <c r="L13" s="286">
        <f>IF('Datos de Indicador'!G294="No dato","x",ROUND(IF('Datos de Indicador'!G294=0,0,IF(LOG('Datos de Indicador'!G294)&gt;L$302,10,IF(LOG('Datos de Indicador'!G294)&lt;L$301,0,10-(L$302-LOG('Datos de Indicador'!G294))/(L$302-L$301)*10))),1))</f>
        <v>0</v>
      </c>
      <c r="M13" s="157">
        <f>IF('Datos de Indicador'!G294="No dato","x",IF('Datos de Indicador'!G294="No dato","x", 'Datos de Indicador'!G294/'Datos de Indicador'!AX294))</f>
        <v>0</v>
      </c>
      <c r="N13" s="158">
        <f t="shared" si="4"/>
        <v>0</v>
      </c>
      <c r="O13" s="156">
        <f t="shared" si="5"/>
        <v>0</v>
      </c>
      <c r="P13" s="155">
        <f t="shared" si="6"/>
        <v>0</v>
      </c>
      <c r="Q13" s="285">
        <f>IF('Datos de Indicador'!I294="No dato","x",ROUND(IF('Datos de Indicador'!I294=0,0,IF(LOG('Datos de Indicador'!I294)&gt;Q$302,10,IF(LOG('Datos de Indicador'!I294)&lt;Q$301,0,10-(Q$302-LOG('Datos de Indicador'!I294))/(Q$302-Q$301)*10))),1))</f>
        <v>0</v>
      </c>
      <c r="R13" s="153">
        <f>IF('Datos de Indicador'!I294="No dato","x",IF('Datos de Indicador'!I294="No dato","x",( 'Datos de Indicador'!I294)/'Datos de Indicador'!AX294))</f>
        <v>0</v>
      </c>
      <c r="S13" s="154">
        <f t="shared" si="7"/>
        <v>0</v>
      </c>
      <c r="T13" s="289">
        <f>IF('Datos de Indicador'!J294="No dato","x",ROUND(IF('Datos de Indicador'!J294=0,0,IF(LOG('Datos de Indicador'!J294)&gt;T$302,10,IF(LOG('Datos de Indicador'!J294)&lt;T$301,0,10-(T$302-LOG('Datos de Indicador'!J294))/(T$302-T$301)*10))),1))</f>
        <v>10</v>
      </c>
      <c r="U13" s="307">
        <f>IF('Datos de Indicador'!J294="No dato","x",IF('Datos de Indicador'!J294="No dato","x", ('Datos de Indicador'!J294)/'Datos de Indicador'!AX294))</f>
        <v>3.044092950070353E-4</v>
      </c>
      <c r="V13" s="289">
        <f t="shared" si="8"/>
        <v>10</v>
      </c>
      <c r="W13" s="292">
        <f t="shared" si="9"/>
        <v>10</v>
      </c>
      <c r="X13" s="289">
        <f>IF('Datos de Indicador'!K294="No dato","x",ROUND(IF('Datos de Indicador'!K294=0,0,IF(LOG('Datos de Indicador'!K294)&gt;X$302,10,IF(LOG('Datos de Indicador'!K294)&lt;X$301,0,10-(X$302-LOG('Datos de Indicador'!K294))/(X$302-X$301)*10))),1))</f>
        <v>10</v>
      </c>
      <c r="Y13" s="310">
        <f>IF('Datos de Indicador'!K294="No dato","x",IF('Datos de Indicador'!K294="No dato","x", ('Datos de Indicador'!K294)/'Datos de Indicador'!AX294))</f>
        <v>1.6533500476838441E-4</v>
      </c>
      <c r="Z13" s="289">
        <f t="shared" si="10"/>
        <v>10</v>
      </c>
      <c r="AA13" s="291">
        <f t="shared" si="11"/>
        <v>10</v>
      </c>
      <c r="AB13" s="155">
        <f t="shared" si="12"/>
        <v>0</v>
      </c>
      <c r="AC13" s="155">
        <v>0</v>
      </c>
      <c r="AD13" s="155">
        <f t="shared" si="13"/>
        <v>0</v>
      </c>
      <c r="AE13" s="155">
        <v>-0.48263999819755599</v>
      </c>
      <c r="AF13" s="155">
        <f t="shared" si="14"/>
        <v>0.48263999819755599</v>
      </c>
      <c r="AG13" s="155">
        <f t="shared" si="15"/>
        <v>5.7963780769566782</v>
      </c>
      <c r="AH13" s="155">
        <v>0.32400000095367398</v>
      </c>
      <c r="AI13" s="155">
        <v>1.63800001144409</v>
      </c>
      <c r="AJ13" s="155">
        <v>0.46000000834499999</v>
      </c>
      <c r="AK13" s="155">
        <v>119</v>
      </c>
      <c r="AL13" s="155">
        <v>-1.3341200351714999</v>
      </c>
      <c r="AM13" s="155">
        <v>-1.8997999429702701</v>
      </c>
      <c r="AN13" s="155">
        <v>-1.80708003044128</v>
      </c>
      <c r="AO13" s="155">
        <v>-2.9876401424407901</v>
      </c>
      <c r="AP13" s="155">
        <f t="shared" si="16"/>
        <v>1.2582524308880542E-2</v>
      </c>
      <c r="AQ13" s="155">
        <f t="shared" si="17"/>
        <v>5.030712471557313E-2</v>
      </c>
      <c r="AR13" s="155">
        <f t="shared" si="18"/>
        <v>1.5437795968051986E-2</v>
      </c>
      <c r="AS13" s="155">
        <f t="shared" si="19"/>
        <v>3.1932773109243695</v>
      </c>
      <c r="AT13" s="155">
        <f t="shared" si="20"/>
        <v>1.3341200351714999</v>
      </c>
      <c r="AU13" s="155">
        <f t="shared" si="21"/>
        <v>1.8997999429702701</v>
      </c>
      <c r="AV13" s="155">
        <f t="shared" si="22"/>
        <v>1.80708003044128</v>
      </c>
      <c r="AW13" s="155">
        <f t="shared" si="23"/>
        <v>2.9876401424407901</v>
      </c>
      <c r="AX13" s="155">
        <f t="shared" si="24"/>
        <v>4.1910509545159407</v>
      </c>
      <c r="AY13" s="155">
        <f t="shared" si="25"/>
        <v>3.8274010764141102</v>
      </c>
      <c r="AZ13" s="155">
        <f t="shared" si="26"/>
        <v>3.9071092859837169</v>
      </c>
      <c r="BA13" s="155">
        <f t="shared" si="27"/>
        <v>1.8418045755051335</v>
      </c>
      <c r="BB13" s="155">
        <f t="shared" si="28"/>
        <v>5.7006055798041366</v>
      </c>
      <c r="BC13" s="155">
        <f t="shared" si="29"/>
        <v>5.6462847001882812</v>
      </c>
      <c r="BD13" s="155">
        <f t="shared" si="30"/>
        <v>5.6537578469919616</v>
      </c>
      <c r="BE13" s="155">
        <f t="shared" si="31"/>
        <v>5.8391803144049179</v>
      </c>
      <c r="BF13" s="159">
        <f t="shared" si="32"/>
        <v>5.9660630128261127</v>
      </c>
      <c r="BG13" s="223"/>
      <c r="BH13" s="12"/>
      <c r="BI13" s="12"/>
    </row>
    <row r="14" spans="1:61">
      <c r="A14" s="48" t="s">
        <v>183</v>
      </c>
      <c r="B14" s="46" t="s">
        <v>131</v>
      </c>
      <c r="C14" s="160">
        <v>108</v>
      </c>
      <c r="D14" s="285">
        <f>IF('Datos de Indicador'!E13="No dato","x",ROUND(IF('Datos de Indicador'!E13=0,0,IF(LOG('Datos de Indicador'!E13)&gt;D$302,10,IF(LOG('Datos de Indicador'!E13)&lt;D$301,0,10-(D$302-LOG('Datos de Indicador'!E13))/(D$302-D$301)*10))),1))</f>
        <v>10</v>
      </c>
      <c r="E14" s="153">
        <f>IF('Datos de Indicador'!E13="No dato","x",IF('Datos de Indicador'!E13="No dato","x", ('Datos de Indicador'!E13)/'Datos de Indicador'!AX13))</f>
        <v>1.9018365584433112E-3</v>
      </c>
      <c r="F14" s="154">
        <f t="shared" si="0"/>
        <v>10</v>
      </c>
      <c r="G14" s="155">
        <f t="shared" si="1"/>
        <v>10</v>
      </c>
      <c r="H14" s="285">
        <f>IF('Datos de Indicador'!F13="No dato","x",ROUND(IF('Datos de Indicador'!F13=0,0,IF(LOG('Datos de Indicador'!F13*1/40)&gt;H$302,10,IF(LOG('Datos de Indicador'!F13*1/40)&lt;H$301,0,10-(H$302-LOG('Datos de Indicador'!F13*1/40))/(H$302-H$301)*10))),1))</f>
        <v>0</v>
      </c>
      <c r="I14" s="153">
        <f>IF('Datos de Indicador'!F13="No dato","x",IF('Datos de Indicador'!F13="No dato","x",( 'Datos de Indicador'!F13*1/40)/'Datos de Indicador'!AX13))</f>
        <v>0</v>
      </c>
      <c r="J14" s="154">
        <f t="shared" si="2"/>
        <v>0</v>
      </c>
      <c r="K14" s="156">
        <f t="shared" si="3"/>
        <v>0</v>
      </c>
      <c r="L14" s="286">
        <f>IF('Datos de Indicador'!G13="No dato","x",ROUND(IF('Datos de Indicador'!G13=0,0,IF(LOG('Datos de Indicador'!G13)&gt;L$302,10,IF(LOG('Datos de Indicador'!G13)&lt;L$301,0,10-(L$302-LOG('Datos de Indicador'!G13))/(L$302-L$301)*10))),1))</f>
        <v>0</v>
      </c>
      <c r="M14" s="157">
        <f>IF('Datos de Indicador'!G13="No dato","x",IF('Datos de Indicador'!G13="No dato","x", 'Datos de Indicador'!G13/'Datos de Indicador'!AX13))</f>
        <v>0</v>
      </c>
      <c r="N14" s="158">
        <f t="shared" si="4"/>
        <v>0</v>
      </c>
      <c r="O14" s="156">
        <f t="shared" si="5"/>
        <v>0</v>
      </c>
      <c r="P14" s="155">
        <f t="shared" si="6"/>
        <v>0</v>
      </c>
      <c r="Q14" s="285">
        <f>IF('Datos de Indicador'!I13="No dato","x",ROUND(IF('Datos de Indicador'!I13=0,0,IF(LOG('Datos de Indicador'!I13)&gt;Q$302,10,IF(LOG('Datos de Indicador'!I13)&lt;Q$301,0,10-(Q$302-LOG('Datos de Indicador'!I13))/(Q$302-Q$301)*10))),1))</f>
        <v>0</v>
      </c>
      <c r="R14" s="153">
        <f>IF('Datos de Indicador'!I13="No dato","x",IF('Datos de Indicador'!I13="No dato","x",( 'Datos de Indicador'!I13)/'Datos de Indicador'!AX13))</f>
        <v>0</v>
      </c>
      <c r="S14" s="154">
        <f t="shared" si="7"/>
        <v>0</v>
      </c>
      <c r="T14" s="289">
        <f>IF('Datos de Indicador'!J13="No dato","x",ROUND(IF('Datos de Indicador'!J13=0,0,IF(LOG('Datos de Indicador'!J13)&gt;T$302,10,IF(LOG('Datos de Indicador'!J13)&lt;T$301,0,10-(T$302-LOG('Datos de Indicador'!J13))/(T$302-T$301)*10))),1))</f>
        <v>10</v>
      </c>
      <c r="U14" s="307">
        <f>IF('Datos de Indicador'!J13="No dato","x",IF('Datos de Indicador'!J13="No dato","x", ('Datos de Indicador'!J13)/'Datos de Indicador'!AX13))</f>
        <v>3.2031819285887784E-4</v>
      </c>
      <c r="V14" s="289">
        <f t="shared" si="8"/>
        <v>10</v>
      </c>
      <c r="W14" s="292">
        <f t="shared" si="9"/>
        <v>10</v>
      </c>
      <c r="X14" s="289">
        <f>IF('Datos de Indicador'!K13="No dato","x",ROUND(IF('Datos de Indicador'!K13=0,0,IF(LOG('Datos de Indicador'!K13)&gt;X$302,10,IF(LOG('Datos de Indicador'!K13)&lt;X$301,0,10-(X$302-LOG('Datos de Indicador'!K13))/(X$302-X$301)*10))),1))</f>
        <v>10</v>
      </c>
      <c r="Y14" s="310">
        <f>IF('Datos de Indicador'!K13="No dato","x",IF('Datos de Indicador'!K13="No dato","x", ('Datos de Indicador'!K13)/'Datos de Indicador'!AX13))</f>
        <v>3.515795265870547E-6</v>
      </c>
      <c r="Z14" s="289">
        <f t="shared" si="10"/>
        <v>10</v>
      </c>
      <c r="AA14" s="292">
        <f t="shared" si="11"/>
        <v>10</v>
      </c>
      <c r="AB14" s="155">
        <f t="shared" si="12"/>
        <v>0</v>
      </c>
      <c r="AC14" s="155">
        <v>0.49600002169609098</v>
      </c>
      <c r="AD14" s="155">
        <f t="shared" si="13"/>
        <v>0.10553191950980659</v>
      </c>
      <c r="AE14" s="155">
        <v>-0.43307998776435902</v>
      </c>
      <c r="AF14" s="155">
        <f t="shared" si="14"/>
        <v>0.43307998776435902</v>
      </c>
      <c r="AG14" s="155">
        <f t="shared" si="15"/>
        <v>4.5834556558440323</v>
      </c>
      <c r="AH14" s="155">
        <v>36.437999725341697</v>
      </c>
      <c r="AI14" s="155">
        <v>92.482002258300696</v>
      </c>
      <c r="AJ14" s="155">
        <v>64.620002746599994</v>
      </c>
      <c r="AK14" s="155">
        <v>250</v>
      </c>
      <c r="AL14" s="155">
        <v>-1.1000000238418499</v>
      </c>
      <c r="AM14" s="155">
        <v>-1.50479996204376</v>
      </c>
      <c r="AN14" s="155">
        <v>-1.54651999473571</v>
      </c>
      <c r="AO14" s="155">
        <v>-2.8228399753570499</v>
      </c>
      <c r="AP14" s="155">
        <f t="shared" si="16"/>
        <v>1.4150679504987069</v>
      </c>
      <c r="AQ14" s="155">
        <f t="shared" si="17"/>
        <v>2.8403562814706689</v>
      </c>
      <c r="AR14" s="155">
        <f t="shared" si="18"/>
        <v>2.1686747820856058</v>
      </c>
      <c r="AS14" s="155">
        <f t="shared" si="19"/>
        <v>6.8627450980392162</v>
      </c>
      <c r="AT14" s="155">
        <f t="shared" si="20"/>
        <v>1.1000000238418499</v>
      </c>
      <c r="AU14" s="155">
        <f t="shared" si="21"/>
        <v>1.50479996204376</v>
      </c>
      <c r="AV14" s="155">
        <f t="shared" si="22"/>
        <v>1.54651999473571</v>
      </c>
      <c r="AW14" s="155">
        <f t="shared" si="23"/>
        <v>2.8228399753570499</v>
      </c>
      <c r="AX14" s="155">
        <f t="shared" si="24"/>
        <v>7.113751608073188</v>
      </c>
      <c r="AY14" s="155">
        <f t="shared" si="25"/>
        <v>7.3214921239802209</v>
      </c>
      <c r="AZ14" s="155">
        <f t="shared" si="26"/>
        <v>7.1991704088387127</v>
      </c>
      <c r="BA14" s="155">
        <f t="shared" si="27"/>
        <v>5.1367536727359759</v>
      </c>
      <c r="BB14" s="155">
        <f t="shared" si="28"/>
        <v>6.4214699264286494</v>
      </c>
      <c r="BC14" s="155">
        <f t="shared" si="29"/>
        <v>6.6936414009084819</v>
      </c>
      <c r="BD14" s="155">
        <f t="shared" si="30"/>
        <v>6.5613075318207192</v>
      </c>
      <c r="BE14" s="155">
        <f t="shared" si="31"/>
        <v>6.9999164617958654</v>
      </c>
      <c r="BF14" s="159">
        <f t="shared" si="32"/>
        <v>5.7814979292256403</v>
      </c>
      <c r="BG14" s="223"/>
      <c r="BH14" s="12"/>
      <c r="BI14" s="12"/>
    </row>
    <row r="15" spans="1:61">
      <c r="A15" s="48" t="s">
        <v>316</v>
      </c>
      <c r="B15" s="46" t="s">
        <v>319</v>
      </c>
      <c r="C15" s="160">
        <v>1603</v>
      </c>
      <c r="D15" s="285">
        <f>IF('Datos de Indicador'!E258="No dato","x",ROUND(IF('Datos de Indicador'!E258=0,0,IF(LOG('Datos de Indicador'!E258)&gt;D$302,10,IF(LOG('Datos de Indicador'!E258)&lt;D$301,0,10-(D$302-LOG('Datos de Indicador'!E258))/(D$302-D$301)*10))),1))</f>
        <v>10</v>
      </c>
      <c r="E15" s="153">
        <f>IF('Datos de Indicador'!E258="No dato","x",IF('Datos de Indicador'!E258="No dato","x", ('Datos de Indicador'!E258)/'Datos de Indicador'!AX258))</f>
        <v>7.5057429189554284E-2</v>
      </c>
      <c r="F15" s="154">
        <f t="shared" si="0"/>
        <v>10</v>
      </c>
      <c r="G15" s="155">
        <f t="shared" si="1"/>
        <v>10</v>
      </c>
      <c r="H15" s="285">
        <f>IF('Datos de Indicador'!F258="No dato","x",ROUND(IF('Datos de Indicador'!F258=0,0,IF(LOG('Datos de Indicador'!F258*1/40)&gt;H$302,10,IF(LOG('Datos de Indicador'!F258*1/40)&lt;H$301,0,10-(H$302-LOG('Datos de Indicador'!F258*1/40))/(H$302-H$301)*10))),1))</f>
        <v>0</v>
      </c>
      <c r="I15" s="153">
        <f>IF('Datos de Indicador'!F258="No dato","x",IF('Datos de Indicador'!F258="No dato","x",( 'Datos de Indicador'!F258*1/40)/'Datos de Indicador'!AX258))</f>
        <v>0</v>
      </c>
      <c r="J15" s="154">
        <f t="shared" si="2"/>
        <v>0</v>
      </c>
      <c r="K15" s="156">
        <f t="shared" si="3"/>
        <v>0</v>
      </c>
      <c r="L15" s="286">
        <f>IF('Datos de Indicador'!G258="No dato","x",ROUND(IF('Datos de Indicador'!G258=0,0,IF(LOG('Datos de Indicador'!G258)&gt;L$302,10,IF(LOG('Datos de Indicador'!G258)&lt;L$301,0,10-(L$302-LOG('Datos de Indicador'!G258))/(L$302-L$301)*10))),1))</f>
        <v>0</v>
      </c>
      <c r="M15" s="157">
        <f>IF('Datos de Indicador'!G258="No dato","x",IF('Datos de Indicador'!G258="No dato","x", 'Datos de Indicador'!G258/'Datos de Indicador'!AX258))</f>
        <v>0</v>
      </c>
      <c r="N15" s="158">
        <f t="shared" si="4"/>
        <v>0</v>
      </c>
      <c r="O15" s="156">
        <f t="shared" si="5"/>
        <v>0</v>
      </c>
      <c r="P15" s="155">
        <f t="shared" si="6"/>
        <v>0</v>
      </c>
      <c r="Q15" s="285">
        <f>IF('Datos de Indicador'!I258="No dato","x",ROUND(IF('Datos de Indicador'!I258=0,0,IF(LOG('Datos de Indicador'!I258)&gt;Q$302,10,IF(LOG('Datos de Indicador'!I258)&lt;Q$301,0,10-(Q$302-LOG('Datos de Indicador'!I258))/(Q$302-Q$301)*10))),1))</f>
        <v>0</v>
      </c>
      <c r="R15" s="153">
        <f>IF('Datos de Indicador'!I258="No dato","x",IF('Datos de Indicador'!I258="No dato","x",( 'Datos de Indicador'!I258)/'Datos de Indicador'!AX258))</f>
        <v>0</v>
      </c>
      <c r="S15" s="154">
        <f t="shared" si="7"/>
        <v>0</v>
      </c>
      <c r="T15" s="289">
        <f>IF('Datos de Indicador'!J258="No dato","x",ROUND(IF('Datos de Indicador'!J258=0,0,IF(LOG('Datos de Indicador'!J258)&gt;T$302,10,IF(LOG('Datos de Indicador'!J258)&lt;T$301,0,10-(T$302-LOG('Datos de Indicador'!J258))/(T$302-T$301)*10))),1))</f>
        <v>10</v>
      </c>
      <c r="U15" s="307">
        <f>IF('Datos de Indicador'!J258="No dato","x",IF('Datos de Indicador'!J258="No dato","x", ('Datos de Indicador'!J258)/'Datos de Indicador'!AX258))</f>
        <v>3.4432014832426889E-4</v>
      </c>
      <c r="V15" s="289">
        <f t="shared" si="8"/>
        <v>10</v>
      </c>
      <c r="W15" s="292">
        <f t="shared" si="9"/>
        <v>10</v>
      </c>
      <c r="X15" s="289">
        <f>IF('Datos de Indicador'!K258="No dato","x",ROUND(IF('Datos de Indicador'!K258=0,0,IF(LOG('Datos de Indicador'!K258)&gt;X$302,10,IF(LOG('Datos de Indicador'!K258)&lt;X$301,0,10-(X$302-LOG('Datos de Indicador'!K258))/(X$302-X$301)*10))),1))</f>
        <v>0</v>
      </c>
      <c r="Y15" s="310">
        <f>IF('Datos de Indicador'!K258="No dato","x",IF('Datos de Indicador'!K258="No dato","x", ('Datos de Indicador'!K258)/'Datos de Indicador'!AX258))</f>
        <v>0</v>
      </c>
      <c r="Z15" s="289">
        <f t="shared" si="10"/>
        <v>0</v>
      </c>
      <c r="AA15" s="291">
        <f t="shared" si="11"/>
        <v>0</v>
      </c>
      <c r="AB15" s="155">
        <f t="shared" si="12"/>
        <v>0</v>
      </c>
      <c r="AC15" s="155">
        <v>0</v>
      </c>
      <c r="AD15" s="155">
        <f t="shared" si="13"/>
        <v>0</v>
      </c>
      <c r="AE15" s="155">
        <v>-0.46239998936653098</v>
      </c>
      <c r="AF15" s="155">
        <f t="shared" si="14"/>
        <v>0.46239998936653098</v>
      </c>
      <c r="AG15" s="155">
        <f t="shared" si="15"/>
        <v>5.301027888365434</v>
      </c>
      <c r="AH15" s="155">
        <v>0.30000001192092901</v>
      </c>
      <c r="AI15" s="155">
        <v>1.78999984264373</v>
      </c>
      <c r="AJ15" s="155">
        <v>0.68999999761599995</v>
      </c>
      <c r="AK15" s="155">
        <v>155</v>
      </c>
      <c r="AL15" s="155">
        <v>-1.4190000295639</v>
      </c>
      <c r="AM15" s="155">
        <v>-1.5335999727249101</v>
      </c>
      <c r="AN15" s="155">
        <v>-1.67040002346038</v>
      </c>
      <c r="AO15" s="155">
        <v>-2.9165999889373699</v>
      </c>
      <c r="AP15" s="155">
        <f t="shared" si="16"/>
        <v>1.1650485899841903E-2</v>
      </c>
      <c r="AQ15" s="155">
        <f t="shared" si="17"/>
        <v>5.4975424112082227E-2</v>
      </c>
      <c r="AR15" s="155">
        <f t="shared" si="18"/>
        <v>2.3156693451977302E-2</v>
      </c>
      <c r="AS15" s="155">
        <f t="shared" si="19"/>
        <v>4.2016806722689077</v>
      </c>
      <c r="AT15" s="155">
        <f t="shared" si="20"/>
        <v>1.4190000295639</v>
      </c>
      <c r="AU15" s="155">
        <f t="shared" si="21"/>
        <v>1.5335999727249101</v>
      </c>
      <c r="AV15" s="155">
        <f t="shared" si="22"/>
        <v>1.67040002346038</v>
      </c>
      <c r="AW15" s="155">
        <f t="shared" si="23"/>
        <v>2.9165999889373699</v>
      </c>
      <c r="AX15" s="155">
        <f t="shared" si="24"/>
        <v>3.1314285255075163</v>
      </c>
      <c r="AY15" s="155">
        <f t="shared" si="25"/>
        <v>7.066732973727154</v>
      </c>
      <c r="AZ15" s="155">
        <f t="shared" si="26"/>
        <v>5.6340008871263381</v>
      </c>
      <c r="BA15" s="155">
        <f t="shared" si="27"/>
        <v>3.2621531940492794</v>
      </c>
      <c r="BB15" s="155">
        <f t="shared" si="28"/>
        <v>3.8571798352345597</v>
      </c>
      <c r="BC15" s="155">
        <f t="shared" si="29"/>
        <v>4.5202847329732059</v>
      </c>
      <c r="BD15" s="155">
        <f t="shared" si="30"/>
        <v>4.2761929300963857</v>
      </c>
      <c r="BE15" s="155">
        <f t="shared" si="31"/>
        <v>4.5773056443863647</v>
      </c>
      <c r="BF15" s="159">
        <f t="shared" si="32"/>
        <v>4.2168379813942387</v>
      </c>
      <c r="BG15" s="223"/>
      <c r="BH15" s="12"/>
      <c r="BI15" s="12"/>
    </row>
    <row r="16" spans="1:61">
      <c r="A16" s="48" t="s">
        <v>316</v>
      </c>
      <c r="B16" s="46" t="s">
        <v>320</v>
      </c>
      <c r="C16" s="160">
        <v>1604</v>
      </c>
      <c r="D16" s="285">
        <f>IF('Datos de Indicador'!E259="No dato","x",ROUND(IF('Datos de Indicador'!E259=0,0,IF(LOG('Datos de Indicador'!E259)&gt;D$302,10,IF(LOG('Datos de Indicador'!E259)&lt;D$301,0,10-(D$302-LOG('Datos de Indicador'!E259))/(D$302-D$301)*10))),1))</f>
        <v>0</v>
      </c>
      <c r="E16" s="153">
        <f>IF('Datos de Indicador'!E259="No dato","x",IF('Datos de Indicador'!E259="No dato","x", ('Datos de Indicador'!E259)/'Datos de Indicador'!AX259))</f>
        <v>0</v>
      </c>
      <c r="F16" s="154">
        <f t="shared" si="0"/>
        <v>0</v>
      </c>
      <c r="G16" s="155">
        <f t="shared" si="1"/>
        <v>0</v>
      </c>
      <c r="H16" s="285">
        <f>IF('Datos de Indicador'!F259="No dato","x",ROUND(IF('Datos de Indicador'!F259=0,0,IF(LOG('Datos de Indicador'!F259*1/40)&gt;H$302,10,IF(LOG('Datos de Indicador'!F259*1/40)&lt;H$301,0,10-(H$302-LOG('Datos de Indicador'!F259*1/40))/(H$302-H$301)*10))),1))</f>
        <v>0</v>
      </c>
      <c r="I16" s="153">
        <f>IF('Datos de Indicador'!F259="No dato","x",IF('Datos de Indicador'!F259="No dato","x",( 'Datos de Indicador'!F259*1/40)/'Datos de Indicador'!AX259))</f>
        <v>0</v>
      </c>
      <c r="J16" s="154">
        <f t="shared" si="2"/>
        <v>0</v>
      </c>
      <c r="K16" s="156">
        <f t="shared" si="3"/>
        <v>0</v>
      </c>
      <c r="L16" s="286">
        <f>IF('Datos de Indicador'!G259="No dato","x",ROUND(IF('Datos de Indicador'!G259=0,0,IF(LOG('Datos de Indicador'!G259)&gt;L$302,10,IF(LOG('Datos de Indicador'!G259)&lt;L$301,0,10-(L$302-LOG('Datos de Indicador'!G259))/(L$302-L$301)*10))),1))</f>
        <v>0</v>
      </c>
      <c r="M16" s="157">
        <f>IF('Datos de Indicador'!G259="No dato","x",IF('Datos de Indicador'!G259="No dato","x", 'Datos de Indicador'!G259/'Datos de Indicador'!AX259))</f>
        <v>0</v>
      </c>
      <c r="N16" s="158">
        <f t="shared" si="4"/>
        <v>0</v>
      </c>
      <c r="O16" s="156">
        <f t="shared" si="5"/>
        <v>0</v>
      </c>
      <c r="P16" s="155">
        <f t="shared" si="6"/>
        <v>0</v>
      </c>
      <c r="Q16" s="285">
        <f>IF('Datos de Indicador'!I259="No dato","x",ROUND(IF('Datos de Indicador'!I259=0,0,IF(LOG('Datos de Indicador'!I259)&gt;Q$302,10,IF(LOG('Datos de Indicador'!I259)&lt;Q$301,0,10-(Q$302-LOG('Datos de Indicador'!I259))/(Q$302-Q$301)*10))),1))</f>
        <v>0</v>
      </c>
      <c r="R16" s="153">
        <f>IF('Datos de Indicador'!I259="No dato","x",IF('Datos de Indicador'!I259="No dato","x",( 'Datos de Indicador'!I259)/'Datos de Indicador'!AX259))</f>
        <v>0</v>
      </c>
      <c r="S16" s="154">
        <f t="shared" si="7"/>
        <v>0</v>
      </c>
      <c r="T16" s="289">
        <f>IF('Datos de Indicador'!J259="No dato","x",ROUND(IF('Datos de Indicador'!J259=0,0,IF(LOG('Datos de Indicador'!J259)&gt;T$302,10,IF(LOG('Datos de Indicador'!J259)&lt;T$301,0,10-(T$302-LOG('Datos de Indicador'!J259))/(T$302-T$301)*10))),1))</f>
        <v>10</v>
      </c>
      <c r="U16" s="307">
        <f>IF('Datos de Indicador'!J259="No dato","x",IF('Datos de Indicador'!J259="No dato","x", ('Datos de Indicador'!J259)/'Datos de Indicador'!AX259))</f>
        <v>3.5610361195047497E-4</v>
      </c>
      <c r="V16" s="289">
        <f t="shared" si="8"/>
        <v>10</v>
      </c>
      <c r="W16" s="292">
        <f t="shared" si="9"/>
        <v>10</v>
      </c>
      <c r="X16" s="289">
        <f>IF('Datos de Indicador'!K259="No dato","x",ROUND(IF('Datos de Indicador'!K259=0,0,IF(LOG('Datos de Indicador'!K259)&gt;X$302,10,IF(LOG('Datos de Indicador'!K259)&lt;X$301,0,10-(X$302-LOG('Datos de Indicador'!K259))/(X$302-X$301)*10))),1))</f>
        <v>0</v>
      </c>
      <c r="Y16" s="310">
        <f>IF('Datos de Indicador'!K259="No dato","x",IF('Datos de Indicador'!K259="No dato","x", ('Datos de Indicador'!K259)/'Datos de Indicador'!AX259))</f>
        <v>0</v>
      </c>
      <c r="Z16" s="289">
        <f t="shared" si="10"/>
        <v>0</v>
      </c>
      <c r="AA16" s="291">
        <f t="shared" si="11"/>
        <v>0</v>
      </c>
      <c r="AB16" s="155">
        <f t="shared" si="12"/>
        <v>0</v>
      </c>
      <c r="AC16" s="155">
        <v>0.82400000095367398</v>
      </c>
      <c r="AD16" s="155">
        <f t="shared" si="13"/>
        <v>0.17531914913907956</v>
      </c>
      <c r="AE16" s="155">
        <v>-0.48752000927925099</v>
      </c>
      <c r="AF16" s="155">
        <f t="shared" si="14"/>
        <v>0.48752000927925099</v>
      </c>
      <c r="AG16" s="155">
        <f t="shared" si="15"/>
        <v>5.9158105549672415</v>
      </c>
      <c r="AH16" s="155">
        <v>37.462001800537102</v>
      </c>
      <c r="AI16" s="155">
        <v>98.515998840332003</v>
      </c>
      <c r="AJ16" s="155">
        <v>68.410003662099996</v>
      </c>
      <c r="AK16" s="155">
        <v>257</v>
      </c>
      <c r="AL16" s="155">
        <v>-1.2022000551223699</v>
      </c>
      <c r="AM16" s="155">
        <v>-1.4070799350738501</v>
      </c>
      <c r="AN16" s="155">
        <v>-1.6236000061035101</v>
      </c>
      <c r="AO16" s="155">
        <v>-2.9256000518798801</v>
      </c>
      <c r="AP16" s="155">
        <f t="shared" si="16"/>
        <v>1.4548350213800818</v>
      </c>
      <c r="AQ16" s="155">
        <f t="shared" si="17"/>
        <v>3.0256755833417195</v>
      </c>
      <c r="AR16" s="155">
        <f t="shared" si="18"/>
        <v>2.2958688251090513</v>
      </c>
      <c r="AS16" s="155">
        <f t="shared" si="19"/>
        <v>7.0588235294117654</v>
      </c>
      <c r="AT16" s="155">
        <f t="shared" si="20"/>
        <v>1.2022000551223699</v>
      </c>
      <c r="AU16" s="155">
        <f t="shared" si="21"/>
        <v>1.4070799350738501</v>
      </c>
      <c r="AV16" s="155">
        <f t="shared" si="22"/>
        <v>1.6236000061035101</v>
      </c>
      <c r="AW16" s="155">
        <f t="shared" si="23"/>
        <v>2.9256000518798801</v>
      </c>
      <c r="AX16" s="155">
        <f t="shared" si="24"/>
        <v>5.837909801468431</v>
      </c>
      <c r="AY16" s="155">
        <f t="shared" si="25"/>
        <v>8.185903992058277</v>
      </c>
      <c r="AZ16" s="155">
        <f t="shared" si="26"/>
        <v>6.2252984637953332</v>
      </c>
      <c r="BA16" s="155">
        <f t="shared" si="27"/>
        <v>3.0822095095724533</v>
      </c>
      <c r="BB16" s="155">
        <f t="shared" si="28"/>
        <v>2.8821241371414188</v>
      </c>
      <c r="BC16" s="155">
        <f t="shared" si="29"/>
        <v>3.5352632625666658</v>
      </c>
      <c r="BD16" s="155">
        <f t="shared" si="30"/>
        <v>3.0868612148173979</v>
      </c>
      <c r="BE16" s="155">
        <f t="shared" si="31"/>
        <v>3.356838839830703</v>
      </c>
      <c r="BF16" s="159">
        <f t="shared" si="32"/>
        <v>2.6818549506843872</v>
      </c>
      <c r="BG16" s="223"/>
      <c r="BH16" s="12"/>
      <c r="BI16" s="12"/>
    </row>
    <row r="17" spans="1:61">
      <c r="A17" s="48" t="s">
        <v>184</v>
      </c>
      <c r="B17" s="46" t="s">
        <v>133</v>
      </c>
      <c r="C17" s="160">
        <v>202</v>
      </c>
      <c r="D17" s="285">
        <f>IF('Datos de Indicador'!E15="No dato","x",ROUND(IF('Datos de Indicador'!E15=0,0,IF(LOG('Datos de Indicador'!E15)&gt;D$302,10,IF(LOG('Datos de Indicador'!E15)&lt;D$301,0,10-(D$302-LOG('Datos de Indicador'!E15))/(D$302-D$301)*10))),1))</f>
        <v>10</v>
      </c>
      <c r="E17" s="153">
        <f>IF('Datos de Indicador'!E15="No dato","x",IF('Datos de Indicador'!E15="No dato","x", ('Datos de Indicador'!E15)/'Datos de Indicador'!AX15))</f>
        <v>2.3164447795731586E-2</v>
      </c>
      <c r="F17" s="154">
        <f t="shared" si="0"/>
        <v>10</v>
      </c>
      <c r="G17" s="155">
        <f t="shared" si="1"/>
        <v>10</v>
      </c>
      <c r="H17" s="285">
        <f>IF('Datos de Indicador'!F15="No dato","x",ROUND(IF('Datos de Indicador'!F15=0,0,IF(LOG('Datos de Indicador'!F15*1/40)&gt;H$302,10,IF(LOG('Datos de Indicador'!F15*1/40)&lt;H$301,0,10-(H$302-LOG('Datos de Indicador'!F15*1/40))/(H$302-H$301)*10))),1))</f>
        <v>0</v>
      </c>
      <c r="I17" s="153">
        <f>IF('Datos de Indicador'!F15="No dato","x",IF('Datos de Indicador'!F15="No dato","x",( 'Datos de Indicador'!F15*1/40)/'Datos de Indicador'!AX15))</f>
        <v>0</v>
      </c>
      <c r="J17" s="154">
        <f t="shared" si="2"/>
        <v>0</v>
      </c>
      <c r="K17" s="156">
        <f t="shared" si="3"/>
        <v>0</v>
      </c>
      <c r="L17" s="286">
        <f>IF('Datos de Indicador'!G15="No dato","x",ROUND(IF('Datos de Indicador'!G15=0,0,IF(LOG('Datos de Indicador'!G15)&gt;L$302,10,IF(LOG('Datos de Indicador'!G15)&lt;L$301,0,10-(L$302-LOG('Datos de Indicador'!G15))/(L$302-L$301)*10))),1))</f>
        <v>0</v>
      </c>
      <c r="M17" s="157">
        <f>IF('Datos de Indicador'!G15="No dato","x",IF('Datos de Indicador'!G15="No dato","x", 'Datos de Indicador'!G15/'Datos de Indicador'!AX15))</f>
        <v>0</v>
      </c>
      <c r="N17" s="158">
        <f t="shared" si="4"/>
        <v>0</v>
      </c>
      <c r="O17" s="156">
        <f t="shared" si="5"/>
        <v>0</v>
      </c>
      <c r="P17" s="155">
        <f t="shared" si="6"/>
        <v>0</v>
      </c>
      <c r="Q17" s="285">
        <f>IF('Datos de Indicador'!I15="No dato","x",ROUND(IF('Datos de Indicador'!I15=0,0,IF(LOG('Datos de Indicador'!I15)&gt;Q$302,10,IF(LOG('Datos de Indicador'!I15)&lt;Q$301,0,10-(Q$302-LOG('Datos de Indicador'!I15))/(Q$302-Q$301)*10))),1))</f>
        <v>0</v>
      </c>
      <c r="R17" s="153">
        <f>IF('Datos de Indicador'!I15="No dato","x",IF('Datos de Indicador'!I15="No dato","x",( 'Datos de Indicador'!I15)/'Datos de Indicador'!AX15))</f>
        <v>0</v>
      </c>
      <c r="S17" s="154">
        <f t="shared" si="7"/>
        <v>0</v>
      </c>
      <c r="T17" s="289">
        <f>IF('Datos de Indicador'!J15="No dato","x",ROUND(IF('Datos de Indicador'!J15=0,0,IF(LOG('Datos de Indicador'!J15)&gt;T$302,10,IF(LOG('Datos de Indicador'!J15)&lt;T$301,0,10-(T$302-LOG('Datos de Indicador'!J15))/(T$302-T$301)*10))),1))</f>
        <v>10</v>
      </c>
      <c r="U17" s="307">
        <f>IF('Datos de Indicador'!J15="No dato","x",IF('Datos de Indicador'!J15="No dato","x", ('Datos de Indicador'!J15)/'Datos de Indicador'!AX15))</f>
        <v>3.0822513729931707E-4</v>
      </c>
      <c r="V17" s="289">
        <f t="shared" si="8"/>
        <v>10</v>
      </c>
      <c r="W17" s="292">
        <f t="shared" si="9"/>
        <v>10</v>
      </c>
      <c r="X17" s="289">
        <f>IF('Datos de Indicador'!K15="No dato","x",ROUND(IF('Datos de Indicador'!K15=0,0,IF(LOG('Datos de Indicador'!K15)&gt;X$302,10,IF(LOG('Datos de Indicador'!K15)&lt;X$301,0,10-(X$302-LOG('Datos de Indicador'!K15))/(X$302-X$301)*10))),1))</f>
        <v>0</v>
      </c>
      <c r="Y17" s="310">
        <f>IF('Datos de Indicador'!K15="No dato","x",IF('Datos de Indicador'!K15="No dato","x", ('Datos de Indicador'!K15)/'Datos de Indicador'!AX15))</f>
        <v>0</v>
      </c>
      <c r="Z17" s="289">
        <f t="shared" si="10"/>
        <v>0</v>
      </c>
      <c r="AA17" s="291">
        <f t="shared" si="11"/>
        <v>0</v>
      </c>
      <c r="AB17" s="155">
        <f t="shared" si="12"/>
        <v>0</v>
      </c>
      <c r="AC17" s="155">
        <v>1.15999996662139</v>
      </c>
      <c r="AD17" s="155">
        <f t="shared" si="13"/>
        <v>0.24680850353646594</v>
      </c>
      <c r="AE17" s="155">
        <v>-0.42239999771118197</v>
      </c>
      <c r="AF17" s="155">
        <f t="shared" si="14"/>
        <v>0.42239999771118197</v>
      </c>
      <c r="AG17" s="155">
        <f t="shared" si="15"/>
        <v>4.3220755778430506</v>
      </c>
      <c r="AH17" s="155">
        <v>60.220005035400298</v>
      </c>
      <c r="AI17" s="155">
        <v>165.33999633789</v>
      </c>
      <c r="AJ17" s="155">
        <v>112.08999633800001</v>
      </c>
      <c r="AK17" s="155">
        <v>281</v>
      </c>
      <c r="AL17" s="155">
        <v>-1.1589999198913501</v>
      </c>
      <c r="AM17" s="155">
        <v>-1.78999996185302</v>
      </c>
      <c r="AN17" s="155">
        <v>-1.63340008258819</v>
      </c>
      <c r="AO17" s="155">
        <v>-2.8423998355865399</v>
      </c>
      <c r="AP17" s="155">
        <f t="shared" si="16"/>
        <v>2.3386409722485553</v>
      </c>
      <c r="AQ17" s="155">
        <f t="shared" si="17"/>
        <v>5.0780096203476424</v>
      </c>
      <c r="AR17" s="155">
        <f t="shared" si="18"/>
        <v>3.7617879611600391</v>
      </c>
      <c r="AS17" s="155">
        <f t="shared" si="19"/>
        <v>7.73109243697479</v>
      </c>
      <c r="AT17" s="155">
        <f t="shared" si="20"/>
        <v>1.1589999198913501</v>
      </c>
      <c r="AU17" s="155">
        <f t="shared" si="21"/>
        <v>1.78999996185302</v>
      </c>
      <c r="AV17" s="155">
        <f t="shared" si="22"/>
        <v>1.63340008258819</v>
      </c>
      <c r="AW17" s="155">
        <f t="shared" si="23"/>
        <v>2.8423998355865399</v>
      </c>
      <c r="AX17" s="155">
        <f t="shared" si="24"/>
        <v>6.3772104052757772</v>
      </c>
      <c r="AY17" s="155">
        <f t="shared" si="25"/>
        <v>4.7986698095032141</v>
      </c>
      <c r="AZ17" s="155">
        <f t="shared" si="26"/>
        <v>6.1014788200466032</v>
      </c>
      <c r="BA17" s="155">
        <f t="shared" si="27"/>
        <v>4.7456815946817654</v>
      </c>
      <c r="BB17" s="155">
        <f t="shared" si="28"/>
        <v>4.7859752295873887</v>
      </c>
      <c r="BC17" s="155">
        <f t="shared" si="29"/>
        <v>4.9794465716418097</v>
      </c>
      <c r="BD17" s="155">
        <f t="shared" si="30"/>
        <v>4.9772111302011064</v>
      </c>
      <c r="BE17" s="155">
        <f t="shared" si="31"/>
        <v>5.4127956719427592</v>
      </c>
      <c r="BF17" s="159">
        <f t="shared" si="32"/>
        <v>4.0948140135632523</v>
      </c>
      <c r="BG17" s="223"/>
      <c r="BH17" s="12"/>
      <c r="BI17" s="12"/>
    </row>
    <row r="18" spans="1:61">
      <c r="A18" s="45" t="s">
        <v>31</v>
      </c>
      <c r="B18" s="46" t="s">
        <v>33</v>
      </c>
      <c r="C18" s="160">
        <v>1302</v>
      </c>
      <c r="D18" s="285">
        <f>IF('Datos de Indicador'!E190="No dato","x",ROUND(IF('Datos de Indicador'!E190=0,0,IF(LOG('Datos de Indicador'!E190)&gt;D$302,10,IF(LOG('Datos de Indicador'!E190)&lt;D$301,0,10-(D$302-LOG('Datos de Indicador'!E190))/(D$302-D$301)*10))),1))</f>
        <v>10</v>
      </c>
      <c r="E18" s="153">
        <f>IF('Datos de Indicador'!E190="No dato","x",IF('Datos de Indicador'!E190="No dato","x", ('Datos de Indicador'!E190)/'Datos de Indicador'!AX190))</f>
        <v>2.78779252706923E-2</v>
      </c>
      <c r="F18" s="154">
        <f t="shared" si="0"/>
        <v>10</v>
      </c>
      <c r="G18" s="155">
        <f t="shared" si="1"/>
        <v>10</v>
      </c>
      <c r="H18" s="285">
        <f>IF('Datos de Indicador'!F190="No dato","x",ROUND(IF('Datos de Indicador'!F190=0,0,IF(LOG('Datos de Indicador'!F190*1/40)&gt;H$302,10,IF(LOG('Datos de Indicador'!F190*1/40)&lt;H$301,0,10-(H$302-LOG('Datos de Indicador'!F190*1/40))/(H$302-H$301)*10))),1))</f>
        <v>0</v>
      </c>
      <c r="I18" s="153">
        <f>IF('Datos de Indicador'!F190="No dato","x",IF('Datos de Indicador'!F190="No dato","x",( 'Datos de Indicador'!F190*1/40)/'Datos de Indicador'!AX190))</f>
        <v>0</v>
      </c>
      <c r="J18" s="154">
        <f t="shared" si="2"/>
        <v>0</v>
      </c>
      <c r="K18" s="156">
        <f t="shared" si="3"/>
        <v>0</v>
      </c>
      <c r="L18" s="286">
        <f>IF('Datos de Indicador'!G190="No dato","x",ROUND(IF('Datos de Indicador'!G190=0,0,IF(LOG('Datos de Indicador'!G190)&gt;L$302,10,IF(LOG('Datos de Indicador'!G190)&lt;L$301,0,10-(L$302-LOG('Datos de Indicador'!G190))/(L$302-L$301)*10))),1))</f>
        <v>0</v>
      </c>
      <c r="M18" s="157">
        <f>IF('Datos de Indicador'!G190="No dato","x",IF('Datos de Indicador'!G190="No dato","x", 'Datos de Indicador'!G190/'Datos de Indicador'!AX190))</f>
        <v>0</v>
      </c>
      <c r="N18" s="158">
        <f t="shared" si="4"/>
        <v>0</v>
      </c>
      <c r="O18" s="156">
        <f t="shared" si="5"/>
        <v>0</v>
      </c>
      <c r="P18" s="155">
        <f t="shared" si="6"/>
        <v>0</v>
      </c>
      <c r="Q18" s="285">
        <f>IF('Datos de Indicador'!I190="No dato","x",ROUND(IF('Datos de Indicador'!I190=0,0,IF(LOG('Datos de Indicador'!I190)&gt;Q$302,10,IF(LOG('Datos de Indicador'!I190)&lt;Q$301,0,10-(Q$302-LOG('Datos de Indicador'!I190))/(Q$302-Q$301)*10))),1))</f>
        <v>0</v>
      </c>
      <c r="R18" s="153">
        <f>IF('Datos de Indicador'!I190="No dato","x",IF('Datos de Indicador'!I190="No dato","x",( 'Datos de Indicador'!I190)/'Datos de Indicador'!AX190))</f>
        <v>0</v>
      </c>
      <c r="S18" s="154">
        <f t="shared" si="7"/>
        <v>0</v>
      </c>
      <c r="T18" s="289">
        <f>IF('Datos de Indicador'!J190="No dato","x",ROUND(IF('Datos de Indicador'!J190=0,0,IF(LOG('Datos de Indicador'!J190)&gt;T$302,10,IF(LOG('Datos de Indicador'!J190)&lt;T$301,0,10-(T$302-LOG('Datos de Indicador'!J190))/(T$302-T$301)*10))),1))</f>
        <v>10</v>
      </c>
      <c r="U18" s="307">
        <f>IF('Datos de Indicador'!J190="No dato","x",IF('Datos de Indicador'!J190="No dato","x", ('Datos de Indicador'!J190)/'Datos de Indicador'!AX190))</f>
        <v>3.7383768460303362E-4</v>
      </c>
      <c r="V18" s="289">
        <f t="shared" si="8"/>
        <v>10</v>
      </c>
      <c r="W18" s="292">
        <f t="shared" si="9"/>
        <v>10</v>
      </c>
      <c r="X18" s="289">
        <f>IF('Datos de Indicador'!K190="No dato","x",ROUND(IF('Datos de Indicador'!K190=0,0,IF(LOG('Datos de Indicador'!K190)&gt;X$302,10,IF(LOG('Datos de Indicador'!K190)&lt;X$301,0,10-(X$302-LOG('Datos de Indicador'!K190))/(X$302-X$301)*10))),1))</f>
        <v>0</v>
      </c>
      <c r="Y18" s="310">
        <f>IF('Datos de Indicador'!K190="No dato","x",IF('Datos de Indicador'!K190="No dato","x", ('Datos de Indicador'!K190)/'Datos de Indicador'!AX190))</f>
        <v>0</v>
      </c>
      <c r="Z18" s="289">
        <f t="shared" si="10"/>
        <v>0</v>
      </c>
      <c r="AA18" s="291">
        <f t="shared" si="11"/>
        <v>0</v>
      </c>
      <c r="AB18" s="155">
        <f t="shared" si="12"/>
        <v>0</v>
      </c>
      <c r="AC18" s="155">
        <v>0</v>
      </c>
      <c r="AD18" s="155">
        <f t="shared" si="13"/>
        <v>0</v>
      </c>
      <c r="AE18" s="155">
        <v>-0.42667999863624601</v>
      </c>
      <c r="AF18" s="155">
        <f t="shared" si="14"/>
        <v>0.42667999863624601</v>
      </c>
      <c r="AG18" s="155">
        <f t="shared" si="15"/>
        <v>4.4268235195609105</v>
      </c>
      <c r="AH18" s="155">
        <v>0</v>
      </c>
      <c r="AI18" s="155">
        <v>0</v>
      </c>
      <c r="AJ18" s="155">
        <v>0</v>
      </c>
      <c r="AK18" s="155">
        <v>5</v>
      </c>
      <c r="AL18" s="155">
        <v>-1.3917999267578101</v>
      </c>
      <c r="AM18" s="155">
        <v>-1.63479995727539</v>
      </c>
      <c r="AN18" s="155">
        <v>-1.67500007152557</v>
      </c>
      <c r="AO18" s="155">
        <v>-2.9263999462127601</v>
      </c>
      <c r="AP18" s="155">
        <f t="shared" si="16"/>
        <v>0</v>
      </c>
      <c r="AQ18" s="155">
        <f t="shared" si="17"/>
        <v>0</v>
      </c>
      <c r="AR18" s="155">
        <f t="shared" si="18"/>
        <v>0</v>
      </c>
      <c r="AS18" s="155">
        <f t="shared" si="19"/>
        <v>0</v>
      </c>
      <c r="AT18" s="155">
        <f t="shared" si="20"/>
        <v>1.3917999267578101</v>
      </c>
      <c r="AU18" s="155">
        <f t="shared" si="21"/>
        <v>1.63479995727539</v>
      </c>
      <c r="AV18" s="155">
        <f t="shared" si="22"/>
        <v>1.67500007152557</v>
      </c>
      <c r="AW18" s="155">
        <f t="shared" si="23"/>
        <v>2.9263999462127601</v>
      </c>
      <c r="AX18" s="155">
        <f t="shared" si="24"/>
        <v>3.4709883854130741</v>
      </c>
      <c r="AY18" s="155">
        <f t="shared" si="25"/>
        <v>6.1715380949774055</v>
      </c>
      <c r="AZ18" s="155">
        <f t="shared" si="26"/>
        <v>5.5758813088200609</v>
      </c>
      <c r="BA18" s="155">
        <f t="shared" si="27"/>
        <v>3.0662167399251765</v>
      </c>
      <c r="BB18" s="155">
        <f t="shared" si="28"/>
        <v>3.9118313975688452</v>
      </c>
      <c r="BC18" s="155">
        <f t="shared" si="29"/>
        <v>4.3619230158295679</v>
      </c>
      <c r="BD18" s="155">
        <f t="shared" si="30"/>
        <v>4.2626468848033436</v>
      </c>
      <c r="BE18" s="155">
        <f t="shared" si="31"/>
        <v>3.8443694566541962</v>
      </c>
      <c r="BF18" s="159">
        <f t="shared" si="32"/>
        <v>4.0711372532601517</v>
      </c>
      <c r="BG18" s="223"/>
      <c r="BH18" s="12"/>
      <c r="BI18" s="12"/>
    </row>
    <row r="19" spans="1:61">
      <c r="A19" s="48" t="s">
        <v>280</v>
      </c>
      <c r="B19" s="46" t="s">
        <v>281</v>
      </c>
      <c r="C19" s="160">
        <v>1402</v>
      </c>
      <c r="D19" s="285">
        <f>IF('Datos de Indicador'!E218="No dato","x",ROUND(IF('Datos de Indicador'!E218=0,0,IF(LOG('Datos de Indicador'!E218)&gt;D$302,10,IF(LOG('Datos de Indicador'!E218)&lt;D$301,0,10-(D$302-LOG('Datos de Indicador'!E218))/(D$302-D$301)*10))),1))</f>
        <v>10</v>
      </c>
      <c r="E19" s="153">
        <f>IF('Datos de Indicador'!E218="No dato","x",IF('Datos de Indicador'!E218="No dato","x", ('Datos de Indicador'!E218)/'Datos de Indicador'!AX218))</f>
        <v>1.2708312551415006E-3</v>
      </c>
      <c r="F19" s="154">
        <f t="shared" si="0"/>
        <v>10</v>
      </c>
      <c r="G19" s="155">
        <f t="shared" si="1"/>
        <v>10</v>
      </c>
      <c r="H19" s="285">
        <f>IF('Datos de Indicador'!F218="No dato","x",ROUND(IF('Datos de Indicador'!F218=0,0,IF(LOG('Datos de Indicador'!F218*1/40)&gt;H$302,10,IF(LOG('Datos de Indicador'!F218*1/40)&lt;H$301,0,10-(H$302-LOG('Datos de Indicador'!F218*1/40))/(H$302-H$301)*10))),1))</f>
        <v>0</v>
      </c>
      <c r="I19" s="153">
        <f>IF('Datos de Indicador'!F218="No dato","x",IF('Datos de Indicador'!F218="No dato","x",( 'Datos de Indicador'!F218*1/40)/'Datos de Indicador'!AX218))</f>
        <v>0</v>
      </c>
      <c r="J19" s="154">
        <f t="shared" si="2"/>
        <v>0</v>
      </c>
      <c r="K19" s="156">
        <f t="shared" si="3"/>
        <v>0</v>
      </c>
      <c r="L19" s="286">
        <f>IF('Datos de Indicador'!G218="No dato","x",ROUND(IF('Datos de Indicador'!G218=0,0,IF(LOG('Datos de Indicador'!G218)&gt;L$302,10,IF(LOG('Datos de Indicador'!G218)&lt;L$301,0,10-(L$302-LOG('Datos de Indicador'!G218))/(L$302-L$301)*10))),1))</f>
        <v>0</v>
      </c>
      <c r="M19" s="157">
        <f>IF('Datos de Indicador'!G218="No dato","x",IF('Datos de Indicador'!G218="No dato","x", 'Datos de Indicador'!G218/'Datos de Indicador'!AX218))</f>
        <v>0</v>
      </c>
      <c r="N19" s="158">
        <f t="shared" si="4"/>
        <v>0</v>
      </c>
      <c r="O19" s="156">
        <f t="shared" si="5"/>
        <v>0</v>
      </c>
      <c r="P19" s="155">
        <f t="shared" si="6"/>
        <v>0</v>
      </c>
      <c r="Q19" s="285">
        <f>IF('Datos de Indicador'!I218="No dato","x",ROUND(IF('Datos de Indicador'!I218=0,0,IF(LOG('Datos de Indicador'!I218)&gt;Q$302,10,IF(LOG('Datos de Indicador'!I218)&lt;Q$301,0,10-(Q$302-LOG('Datos de Indicador'!I218))/(Q$302-Q$301)*10))),1))</f>
        <v>10</v>
      </c>
      <c r="R19" s="153">
        <f>IF('Datos de Indicador'!I218="No dato","x",IF('Datos de Indicador'!I218="No dato","x",( 'Datos de Indicador'!I218)/'Datos de Indicador'!AX218))</f>
        <v>1.8979019438920591E-2</v>
      </c>
      <c r="S19" s="154">
        <f t="shared" si="7"/>
        <v>10</v>
      </c>
      <c r="T19" s="289">
        <f>IF('Datos de Indicador'!J218="No dato","x",ROUND(IF('Datos de Indicador'!J218=0,0,IF(LOG('Datos de Indicador'!J218)&gt;T$302,10,IF(LOG('Datos de Indicador'!J218)&lt;T$301,0,10-(T$302-LOG('Datos de Indicador'!J218))/(T$302-T$301)*10))),1))</f>
        <v>10</v>
      </c>
      <c r="U19" s="307">
        <f>IF('Datos de Indicador'!J218="No dato","x",IF('Datos de Indicador'!J218="No dato","x", ('Datos de Indicador'!J218)/'Datos de Indicador'!AX218))</f>
        <v>3.3896010519429205E-4</v>
      </c>
      <c r="V19" s="289">
        <f t="shared" si="8"/>
        <v>10</v>
      </c>
      <c r="W19" s="292">
        <f t="shared" si="9"/>
        <v>10</v>
      </c>
      <c r="X19" s="289">
        <f>IF('Datos de Indicador'!K218="No dato","x",ROUND(IF('Datos de Indicador'!K218=0,0,IF(LOG('Datos de Indicador'!K218)&gt;X$302,10,IF(LOG('Datos de Indicador'!K218)&lt;X$301,0,10-(X$302-LOG('Datos de Indicador'!K218))/(X$302-X$301)*10))),1))</f>
        <v>10</v>
      </c>
      <c r="Y19" s="310">
        <f>IF('Datos de Indicador'!K218="No dato","x",IF('Datos de Indicador'!K218="No dato","x", ('Datos de Indicador'!K218)/'Datos de Indicador'!AX218))</f>
        <v>6.8833606644582302E-4</v>
      </c>
      <c r="Z19" s="289">
        <f t="shared" si="10"/>
        <v>10</v>
      </c>
      <c r="AA19" s="291">
        <f t="shared" si="11"/>
        <v>10</v>
      </c>
      <c r="AB19" s="155">
        <f t="shared" si="12"/>
        <v>10</v>
      </c>
      <c r="AC19" s="155">
        <v>0</v>
      </c>
      <c r="AD19" s="155">
        <f t="shared" si="13"/>
        <v>0</v>
      </c>
      <c r="AE19" s="155">
        <v>-0.46863999962806702</v>
      </c>
      <c r="AF19" s="155">
        <f t="shared" si="14"/>
        <v>0.46863999962806702</v>
      </c>
      <c r="AG19" s="155">
        <f t="shared" si="15"/>
        <v>5.4537447318050045</v>
      </c>
      <c r="AH19" s="155">
        <v>0</v>
      </c>
      <c r="AI19" s="155">
        <v>3.6000002175569999E-2</v>
      </c>
      <c r="AJ19" s="155">
        <v>6.0000000521499997E-3</v>
      </c>
      <c r="AK19" s="155">
        <v>47</v>
      </c>
      <c r="AL19" s="155">
        <v>-1.3056000471115099</v>
      </c>
      <c r="AM19" s="155">
        <v>-1.5861999988555899</v>
      </c>
      <c r="AN19" s="155">
        <v>-1.6627999544143599</v>
      </c>
      <c r="AO19" s="155">
        <v>-2.94867992401123</v>
      </c>
      <c r="AP19" s="155">
        <f t="shared" si="16"/>
        <v>0</v>
      </c>
      <c r="AQ19" s="155">
        <f t="shared" si="17"/>
        <v>1.1056511517424496E-3</v>
      </c>
      <c r="AR19" s="155">
        <f t="shared" si="18"/>
        <v>2.0136255420222276E-4</v>
      </c>
      <c r="AS19" s="155">
        <f t="shared" si="19"/>
        <v>1.1764705882352942</v>
      </c>
      <c r="AT19" s="155">
        <f t="shared" si="20"/>
        <v>1.3056000471115099</v>
      </c>
      <c r="AU19" s="155">
        <f t="shared" si="21"/>
        <v>1.5861999988555899</v>
      </c>
      <c r="AV19" s="155">
        <f t="shared" si="22"/>
        <v>1.6627999544143599</v>
      </c>
      <c r="AW19" s="155">
        <f t="shared" si="23"/>
        <v>2.94867992401123</v>
      </c>
      <c r="AX19" s="155">
        <f t="shared" si="24"/>
        <v>4.547087959934542</v>
      </c>
      <c r="AY19" s="155">
        <f t="shared" si="25"/>
        <v>6.6014436337786906</v>
      </c>
      <c r="AZ19" s="155">
        <f t="shared" si="26"/>
        <v>5.7300244072708031</v>
      </c>
      <c r="BA19" s="155">
        <f t="shared" si="27"/>
        <v>2.6207597113768442</v>
      </c>
      <c r="BB19" s="155">
        <f t="shared" si="28"/>
        <v>5.7578479933224243</v>
      </c>
      <c r="BC19" s="155">
        <f t="shared" si="29"/>
        <v>6.1004248808217385</v>
      </c>
      <c r="BD19" s="155">
        <f t="shared" si="30"/>
        <v>5.9550376283041677</v>
      </c>
      <c r="BE19" s="155">
        <f t="shared" si="31"/>
        <v>5.6328717166020228</v>
      </c>
      <c r="BF19" s="159">
        <f t="shared" si="32"/>
        <v>5.9089574553008335</v>
      </c>
      <c r="BG19" s="223"/>
      <c r="BH19" s="12"/>
      <c r="BI19" s="12"/>
    </row>
    <row r="20" spans="1:61">
      <c r="A20" s="49" t="s">
        <v>184</v>
      </c>
      <c r="B20" s="46" t="s">
        <v>141</v>
      </c>
      <c r="C20" s="160">
        <v>210</v>
      </c>
      <c r="D20" s="285">
        <f>IF('Datos de Indicador'!E23="No dato","x",ROUND(IF('Datos de Indicador'!E23=0,0,IF(LOG('Datos de Indicador'!E23)&gt;D$302,10,IF(LOG('Datos de Indicador'!E23)&lt;D$301,0,10-(D$302-LOG('Datos de Indicador'!E23))/(D$302-D$301)*10))),1))</f>
        <v>10</v>
      </c>
      <c r="E20" s="153">
        <f>IF('Datos de Indicador'!E23="No dato","x",IF('Datos de Indicador'!E23="No dato","x", ('Datos de Indicador'!E23)/'Datos de Indicador'!AX23))</f>
        <v>3.5529677130215214E-3</v>
      </c>
      <c r="F20" s="154">
        <f t="shared" si="0"/>
        <v>10</v>
      </c>
      <c r="G20" s="155">
        <f t="shared" si="1"/>
        <v>10</v>
      </c>
      <c r="H20" s="285">
        <f>IF('Datos de Indicador'!F23="No dato","x",ROUND(IF('Datos de Indicador'!F23=0,0,IF(LOG('Datos de Indicador'!F23*1/40)&gt;H$302,10,IF(LOG('Datos de Indicador'!F23*1/40)&lt;H$301,0,10-(H$302-LOG('Datos de Indicador'!F23*1/40))/(H$302-H$301)*10))),1))</f>
        <v>0</v>
      </c>
      <c r="I20" s="153">
        <f>IF('Datos de Indicador'!F23="No dato","x",IF('Datos de Indicador'!F23="No dato","x",( 'Datos de Indicador'!F23*1/40)/'Datos de Indicador'!AX23))</f>
        <v>0</v>
      </c>
      <c r="J20" s="154">
        <f t="shared" si="2"/>
        <v>0</v>
      </c>
      <c r="K20" s="156">
        <f t="shared" si="3"/>
        <v>0</v>
      </c>
      <c r="L20" s="286">
        <f>IF('Datos de Indicador'!G23="No dato","x",ROUND(IF('Datos de Indicador'!G23=0,0,IF(LOG('Datos de Indicador'!G23)&gt;L$302,10,IF(LOG('Datos de Indicador'!G23)&lt;L$301,0,10-(L$302-LOG('Datos de Indicador'!G23))/(L$302-L$301)*10))),1))</f>
        <v>10</v>
      </c>
      <c r="M20" s="157">
        <f>IF('Datos de Indicador'!G23="No dato","x",IF('Datos de Indicador'!G23="No dato","x", 'Datos de Indicador'!G23/'Datos de Indicador'!AX23))</f>
        <v>8.0909165742074247E-4</v>
      </c>
      <c r="N20" s="158">
        <f t="shared" si="4"/>
        <v>10</v>
      </c>
      <c r="O20" s="156">
        <f t="shared" si="5"/>
        <v>10</v>
      </c>
      <c r="P20" s="155">
        <f t="shared" si="6"/>
        <v>7.6</v>
      </c>
      <c r="Q20" s="285">
        <f>IF('Datos de Indicador'!I23="No dato","x",ROUND(IF('Datos de Indicador'!I23=0,0,IF(LOG('Datos de Indicador'!I23)&gt;Q$302,10,IF(LOG('Datos de Indicador'!I23)&lt;Q$301,0,10-(Q$302-LOG('Datos de Indicador'!I23))/(Q$302-Q$301)*10))),1))</f>
        <v>0</v>
      </c>
      <c r="R20" s="153">
        <f>IF('Datos de Indicador'!I23="No dato","x",IF('Datos de Indicador'!I23="No dato","x",( 'Datos de Indicador'!I23)/'Datos de Indicador'!AX23))</f>
        <v>0</v>
      </c>
      <c r="S20" s="154">
        <f t="shared" si="7"/>
        <v>0</v>
      </c>
      <c r="T20" s="289">
        <f>IF('Datos de Indicador'!J23="No dato","x",ROUND(IF('Datos de Indicador'!J23=0,0,IF(LOG('Datos de Indicador'!J23)&gt;T$302,10,IF(LOG('Datos de Indicador'!J23)&lt;T$301,0,10-(T$302-LOG('Datos de Indicador'!J23))/(T$302-T$301)*10))),1))</f>
        <v>10</v>
      </c>
      <c r="U20" s="307">
        <f>IF('Datos de Indicador'!J23="No dato","x",IF('Datos de Indicador'!J23="No dato","x", ('Datos de Indicador'!J23)/'Datos de Indicador'!AX23))</f>
        <v>3.1650610301354987E-4</v>
      </c>
      <c r="V20" s="289">
        <f t="shared" si="8"/>
        <v>10</v>
      </c>
      <c r="W20" s="292">
        <f t="shared" si="9"/>
        <v>10</v>
      </c>
      <c r="X20" s="289">
        <f>IF('Datos de Indicador'!K23="No dato","x",ROUND(IF('Datos de Indicador'!K23=0,0,IF(LOG('Datos de Indicador'!K23)&gt;X$302,10,IF(LOG('Datos de Indicador'!K23)&lt;X$301,0,10-(X$302-LOG('Datos de Indicador'!K23))/(X$302-X$301)*10))),1))</f>
        <v>0</v>
      </c>
      <c r="Y20" s="310">
        <f>IF('Datos de Indicador'!K23="No dato","x",IF('Datos de Indicador'!K23="No dato","x", ('Datos de Indicador'!K23)/'Datos de Indicador'!AX23))</f>
        <v>0</v>
      </c>
      <c r="Z20" s="289">
        <f t="shared" si="10"/>
        <v>0</v>
      </c>
      <c r="AA20" s="291">
        <f t="shared" si="11"/>
        <v>0</v>
      </c>
      <c r="AB20" s="155">
        <f t="shared" si="12"/>
        <v>0</v>
      </c>
      <c r="AC20" s="155">
        <v>0.31999999284744302</v>
      </c>
      <c r="AD20" s="155">
        <f t="shared" si="13"/>
        <v>6.8085104861158083E-2</v>
      </c>
      <c r="AE20" s="155">
        <v>-0.45939999818801902</v>
      </c>
      <c r="AF20" s="155">
        <f t="shared" si="14"/>
        <v>0.45939999818801902</v>
      </c>
      <c r="AG20" s="155">
        <f t="shared" si="15"/>
        <v>5.227606665654795</v>
      </c>
      <c r="AH20" s="155">
        <v>31.399997711181602</v>
      </c>
      <c r="AI20" s="155">
        <v>112.449996948242</v>
      </c>
      <c r="AJ20" s="155">
        <v>67.900001525899995</v>
      </c>
      <c r="AK20" s="155">
        <v>243</v>
      </c>
      <c r="AL20" s="155">
        <v>-1.37580001354217</v>
      </c>
      <c r="AM20" s="155">
        <v>-2.04839992523193</v>
      </c>
      <c r="AN20" s="155">
        <v>-1.7525999546051001</v>
      </c>
      <c r="AO20" s="155">
        <v>-2.9390001296996999</v>
      </c>
      <c r="AP20" s="155">
        <f t="shared" si="16"/>
        <v>1.219417386842004</v>
      </c>
      <c r="AQ20" s="155">
        <f t="shared" si="17"/>
        <v>3.4536239201571699</v>
      </c>
      <c r="AR20" s="155">
        <f t="shared" si="18"/>
        <v>2.2787529364588468</v>
      </c>
      <c r="AS20" s="155">
        <f t="shared" si="19"/>
        <v>6.6666666666666661</v>
      </c>
      <c r="AT20" s="155">
        <f t="shared" si="20"/>
        <v>1.37580001354217</v>
      </c>
      <c r="AU20" s="155">
        <f t="shared" si="21"/>
        <v>2.04839992523193</v>
      </c>
      <c r="AV20" s="155">
        <f t="shared" si="22"/>
        <v>1.7525999546051001</v>
      </c>
      <c r="AW20" s="155">
        <f t="shared" si="23"/>
        <v>2.9390001296996999</v>
      </c>
      <c r="AX20" s="155">
        <f t="shared" si="24"/>
        <v>3.6707276411333662</v>
      </c>
      <c r="AY20" s="155">
        <f t="shared" si="25"/>
        <v>2.5129152719564383</v>
      </c>
      <c r="AZ20" s="155">
        <f t="shared" si="26"/>
        <v>4.5954410140049138</v>
      </c>
      <c r="BA20" s="155">
        <f t="shared" si="27"/>
        <v>2.8142936749191856</v>
      </c>
      <c r="BB20" s="155">
        <f t="shared" si="28"/>
        <v>5.4150241713292289</v>
      </c>
      <c r="BC20" s="155">
        <f t="shared" si="29"/>
        <v>5.5944231986856012</v>
      </c>
      <c r="BD20" s="155">
        <f t="shared" si="30"/>
        <v>5.7456989917439607</v>
      </c>
      <c r="BE20" s="155">
        <f t="shared" si="31"/>
        <v>6.1801600569309754</v>
      </c>
      <c r="BF20" s="159">
        <f t="shared" si="32"/>
        <v>5.4826152950859921</v>
      </c>
      <c r="BG20" s="223"/>
      <c r="BH20" s="12"/>
      <c r="BI20" s="12"/>
    </row>
    <row r="21" spans="1:61">
      <c r="A21" s="48" t="s">
        <v>242</v>
      </c>
      <c r="B21" s="46" t="s">
        <v>244</v>
      </c>
      <c r="C21" s="160">
        <v>902</v>
      </c>
      <c r="D21" s="285">
        <f>IF('Datos de Indicador'!E144="No dato","x",ROUND(IF('Datos de Indicador'!E144=0,0,IF(LOG('Datos de Indicador'!E144)&gt;D$302,10,IF(LOG('Datos de Indicador'!E144)&lt;D$301,0,10-(D$302-LOG('Datos de Indicador'!E144))/(D$302-D$301)*10))),1))</f>
        <v>10</v>
      </c>
      <c r="E21" s="153">
        <f>IF('Datos de Indicador'!E144="No dato","x",IF('Datos de Indicador'!E144="No dato","x", ('Datos de Indicador'!E144)/'Datos de Indicador'!AX144))</f>
        <v>2.4685883919741002E-3</v>
      </c>
      <c r="F21" s="154">
        <f t="shared" si="0"/>
        <v>10</v>
      </c>
      <c r="G21" s="155">
        <f t="shared" si="1"/>
        <v>10</v>
      </c>
      <c r="H21" s="285">
        <f>IF('Datos de Indicador'!F144="No dato","x",ROUND(IF('Datos de Indicador'!F144=0,0,IF(LOG('Datos de Indicador'!F144*1/40)&gt;H$302,10,IF(LOG('Datos de Indicador'!F144*1/40)&lt;H$301,0,10-(H$302-LOG('Datos de Indicador'!F144*1/40))/(H$302-H$301)*10))),1))</f>
        <v>10</v>
      </c>
      <c r="I21" s="153">
        <f>IF('Datos de Indicador'!F144="No dato","x",IF('Datos de Indicador'!F144="No dato","x",( 'Datos de Indicador'!F144*1/40)/'Datos de Indicador'!AX144))</f>
        <v>2.3826988117756381E-2</v>
      </c>
      <c r="J21" s="154">
        <f t="shared" si="2"/>
        <v>10</v>
      </c>
      <c r="K21" s="156">
        <f t="shared" si="3"/>
        <v>10</v>
      </c>
      <c r="L21" s="286">
        <f>IF('Datos de Indicador'!G144="No dato","x",ROUND(IF('Datos de Indicador'!G144=0,0,IF(LOG('Datos de Indicador'!G144)&gt;L$302,10,IF(LOG('Datos de Indicador'!G144)&lt;L$301,0,10-(L$302-LOG('Datos de Indicador'!G144))/(L$302-L$301)*10))),1))</f>
        <v>10</v>
      </c>
      <c r="M21" s="157">
        <f>IF('Datos de Indicador'!G144="No dato","x",IF('Datos de Indicador'!G144="No dato","x", 'Datos de Indicador'!G144/'Datos de Indicador'!AX144))</f>
        <v>0.91966710220742121</v>
      </c>
      <c r="N21" s="158">
        <f t="shared" si="4"/>
        <v>10</v>
      </c>
      <c r="O21" s="156">
        <f t="shared" si="5"/>
        <v>10</v>
      </c>
      <c r="P21" s="155">
        <f t="shared" si="6"/>
        <v>10</v>
      </c>
      <c r="Q21" s="285">
        <f>IF('Datos de Indicador'!I144="No dato","x",ROUND(IF('Datos de Indicador'!I144=0,0,IF(LOG('Datos de Indicador'!I144)&gt;Q$302,10,IF(LOG('Datos de Indicador'!I144)&lt;Q$301,0,10-(Q$302-LOG('Datos de Indicador'!I144))/(Q$302-Q$301)*10))),1))</f>
        <v>0</v>
      </c>
      <c r="R21" s="153">
        <f>IF('Datos de Indicador'!I144="No dato","x",IF('Datos de Indicador'!I144="No dato","x",( 'Datos de Indicador'!I144)/'Datos de Indicador'!AX144))</f>
        <v>0</v>
      </c>
      <c r="S21" s="154">
        <f t="shared" si="7"/>
        <v>0</v>
      </c>
      <c r="T21" s="289">
        <f>IF('Datos de Indicador'!J144="No dato","x",ROUND(IF('Datos de Indicador'!J144=0,0,IF(LOG('Datos de Indicador'!J144)&gt;T$302,10,IF(LOG('Datos de Indicador'!J144)&lt;T$301,0,10-(T$302-LOG('Datos de Indicador'!J144))/(T$302-T$301)*10))),1))</f>
        <v>10</v>
      </c>
      <c r="U21" s="307">
        <f>IF('Datos de Indicador'!J144="No dato","x",IF('Datos de Indicador'!J144="No dato","x", ('Datos de Indicador'!J144)/'Datos de Indicador'!AX144))</f>
        <v>3.3358962626829625E-4</v>
      </c>
      <c r="V21" s="289">
        <f t="shared" si="8"/>
        <v>10</v>
      </c>
      <c r="W21" s="292">
        <f t="shared" si="9"/>
        <v>10</v>
      </c>
      <c r="X21" s="289">
        <f>IF('Datos de Indicador'!K144="No dato","x",ROUND(IF('Datos de Indicador'!K144=0,0,IF(LOG('Datos de Indicador'!K144)&gt;X$302,10,IF(LOG('Datos de Indicador'!K144)&lt;X$301,0,10-(X$302-LOG('Datos de Indicador'!K144))/(X$302-X$301)*10))),1))</f>
        <v>10</v>
      </c>
      <c r="Y21" s="310">
        <f>IF('Datos de Indicador'!K144="No dato","x",IF('Datos de Indicador'!K144="No dato","x", ('Datos de Indicador'!K144)/'Datos de Indicador'!AX144))</f>
        <v>6.2540193178834292E-4</v>
      </c>
      <c r="Z21" s="289">
        <f t="shared" si="10"/>
        <v>10</v>
      </c>
      <c r="AA21" s="291">
        <f t="shared" si="11"/>
        <v>10</v>
      </c>
      <c r="AB21" s="155">
        <f t="shared" si="12"/>
        <v>0</v>
      </c>
      <c r="AC21" s="155">
        <v>0.39000001549720797</v>
      </c>
      <c r="AD21" s="155">
        <f t="shared" si="13"/>
        <v>8.2978726701533612E-2</v>
      </c>
      <c r="AE21" s="155">
        <v>-0.49915999174117998</v>
      </c>
      <c r="AF21" s="155">
        <f t="shared" si="14"/>
        <v>0.49915999174117998</v>
      </c>
      <c r="AG21" s="155">
        <f t="shared" si="15"/>
        <v>6.2006853075353856</v>
      </c>
      <c r="AH21" s="155">
        <v>41.279998779296797</v>
      </c>
      <c r="AI21" s="155">
        <v>147.63999938964801</v>
      </c>
      <c r="AJ21" s="155">
        <v>93.319999694800003</v>
      </c>
      <c r="AK21" s="155">
        <v>290</v>
      </c>
      <c r="AL21" s="155">
        <v>-1.28519999980926</v>
      </c>
      <c r="AM21" s="155">
        <v>-1.94280004501342</v>
      </c>
      <c r="AN21" s="155">
        <v>-1.83519995212554</v>
      </c>
      <c r="AO21" s="155">
        <v>-2.9972000122070299</v>
      </c>
      <c r="AP21" s="155">
        <f t="shared" si="16"/>
        <v>1.6031067487105553</v>
      </c>
      <c r="AQ21" s="155">
        <f t="shared" si="17"/>
        <v>4.5343979306532995</v>
      </c>
      <c r="AR21" s="155">
        <f t="shared" si="18"/>
        <v>3.1318588888948562</v>
      </c>
      <c r="AS21" s="155">
        <f t="shared" si="19"/>
        <v>7.9831932773109244</v>
      </c>
      <c r="AT21" s="155">
        <f t="shared" si="20"/>
        <v>1.28519999980926</v>
      </c>
      <c r="AU21" s="155">
        <f t="shared" si="21"/>
        <v>1.94280004501342</v>
      </c>
      <c r="AV21" s="155">
        <f t="shared" si="22"/>
        <v>1.83519995212554</v>
      </c>
      <c r="AW21" s="155">
        <f t="shared" si="23"/>
        <v>2.9972000122070299</v>
      </c>
      <c r="AX21" s="155">
        <f t="shared" si="24"/>
        <v>4.8017574828183962</v>
      </c>
      <c r="AY21" s="155">
        <f t="shared" si="25"/>
        <v>3.4470307502156583</v>
      </c>
      <c r="AZ21" s="155">
        <f t="shared" si="26"/>
        <v>3.551826478688259</v>
      </c>
      <c r="BA21" s="155">
        <f t="shared" si="27"/>
        <v>1.6506683356983474</v>
      </c>
      <c r="BB21" s="155">
        <f t="shared" si="28"/>
        <v>7.734144038588159</v>
      </c>
      <c r="BC21" s="155">
        <f t="shared" si="29"/>
        <v>7.9969047801448268</v>
      </c>
      <c r="BD21" s="155">
        <f t="shared" si="30"/>
        <v>7.7806142279305179</v>
      </c>
      <c r="BE21" s="155">
        <f t="shared" si="31"/>
        <v>8.2723102688348789</v>
      </c>
      <c r="BF21" s="159">
        <f t="shared" si="32"/>
        <v>7.7139440057061535</v>
      </c>
      <c r="BG21" s="223"/>
      <c r="BH21" s="12"/>
      <c r="BI21" s="12"/>
    </row>
    <row r="22" spans="1:61">
      <c r="A22" s="48" t="s">
        <v>185</v>
      </c>
      <c r="B22" s="46" t="s">
        <v>163</v>
      </c>
      <c r="C22" s="160">
        <v>402</v>
      </c>
      <c r="D22" s="285">
        <f>IF('Datos de Indicador'!E46="No dato","x",ROUND(IF('Datos de Indicador'!E46=0,0,IF(LOG('Datos de Indicador'!E46)&gt;D$302,10,IF(LOG('Datos de Indicador'!E46)&lt;D$301,0,10-(D$302-LOG('Datos de Indicador'!E46))/(D$302-D$301)*10))),1))</f>
        <v>10</v>
      </c>
      <c r="E22" s="153">
        <f>IF('Datos de Indicador'!E46="No dato","x",IF('Datos de Indicador'!E46="No dato","x", ('Datos de Indicador'!E46)/'Datos de Indicador'!AX46))</f>
        <v>4.0840149394859035E-3</v>
      </c>
      <c r="F22" s="154">
        <f t="shared" si="0"/>
        <v>10</v>
      </c>
      <c r="G22" s="155">
        <f t="shared" si="1"/>
        <v>10</v>
      </c>
      <c r="H22" s="285">
        <f>IF('Datos de Indicador'!F46="No dato","x",ROUND(IF('Datos de Indicador'!F46=0,0,IF(LOG('Datos de Indicador'!F46*1/40)&gt;H$302,10,IF(LOG('Datos de Indicador'!F46*1/40)&lt;H$301,0,10-(H$302-LOG('Datos de Indicador'!F46*1/40))/(H$302-H$301)*10))),1))</f>
        <v>0</v>
      </c>
      <c r="I22" s="153">
        <f>IF('Datos de Indicador'!F46="No dato","x",IF('Datos de Indicador'!F46="No dato","x",( 'Datos de Indicador'!F46*1/40)/'Datos de Indicador'!AX46))</f>
        <v>0</v>
      </c>
      <c r="J22" s="154">
        <f t="shared" si="2"/>
        <v>0</v>
      </c>
      <c r="K22" s="156">
        <f t="shared" si="3"/>
        <v>0</v>
      </c>
      <c r="L22" s="286">
        <f>IF('Datos de Indicador'!G46="No dato","x",ROUND(IF('Datos de Indicador'!G46=0,0,IF(LOG('Datos de Indicador'!G46)&gt;L$302,10,IF(LOG('Datos de Indicador'!G46)&lt;L$301,0,10-(L$302-LOG('Datos de Indicador'!G46))/(L$302-L$301)*10))),1))</f>
        <v>0</v>
      </c>
      <c r="M22" s="157">
        <f>IF('Datos de Indicador'!G46="No dato","x",IF('Datos de Indicador'!G46="No dato","x", 'Datos de Indicador'!G46/'Datos de Indicador'!AX46))</f>
        <v>0</v>
      </c>
      <c r="N22" s="158">
        <f t="shared" si="4"/>
        <v>0</v>
      </c>
      <c r="O22" s="156">
        <f t="shared" si="5"/>
        <v>0</v>
      </c>
      <c r="P22" s="155">
        <f t="shared" si="6"/>
        <v>0</v>
      </c>
      <c r="Q22" s="285">
        <f>IF('Datos de Indicador'!I46="No dato","x",ROUND(IF('Datos de Indicador'!I46=0,0,IF(LOG('Datos de Indicador'!I46)&gt;Q$302,10,IF(LOG('Datos de Indicador'!I46)&lt;Q$301,0,10-(Q$302-LOG('Datos de Indicador'!I46))/(Q$302-Q$301)*10))),1))</f>
        <v>10</v>
      </c>
      <c r="R22" s="153">
        <f>IF('Datos de Indicador'!I46="No dato","x",IF('Datos de Indicador'!I46="No dato","x",( 'Datos de Indicador'!I46)/'Datos de Indicador'!AX46))</f>
        <v>2.3311076112120448E-2</v>
      </c>
      <c r="S22" s="154">
        <f t="shared" si="7"/>
        <v>10</v>
      </c>
      <c r="T22" s="289">
        <f>IF('Datos de Indicador'!J46="No dato","x",ROUND(IF('Datos de Indicador'!J46=0,0,IF(LOG('Datos de Indicador'!J46)&gt;T$302,10,IF(LOG('Datos de Indicador'!J46)&lt;T$301,0,10-(T$302-LOG('Datos de Indicador'!J46))/(T$302-T$301)*10))),1))</f>
        <v>10</v>
      </c>
      <c r="U22" s="307">
        <f>IF('Datos de Indicador'!J46="No dato","x",IF('Datos de Indicador'!J46="No dato","x", ('Datos de Indicador'!J46)/'Datos de Indicador'!AX46))</f>
        <v>3.5327207376790039E-4</v>
      </c>
      <c r="V22" s="289">
        <f t="shared" si="8"/>
        <v>10</v>
      </c>
      <c r="W22" s="292">
        <f t="shared" si="9"/>
        <v>10</v>
      </c>
      <c r="X22" s="289">
        <f>IF('Datos de Indicador'!K46="No dato","x",ROUND(IF('Datos de Indicador'!K46=0,0,IF(LOG('Datos de Indicador'!K46)&gt;X$302,10,IF(LOG('Datos de Indicador'!K46)&lt;X$301,0,10-(X$302-LOG('Datos de Indicador'!K46))/(X$302-X$301)*10))),1))</f>
        <v>10</v>
      </c>
      <c r="Y22" s="310">
        <f>IF('Datos de Indicador'!K46="No dato","x",IF('Datos de Indicador'!K46="No dato","x", ('Datos de Indicador'!K46)/'Datos de Indicador'!AX46))</f>
        <v>2.8749444998499497E-4</v>
      </c>
      <c r="Z22" s="289">
        <f t="shared" si="10"/>
        <v>10</v>
      </c>
      <c r="AA22" s="291">
        <f t="shared" si="11"/>
        <v>10</v>
      </c>
      <c r="AB22" s="155">
        <f t="shared" si="12"/>
        <v>10</v>
      </c>
      <c r="AC22" s="155">
        <v>0</v>
      </c>
      <c r="AD22" s="155">
        <f t="shared" si="13"/>
        <v>0</v>
      </c>
      <c r="AE22" s="155">
        <v>-0.51627999544143699</v>
      </c>
      <c r="AF22" s="155">
        <f t="shared" si="14"/>
        <v>0.51627999544143699</v>
      </c>
      <c r="AG22" s="155">
        <f t="shared" si="15"/>
        <v>6.6196770744068454</v>
      </c>
      <c r="AH22" s="155">
        <v>0</v>
      </c>
      <c r="AI22" s="155">
        <v>9.0000003576279006E-2</v>
      </c>
      <c r="AJ22" s="155">
        <v>0</v>
      </c>
      <c r="AK22" s="155">
        <v>120</v>
      </c>
      <c r="AL22" s="155">
        <v>-1.3761999607086099</v>
      </c>
      <c r="AM22" s="155">
        <v>-1.50399994850158</v>
      </c>
      <c r="AN22" s="155">
        <v>-1.7128000259399401</v>
      </c>
      <c r="AO22" s="155">
        <v>-2.90160012245178</v>
      </c>
      <c r="AP22" s="155">
        <f t="shared" si="16"/>
        <v>0</v>
      </c>
      <c r="AQ22" s="155">
        <f t="shared" si="17"/>
        <v>2.7641278221495528E-3</v>
      </c>
      <c r="AR22" s="155">
        <f t="shared" si="18"/>
        <v>0</v>
      </c>
      <c r="AS22" s="155">
        <f t="shared" si="19"/>
        <v>3.2212885154061626</v>
      </c>
      <c r="AT22" s="155">
        <f t="shared" si="20"/>
        <v>1.3761999607086099</v>
      </c>
      <c r="AU22" s="155">
        <f t="shared" si="21"/>
        <v>1.50399994850158</v>
      </c>
      <c r="AV22" s="155">
        <f t="shared" si="22"/>
        <v>1.7128000259399401</v>
      </c>
      <c r="AW22" s="155">
        <f t="shared" si="23"/>
        <v>2.90160012245178</v>
      </c>
      <c r="AX22" s="155">
        <f t="shared" si="24"/>
        <v>3.6657347922175312</v>
      </c>
      <c r="AY22" s="155">
        <f t="shared" si="25"/>
        <v>7.3285688842096919</v>
      </c>
      <c r="AZ22" s="155">
        <f t="shared" si="26"/>
        <v>5.0982955576657485</v>
      </c>
      <c r="BA22" s="155">
        <f t="shared" si="27"/>
        <v>3.5620545679973037</v>
      </c>
      <c r="BB22" s="155">
        <f t="shared" si="28"/>
        <v>5.6109557987029222</v>
      </c>
      <c r="BC22" s="155">
        <f t="shared" si="29"/>
        <v>6.2218888353386399</v>
      </c>
      <c r="BD22" s="155">
        <f t="shared" si="30"/>
        <v>5.849715926277625</v>
      </c>
      <c r="BE22" s="155">
        <f t="shared" si="31"/>
        <v>6.1305571805672434</v>
      </c>
      <c r="BF22" s="159">
        <f t="shared" si="32"/>
        <v>6.1032795124011407</v>
      </c>
      <c r="BG22" s="223"/>
      <c r="BH22" s="12"/>
      <c r="BI22" s="12"/>
    </row>
    <row r="23" spans="1:61">
      <c r="A23" s="48" t="s">
        <v>265</v>
      </c>
      <c r="B23" s="46" t="s">
        <v>163</v>
      </c>
      <c r="C23" s="160">
        <v>1203</v>
      </c>
      <c r="D23" s="285">
        <f>IF('Datos de Indicador'!E172="No dato","x",ROUND(IF('Datos de Indicador'!E172=0,0,IF(LOG('Datos de Indicador'!E172)&gt;D$302,10,IF(LOG('Datos de Indicador'!E172)&lt;D$301,0,10-(D$302-LOG('Datos de Indicador'!E172))/(D$302-D$301)*10))),1))</f>
        <v>10</v>
      </c>
      <c r="E23" s="153">
        <f>IF('Datos de Indicador'!E172="No dato","x",IF('Datos de Indicador'!E172="No dato","x", ('Datos de Indicador'!E172)/'Datos de Indicador'!AX172))</f>
        <v>6.7473009861544891E-3</v>
      </c>
      <c r="F23" s="154">
        <f t="shared" si="0"/>
        <v>10</v>
      </c>
      <c r="G23" s="155">
        <f t="shared" si="1"/>
        <v>10</v>
      </c>
      <c r="H23" s="285">
        <f>IF('Datos de Indicador'!F172="No dato","x",ROUND(IF('Datos de Indicador'!F172=0,0,IF(LOG('Datos de Indicador'!F172*1/40)&gt;H$302,10,IF(LOG('Datos de Indicador'!F172*1/40)&lt;H$301,0,10-(H$302-LOG('Datos de Indicador'!F172*1/40))/(H$302-H$301)*10))),1))</f>
        <v>0</v>
      </c>
      <c r="I23" s="153">
        <f>IF('Datos de Indicador'!F172="No dato","x",IF('Datos de Indicador'!F172="No dato","x",( 'Datos de Indicador'!F172*1/40)/'Datos de Indicador'!AX172))</f>
        <v>0</v>
      </c>
      <c r="J23" s="154">
        <f t="shared" si="2"/>
        <v>0</v>
      </c>
      <c r="K23" s="156">
        <f t="shared" si="3"/>
        <v>0</v>
      </c>
      <c r="L23" s="286">
        <f>IF('Datos de Indicador'!G172="No dato","x",ROUND(IF('Datos de Indicador'!G172=0,0,IF(LOG('Datos de Indicador'!G172)&gt;L$302,10,IF(LOG('Datos de Indicador'!G172)&lt;L$301,0,10-(L$302-LOG('Datos de Indicador'!G172))/(L$302-L$301)*10))),1))</f>
        <v>0</v>
      </c>
      <c r="M23" s="157">
        <f>IF('Datos de Indicador'!G172="No dato","x",IF('Datos de Indicador'!G172="No dato","x", 'Datos de Indicador'!G172/'Datos de Indicador'!AX172))</f>
        <v>0</v>
      </c>
      <c r="N23" s="158">
        <f t="shared" si="4"/>
        <v>0</v>
      </c>
      <c r="O23" s="156">
        <f t="shared" si="5"/>
        <v>0</v>
      </c>
      <c r="P23" s="155">
        <f t="shared" si="6"/>
        <v>0</v>
      </c>
      <c r="Q23" s="285">
        <f>IF('Datos de Indicador'!I172="No dato","x",ROUND(IF('Datos de Indicador'!I172=0,0,IF(LOG('Datos de Indicador'!I172)&gt;Q$302,10,IF(LOG('Datos de Indicador'!I172)&lt;Q$301,0,10-(Q$302-LOG('Datos de Indicador'!I172))/(Q$302-Q$301)*10))),1))</f>
        <v>10</v>
      </c>
      <c r="R23" s="153">
        <f>IF('Datos de Indicador'!I172="No dato","x",IF('Datos de Indicador'!I172="No dato","x",( 'Datos de Indicador'!I172)/'Datos de Indicador'!AX172))</f>
        <v>8.6995548778988269E-2</v>
      </c>
      <c r="S23" s="154">
        <f t="shared" si="7"/>
        <v>10</v>
      </c>
      <c r="T23" s="289">
        <f>IF('Datos de Indicador'!J172="No dato","x",ROUND(IF('Datos de Indicador'!J172=0,0,IF(LOG('Datos de Indicador'!J172)&gt;T$302,10,IF(LOG('Datos de Indicador'!J172)&lt;T$301,0,10-(T$302-LOG('Datos de Indicador'!J172))/(T$302-T$301)*10))),1))</f>
        <v>10</v>
      </c>
      <c r="U23" s="307">
        <f>IF('Datos de Indicador'!J172="No dato","x",IF('Datos de Indicador'!J172="No dato","x", ('Datos de Indicador'!J172)/'Datos de Indicador'!AX172))</f>
        <v>3.5449917615522711E-4</v>
      </c>
      <c r="V23" s="289">
        <f t="shared" si="8"/>
        <v>10</v>
      </c>
      <c r="W23" s="292">
        <f t="shared" si="9"/>
        <v>10</v>
      </c>
      <c r="X23" s="289">
        <f>IF('Datos de Indicador'!K172="No dato","x",ROUND(IF('Datos de Indicador'!K172=0,0,IF(LOG('Datos de Indicador'!K172)&gt;X$302,10,IF(LOG('Datos de Indicador'!K172)&lt;X$301,0,10-(X$302-LOG('Datos de Indicador'!K172))/(X$302-X$301)*10))),1))</f>
        <v>0</v>
      </c>
      <c r="Y23" s="310">
        <f>IF('Datos de Indicador'!K172="No dato","x",IF('Datos de Indicador'!K172="No dato","x", ('Datos de Indicador'!K172)/'Datos de Indicador'!AX172))</f>
        <v>0</v>
      </c>
      <c r="Z23" s="289">
        <f t="shared" si="10"/>
        <v>0</v>
      </c>
      <c r="AA23" s="291">
        <f t="shared" si="11"/>
        <v>0</v>
      </c>
      <c r="AB23" s="155">
        <f t="shared" si="12"/>
        <v>10</v>
      </c>
      <c r="AC23" s="155">
        <v>1.0000000000000001E-15</v>
      </c>
      <c r="AD23" s="155">
        <f t="shared" si="13"/>
        <v>2.1276595744680853E-16</v>
      </c>
      <c r="AE23" s="155">
        <v>-0.48539999127388</v>
      </c>
      <c r="AF23" s="155">
        <f t="shared" si="14"/>
        <v>0.48539999127388</v>
      </c>
      <c r="AG23" s="155">
        <f t="shared" si="15"/>
        <v>5.863925631025527</v>
      </c>
      <c r="AH23" s="155">
        <v>8.2000000000000004E-14</v>
      </c>
      <c r="AI23" s="155">
        <v>8.4200000000000005E-13</v>
      </c>
      <c r="AJ23" s="155">
        <v>4.1211478674099998E-13</v>
      </c>
      <c r="AK23" s="155">
        <v>108</v>
      </c>
      <c r="AL23" s="155">
        <v>-1.13900005817413</v>
      </c>
      <c r="AM23" s="155">
        <v>-1.4930000305175699</v>
      </c>
      <c r="AN23" s="155">
        <v>-1.6410000324249201</v>
      </c>
      <c r="AO23" s="155">
        <v>-2.91599988937377</v>
      </c>
      <c r="AP23" s="155">
        <f t="shared" si="16"/>
        <v>3.1844660194174761E-15</v>
      </c>
      <c r="AQ23" s="155">
        <f t="shared" si="17"/>
        <v>2.5859950375194735E-14</v>
      </c>
      <c r="AR23" s="155">
        <f t="shared" si="18"/>
        <v>1.38307475602331E-14</v>
      </c>
      <c r="AS23" s="155">
        <f t="shared" si="19"/>
        <v>2.8851540616246494</v>
      </c>
      <c r="AT23" s="155">
        <f t="shared" si="20"/>
        <v>1.13900005817413</v>
      </c>
      <c r="AU23" s="155">
        <f t="shared" si="21"/>
        <v>1.4930000305175699</v>
      </c>
      <c r="AV23" s="155">
        <f t="shared" si="22"/>
        <v>1.6410000324249201</v>
      </c>
      <c r="AW23" s="155">
        <f t="shared" si="23"/>
        <v>2.91599988937377</v>
      </c>
      <c r="AX23" s="155">
        <f t="shared" si="24"/>
        <v>6.6268841028806733</v>
      </c>
      <c r="AY23" s="155">
        <f t="shared" si="25"/>
        <v>7.4258719647357694</v>
      </c>
      <c r="AZ23" s="155">
        <f t="shared" si="26"/>
        <v>6.0054568060589357</v>
      </c>
      <c r="BA23" s="155">
        <f t="shared" si="27"/>
        <v>3.2741513464196443</v>
      </c>
      <c r="BB23" s="155">
        <f t="shared" si="28"/>
        <v>4.4378140171467795</v>
      </c>
      <c r="BC23" s="155">
        <f t="shared" si="29"/>
        <v>4.5709786607892999</v>
      </c>
      <c r="BD23" s="155">
        <f t="shared" si="30"/>
        <v>4.3342428010098253</v>
      </c>
      <c r="BE23" s="155">
        <f t="shared" si="31"/>
        <v>4.3598842346740492</v>
      </c>
      <c r="BF23" s="159">
        <f t="shared" si="32"/>
        <v>4.3106542718375875</v>
      </c>
      <c r="BG23" s="223"/>
      <c r="BH23" s="12"/>
      <c r="BI23" s="12"/>
    </row>
    <row r="24" spans="1:61">
      <c r="A24" s="48" t="s">
        <v>249</v>
      </c>
      <c r="B24" s="46" t="s">
        <v>251</v>
      </c>
      <c r="C24" s="160">
        <v>1002</v>
      </c>
      <c r="D24" s="285">
        <f>IF('Datos de Indicador'!E150="No dato","x",ROUND(IF('Datos de Indicador'!E150=0,0,IF(LOG('Datos de Indicador'!E150)&gt;D$302,10,IF(LOG('Datos de Indicador'!E150)&lt;D$301,0,10-(D$302-LOG('Datos de Indicador'!E150))/(D$302-D$301)*10))),1))</f>
        <v>0</v>
      </c>
      <c r="E24" s="153">
        <f>IF('Datos de Indicador'!E150="No dato","x",IF('Datos de Indicador'!E150="No dato","x", ('Datos de Indicador'!E150)/'Datos de Indicador'!AX150))</f>
        <v>0</v>
      </c>
      <c r="F24" s="154">
        <f t="shared" si="0"/>
        <v>0</v>
      </c>
      <c r="G24" s="155">
        <f t="shared" si="1"/>
        <v>0</v>
      </c>
      <c r="H24" s="285">
        <f>IF('Datos de Indicador'!F150="No dato","x",ROUND(IF('Datos de Indicador'!F150=0,0,IF(LOG('Datos de Indicador'!F150*1/40)&gt;H$302,10,IF(LOG('Datos de Indicador'!F150*1/40)&lt;H$301,0,10-(H$302-LOG('Datos de Indicador'!F150*1/40))/(H$302-H$301)*10))),1))</f>
        <v>0</v>
      </c>
      <c r="I24" s="153">
        <f>IF('Datos de Indicador'!F150="No dato","x",IF('Datos de Indicador'!F150="No dato","x",( 'Datos de Indicador'!F150*1/40)/'Datos de Indicador'!AX150))</f>
        <v>0</v>
      </c>
      <c r="J24" s="154">
        <f t="shared" si="2"/>
        <v>0</v>
      </c>
      <c r="K24" s="156">
        <f t="shared" si="3"/>
        <v>0</v>
      </c>
      <c r="L24" s="286">
        <f>IF('Datos de Indicador'!G150="No dato","x",ROUND(IF('Datos de Indicador'!G150=0,0,IF(LOG('Datos de Indicador'!G150)&gt;L$302,10,IF(LOG('Datos de Indicador'!G150)&lt;L$301,0,10-(L$302-LOG('Datos de Indicador'!G150))/(L$302-L$301)*10))),1))</f>
        <v>0</v>
      </c>
      <c r="M24" s="157">
        <f>IF('Datos de Indicador'!G150="No dato","x",IF('Datos de Indicador'!G150="No dato","x", 'Datos de Indicador'!G150/'Datos de Indicador'!AX150))</f>
        <v>0</v>
      </c>
      <c r="N24" s="158">
        <f t="shared" si="4"/>
        <v>0</v>
      </c>
      <c r="O24" s="156">
        <f t="shared" si="5"/>
        <v>0</v>
      </c>
      <c r="P24" s="155">
        <f t="shared" si="6"/>
        <v>0</v>
      </c>
      <c r="Q24" s="285">
        <f>IF('Datos de Indicador'!I150="No dato","x",ROUND(IF('Datos de Indicador'!I150=0,0,IF(LOG('Datos de Indicador'!I150)&gt;Q$302,10,IF(LOG('Datos de Indicador'!I150)&lt;Q$301,0,10-(Q$302-LOG('Datos de Indicador'!I150))/(Q$302-Q$301)*10))),1))</f>
        <v>10</v>
      </c>
      <c r="R24" s="153">
        <f>IF('Datos de Indicador'!I150="No dato","x",IF('Datos de Indicador'!I150="No dato","x",( 'Datos de Indicador'!I150)/'Datos de Indicador'!AX150))</f>
        <v>0.11178968201882136</v>
      </c>
      <c r="S24" s="154">
        <f t="shared" si="7"/>
        <v>10</v>
      </c>
      <c r="T24" s="289">
        <f>IF('Datos de Indicador'!J150="No dato","x",ROUND(IF('Datos de Indicador'!J150=0,0,IF(LOG('Datos de Indicador'!J150)&gt;T$302,10,IF(LOG('Datos de Indicador'!J150)&lt;T$301,0,10-(T$302-LOG('Datos de Indicador'!J150))/(T$302-T$301)*10))),1))</f>
        <v>10</v>
      </c>
      <c r="U24" s="307">
        <f>IF('Datos de Indicador'!J150="No dato","x",IF('Datos de Indicador'!J150="No dato","x", ('Datos de Indicador'!J150)/'Datos de Indicador'!AX150))</f>
        <v>3.1594595750517284E-4</v>
      </c>
      <c r="V24" s="289">
        <f t="shared" si="8"/>
        <v>10</v>
      </c>
      <c r="W24" s="292">
        <f t="shared" si="9"/>
        <v>10</v>
      </c>
      <c r="X24" s="289">
        <f>IF('Datos de Indicador'!K150="No dato","x",ROUND(IF('Datos de Indicador'!K150=0,0,IF(LOG('Datos de Indicador'!K150)&gt;X$302,10,IF(LOG('Datos de Indicador'!K150)&lt;X$301,0,10-(X$302-LOG('Datos de Indicador'!K150))/(X$302-X$301)*10))),1))</f>
        <v>0</v>
      </c>
      <c r="Y24" s="310">
        <f>IF('Datos de Indicador'!K150="No dato","x",IF('Datos de Indicador'!K150="No dato","x", ('Datos de Indicador'!K150)/'Datos de Indicador'!AX150))</f>
        <v>0</v>
      </c>
      <c r="Z24" s="289">
        <f t="shared" si="10"/>
        <v>0</v>
      </c>
      <c r="AA24" s="291">
        <f t="shared" si="11"/>
        <v>0</v>
      </c>
      <c r="AB24" s="155">
        <f t="shared" si="12"/>
        <v>10</v>
      </c>
      <c r="AC24" s="155">
        <v>1.4E-14</v>
      </c>
      <c r="AD24" s="155">
        <f t="shared" si="13"/>
        <v>2.978723404255319E-15</v>
      </c>
      <c r="AE24" s="155">
        <v>-0.55147999525070202</v>
      </c>
      <c r="AF24" s="155">
        <f t="shared" si="14"/>
        <v>0.55147999525070202</v>
      </c>
      <c r="AG24" s="155">
        <f t="shared" si="15"/>
        <v>7.4811552827169061</v>
      </c>
      <c r="AH24" s="155">
        <v>0.38999998569488498</v>
      </c>
      <c r="AI24" s="155">
        <v>16.149999618530199</v>
      </c>
      <c r="AJ24" s="155">
        <v>8.9800004959099997</v>
      </c>
      <c r="AK24" s="155">
        <v>221</v>
      </c>
      <c r="AL24" s="155">
        <v>-1.24919998645782</v>
      </c>
      <c r="AM24" s="155">
        <v>-1.53480005264282</v>
      </c>
      <c r="AN24" s="155">
        <v>-1.67400002479553</v>
      </c>
      <c r="AO24" s="155">
        <v>-2.95580005645752</v>
      </c>
      <c r="AP24" s="155">
        <f t="shared" si="16"/>
        <v>1.5145630512422717E-2</v>
      </c>
      <c r="AQ24" s="155">
        <f t="shared" si="17"/>
        <v>0.49600734999359242</v>
      </c>
      <c r="AR24" s="155">
        <f t="shared" si="18"/>
        <v>0.30137263681284693</v>
      </c>
      <c r="AS24" s="155">
        <f t="shared" si="19"/>
        <v>6.0504201680672267</v>
      </c>
      <c r="AT24" s="155">
        <f t="shared" si="20"/>
        <v>1.24919998645782</v>
      </c>
      <c r="AU24" s="155">
        <f t="shared" si="21"/>
        <v>1.53480005264282</v>
      </c>
      <c r="AV24" s="155">
        <f t="shared" si="22"/>
        <v>1.67400002479553</v>
      </c>
      <c r="AW24" s="155">
        <f t="shared" si="23"/>
        <v>2.95580005645752</v>
      </c>
      <c r="AX24" s="155">
        <f t="shared" si="24"/>
        <v>5.2511734125065823</v>
      </c>
      <c r="AY24" s="155">
        <f t="shared" si="25"/>
        <v>7.0561173061321911</v>
      </c>
      <c r="AZ24" s="155">
        <f t="shared" si="26"/>
        <v>5.5885164581517222</v>
      </c>
      <c r="BA24" s="155">
        <f t="shared" si="27"/>
        <v>2.4784026107062722</v>
      </c>
      <c r="BB24" s="155">
        <f t="shared" si="28"/>
        <v>2.5443865071698344</v>
      </c>
      <c r="BC24" s="155">
        <f t="shared" si="29"/>
        <v>2.9253541093542972</v>
      </c>
      <c r="BD24" s="155">
        <f t="shared" si="30"/>
        <v>2.6483148491607618</v>
      </c>
      <c r="BE24" s="155">
        <f t="shared" si="31"/>
        <v>3.0881371297955833</v>
      </c>
      <c r="BF24" s="159">
        <f t="shared" si="32"/>
        <v>2.9135258804528181</v>
      </c>
      <c r="BG24" s="223"/>
      <c r="BH24" s="12"/>
      <c r="BI24" s="12"/>
    </row>
    <row r="25" spans="1:61">
      <c r="A25" s="48" t="s">
        <v>294</v>
      </c>
      <c r="B25" s="46" t="s">
        <v>296</v>
      </c>
      <c r="C25" s="160">
        <v>1502</v>
      </c>
      <c r="D25" s="285">
        <f>IF('Datos de Indicador'!E234="No dato","x",ROUND(IF('Datos de Indicador'!E234=0,0,IF(LOG('Datos de Indicador'!E234)&gt;D$302,10,IF(LOG('Datos de Indicador'!E234)&lt;D$301,0,10-(D$302-LOG('Datos de Indicador'!E234))/(D$302-D$301)*10))),1))</f>
        <v>10</v>
      </c>
      <c r="E25" s="153">
        <f>IF('Datos de Indicador'!E234="No dato","x",IF('Datos de Indicador'!E234="No dato","x", ('Datos de Indicador'!E234)/'Datos de Indicador'!AX234))</f>
        <v>2.6219668381701898E-3</v>
      </c>
      <c r="F25" s="154">
        <f t="shared" si="0"/>
        <v>10</v>
      </c>
      <c r="G25" s="155">
        <f t="shared" si="1"/>
        <v>10</v>
      </c>
      <c r="H25" s="285">
        <f>IF('Datos de Indicador'!F234="No dato","x",ROUND(IF('Datos de Indicador'!F234=0,0,IF(LOG('Datos de Indicador'!F234*1/40)&gt;H$302,10,IF(LOG('Datos de Indicador'!F234*1/40)&lt;H$301,0,10-(H$302-LOG('Datos de Indicador'!F234*1/40))/(H$302-H$301)*10))),1))</f>
        <v>0</v>
      </c>
      <c r="I25" s="153">
        <f>IF('Datos de Indicador'!F234="No dato","x",IF('Datos de Indicador'!F234="No dato","x",( 'Datos de Indicador'!F234*1/40)/'Datos de Indicador'!AX234))</f>
        <v>0</v>
      </c>
      <c r="J25" s="154">
        <f t="shared" si="2"/>
        <v>0</v>
      </c>
      <c r="K25" s="156">
        <f t="shared" si="3"/>
        <v>0</v>
      </c>
      <c r="L25" s="286">
        <f>IF('Datos de Indicador'!G234="No dato","x",ROUND(IF('Datos de Indicador'!G234=0,0,IF(LOG('Datos de Indicador'!G234)&gt;L$302,10,IF(LOG('Datos de Indicador'!G234)&lt;L$301,0,10-(L$302-LOG('Datos de Indicador'!G234))/(L$302-L$301)*10))),1))</f>
        <v>0</v>
      </c>
      <c r="M25" s="157">
        <f>IF('Datos de Indicador'!G234="No dato","x",IF('Datos de Indicador'!G234="No dato","x", 'Datos de Indicador'!G234/'Datos de Indicador'!AX234))</f>
        <v>0</v>
      </c>
      <c r="N25" s="158">
        <f t="shared" si="4"/>
        <v>0</v>
      </c>
      <c r="O25" s="156">
        <f t="shared" si="5"/>
        <v>0</v>
      </c>
      <c r="P25" s="155">
        <f t="shared" si="6"/>
        <v>0</v>
      </c>
      <c r="Q25" s="285">
        <f>IF('Datos de Indicador'!I234="No dato","x",ROUND(IF('Datos de Indicador'!I234=0,0,IF(LOG('Datos de Indicador'!I234)&gt;Q$302,10,IF(LOG('Datos de Indicador'!I234)&lt;Q$301,0,10-(Q$302-LOG('Datos de Indicador'!I234))/(Q$302-Q$301)*10))),1))</f>
        <v>10</v>
      </c>
      <c r="R25" s="153">
        <f>IF('Datos de Indicador'!I234="No dato","x",IF('Datos de Indicador'!I234="No dato","x",( 'Datos de Indicador'!I234)/'Datos de Indicador'!AX234))</f>
        <v>1.4118282974762563E-3</v>
      </c>
      <c r="S25" s="154">
        <f t="shared" si="7"/>
        <v>10</v>
      </c>
      <c r="T25" s="289">
        <f>IF('Datos de Indicador'!J234="No dato","x",ROUND(IF('Datos de Indicador'!J234=0,0,IF(LOG('Datos de Indicador'!J234)&gt;T$302,10,IF(LOG('Datos de Indicador'!J234)&lt;T$301,0,10-(T$302-LOG('Datos de Indicador'!J234))/(T$302-T$301)*10))),1))</f>
        <v>10</v>
      </c>
      <c r="U25" s="307">
        <f>IF('Datos de Indicador'!J234="No dato","x",IF('Datos de Indicador'!J234="No dato","x", ('Datos de Indicador'!J234)/'Datos de Indicador'!AX234))</f>
        <v>3.5503952110784153E-4</v>
      </c>
      <c r="V25" s="289">
        <f t="shared" si="8"/>
        <v>10</v>
      </c>
      <c r="W25" s="292">
        <f t="shared" si="9"/>
        <v>10</v>
      </c>
      <c r="X25" s="289">
        <f>IF('Datos de Indicador'!K234="No dato","x",ROUND(IF('Datos de Indicador'!K234=0,0,IF(LOG('Datos de Indicador'!K234)&gt;X$302,10,IF(LOG('Datos de Indicador'!K234)&lt;X$301,0,10-(X$302-LOG('Datos de Indicador'!K234))/(X$302-X$301)*10))),1))</f>
        <v>10</v>
      </c>
      <c r="Y25" s="310">
        <f>IF('Datos de Indicador'!K234="No dato","x",IF('Datos de Indicador'!K234="No dato","x", ('Datos de Indicador'!K234)/'Datos de Indicador'!AX234))</f>
        <v>1.6618022697074494E-5</v>
      </c>
      <c r="Z25" s="289">
        <f t="shared" si="10"/>
        <v>10</v>
      </c>
      <c r="AA25" s="291">
        <f t="shared" si="11"/>
        <v>10</v>
      </c>
      <c r="AB25" s="155">
        <f t="shared" si="12"/>
        <v>10</v>
      </c>
      <c r="AC25" s="155">
        <v>0</v>
      </c>
      <c r="AD25" s="155">
        <f t="shared" si="13"/>
        <v>0</v>
      </c>
      <c r="AE25" s="155">
        <v>-0.44991999864578203</v>
      </c>
      <c r="AF25" s="155">
        <f t="shared" si="14"/>
        <v>0.44991999864578203</v>
      </c>
      <c r="AG25" s="155">
        <f t="shared" si="15"/>
        <v>4.9955949308627705</v>
      </c>
      <c r="AH25" s="155">
        <v>0.259999990463257</v>
      </c>
      <c r="AI25" s="155">
        <v>3.0400002002715998</v>
      </c>
      <c r="AJ25" s="155">
        <v>0.89000004529999999</v>
      </c>
      <c r="AK25" s="155">
        <v>159</v>
      </c>
      <c r="AL25" s="155">
        <v>-1.5369999408721899</v>
      </c>
      <c r="AM25" s="155">
        <v>-2.1447999477386399</v>
      </c>
      <c r="AN25" s="155">
        <v>-2.0072000026702801</v>
      </c>
      <c r="AO25" s="155">
        <v>-3.0357999801635698</v>
      </c>
      <c r="AP25" s="155">
        <f t="shared" si="16"/>
        <v>1.0097087008281826E-2</v>
      </c>
      <c r="AQ25" s="155">
        <f t="shared" si="17"/>
        <v>9.3366097766752504E-2</v>
      </c>
      <c r="AR25" s="155">
        <f t="shared" si="18"/>
        <v>2.9868780134007514E-2</v>
      </c>
      <c r="AS25" s="155">
        <f t="shared" si="19"/>
        <v>4.3137254901960791</v>
      </c>
      <c r="AT25" s="155">
        <f t="shared" si="20"/>
        <v>1.5369999408721899</v>
      </c>
      <c r="AU25" s="155">
        <f t="shared" si="21"/>
        <v>2.1447999477386399</v>
      </c>
      <c r="AV25" s="155">
        <f t="shared" si="22"/>
        <v>2.0072000026702801</v>
      </c>
      <c r="AW25" s="155">
        <f t="shared" si="23"/>
        <v>3.0357999801635698</v>
      </c>
      <c r="AX25" s="155">
        <f t="shared" si="24"/>
        <v>1.6583446317311998</v>
      </c>
      <c r="AY25" s="155">
        <f t="shared" si="25"/>
        <v>1.6601799000817399</v>
      </c>
      <c r="AZ25" s="155">
        <f t="shared" si="26"/>
        <v>1.3786817061442749</v>
      </c>
      <c r="BA25" s="155">
        <f t="shared" si="27"/>
        <v>0.8789159047259093</v>
      </c>
      <c r="BB25" s="155">
        <f t="shared" si="28"/>
        <v>5.2780736197899136</v>
      </c>
      <c r="BC25" s="155">
        <f t="shared" si="29"/>
        <v>5.2922576663080818</v>
      </c>
      <c r="BD25" s="155">
        <f t="shared" si="30"/>
        <v>5.234758414379713</v>
      </c>
      <c r="BE25" s="155">
        <f t="shared" si="31"/>
        <v>5.8654402324869972</v>
      </c>
      <c r="BF25" s="159">
        <f t="shared" si="32"/>
        <v>5.8325991551437957</v>
      </c>
      <c r="BG25" s="223"/>
      <c r="BH25" s="12"/>
      <c r="BI25" s="12"/>
    </row>
    <row r="26" spans="1:61">
      <c r="A26" s="45" t="s">
        <v>31</v>
      </c>
      <c r="B26" s="46" t="s">
        <v>34</v>
      </c>
      <c r="C26" s="160">
        <v>1303</v>
      </c>
      <c r="D26" s="285">
        <f>IF('Datos de Indicador'!E191="No dato","x",ROUND(IF('Datos de Indicador'!E191=0,0,IF(LOG('Datos de Indicador'!E191)&gt;D$302,10,IF(LOG('Datos de Indicador'!E191)&lt;D$301,0,10-(D$302-LOG('Datos de Indicador'!E191))/(D$302-D$301)*10))),1))</f>
        <v>10</v>
      </c>
      <c r="E26" s="153">
        <f>IF('Datos de Indicador'!E191="No dato","x",IF('Datos de Indicador'!E191="No dato","x", ('Datos de Indicador'!E191)/'Datos de Indicador'!AX191))</f>
        <v>8.8598155681725895E-4</v>
      </c>
      <c r="F26" s="154">
        <f t="shared" si="0"/>
        <v>10</v>
      </c>
      <c r="G26" s="155">
        <f t="shared" si="1"/>
        <v>10</v>
      </c>
      <c r="H26" s="285">
        <f>IF('Datos de Indicador'!F191="No dato","x",ROUND(IF('Datos de Indicador'!F191=0,0,IF(LOG('Datos de Indicador'!F191*1/40)&gt;H$302,10,IF(LOG('Datos de Indicador'!F191*1/40)&lt;H$301,0,10-(H$302-LOG('Datos de Indicador'!F191*1/40))/(H$302-H$301)*10))),1))</f>
        <v>0</v>
      </c>
      <c r="I26" s="153">
        <f>IF('Datos de Indicador'!F191="No dato","x",IF('Datos de Indicador'!F191="No dato","x",( 'Datos de Indicador'!F191*1/40)/'Datos de Indicador'!AX191))</f>
        <v>0</v>
      </c>
      <c r="J26" s="154">
        <f t="shared" si="2"/>
        <v>0</v>
      </c>
      <c r="K26" s="156">
        <f t="shared" si="3"/>
        <v>0</v>
      </c>
      <c r="L26" s="286">
        <f>IF('Datos de Indicador'!G191="No dato","x",ROUND(IF('Datos de Indicador'!G191=0,0,IF(LOG('Datos de Indicador'!G191)&gt;L$302,10,IF(LOG('Datos de Indicador'!G191)&lt;L$301,0,10-(L$302-LOG('Datos de Indicador'!G191))/(L$302-L$301)*10))),1))</f>
        <v>0</v>
      </c>
      <c r="M26" s="157">
        <f>IF('Datos de Indicador'!G191="No dato","x",IF('Datos de Indicador'!G191="No dato","x", 'Datos de Indicador'!G191/'Datos de Indicador'!AX191))</f>
        <v>0</v>
      </c>
      <c r="N26" s="158">
        <f t="shared" si="4"/>
        <v>0</v>
      </c>
      <c r="O26" s="156">
        <f t="shared" si="5"/>
        <v>0</v>
      </c>
      <c r="P26" s="155">
        <f t="shared" si="6"/>
        <v>0</v>
      </c>
      <c r="Q26" s="285">
        <f>IF('Datos de Indicador'!I191="No dato","x",ROUND(IF('Datos de Indicador'!I191=0,0,IF(LOG('Datos de Indicador'!I191)&gt;Q$302,10,IF(LOG('Datos de Indicador'!I191)&lt;Q$301,0,10-(Q$302-LOG('Datos de Indicador'!I191))/(Q$302-Q$301)*10))),1))</f>
        <v>10</v>
      </c>
      <c r="R26" s="153">
        <f>IF('Datos de Indicador'!I191="No dato","x",IF('Datos de Indicador'!I191="No dato","x",( 'Datos de Indicador'!I191)/'Datos de Indicador'!AX191))</f>
        <v>4.666169532570897E-2</v>
      </c>
      <c r="S26" s="154">
        <f t="shared" si="7"/>
        <v>10</v>
      </c>
      <c r="T26" s="289">
        <f>IF('Datos de Indicador'!J191="No dato","x",ROUND(IF('Datos de Indicador'!J191=0,0,IF(LOG('Datos de Indicador'!J191)&gt;T$302,10,IF(LOG('Datos de Indicador'!J191)&lt;T$301,0,10-(T$302-LOG('Datos de Indicador'!J191))/(T$302-T$301)*10))),1))</f>
        <v>10</v>
      </c>
      <c r="U26" s="307">
        <f>IF('Datos de Indicador'!J191="No dato","x",IF('Datos de Indicador'!J191="No dato","x", ('Datos de Indicador'!J191)/'Datos de Indicador'!AX191))</f>
        <v>3.1089092828717616E-4</v>
      </c>
      <c r="V26" s="289">
        <f t="shared" si="8"/>
        <v>10</v>
      </c>
      <c r="W26" s="292">
        <f t="shared" si="9"/>
        <v>10</v>
      </c>
      <c r="X26" s="289">
        <f>IF('Datos de Indicador'!K191="No dato","x",ROUND(IF('Datos de Indicador'!K191=0,0,IF(LOG('Datos de Indicador'!K191)&gt;X$302,10,IF(LOG('Datos de Indicador'!K191)&lt;X$301,0,10-(X$302-LOG('Datos de Indicador'!K191))/(X$302-X$301)*10))),1))</f>
        <v>0</v>
      </c>
      <c r="Y26" s="310">
        <f>IF('Datos de Indicador'!K191="No dato","x",IF('Datos de Indicador'!K191="No dato","x", ('Datos de Indicador'!K191)/'Datos de Indicador'!AX191))</f>
        <v>0</v>
      </c>
      <c r="Z26" s="289">
        <f t="shared" si="10"/>
        <v>0</v>
      </c>
      <c r="AA26" s="291">
        <f t="shared" si="11"/>
        <v>0</v>
      </c>
      <c r="AB26" s="155">
        <f t="shared" si="12"/>
        <v>10</v>
      </c>
      <c r="AC26" s="155">
        <v>0</v>
      </c>
      <c r="AD26" s="155">
        <f t="shared" si="13"/>
        <v>0</v>
      </c>
      <c r="AE26" s="155">
        <v>-0.45816001296043402</v>
      </c>
      <c r="AF26" s="155">
        <f t="shared" si="14"/>
        <v>0.45816001296043402</v>
      </c>
      <c r="AG26" s="155">
        <f t="shared" si="15"/>
        <v>5.1972594992349332</v>
      </c>
      <c r="AH26" s="155">
        <v>1.7439999580383301</v>
      </c>
      <c r="AI26" s="155">
        <v>31.935998916625898</v>
      </c>
      <c r="AJ26" s="155">
        <v>16.5039997101</v>
      </c>
      <c r="AK26" s="155">
        <v>219</v>
      </c>
      <c r="AL26" s="155">
        <v>-1.3284400701522801</v>
      </c>
      <c r="AM26" s="155">
        <v>-1.5690400600433301</v>
      </c>
      <c r="AN26" s="155">
        <v>-1.7432399988174401</v>
      </c>
      <c r="AO26" s="155">
        <v>-2.97584009170532</v>
      </c>
      <c r="AP26" s="155">
        <f t="shared" si="16"/>
        <v>6.7728153710226419E-2</v>
      </c>
      <c r="AQ26" s="155">
        <f t="shared" si="17"/>
        <v>0.98083532917603145</v>
      </c>
      <c r="AR26" s="155">
        <f t="shared" si="18"/>
        <v>0.5538812512155955</v>
      </c>
      <c r="AS26" s="155">
        <f t="shared" si="19"/>
        <v>5.9943977591036415</v>
      </c>
      <c r="AT26" s="155">
        <f t="shared" si="20"/>
        <v>1.3284400701522801</v>
      </c>
      <c r="AU26" s="155">
        <f t="shared" si="21"/>
        <v>1.5690400600433301</v>
      </c>
      <c r="AV26" s="155">
        <f t="shared" si="22"/>
        <v>1.7432399988174401</v>
      </c>
      <c r="AW26" s="155">
        <f t="shared" si="23"/>
        <v>2.97584009170532</v>
      </c>
      <c r="AX26" s="155">
        <f t="shared" si="24"/>
        <v>4.2619583382102011</v>
      </c>
      <c r="AY26" s="155">
        <f t="shared" si="25"/>
        <v>6.7532370299202835</v>
      </c>
      <c r="AZ26" s="155">
        <f t="shared" si="26"/>
        <v>4.7136999268760187</v>
      </c>
      <c r="BA26" s="155">
        <f t="shared" si="27"/>
        <v>2.0777301040172427</v>
      </c>
      <c r="BB26" s="155">
        <f t="shared" si="28"/>
        <v>4.0549477486534045</v>
      </c>
      <c r="BC26" s="155">
        <f t="shared" si="29"/>
        <v>4.6223453931827194</v>
      </c>
      <c r="BD26" s="155">
        <f t="shared" si="30"/>
        <v>4.2112635296819354</v>
      </c>
      <c r="BE26" s="155">
        <f t="shared" si="31"/>
        <v>4.6786879771868142</v>
      </c>
      <c r="BF26" s="159">
        <f t="shared" si="32"/>
        <v>4.1995432498724883</v>
      </c>
      <c r="BG26" s="223"/>
      <c r="BH26" s="12"/>
      <c r="BI26" s="12"/>
    </row>
    <row r="27" spans="1:61">
      <c r="A27" s="48" t="s">
        <v>265</v>
      </c>
      <c r="B27" s="46" t="s">
        <v>267</v>
      </c>
      <c r="C27" s="160">
        <v>1204</v>
      </c>
      <c r="D27" s="285">
        <f>IF('Datos de Indicador'!E173="No dato","x",ROUND(IF('Datos de Indicador'!E173=0,0,IF(LOG('Datos de Indicador'!E173)&gt;D$302,10,IF(LOG('Datos de Indicador'!E173)&lt;D$301,0,10-(D$302-LOG('Datos de Indicador'!E173))/(D$302-D$301)*10))),1))</f>
        <v>10</v>
      </c>
      <c r="E27" s="153">
        <f>IF('Datos de Indicador'!E173="No dato","x",IF('Datos de Indicador'!E173="No dato","x", ('Datos de Indicador'!E173)/'Datos de Indicador'!AX173))</f>
        <v>1.8354742700592751E-2</v>
      </c>
      <c r="F27" s="154">
        <f t="shared" si="0"/>
        <v>10</v>
      </c>
      <c r="G27" s="155">
        <f t="shared" si="1"/>
        <v>10</v>
      </c>
      <c r="H27" s="285">
        <f>IF('Datos de Indicador'!F173="No dato","x",ROUND(IF('Datos de Indicador'!F173=0,0,IF(LOG('Datos de Indicador'!F173*1/40)&gt;H$302,10,IF(LOG('Datos de Indicador'!F173*1/40)&lt;H$301,0,10-(H$302-LOG('Datos de Indicador'!F173*1/40))/(H$302-H$301)*10))),1))</f>
        <v>0</v>
      </c>
      <c r="I27" s="153">
        <f>IF('Datos de Indicador'!F173="No dato","x",IF('Datos de Indicador'!F173="No dato","x",( 'Datos de Indicador'!F173*1/40)/'Datos de Indicador'!AX173))</f>
        <v>0</v>
      </c>
      <c r="J27" s="154">
        <f t="shared" si="2"/>
        <v>0</v>
      </c>
      <c r="K27" s="156">
        <f t="shared" si="3"/>
        <v>0</v>
      </c>
      <c r="L27" s="286">
        <f>IF('Datos de Indicador'!G173="No dato","x",ROUND(IF('Datos de Indicador'!G173=0,0,IF(LOG('Datos de Indicador'!G173)&gt;L$302,10,IF(LOG('Datos de Indicador'!G173)&lt;L$301,0,10-(L$302-LOG('Datos de Indicador'!G173))/(L$302-L$301)*10))),1))</f>
        <v>0</v>
      </c>
      <c r="M27" s="157">
        <f>IF('Datos de Indicador'!G173="No dato","x",IF('Datos de Indicador'!G173="No dato","x", 'Datos de Indicador'!G173/'Datos de Indicador'!AX173))</f>
        <v>0</v>
      </c>
      <c r="N27" s="158">
        <f t="shared" si="4"/>
        <v>0</v>
      </c>
      <c r="O27" s="156">
        <f t="shared" si="5"/>
        <v>0</v>
      </c>
      <c r="P27" s="155">
        <f t="shared" si="6"/>
        <v>0</v>
      </c>
      <c r="Q27" s="285">
        <f>IF('Datos de Indicador'!I173="No dato","x",ROUND(IF('Datos de Indicador'!I173=0,0,IF(LOG('Datos de Indicador'!I173)&gt;Q$302,10,IF(LOG('Datos de Indicador'!I173)&lt;Q$301,0,10-(Q$302-LOG('Datos de Indicador'!I173))/(Q$302-Q$301)*10))),1))</f>
        <v>0</v>
      </c>
      <c r="R27" s="153">
        <f>IF('Datos de Indicador'!I173="No dato","x",IF('Datos de Indicador'!I173="No dato","x",( 'Datos de Indicador'!I173)/'Datos de Indicador'!AX173))</f>
        <v>0</v>
      </c>
      <c r="S27" s="154">
        <f t="shared" si="7"/>
        <v>0</v>
      </c>
      <c r="T27" s="289">
        <f>IF('Datos de Indicador'!J173="No dato","x",ROUND(IF('Datos de Indicador'!J173=0,0,IF(LOG('Datos de Indicador'!J173)&gt;T$302,10,IF(LOG('Datos de Indicador'!J173)&lt;T$301,0,10-(T$302-LOG('Datos de Indicador'!J173))/(T$302-T$301)*10))),1))</f>
        <v>10</v>
      </c>
      <c r="U27" s="307">
        <f>IF('Datos de Indicador'!J173="No dato","x",IF('Datos de Indicador'!J173="No dato","x", ('Datos de Indicador'!J173)/'Datos de Indicador'!AX173))</f>
        <v>3.8488416445556879E-4</v>
      </c>
      <c r="V27" s="289">
        <f t="shared" si="8"/>
        <v>10</v>
      </c>
      <c r="W27" s="292">
        <f t="shared" si="9"/>
        <v>10</v>
      </c>
      <c r="X27" s="289">
        <f>IF('Datos de Indicador'!K173="No dato","x",ROUND(IF('Datos de Indicador'!K173=0,0,IF(LOG('Datos de Indicador'!K173)&gt;X$302,10,IF(LOG('Datos de Indicador'!K173)&lt;X$301,0,10-(X$302-LOG('Datos de Indicador'!K173))/(X$302-X$301)*10))),1))</f>
        <v>0</v>
      </c>
      <c r="Y27" s="310">
        <f>IF('Datos de Indicador'!K173="No dato","x",IF('Datos de Indicador'!K173="No dato","x", ('Datos de Indicador'!K173)/'Datos de Indicador'!AX173))</f>
        <v>0</v>
      </c>
      <c r="Z27" s="289">
        <f t="shared" si="10"/>
        <v>0</v>
      </c>
      <c r="AA27" s="291">
        <f t="shared" si="11"/>
        <v>0</v>
      </c>
      <c r="AB27" s="155">
        <f t="shared" si="12"/>
        <v>0</v>
      </c>
      <c r="AC27" s="155">
        <v>0</v>
      </c>
      <c r="AD27" s="155">
        <f t="shared" si="13"/>
        <v>0</v>
      </c>
      <c r="AE27" s="155">
        <v>-0.27939999103546098</v>
      </c>
      <c r="AF27" s="155">
        <f t="shared" si="14"/>
        <v>0.27939999103546098</v>
      </c>
      <c r="AG27" s="155">
        <f t="shared" si="15"/>
        <v>0.82232017423928538</v>
      </c>
      <c r="AH27" s="155">
        <v>1.0000000000000001E-15</v>
      </c>
      <c r="AI27" s="155">
        <v>1.1E-14</v>
      </c>
      <c r="AJ27" s="155">
        <v>1.7053026335899999E-15</v>
      </c>
      <c r="AK27" s="155">
        <v>37</v>
      </c>
      <c r="AL27" s="155">
        <v>-1.3248000144958501</v>
      </c>
      <c r="AM27" s="155">
        <v>-1.59280002117157</v>
      </c>
      <c r="AN27" s="155">
        <v>-1.75880002975463</v>
      </c>
      <c r="AO27" s="155">
        <v>-2.9879999160766602</v>
      </c>
      <c r="AP27" s="155">
        <f t="shared" si="16"/>
        <v>3.8834951456310684E-17</v>
      </c>
      <c r="AQ27" s="155">
        <f t="shared" si="17"/>
        <v>3.378378315049193E-16</v>
      </c>
      <c r="AR27" s="155">
        <f t="shared" si="18"/>
        <v>5.723068183381326E-17</v>
      </c>
      <c r="AS27" s="155">
        <f t="shared" si="19"/>
        <v>0.89635854341736698</v>
      </c>
      <c r="AT27" s="155">
        <f t="shared" si="20"/>
        <v>1.3248000144958501</v>
      </c>
      <c r="AU27" s="155">
        <f t="shared" si="21"/>
        <v>1.59280002117157</v>
      </c>
      <c r="AV27" s="155">
        <f t="shared" si="22"/>
        <v>1.75880002975463</v>
      </c>
      <c r="AW27" s="155">
        <f t="shared" si="23"/>
        <v>2.9879999160766602</v>
      </c>
      <c r="AX27" s="155">
        <f t="shared" si="24"/>
        <v>4.307399960161316</v>
      </c>
      <c r="AY27" s="155">
        <f t="shared" si="25"/>
        <v>6.5430611527620819</v>
      </c>
      <c r="AZ27" s="155">
        <f t="shared" si="26"/>
        <v>4.5171057992307979</v>
      </c>
      <c r="BA27" s="155">
        <f t="shared" si="27"/>
        <v>1.8346114042984862</v>
      </c>
      <c r="BB27" s="155">
        <f t="shared" si="28"/>
        <v>4.051233326693553</v>
      </c>
      <c r="BC27" s="155">
        <f t="shared" si="29"/>
        <v>4.423843525460347</v>
      </c>
      <c r="BD27" s="155">
        <f t="shared" si="30"/>
        <v>4.0861842998717997</v>
      </c>
      <c r="BE27" s="155">
        <f t="shared" si="31"/>
        <v>3.7884949912859756</v>
      </c>
      <c r="BF27" s="159">
        <f t="shared" si="32"/>
        <v>3.4703866957065475</v>
      </c>
      <c r="BG27" s="223"/>
      <c r="BH27" s="12"/>
      <c r="BI27" s="12"/>
    </row>
    <row r="28" spans="1:61">
      <c r="A28" s="48" t="s">
        <v>341</v>
      </c>
      <c r="B28" s="46" t="s">
        <v>346</v>
      </c>
      <c r="C28" s="160">
        <v>1705</v>
      </c>
      <c r="D28" s="285">
        <f>IF('Datos de Indicador'!E288="No dato","x",ROUND(IF('Datos de Indicador'!E288=0,0,IF(LOG('Datos de Indicador'!E288)&gt;D$302,10,IF(LOG('Datos de Indicador'!E288)&lt;D$301,0,10-(D$302-LOG('Datos de Indicador'!E288))/(D$302-D$301)*10))),1))</f>
        <v>0</v>
      </c>
      <c r="E28" s="153">
        <f>IF('Datos de Indicador'!E288="No dato","x",IF('Datos de Indicador'!E288="No dato","x", ('Datos de Indicador'!E288)/'Datos de Indicador'!AX288))</f>
        <v>0</v>
      </c>
      <c r="F28" s="154">
        <f t="shared" si="0"/>
        <v>0</v>
      </c>
      <c r="G28" s="155">
        <f t="shared" si="1"/>
        <v>0</v>
      </c>
      <c r="H28" s="285">
        <f>IF('Datos de Indicador'!F288="No dato","x",ROUND(IF('Datos de Indicador'!F288=0,0,IF(LOG('Datos de Indicador'!F288*1/40)&gt;H$302,10,IF(LOG('Datos de Indicador'!F288*1/40)&lt;H$301,0,10-(H$302-LOG('Datos de Indicador'!F288*1/40))/(H$302-H$301)*10))),1))</f>
        <v>0</v>
      </c>
      <c r="I28" s="153">
        <f>IF('Datos de Indicador'!F288="No dato","x",IF('Datos de Indicador'!F288="No dato","x",( 'Datos de Indicador'!F288*1/40)/'Datos de Indicador'!AX288))</f>
        <v>0</v>
      </c>
      <c r="J28" s="154">
        <f t="shared" si="2"/>
        <v>0</v>
      </c>
      <c r="K28" s="156">
        <f t="shared" si="3"/>
        <v>0</v>
      </c>
      <c r="L28" s="286">
        <f>IF('Datos de Indicador'!G288="No dato","x",ROUND(IF('Datos de Indicador'!G288=0,0,IF(LOG('Datos de Indicador'!G288)&gt;L$302,10,IF(LOG('Datos de Indicador'!G288)&lt;L$301,0,10-(L$302-LOG('Datos de Indicador'!G288))/(L$302-L$301)*10))),1))</f>
        <v>0</v>
      </c>
      <c r="M28" s="157">
        <f>IF('Datos de Indicador'!G288="No dato","x",IF('Datos de Indicador'!G288="No dato","x", 'Datos de Indicador'!G288/'Datos de Indicador'!AX288))</f>
        <v>0</v>
      </c>
      <c r="N28" s="158">
        <f t="shared" si="4"/>
        <v>0</v>
      </c>
      <c r="O28" s="156">
        <f t="shared" si="5"/>
        <v>0</v>
      </c>
      <c r="P28" s="155">
        <f t="shared" si="6"/>
        <v>0</v>
      </c>
      <c r="Q28" s="285">
        <f>IF('Datos de Indicador'!I288="No dato","x",ROUND(IF('Datos de Indicador'!I288=0,0,IF(LOG('Datos de Indicador'!I288)&gt;Q$302,10,IF(LOG('Datos de Indicador'!I288)&lt;Q$301,0,10-(Q$302-LOG('Datos de Indicador'!I288))/(Q$302-Q$301)*10))),1))</f>
        <v>10</v>
      </c>
      <c r="R28" s="153">
        <f>IF('Datos de Indicador'!I288="No dato","x",IF('Datos de Indicador'!I288="No dato","x",( 'Datos de Indicador'!I288)/'Datos de Indicador'!AX288))</f>
        <v>0.12781765360397407</v>
      </c>
      <c r="S28" s="154">
        <f t="shared" si="7"/>
        <v>10</v>
      </c>
      <c r="T28" s="289">
        <f>IF('Datos de Indicador'!J288="No dato","x",ROUND(IF('Datos de Indicador'!J288=0,0,IF(LOG('Datos de Indicador'!J288)&gt;T$302,10,IF(LOG('Datos de Indicador'!J288)&lt;T$301,0,10-(T$302-LOG('Datos de Indicador'!J288))/(T$302-T$301)*10))),1))</f>
        <v>10</v>
      </c>
      <c r="U28" s="307">
        <f>IF('Datos de Indicador'!J288="No dato","x",IF('Datos de Indicador'!J288="No dato","x", ('Datos de Indicador'!J288)/'Datos de Indicador'!AX288))</f>
        <v>3.0974138567576583E-4</v>
      </c>
      <c r="V28" s="289">
        <f t="shared" si="8"/>
        <v>10</v>
      </c>
      <c r="W28" s="292">
        <f t="shared" si="9"/>
        <v>10</v>
      </c>
      <c r="X28" s="289">
        <f>IF('Datos de Indicador'!K288="No dato","x",ROUND(IF('Datos de Indicador'!K288=0,0,IF(LOG('Datos de Indicador'!K288)&gt;X$302,10,IF(LOG('Datos de Indicador'!K288)&lt;X$301,0,10-(X$302-LOG('Datos de Indicador'!K288))/(X$302-X$301)*10))),1))</f>
        <v>10</v>
      </c>
      <c r="Y28" s="310">
        <f>IF('Datos de Indicador'!K288="No dato","x",IF('Datos de Indicador'!K288="No dato","x", ('Datos de Indicador'!K288)/'Datos de Indicador'!AX288))</f>
        <v>2.4061872682674298E-4</v>
      </c>
      <c r="Z28" s="289">
        <f t="shared" si="10"/>
        <v>10</v>
      </c>
      <c r="AA28" s="291">
        <f t="shared" si="11"/>
        <v>10</v>
      </c>
      <c r="AB28" s="155">
        <f t="shared" si="12"/>
        <v>10</v>
      </c>
      <c r="AC28" s="155">
        <v>0.32800000905990601</v>
      </c>
      <c r="AD28" s="155">
        <f t="shared" si="13"/>
        <v>6.9787235970192762E-2</v>
      </c>
      <c r="AE28" s="155">
        <v>-0.312400013208389</v>
      </c>
      <c r="AF28" s="155">
        <f t="shared" si="14"/>
        <v>0.312400013208389</v>
      </c>
      <c r="AG28" s="155">
        <f t="shared" si="15"/>
        <v>1.6299565415623194</v>
      </c>
      <c r="AH28" s="155">
        <v>22.7600002288818</v>
      </c>
      <c r="AI28" s="155">
        <v>100.11400604248</v>
      </c>
      <c r="AJ28" s="155">
        <v>59.888000488300001</v>
      </c>
      <c r="AK28" s="155">
        <v>267</v>
      </c>
      <c r="AL28" s="155">
        <v>-1.3010400533676101</v>
      </c>
      <c r="AM28" s="155">
        <v>-1.47495996952056</v>
      </c>
      <c r="AN28" s="155">
        <v>-1.74251997470855</v>
      </c>
      <c r="AO28" s="155">
        <v>-2.9444799423217698</v>
      </c>
      <c r="AP28" s="155">
        <f t="shared" si="16"/>
        <v>0.88388350403424465</v>
      </c>
      <c r="AQ28" s="155">
        <f t="shared" si="17"/>
        <v>3.0747544276965302</v>
      </c>
      <c r="AR28" s="155">
        <f t="shared" si="18"/>
        <v>2.0098667732622499</v>
      </c>
      <c r="AS28" s="155">
        <f t="shared" si="19"/>
        <v>7.3389355742296916</v>
      </c>
      <c r="AT28" s="155">
        <f t="shared" si="20"/>
        <v>1.3010400533676101</v>
      </c>
      <c r="AU28" s="155">
        <f t="shared" si="21"/>
        <v>1.47495996952056</v>
      </c>
      <c r="AV28" s="155">
        <f t="shared" si="22"/>
        <v>1.74251997470855</v>
      </c>
      <c r="AW28" s="155">
        <f t="shared" si="23"/>
        <v>2.9444799423217698</v>
      </c>
      <c r="AX28" s="155">
        <f t="shared" si="24"/>
        <v>4.6040138784829878</v>
      </c>
      <c r="AY28" s="155">
        <f t="shared" si="25"/>
        <v>7.5854507461811451</v>
      </c>
      <c r="AZ28" s="155">
        <f t="shared" si="26"/>
        <v>4.7227971139023275</v>
      </c>
      <c r="BA28" s="155">
        <f t="shared" si="27"/>
        <v>2.7047324774301766</v>
      </c>
      <c r="BB28" s="155">
        <f t="shared" si="28"/>
        <v>4.2479828970862057</v>
      </c>
      <c r="BC28" s="155">
        <f t="shared" si="29"/>
        <v>5.1100341956462794</v>
      </c>
      <c r="BD28" s="155">
        <f t="shared" si="30"/>
        <v>4.4554439811940965</v>
      </c>
      <c r="BE28" s="155">
        <f t="shared" si="31"/>
        <v>5.007278008609978</v>
      </c>
      <c r="BF28" s="159">
        <f t="shared" si="32"/>
        <v>3.6166239629220853</v>
      </c>
      <c r="BG28" s="223"/>
      <c r="BH28" s="12"/>
      <c r="BI28" s="12"/>
    </row>
    <row r="29" spans="1:61">
      <c r="A29" s="48" t="s">
        <v>294</v>
      </c>
      <c r="B29" s="46" t="s">
        <v>297</v>
      </c>
      <c r="C29" s="160">
        <v>1503</v>
      </c>
      <c r="D29" s="285">
        <f>IF('Datos de Indicador'!E235="No dato","x",ROUND(IF('Datos de Indicador'!E235=0,0,IF(LOG('Datos de Indicador'!E235)&gt;D$302,10,IF(LOG('Datos de Indicador'!E235)&lt;D$301,0,10-(D$302-LOG('Datos de Indicador'!E235))/(D$302-D$301)*10))),1))</f>
        <v>10</v>
      </c>
      <c r="E29" s="153">
        <f>IF('Datos de Indicador'!E235="No dato","x",IF('Datos de Indicador'!E235="No dato","x", ('Datos de Indicador'!E235)/'Datos de Indicador'!AX235))</f>
        <v>0.10011068749231336</v>
      </c>
      <c r="F29" s="154">
        <f t="shared" si="0"/>
        <v>10</v>
      </c>
      <c r="G29" s="155">
        <f t="shared" si="1"/>
        <v>10</v>
      </c>
      <c r="H29" s="285">
        <f>IF('Datos de Indicador'!F235="No dato","x",ROUND(IF('Datos de Indicador'!F235=0,0,IF(LOG('Datos de Indicador'!F235*1/40)&gt;H$302,10,IF(LOG('Datos de Indicador'!F235*1/40)&lt;H$301,0,10-(H$302-LOG('Datos de Indicador'!F235*1/40))/(H$302-H$301)*10))),1))</f>
        <v>0</v>
      </c>
      <c r="I29" s="153">
        <f>IF('Datos de Indicador'!F235="No dato","x",IF('Datos de Indicador'!F235="No dato","x",( 'Datos de Indicador'!F235*1/40)/'Datos de Indicador'!AX235))</f>
        <v>0</v>
      </c>
      <c r="J29" s="154">
        <f t="shared" si="2"/>
        <v>0</v>
      </c>
      <c r="K29" s="156">
        <f t="shared" si="3"/>
        <v>0</v>
      </c>
      <c r="L29" s="286">
        <f>IF('Datos de Indicador'!G235="No dato","x",ROUND(IF('Datos de Indicador'!G235=0,0,IF(LOG('Datos de Indicador'!G235)&gt;L$302,10,IF(LOG('Datos de Indicador'!G235)&lt;L$301,0,10-(L$302-LOG('Datos de Indicador'!G235))/(L$302-L$301)*10))),1))</f>
        <v>0</v>
      </c>
      <c r="M29" s="157">
        <f>IF('Datos de Indicador'!G235="No dato","x",IF('Datos de Indicador'!G235="No dato","x", 'Datos de Indicador'!G235/'Datos de Indicador'!AX235))</f>
        <v>0</v>
      </c>
      <c r="N29" s="158">
        <f t="shared" si="4"/>
        <v>0</v>
      </c>
      <c r="O29" s="156">
        <f t="shared" si="5"/>
        <v>0</v>
      </c>
      <c r="P29" s="155">
        <f t="shared" si="6"/>
        <v>0</v>
      </c>
      <c r="Q29" s="285">
        <f>IF('Datos de Indicador'!I235="No dato","x",ROUND(IF('Datos de Indicador'!I235=0,0,IF(LOG('Datos de Indicador'!I235)&gt;Q$302,10,IF(LOG('Datos de Indicador'!I235)&lt;Q$301,0,10-(Q$302-LOG('Datos de Indicador'!I235))/(Q$302-Q$301)*10))),1))</f>
        <v>0</v>
      </c>
      <c r="R29" s="153">
        <f>IF('Datos de Indicador'!I235="No dato","x",IF('Datos de Indicador'!I235="No dato","x",( 'Datos de Indicador'!I235)/'Datos de Indicador'!AX235))</f>
        <v>0</v>
      </c>
      <c r="S29" s="154">
        <f t="shared" si="7"/>
        <v>0</v>
      </c>
      <c r="T29" s="289">
        <f>IF('Datos de Indicador'!J235="No dato","x",ROUND(IF('Datos de Indicador'!J235=0,0,IF(LOG('Datos de Indicador'!J235)&gt;T$302,10,IF(LOG('Datos de Indicador'!J235)&lt;T$301,0,10-(T$302-LOG('Datos de Indicador'!J235))/(T$302-T$301)*10))),1))</f>
        <v>10</v>
      </c>
      <c r="U29" s="307">
        <f>IF('Datos de Indicador'!J235="No dato","x",IF('Datos de Indicador'!J235="No dato","x", ('Datos de Indicador'!J235)/'Datos de Indicador'!AX235))</f>
        <v>3.4188264061801155E-4</v>
      </c>
      <c r="V29" s="289">
        <f t="shared" si="8"/>
        <v>10</v>
      </c>
      <c r="W29" s="292">
        <f t="shared" si="9"/>
        <v>10</v>
      </c>
      <c r="X29" s="289">
        <f>IF('Datos de Indicador'!K235="No dato","x",ROUND(IF('Datos de Indicador'!K235=0,0,IF(LOG('Datos de Indicador'!K235)&gt;X$302,10,IF(LOG('Datos de Indicador'!K235)&lt;X$301,0,10-(X$302-LOG('Datos de Indicador'!K235))/(X$302-X$301)*10))),1))</f>
        <v>10</v>
      </c>
      <c r="Y29" s="310">
        <f>IF('Datos de Indicador'!K235="No dato","x",IF('Datos de Indicador'!K235="No dato","x", ('Datos de Indicador'!K235)/'Datos de Indicador'!AX235))</f>
        <v>1.6421975522933691E-5</v>
      </c>
      <c r="Z29" s="289">
        <f t="shared" si="10"/>
        <v>10</v>
      </c>
      <c r="AA29" s="291">
        <f t="shared" si="11"/>
        <v>10</v>
      </c>
      <c r="AB29" s="155">
        <f t="shared" si="12"/>
        <v>0</v>
      </c>
      <c r="AC29" s="155">
        <v>0.10000000149011599</v>
      </c>
      <c r="AD29" s="155">
        <f t="shared" si="13"/>
        <v>2.1276596061726806E-2</v>
      </c>
      <c r="AE29" s="155">
        <v>-0.40540000796318099</v>
      </c>
      <c r="AF29" s="155">
        <f t="shared" si="14"/>
        <v>0.40540000796318099</v>
      </c>
      <c r="AG29" s="155">
        <f t="shared" si="15"/>
        <v>3.9060210099807371</v>
      </c>
      <c r="AH29" s="155">
        <v>5.6559996604919398</v>
      </c>
      <c r="AI29" s="155">
        <v>44.254001617431598</v>
      </c>
      <c r="AJ29" s="155">
        <v>26.446001052900002</v>
      </c>
      <c r="AK29" s="155">
        <v>234</v>
      </c>
      <c r="AL29" s="155">
        <v>-1.5852799415588299</v>
      </c>
      <c r="AM29" s="155">
        <v>-2.21251988410949</v>
      </c>
      <c r="AN29" s="155">
        <v>-2.0185599327087398</v>
      </c>
      <c r="AO29" s="155">
        <v>-3.0605201721191402</v>
      </c>
      <c r="AP29" s="155">
        <f t="shared" si="16"/>
        <v>0.21965047225211418</v>
      </c>
      <c r="AQ29" s="155">
        <f t="shared" si="17"/>
        <v>1.3591523583498439</v>
      </c>
      <c r="AR29" s="155">
        <f t="shared" si="18"/>
        <v>0.887539045693576</v>
      </c>
      <c r="AS29" s="155">
        <f t="shared" si="19"/>
        <v>6.4145658263305325</v>
      </c>
      <c r="AT29" s="155">
        <f t="shared" si="20"/>
        <v>1.5852799415588299</v>
      </c>
      <c r="AU29" s="155">
        <f t="shared" si="21"/>
        <v>2.21251988410949</v>
      </c>
      <c r="AV29" s="155">
        <f t="shared" si="22"/>
        <v>2.0185599327087398</v>
      </c>
      <c r="AW29" s="155">
        <f t="shared" si="23"/>
        <v>3.0605201721191402</v>
      </c>
      <c r="AX29" s="155">
        <f t="shared" si="24"/>
        <v>1.0556281498756548</v>
      </c>
      <c r="AY29" s="155">
        <f t="shared" si="25"/>
        <v>1.0611428498517121</v>
      </c>
      <c r="AZ29" s="155">
        <f t="shared" si="26"/>
        <v>1.235154000766522</v>
      </c>
      <c r="BA29" s="155">
        <f t="shared" si="27"/>
        <v>0.38467020334872815</v>
      </c>
      <c r="BB29" s="155">
        <f t="shared" si="28"/>
        <v>5.2125464370212944</v>
      </c>
      <c r="BC29" s="155">
        <f t="shared" si="29"/>
        <v>5.4033825347002598</v>
      </c>
      <c r="BD29" s="155">
        <f t="shared" si="30"/>
        <v>5.3537821744100169</v>
      </c>
      <c r="BE29" s="155">
        <f t="shared" si="31"/>
        <v>6.1332060049465431</v>
      </c>
      <c r="BF29" s="159">
        <f t="shared" si="32"/>
        <v>5.6545496010070773</v>
      </c>
      <c r="BG29" s="223"/>
      <c r="BH29" s="12"/>
      <c r="BI29" s="12"/>
    </row>
    <row r="30" spans="1:61">
      <c r="A30" s="48" t="s">
        <v>61</v>
      </c>
      <c r="B30" s="46" t="s">
        <v>218</v>
      </c>
      <c r="C30" s="160">
        <v>803</v>
      </c>
      <c r="D30" s="285">
        <f>IF('Datos de Indicador'!E117="No dato","x",ROUND(IF('Datos de Indicador'!E117=0,0,IF(LOG('Datos de Indicador'!E117)&gt;D$302,10,IF(LOG('Datos de Indicador'!E117)&lt;D$301,0,10-(D$302-LOG('Datos de Indicador'!E117))/(D$302-D$301)*10))),1))</f>
        <v>10</v>
      </c>
      <c r="E30" s="153">
        <f>IF('Datos de Indicador'!E117="No dato","x",IF('Datos de Indicador'!E117="No dato","x", ('Datos de Indicador'!E117)/'Datos de Indicador'!AX117))</f>
        <v>6.0650361697207889E-2</v>
      </c>
      <c r="F30" s="154">
        <f t="shared" si="0"/>
        <v>10</v>
      </c>
      <c r="G30" s="155">
        <f t="shared" si="1"/>
        <v>10</v>
      </c>
      <c r="H30" s="285">
        <f>IF('Datos de Indicador'!F117="No dato","x",ROUND(IF('Datos de Indicador'!F117=0,0,IF(LOG('Datos de Indicador'!F117*1/40)&gt;H$302,10,IF(LOG('Datos de Indicador'!F117*1/40)&lt;H$301,0,10-(H$302-LOG('Datos de Indicador'!F117*1/40))/(H$302-H$301)*10))),1))</f>
        <v>0</v>
      </c>
      <c r="I30" s="153">
        <f>IF('Datos de Indicador'!F117="No dato","x",IF('Datos de Indicador'!F117="No dato","x",( 'Datos de Indicador'!F117*1/40)/'Datos de Indicador'!AX117))</f>
        <v>0</v>
      </c>
      <c r="J30" s="154">
        <f t="shared" si="2"/>
        <v>0</v>
      </c>
      <c r="K30" s="156">
        <f t="shared" si="3"/>
        <v>0</v>
      </c>
      <c r="L30" s="286">
        <f>IF('Datos de Indicador'!G117="No dato","x",ROUND(IF('Datos de Indicador'!G117=0,0,IF(LOG('Datos de Indicador'!G117)&gt;L$302,10,IF(LOG('Datos de Indicador'!G117)&lt;L$301,0,10-(L$302-LOG('Datos de Indicador'!G117))/(L$302-L$301)*10))),1))</f>
        <v>0</v>
      </c>
      <c r="M30" s="157">
        <f>IF('Datos de Indicador'!G117="No dato","x",IF('Datos de Indicador'!G117="No dato","x", 'Datos de Indicador'!G117/'Datos de Indicador'!AX117))</f>
        <v>0</v>
      </c>
      <c r="N30" s="158">
        <f t="shared" si="4"/>
        <v>0</v>
      </c>
      <c r="O30" s="156">
        <f t="shared" si="5"/>
        <v>0</v>
      </c>
      <c r="P30" s="155">
        <f t="shared" si="6"/>
        <v>0</v>
      </c>
      <c r="Q30" s="285">
        <f>IF('Datos de Indicador'!I117="No dato","x",ROUND(IF('Datos de Indicador'!I117=0,0,IF(LOG('Datos de Indicador'!I117)&gt;Q$302,10,IF(LOG('Datos de Indicador'!I117)&lt;Q$301,0,10-(Q$302-LOG('Datos de Indicador'!I117))/(Q$302-Q$301)*10))),1))</f>
        <v>10</v>
      </c>
      <c r="R30" s="153">
        <f>IF('Datos de Indicador'!I117="No dato","x",IF('Datos de Indicador'!I117="No dato","x",( 'Datos de Indicador'!I117)/'Datos de Indicador'!AX117))</f>
        <v>4.4435557332977845E-3</v>
      </c>
      <c r="S30" s="154">
        <f t="shared" si="7"/>
        <v>10</v>
      </c>
      <c r="T30" s="289">
        <f>IF('Datos de Indicador'!J117="No dato","x",ROUND(IF('Datos de Indicador'!J117=0,0,IF(LOG('Datos de Indicador'!J117)&gt;T$302,10,IF(LOG('Datos de Indicador'!J117)&lt;T$301,0,10-(T$302-LOG('Datos de Indicador'!J117))/(T$302-T$301)*10))),1))</f>
        <v>10</v>
      </c>
      <c r="U30" s="307">
        <f>IF('Datos de Indicador'!J117="No dato","x",IF('Datos de Indicador'!J117="No dato","x", ('Datos de Indicador'!J117)/'Datos de Indicador'!AX117))</f>
        <v>3.4030230990838873E-4</v>
      </c>
      <c r="V30" s="289">
        <f t="shared" si="8"/>
        <v>10</v>
      </c>
      <c r="W30" s="292">
        <f t="shared" si="9"/>
        <v>10</v>
      </c>
      <c r="X30" s="289">
        <f>IF('Datos de Indicador'!K117="No dato","x",ROUND(IF('Datos de Indicador'!K117=0,0,IF(LOG('Datos de Indicador'!K117)&gt;X$302,10,IF(LOG('Datos de Indicador'!K117)&lt;X$301,0,10-(X$302-LOG('Datos de Indicador'!K117))/(X$302-X$301)*10))),1))</f>
        <v>10</v>
      </c>
      <c r="Y30" s="310">
        <f>IF('Datos de Indicador'!K117="No dato","x",IF('Datos de Indicador'!K117="No dato","x", ('Datos de Indicador'!K117)/'Datos de Indicador'!AX117))</f>
        <v>3.1975714494461886E-4</v>
      </c>
      <c r="Z30" s="289">
        <f t="shared" si="10"/>
        <v>10</v>
      </c>
      <c r="AA30" s="291">
        <f t="shared" si="11"/>
        <v>10</v>
      </c>
      <c r="AB30" s="155">
        <f t="shared" si="12"/>
        <v>10</v>
      </c>
      <c r="AC30" s="155">
        <v>0</v>
      </c>
      <c r="AD30" s="155">
        <f t="shared" si="13"/>
        <v>0</v>
      </c>
      <c r="AE30" s="155">
        <v>-0.30759999155998202</v>
      </c>
      <c r="AF30" s="155">
        <f t="shared" si="14"/>
        <v>0.30759999155998202</v>
      </c>
      <c r="AG30" s="155">
        <f t="shared" si="15"/>
        <v>1.5124817099735208</v>
      </c>
      <c r="AH30" s="155">
        <v>6.0000002384185999E-2</v>
      </c>
      <c r="AI30" s="155">
        <v>0.72000002861022905</v>
      </c>
      <c r="AJ30" s="155">
        <v>0.160000011325</v>
      </c>
      <c r="AK30" s="155">
        <v>117</v>
      </c>
      <c r="AL30" s="155">
        <v>-1.478600025177</v>
      </c>
      <c r="AM30" s="155">
        <v>-1.9493999481201101</v>
      </c>
      <c r="AN30" s="155">
        <v>-1.84280002117157</v>
      </c>
      <c r="AO30" s="155">
        <v>-2.9802000522613499</v>
      </c>
      <c r="AP30" s="155">
        <f t="shared" si="16"/>
        <v>2.3300971799683884E-3</v>
      </c>
      <c r="AQ30" s="155">
        <f t="shared" si="17"/>
        <v>2.2113022577196328E-2</v>
      </c>
      <c r="AR30" s="155">
        <f t="shared" si="18"/>
        <v>5.3696684454597274E-3</v>
      </c>
      <c r="AS30" s="155">
        <f t="shared" si="19"/>
        <v>3.1372549019607843</v>
      </c>
      <c r="AT30" s="155">
        <f t="shared" si="20"/>
        <v>1.478600025177</v>
      </c>
      <c r="AU30" s="155">
        <f t="shared" si="21"/>
        <v>1.9493999481201101</v>
      </c>
      <c r="AV30" s="155">
        <f t="shared" si="22"/>
        <v>1.84280002117157</v>
      </c>
      <c r="AW30" s="155">
        <f t="shared" si="23"/>
        <v>2.9802000522613499</v>
      </c>
      <c r="AX30" s="155">
        <f t="shared" si="24"/>
        <v>2.3873958170640428</v>
      </c>
      <c r="AY30" s="155">
        <f t="shared" si="25"/>
        <v>3.3886493237006525</v>
      </c>
      <c r="AZ30" s="155">
        <f t="shared" si="26"/>
        <v>3.4558029585436678</v>
      </c>
      <c r="BA30" s="155">
        <f t="shared" si="27"/>
        <v>1.9905587840345826</v>
      </c>
      <c r="BB30" s="155">
        <f t="shared" si="28"/>
        <v>5.3982876523740018</v>
      </c>
      <c r="BC30" s="155">
        <f t="shared" si="29"/>
        <v>5.5684603910463082</v>
      </c>
      <c r="BD30" s="155">
        <f t="shared" si="30"/>
        <v>5.5768621044981872</v>
      </c>
      <c r="BE30" s="155">
        <f t="shared" si="31"/>
        <v>5.8546356143325617</v>
      </c>
      <c r="BF30" s="159">
        <f t="shared" si="32"/>
        <v>5.2520802849955865</v>
      </c>
      <c r="BG30" s="223"/>
      <c r="BH30" s="12"/>
      <c r="BI30" s="12"/>
    </row>
    <row r="31" spans="1:61">
      <c r="A31" s="48" t="s">
        <v>316</v>
      </c>
      <c r="B31" s="46" t="s">
        <v>321</v>
      </c>
      <c r="C31" s="160">
        <v>1605</v>
      </c>
      <c r="D31" s="285">
        <f>IF('Datos de Indicador'!E260="No dato","x",ROUND(IF('Datos de Indicador'!E260=0,0,IF(LOG('Datos de Indicador'!E260)&gt;D$302,10,IF(LOG('Datos de Indicador'!E260)&lt;D$301,0,10-(D$302-LOG('Datos de Indicador'!E260))/(D$302-D$301)*10))),1))</f>
        <v>10</v>
      </c>
      <c r="E31" s="153">
        <f>IF('Datos de Indicador'!E260="No dato","x",IF('Datos de Indicador'!E260="No dato","x", ('Datos de Indicador'!E260)/'Datos de Indicador'!AX260))</f>
        <v>2.9100785721214474E-3</v>
      </c>
      <c r="F31" s="154">
        <f t="shared" si="0"/>
        <v>10</v>
      </c>
      <c r="G31" s="155">
        <f t="shared" si="1"/>
        <v>10</v>
      </c>
      <c r="H31" s="285">
        <f>IF('Datos de Indicador'!F260="No dato","x",ROUND(IF('Datos de Indicador'!F260=0,0,IF(LOG('Datos de Indicador'!F260*1/40)&gt;H$302,10,IF(LOG('Datos de Indicador'!F260*1/40)&lt;H$301,0,10-(H$302-LOG('Datos de Indicador'!F260*1/40))/(H$302-H$301)*10))),1))</f>
        <v>0</v>
      </c>
      <c r="I31" s="153">
        <f>IF('Datos de Indicador'!F260="No dato","x",IF('Datos de Indicador'!F260="No dato","x",( 'Datos de Indicador'!F260*1/40)/'Datos de Indicador'!AX260))</f>
        <v>0</v>
      </c>
      <c r="J31" s="154">
        <f t="shared" si="2"/>
        <v>0</v>
      </c>
      <c r="K31" s="156">
        <f t="shared" si="3"/>
        <v>0</v>
      </c>
      <c r="L31" s="286">
        <f>IF('Datos de Indicador'!G260="No dato","x",ROUND(IF('Datos de Indicador'!G260=0,0,IF(LOG('Datos de Indicador'!G260)&gt;L$302,10,IF(LOG('Datos de Indicador'!G260)&lt;L$301,0,10-(L$302-LOG('Datos de Indicador'!G260))/(L$302-L$301)*10))),1))</f>
        <v>0</v>
      </c>
      <c r="M31" s="157">
        <f>IF('Datos de Indicador'!G260="No dato","x",IF('Datos de Indicador'!G260="No dato","x", 'Datos de Indicador'!G260/'Datos de Indicador'!AX260))</f>
        <v>0</v>
      </c>
      <c r="N31" s="158">
        <f t="shared" si="4"/>
        <v>0</v>
      </c>
      <c r="O31" s="156">
        <f t="shared" si="5"/>
        <v>0</v>
      </c>
      <c r="P31" s="155">
        <f t="shared" si="6"/>
        <v>0</v>
      </c>
      <c r="Q31" s="285">
        <f>IF('Datos de Indicador'!I260="No dato","x",ROUND(IF('Datos de Indicador'!I260=0,0,IF(LOG('Datos de Indicador'!I260)&gt;Q$302,10,IF(LOG('Datos de Indicador'!I260)&lt;Q$301,0,10-(Q$302-LOG('Datos de Indicador'!I260))/(Q$302-Q$301)*10))),1))</f>
        <v>0</v>
      </c>
      <c r="R31" s="153">
        <f>IF('Datos de Indicador'!I260="No dato","x",IF('Datos de Indicador'!I260="No dato","x",( 'Datos de Indicador'!I260)/'Datos de Indicador'!AX260))</f>
        <v>0</v>
      </c>
      <c r="S31" s="154">
        <f t="shared" si="7"/>
        <v>0</v>
      </c>
      <c r="T31" s="289">
        <f>IF('Datos de Indicador'!J260="No dato","x",ROUND(IF('Datos de Indicador'!J260=0,0,IF(LOG('Datos de Indicador'!J260)&gt;T$302,10,IF(LOG('Datos de Indicador'!J260)&lt;T$301,0,10-(T$302-LOG('Datos de Indicador'!J260))/(T$302-T$301)*10))),1))</f>
        <v>10</v>
      </c>
      <c r="U31" s="307">
        <f>IF('Datos de Indicador'!J260="No dato","x",IF('Datos de Indicador'!J260="No dato","x", ('Datos de Indicador'!J260)/'Datos de Indicador'!AX260))</f>
        <v>3.4308613832573475E-4</v>
      </c>
      <c r="V31" s="289">
        <f t="shared" si="8"/>
        <v>10</v>
      </c>
      <c r="W31" s="292">
        <f t="shared" si="9"/>
        <v>10</v>
      </c>
      <c r="X31" s="289">
        <f>IF('Datos de Indicador'!K260="No dato","x",ROUND(IF('Datos de Indicador'!K260=0,0,IF(LOG('Datos de Indicador'!K260)&gt;X$302,10,IF(LOG('Datos de Indicador'!K260)&lt;X$301,0,10-(X$302-LOG('Datos de Indicador'!K260))/(X$302-X$301)*10))),1))</f>
        <v>0</v>
      </c>
      <c r="Y31" s="310">
        <f>IF('Datos de Indicador'!K260="No dato","x",IF('Datos de Indicador'!K260="No dato","x", ('Datos de Indicador'!K260)/'Datos de Indicador'!AX260))</f>
        <v>0</v>
      </c>
      <c r="Z31" s="289">
        <f t="shared" si="10"/>
        <v>0</v>
      </c>
      <c r="AA31" s="291">
        <f t="shared" si="11"/>
        <v>0</v>
      </c>
      <c r="AB31" s="155">
        <f t="shared" si="12"/>
        <v>0</v>
      </c>
      <c r="AC31" s="155">
        <v>6.000000052154E-3</v>
      </c>
      <c r="AD31" s="155">
        <f t="shared" si="13"/>
        <v>1.2765957557774469E-3</v>
      </c>
      <c r="AE31" s="155">
        <v>-0.402999997138977</v>
      </c>
      <c r="AF31" s="155">
        <f t="shared" si="14"/>
        <v>0.402999997138977</v>
      </c>
      <c r="AG31" s="155">
        <f t="shared" si="15"/>
        <v>3.8472835941863255</v>
      </c>
      <c r="AH31" s="155">
        <v>0.92000001668930098</v>
      </c>
      <c r="AI31" s="155">
        <v>7.8540000915527299</v>
      </c>
      <c r="AJ31" s="155">
        <v>4.3199996948199999</v>
      </c>
      <c r="AK31" s="155">
        <v>160</v>
      </c>
      <c r="AL31" s="155">
        <v>-1.3996399641036901</v>
      </c>
      <c r="AM31" s="155">
        <v>-1.6254400014877299</v>
      </c>
      <c r="AN31" s="155">
        <v>-1.62576007843017</v>
      </c>
      <c r="AO31" s="155">
        <v>-2.87463998794555</v>
      </c>
      <c r="AP31" s="155">
        <f t="shared" si="16"/>
        <v>3.5728155987934024E-2</v>
      </c>
      <c r="AQ31" s="155">
        <f t="shared" si="17"/>
        <v>0.24121621450632835</v>
      </c>
      <c r="AR31" s="155">
        <f t="shared" si="18"/>
        <v>0.14498102752350289</v>
      </c>
      <c r="AS31" s="155">
        <f t="shared" si="19"/>
        <v>4.3417366946778717</v>
      </c>
      <c r="AT31" s="155">
        <f t="shared" si="20"/>
        <v>1.3996399641036901</v>
      </c>
      <c r="AU31" s="155">
        <f t="shared" si="21"/>
        <v>1.6254400014877299</v>
      </c>
      <c r="AV31" s="155">
        <f t="shared" si="22"/>
        <v>1.62576007843017</v>
      </c>
      <c r="AW31" s="155">
        <f t="shared" si="23"/>
        <v>2.87463998794555</v>
      </c>
      <c r="AX31" s="155">
        <f t="shared" si="24"/>
        <v>3.3731151530286247</v>
      </c>
      <c r="AY31" s="155">
        <f t="shared" si="25"/>
        <v>6.2543343970090319</v>
      </c>
      <c r="AZ31" s="155">
        <f t="shared" si="26"/>
        <v>6.1980069027165365</v>
      </c>
      <c r="BA31" s="155">
        <f t="shared" si="27"/>
        <v>4.1010847912335837</v>
      </c>
      <c r="BB31" s="155">
        <f t="shared" si="28"/>
        <v>3.901473884836093</v>
      </c>
      <c r="BC31" s="155">
        <f t="shared" si="29"/>
        <v>4.4159251019192274</v>
      </c>
      <c r="BD31" s="155">
        <f t="shared" si="30"/>
        <v>4.3904979883733395</v>
      </c>
      <c r="BE31" s="155">
        <f t="shared" si="31"/>
        <v>4.7404702476519089</v>
      </c>
      <c r="BF31" s="159">
        <f t="shared" si="32"/>
        <v>3.9747600316570169</v>
      </c>
      <c r="BG31" s="223"/>
      <c r="BH31" s="12"/>
      <c r="BI31" s="12"/>
    </row>
    <row r="32" spans="1:61">
      <c r="A32" s="48" t="s">
        <v>265</v>
      </c>
      <c r="B32" s="46" t="s">
        <v>268</v>
      </c>
      <c r="C32" s="160">
        <v>1205</v>
      </c>
      <c r="D32" s="285">
        <f>IF('Datos de Indicador'!E174="No dato","x",ROUND(IF('Datos de Indicador'!E174=0,0,IF(LOG('Datos de Indicador'!E174)&gt;D$302,10,IF(LOG('Datos de Indicador'!E174)&lt;D$301,0,10-(D$302-LOG('Datos de Indicador'!E174))/(D$302-D$301)*10))),1))</f>
        <v>10</v>
      </c>
      <c r="E32" s="153">
        <f>IF('Datos de Indicador'!E174="No dato","x",IF('Datos de Indicador'!E174="No dato","x", ('Datos de Indicador'!E174)/'Datos de Indicador'!AX174))</f>
        <v>1.072006962940464E-3</v>
      </c>
      <c r="F32" s="154">
        <f t="shared" si="0"/>
        <v>10</v>
      </c>
      <c r="G32" s="155">
        <f t="shared" si="1"/>
        <v>10</v>
      </c>
      <c r="H32" s="285">
        <f>IF('Datos de Indicador'!F174="No dato","x",ROUND(IF('Datos de Indicador'!F174=0,0,IF(LOG('Datos de Indicador'!F174*1/40)&gt;H$302,10,IF(LOG('Datos de Indicador'!F174*1/40)&lt;H$301,0,10-(H$302-LOG('Datos de Indicador'!F174*1/40))/(H$302-H$301)*10))),1))</f>
        <v>0</v>
      </c>
      <c r="I32" s="153">
        <f>IF('Datos de Indicador'!F174="No dato","x",IF('Datos de Indicador'!F174="No dato","x",( 'Datos de Indicador'!F174*1/40)/'Datos de Indicador'!AX174))</f>
        <v>0</v>
      </c>
      <c r="J32" s="154">
        <f t="shared" si="2"/>
        <v>0</v>
      </c>
      <c r="K32" s="156">
        <f t="shared" si="3"/>
        <v>0</v>
      </c>
      <c r="L32" s="286">
        <f>IF('Datos de Indicador'!G174="No dato","x",ROUND(IF('Datos de Indicador'!G174=0,0,IF(LOG('Datos de Indicador'!G174)&gt;L$302,10,IF(LOG('Datos de Indicador'!G174)&lt;L$301,0,10-(L$302-LOG('Datos de Indicador'!G174))/(L$302-L$301)*10))),1))</f>
        <v>0</v>
      </c>
      <c r="M32" s="157">
        <f>IF('Datos de Indicador'!G174="No dato","x",IF('Datos de Indicador'!G174="No dato","x", 'Datos de Indicador'!G174/'Datos de Indicador'!AX174))</f>
        <v>0</v>
      </c>
      <c r="N32" s="158">
        <f t="shared" si="4"/>
        <v>0</v>
      </c>
      <c r="O32" s="156">
        <f t="shared" si="5"/>
        <v>0</v>
      </c>
      <c r="P32" s="155">
        <f t="shared" si="6"/>
        <v>0</v>
      </c>
      <c r="Q32" s="285">
        <f>IF('Datos de Indicador'!I174="No dato","x",ROUND(IF('Datos de Indicador'!I174=0,0,IF(LOG('Datos de Indicador'!I174)&gt;Q$302,10,IF(LOG('Datos de Indicador'!I174)&lt;Q$301,0,10-(Q$302-LOG('Datos de Indicador'!I174))/(Q$302-Q$301)*10))),1))</f>
        <v>10</v>
      </c>
      <c r="R32" s="153">
        <f>IF('Datos de Indicador'!I174="No dato","x",IF('Datos de Indicador'!I174="No dato","x",( 'Datos de Indicador'!I174)/'Datos de Indicador'!AX174))</f>
        <v>2.412015666616044E-2</v>
      </c>
      <c r="S32" s="154">
        <f t="shared" si="7"/>
        <v>10</v>
      </c>
      <c r="T32" s="289">
        <f>IF('Datos de Indicador'!J174="No dato","x",ROUND(IF('Datos de Indicador'!J174=0,0,IF(LOG('Datos de Indicador'!J174)&gt;T$302,10,IF(LOG('Datos de Indicador'!J174)&lt;T$301,0,10-(T$302-LOG('Datos de Indicador'!J174))/(T$302-T$301)*10))),1))</f>
        <v>10</v>
      </c>
      <c r="U32" s="307">
        <f>IF('Datos de Indicador'!J174="No dato","x",IF('Datos de Indicador'!J174="No dato","x", ('Datos de Indicador'!J174)/'Datos de Indicador'!AX174))</f>
        <v>3.3523189169666796E-4</v>
      </c>
      <c r="V32" s="289">
        <f t="shared" si="8"/>
        <v>10</v>
      </c>
      <c r="W32" s="292">
        <f t="shared" si="9"/>
        <v>10</v>
      </c>
      <c r="X32" s="289">
        <f>IF('Datos de Indicador'!K174="No dato","x",ROUND(IF('Datos de Indicador'!K174=0,0,IF(LOG('Datos de Indicador'!K174)&gt;X$302,10,IF(LOG('Datos de Indicador'!K174)&lt;X$301,0,10-(X$302-LOG('Datos de Indicador'!K174))/(X$302-X$301)*10))),1))</f>
        <v>0</v>
      </c>
      <c r="Y32" s="310">
        <f>IF('Datos de Indicador'!K174="No dato","x",IF('Datos de Indicador'!K174="No dato","x", ('Datos de Indicador'!K174)/'Datos de Indicador'!AX174))</f>
        <v>0</v>
      </c>
      <c r="Z32" s="289">
        <f t="shared" si="10"/>
        <v>0</v>
      </c>
      <c r="AA32" s="291">
        <f t="shared" si="11"/>
        <v>0</v>
      </c>
      <c r="AB32" s="155">
        <f t="shared" si="12"/>
        <v>10</v>
      </c>
      <c r="AC32" s="155">
        <v>0</v>
      </c>
      <c r="AD32" s="155">
        <f t="shared" si="13"/>
        <v>0</v>
      </c>
      <c r="AE32" s="155">
        <v>-0.28351998329162598</v>
      </c>
      <c r="AF32" s="155">
        <f t="shared" si="14"/>
        <v>0.28351998329162598</v>
      </c>
      <c r="AG32" s="155">
        <f t="shared" si="15"/>
        <v>0.9231520937371408</v>
      </c>
      <c r="AH32" s="155">
        <v>4.0000001899900004E-3</v>
      </c>
      <c r="AI32" s="155">
        <v>7.6000005006789995E-2</v>
      </c>
      <c r="AJ32" s="155">
        <v>1.2000000104299999E-2</v>
      </c>
      <c r="AK32" s="155">
        <v>61</v>
      </c>
      <c r="AL32" s="155">
        <v>-1.25328004360199</v>
      </c>
      <c r="AM32" s="155">
        <v>-1.5669200420379601</v>
      </c>
      <c r="AN32" s="155">
        <v>-1.7175199985504099</v>
      </c>
      <c r="AO32" s="155">
        <v>-2.9574799537658598</v>
      </c>
      <c r="AP32" s="155">
        <f t="shared" si="16"/>
        <v>1.5533981320349515E-4</v>
      </c>
      <c r="AQ32" s="155">
        <f t="shared" si="17"/>
        <v>2.3341524441688128E-3</v>
      </c>
      <c r="AR32" s="155">
        <f t="shared" si="18"/>
        <v>4.0272510840444551E-4</v>
      </c>
      <c r="AS32" s="155">
        <f t="shared" si="19"/>
        <v>1.5686274509803921</v>
      </c>
      <c r="AT32" s="155">
        <f t="shared" si="20"/>
        <v>1.25328004360199</v>
      </c>
      <c r="AU32" s="155">
        <f t="shared" si="21"/>
        <v>1.5669200420379601</v>
      </c>
      <c r="AV32" s="155">
        <f t="shared" si="22"/>
        <v>1.7175199985504099</v>
      </c>
      <c r="AW32" s="155">
        <f t="shared" si="23"/>
        <v>2.9574799537658598</v>
      </c>
      <c r="AX32" s="155">
        <f t="shared" si="24"/>
        <v>5.2002389126571611</v>
      </c>
      <c r="AY32" s="155">
        <f t="shared" si="25"/>
        <v>6.7719902863530237</v>
      </c>
      <c r="AZ32" s="155">
        <f t="shared" si="26"/>
        <v>5.0386607856263925</v>
      </c>
      <c r="BA32" s="155">
        <f t="shared" si="27"/>
        <v>2.4448154110237481</v>
      </c>
      <c r="BB32" s="155">
        <f t="shared" si="28"/>
        <v>4.2000657087450612</v>
      </c>
      <c r="BC32" s="155">
        <f t="shared" si="29"/>
        <v>4.462387406466199</v>
      </c>
      <c r="BD32" s="155">
        <f t="shared" si="30"/>
        <v>4.1731772517891335</v>
      </c>
      <c r="BE32" s="155">
        <f t="shared" si="31"/>
        <v>4.0022404770006901</v>
      </c>
      <c r="BF32" s="159">
        <f t="shared" si="32"/>
        <v>3.4871920156228566</v>
      </c>
      <c r="BG32" s="223"/>
      <c r="BH32" s="12"/>
      <c r="BI32" s="12"/>
    </row>
    <row r="33" spans="1:61">
      <c r="A33" s="48" t="s">
        <v>316</v>
      </c>
      <c r="B33" s="46" t="s">
        <v>324</v>
      </c>
      <c r="C33" s="160">
        <v>1608</v>
      </c>
      <c r="D33" s="285">
        <f>IF('Datos de Indicador'!E263="No dato","x",ROUND(IF('Datos de Indicador'!E263=0,0,IF(LOG('Datos de Indicador'!E263)&gt;D$302,10,IF(LOG('Datos de Indicador'!E263)&lt;D$301,0,10-(D$302-LOG('Datos de Indicador'!E263))/(D$302-D$301)*10))),1))</f>
        <v>10</v>
      </c>
      <c r="E33" s="153">
        <f>IF('Datos de Indicador'!E263="No dato","x",IF('Datos de Indicador'!E263="No dato","x", ('Datos de Indicador'!E263)/'Datos de Indicador'!AX263))</f>
        <v>1.4144391908131642E-2</v>
      </c>
      <c r="F33" s="154">
        <f t="shared" si="0"/>
        <v>10</v>
      </c>
      <c r="G33" s="155">
        <f t="shared" si="1"/>
        <v>10</v>
      </c>
      <c r="H33" s="285">
        <f>IF('Datos de Indicador'!F263="No dato","x",ROUND(IF('Datos de Indicador'!F263=0,0,IF(LOG('Datos de Indicador'!F263*1/40)&gt;H$302,10,IF(LOG('Datos de Indicador'!F263*1/40)&lt;H$301,0,10-(H$302-LOG('Datos de Indicador'!F263*1/40))/(H$302-H$301)*10))),1))</f>
        <v>0</v>
      </c>
      <c r="I33" s="153">
        <f>IF('Datos de Indicador'!F263="No dato","x",IF('Datos de Indicador'!F263="No dato","x",( 'Datos de Indicador'!F263*1/40)/'Datos de Indicador'!AX263))</f>
        <v>0</v>
      </c>
      <c r="J33" s="154">
        <f t="shared" si="2"/>
        <v>0</v>
      </c>
      <c r="K33" s="156">
        <f t="shared" si="3"/>
        <v>0</v>
      </c>
      <c r="L33" s="286">
        <f>IF('Datos de Indicador'!G263="No dato","x",ROUND(IF('Datos de Indicador'!G263=0,0,IF(LOG('Datos de Indicador'!G263)&gt;L$302,10,IF(LOG('Datos de Indicador'!G263)&lt;L$301,0,10-(L$302-LOG('Datos de Indicador'!G263))/(L$302-L$301)*10))),1))</f>
        <v>0</v>
      </c>
      <c r="M33" s="157">
        <f>IF('Datos de Indicador'!G263="No dato","x",IF('Datos de Indicador'!G263="No dato","x", 'Datos de Indicador'!G263/'Datos de Indicador'!AX263))</f>
        <v>0</v>
      </c>
      <c r="N33" s="158">
        <f t="shared" si="4"/>
        <v>0</v>
      </c>
      <c r="O33" s="156">
        <f t="shared" si="5"/>
        <v>0</v>
      </c>
      <c r="P33" s="155">
        <f t="shared" si="6"/>
        <v>0</v>
      </c>
      <c r="Q33" s="285">
        <f>IF('Datos de Indicador'!I263="No dato","x",ROUND(IF('Datos de Indicador'!I263=0,0,IF(LOG('Datos de Indicador'!I263)&gt;Q$302,10,IF(LOG('Datos de Indicador'!I263)&lt;Q$301,0,10-(Q$302-LOG('Datos de Indicador'!I263))/(Q$302-Q$301)*10))),1))</f>
        <v>0</v>
      </c>
      <c r="R33" s="153">
        <f>IF('Datos de Indicador'!I263="No dato","x",IF('Datos de Indicador'!I263="No dato","x",( 'Datos de Indicador'!I263)/'Datos de Indicador'!AX263))</f>
        <v>0</v>
      </c>
      <c r="S33" s="154">
        <f t="shared" si="7"/>
        <v>0</v>
      </c>
      <c r="T33" s="289">
        <f>IF('Datos de Indicador'!J263="No dato","x",ROUND(IF('Datos de Indicador'!J263=0,0,IF(LOG('Datos de Indicador'!J263)&gt;T$302,10,IF(LOG('Datos de Indicador'!J263)&lt;T$301,0,10-(T$302-LOG('Datos de Indicador'!J263))/(T$302-T$301)*10))),1))</f>
        <v>10</v>
      </c>
      <c r="U33" s="307">
        <f>IF('Datos de Indicador'!J263="No dato","x",IF('Datos de Indicador'!J263="No dato","x", ('Datos de Indicador'!J263)/'Datos de Indicador'!AX263))</f>
        <v>3.5152536100104003E-4</v>
      </c>
      <c r="V33" s="289">
        <f t="shared" si="8"/>
        <v>10</v>
      </c>
      <c r="W33" s="292">
        <f t="shared" si="9"/>
        <v>10</v>
      </c>
      <c r="X33" s="289">
        <f>IF('Datos de Indicador'!K263="No dato","x",ROUND(IF('Datos de Indicador'!K263=0,0,IF(LOG('Datos de Indicador'!K263)&gt;X$302,10,IF(LOG('Datos de Indicador'!K263)&lt;X$301,0,10-(X$302-LOG('Datos de Indicador'!K263))/(X$302-X$301)*10))),1))</f>
        <v>0</v>
      </c>
      <c r="Y33" s="310">
        <f>IF('Datos de Indicador'!K263="No dato","x",IF('Datos de Indicador'!K263="No dato","x", ('Datos de Indicador'!K263)/'Datos de Indicador'!AX263))</f>
        <v>0</v>
      </c>
      <c r="Z33" s="289">
        <f t="shared" si="10"/>
        <v>0</v>
      </c>
      <c r="AA33" s="291">
        <f t="shared" si="11"/>
        <v>0</v>
      </c>
      <c r="AB33" s="155">
        <f t="shared" si="12"/>
        <v>0</v>
      </c>
      <c r="AC33" s="155">
        <v>0.26800000667571999</v>
      </c>
      <c r="AD33" s="155">
        <f t="shared" si="13"/>
        <v>5.7021278016110635E-2</v>
      </c>
      <c r="AE33" s="155">
        <v>-0.292400002479553</v>
      </c>
      <c r="AF33" s="155">
        <f t="shared" si="14"/>
        <v>0.292400002479553</v>
      </c>
      <c r="AG33" s="155">
        <f t="shared" si="15"/>
        <v>1.1404800216128899</v>
      </c>
      <c r="AH33" s="155">
        <v>13.5819997787475</v>
      </c>
      <c r="AI33" s="155">
        <v>72.924003601074205</v>
      </c>
      <c r="AJ33" s="155">
        <v>45.337997436499997</v>
      </c>
      <c r="AK33" s="155">
        <v>240</v>
      </c>
      <c r="AL33" s="155">
        <v>-1.53387999534606</v>
      </c>
      <c r="AM33" s="155">
        <v>-1.6572400331497099</v>
      </c>
      <c r="AN33" s="155">
        <v>-1.75075995922088</v>
      </c>
      <c r="AO33" s="155">
        <v>-2.95232009887695</v>
      </c>
      <c r="AP33" s="155">
        <f t="shared" si="16"/>
        <v>0.52745630208728156</v>
      </c>
      <c r="AQ33" s="155">
        <f t="shared" si="17"/>
        <v>2.239680658294894</v>
      </c>
      <c r="AR33" s="155">
        <f t="shared" si="18"/>
        <v>1.5215624811463306</v>
      </c>
      <c r="AS33" s="155">
        <f t="shared" si="19"/>
        <v>6.5826330532212882</v>
      </c>
      <c r="AT33" s="155">
        <f t="shared" si="20"/>
        <v>1.53387999534606</v>
      </c>
      <c r="AU33" s="155">
        <f t="shared" si="21"/>
        <v>1.6572400331497099</v>
      </c>
      <c r="AV33" s="155">
        <f t="shared" si="22"/>
        <v>1.75075995922088</v>
      </c>
      <c r="AW33" s="155">
        <f t="shared" si="23"/>
        <v>2.95232009887695</v>
      </c>
      <c r="AX33" s="155">
        <f t="shared" si="24"/>
        <v>1.6972933178195646</v>
      </c>
      <c r="AY33" s="155">
        <f t="shared" si="25"/>
        <v>5.9730376595210473</v>
      </c>
      <c r="AZ33" s="155">
        <f t="shared" si="26"/>
        <v>4.6186885440960914</v>
      </c>
      <c r="BA33" s="155">
        <f t="shared" si="27"/>
        <v>2.5479795006536849</v>
      </c>
      <c r="BB33" s="155">
        <f t="shared" si="28"/>
        <v>3.7041249366511408</v>
      </c>
      <c r="BC33" s="155">
        <f t="shared" si="29"/>
        <v>4.7021197196359905</v>
      </c>
      <c r="BD33" s="155">
        <f t="shared" si="30"/>
        <v>4.356708504207071</v>
      </c>
      <c r="BE33" s="155">
        <f t="shared" si="31"/>
        <v>4.855102092312495</v>
      </c>
      <c r="BF33" s="159">
        <f t="shared" si="32"/>
        <v>3.5329168832715001</v>
      </c>
      <c r="BG33" s="223"/>
      <c r="BH33" s="12"/>
      <c r="BI33" s="12"/>
    </row>
    <row r="34" spans="1:61">
      <c r="A34" s="50" t="s">
        <v>18</v>
      </c>
      <c r="B34" s="46" t="s">
        <v>20</v>
      </c>
      <c r="C34" s="160">
        <v>502</v>
      </c>
      <c r="D34" s="285">
        <f>IF('Datos de Indicador'!E69="No dato","x",ROUND(IF('Datos de Indicador'!E69=0,0,IF(LOG('Datos de Indicador'!E69)&gt;D$302,10,IF(LOG('Datos de Indicador'!E69)&lt;D$301,0,10-(D$302-LOG('Datos de Indicador'!E69))/(D$302-D$301)*10))),1))</f>
        <v>10</v>
      </c>
      <c r="E34" s="153">
        <f>IF('Datos de Indicador'!E69="No dato","x",IF('Datos de Indicador'!E69="No dato","x", ('Datos de Indicador'!E69)/'Datos de Indicador'!AX69))</f>
        <v>9.2516744831515715E-2</v>
      </c>
      <c r="F34" s="154">
        <f t="shared" si="0"/>
        <v>10</v>
      </c>
      <c r="G34" s="155">
        <f t="shared" si="1"/>
        <v>10</v>
      </c>
      <c r="H34" s="285">
        <f>IF('Datos de Indicador'!F69="No dato","x",ROUND(IF('Datos de Indicador'!F69=0,0,IF(LOG('Datos de Indicador'!F69*1/40)&gt;H$302,10,IF(LOG('Datos de Indicador'!F69*1/40)&lt;H$301,0,10-(H$302-LOG('Datos de Indicador'!F69*1/40))/(H$302-H$301)*10))),1))</f>
        <v>0</v>
      </c>
      <c r="I34" s="153">
        <f>IF('Datos de Indicador'!F69="No dato","x",IF('Datos de Indicador'!F69="No dato","x",( 'Datos de Indicador'!F69*1/40)/'Datos de Indicador'!AX69))</f>
        <v>0</v>
      </c>
      <c r="J34" s="154">
        <f t="shared" si="2"/>
        <v>0</v>
      </c>
      <c r="K34" s="156">
        <f t="shared" si="3"/>
        <v>0</v>
      </c>
      <c r="L34" s="286">
        <f>IF('Datos de Indicador'!G69="No dato","x",ROUND(IF('Datos de Indicador'!G69=0,0,IF(LOG('Datos de Indicador'!G69)&gt;L$302,10,IF(LOG('Datos de Indicador'!G69)&lt;L$301,0,10-(L$302-LOG('Datos de Indicador'!G69))/(L$302-L$301)*10))),1))</f>
        <v>0</v>
      </c>
      <c r="M34" s="157">
        <f>IF('Datos de Indicador'!G69="No dato","x",IF('Datos de Indicador'!G69="No dato","x", 'Datos de Indicador'!G69/'Datos de Indicador'!AX69))</f>
        <v>0</v>
      </c>
      <c r="N34" s="158">
        <f t="shared" si="4"/>
        <v>0</v>
      </c>
      <c r="O34" s="156">
        <f t="shared" si="5"/>
        <v>0</v>
      </c>
      <c r="P34" s="155">
        <f t="shared" si="6"/>
        <v>0</v>
      </c>
      <c r="Q34" s="285">
        <f>IF('Datos de Indicador'!I69="No dato","x",ROUND(IF('Datos de Indicador'!I69=0,0,IF(LOG('Datos de Indicador'!I69)&gt;Q$302,10,IF(LOG('Datos de Indicador'!I69)&lt;Q$301,0,10-(Q$302-LOG('Datos de Indicador'!I69))/(Q$302-Q$301)*10))),1))</f>
        <v>0</v>
      </c>
      <c r="R34" s="153">
        <f>IF('Datos de Indicador'!I69="No dato","x",IF('Datos de Indicador'!I69="No dato","x",( 'Datos de Indicador'!I69)/'Datos de Indicador'!AX69))</f>
        <v>0</v>
      </c>
      <c r="S34" s="154">
        <f t="shared" si="7"/>
        <v>0</v>
      </c>
      <c r="T34" s="289">
        <f>IF('Datos de Indicador'!J69="No dato","x",ROUND(IF('Datos de Indicador'!J69=0,0,IF(LOG('Datos de Indicador'!J69)&gt;T$302,10,IF(LOG('Datos de Indicador'!J69)&lt;T$301,0,10-(T$302-LOG('Datos de Indicador'!J69))/(T$302-T$301)*10))),1))</f>
        <v>10</v>
      </c>
      <c r="U34" s="307">
        <f>IF('Datos de Indicador'!J69="No dato","x",IF('Datos de Indicador'!J69="No dato","x", ('Datos de Indicador'!J69)/'Datos de Indicador'!AX69))</f>
        <v>3.5704983629625947E-4</v>
      </c>
      <c r="V34" s="289">
        <f t="shared" si="8"/>
        <v>10</v>
      </c>
      <c r="W34" s="292">
        <f t="shared" si="9"/>
        <v>10</v>
      </c>
      <c r="X34" s="289">
        <f>IF('Datos de Indicador'!K69="No dato","x",ROUND(IF('Datos de Indicador'!K69=0,0,IF(LOG('Datos de Indicador'!K69)&gt;X$302,10,IF(LOG('Datos de Indicador'!K69)&lt;X$301,0,10-(X$302-LOG('Datos de Indicador'!K69))/(X$302-X$301)*10))),1))</f>
        <v>0</v>
      </c>
      <c r="Y34" s="310">
        <f>IF('Datos de Indicador'!K69="No dato","x",IF('Datos de Indicador'!K69="No dato","x", ('Datos de Indicador'!K69)/'Datos de Indicador'!AX69))</f>
        <v>0</v>
      </c>
      <c r="Z34" s="289">
        <f t="shared" si="10"/>
        <v>0</v>
      </c>
      <c r="AA34" s="291">
        <f t="shared" si="11"/>
        <v>0</v>
      </c>
      <c r="AB34" s="155">
        <f t="shared" si="12"/>
        <v>0</v>
      </c>
      <c r="AC34" s="155">
        <v>2.4059998989105198</v>
      </c>
      <c r="AD34" s="155">
        <f t="shared" si="13"/>
        <v>0.51191487210862119</v>
      </c>
      <c r="AE34" s="155">
        <v>-0.33219999074935902</v>
      </c>
      <c r="AF34" s="155">
        <f t="shared" si="14"/>
        <v>0.33219999074935902</v>
      </c>
      <c r="AG34" s="155">
        <f t="shared" si="15"/>
        <v>2.1145374867043882</v>
      </c>
      <c r="AH34" s="155">
        <v>88.546005249023395</v>
      </c>
      <c r="AI34" s="155">
        <v>178.07400512695301</v>
      </c>
      <c r="AJ34" s="155">
        <v>139.63999939000001</v>
      </c>
      <c r="AK34" s="155">
        <v>292</v>
      </c>
      <c r="AL34" s="155">
        <v>-1.16251993179321</v>
      </c>
      <c r="AM34" s="155">
        <v>-1.43092000484466</v>
      </c>
      <c r="AN34" s="155">
        <v>-1.5301200151443399</v>
      </c>
      <c r="AO34" s="155">
        <v>-2.8430800437927202</v>
      </c>
      <c r="AP34" s="155">
        <f t="shared" si="16"/>
        <v>3.4386798154960543</v>
      </c>
      <c r="AQ34" s="155">
        <f t="shared" si="17"/>
        <v>5.4691032490441538</v>
      </c>
      <c r="AR34" s="155">
        <f t="shared" si="18"/>
        <v>4.6863777835954386</v>
      </c>
      <c r="AS34" s="155">
        <f t="shared" si="19"/>
        <v>8.0392156862745097</v>
      </c>
      <c r="AT34" s="155">
        <f t="shared" si="20"/>
        <v>1.16251993179321</v>
      </c>
      <c r="AU34" s="155">
        <f t="shared" si="21"/>
        <v>1.43092000484466</v>
      </c>
      <c r="AV34" s="155">
        <f t="shared" si="22"/>
        <v>1.5301200151443399</v>
      </c>
      <c r="AW34" s="155">
        <f t="shared" si="23"/>
        <v>2.8430800437927202</v>
      </c>
      <c r="AX34" s="155">
        <f t="shared" si="24"/>
        <v>6.333267382090078</v>
      </c>
      <c r="AY34" s="155">
        <f t="shared" si="25"/>
        <v>7.9750194898257663</v>
      </c>
      <c r="AZ34" s="155">
        <f t="shared" si="26"/>
        <v>7.4063769172434499</v>
      </c>
      <c r="BA34" s="155">
        <f t="shared" si="27"/>
        <v>4.7320817819234211</v>
      </c>
      <c r="BB34" s="155">
        <f t="shared" si="28"/>
        <v>4.9619911995976889</v>
      </c>
      <c r="BC34" s="155">
        <f t="shared" si="29"/>
        <v>5.57402045647832</v>
      </c>
      <c r="BD34" s="155">
        <f t="shared" si="30"/>
        <v>5.3487924501398147</v>
      </c>
      <c r="BE34" s="155">
        <f t="shared" si="31"/>
        <v>5.4618829113663212</v>
      </c>
      <c r="BF34" s="159">
        <f t="shared" si="32"/>
        <v>3.7710753931355012</v>
      </c>
      <c r="BG34" s="223"/>
      <c r="BH34" s="12"/>
      <c r="BI34" s="12"/>
    </row>
    <row r="35" spans="1:61">
      <c r="A35" s="48" t="s">
        <v>186</v>
      </c>
      <c r="B35" s="46" t="s">
        <v>186</v>
      </c>
      <c r="C35" s="160">
        <v>601</v>
      </c>
      <c r="D35" s="285">
        <f>IF('Datos de Indicador'!E80="No dato","x",ROUND(IF('Datos de Indicador'!E80=0,0,IF(LOG('Datos de Indicador'!E80)&gt;D$302,10,IF(LOG('Datos de Indicador'!E80)&lt;D$301,0,10-(D$302-LOG('Datos de Indicador'!E80))/(D$302-D$301)*10))),1))</f>
        <v>10</v>
      </c>
      <c r="E35" s="153">
        <f>IF('Datos de Indicador'!E80="No dato","x",IF('Datos de Indicador'!E80="No dato","x", ('Datos de Indicador'!E80)/'Datos de Indicador'!AX80))</f>
        <v>7.4764480085917186E-3</v>
      </c>
      <c r="F35" s="154">
        <f t="shared" si="0"/>
        <v>10</v>
      </c>
      <c r="G35" s="155">
        <f t="shared" si="1"/>
        <v>10</v>
      </c>
      <c r="H35" s="285">
        <f>IF('Datos de Indicador'!F80="No dato","x",ROUND(IF('Datos de Indicador'!F80=0,0,IF(LOG('Datos de Indicador'!F80*1/40)&gt;H$302,10,IF(LOG('Datos de Indicador'!F80*1/40)&lt;H$301,0,10-(H$302-LOG('Datos de Indicador'!F80*1/40))/(H$302-H$301)*10))),1))</f>
        <v>0</v>
      </c>
      <c r="I35" s="153">
        <f>IF('Datos de Indicador'!F80="No dato","x",IF('Datos de Indicador'!F80="No dato","x",( 'Datos de Indicador'!F80*1/40)/'Datos de Indicador'!AX80))</f>
        <v>0</v>
      </c>
      <c r="J35" s="154">
        <f t="shared" si="2"/>
        <v>0</v>
      </c>
      <c r="K35" s="156">
        <f t="shared" si="3"/>
        <v>0</v>
      </c>
      <c r="L35" s="286">
        <f>IF('Datos de Indicador'!G80="No dato","x",ROUND(IF('Datos de Indicador'!G80=0,0,IF(LOG('Datos de Indicador'!G80)&gt;L$302,10,IF(LOG('Datos de Indicador'!G80)&lt;L$301,0,10-(L$302-LOG('Datos de Indicador'!G80))/(L$302-L$301)*10))),1))</f>
        <v>10</v>
      </c>
      <c r="M35" s="157">
        <f>IF('Datos de Indicador'!G80="No dato","x",IF('Datos de Indicador'!G80="No dato","x", 'Datos de Indicador'!G80/'Datos de Indicador'!AX80))</f>
        <v>1.7578143568389368E-2</v>
      </c>
      <c r="N35" s="158">
        <f t="shared" si="4"/>
        <v>10</v>
      </c>
      <c r="O35" s="156">
        <f t="shared" si="5"/>
        <v>10</v>
      </c>
      <c r="P35" s="155">
        <f t="shared" si="6"/>
        <v>7.6</v>
      </c>
      <c r="Q35" s="285">
        <f>IF('Datos de Indicador'!I80="No dato","x",ROUND(IF('Datos de Indicador'!I80=0,0,IF(LOG('Datos de Indicador'!I80)&gt;Q$302,10,IF(LOG('Datos de Indicador'!I80)&lt;Q$301,0,10-(Q$302-LOG('Datos de Indicador'!I80))/(Q$302-Q$301)*10))),1))</f>
        <v>0</v>
      </c>
      <c r="R35" s="153">
        <f>IF('Datos de Indicador'!I80="No dato","x",IF('Datos de Indicador'!I80="No dato","x",( 'Datos de Indicador'!I80)/'Datos de Indicador'!AX80))</f>
        <v>0</v>
      </c>
      <c r="S35" s="154">
        <f t="shared" si="7"/>
        <v>0</v>
      </c>
      <c r="T35" s="289">
        <f>IF('Datos de Indicador'!J80="No dato","x",ROUND(IF('Datos de Indicador'!J80=0,0,IF(LOG('Datos de Indicador'!J80)&gt;T$302,10,IF(LOG('Datos de Indicador'!J80)&lt;T$301,0,10-(T$302-LOG('Datos de Indicador'!J80))/(T$302-T$301)*10))),1))</f>
        <v>10</v>
      </c>
      <c r="U35" s="307">
        <f>IF('Datos de Indicador'!J80="No dato","x",IF('Datos de Indicador'!J80="No dato","x", ('Datos de Indicador'!J80)/'Datos de Indicador'!AX80))</f>
        <v>3.3221707859908551E-4</v>
      </c>
      <c r="V35" s="289">
        <f t="shared" si="8"/>
        <v>10</v>
      </c>
      <c r="W35" s="292">
        <f t="shared" si="9"/>
        <v>10</v>
      </c>
      <c r="X35" s="289">
        <f>IF('Datos de Indicador'!K80="No dato","x",ROUND(IF('Datos de Indicador'!K80=0,0,IF(LOG('Datos de Indicador'!K80)&gt;X$302,10,IF(LOG('Datos de Indicador'!K80)&lt;X$301,0,10-(X$302-LOG('Datos de Indicador'!K80))/(X$302-X$301)*10))),1))</f>
        <v>0</v>
      </c>
      <c r="Y35" s="310">
        <f>IF('Datos de Indicador'!K80="No dato","x",IF('Datos de Indicador'!K80="No dato","x", ('Datos de Indicador'!K80)/'Datos de Indicador'!AX80))</f>
        <v>0</v>
      </c>
      <c r="Z35" s="289">
        <f t="shared" si="10"/>
        <v>0</v>
      </c>
      <c r="AA35" s="291">
        <f t="shared" si="11"/>
        <v>0</v>
      </c>
      <c r="AB35" s="155">
        <f t="shared" si="12"/>
        <v>0</v>
      </c>
      <c r="AC35" s="155">
        <v>32.799999237060497</v>
      </c>
      <c r="AD35" s="155">
        <f t="shared" si="13"/>
        <v>6.9787232419277654</v>
      </c>
      <c r="AE35" s="155">
        <v>-0.34792000055313099</v>
      </c>
      <c r="AF35" s="155">
        <f t="shared" si="14"/>
        <v>0.34792000055313099</v>
      </c>
      <c r="AG35" s="155">
        <f t="shared" si="15"/>
        <v>2.4992660649359579</v>
      </c>
      <c r="AH35" s="155">
        <v>225.100006103515</v>
      </c>
      <c r="AI35" s="155">
        <v>303.40002441406199</v>
      </c>
      <c r="AJ35" s="155">
        <v>273.85000610399999</v>
      </c>
      <c r="AK35" s="155">
        <v>359</v>
      </c>
      <c r="AL35" s="155">
        <v>-1.0779999494552599</v>
      </c>
      <c r="AM35" s="155">
        <v>-1.2710000276565501</v>
      </c>
      <c r="AN35" s="155">
        <v>-1.6050000190734801</v>
      </c>
      <c r="AO35" s="155">
        <v>-2.8640000820159899</v>
      </c>
      <c r="AP35" s="155">
        <f t="shared" si="16"/>
        <v>8.7417478098452435</v>
      </c>
      <c r="AQ35" s="155">
        <f t="shared" si="17"/>
        <v>9.3181823933260262</v>
      </c>
      <c r="AR35" s="155">
        <f t="shared" si="18"/>
        <v>9.1905227030183294</v>
      </c>
      <c r="AS35" s="155">
        <f t="shared" si="19"/>
        <v>9.9159663865546221</v>
      </c>
      <c r="AT35" s="155">
        <f t="shared" si="20"/>
        <v>1.0779999494552599</v>
      </c>
      <c r="AU35" s="155">
        <f t="shared" si="21"/>
        <v>1.2710000276565501</v>
      </c>
      <c r="AV35" s="155">
        <f t="shared" si="22"/>
        <v>1.6050000190734801</v>
      </c>
      <c r="AW35" s="155">
        <f t="shared" si="23"/>
        <v>2.8640000820159899</v>
      </c>
      <c r="AX35" s="155">
        <f t="shared" si="24"/>
        <v>7.3883955029833857</v>
      </c>
      <c r="AY35" s="155">
        <f t="shared" si="25"/>
        <v>9.3896397116022108</v>
      </c>
      <c r="AZ35" s="155">
        <f t="shared" si="26"/>
        <v>6.4603010958043372</v>
      </c>
      <c r="BA35" s="155">
        <f t="shared" si="27"/>
        <v>4.313814845198948</v>
      </c>
      <c r="BB35" s="155">
        <f t="shared" si="28"/>
        <v>7.2883572188047721</v>
      </c>
      <c r="BC35" s="155">
        <f t="shared" si="29"/>
        <v>7.7179703508213722</v>
      </c>
      <c r="BD35" s="155">
        <f t="shared" si="30"/>
        <v>7.2084706331371118</v>
      </c>
      <c r="BE35" s="155">
        <f t="shared" si="31"/>
        <v>6.9716302052922616</v>
      </c>
      <c r="BF35" s="159">
        <f t="shared" si="32"/>
        <v>6.1796648844772877</v>
      </c>
      <c r="BG35" s="223"/>
      <c r="BH35" s="12"/>
      <c r="BI35" s="12"/>
    </row>
    <row r="36" spans="1:61">
      <c r="A36" s="45" t="s">
        <v>31</v>
      </c>
      <c r="B36" s="46" t="s">
        <v>35</v>
      </c>
      <c r="C36" s="160">
        <v>1304</v>
      </c>
      <c r="D36" s="285">
        <f>IF('Datos de Indicador'!E192="No dato","x",ROUND(IF('Datos de Indicador'!E192=0,0,IF(LOG('Datos de Indicador'!E192)&gt;D$302,10,IF(LOG('Datos de Indicador'!E192)&lt;D$301,0,10-(D$302-LOG('Datos de Indicador'!E192))/(D$302-D$301)*10))),1))</f>
        <v>10</v>
      </c>
      <c r="E36" s="153">
        <f>IF('Datos de Indicador'!E192="No dato","x",IF('Datos de Indicador'!E192="No dato","x", ('Datos de Indicador'!E192)/'Datos de Indicador'!AX192))</f>
        <v>2.3440778046304915E-4</v>
      </c>
      <c r="F36" s="154">
        <f t="shared" si="0"/>
        <v>10</v>
      </c>
      <c r="G36" s="155">
        <f t="shared" si="1"/>
        <v>10</v>
      </c>
      <c r="H36" s="285">
        <f>IF('Datos de Indicador'!F192="No dato","x",ROUND(IF('Datos de Indicador'!F192=0,0,IF(LOG('Datos de Indicador'!F192*1/40)&gt;H$302,10,IF(LOG('Datos de Indicador'!F192*1/40)&lt;H$301,0,10-(H$302-LOG('Datos de Indicador'!F192*1/40))/(H$302-H$301)*10))),1))</f>
        <v>0</v>
      </c>
      <c r="I36" s="153">
        <f>IF('Datos de Indicador'!F192="No dato","x",IF('Datos de Indicador'!F192="No dato","x",( 'Datos de Indicador'!F192*1/40)/'Datos de Indicador'!AX192))</f>
        <v>0</v>
      </c>
      <c r="J36" s="154">
        <f t="shared" si="2"/>
        <v>0</v>
      </c>
      <c r="K36" s="156">
        <f t="shared" si="3"/>
        <v>0</v>
      </c>
      <c r="L36" s="286">
        <f>IF('Datos de Indicador'!G192="No dato","x",ROUND(IF('Datos de Indicador'!G192=0,0,IF(LOG('Datos de Indicador'!G192)&gt;L$302,10,IF(LOG('Datos de Indicador'!G192)&lt;L$301,0,10-(L$302-LOG('Datos de Indicador'!G192))/(L$302-L$301)*10))),1))</f>
        <v>0</v>
      </c>
      <c r="M36" s="157">
        <f>IF('Datos de Indicador'!G192="No dato","x",IF('Datos de Indicador'!G192="No dato","x", 'Datos de Indicador'!G192/'Datos de Indicador'!AX192))</f>
        <v>0</v>
      </c>
      <c r="N36" s="158">
        <f t="shared" si="4"/>
        <v>0</v>
      </c>
      <c r="O36" s="156">
        <f t="shared" si="5"/>
        <v>0</v>
      </c>
      <c r="P36" s="155">
        <f t="shared" si="6"/>
        <v>0</v>
      </c>
      <c r="Q36" s="285">
        <f>IF('Datos de Indicador'!I192="No dato","x",ROUND(IF('Datos de Indicador'!I192=0,0,IF(LOG('Datos de Indicador'!I192)&gt;Q$302,10,IF(LOG('Datos de Indicador'!I192)&lt;Q$301,0,10-(Q$302-LOG('Datos de Indicador'!I192))/(Q$302-Q$301)*10))),1))</f>
        <v>10</v>
      </c>
      <c r="R36" s="153">
        <f>IF('Datos de Indicador'!I192="No dato","x",IF('Datos de Indicador'!I192="No dato","x",( 'Datos de Indicador'!I192)/'Datos de Indicador'!AX192))</f>
        <v>2.5902059741166931E-2</v>
      </c>
      <c r="S36" s="154">
        <f t="shared" si="7"/>
        <v>10</v>
      </c>
      <c r="T36" s="289">
        <f>IF('Datos de Indicador'!J192="No dato","x",ROUND(IF('Datos de Indicador'!J192=0,0,IF(LOG('Datos de Indicador'!J192)&gt;T$302,10,IF(LOG('Datos de Indicador'!J192)&lt;T$301,0,10-(T$302-LOG('Datos de Indicador'!J192))/(T$302-T$301)*10))),1))</f>
        <v>10</v>
      </c>
      <c r="U36" s="307">
        <f>IF('Datos de Indicador'!J192="No dato","x",IF('Datos de Indicador'!J192="No dato","x", ('Datos de Indicador'!J192)/'Datos de Indicador'!AX192))</f>
        <v>3.7587287597249931E-4</v>
      </c>
      <c r="V36" s="289">
        <f t="shared" si="8"/>
        <v>10</v>
      </c>
      <c r="W36" s="292">
        <f t="shared" si="9"/>
        <v>10</v>
      </c>
      <c r="X36" s="289">
        <f>IF('Datos de Indicador'!K192="No dato","x",ROUND(IF('Datos de Indicador'!K192=0,0,IF(LOG('Datos de Indicador'!K192)&gt;X$302,10,IF(LOG('Datos de Indicador'!K192)&lt;X$301,0,10-(X$302-LOG('Datos de Indicador'!K192))/(X$302-X$301)*10))),1))</f>
        <v>0</v>
      </c>
      <c r="Y36" s="310">
        <f>IF('Datos de Indicador'!K192="No dato","x",IF('Datos de Indicador'!K192="No dato","x", ('Datos de Indicador'!K192)/'Datos de Indicador'!AX192))</f>
        <v>0</v>
      </c>
      <c r="Z36" s="289">
        <f t="shared" si="10"/>
        <v>0</v>
      </c>
      <c r="AA36" s="291">
        <f t="shared" si="11"/>
        <v>0</v>
      </c>
      <c r="AB36" s="155">
        <f t="shared" si="12"/>
        <v>10</v>
      </c>
      <c r="AC36" s="155">
        <v>0</v>
      </c>
      <c r="AD36" s="155">
        <f t="shared" si="13"/>
        <v>0</v>
      </c>
      <c r="AE36" s="155">
        <v>-0.28512001037597701</v>
      </c>
      <c r="AF36" s="155">
        <f t="shared" si="14"/>
        <v>0.28512001037597701</v>
      </c>
      <c r="AG36" s="155">
        <f t="shared" si="15"/>
        <v>0.96231085718439202</v>
      </c>
      <c r="AH36" s="155">
        <v>0</v>
      </c>
      <c r="AI36" s="155">
        <v>0.43200004100799599</v>
      </c>
      <c r="AJ36" s="155">
        <v>7.2000004351100003E-2</v>
      </c>
      <c r="AK36" s="155">
        <v>126</v>
      </c>
      <c r="AL36" s="155">
        <v>-1.3050000667571999</v>
      </c>
      <c r="AM36" s="155">
        <v>-1.50859999656677</v>
      </c>
      <c r="AN36" s="155">
        <v>-1.63380002975463</v>
      </c>
      <c r="AO36" s="155">
        <v>-2.9651601314544598</v>
      </c>
      <c r="AP36" s="155">
        <f t="shared" si="16"/>
        <v>0</v>
      </c>
      <c r="AQ36" s="155">
        <f t="shared" si="17"/>
        <v>1.3267814278561597E-2</v>
      </c>
      <c r="AR36" s="155">
        <f t="shared" si="18"/>
        <v>2.4163507754493261E-3</v>
      </c>
      <c r="AS36" s="155">
        <f t="shared" si="19"/>
        <v>3.3893557422969192</v>
      </c>
      <c r="AT36" s="155">
        <f t="shared" si="20"/>
        <v>1.3050000667571999</v>
      </c>
      <c r="AU36" s="155">
        <f t="shared" si="21"/>
        <v>1.50859999656677</v>
      </c>
      <c r="AV36" s="155">
        <f t="shared" si="22"/>
        <v>1.63380002975463</v>
      </c>
      <c r="AW36" s="155">
        <f t="shared" si="23"/>
        <v>2.9651601314544598</v>
      </c>
      <c r="AX36" s="155">
        <f t="shared" si="24"/>
        <v>4.5545779773991075</v>
      </c>
      <c r="AY36" s="155">
        <f t="shared" si="25"/>
        <v>7.2878777765158294</v>
      </c>
      <c r="AZ36" s="155">
        <f t="shared" si="26"/>
        <v>6.0964256640080414</v>
      </c>
      <c r="BA36" s="155">
        <f t="shared" si="27"/>
        <v>2.2912609881767967</v>
      </c>
      <c r="BB36" s="155">
        <f t="shared" si="28"/>
        <v>4.0924296628998507</v>
      </c>
      <c r="BC36" s="155">
        <f t="shared" si="29"/>
        <v>4.5501909317990652</v>
      </c>
      <c r="BD36" s="155">
        <f t="shared" si="30"/>
        <v>4.3498070024639146</v>
      </c>
      <c r="BE36" s="155">
        <f t="shared" si="31"/>
        <v>4.280102788412286</v>
      </c>
      <c r="BF36" s="159">
        <f t="shared" si="32"/>
        <v>3.4937184761973987</v>
      </c>
      <c r="BG36" s="223"/>
      <c r="BH36" s="12"/>
      <c r="BI36" s="12"/>
    </row>
    <row r="37" spans="1:61">
      <c r="A37" s="48" t="s">
        <v>249</v>
      </c>
      <c r="B37" s="46" t="s">
        <v>252</v>
      </c>
      <c r="C37" s="160">
        <v>1003</v>
      </c>
      <c r="D37" s="285">
        <f>IF('Datos de Indicador'!E151="No dato","x",ROUND(IF('Datos de Indicador'!E151=0,0,IF(LOG('Datos de Indicador'!E151)&gt;D$302,10,IF(LOG('Datos de Indicador'!E151)&lt;D$301,0,10-(D$302-LOG('Datos de Indicador'!E151))/(D$302-D$301)*10))),1))</f>
        <v>10</v>
      </c>
      <c r="E37" s="153">
        <f>IF('Datos de Indicador'!E151="No dato","x",IF('Datos de Indicador'!E151="No dato","x", ('Datos de Indicador'!E151)/'Datos de Indicador'!AX151))</f>
        <v>8.2351972329737294E-4</v>
      </c>
      <c r="F37" s="154">
        <f t="shared" si="0"/>
        <v>10</v>
      </c>
      <c r="G37" s="155">
        <f t="shared" si="1"/>
        <v>10</v>
      </c>
      <c r="H37" s="285">
        <f>IF('Datos de Indicador'!F151="No dato","x",ROUND(IF('Datos de Indicador'!F151=0,0,IF(LOG('Datos de Indicador'!F151*1/40)&gt;H$302,10,IF(LOG('Datos de Indicador'!F151*1/40)&lt;H$301,0,10-(H$302-LOG('Datos de Indicador'!F151*1/40))/(H$302-H$301)*10))),1))</f>
        <v>0</v>
      </c>
      <c r="I37" s="153">
        <f>IF('Datos de Indicador'!F151="No dato","x",IF('Datos de Indicador'!F151="No dato","x",( 'Datos de Indicador'!F151*1/40)/'Datos de Indicador'!AX151))</f>
        <v>0</v>
      </c>
      <c r="J37" s="154">
        <f t="shared" si="2"/>
        <v>0</v>
      </c>
      <c r="K37" s="156">
        <f t="shared" si="3"/>
        <v>0</v>
      </c>
      <c r="L37" s="286">
        <f>IF('Datos de Indicador'!G151="No dato","x",ROUND(IF('Datos de Indicador'!G151=0,0,IF(LOG('Datos de Indicador'!G151)&gt;L$302,10,IF(LOG('Datos de Indicador'!G151)&lt;L$301,0,10-(L$302-LOG('Datos de Indicador'!G151))/(L$302-L$301)*10))),1))</f>
        <v>0</v>
      </c>
      <c r="M37" s="157">
        <f>IF('Datos de Indicador'!G151="No dato","x",IF('Datos de Indicador'!G151="No dato","x", 'Datos de Indicador'!G151/'Datos de Indicador'!AX151))</f>
        <v>0</v>
      </c>
      <c r="N37" s="158">
        <f t="shared" si="4"/>
        <v>0</v>
      </c>
      <c r="O37" s="156">
        <f t="shared" si="5"/>
        <v>0</v>
      </c>
      <c r="P37" s="155">
        <f t="shared" si="6"/>
        <v>0</v>
      </c>
      <c r="Q37" s="285">
        <f>IF('Datos de Indicador'!I151="No dato","x",ROUND(IF('Datos de Indicador'!I151=0,0,IF(LOG('Datos de Indicador'!I151)&gt;Q$302,10,IF(LOG('Datos de Indicador'!I151)&lt;Q$301,0,10-(Q$302-LOG('Datos de Indicador'!I151))/(Q$302-Q$301)*10))),1))</f>
        <v>10</v>
      </c>
      <c r="R37" s="153">
        <f>IF('Datos de Indicador'!I151="No dato","x",IF('Datos de Indicador'!I151="No dato","x",( 'Datos de Indicador'!I151)/'Datos de Indicador'!AX151))</f>
        <v>0.10008509703807406</v>
      </c>
      <c r="S37" s="154">
        <f t="shared" si="7"/>
        <v>10</v>
      </c>
      <c r="T37" s="289">
        <f>IF('Datos de Indicador'!J151="No dato","x",ROUND(IF('Datos de Indicador'!J151=0,0,IF(LOG('Datos de Indicador'!J151)&gt;T$302,10,IF(LOG('Datos de Indicador'!J151)&lt;T$301,0,10-(T$302-LOG('Datos de Indicador'!J151))/(T$302-T$301)*10))),1))</f>
        <v>10</v>
      </c>
      <c r="U37" s="307">
        <f>IF('Datos de Indicador'!J151="No dato","x",IF('Datos de Indicador'!J151="No dato","x", ('Datos de Indicador'!J151)/'Datos de Indicador'!AX151))</f>
        <v>3.1413983364901588E-4</v>
      </c>
      <c r="V37" s="289">
        <f t="shared" si="8"/>
        <v>10</v>
      </c>
      <c r="W37" s="292">
        <f t="shared" si="9"/>
        <v>10</v>
      </c>
      <c r="X37" s="289">
        <f>IF('Datos de Indicador'!K151="No dato","x",ROUND(IF('Datos de Indicador'!K151=0,0,IF(LOG('Datos de Indicador'!K151)&gt;X$302,10,IF(LOG('Datos de Indicador'!K151)&lt;X$301,0,10-(X$302-LOG('Datos de Indicador'!K151))/(X$302-X$301)*10))),1))</f>
        <v>0</v>
      </c>
      <c r="Y37" s="310">
        <f>IF('Datos de Indicador'!K151="No dato","x",IF('Datos de Indicador'!K151="No dato","x", ('Datos de Indicador'!K151)/'Datos de Indicador'!AX151))</f>
        <v>0</v>
      </c>
      <c r="Z37" s="289">
        <f t="shared" si="10"/>
        <v>0</v>
      </c>
      <c r="AA37" s="291">
        <f t="shared" si="11"/>
        <v>0</v>
      </c>
      <c r="AB37" s="155">
        <f t="shared" si="12"/>
        <v>10</v>
      </c>
      <c r="AC37" s="155">
        <v>9.9999997764830002E-3</v>
      </c>
      <c r="AD37" s="155">
        <f t="shared" si="13"/>
        <v>2.1276595269112764E-3</v>
      </c>
      <c r="AE37" s="155">
        <v>-0.46184000372886702</v>
      </c>
      <c r="AF37" s="155">
        <f t="shared" si="14"/>
        <v>0.46184000372886702</v>
      </c>
      <c r="AG37" s="155">
        <f t="shared" si="15"/>
        <v>5.2873229046600887</v>
      </c>
      <c r="AH37" s="155">
        <v>2.3300001621246298</v>
      </c>
      <c r="AI37" s="155">
        <v>20.449998855590799</v>
      </c>
      <c r="AJ37" s="155">
        <v>10.5</v>
      </c>
      <c r="AK37" s="155">
        <v>201</v>
      </c>
      <c r="AL37" s="155">
        <v>-1.1457999944686801</v>
      </c>
      <c r="AM37" s="155">
        <v>-1.43320000171661</v>
      </c>
      <c r="AN37" s="155">
        <v>-1.5781999826431199</v>
      </c>
      <c r="AO37" s="155">
        <v>-2.9251999855041499</v>
      </c>
      <c r="AP37" s="155">
        <f t="shared" si="16"/>
        <v>9.0485443189306014E-2</v>
      </c>
      <c r="AQ37" s="155">
        <f t="shared" si="17"/>
        <v>0.62807120615007972</v>
      </c>
      <c r="AR37" s="155">
        <f t="shared" si="18"/>
        <v>0.35238446679108149</v>
      </c>
      <c r="AS37" s="155">
        <f t="shared" si="19"/>
        <v>5.4901960784313726</v>
      </c>
      <c r="AT37" s="155">
        <f t="shared" si="20"/>
        <v>1.1457999944686801</v>
      </c>
      <c r="AU37" s="155">
        <f t="shared" si="21"/>
        <v>1.43320000171661</v>
      </c>
      <c r="AV37" s="155">
        <f t="shared" si="22"/>
        <v>1.5781999826431199</v>
      </c>
      <c r="AW37" s="155">
        <f t="shared" si="23"/>
        <v>2.9251999855041499</v>
      </c>
      <c r="AX37" s="155">
        <f t="shared" si="24"/>
        <v>6.5419952540404704</v>
      </c>
      <c r="AY37" s="155">
        <f t="shared" si="25"/>
        <v>7.9548510922474343</v>
      </c>
      <c r="AZ37" s="155">
        <f t="shared" si="26"/>
        <v>6.7989077350941107</v>
      </c>
      <c r="BA37" s="155">
        <f t="shared" si="27"/>
        <v>3.0902082778193014</v>
      </c>
      <c r="BB37" s="155">
        <f t="shared" si="28"/>
        <v>4.4387467828716298</v>
      </c>
      <c r="BC37" s="155">
        <f t="shared" si="29"/>
        <v>4.7638203830662524</v>
      </c>
      <c r="BD37" s="155">
        <f t="shared" si="30"/>
        <v>4.5252153669808655</v>
      </c>
      <c r="BE37" s="155">
        <f t="shared" si="31"/>
        <v>4.7634007260417794</v>
      </c>
      <c r="BF37" s="159">
        <f t="shared" si="32"/>
        <v>4.2149084273644997</v>
      </c>
      <c r="BG37" s="223"/>
      <c r="BH37" s="12"/>
      <c r="BI37" s="12"/>
    </row>
    <row r="38" spans="1:61">
      <c r="A38" s="48" t="s">
        <v>142</v>
      </c>
      <c r="B38" s="46" t="s">
        <v>142</v>
      </c>
      <c r="C38" s="160">
        <v>301</v>
      </c>
      <c r="D38" s="285">
        <f>IF('Datos de Indicador'!E24="No dato","x",ROUND(IF('Datos de Indicador'!E24=0,0,IF(LOG('Datos de Indicador'!E24)&gt;D$302,10,IF(LOG('Datos de Indicador'!E24)&lt;D$301,0,10-(D$302-LOG('Datos de Indicador'!E24))/(D$302-D$301)*10))),1))</f>
        <v>10</v>
      </c>
      <c r="E38" s="153">
        <f>IF('Datos de Indicador'!E24="No dato","x",IF('Datos de Indicador'!E24="No dato","x", ('Datos de Indicador'!E24)/'Datos de Indicador'!AX24))</f>
        <v>2.3738674832163012E-3</v>
      </c>
      <c r="F38" s="154">
        <f t="shared" si="0"/>
        <v>10</v>
      </c>
      <c r="G38" s="155">
        <f t="shared" si="1"/>
        <v>10</v>
      </c>
      <c r="H38" s="285">
        <f>IF('Datos de Indicador'!F24="No dato","x",ROUND(IF('Datos de Indicador'!F24=0,0,IF(LOG('Datos de Indicador'!F24*1/40)&gt;H$302,10,IF(LOG('Datos de Indicador'!F24*1/40)&lt;H$301,0,10-(H$302-LOG('Datos de Indicador'!F24*1/40))/(H$302-H$301)*10))),1))</f>
        <v>0</v>
      </c>
      <c r="I38" s="153">
        <f>IF('Datos de Indicador'!F24="No dato","x",IF('Datos de Indicador'!F24="No dato","x",( 'Datos de Indicador'!F24*1/40)/'Datos de Indicador'!AX24))</f>
        <v>0</v>
      </c>
      <c r="J38" s="154">
        <f t="shared" si="2"/>
        <v>0</v>
      </c>
      <c r="K38" s="156">
        <f t="shared" si="3"/>
        <v>0</v>
      </c>
      <c r="L38" s="286">
        <f>IF('Datos de Indicador'!G24="No dato","x",ROUND(IF('Datos de Indicador'!G24=0,0,IF(LOG('Datos de Indicador'!G24)&gt;L$302,10,IF(LOG('Datos de Indicador'!G24)&lt;L$301,0,10-(L$302-LOG('Datos de Indicador'!G24))/(L$302-L$301)*10))),1))</f>
        <v>0</v>
      </c>
      <c r="M38" s="157">
        <f>IF('Datos de Indicador'!G24="No dato","x",IF('Datos de Indicador'!G24="No dato","x", 'Datos de Indicador'!G24/'Datos de Indicador'!AX24))</f>
        <v>0</v>
      </c>
      <c r="N38" s="158">
        <f t="shared" si="4"/>
        <v>0</v>
      </c>
      <c r="O38" s="156">
        <f t="shared" si="5"/>
        <v>0</v>
      </c>
      <c r="P38" s="155">
        <f t="shared" si="6"/>
        <v>0</v>
      </c>
      <c r="Q38" s="285">
        <f>IF('Datos de Indicador'!I24="No dato","x",ROUND(IF('Datos de Indicador'!I24=0,0,IF(LOG('Datos de Indicador'!I24)&gt;Q$302,10,IF(LOG('Datos de Indicador'!I24)&lt;Q$301,0,10-(Q$302-LOG('Datos de Indicador'!I24))/(Q$302-Q$301)*10))),1))</f>
        <v>0</v>
      </c>
      <c r="R38" s="153">
        <f>IF('Datos de Indicador'!I24="No dato","x",IF('Datos de Indicador'!I24="No dato","x",( 'Datos de Indicador'!I24)/'Datos de Indicador'!AX24))</f>
        <v>0</v>
      </c>
      <c r="S38" s="154">
        <f t="shared" si="7"/>
        <v>0</v>
      </c>
      <c r="T38" s="289">
        <f>IF('Datos de Indicador'!J24="No dato","x",ROUND(IF('Datos de Indicador'!J24=0,0,IF(LOG('Datos de Indicador'!J24)&gt;T$302,10,IF(LOG('Datos de Indicador'!J24)&lt;T$301,0,10-(T$302-LOG('Datos de Indicador'!J24))/(T$302-T$301)*10))),1))</f>
        <v>10</v>
      </c>
      <c r="U38" s="307">
        <f>IF('Datos de Indicador'!J24="No dato","x",IF('Datos de Indicador'!J24="No dato","x", ('Datos de Indicador'!J24)/'Datos de Indicador'!AX24))</f>
        <v>3.5653389930422963E-4</v>
      </c>
      <c r="V38" s="289">
        <f t="shared" si="8"/>
        <v>10</v>
      </c>
      <c r="W38" s="292">
        <f t="shared" si="9"/>
        <v>10</v>
      </c>
      <c r="X38" s="289">
        <f>IF('Datos de Indicador'!K24="No dato","x",ROUND(IF('Datos de Indicador'!K24=0,0,IF(LOG('Datos de Indicador'!K24)&gt;X$302,10,IF(LOG('Datos de Indicador'!K24)&lt;X$301,0,10-(X$302-LOG('Datos de Indicador'!K24))/(X$302-X$301)*10))),1))</f>
        <v>10</v>
      </c>
      <c r="Y38" s="310">
        <f>IF('Datos de Indicador'!K24="No dato","x",IF('Datos de Indicador'!K24="No dato","x", ('Datos de Indicador'!K24)/'Datos de Indicador'!AX24))</f>
        <v>3.2320079895941365E-4</v>
      </c>
      <c r="Z38" s="289">
        <f t="shared" si="10"/>
        <v>10</v>
      </c>
      <c r="AA38" s="291">
        <f t="shared" si="11"/>
        <v>10</v>
      </c>
      <c r="AB38" s="155">
        <f t="shared" si="12"/>
        <v>0</v>
      </c>
      <c r="AC38" s="155">
        <v>0</v>
      </c>
      <c r="AD38" s="155">
        <f t="shared" si="13"/>
        <v>0</v>
      </c>
      <c r="AE38" s="155">
        <v>-0.450040012598038</v>
      </c>
      <c r="AF38" s="155">
        <f t="shared" si="14"/>
        <v>0.450040012598038</v>
      </c>
      <c r="AG38" s="155">
        <f t="shared" si="15"/>
        <v>4.9985321298719159</v>
      </c>
      <c r="AH38" s="155">
        <v>0</v>
      </c>
      <c r="AI38" s="155">
        <v>0</v>
      </c>
      <c r="AJ38" s="155">
        <v>0</v>
      </c>
      <c r="AK38" s="155">
        <v>50</v>
      </c>
      <c r="AL38" s="155">
        <v>-1.38800001144409</v>
      </c>
      <c r="AM38" s="155">
        <v>-1.6788400411605799</v>
      </c>
      <c r="AN38" s="155">
        <v>-1.7015199661254801</v>
      </c>
      <c r="AO38" s="155">
        <v>-2.8934798240661599</v>
      </c>
      <c r="AP38" s="155">
        <f t="shared" si="16"/>
        <v>0</v>
      </c>
      <c r="AQ38" s="155">
        <f t="shared" si="17"/>
        <v>0</v>
      </c>
      <c r="AR38" s="155">
        <f t="shared" si="18"/>
        <v>0</v>
      </c>
      <c r="AS38" s="155">
        <f t="shared" si="19"/>
        <v>1.2605042016806722</v>
      </c>
      <c r="AT38" s="155">
        <f t="shared" si="20"/>
        <v>1.38800001144409</v>
      </c>
      <c r="AU38" s="155">
        <f t="shared" si="21"/>
        <v>1.6788400411605799</v>
      </c>
      <c r="AV38" s="155">
        <f t="shared" si="22"/>
        <v>1.7015199661254801</v>
      </c>
      <c r="AW38" s="155">
        <f t="shared" si="23"/>
        <v>2.8934798240661599</v>
      </c>
      <c r="AX38" s="155">
        <f t="shared" si="24"/>
        <v>3.5184256587490732</v>
      </c>
      <c r="AY38" s="155">
        <f t="shared" si="25"/>
        <v>5.7819682968311827</v>
      </c>
      <c r="AZ38" s="155">
        <f t="shared" si="26"/>
        <v>5.240814137992567</v>
      </c>
      <c r="BA38" s="155">
        <f t="shared" si="27"/>
        <v>3.7244085892850887</v>
      </c>
      <c r="BB38" s="155">
        <f t="shared" si="28"/>
        <v>5.5864042764581789</v>
      </c>
      <c r="BC38" s="155">
        <f t="shared" si="29"/>
        <v>5.9636613828051965</v>
      </c>
      <c r="BD38" s="155">
        <f t="shared" si="30"/>
        <v>5.8734690229987612</v>
      </c>
      <c r="BE38" s="155">
        <f t="shared" si="31"/>
        <v>5.8308187984942927</v>
      </c>
      <c r="BF38" s="159">
        <f t="shared" si="32"/>
        <v>5.8330886883119861</v>
      </c>
      <c r="BG38" s="223"/>
      <c r="BH38" s="12"/>
      <c r="BI38" s="12"/>
    </row>
    <row r="39" spans="1:61">
      <c r="A39" s="48" t="s">
        <v>185</v>
      </c>
      <c r="B39" s="46" t="s">
        <v>164</v>
      </c>
      <c r="C39" s="160">
        <v>403</v>
      </c>
      <c r="D39" s="285">
        <f>IF('Datos de Indicador'!E47="No dato","x",ROUND(IF('Datos de Indicador'!E47=0,0,IF(LOG('Datos de Indicador'!E47)&gt;D$302,10,IF(LOG('Datos de Indicador'!E47)&lt;D$301,0,10-(D$302-LOG('Datos de Indicador'!E47))/(D$302-D$301)*10))),1))</f>
        <v>10</v>
      </c>
      <c r="E39" s="153">
        <f>IF('Datos de Indicador'!E47="No dato","x",IF('Datos de Indicador'!E47="No dato","x", ('Datos de Indicador'!E47)/'Datos de Indicador'!AX47))</f>
        <v>1.373122805108535E-3</v>
      </c>
      <c r="F39" s="154">
        <f t="shared" si="0"/>
        <v>10</v>
      </c>
      <c r="G39" s="155">
        <f t="shared" si="1"/>
        <v>10</v>
      </c>
      <c r="H39" s="285">
        <f>IF('Datos de Indicador'!F47="No dato","x",ROUND(IF('Datos de Indicador'!F47=0,0,IF(LOG('Datos de Indicador'!F47*1/40)&gt;H$302,10,IF(LOG('Datos de Indicador'!F47*1/40)&lt;H$301,0,10-(H$302-LOG('Datos de Indicador'!F47*1/40))/(H$302-H$301)*10))),1))</f>
        <v>0</v>
      </c>
      <c r="I39" s="153">
        <f>IF('Datos de Indicador'!F47="No dato","x",IF('Datos de Indicador'!F47="No dato","x",( 'Datos de Indicador'!F47*1/40)/'Datos de Indicador'!AX47))</f>
        <v>0</v>
      </c>
      <c r="J39" s="154">
        <f t="shared" si="2"/>
        <v>0</v>
      </c>
      <c r="K39" s="156">
        <f t="shared" si="3"/>
        <v>0</v>
      </c>
      <c r="L39" s="286">
        <f>IF('Datos de Indicador'!G47="No dato","x",ROUND(IF('Datos de Indicador'!G47=0,0,IF(LOG('Datos de Indicador'!G47)&gt;L$302,10,IF(LOG('Datos de Indicador'!G47)&lt;L$301,0,10-(L$302-LOG('Datos de Indicador'!G47))/(L$302-L$301)*10))),1))</f>
        <v>0</v>
      </c>
      <c r="M39" s="157">
        <f>IF('Datos de Indicador'!G47="No dato","x",IF('Datos de Indicador'!G47="No dato","x", 'Datos de Indicador'!G47/'Datos de Indicador'!AX47))</f>
        <v>0</v>
      </c>
      <c r="N39" s="158">
        <f t="shared" si="4"/>
        <v>0</v>
      </c>
      <c r="O39" s="156">
        <f t="shared" si="5"/>
        <v>0</v>
      </c>
      <c r="P39" s="155">
        <f t="shared" si="6"/>
        <v>0</v>
      </c>
      <c r="Q39" s="285">
        <f>IF('Datos de Indicador'!I47="No dato","x",ROUND(IF('Datos de Indicador'!I47=0,0,IF(LOG('Datos de Indicador'!I47)&gt;Q$302,10,IF(LOG('Datos de Indicador'!I47)&lt;Q$301,0,10-(Q$302-LOG('Datos de Indicador'!I47))/(Q$302-Q$301)*10))),1))</f>
        <v>10</v>
      </c>
      <c r="R39" s="153">
        <f>IF('Datos de Indicador'!I47="No dato","x",IF('Datos de Indicador'!I47="No dato","x",( 'Datos de Indicador'!I47)/'Datos de Indicador'!AX47))</f>
        <v>1.463800726200608E-2</v>
      </c>
      <c r="S39" s="154">
        <f t="shared" si="7"/>
        <v>10</v>
      </c>
      <c r="T39" s="289">
        <f>IF('Datos de Indicador'!J47="No dato","x",ROUND(IF('Datos de Indicador'!J47=0,0,IF(LOG('Datos de Indicador'!J47)&gt;T$302,10,IF(LOG('Datos de Indicador'!J47)&lt;T$301,0,10-(T$302-LOG('Datos de Indicador'!J47))/(T$302-T$301)*10))),1))</f>
        <v>10</v>
      </c>
      <c r="U39" s="307">
        <f>IF('Datos de Indicador'!J47="No dato","x",IF('Datos de Indicador'!J47="No dato","x", ('Datos de Indicador'!J47)/'Datos de Indicador'!AX47))</f>
        <v>3.5644195382421176E-4</v>
      </c>
      <c r="V39" s="289">
        <f t="shared" si="8"/>
        <v>10</v>
      </c>
      <c r="W39" s="292">
        <f t="shared" si="9"/>
        <v>10</v>
      </c>
      <c r="X39" s="289">
        <f>IF('Datos de Indicador'!K47="No dato","x",ROUND(IF('Datos de Indicador'!K47=0,0,IF(LOG('Datos de Indicador'!K47)&gt;X$302,10,IF(LOG('Datos de Indicador'!K47)&lt;X$301,0,10-(X$302-LOG('Datos de Indicador'!K47))/(X$302-X$301)*10))),1))</f>
        <v>10</v>
      </c>
      <c r="Y39" s="310">
        <f>IF('Datos de Indicador'!K47="No dato","x",IF('Datos de Indicador'!K47="No dato","x", ('Datos de Indicador'!K47)/'Datos de Indicador'!AX47))</f>
        <v>2.8854836296120017E-4</v>
      </c>
      <c r="Z39" s="289">
        <f t="shared" si="10"/>
        <v>10</v>
      </c>
      <c r="AA39" s="291">
        <f t="shared" si="11"/>
        <v>10</v>
      </c>
      <c r="AB39" s="155">
        <f t="shared" si="12"/>
        <v>10</v>
      </c>
      <c r="AC39" s="155">
        <v>0</v>
      </c>
      <c r="AD39" s="155">
        <f t="shared" si="13"/>
        <v>0</v>
      </c>
      <c r="AE39" s="155">
        <v>-0.431999981403351</v>
      </c>
      <c r="AF39" s="155">
        <f t="shared" si="14"/>
        <v>0.431999981403351</v>
      </c>
      <c r="AG39" s="155">
        <f t="shared" si="15"/>
        <v>4.5570237822677218</v>
      </c>
      <c r="AH39" s="155">
        <v>0.13199999928474401</v>
      </c>
      <c r="AI39" s="155">
        <v>1.3099999427795399</v>
      </c>
      <c r="AJ39" s="155">
        <v>0.48000001907299999</v>
      </c>
      <c r="AK39" s="155">
        <v>142</v>
      </c>
      <c r="AL39" s="155">
        <v>-1.34148001670837</v>
      </c>
      <c r="AM39" s="155">
        <v>-1.4474799633026101</v>
      </c>
      <c r="AN39" s="155">
        <v>-1.6718000173568699</v>
      </c>
      <c r="AO39" s="155">
        <v>-2.8954401016235298</v>
      </c>
      <c r="AP39" s="155">
        <f t="shared" si="16"/>
        <v>5.1262135644560784E-3</v>
      </c>
      <c r="AQ39" s="155">
        <f t="shared" si="17"/>
        <v>4.02334127218371E-2</v>
      </c>
      <c r="AR39" s="155">
        <f t="shared" si="18"/>
        <v>1.6109004836261719E-2</v>
      </c>
      <c r="AS39" s="155">
        <f t="shared" si="19"/>
        <v>3.8375350140056024</v>
      </c>
      <c r="AT39" s="155">
        <f t="shared" si="20"/>
        <v>1.34148001670837</v>
      </c>
      <c r="AU39" s="155">
        <f t="shared" si="21"/>
        <v>1.4474799633026101</v>
      </c>
      <c r="AV39" s="155">
        <f t="shared" si="22"/>
        <v>1.6718000173568699</v>
      </c>
      <c r="AW39" s="155">
        <f t="shared" si="23"/>
        <v>2.8954401016235298</v>
      </c>
      <c r="AX39" s="155">
        <f t="shared" si="24"/>
        <v>4.0991706290118923</v>
      </c>
      <c r="AY39" s="155">
        <f t="shared" si="25"/>
        <v>7.8285334002308513</v>
      </c>
      <c r="AZ39" s="155">
        <f t="shared" si="26"/>
        <v>5.6163125817559916</v>
      </c>
      <c r="BA39" s="155">
        <f t="shared" si="27"/>
        <v>3.6852155782446578</v>
      </c>
      <c r="BB39" s="155">
        <f t="shared" si="28"/>
        <v>5.6840494737627241</v>
      </c>
      <c r="BC39" s="155">
        <f t="shared" si="29"/>
        <v>6.311461135492114</v>
      </c>
      <c r="BD39" s="155">
        <f t="shared" si="30"/>
        <v>5.9387369310987097</v>
      </c>
      <c r="BE39" s="155">
        <f t="shared" si="31"/>
        <v>6.2537917653750439</v>
      </c>
      <c r="BF39" s="159">
        <f t="shared" si="32"/>
        <v>5.7595039637112864</v>
      </c>
      <c r="BG39" s="223"/>
      <c r="BH39" s="12"/>
      <c r="BI39" s="12"/>
    </row>
    <row r="40" spans="1:61">
      <c r="A40" s="48" t="s">
        <v>249</v>
      </c>
      <c r="B40" s="46" t="s">
        <v>164</v>
      </c>
      <c r="C40" s="160">
        <v>1004</v>
      </c>
      <c r="D40" s="285">
        <f>IF('Datos de Indicador'!E152="No dato","x",ROUND(IF('Datos de Indicador'!E152=0,0,IF(LOG('Datos de Indicador'!E152)&gt;D$302,10,IF(LOG('Datos de Indicador'!E152)&lt;D$301,0,10-(D$302-LOG('Datos de Indicador'!E152))/(D$302-D$301)*10))),1))</f>
        <v>0</v>
      </c>
      <c r="E40" s="153">
        <f>IF('Datos de Indicador'!E152="No dato","x",IF('Datos de Indicador'!E152="No dato","x", ('Datos de Indicador'!E152)/'Datos de Indicador'!AX152))</f>
        <v>0</v>
      </c>
      <c r="F40" s="154">
        <f t="shared" si="0"/>
        <v>0</v>
      </c>
      <c r="G40" s="155">
        <f t="shared" si="1"/>
        <v>0</v>
      </c>
      <c r="H40" s="285">
        <f>IF('Datos de Indicador'!F152="No dato","x",ROUND(IF('Datos de Indicador'!F152=0,0,IF(LOG('Datos de Indicador'!F152*1/40)&gt;H$302,10,IF(LOG('Datos de Indicador'!F152*1/40)&lt;H$301,0,10-(H$302-LOG('Datos de Indicador'!F152*1/40))/(H$302-H$301)*10))),1))</f>
        <v>0</v>
      </c>
      <c r="I40" s="153">
        <f>IF('Datos de Indicador'!F152="No dato","x",IF('Datos de Indicador'!F152="No dato","x",( 'Datos de Indicador'!F152*1/40)/'Datos de Indicador'!AX152))</f>
        <v>0</v>
      </c>
      <c r="J40" s="154">
        <f t="shared" si="2"/>
        <v>0</v>
      </c>
      <c r="K40" s="156">
        <f t="shared" si="3"/>
        <v>0</v>
      </c>
      <c r="L40" s="286">
        <f>IF('Datos de Indicador'!G152="No dato","x",ROUND(IF('Datos de Indicador'!G152=0,0,IF(LOG('Datos de Indicador'!G152)&gt;L$302,10,IF(LOG('Datos de Indicador'!G152)&lt;L$301,0,10-(L$302-LOG('Datos de Indicador'!G152))/(L$302-L$301)*10))),1))</f>
        <v>0</v>
      </c>
      <c r="M40" s="157">
        <f>IF('Datos de Indicador'!G152="No dato","x",IF('Datos de Indicador'!G152="No dato","x", 'Datos de Indicador'!G152/'Datos de Indicador'!AX152))</f>
        <v>0</v>
      </c>
      <c r="N40" s="158">
        <f t="shared" si="4"/>
        <v>0</v>
      </c>
      <c r="O40" s="156">
        <f t="shared" si="5"/>
        <v>0</v>
      </c>
      <c r="P40" s="155">
        <f t="shared" si="6"/>
        <v>0</v>
      </c>
      <c r="Q40" s="285">
        <f>IF('Datos de Indicador'!I152="No dato","x",ROUND(IF('Datos de Indicador'!I152=0,0,IF(LOG('Datos de Indicador'!I152)&gt;Q$302,10,IF(LOG('Datos de Indicador'!I152)&lt;Q$301,0,10-(Q$302-LOG('Datos de Indicador'!I152))/(Q$302-Q$301)*10))),1))</f>
        <v>10</v>
      </c>
      <c r="R40" s="153">
        <f>IF('Datos de Indicador'!I152="No dato","x",IF('Datos de Indicador'!I152="No dato","x",( 'Datos de Indicador'!I152)/'Datos de Indicador'!AX152))</f>
        <v>9.8638645349142434E-2</v>
      </c>
      <c r="S40" s="154">
        <f t="shared" si="7"/>
        <v>10</v>
      </c>
      <c r="T40" s="289">
        <f>IF('Datos de Indicador'!J152="No dato","x",ROUND(IF('Datos de Indicador'!J152=0,0,IF(LOG('Datos de Indicador'!J152)&gt;T$302,10,IF(LOG('Datos de Indicador'!J152)&lt;T$301,0,10-(T$302-LOG('Datos de Indicador'!J152))/(T$302-T$301)*10))),1))</f>
        <v>10</v>
      </c>
      <c r="U40" s="307">
        <f>IF('Datos de Indicador'!J152="No dato","x",IF('Datos de Indicador'!J152="No dato","x", ('Datos de Indicador'!J152)/'Datos de Indicador'!AX152))</f>
        <v>3.4043962345681503E-4</v>
      </c>
      <c r="V40" s="289">
        <f t="shared" si="8"/>
        <v>10</v>
      </c>
      <c r="W40" s="292">
        <f t="shared" si="9"/>
        <v>10</v>
      </c>
      <c r="X40" s="289">
        <f>IF('Datos de Indicador'!K152="No dato","x",ROUND(IF('Datos de Indicador'!K152=0,0,IF(LOG('Datos de Indicador'!K152)&gt;X$302,10,IF(LOG('Datos de Indicador'!K152)&lt;X$301,0,10-(X$302-LOG('Datos de Indicador'!K152))/(X$302-X$301)*10))),1))</f>
        <v>0</v>
      </c>
      <c r="Y40" s="310">
        <f>IF('Datos de Indicador'!K152="No dato","x",IF('Datos de Indicador'!K152="No dato","x", ('Datos de Indicador'!K152)/'Datos de Indicador'!AX152))</f>
        <v>0</v>
      </c>
      <c r="Z40" s="289">
        <f t="shared" si="10"/>
        <v>0</v>
      </c>
      <c r="AA40" s="291">
        <f t="shared" si="11"/>
        <v>0</v>
      </c>
      <c r="AB40" s="155">
        <f t="shared" si="12"/>
        <v>10</v>
      </c>
      <c r="AC40" s="155">
        <v>0</v>
      </c>
      <c r="AD40" s="155">
        <f t="shared" si="13"/>
        <v>0</v>
      </c>
      <c r="AE40" s="155">
        <v>-0.43156000971794101</v>
      </c>
      <c r="AF40" s="155">
        <f t="shared" si="14"/>
        <v>0.43156000971794101</v>
      </c>
      <c r="AG40" s="155">
        <f t="shared" si="15"/>
        <v>4.5462559975714729</v>
      </c>
      <c r="AH40" s="155">
        <v>0.103999994695187</v>
      </c>
      <c r="AI40" s="155">
        <v>4.7600002288818297</v>
      </c>
      <c r="AJ40" s="155">
        <v>2.4480001926399999</v>
      </c>
      <c r="AK40" s="155">
        <v>163</v>
      </c>
      <c r="AL40" s="155">
        <v>-1.2074400186538701</v>
      </c>
      <c r="AM40" s="155">
        <v>-1.48240005970001</v>
      </c>
      <c r="AN40" s="155">
        <v>-1.6128400564193699</v>
      </c>
      <c r="AO40" s="155">
        <v>-2.9505200386047301</v>
      </c>
      <c r="AP40" s="155">
        <f t="shared" si="16"/>
        <v>4.0388347454441559E-3</v>
      </c>
      <c r="AQ40" s="155">
        <f t="shared" si="17"/>
        <v>0.14619165048075972</v>
      </c>
      <c r="AR40" s="155">
        <f t="shared" si="18"/>
        <v>8.2155927865515344E-2</v>
      </c>
      <c r="AS40" s="155">
        <f t="shared" si="19"/>
        <v>4.4257703081232496</v>
      </c>
      <c r="AT40" s="155">
        <f t="shared" si="20"/>
        <v>1.2074400186538701</v>
      </c>
      <c r="AU40" s="155">
        <f t="shared" si="21"/>
        <v>1.48240005970001</v>
      </c>
      <c r="AV40" s="155">
        <f t="shared" si="22"/>
        <v>1.6128400564193699</v>
      </c>
      <c r="AW40" s="155">
        <f t="shared" si="23"/>
        <v>2.9505200386047301</v>
      </c>
      <c r="AX40" s="155">
        <f t="shared" si="24"/>
        <v>5.7724952956722229</v>
      </c>
      <c r="AY40" s="155">
        <f t="shared" si="25"/>
        <v>7.5196371923978669</v>
      </c>
      <c r="AZ40" s="155">
        <f t="shared" si="26"/>
        <v>6.3612456820366639</v>
      </c>
      <c r="BA40" s="155">
        <f t="shared" si="27"/>
        <v>2.5839691909183693</v>
      </c>
      <c r="BB40" s="155">
        <f t="shared" si="28"/>
        <v>2.629422355069611</v>
      </c>
      <c r="BC40" s="155">
        <f t="shared" si="29"/>
        <v>2.9443048071464375</v>
      </c>
      <c r="BD40" s="155">
        <f t="shared" si="30"/>
        <v>2.740566934983697</v>
      </c>
      <c r="BE40" s="155">
        <f t="shared" si="31"/>
        <v>2.8349565831736032</v>
      </c>
      <c r="BF40" s="159">
        <f t="shared" si="32"/>
        <v>2.4243759995952456</v>
      </c>
      <c r="BG40" s="223"/>
      <c r="BH40" s="12"/>
      <c r="BI40" s="12"/>
    </row>
    <row r="41" spans="1:61">
      <c r="A41" s="48" t="s">
        <v>280</v>
      </c>
      <c r="B41" s="46" t="s">
        <v>164</v>
      </c>
      <c r="C41" s="160">
        <v>1403</v>
      </c>
      <c r="D41" s="285">
        <f>IF('Datos de Indicador'!E219="No dato","x",ROUND(IF('Datos de Indicador'!E219=0,0,IF(LOG('Datos de Indicador'!E219)&gt;D$302,10,IF(LOG('Datos de Indicador'!E219)&lt;D$301,0,10-(D$302-LOG('Datos de Indicador'!E219))/(D$302-D$301)*10))),1))</f>
        <v>0</v>
      </c>
      <c r="E41" s="153">
        <f>IF('Datos de Indicador'!E219="No dato","x",IF('Datos de Indicador'!E219="No dato","x", ('Datos de Indicador'!E219)/'Datos de Indicador'!AX219))</f>
        <v>0</v>
      </c>
      <c r="F41" s="154">
        <f t="shared" si="0"/>
        <v>0</v>
      </c>
      <c r="G41" s="155">
        <f t="shared" si="1"/>
        <v>0</v>
      </c>
      <c r="H41" s="285">
        <f>IF('Datos de Indicador'!F219="No dato","x",ROUND(IF('Datos de Indicador'!F219=0,0,IF(LOG('Datos de Indicador'!F219*1/40)&gt;H$302,10,IF(LOG('Datos de Indicador'!F219*1/40)&lt;H$301,0,10-(H$302-LOG('Datos de Indicador'!F219*1/40))/(H$302-H$301)*10))),1))</f>
        <v>0</v>
      </c>
      <c r="I41" s="153">
        <f>IF('Datos de Indicador'!F219="No dato","x",IF('Datos de Indicador'!F219="No dato","x",( 'Datos de Indicador'!F219*1/40)/'Datos de Indicador'!AX219))</f>
        <v>0</v>
      </c>
      <c r="J41" s="154">
        <f t="shared" si="2"/>
        <v>0</v>
      </c>
      <c r="K41" s="156">
        <f t="shared" si="3"/>
        <v>0</v>
      </c>
      <c r="L41" s="286">
        <f>IF('Datos de Indicador'!G219="No dato","x",ROUND(IF('Datos de Indicador'!G219=0,0,IF(LOG('Datos de Indicador'!G219)&gt;L$302,10,IF(LOG('Datos de Indicador'!G219)&lt;L$301,0,10-(L$302-LOG('Datos de Indicador'!G219))/(L$302-L$301)*10))),1))</f>
        <v>0</v>
      </c>
      <c r="M41" s="157">
        <f>IF('Datos de Indicador'!G219="No dato","x",IF('Datos de Indicador'!G219="No dato","x", 'Datos de Indicador'!G219/'Datos de Indicador'!AX219))</f>
        <v>0</v>
      </c>
      <c r="N41" s="158">
        <f t="shared" si="4"/>
        <v>0</v>
      </c>
      <c r="O41" s="156">
        <f t="shared" si="5"/>
        <v>0</v>
      </c>
      <c r="P41" s="155">
        <f t="shared" si="6"/>
        <v>0</v>
      </c>
      <c r="Q41" s="285">
        <f>IF('Datos de Indicador'!I219="No dato","x",ROUND(IF('Datos de Indicador'!I219=0,0,IF(LOG('Datos de Indicador'!I219)&gt;Q$302,10,IF(LOG('Datos de Indicador'!I219)&lt;Q$301,0,10-(Q$302-LOG('Datos de Indicador'!I219))/(Q$302-Q$301)*10))),1))</f>
        <v>0</v>
      </c>
      <c r="R41" s="153">
        <f>IF('Datos de Indicador'!I219="No dato","x",IF('Datos de Indicador'!I219="No dato","x",( 'Datos de Indicador'!I219)/'Datos de Indicador'!AX219))</f>
        <v>0</v>
      </c>
      <c r="S41" s="154">
        <f t="shared" si="7"/>
        <v>0</v>
      </c>
      <c r="T41" s="289">
        <f>IF('Datos de Indicador'!J219="No dato","x",ROUND(IF('Datos de Indicador'!J219=0,0,IF(LOG('Datos de Indicador'!J219)&gt;T$302,10,IF(LOG('Datos de Indicador'!J219)&lt;T$301,0,10-(T$302-LOG('Datos de Indicador'!J219))/(T$302-T$301)*10))),1))</f>
        <v>10</v>
      </c>
      <c r="U41" s="307">
        <f>IF('Datos de Indicador'!J219="No dato","x",IF('Datos de Indicador'!J219="No dato","x", ('Datos de Indicador'!J219)/'Datos de Indicador'!AX219))</f>
        <v>3.3871082171911461E-4</v>
      </c>
      <c r="V41" s="289">
        <f t="shared" si="8"/>
        <v>10</v>
      </c>
      <c r="W41" s="292">
        <f t="shared" si="9"/>
        <v>10</v>
      </c>
      <c r="X41" s="289">
        <f>IF('Datos de Indicador'!K219="No dato","x",ROUND(IF('Datos de Indicador'!K219=0,0,IF(LOG('Datos de Indicador'!K219)&gt;X$302,10,IF(LOG('Datos de Indicador'!K219)&lt;X$301,0,10-(X$302-LOG('Datos de Indicador'!K219))/(X$302-X$301)*10))),1))</f>
        <v>10</v>
      </c>
      <c r="Y41" s="310">
        <f>IF('Datos de Indicador'!K219="No dato","x",IF('Datos de Indicador'!K219="No dato","x", ('Datos de Indicador'!K219)/'Datos de Indicador'!AX219))</f>
        <v>1.4005673891051963E-3</v>
      </c>
      <c r="Z41" s="289">
        <f t="shared" si="10"/>
        <v>10</v>
      </c>
      <c r="AA41" s="291">
        <f t="shared" si="11"/>
        <v>10</v>
      </c>
      <c r="AB41" s="155">
        <f t="shared" si="12"/>
        <v>0</v>
      </c>
      <c r="AC41" s="155">
        <v>0</v>
      </c>
      <c r="AD41" s="155">
        <f t="shared" si="13"/>
        <v>0</v>
      </c>
      <c r="AE41" s="155">
        <v>-0.50016003847122203</v>
      </c>
      <c r="AF41" s="155">
        <f t="shared" si="14"/>
        <v>0.50016003847122203</v>
      </c>
      <c r="AG41" s="155">
        <f t="shared" si="15"/>
        <v>6.2251602640663863</v>
      </c>
      <c r="AH41" s="155">
        <v>1.0000000000000001E-15</v>
      </c>
      <c r="AI41" s="155">
        <v>1E-13</v>
      </c>
      <c r="AJ41" s="155">
        <v>5.1016970595999998E-14</v>
      </c>
      <c r="AK41" s="155">
        <v>53</v>
      </c>
      <c r="AL41" s="155">
        <v>-1.32659995555877</v>
      </c>
      <c r="AM41" s="155">
        <v>-1.55379998683929</v>
      </c>
      <c r="AN41" s="155">
        <v>-1.5774000883102399</v>
      </c>
      <c r="AO41" s="155">
        <v>-2.9614000320434499</v>
      </c>
      <c r="AP41" s="155">
        <f t="shared" si="16"/>
        <v>3.8834951456310684E-17</v>
      </c>
      <c r="AQ41" s="155">
        <f t="shared" si="17"/>
        <v>3.0712530136810847E-15</v>
      </c>
      <c r="AR41" s="155">
        <f t="shared" si="18"/>
        <v>1.7121512362635944E-15</v>
      </c>
      <c r="AS41" s="155">
        <f t="shared" si="19"/>
        <v>1.3445378151260503</v>
      </c>
      <c r="AT41" s="155">
        <f t="shared" si="20"/>
        <v>1.32659995555877</v>
      </c>
      <c r="AU41" s="155">
        <f t="shared" si="21"/>
        <v>1.55379998683929</v>
      </c>
      <c r="AV41" s="155">
        <f t="shared" si="22"/>
        <v>1.5774000883102399</v>
      </c>
      <c r="AW41" s="155">
        <f t="shared" si="23"/>
        <v>2.9614000320434499</v>
      </c>
      <c r="AX41" s="155">
        <f t="shared" si="24"/>
        <v>4.2849299077677454</v>
      </c>
      <c r="AY41" s="155">
        <f t="shared" si="25"/>
        <v>6.8880476778134438</v>
      </c>
      <c r="AZ41" s="155">
        <f t="shared" si="26"/>
        <v>6.8090140471712317</v>
      </c>
      <c r="BA41" s="155">
        <f t="shared" si="27"/>
        <v>2.3664389226355023</v>
      </c>
      <c r="BB41" s="155">
        <f t="shared" si="28"/>
        <v>4.0474883179612915</v>
      </c>
      <c r="BC41" s="155">
        <f t="shared" si="29"/>
        <v>4.4813412796355747</v>
      </c>
      <c r="BD41" s="155">
        <f t="shared" si="30"/>
        <v>4.4681690078618717</v>
      </c>
      <c r="BE41" s="155">
        <f t="shared" si="31"/>
        <v>3.9518294562935918</v>
      </c>
      <c r="BF41" s="159">
        <f t="shared" si="32"/>
        <v>4.3708600440110645</v>
      </c>
      <c r="BG41" s="223"/>
      <c r="BH41" s="12"/>
      <c r="BI41" s="12"/>
    </row>
    <row r="42" spans="1:61">
      <c r="A42" s="48" t="s">
        <v>186</v>
      </c>
      <c r="B42" s="46" t="s">
        <v>188</v>
      </c>
      <c r="C42" s="160">
        <v>603</v>
      </c>
      <c r="D42" s="285">
        <f>IF('Datos de Indicador'!E82="No dato","x",ROUND(IF('Datos de Indicador'!E82=0,0,IF(LOG('Datos de Indicador'!E82)&gt;D$302,10,IF(LOG('Datos de Indicador'!E82)&lt;D$301,0,10-(D$302-LOG('Datos de Indicador'!E82))/(D$302-D$301)*10))),1))</f>
        <v>10</v>
      </c>
      <c r="E42" s="153">
        <f>IF('Datos de Indicador'!E82="No dato","x",IF('Datos de Indicador'!E82="No dato","x", ('Datos de Indicador'!E82)/'Datos de Indicador'!AX82))</f>
        <v>3.9814368298534833E-3</v>
      </c>
      <c r="F42" s="154">
        <f t="shared" si="0"/>
        <v>10</v>
      </c>
      <c r="G42" s="155">
        <f t="shared" si="1"/>
        <v>10</v>
      </c>
      <c r="H42" s="285">
        <f>IF('Datos de Indicador'!F82="No dato","x",ROUND(IF('Datos de Indicador'!F82=0,0,IF(LOG('Datos de Indicador'!F82*1/40)&gt;H$302,10,IF(LOG('Datos de Indicador'!F82*1/40)&lt;H$301,0,10-(H$302-LOG('Datos de Indicador'!F82*1/40))/(H$302-H$301)*10))),1))</f>
        <v>0</v>
      </c>
      <c r="I42" s="153">
        <f>IF('Datos de Indicador'!F82="No dato","x",IF('Datos de Indicador'!F82="No dato","x",( 'Datos de Indicador'!F82*1/40)/'Datos de Indicador'!AX82))</f>
        <v>0</v>
      </c>
      <c r="J42" s="154">
        <f t="shared" si="2"/>
        <v>0</v>
      </c>
      <c r="K42" s="156">
        <f t="shared" si="3"/>
        <v>0</v>
      </c>
      <c r="L42" s="286">
        <f>IF('Datos de Indicador'!G82="No dato","x",ROUND(IF('Datos de Indicador'!G82=0,0,IF(LOG('Datos de Indicador'!G82)&gt;L$302,10,IF(LOG('Datos de Indicador'!G82)&lt;L$301,0,10-(L$302-LOG('Datos de Indicador'!G82))/(L$302-L$301)*10))),1))</f>
        <v>0</v>
      </c>
      <c r="M42" s="157">
        <f>IF('Datos de Indicador'!G82="No dato","x",IF('Datos de Indicador'!G82="No dato","x", 'Datos de Indicador'!G82/'Datos de Indicador'!AX82))</f>
        <v>0</v>
      </c>
      <c r="N42" s="158">
        <f t="shared" si="4"/>
        <v>0</v>
      </c>
      <c r="O42" s="156">
        <f t="shared" si="5"/>
        <v>0</v>
      </c>
      <c r="P42" s="155">
        <f t="shared" si="6"/>
        <v>0</v>
      </c>
      <c r="Q42" s="285">
        <f>IF('Datos de Indicador'!I82="No dato","x",ROUND(IF('Datos de Indicador'!I82=0,0,IF(LOG('Datos de Indicador'!I82)&gt;Q$302,10,IF(LOG('Datos de Indicador'!I82)&lt;Q$301,0,10-(Q$302-LOG('Datos de Indicador'!I82))/(Q$302-Q$301)*10))),1))</f>
        <v>10</v>
      </c>
      <c r="R42" s="153">
        <f>IF('Datos de Indicador'!I82="No dato","x",IF('Datos de Indicador'!I82="No dato","x",( 'Datos de Indicador'!I82)/'Datos de Indicador'!AX82))</f>
        <v>2.8204945018962056E-2</v>
      </c>
      <c r="S42" s="154">
        <f t="shared" si="7"/>
        <v>10</v>
      </c>
      <c r="T42" s="289">
        <f>IF('Datos de Indicador'!J82="No dato","x",ROUND(IF('Datos de Indicador'!J82=0,0,IF(LOG('Datos de Indicador'!J82)&gt;T$302,10,IF(LOG('Datos de Indicador'!J82)&lt;T$301,0,10-(T$302-LOG('Datos de Indicador'!J82))/(T$302-T$301)*10))),1))</f>
        <v>10</v>
      </c>
      <c r="U42" s="307">
        <f>IF('Datos de Indicador'!J82="No dato","x",IF('Datos de Indicador'!J82="No dato","x", ('Datos de Indicador'!J82)/'Datos de Indicador'!AX82))</f>
        <v>3.1630096983336004E-4</v>
      </c>
      <c r="V42" s="289">
        <f t="shared" si="8"/>
        <v>10</v>
      </c>
      <c r="W42" s="292">
        <f t="shared" si="9"/>
        <v>10</v>
      </c>
      <c r="X42" s="289">
        <f>IF('Datos de Indicador'!K82="No dato","x",ROUND(IF('Datos de Indicador'!K82=0,0,IF(LOG('Datos de Indicador'!K82)&gt;X$302,10,IF(LOG('Datos de Indicador'!K82)&lt;X$301,0,10-(X$302-LOG('Datos de Indicador'!K82))/(X$302-X$301)*10))),1))</f>
        <v>0</v>
      </c>
      <c r="Y42" s="310">
        <f>IF('Datos de Indicador'!K82="No dato","x",IF('Datos de Indicador'!K82="No dato","x", ('Datos de Indicador'!K82)/'Datos de Indicador'!AX82))</f>
        <v>0</v>
      </c>
      <c r="Z42" s="289">
        <f t="shared" si="10"/>
        <v>0</v>
      </c>
      <c r="AA42" s="291">
        <f t="shared" si="11"/>
        <v>0</v>
      </c>
      <c r="AB42" s="155">
        <f t="shared" si="12"/>
        <v>10</v>
      </c>
      <c r="AC42" s="155">
        <v>6.48600053787231</v>
      </c>
      <c r="AD42" s="155">
        <f t="shared" si="13"/>
        <v>1.3800001144409171</v>
      </c>
      <c r="AE42" s="155">
        <v>-0.42888000607490501</v>
      </c>
      <c r="AF42" s="155">
        <f t="shared" si="14"/>
        <v>0.42888000607490501</v>
      </c>
      <c r="AG42" s="155">
        <f t="shared" si="15"/>
        <v>4.4806660899243882</v>
      </c>
      <c r="AH42" s="155">
        <v>53.448001861572202</v>
      </c>
      <c r="AI42" s="155">
        <v>127.903999328613</v>
      </c>
      <c r="AJ42" s="155">
        <v>91.544006347700005</v>
      </c>
      <c r="AK42" s="155">
        <v>294</v>
      </c>
      <c r="AL42" s="155">
        <v>-1.150239944458</v>
      </c>
      <c r="AM42" s="155">
        <v>-1.39660000801086</v>
      </c>
      <c r="AN42" s="155">
        <v>-1.66460001468658</v>
      </c>
      <c r="AO42" s="155">
        <v>-2.8741600513458199</v>
      </c>
      <c r="AP42" s="155">
        <f t="shared" si="16"/>
        <v>2.0756505577309592</v>
      </c>
      <c r="AQ42" s="155">
        <f t="shared" si="17"/>
        <v>3.9282554339986611</v>
      </c>
      <c r="AR42" s="155">
        <f t="shared" si="18"/>
        <v>3.0722557966432045</v>
      </c>
      <c r="AS42" s="155">
        <f t="shared" si="19"/>
        <v>8.0952380952380949</v>
      </c>
      <c r="AT42" s="155">
        <f t="shared" si="20"/>
        <v>1.150239944458</v>
      </c>
      <c r="AU42" s="155">
        <f t="shared" si="21"/>
        <v>1.39660000801086</v>
      </c>
      <c r="AV42" s="155">
        <f t="shared" si="22"/>
        <v>1.66460001468658</v>
      </c>
      <c r="AW42" s="155">
        <f t="shared" si="23"/>
        <v>2.8741600513458199</v>
      </c>
      <c r="AX42" s="155">
        <f t="shared" si="24"/>
        <v>6.4865679342575611</v>
      </c>
      <c r="AY42" s="155">
        <f t="shared" si="25"/>
        <v>8.2786073366104684</v>
      </c>
      <c r="AZ42" s="155">
        <f t="shared" si="26"/>
        <v>5.7072814397050937</v>
      </c>
      <c r="BA42" s="155">
        <f t="shared" si="27"/>
        <v>4.1106804530219918</v>
      </c>
      <c r="BB42" s="155">
        <f t="shared" si="28"/>
        <v>4.7603697486647532</v>
      </c>
      <c r="BC42" s="155">
        <f t="shared" si="29"/>
        <v>5.3678104617681877</v>
      </c>
      <c r="BD42" s="155">
        <f t="shared" si="30"/>
        <v>4.7965895393913831</v>
      </c>
      <c r="BE42" s="155">
        <f t="shared" si="31"/>
        <v>5.3676530913766811</v>
      </c>
      <c r="BF42" s="159">
        <f t="shared" si="32"/>
        <v>4.3101110340608839</v>
      </c>
      <c r="BG42" s="223"/>
      <c r="BH42" s="12"/>
      <c r="BI42" s="12"/>
    </row>
    <row r="43" spans="1:61">
      <c r="A43" s="48" t="s">
        <v>316</v>
      </c>
      <c r="B43" s="46" t="s">
        <v>322</v>
      </c>
      <c r="C43" s="160">
        <v>1606</v>
      </c>
      <c r="D43" s="285">
        <f>IF('Datos de Indicador'!E261="No dato","x",ROUND(IF('Datos de Indicador'!E261=0,0,IF(LOG('Datos de Indicador'!E261)&gt;D$302,10,IF(LOG('Datos de Indicador'!E261)&lt;D$301,0,10-(D$302-LOG('Datos de Indicador'!E261))/(D$302-D$301)*10))),1))</f>
        <v>10</v>
      </c>
      <c r="E43" s="153">
        <f>IF('Datos de Indicador'!E261="No dato","x",IF('Datos de Indicador'!E261="No dato","x", ('Datos de Indicador'!E261)/'Datos de Indicador'!AX261))</f>
        <v>1.3446643526244353E-2</v>
      </c>
      <c r="F43" s="154">
        <f t="shared" si="0"/>
        <v>10</v>
      </c>
      <c r="G43" s="155">
        <f t="shared" si="1"/>
        <v>10</v>
      </c>
      <c r="H43" s="285">
        <f>IF('Datos de Indicador'!F261="No dato","x",ROUND(IF('Datos de Indicador'!F261=0,0,IF(LOG('Datos de Indicador'!F261*1/40)&gt;H$302,10,IF(LOG('Datos de Indicador'!F261*1/40)&lt;H$301,0,10-(H$302-LOG('Datos de Indicador'!F261*1/40))/(H$302-H$301)*10))),1))</f>
        <v>0</v>
      </c>
      <c r="I43" s="153">
        <f>IF('Datos de Indicador'!F261="No dato","x",IF('Datos de Indicador'!F261="No dato","x",( 'Datos de Indicador'!F261*1/40)/'Datos de Indicador'!AX261))</f>
        <v>0</v>
      </c>
      <c r="J43" s="154">
        <f t="shared" si="2"/>
        <v>0</v>
      </c>
      <c r="K43" s="156">
        <f t="shared" si="3"/>
        <v>0</v>
      </c>
      <c r="L43" s="286">
        <f>IF('Datos de Indicador'!G261="No dato","x",ROUND(IF('Datos de Indicador'!G261=0,0,IF(LOG('Datos de Indicador'!G261)&gt;L$302,10,IF(LOG('Datos de Indicador'!G261)&lt;L$301,0,10-(L$302-LOG('Datos de Indicador'!G261))/(L$302-L$301)*10))),1))</f>
        <v>0</v>
      </c>
      <c r="M43" s="157">
        <f>IF('Datos de Indicador'!G261="No dato","x",IF('Datos de Indicador'!G261="No dato","x", 'Datos de Indicador'!G261/'Datos de Indicador'!AX261))</f>
        <v>0</v>
      </c>
      <c r="N43" s="158">
        <f t="shared" si="4"/>
        <v>0</v>
      </c>
      <c r="O43" s="156">
        <f t="shared" si="5"/>
        <v>0</v>
      </c>
      <c r="P43" s="155">
        <f t="shared" si="6"/>
        <v>0</v>
      </c>
      <c r="Q43" s="285">
        <f>IF('Datos de Indicador'!I261="No dato","x",ROUND(IF('Datos de Indicador'!I261=0,0,IF(LOG('Datos de Indicador'!I261)&gt;Q$302,10,IF(LOG('Datos de Indicador'!I261)&lt;Q$301,0,10-(Q$302-LOG('Datos de Indicador'!I261))/(Q$302-Q$301)*10))),1))</f>
        <v>0</v>
      </c>
      <c r="R43" s="153">
        <f>IF('Datos de Indicador'!I261="No dato","x",IF('Datos de Indicador'!I261="No dato","x",( 'Datos de Indicador'!I261)/'Datos de Indicador'!AX261))</f>
        <v>0</v>
      </c>
      <c r="S43" s="154">
        <f t="shared" si="7"/>
        <v>0</v>
      </c>
      <c r="T43" s="289">
        <f>IF('Datos de Indicador'!J261="No dato","x",ROUND(IF('Datos de Indicador'!J261=0,0,IF(LOG('Datos de Indicador'!J261)&gt;T$302,10,IF(LOG('Datos de Indicador'!J261)&lt;T$301,0,10-(T$302-LOG('Datos de Indicador'!J261))/(T$302-T$301)*10))),1))</f>
        <v>10</v>
      </c>
      <c r="U43" s="307">
        <f>IF('Datos de Indicador'!J261="No dato","x",IF('Datos de Indicador'!J261="No dato","x", ('Datos de Indicador'!J261)/'Datos de Indicador'!AX261))</f>
        <v>3.2611307656364724E-4</v>
      </c>
      <c r="V43" s="289">
        <f t="shared" si="8"/>
        <v>10</v>
      </c>
      <c r="W43" s="292">
        <f t="shared" si="9"/>
        <v>10</v>
      </c>
      <c r="X43" s="289">
        <f>IF('Datos de Indicador'!K261="No dato","x",ROUND(IF('Datos de Indicador'!K261=0,0,IF(LOG('Datos de Indicador'!K261)&gt;X$302,10,IF(LOG('Datos de Indicador'!K261)&lt;X$301,0,10-(X$302-LOG('Datos de Indicador'!K261))/(X$302-X$301)*10))),1))</f>
        <v>0</v>
      </c>
      <c r="Y43" s="310">
        <f>IF('Datos de Indicador'!K261="No dato","x",IF('Datos de Indicador'!K261="No dato","x", ('Datos de Indicador'!K261)/'Datos de Indicador'!AX261))</f>
        <v>0</v>
      </c>
      <c r="Z43" s="289">
        <f t="shared" si="10"/>
        <v>0</v>
      </c>
      <c r="AA43" s="291">
        <f t="shared" si="11"/>
        <v>0</v>
      </c>
      <c r="AB43" s="155">
        <f t="shared" si="12"/>
        <v>0</v>
      </c>
      <c r="AC43" s="155">
        <v>0.47600001096725503</v>
      </c>
      <c r="AD43" s="155">
        <f t="shared" si="13"/>
        <v>0.10127659807813937</v>
      </c>
      <c r="AE43" s="155">
        <v>-0.42847999930381803</v>
      </c>
      <c r="AF43" s="155">
        <f t="shared" si="14"/>
        <v>0.42847999930381803</v>
      </c>
      <c r="AG43" s="155">
        <f t="shared" si="15"/>
        <v>4.4708763990625942</v>
      </c>
      <c r="AH43" s="155">
        <v>21.133998870849599</v>
      </c>
      <c r="AI43" s="155">
        <v>99.188003540039006</v>
      </c>
      <c r="AJ43" s="155">
        <v>63.445999145499997</v>
      </c>
      <c r="AK43" s="155">
        <v>250</v>
      </c>
      <c r="AL43" s="155">
        <v>-1.56755995750427</v>
      </c>
      <c r="AM43" s="155">
        <v>-1.6526800394058201</v>
      </c>
      <c r="AN43" s="155">
        <v>-1.76012003421783</v>
      </c>
      <c r="AO43" s="155">
        <v>-2.96424007415771</v>
      </c>
      <c r="AP43" s="155">
        <f t="shared" si="16"/>
        <v>0.82073782022716879</v>
      </c>
      <c r="AQ43" s="155">
        <f t="shared" si="17"/>
        <v>3.0463145479335489</v>
      </c>
      <c r="AR43" s="155">
        <f t="shared" si="18"/>
        <v>2.1292747218013743</v>
      </c>
      <c r="AS43" s="155">
        <f t="shared" si="19"/>
        <v>6.8627450980392162</v>
      </c>
      <c r="AT43" s="155">
        <f t="shared" si="20"/>
        <v>1.56755995750427</v>
      </c>
      <c r="AU43" s="155">
        <f t="shared" si="21"/>
        <v>1.6526800394058201</v>
      </c>
      <c r="AV43" s="155">
        <f t="shared" si="22"/>
        <v>1.76012003421783</v>
      </c>
      <c r="AW43" s="155">
        <f t="shared" si="23"/>
        <v>2.96424007415771</v>
      </c>
      <c r="AX43" s="155">
        <f t="shared" si="24"/>
        <v>1.2768403763878242</v>
      </c>
      <c r="AY43" s="155">
        <f t="shared" si="25"/>
        <v>6.0133744546776207</v>
      </c>
      <c r="AZ43" s="155">
        <f t="shared" si="26"/>
        <v>4.5004281250681872</v>
      </c>
      <c r="BA43" s="155">
        <f t="shared" si="27"/>
        <v>2.3096562484060299</v>
      </c>
      <c r="BB43" s="155">
        <f t="shared" si="28"/>
        <v>3.682929699435832</v>
      </c>
      <c r="BC43" s="155">
        <f t="shared" si="29"/>
        <v>4.8432815004351948</v>
      </c>
      <c r="BD43" s="155">
        <f t="shared" si="30"/>
        <v>4.4382838078115929</v>
      </c>
      <c r="BE43" s="155">
        <f t="shared" si="31"/>
        <v>4.8620668910742078</v>
      </c>
      <c r="BF43" s="159">
        <f t="shared" si="32"/>
        <v>4.095358832856788</v>
      </c>
      <c r="BG43" s="223"/>
      <c r="BH43" s="12"/>
      <c r="BI43" s="12"/>
    </row>
    <row r="44" spans="1:61">
      <c r="A44" s="48" t="s">
        <v>316</v>
      </c>
      <c r="B44" s="46" t="s">
        <v>323</v>
      </c>
      <c r="C44" s="160">
        <v>1607</v>
      </c>
      <c r="D44" s="285">
        <f>IF('Datos de Indicador'!E262="No dato","x",ROUND(IF('Datos de Indicador'!E262=0,0,IF(LOG('Datos de Indicador'!E262)&gt;D$302,10,IF(LOG('Datos de Indicador'!E262)&lt;D$301,0,10-(D$302-LOG('Datos de Indicador'!E262))/(D$302-D$301)*10))),1))</f>
        <v>10</v>
      </c>
      <c r="E44" s="153">
        <f>IF('Datos de Indicador'!E262="No dato","x",IF('Datos de Indicador'!E262="No dato","x", ('Datos de Indicador'!E262)/'Datos de Indicador'!AX262))</f>
        <v>1.4762900053410332E-2</v>
      </c>
      <c r="F44" s="154">
        <f t="shared" si="0"/>
        <v>10</v>
      </c>
      <c r="G44" s="155">
        <f t="shared" si="1"/>
        <v>10</v>
      </c>
      <c r="H44" s="285">
        <f>IF('Datos de Indicador'!F262="No dato","x",ROUND(IF('Datos de Indicador'!F262=0,0,IF(LOG('Datos de Indicador'!F262*1/40)&gt;H$302,10,IF(LOG('Datos de Indicador'!F262*1/40)&lt;H$301,0,10-(H$302-LOG('Datos de Indicador'!F262*1/40))/(H$302-H$301)*10))),1))</f>
        <v>0</v>
      </c>
      <c r="I44" s="153">
        <f>IF('Datos de Indicador'!F262="No dato","x",IF('Datos de Indicador'!F262="No dato","x",( 'Datos de Indicador'!F262*1/40)/'Datos de Indicador'!AX262))</f>
        <v>0</v>
      </c>
      <c r="J44" s="154">
        <f t="shared" si="2"/>
        <v>0</v>
      </c>
      <c r="K44" s="156">
        <f t="shared" si="3"/>
        <v>0</v>
      </c>
      <c r="L44" s="286">
        <f>IF('Datos de Indicador'!G262="No dato","x",ROUND(IF('Datos de Indicador'!G262=0,0,IF(LOG('Datos de Indicador'!G262)&gt;L$302,10,IF(LOG('Datos de Indicador'!G262)&lt;L$301,0,10-(L$302-LOG('Datos de Indicador'!G262))/(L$302-L$301)*10))),1))</f>
        <v>0</v>
      </c>
      <c r="M44" s="157">
        <f>IF('Datos de Indicador'!G262="No dato","x",IF('Datos de Indicador'!G262="No dato","x", 'Datos de Indicador'!G262/'Datos de Indicador'!AX262))</f>
        <v>0</v>
      </c>
      <c r="N44" s="158">
        <f t="shared" si="4"/>
        <v>0</v>
      </c>
      <c r="O44" s="156">
        <f t="shared" si="5"/>
        <v>0</v>
      </c>
      <c r="P44" s="155">
        <f t="shared" si="6"/>
        <v>0</v>
      </c>
      <c r="Q44" s="285">
        <f>IF('Datos de Indicador'!I262="No dato","x",ROUND(IF('Datos de Indicador'!I262=0,0,IF(LOG('Datos de Indicador'!I262)&gt;Q$302,10,IF(LOG('Datos de Indicador'!I262)&lt;Q$301,0,10-(Q$302-LOG('Datos de Indicador'!I262))/(Q$302-Q$301)*10))),1))</f>
        <v>0</v>
      </c>
      <c r="R44" s="153">
        <f>IF('Datos de Indicador'!I262="No dato","x",IF('Datos de Indicador'!I262="No dato","x",( 'Datos de Indicador'!I262)/'Datos de Indicador'!AX262))</f>
        <v>0</v>
      </c>
      <c r="S44" s="154">
        <f t="shared" si="7"/>
        <v>0</v>
      </c>
      <c r="T44" s="289">
        <f>IF('Datos de Indicador'!J262="No dato","x",ROUND(IF('Datos de Indicador'!J262=0,0,IF(LOG('Datos de Indicador'!J262)&gt;T$302,10,IF(LOG('Datos de Indicador'!J262)&lt;T$301,0,10-(T$302-LOG('Datos de Indicador'!J262))/(T$302-T$301)*10))),1))</f>
        <v>10</v>
      </c>
      <c r="U44" s="307">
        <f>IF('Datos de Indicador'!J262="No dato","x",IF('Datos de Indicador'!J262="No dato","x", ('Datos de Indicador'!J262)/'Datos de Indicador'!AX262))</f>
        <v>5.2980132450331115E-4</v>
      </c>
      <c r="V44" s="289">
        <f t="shared" si="8"/>
        <v>10</v>
      </c>
      <c r="W44" s="292">
        <f t="shared" si="9"/>
        <v>10</v>
      </c>
      <c r="X44" s="289">
        <f>IF('Datos de Indicador'!K262="No dato","x",ROUND(IF('Datos de Indicador'!K262=0,0,IF(LOG('Datos de Indicador'!K262)&gt;X$302,10,IF(LOG('Datos de Indicador'!K262)&lt;X$301,0,10-(X$302-LOG('Datos de Indicador'!K262))/(X$302-X$301)*10))),1))</f>
        <v>0</v>
      </c>
      <c r="Y44" s="310">
        <f>IF('Datos de Indicador'!K262="No dato","x",IF('Datos de Indicador'!K262="No dato","x", ('Datos de Indicador'!K262)/'Datos de Indicador'!AX262))</f>
        <v>0</v>
      </c>
      <c r="Z44" s="289">
        <f t="shared" si="10"/>
        <v>0</v>
      </c>
      <c r="AA44" s="291">
        <f t="shared" si="11"/>
        <v>0</v>
      </c>
      <c r="AB44" s="155">
        <f t="shared" si="12"/>
        <v>0</v>
      </c>
      <c r="AC44" s="155">
        <v>1.2000000104308E-2</v>
      </c>
      <c r="AD44" s="155">
        <f t="shared" si="13"/>
        <v>2.5531915115548937E-3</v>
      </c>
      <c r="AE44" s="155">
        <v>-0.50044000148773204</v>
      </c>
      <c r="AF44" s="155">
        <f t="shared" si="14"/>
        <v>0.50044000148773204</v>
      </c>
      <c r="AG44" s="155">
        <f t="shared" si="15"/>
        <v>6.2320120265426073</v>
      </c>
      <c r="AH44" s="155">
        <v>1.3500000238418499</v>
      </c>
      <c r="AI44" s="155">
        <v>10.5880002975463</v>
      </c>
      <c r="AJ44" s="155">
        <v>5.9899997711199999</v>
      </c>
      <c r="AK44" s="155">
        <v>168</v>
      </c>
      <c r="AL44" s="155">
        <v>-1.4102799892425499</v>
      </c>
      <c r="AM44" s="155">
        <v>-1.6302800178527801</v>
      </c>
      <c r="AN44" s="155">
        <v>-1.63051998615264</v>
      </c>
      <c r="AO44" s="155">
        <v>-2.8824799060821502</v>
      </c>
      <c r="AP44" s="155">
        <f t="shared" si="16"/>
        <v>5.24271853919165E-2</v>
      </c>
      <c r="AQ44" s="155">
        <f t="shared" si="17"/>
        <v>0.32518427822695295</v>
      </c>
      <c r="AR44" s="155">
        <f t="shared" si="18"/>
        <v>0.20102694051664968</v>
      </c>
      <c r="AS44" s="155">
        <f t="shared" si="19"/>
        <v>4.5658263305322127</v>
      </c>
      <c r="AT44" s="155">
        <f t="shared" si="20"/>
        <v>1.4102799892425499</v>
      </c>
      <c r="AU44" s="155">
        <f t="shared" si="21"/>
        <v>1.6302800178527801</v>
      </c>
      <c r="AV44" s="155">
        <f t="shared" si="22"/>
        <v>1.63051998615264</v>
      </c>
      <c r="AW44" s="155">
        <f t="shared" si="23"/>
        <v>2.8824799060821502</v>
      </c>
      <c r="AX44" s="155">
        <f t="shared" si="24"/>
        <v>3.2402875136884548</v>
      </c>
      <c r="AY44" s="155">
        <f t="shared" si="25"/>
        <v>6.2115205775968683</v>
      </c>
      <c r="AZ44" s="155">
        <f t="shared" si="26"/>
        <v>6.1378675681517079</v>
      </c>
      <c r="BA44" s="155">
        <f t="shared" si="27"/>
        <v>3.9443365813035021</v>
      </c>
      <c r="BB44" s="155">
        <f t="shared" si="28"/>
        <v>3.8821191165133953</v>
      </c>
      <c r="BC44" s="155">
        <f t="shared" si="29"/>
        <v>4.4227841426373038</v>
      </c>
      <c r="BD44" s="155">
        <f t="shared" si="30"/>
        <v>4.3898157514447265</v>
      </c>
      <c r="BE44" s="155">
        <f t="shared" si="31"/>
        <v>4.7516938186392856</v>
      </c>
      <c r="BF44" s="159">
        <f t="shared" si="32"/>
        <v>4.3724275363423608</v>
      </c>
      <c r="BG44" s="223"/>
      <c r="BH44" s="12"/>
      <c r="BI44" s="12"/>
    </row>
    <row r="45" spans="1:61">
      <c r="A45" s="48" t="s">
        <v>294</v>
      </c>
      <c r="B45" s="46" t="s">
        <v>298</v>
      </c>
      <c r="C45" s="160">
        <v>1504</v>
      </c>
      <c r="D45" s="285">
        <f>IF('Datos de Indicador'!E236="No dato","x",ROUND(IF('Datos de Indicador'!E236=0,0,IF(LOG('Datos de Indicador'!E236)&gt;D$302,10,IF(LOG('Datos de Indicador'!E236)&lt;D$301,0,10-(D$302-LOG('Datos de Indicador'!E236))/(D$302-D$301)*10))),1))</f>
        <v>10</v>
      </c>
      <c r="E45" s="153">
        <f>IF('Datos de Indicador'!E236="No dato","x",IF('Datos de Indicador'!E236="No dato","x", ('Datos de Indicador'!E236)/'Datos de Indicador'!AX236))</f>
        <v>4.8852933130105129E-4</v>
      </c>
      <c r="F45" s="154">
        <f t="shared" si="0"/>
        <v>10</v>
      </c>
      <c r="G45" s="155">
        <f t="shared" si="1"/>
        <v>10</v>
      </c>
      <c r="H45" s="285">
        <f>IF('Datos de Indicador'!F236="No dato","x",ROUND(IF('Datos de Indicador'!F236=0,0,IF(LOG('Datos de Indicador'!F236*1/40)&gt;H$302,10,IF(LOG('Datos de Indicador'!F236*1/40)&lt;H$301,0,10-(H$302-LOG('Datos de Indicador'!F236*1/40))/(H$302-H$301)*10))),1))</f>
        <v>0</v>
      </c>
      <c r="I45" s="153">
        <f>IF('Datos de Indicador'!F236="No dato","x",IF('Datos de Indicador'!F236="No dato","x",( 'Datos de Indicador'!F236*1/40)/'Datos de Indicador'!AX236))</f>
        <v>0</v>
      </c>
      <c r="J45" s="154">
        <f t="shared" si="2"/>
        <v>0</v>
      </c>
      <c r="K45" s="156">
        <f t="shared" si="3"/>
        <v>0</v>
      </c>
      <c r="L45" s="286">
        <f>IF('Datos de Indicador'!G236="No dato","x",ROUND(IF('Datos de Indicador'!G236=0,0,IF(LOG('Datos de Indicador'!G236)&gt;L$302,10,IF(LOG('Datos de Indicador'!G236)&lt;L$301,0,10-(L$302-LOG('Datos de Indicador'!G236))/(L$302-L$301)*10))),1))</f>
        <v>0</v>
      </c>
      <c r="M45" s="157">
        <f>IF('Datos de Indicador'!G236="No dato","x",IF('Datos de Indicador'!G236="No dato","x", 'Datos de Indicador'!G236/'Datos de Indicador'!AX236))</f>
        <v>0</v>
      </c>
      <c r="N45" s="158">
        <f t="shared" si="4"/>
        <v>0</v>
      </c>
      <c r="O45" s="156">
        <f t="shared" si="5"/>
        <v>0</v>
      </c>
      <c r="P45" s="155">
        <f t="shared" si="6"/>
        <v>0</v>
      </c>
      <c r="Q45" s="285">
        <f>IF('Datos de Indicador'!I236="No dato","x",ROUND(IF('Datos de Indicador'!I236=0,0,IF(LOG('Datos de Indicador'!I236)&gt;Q$302,10,IF(LOG('Datos de Indicador'!I236)&lt;Q$301,0,10-(Q$302-LOG('Datos de Indicador'!I236))/(Q$302-Q$301)*10))),1))</f>
        <v>10</v>
      </c>
      <c r="R45" s="153">
        <f>IF('Datos de Indicador'!I236="No dato","x",IF('Datos de Indicador'!I236="No dato","x",( 'Datos de Indicador'!I236)/'Datos de Indicador'!AX236))</f>
        <v>2.5647789893305192E-3</v>
      </c>
      <c r="S45" s="154">
        <f t="shared" si="7"/>
        <v>10</v>
      </c>
      <c r="T45" s="289">
        <f>IF('Datos de Indicador'!J236="No dato","x",ROUND(IF('Datos de Indicador'!J236=0,0,IF(LOG('Datos de Indicador'!J236)&gt;T$302,10,IF(LOG('Datos de Indicador'!J236)&lt;T$301,0,10-(T$302-LOG('Datos de Indicador'!J236))/(T$302-T$301)*10))),1))</f>
        <v>10</v>
      </c>
      <c r="U45" s="307">
        <f>IF('Datos de Indicador'!J236="No dato","x",IF('Datos de Indicador'!J236="No dato","x", ('Datos de Indicador'!J236)/'Datos de Indicador'!AX236))</f>
        <v>3.1997449876890606E-4</v>
      </c>
      <c r="V45" s="289">
        <f t="shared" si="8"/>
        <v>10</v>
      </c>
      <c r="W45" s="292">
        <f t="shared" si="9"/>
        <v>10</v>
      </c>
      <c r="X45" s="289">
        <f>IF('Datos de Indicador'!K236="No dato","x",ROUND(IF('Datos de Indicador'!K236=0,0,IF(LOG('Datos de Indicador'!K236)&gt;X$302,10,IF(LOG('Datos de Indicador'!K236)&lt;X$301,0,10-(X$302-LOG('Datos de Indicador'!K236))/(X$302-X$301)*10))),1))</f>
        <v>10</v>
      </c>
      <c r="Y45" s="310">
        <f>IF('Datos de Indicador'!K236="No dato","x",IF('Datos de Indicador'!K236="No dato","x", ('Datos de Indicador'!K236)/'Datos de Indicador'!AX236))</f>
        <v>1.5920702454317821E-5</v>
      </c>
      <c r="Z45" s="289">
        <f t="shared" si="10"/>
        <v>10</v>
      </c>
      <c r="AA45" s="291">
        <f t="shared" si="11"/>
        <v>10</v>
      </c>
      <c r="AB45" s="155">
        <f t="shared" si="12"/>
        <v>10</v>
      </c>
      <c r="AC45" s="155">
        <v>0</v>
      </c>
      <c r="AD45" s="155">
        <f t="shared" si="13"/>
        <v>0</v>
      </c>
      <c r="AE45" s="155">
        <v>-0.42888000607490501</v>
      </c>
      <c r="AF45" s="155">
        <f t="shared" si="14"/>
        <v>0.42888000607490501</v>
      </c>
      <c r="AG45" s="155">
        <f t="shared" si="15"/>
        <v>4.4806660899243882</v>
      </c>
      <c r="AH45" s="155">
        <v>3.9999999105930002E-2</v>
      </c>
      <c r="AI45" s="155">
        <v>1.00999999046325</v>
      </c>
      <c r="AJ45" s="155">
        <v>0.140000015497</v>
      </c>
      <c r="AK45" s="155">
        <v>103</v>
      </c>
      <c r="AL45" s="155">
        <v>-1.4609999656677199</v>
      </c>
      <c r="AM45" s="155">
        <v>-2.05800008773803</v>
      </c>
      <c r="AN45" s="155">
        <v>-1.9543999433517401</v>
      </c>
      <c r="AO45" s="155">
        <v>-3.01440000534057</v>
      </c>
      <c r="AP45" s="155">
        <f t="shared" si="16"/>
        <v>1.5533980235312621E-3</v>
      </c>
      <c r="AQ45" s="155">
        <f t="shared" si="17"/>
        <v>3.1019655145281232E-2</v>
      </c>
      <c r="AR45" s="155">
        <f t="shared" si="18"/>
        <v>4.6984600773003326E-3</v>
      </c>
      <c r="AS45" s="155">
        <f t="shared" si="19"/>
        <v>2.7450980392156863</v>
      </c>
      <c r="AT45" s="155">
        <f t="shared" si="20"/>
        <v>1.4609999656677199</v>
      </c>
      <c r="AU45" s="155">
        <f t="shared" si="21"/>
        <v>2.05800008773803</v>
      </c>
      <c r="AV45" s="155">
        <f t="shared" si="22"/>
        <v>1.9543999433517401</v>
      </c>
      <c r="AW45" s="155">
        <f t="shared" si="23"/>
        <v>3.01440000534057</v>
      </c>
      <c r="AX45" s="155">
        <f t="shared" si="24"/>
        <v>2.6071109329923008</v>
      </c>
      <c r="AY45" s="155">
        <f t="shared" si="25"/>
        <v>2.4279941492033097</v>
      </c>
      <c r="AZ45" s="155">
        <f t="shared" si="26"/>
        <v>2.0457871664897715</v>
      </c>
      <c r="BA45" s="155">
        <f t="shared" si="27"/>
        <v>1.3067785032387902</v>
      </c>
      <c r="BB45" s="155">
        <f t="shared" si="28"/>
        <v>5.4347773885026385</v>
      </c>
      <c r="BC45" s="155">
        <f t="shared" si="29"/>
        <v>5.4098356340580986</v>
      </c>
      <c r="BD45" s="155">
        <f t="shared" si="30"/>
        <v>5.3417476044278454</v>
      </c>
      <c r="BE45" s="155">
        <f t="shared" si="31"/>
        <v>5.6753127570757469</v>
      </c>
      <c r="BF45" s="159">
        <f t="shared" si="32"/>
        <v>5.7467776816540654</v>
      </c>
      <c r="BG45" s="223"/>
      <c r="BH45" s="12"/>
      <c r="BI45" s="12"/>
    </row>
    <row r="46" spans="1:61">
      <c r="A46" s="48" t="s">
        <v>185</v>
      </c>
      <c r="B46" s="46" t="s">
        <v>165</v>
      </c>
      <c r="C46" s="160">
        <v>404</v>
      </c>
      <c r="D46" s="285">
        <f>IF('Datos de Indicador'!E48="No dato","x",ROUND(IF('Datos de Indicador'!E48=0,0,IF(LOG('Datos de Indicador'!E48)&gt;D$302,10,IF(LOG('Datos de Indicador'!E48)&lt;D$301,0,10-(D$302-LOG('Datos de Indicador'!E48))/(D$302-D$301)*10))),1))</f>
        <v>10</v>
      </c>
      <c r="E46" s="153">
        <f>IF('Datos de Indicador'!E48="No dato","x",IF('Datos de Indicador'!E48="No dato","x", ('Datos de Indicador'!E48)/'Datos de Indicador'!AX48))</f>
        <v>4.5943410138926024E-3</v>
      </c>
      <c r="F46" s="154">
        <f t="shared" si="0"/>
        <v>10</v>
      </c>
      <c r="G46" s="155">
        <f t="shared" si="1"/>
        <v>10</v>
      </c>
      <c r="H46" s="285">
        <f>IF('Datos de Indicador'!F48="No dato","x",ROUND(IF('Datos de Indicador'!F48=0,0,IF(LOG('Datos de Indicador'!F48*1/40)&gt;H$302,10,IF(LOG('Datos de Indicador'!F48*1/40)&lt;H$301,0,10-(H$302-LOG('Datos de Indicador'!F48*1/40))/(H$302-H$301)*10))),1))</f>
        <v>0</v>
      </c>
      <c r="I46" s="153">
        <f>IF('Datos de Indicador'!F48="No dato","x",IF('Datos de Indicador'!F48="No dato","x",( 'Datos de Indicador'!F48*1/40)/'Datos de Indicador'!AX48))</f>
        <v>0</v>
      </c>
      <c r="J46" s="154">
        <f t="shared" si="2"/>
        <v>0</v>
      </c>
      <c r="K46" s="156">
        <f t="shared" si="3"/>
        <v>0</v>
      </c>
      <c r="L46" s="286">
        <f>IF('Datos de Indicador'!G48="No dato","x",ROUND(IF('Datos de Indicador'!G48=0,0,IF(LOG('Datos de Indicador'!G48)&gt;L$302,10,IF(LOG('Datos de Indicador'!G48)&lt;L$301,0,10-(L$302-LOG('Datos de Indicador'!G48))/(L$302-L$301)*10))),1))</f>
        <v>0</v>
      </c>
      <c r="M46" s="157">
        <f>IF('Datos de Indicador'!G48="No dato","x",IF('Datos de Indicador'!G48="No dato","x", 'Datos de Indicador'!G48/'Datos de Indicador'!AX48))</f>
        <v>0</v>
      </c>
      <c r="N46" s="158">
        <f t="shared" si="4"/>
        <v>0</v>
      </c>
      <c r="O46" s="156">
        <f t="shared" si="5"/>
        <v>0</v>
      </c>
      <c r="P46" s="155">
        <f t="shared" si="6"/>
        <v>0</v>
      </c>
      <c r="Q46" s="285">
        <f>IF('Datos de Indicador'!I48="No dato","x",ROUND(IF('Datos de Indicador'!I48=0,0,IF(LOG('Datos de Indicador'!I48)&gt;Q$302,10,IF(LOG('Datos de Indicador'!I48)&lt;Q$301,0,10-(Q$302-LOG('Datos de Indicador'!I48))/(Q$302-Q$301)*10))),1))</f>
        <v>10</v>
      </c>
      <c r="R46" s="153">
        <f>IF('Datos de Indicador'!I48="No dato","x",IF('Datos de Indicador'!I48="No dato","x",( 'Datos de Indicador'!I48)/'Datos de Indicador'!AX48))</f>
        <v>2.1727282197772327E-2</v>
      </c>
      <c r="S46" s="154">
        <f t="shared" si="7"/>
        <v>10</v>
      </c>
      <c r="T46" s="289">
        <f>IF('Datos de Indicador'!J48="No dato","x",ROUND(IF('Datos de Indicador'!J48=0,0,IF(LOG('Datos de Indicador'!J48)&gt;T$302,10,IF(LOG('Datos de Indicador'!J48)&lt;T$301,0,10-(T$302-LOG('Datos de Indicador'!J48))/(T$302-T$301)*10))),1))</f>
        <v>10</v>
      </c>
      <c r="U46" s="307">
        <f>IF('Datos de Indicador'!J48="No dato","x",IF('Datos de Indicador'!J48="No dato","x", ('Datos de Indicador'!J48)/'Datos de Indicador'!AX48))</f>
        <v>3.395360175623617E-4</v>
      </c>
      <c r="V46" s="289">
        <f t="shared" si="8"/>
        <v>10</v>
      </c>
      <c r="W46" s="292">
        <f t="shared" si="9"/>
        <v>10</v>
      </c>
      <c r="X46" s="289">
        <f>IF('Datos de Indicador'!K48="No dato","x",ROUND(IF('Datos de Indicador'!K48=0,0,IF(LOG('Datos de Indicador'!K48)&gt;X$302,10,IF(LOG('Datos de Indicador'!K48)&lt;X$301,0,10-(X$302-LOG('Datos de Indicador'!K48))/(X$302-X$301)*10))),1))</f>
        <v>10</v>
      </c>
      <c r="Y46" s="310">
        <f>IF('Datos de Indicador'!K48="No dato","x",IF('Datos de Indicador'!K48="No dato","x", ('Datos de Indicador'!K48)/'Datos de Indicador'!AX48))</f>
        <v>2.8285779666733726E-4</v>
      </c>
      <c r="Z46" s="289">
        <f t="shared" si="10"/>
        <v>10</v>
      </c>
      <c r="AA46" s="291">
        <f t="shared" si="11"/>
        <v>10</v>
      </c>
      <c r="AB46" s="155">
        <f t="shared" si="12"/>
        <v>10</v>
      </c>
      <c r="AC46" s="155">
        <v>0</v>
      </c>
      <c r="AD46" s="155">
        <f t="shared" si="13"/>
        <v>0</v>
      </c>
      <c r="AE46" s="155">
        <v>-0.47396001219749501</v>
      </c>
      <c r="AF46" s="155">
        <f t="shared" si="14"/>
        <v>0.47396001219749501</v>
      </c>
      <c r="AG46" s="155">
        <f t="shared" si="15"/>
        <v>5.5839457238882915</v>
      </c>
      <c r="AH46" s="155">
        <v>0.66600000858306896</v>
      </c>
      <c r="AI46" s="155">
        <v>6.5779995918273899</v>
      </c>
      <c r="AJ46" s="155">
        <v>3.6660001277899998</v>
      </c>
      <c r="AK46" s="155">
        <v>178</v>
      </c>
      <c r="AL46" s="155">
        <v>-1.39204001426696</v>
      </c>
      <c r="AM46" s="155">
        <v>-1.43552005290985</v>
      </c>
      <c r="AN46" s="155">
        <v>-1.68948006629943</v>
      </c>
      <c r="AO46" s="155">
        <v>-2.87976002693176</v>
      </c>
      <c r="AP46" s="155">
        <f t="shared" si="16"/>
        <v>2.5864078003225981E-2</v>
      </c>
      <c r="AQ46" s="155">
        <f t="shared" si="17"/>
        <v>0.20202701070392817</v>
      </c>
      <c r="AR46" s="155">
        <f t="shared" si="18"/>
        <v>0.12303252383688722</v>
      </c>
      <c r="AS46" s="155">
        <f t="shared" si="19"/>
        <v>4.8459383753501397</v>
      </c>
      <c r="AT46" s="155">
        <f t="shared" si="20"/>
        <v>1.39204001426696</v>
      </c>
      <c r="AU46" s="155">
        <f t="shared" si="21"/>
        <v>1.43552005290985</v>
      </c>
      <c r="AV46" s="155">
        <f t="shared" si="22"/>
        <v>1.68948006629943</v>
      </c>
      <c r="AW46" s="155">
        <f t="shared" si="23"/>
        <v>2.87976002693176</v>
      </c>
      <c r="AX46" s="155">
        <f t="shared" si="24"/>
        <v>3.4679911878821228</v>
      </c>
      <c r="AY46" s="155">
        <f t="shared" si="25"/>
        <v>7.9343283821319046</v>
      </c>
      <c r="AZ46" s="155">
        <f t="shared" si="26"/>
        <v>5.3929329617142372</v>
      </c>
      <c r="BA46" s="155">
        <f t="shared" si="27"/>
        <v>3.998716764951018</v>
      </c>
      <c r="BB46" s="155">
        <f t="shared" si="28"/>
        <v>5.5823092109808918</v>
      </c>
      <c r="BC46" s="155">
        <f t="shared" si="29"/>
        <v>6.3560592321393052</v>
      </c>
      <c r="BD46" s="155">
        <f t="shared" si="30"/>
        <v>5.9193275809251871</v>
      </c>
      <c r="BE46" s="155">
        <f t="shared" si="31"/>
        <v>6.4741091900501937</v>
      </c>
      <c r="BF46" s="159">
        <f t="shared" si="32"/>
        <v>5.9306576206480486</v>
      </c>
      <c r="BG46" s="223"/>
      <c r="BH46" s="12"/>
      <c r="BI46" s="12"/>
    </row>
    <row r="47" spans="1:61">
      <c r="A47" s="48" t="s">
        <v>185</v>
      </c>
      <c r="B47" s="46" t="s">
        <v>166</v>
      </c>
      <c r="C47" s="160">
        <v>405</v>
      </c>
      <c r="D47" s="285">
        <f>IF('Datos de Indicador'!E49="No dato","x",ROUND(IF('Datos de Indicador'!E49=0,0,IF(LOG('Datos de Indicador'!E49)&gt;D$302,10,IF(LOG('Datos de Indicador'!E49)&lt;D$301,0,10-(D$302-LOG('Datos de Indicador'!E49))/(D$302-D$301)*10))),1))</f>
        <v>10</v>
      </c>
      <c r="E47" s="153">
        <f>IF('Datos de Indicador'!E49="No dato","x",IF('Datos de Indicador'!E49="No dato","x", ('Datos de Indicador'!E49)/'Datos de Indicador'!AX49))</f>
        <v>0.36366817786080263</v>
      </c>
      <c r="F47" s="154">
        <f t="shared" si="0"/>
        <v>10</v>
      </c>
      <c r="G47" s="155">
        <f t="shared" si="1"/>
        <v>10</v>
      </c>
      <c r="H47" s="285">
        <f>IF('Datos de Indicador'!F49="No dato","x",ROUND(IF('Datos de Indicador'!F49=0,0,IF(LOG('Datos de Indicador'!F49*1/40)&gt;H$302,10,IF(LOG('Datos de Indicador'!F49*1/40)&lt;H$301,0,10-(H$302-LOG('Datos de Indicador'!F49*1/40))/(H$302-H$301)*10))),1))</f>
        <v>0</v>
      </c>
      <c r="I47" s="153">
        <f>IF('Datos de Indicador'!F49="No dato","x",IF('Datos de Indicador'!F49="No dato","x",( 'Datos de Indicador'!F49*1/40)/'Datos de Indicador'!AX49))</f>
        <v>0</v>
      </c>
      <c r="J47" s="154">
        <f t="shared" si="2"/>
        <v>0</v>
      </c>
      <c r="K47" s="156">
        <f t="shared" si="3"/>
        <v>0</v>
      </c>
      <c r="L47" s="286">
        <f>IF('Datos de Indicador'!G49="No dato","x",ROUND(IF('Datos de Indicador'!G49=0,0,IF(LOG('Datos de Indicador'!G49)&gt;L$302,10,IF(LOG('Datos de Indicador'!G49)&lt;L$301,0,10-(L$302-LOG('Datos de Indicador'!G49))/(L$302-L$301)*10))),1))</f>
        <v>0</v>
      </c>
      <c r="M47" s="157">
        <f>IF('Datos de Indicador'!G49="No dato","x",IF('Datos de Indicador'!G49="No dato","x", 'Datos de Indicador'!G49/'Datos de Indicador'!AX49))</f>
        <v>0</v>
      </c>
      <c r="N47" s="158">
        <f t="shared" si="4"/>
        <v>0</v>
      </c>
      <c r="O47" s="156">
        <f t="shared" si="5"/>
        <v>0</v>
      </c>
      <c r="P47" s="155">
        <f t="shared" si="6"/>
        <v>0</v>
      </c>
      <c r="Q47" s="285">
        <f>IF('Datos de Indicador'!I49="No dato","x",ROUND(IF('Datos de Indicador'!I49=0,0,IF(LOG('Datos de Indicador'!I49)&gt;Q$302,10,IF(LOG('Datos de Indicador'!I49)&lt;Q$301,0,10-(Q$302-LOG('Datos de Indicador'!I49))/(Q$302-Q$301)*10))),1))</f>
        <v>10</v>
      </c>
      <c r="R47" s="153">
        <f>IF('Datos de Indicador'!I49="No dato","x",IF('Datos de Indicador'!I49="No dato","x",( 'Datos de Indicador'!I49)/'Datos de Indicador'!AX49))</f>
        <v>1.8107503700759173E-2</v>
      </c>
      <c r="S47" s="154">
        <f t="shared" si="7"/>
        <v>10</v>
      </c>
      <c r="T47" s="289">
        <f>IF('Datos de Indicador'!J49="No dato","x",ROUND(IF('Datos de Indicador'!J49=0,0,IF(LOG('Datos de Indicador'!J49)&gt;T$302,10,IF(LOG('Datos de Indicador'!J49)&lt;T$301,0,10-(T$302-LOG('Datos de Indicador'!J49))/(T$302-T$301)*10))),1))</f>
        <v>10</v>
      </c>
      <c r="U47" s="307">
        <f>IF('Datos de Indicador'!J49="No dato","x",IF('Datos de Indicador'!J49="No dato","x", ('Datos de Indicador'!J49)/'Datos de Indicador'!AX49))</f>
        <v>3.5016985692023676E-4</v>
      </c>
      <c r="V47" s="289">
        <f t="shared" si="8"/>
        <v>10</v>
      </c>
      <c r="W47" s="292">
        <f t="shared" si="9"/>
        <v>10</v>
      </c>
      <c r="X47" s="289">
        <f>IF('Datos de Indicador'!K49="No dato","x",ROUND(IF('Datos de Indicador'!K49=0,0,IF(LOG('Datos de Indicador'!K49)&gt;X$302,10,IF(LOG('Datos de Indicador'!K49)&lt;X$301,0,10-(X$302-LOG('Datos de Indicador'!K49))/(X$302-X$301)*10))),1))</f>
        <v>10</v>
      </c>
      <c r="Y47" s="310">
        <f>IF('Datos de Indicador'!K49="No dato","x",IF('Datos de Indicador'!K49="No dato","x", ('Datos de Indicador'!K49)/'Datos de Indicador'!AX49))</f>
        <v>2.8664413333939515E-4</v>
      </c>
      <c r="Z47" s="289">
        <f t="shared" si="10"/>
        <v>10</v>
      </c>
      <c r="AA47" s="291">
        <f t="shared" si="11"/>
        <v>10</v>
      </c>
      <c r="AB47" s="155">
        <f t="shared" si="12"/>
        <v>10</v>
      </c>
      <c r="AC47" s="155">
        <v>0</v>
      </c>
      <c r="AD47" s="155">
        <f t="shared" si="13"/>
        <v>0</v>
      </c>
      <c r="AE47" s="155">
        <v>-0.437599986791611</v>
      </c>
      <c r="AF47" s="155">
        <f t="shared" si="14"/>
        <v>0.437599986791611</v>
      </c>
      <c r="AG47" s="155">
        <f t="shared" si="15"/>
        <v>4.6940772662036814</v>
      </c>
      <c r="AH47" s="155">
        <v>0</v>
      </c>
      <c r="AI47" s="155">
        <v>9.9999997764830002E-3</v>
      </c>
      <c r="AJ47" s="155">
        <v>0</v>
      </c>
      <c r="AK47" s="155">
        <v>44</v>
      </c>
      <c r="AL47" s="155">
        <v>-1.3071600198745701</v>
      </c>
      <c r="AM47" s="155">
        <v>-1.59020006656646</v>
      </c>
      <c r="AN47" s="155">
        <v>-1.6570399999618499</v>
      </c>
      <c r="AO47" s="155">
        <v>-2.9357600212097101</v>
      </c>
      <c r="AP47" s="155">
        <f t="shared" si="16"/>
        <v>0</v>
      </c>
      <c r="AQ47" s="155">
        <f t="shared" si="17"/>
        <v>3.0712529450333583E-4</v>
      </c>
      <c r="AR47" s="155">
        <f t="shared" si="18"/>
        <v>0</v>
      </c>
      <c r="AS47" s="155">
        <f t="shared" si="19"/>
        <v>1.0924369747899161</v>
      </c>
      <c r="AT47" s="155">
        <f t="shared" si="20"/>
        <v>1.3071600198745701</v>
      </c>
      <c r="AU47" s="155">
        <f t="shared" si="21"/>
        <v>1.59020006656646</v>
      </c>
      <c r="AV47" s="155">
        <f t="shared" si="22"/>
        <v>1.6570399999618499</v>
      </c>
      <c r="AW47" s="155">
        <f t="shared" si="23"/>
        <v>2.9357600212097101</v>
      </c>
      <c r="AX47" s="155">
        <f t="shared" si="24"/>
        <v>4.5276136168904193</v>
      </c>
      <c r="AY47" s="155">
        <f t="shared" si="25"/>
        <v>6.5660598326315975</v>
      </c>
      <c r="AZ47" s="155">
        <f t="shared" si="26"/>
        <v>5.8027988911672921</v>
      </c>
      <c r="BA47" s="155">
        <f t="shared" si="27"/>
        <v>2.8790751173954972</v>
      </c>
      <c r="BB47" s="155">
        <f t="shared" si="28"/>
        <v>5.7546022694817367</v>
      </c>
      <c r="BC47" s="155">
        <f t="shared" si="29"/>
        <v>6.094394492987683</v>
      </c>
      <c r="BD47" s="155">
        <f t="shared" si="30"/>
        <v>5.967133148527882</v>
      </c>
      <c r="BE47" s="155">
        <f t="shared" si="31"/>
        <v>5.661918682030902</v>
      </c>
      <c r="BF47" s="159">
        <f t="shared" si="32"/>
        <v>5.7823462110339463</v>
      </c>
      <c r="BG47" s="223"/>
      <c r="BH47" s="12"/>
      <c r="BI47" s="12"/>
    </row>
    <row r="48" spans="1:61">
      <c r="A48" s="48" t="s">
        <v>185</v>
      </c>
      <c r="B48" s="46" t="s">
        <v>167</v>
      </c>
      <c r="C48" s="160">
        <v>406</v>
      </c>
      <c r="D48" s="285">
        <f>IF('Datos de Indicador'!E50="No dato","x",ROUND(IF('Datos de Indicador'!E50=0,0,IF(LOG('Datos de Indicador'!E50)&gt;D$302,10,IF(LOG('Datos de Indicador'!E50)&lt;D$301,0,10-(D$302-LOG('Datos de Indicador'!E50))/(D$302-D$301)*10))),1))</f>
        <v>10</v>
      </c>
      <c r="E48" s="153">
        <f>IF('Datos de Indicador'!E50="No dato","x",IF('Datos de Indicador'!E50="No dato","x", ('Datos de Indicador'!E50)/'Datos de Indicador'!AX50))</f>
        <v>7.5279607749693435E-4</v>
      </c>
      <c r="F48" s="154">
        <f t="shared" si="0"/>
        <v>10</v>
      </c>
      <c r="G48" s="155">
        <f t="shared" si="1"/>
        <v>10</v>
      </c>
      <c r="H48" s="285">
        <f>IF('Datos de Indicador'!F50="No dato","x",ROUND(IF('Datos de Indicador'!F50=0,0,IF(LOG('Datos de Indicador'!F50*1/40)&gt;H$302,10,IF(LOG('Datos de Indicador'!F50*1/40)&lt;H$301,0,10-(H$302-LOG('Datos de Indicador'!F50*1/40))/(H$302-H$301)*10))),1))</f>
        <v>0</v>
      </c>
      <c r="I48" s="153">
        <f>IF('Datos de Indicador'!F50="No dato","x",IF('Datos de Indicador'!F50="No dato","x",( 'Datos de Indicador'!F50*1/40)/'Datos de Indicador'!AX50))</f>
        <v>0</v>
      </c>
      <c r="J48" s="154">
        <f t="shared" si="2"/>
        <v>0</v>
      </c>
      <c r="K48" s="156">
        <f t="shared" si="3"/>
        <v>0</v>
      </c>
      <c r="L48" s="286">
        <f>IF('Datos de Indicador'!G50="No dato","x",ROUND(IF('Datos de Indicador'!G50=0,0,IF(LOG('Datos de Indicador'!G50)&gt;L$302,10,IF(LOG('Datos de Indicador'!G50)&lt;L$301,0,10-(L$302-LOG('Datos de Indicador'!G50))/(L$302-L$301)*10))),1))</f>
        <v>0</v>
      </c>
      <c r="M48" s="157">
        <f>IF('Datos de Indicador'!G50="No dato","x",IF('Datos de Indicador'!G50="No dato","x", 'Datos de Indicador'!G50/'Datos de Indicador'!AX50))</f>
        <v>0</v>
      </c>
      <c r="N48" s="158">
        <f t="shared" si="4"/>
        <v>0</v>
      </c>
      <c r="O48" s="156">
        <f t="shared" si="5"/>
        <v>0</v>
      </c>
      <c r="P48" s="155">
        <f t="shared" si="6"/>
        <v>0</v>
      </c>
      <c r="Q48" s="285">
        <f>IF('Datos de Indicador'!I50="No dato","x",ROUND(IF('Datos de Indicador'!I50=0,0,IF(LOG('Datos de Indicador'!I50)&gt;Q$302,10,IF(LOG('Datos de Indicador'!I50)&lt;Q$301,0,10-(Q$302-LOG('Datos de Indicador'!I50))/(Q$302-Q$301)*10))),1))</f>
        <v>10</v>
      </c>
      <c r="R48" s="153">
        <f>IF('Datos de Indicador'!I50="No dato","x",IF('Datos de Indicador'!I50="No dato","x",( 'Datos de Indicador'!I50)/'Datos de Indicador'!AX50))</f>
        <v>1.6486856242701454E-2</v>
      </c>
      <c r="S48" s="154">
        <f t="shared" si="7"/>
        <v>10</v>
      </c>
      <c r="T48" s="289">
        <f>IF('Datos de Indicador'!J50="No dato","x",ROUND(IF('Datos de Indicador'!J50=0,0,IF(LOG('Datos de Indicador'!J50)&gt;T$302,10,IF(LOG('Datos de Indicador'!J50)&lt;T$301,0,10-(T$302-LOG('Datos de Indicador'!J50))/(T$302-T$301)*10))),1))</f>
        <v>10</v>
      </c>
      <c r="U48" s="307">
        <f>IF('Datos de Indicador'!J50="No dato","x",IF('Datos de Indicador'!J50="No dato","x", ('Datos de Indicador'!J50)/'Datos de Indicador'!AX50))</f>
        <v>3.4329367570415988E-4</v>
      </c>
      <c r="V48" s="289">
        <f t="shared" si="8"/>
        <v>10</v>
      </c>
      <c r="W48" s="292">
        <f t="shared" si="9"/>
        <v>10</v>
      </c>
      <c r="X48" s="289">
        <f>IF('Datos de Indicador'!K50="No dato","x",ROUND(IF('Datos de Indicador'!K50=0,0,IF(LOG('Datos de Indicador'!K50)&gt;X$302,10,IF(LOG('Datos de Indicador'!K50)&lt;X$301,0,10-(X$302-LOG('Datos de Indicador'!K50))/(X$302-X$301)*10))),1))</f>
        <v>10</v>
      </c>
      <c r="Y48" s="310">
        <f>IF('Datos de Indicador'!K50="No dato","x",IF('Datos de Indicador'!K50="No dato","x", ('Datos de Indicador'!K50)/'Datos de Indicador'!AX50))</f>
        <v>2.8416746679774167E-4</v>
      </c>
      <c r="Z48" s="289">
        <f t="shared" si="10"/>
        <v>10</v>
      </c>
      <c r="AA48" s="291">
        <f t="shared" si="11"/>
        <v>10</v>
      </c>
      <c r="AB48" s="155">
        <f t="shared" si="12"/>
        <v>10</v>
      </c>
      <c r="AC48" s="155">
        <v>0</v>
      </c>
      <c r="AD48" s="155">
        <f t="shared" si="13"/>
        <v>0</v>
      </c>
      <c r="AE48" s="155">
        <v>-0.42491999268531799</v>
      </c>
      <c r="AF48" s="155">
        <f t="shared" si="14"/>
        <v>0.42491999268531799</v>
      </c>
      <c r="AG48" s="155">
        <f t="shared" si="15"/>
        <v>4.3837494632701084</v>
      </c>
      <c r="AH48" s="155">
        <v>0</v>
      </c>
      <c r="AI48" s="155">
        <v>3.0000001192093E-2</v>
      </c>
      <c r="AJ48" s="155">
        <v>0</v>
      </c>
      <c r="AK48" s="155">
        <v>78</v>
      </c>
      <c r="AL48" s="155">
        <v>-1.3314800262451101</v>
      </c>
      <c r="AM48" s="155">
        <v>-1.5745999813079801</v>
      </c>
      <c r="AN48" s="155">
        <v>-1.6919199228286701</v>
      </c>
      <c r="AO48" s="155">
        <v>-2.92648005485534</v>
      </c>
      <c r="AP48" s="155">
        <f t="shared" si="16"/>
        <v>0</v>
      </c>
      <c r="AQ48" s="155">
        <f t="shared" si="17"/>
        <v>9.2137594071651748E-4</v>
      </c>
      <c r="AR48" s="155">
        <f t="shared" si="18"/>
        <v>0</v>
      </c>
      <c r="AS48" s="155">
        <f t="shared" si="19"/>
        <v>2.0448179271708682</v>
      </c>
      <c r="AT48" s="155">
        <f t="shared" si="20"/>
        <v>1.3314800262451101</v>
      </c>
      <c r="AU48" s="155">
        <f t="shared" si="21"/>
        <v>1.5745999813079801</v>
      </c>
      <c r="AV48" s="155">
        <f t="shared" si="22"/>
        <v>1.6919199228286701</v>
      </c>
      <c r="AW48" s="155">
        <f t="shared" si="23"/>
        <v>2.92648005485534</v>
      </c>
      <c r="AX48" s="155">
        <f t="shared" si="24"/>
        <v>4.2240082219051516</v>
      </c>
      <c r="AY48" s="155">
        <f t="shared" si="25"/>
        <v>6.7040550753530495</v>
      </c>
      <c r="AZ48" s="155">
        <f t="shared" si="26"/>
        <v>5.3621064506435552</v>
      </c>
      <c r="BA48" s="155">
        <f t="shared" si="27"/>
        <v>3.0646150795372056</v>
      </c>
      <c r="BB48" s="155">
        <f t="shared" si="28"/>
        <v>5.704001370317525</v>
      </c>
      <c r="BC48" s="155">
        <f t="shared" si="29"/>
        <v>6.1174960752156275</v>
      </c>
      <c r="BD48" s="155">
        <f t="shared" si="30"/>
        <v>5.8936844084405919</v>
      </c>
      <c r="BE48" s="155">
        <f t="shared" si="31"/>
        <v>5.8515721677846786</v>
      </c>
      <c r="BF48" s="159">
        <f t="shared" si="32"/>
        <v>5.7306249105450178</v>
      </c>
      <c r="BG48" s="223"/>
      <c r="BH48" s="12"/>
      <c r="BI48" s="12"/>
    </row>
    <row r="49" spans="1:61">
      <c r="A49" s="48" t="s">
        <v>61</v>
      </c>
      <c r="B49" s="46" t="s">
        <v>219</v>
      </c>
      <c r="C49" s="160">
        <v>804</v>
      </c>
      <c r="D49" s="285">
        <f>IF('Datos de Indicador'!E118="No dato","x",ROUND(IF('Datos de Indicador'!E118=0,0,IF(LOG('Datos de Indicador'!E118)&gt;D$302,10,IF(LOG('Datos de Indicador'!E118)&lt;D$301,0,10-(D$302-LOG('Datos de Indicador'!E118))/(D$302-D$301)*10))),1))</f>
        <v>0</v>
      </c>
      <c r="E49" s="153">
        <f>IF('Datos de Indicador'!E118="No dato","x",IF('Datos de Indicador'!E118="No dato","x", ('Datos de Indicador'!E118)/'Datos de Indicador'!AX118))</f>
        <v>0</v>
      </c>
      <c r="F49" s="154">
        <f t="shared" si="0"/>
        <v>0</v>
      </c>
      <c r="G49" s="155">
        <f t="shared" si="1"/>
        <v>0</v>
      </c>
      <c r="H49" s="285">
        <f>IF('Datos de Indicador'!F118="No dato","x",ROUND(IF('Datos de Indicador'!F118=0,0,IF(LOG('Datos de Indicador'!F118*1/40)&gt;H$302,10,IF(LOG('Datos de Indicador'!F118*1/40)&lt;H$301,0,10-(H$302-LOG('Datos de Indicador'!F118*1/40))/(H$302-H$301)*10))),1))</f>
        <v>0</v>
      </c>
      <c r="I49" s="153">
        <f>IF('Datos de Indicador'!F118="No dato","x",IF('Datos de Indicador'!F118="No dato","x",( 'Datos de Indicador'!F118*1/40)/'Datos de Indicador'!AX118))</f>
        <v>0</v>
      </c>
      <c r="J49" s="154">
        <f t="shared" si="2"/>
        <v>0</v>
      </c>
      <c r="K49" s="156">
        <f t="shared" si="3"/>
        <v>0</v>
      </c>
      <c r="L49" s="286">
        <f>IF('Datos de Indicador'!G118="No dato","x",ROUND(IF('Datos de Indicador'!G118=0,0,IF(LOG('Datos de Indicador'!G118)&gt;L$302,10,IF(LOG('Datos de Indicador'!G118)&lt;L$301,0,10-(L$302-LOG('Datos de Indicador'!G118))/(L$302-L$301)*10))),1))</f>
        <v>0</v>
      </c>
      <c r="M49" s="157">
        <f>IF('Datos de Indicador'!G118="No dato","x",IF('Datos de Indicador'!G118="No dato","x", 'Datos de Indicador'!G118/'Datos de Indicador'!AX118))</f>
        <v>0</v>
      </c>
      <c r="N49" s="158">
        <f t="shared" si="4"/>
        <v>0</v>
      </c>
      <c r="O49" s="156">
        <f t="shared" si="5"/>
        <v>0</v>
      </c>
      <c r="P49" s="155">
        <f t="shared" si="6"/>
        <v>0</v>
      </c>
      <c r="Q49" s="285">
        <f>IF('Datos de Indicador'!I118="No dato","x",ROUND(IF('Datos de Indicador'!I118=0,0,IF(LOG('Datos de Indicador'!I118)&gt;Q$302,10,IF(LOG('Datos de Indicador'!I118)&lt;Q$301,0,10-(Q$302-LOG('Datos de Indicador'!I118))/(Q$302-Q$301)*10))),1))</f>
        <v>10</v>
      </c>
      <c r="R49" s="153">
        <f>IF('Datos de Indicador'!I118="No dato","x",IF('Datos de Indicador'!I118="No dato","x",( 'Datos de Indicador'!I118)/'Datos de Indicador'!AX118))</f>
        <v>0.1682808746474683</v>
      </c>
      <c r="S49" s="154">
        <f t="shared" si="7"/>
        <v>10</v>
      </c>
      <c r="T49" s="289">
        <f>IF('Datos de Indicador'!J118="No dato","x",ROUND(IF('Datos de Indicador'!J118=0,0,IF(LOG('Datos de Indicador'!J118)&gt;T$302,10,IF(LOG('Datos de Indicador'!J118)&lt;T$301,0,10-(T$302-LOG('Datos de Indicador'!J118))/(T$302-T$301)*10))),1))</f>
        <v>10</v>
      </c>
      <c r="U49" s="307">
        <f>IF('Datos de Indicador'!J118="No dato","x",IF('Datos de Indicador'!J118="No dato","x", ('Datos de Indicador'!J118)/'Datos de Indicador'!AX118))</f>
        <v>3.1591759056407532E-4</v>
      </c>
      <c r="V49" s="289">
        <f t="shared" si="8"/>
        <v>10</v>
      </c>
      <c r="W49" s="292">
        <f t="shared" si="9"/>
        <v>10</v>
      </c>
      <c r="X49" s="289">
        <f>IF('Datos de Indicador'!K118="No dato","x",ROUND(IF('Datos de Indicador'!K118=0,0,IF(LOG('Datos de Indicador'!K118)&gt;X$302,10,IF(LOG('Datos de Indicador'!K118)&lt;X$301,0,10-(X$302-LOG('Datos de Indicador'!K118))/(X$302-X$301)*10))),1))</f>
        <v>10</v>
      </c>
      <c r="Y49" s="310">
        <f>IF('Datos de Indicador'!K118="No dato","x",IF('Datos de Indicador'!K118="No dato","x", ('Datos de Indicador'!K118)/'Datos de Indicador'!AX118))</f>
        <v>3.1088894642790197E-4</v>
      </c>
      <c r="Z49" s="289">
        <f t="shared" si="10"/>
        <v>10</v>
      </c>
      <c r="AA49" s="291">
        <f t="shared" si="11"/>
        <v>10</v>
      </c>
      <c r="AB49" s="155">
        <f t="shared" si="12"/>
        <v>10</v>
      </c>
      <c r="AC49" s="155">
        <v>8.3999998867511999E-2</v>
      </c>
      <c r="AD49" s="155">
        <f t="shared" si="13"/>
        <v>1.7872340184577021E-2</v>
      </c>
      <c r="AE49" s="155">
        <v>-0.426400005817413</v>
      </c>
      <c r="AF49" s="155">
        <f t="shared" si="14"/>
        <v>0.426400005817413</v>
      </c>
      <c r="AG49" s="155">
        <f t="shared" si="15"/>
        <v>4.4199710277082129</v>
      </c>
      <c r="AH49" s="155">
        <v>7.2400002479553196</v>
      </c>
      <c r="AI49" s="155">
        <v>39.512001037597599</v>
      </c>
      <c r="AJ49" s="155">
        <v>21.024000167800001</v>
      </c>
      <c r="AK49" s="155">
        <v>199</v>
      </c>
      <c r="AL49" s="155">
        <v>-1.2401199340820299</v>
      </c>
      <c r="AM49" s="155">
        <v>-1.4306800365448</v>
      </c>
      <c r="AN49" s="155">
        <v>-1.6905599832534699</v>
      </c>
      <c r="AO49" s="155">
        <v>-2.9352400302886901</v>
      </c>
      <c r="AP49" s="155">
        <f t="shared" si="16"/>
        <v>0.28116505817302212</v>
      </c>
      <c r="AQ49" s="155">
        <f t="shared" si="17"/>
        <v>1.2135135226329177</v>
      </c>
      <c r="AR49" s="155">
        <f t="shared" si="18"/>
        <v>0.70557438942341066</v>
      </c>
      <c r="AS49" s="155">
        <f t="shared" si="19"/>
        <v>5.4341736694677865</v>
      </c>
      <c r="AT49" s="155">
        <f t="shared" si="20"/>
        <v>1.2401199340820299</v>
      </c>
      <c r="AU49" s="155">
        <f t="shared" si="21"/>
        <v>1.4306800365448</v>
      </c>
      <c r="AV49" s="155">
        <f t="shared" si="22"/>
        <v>1.6905599832534699</v>
      </c>
      <c r="AW49" s="155">
        <f t="shared" si="23"/>
        <v>2.9352400302886901</v>
      </c>
      <c r="AX49" s="155">
        <f t="shared" si="24"/>
        <v>5.3645267088025106</v>
      </c>
      <c r="AY49" s="155">
        <f t="shared" si="25"/>
        <v>7.9771422015440638</v>
      </c>
      <c r="AZ49" s="155">
        <f t="shared" si="26"/>
        <v>5.3792886873316377</v>
      </c>
      <c r="BA49" s="155">
        <f t="shared" si="27"/>
        <v>2.8894716093778912</v>
      </c>
      <c r="BB49" s="155">
        <f t="shared" si="28"/>
        <v>4.2742819611625888</v>
      </c>
      <c r="BC49" s="155">
        <f t="shared" si="29"/>
        <v>4.8651092873628308</v>
      </c>
      <c r="BD49" s="155">
        <f t="shared" si="30"/>
        <v>4.3474771794591751</v>
      </c>
      <c r="BE49" s="155">
        <f t="shared" si="31"/>
        <v>4.7206075464742794</v>
      </c>
      <c r="BF49" s="159">
        <f t="shared" si="32"/>
        <v>4.0729738946487979</v>
      </c>
      <c r="BG49" s="223"/>
      <c r="BH49" s="12"/>
      <c r="BI49" s="12"/>
    </row>
    <row r="50" spans="1:61">
      <c r="A50" s="48" t="s">
        <v>170</v>
      </c>
      <c r="B50" s="46" t="s">
        <v>203</v>
      </c>
      <c r="C50" s="160">
        <v>703</v>
      </c>
      <c r="D50" s="285">
        <f>IF('Datos de Indicador'!E98="No dato","x",ROUND(IF('Datos de Indicador'!E98=0,0,IF(LOG('Datos de Indicador'!E98)&gt;D$302,10,IF(LOG('Datos de Indicador'!E98)&lt;D$301,0,10-(D$302-LOG('Datos de Indicador'!E98))/(D$302-D$301)*10))),1))</f>
        <v>10</v>
      </c>
      <c r="E50" s="153">
        <f>IF('Datos de Indicador'!E98="No dato","x",IF('Datos de Indicador'!E98="No dato","x", ('Datos de Indicador'!E98)/'Datos de Indicador'!AX98))</f>
        <v>0.10645033832651654</v>
      </c>
      <c r="F50" s="154">
        <f t="shared" si="0"/>
        <v>10</v>
      </c>
      <c r="G50" s="155">
        <f t="shared" si="1"/>
        <v>10</v>
      </c>
      <c r="H50" s="285">
        <f>IF('Datos de Indicador'!F98="No dato","x",ROUND(IF('Datos de Indicador'!F98=0,0,IF(LOG('Datos de Indicador'!F98*1/40)&gt;H$302,10,IF(LOG('Datos de Indicador'!F98*1/40)&lt;H$301,0,10-(H$302-LOG('Datos de Indicador'!F98*1/40))/(H$302-H$301)*10))),1))</f>
        <v>0</v>
      </c>
      <c r="I50" s="153">
        <f>IF('Datos de Indicador'!F98="No dato","x",IF('Datos de Indicador'!F98="No dato","x",( 'Datos de Indicador'!F98*1/40)/'Datos de Indicador'!AX98))</f>
        <v>0</v>
      </c>
      <c r="J50" s="154">
        <f t="shared" si="2"/>
        <v>0</v>
      </c>
      <c r="K50" s="156">
        <f t="shared" si="3"/>
        <v>0</v>
      </c>
      <c r="L50" s="286">
        <f>IF('Datos de Indicador'!G98="No dato","x",ROUND(IF('Datos de Indicador'!G98=0,0,IF(LOG('Datos de Indicador'!G98)&gt;L$302,10,IF(LOG('Datos de Indicador'!G98)&lt;L$301,0,10-(L$302-LOG('Datos de Indicador'!G98))/(L$302-L$301)*10))),1))</f>
        <v>0</v>
      </c>
      <c r="M50" s="157">
        <f>IF('Datos de Indicador'!G98="No dato","x",IF('Datos de Indicador'!G98="No dato","x", 'Datos de Indicador'!G98/'Datos de Indicador'!AX98))</f>
        <v>0</v>
      </c>
      <c r="N50" s="158">
        <f t="shared" si="4"/>
        <v>0</v>
      </c>
      <c r="O50" s="156">
        <f t="shared" si="5"/>
        <v>0</v>
      </c>
      <c r="P50" s="155">
        <f t="shared" si="6"/>
        <v>0</v>
      </c>
      <c r="Q50" s="285">
        <f>IF('Datos de Indicador'!I98="No dato","x",ROUND(IF('Datos de Indicador'!I98=0,0,IF(LOG('Datos de Indicador'!I98)&gt;Q$302,10,IF(LOG('Datos de Indicador'!I98)&lt;Q$301,0,10-(Q$302-LOG('Datos de Indicador'!I98))/(Q$302-Q$301)*10))),1))</f>
        <v>0</v>
      </c>
      <c r="R50" s="153">
        <f>IF('Datos de Indicador'!I98="No dato","x",IF('Datos de Indicador'!I98="No dato","x",( 'Datos de Indicador'!I98)/'Datos de Indicador'!AX98))</f>
        <v>0</v>
      </c>
      <c r="S50" s="154">
        <f t="shared" si="7"/>
        <v>0</v>
      </c>
      <c r="T50" s="289">
        <f>IF('Datos de Indicador'!J98="No dato","x",ROUND(IF('Datos de Indicador'!J98=0,0,IF(LOG('Datos de Indicador'!J98)&gt;T$302,10,IF(LOG('Datos de Indicador'!J98)&lt;T$301,0,10-(T$302-LOG('Datos de Indicador'!J98))/(T$302-T$301)*10))),1))</f>
        <v>10</v>
      </c>
      <c r="U50" s="307">
        <f>IF('Datos de Indicador'!J98="No dato","x",IF('Datos de Indicador'!J98="No dato","x", ('Datos de Indicador'!J98)/'Datos de Indicador'!AX98))</f>
        <v>3.4026510474373758E-4</v>
      </c>
      <c r="V50" s="289">
        <f t="shared" si="8"/>
        <v>10</v>
      </c>
      <c r="W50" s="292">
        <f t="shared" si="9"/>
        <v>10</v>
      </c>
      <c r="X50" s="289">
        <f>IF('Datos de Indicador'!K98="No dato","x",ROUND(IF('Datos de Indicador'!K98=0,0,IF(LOG('Datos de Indicador'!K98)&gt;X$302,10,IF(LOG('Datos de Indicador'!K98)&lt;X$301,0,10-(X$302-LOG('Datos de Indicador'!K98))/(X$302-X$301)*10))),1))</f>
        <v>10</v>
      </c>
      <c r="Y50" s="310">
        <f>IF('Datos de Indicador'!K98="No dato","x",IF('Datos de Indicador'!K98="No dato","x", ('Datos de Indicador'!K98)/'Datos de Indicador'!AX98))</f>
        <v>9.8992926473268615E-4</v>
      </c>
      <c r="Z50" s="289">
        <f t="shared" si="10"/>
        <v>10</v>
      </c>
      <c r="AA50" s="291">
        <f t="shared" si="11"/>
        <v>10</v>
      </c>
      <c r="AB50" s="155">
        <f t="shared" si="12"/>
        <v>0</v>
      </c>
      <c r="AC50" s="155">
        <v>0</v>
      </c>
      <c r="AD50" s="155">
        <f t="shared" si="13"/>
        <v>0</v>
      </c>
      <c r="AE50" s="155">
        <v>-0.43303999304771401</v>
      </c>
      <c r="AF50" s="155">
        <f t="shared" si="14"/>
        <v>0.43303999304771401</v>
      </c>
      <c r="AG50" s="155">
        <f t="shared" si="15"/>
        <v>4.5824768326331258</v>
      </c>
      <c r="AH50" s="155">
        <v>0.122000001370907</v>
      </c>
      <c r="AI50" s="155">
        <v>2.0160000324249201</v>
      </c>
      <c r="AJ50" s="155">
        <v>0.472000032663</v>
      </c>
      <c r="AK50" s="155">
        <v>147</v>
      </c>
      <c r="AL50" s="155">
        <v>-1.4371199607849099</v>
      </c>
      <c r="AM50" s="155">
        <v>-1.91651999950408</v>
      </c>
      <c r="AN50" s="155">
        <v>-1.9265999794006301</v>
      </c>
      <c r="AO50" s="155">
        <v>-3.0146799087524401</v>
      </c>
      <c r="AP50" s="155">
        <f t="shared" si="16"/>
        <v>4.7378641309090098E-3</v>
      </c>
      <c r="AQ50" s="155">
        <f t="shared" si="17"/>
        <v>6.1916461751662002E-2</v>
      </c>
      <c r="AR50" s="155">
        <f t="shared" si="18"/>
        <v>1.5840521889078505E-2</v>
      </c>
      <c r="AS50" s="155">
        <f t="shared" si="19"/>
        <v>3.9775910364145655</v>
      </c>
      <c r="AT50" s="155">
        <f t="shared" si="20"/>
        <v>1.4371199607849099</v>
      </c>
      <c r="AU50" s="155">
        <f t="shared" si="21"/>
        <v>1.91651999950408</v>
      </c>
      <c r="AV50" s="155">
        <f t="shared" si="22"/>
        <v>1.9265999794006301</v>
      </c>
      <c r="AW50" s="155">
        <f t="shared" si="23"/>
        <v>3.0146799087524401</v>
      </c>
      <c r="AX50" s="155">
        <f t="shared" si="24"/>
        <v>2.9052234500793879</v>
      </c>
      <c r="AY50" s="155">
        <f t="shared" si="25"/>
        <v>3.679498791172092</v>
      </c>
      <c r="AZ50" s="155">
        <f t="shared" si="26"/>
        <v>2.3970274489544057</v>
      </c>
      <c r="BA50" s="155">
        <f t="shared" si="27"/>
        <v>1.3011822255737036</v>
      </c>
      <c r="BB50" s="155">
        <f t="shared" si="28"/>
        <v>5.4849935523683833</v>
      </c>
      <c r="BC50" s="155">
        <f t="shared" si="29"/>
        <v>5.6235692088206255</v>
      </c>
      <c r="BD50" s="155">
        <f t="shared" si="30"/>
        <v>5.4021446618072479</v>
      </c>
      <c r="BE50" s="155">
        <f t="shared" si="31"/>
        <v>5.879795543664712</v>
      </c>
      <c r="BF50" s="159">
        <f t="shared" si="32"/>
        <v>5.7637461387721878</v>
      </c>
      <c r="BG50" s="223"/>
      <c r="BH50" s="12"/>
      <c r="BI50" s="12"/>
    </row>
    <row r="51" spans="1:61">
      <c r="A51" s="45" t="s">
        <v>61</v>
      </c>
      <c r="B51" s="110" t="s">
        <v>60</v>
      </c>
      <c r="C51" s="161">
        <v>801</v>
      </c>
      <c r="D51" s="285">
        <f>IF('Datos de Indicador'!E115="No dato","x",ROUND(IF('Datos de Indicador'!E115=0,0,IF(LOG('Datos de Indicador'!E115)&gt;D$302,10,IF(LOG('Datos de Indicador'!E115)&lt;D$301,0,10-(D$302-LOG('Datos de Indicador'!E115))/(D$302-D$301)*10))),1))</f>
        <v>10</v>
      </c>
      <c r="E51" s="153">
        <f>IF('Datos de Indicador'!E115="No dato","x",IF('Datos de Indicador'!E115="No dato","x", ('Datos de Indicador'!E115)/'Datos de Indicador'!AX115))</f>
        <v>1.0003721784673503E-2</v>
      </c>
      <c r="F51" s="154">
        <f t="shared" si="0"/>
        <v>10</v>
      </c>
      <c r="G51" s="155">
        <f t="shared" si="1"/>
        <v>10</v>
      </c>
      <c r="H51" s="285">
        <f>IF('Datos de Indicador'!F115="No dato","x",ROUND(IF('Datos de Indicador'!F115=0,0,IF(LOG('Datos de Indicador'!F115*1/40)&gt;H$302,10,IF(LOG('Datos de Indicador'!F115*1/40)&lt;H$301,0,10-(H$302-LOG('Datos de Indicador'!F115*1/40))/(H$302-H$301)*10))),1))</f>
        <v>0</v>
      </c>
      <c r="I51" s="153">
        <f>IF('Datos de Indicador'!F115="No dato","x",IF('Datos de Indicador'!F115="No dato","x",( 'Datos de Indicador'!F115*1/40)/'Datos de Indicador'!AX115))</f>
        <v>0</v>
      </c>
      <c r="J51" s="154">
        <f t="shared" si="2"/>
        <v>0</v>
      </c>
      <c r="K51" s="156">
        <f t="shared" si="3"/>
        <v>0</v>
      </c>
      <c r="L51" s="286">
        <f>IF('Datos de Indicador'!G115="No dato","x",ROUND(IF('Datos de Indicador'!G115=0,0,IF(LOG('Datos de Indicador'!G115)&gt;L$302,10,IF(LOG('Datos de Indicador'!G115)&lt;L$301,0,10-(L$302-LOG('Datos de Indicador'!G115))/(L$302-L$301)*10))),1))</f>
        <v>0</v>
      </c>
      <c r="M51" s="157">
        <f>IF('Datos de Indicador'!G115="No dato","x",IF('Datos de Indicador'!G115="No dato","x", 'Datos de Indicador'!G115/'Datos de Indicador'!AX115))</f>
        <v>0</v>
      </c>
      <c r="N51" s="158">
        <f t="shared" si="4"/>
        <v>0</v>
      </c>
      <c r="O51" s="156">
        <f t="shared" si="5"/>
        <v>0</v>
      </c>
      <c r="P51" s="155">
        <f t="shared" si="6"/>
        <v>0</v>
      </c>
      <c r="Q51" s="285">
        <f>IF('Datos de Indicador'!I115="No dato","x",ROUND(IF('Datos de Indicador'!I115=0,0,IF(LOG('Datos de Indicador'!I115)&gt;Q$302,10,IF(LOG('Datos de Indicador'!I115)&lt;Q$301,0,10-(Q$302-LOG('Datos de Indicador'!I115))/(Q$302-Q$301)*10))),1))</f>
        <v>10</v>
      </c>
      <c r="R51" s="153">
        <f>IF('Datos de Indicador'!I115="No dato","x",IF('Datos de Indicador'!I115="No dato","x",( 'Datos de Indicador'!I115)/'Datos de Indicador'!AX115))</f>
        <v>6.073385853002292E-4</v>
      </c>
      <c r="S51" s="154">
        <f t="shared" si="7"/>
        <v>10</v>
      </c>
      <c r="T51" s="289">
        <f>IF('Datos de Indicador'!J115="No dato","x",ROUND(IF('Datos de Indicador'!J115=0,0,IF(LOG('Datos de Indicador'!J115)&gt;T$302,10,IF(LOG('Datos de Indicador'!J115)&lt;T$301,0,10-(T$302-LOG('Datos de Indicador'!J115))/(T$302-T$301)*10))),1))</f>
        <v>10</v>
      </c>
      <c r="U51" s="307">
        <f>IF('Datos de Indicador'!J115="No dato","x",IF('Datos de Indicador'!J115="No dato","x", ('Datos de Indicador'!J115)/'Datos de Indicador'!AX115))</f>
        <v>3.3090138722007565E-4</v>
      </c>
      <c r="V51" s="289">
        <f t="shared" si="8"/>
        <v>10</v>
      </c>
      <c r="W51" s="292">
        <f t="shared" si="9"/>
        <v>10</v>
      </c>
      <c r="X51" s="289">
        <f>IF('Datos de Indicador'!K115="No dato","x",ROUND(IF('Datos de Indicador'!K115=0,0,IF(LOG('Datos de Indicador'!K115)&gt;X$302,10,IF(LOG('Datos de Indicador'!K115)&lt;X$301,0,10-(X$302-LOG('Datos de Indicador'!K115))/(X$302-X$301)*10))),1))</f>
        <v>10</v>
      </c>
      <c r="Y51" s="310">
        <f>IF('Datos de Indicador'!K115="No dato","x",IF('Datos de Indicador'!K115="No dato","x", ('Datos de Indicador'!K115)/'Datos de Indicador'!AX115))</f>
        <v>3.1748318834121884E-4</v>
      </c>
      <c r="Z51" s="289">
        <f t="shared" si="10"/>
        <v>10</v>
      </c>
      <c r="AA51" s="291">
        <f t="shared" si="11"/>
        <v>10</v>
      </c>
      <c r="AB51" s="155">
        <f t="shared" si="12"/>
        <v>10</v>
      </c>
      <c r="AC51" s="155">
        <v>0</v>
      </c>
      <c r="AD51" s="155">
        <f t="shared" si="13"/>
        <v>0</v>
      </c>
      <c r="AE51" s="155">
        <v>-0.51804000139236495</v>
      </c>
      <c r="AF51" s="155">
        <f t="shared" si="14"/>
        <v>0.51804000139236495</v>
      </c>
      <c r="AG51" s="155">
        <f t="shared" si="15"/>
        <v>6.6627511306976475</v>
      </c>
      <c r="AH51" s="155">
        <v>0</v>
      </c>
      <c r="AI51" s="155">
        <v>0</v>
      </c>
      <c r="AJ51" s="155">
        <v>0</v>
      </c>
      <c r="AK51" s="155">
        <v>28</v>
      </c>
      <c r="AL51" s="155">
        <v>-1.27639997005462</v>
      </c>
      <c r="AM51" s="155">
        <v>-1.60339999198913</v>
      </c>
      <c r="AN51" s="155">
        <v>-1.7513999938964799</v>
      </c>
      <c r="AO51" s="155">
        <v>-2.9982001781463601</v>
      </c>
      <c r="AP51" s="155">
        <f t="shared" si="16"/>
        <v>0</v>
      </c>
      <c r="AQ51" s="155">
        <f t="shared" si="17"/>
        <v>0</v>
      </c>
      <c r="AR51" s="155">
        <f t="shared" si="18"/>
        <v>0</v>
      </c>
      <c r="AS51" s="155">
        <f t="shared" si="19"/>
        <v>0.64425770308123242</v>
      </c>
      <c r="AT51" s="155">
        <f t="shared" si="20"/>
        <v>1.27639997005462</v>
      </c>
      <c r="AU51" s="155">
        <f t="shared" si="21"/>
        <v>1.60339999198913</v>
      </c>
      <c r="AV51" s="155">
        <f t="shared" si="22"/>
        <v>1.7513999938964799</v>
      </c>
      <c r="AW51" s="155">
        <f t="shared" si="23"/>
        <v>2.9982001781463601</v>
      </c>
      <c r="AX51" s="155">
        <f t="shared" si="24"/>
        <v>4.9116150407825252</v>
      </c>
      <c r="AY51" s="155">
        <f t="shared" si="25"/>
        <v>6.4492959250999862</v>
      </c>
      <c r="AZ51" s="155">
        <f t="shared" si="26"/>
        <v>4.6106019882775211</v>
      </c>
      <c r="BA51" s="155">
        <f t="shared" si="27"/>
        <v>1.6306714150811343</v>
      </c>
      <c r="BB51" s="155">
        <f t="shared" si="28"/>
        <v>5.8186025067970872</v>
      </c>
      <c r="BC51" s="155">
        <f t="shared" si="29"/>
        <v>6.0748826541833312</v>
      </c>
      <c r="BD51" s="155">
        <f t="shared" si="30"/>
        <v>5.7684336647129202</v>
      </c>
      <c r="BE51" s="155">
        <f t="shared" si="31"/>
        <v>5.3791548530270612</v>
      </c>
      <c r="BF51" s="159">
        <f t="shared" si="32"/>
        <v>6.1104585217829417</v>
      </c>
      <c r="BG51" s="223"/>
      <c r="BH51" s="12"/>
      <c r="BI51" s="12"/>
    </row>
    <row r="52" spans="1:61">
      <c r="A52" s="48" t="s">
        <v>185</v>
      </c>
      <c r="B52" s="46" t="s">
        <v>168</v>
      </c>
      <c r="C52" s="160">
        <v>407</v>
      </c>
      <c r="D52" s="285">
        <f>IF('Datos de Indicador'!E51="No dato","x",ROUND(IF('Datos de Indicador'!E51=0,0,IF(LOG('Datos de Indicador'!E51)&gt;D$302,10,IF(LOG('Datos de Indicador'!E51)&lt;D$301,0,10-(D$302-LOG('Datos de Indicador'!E51))/(D$302-D$301)*10))),1))</f>
        <v>10</v>
      </c>
      <c r="E52" s="153">
        <f>IF('Datos de Indicador'!E51="No dato","x",IF('Datos de Indicador'!E51="No dato","x", ('Datos de Indicador'!E51)/'Datos de Indicador'!AX51))</f>
        <v>1.3780473748808465E-2</v>
      </c>
      <c r="F52" s="154">
        <f t="shared" si="0"/>
        <v>10</v>
      </c>
      <c r="G52" s="155">
        <f t="shared" si="1"/>
        <v>10</v>
      </c>
      <c r="H52" s="285">
        <f>IF('Datos de Indicador'!F51="No dato","x",ROUND(IF('Datos de Indicador'!F51=0,0,IF(LOG('Datos de Indicador'!F51*1/40)&gt;H$302,10,IF(LOG('Datos de Indicador'!F51*1/40)&lt;H$301,0,10-(H$302-LOG('Datos de Indicador'!F51*1/40))/(H$302-H$301)*10))),1))</f>
        <v>0</v>
      </c>
      <c r="I52" s="153">
        <f>IF('Datos de Indicador'!F51="No dato","x",IF('Datos de Indicador'!F51="No dato","x",( 'Datos de Indicador'!F51*1/40)/'Datos de Indicador'!AX51))</f>
        <v>0</v>
      </c>
      <c r="J52" s="154">
        <f t="shared" si="2"/>
        <v>0</v>
      </c>
      <c r="K52" s="156">
        <f t="shared" si="3"/>
        <v>0</v>
      </c>
      <c r="L52" s="286">
        <f>IF('Datos de Indicador'!G51="No dato","x",ROUND(IF('Datos de Indicador'!G51=0,0,IF(LOG('Datos de Indicador'!G51)&gt;L$302,10,IF(LOG('Datos de Indicador'!G51)&lt;L$301,0,10-(L$302-LOG('Datos de Indicador'!G51))/(L$302-L$301)*10))),1))</f>
        <v>0</v>
      </c>
      <c r="M52" s="157">
        <f>IF('Datos de Indicador'!G51="No dato","x",IF('Datos de Indicador'!G51="No dato","x", 'Datos de Indicador'!G51/'Datos de Indicador'!AX51))</f>
        <v>0</v>
      </c>
      <c r="N52" s="158">
        <f t="shared" si="4"/>
        <v>0</v>
      </c>
      <c r="O52" s="156">
        <f t="shared" si="5"/>
        <v>0</v>
      </c>
      <c r="P52" s="155">
        <f t="shared" si="6"/>
        <v>0</v>
      </c>
      <c r="Q52" s="285">
        <f>IF('Datos de Indicador'!I51="No dato","x",ROUND(IF('Datos de Indicador'!I51=0,0,IF(LOG('Datos de Indicador'!I51)&gt;Q$302,10,IF(LOG('Datos de Indicador'!I51)&lt;Q$301,0,10-(Q$302-LOG('Datos de Indicador'!I51))/(Q$302-Q$301)*10))),1))</f>
        <v>0</v>
      </c>
      <c r="R52" s="153">
        <f>IF('Datos de Indicador'!I51="No dato","x",IF('Datos de Indicador'!I51="No dato","x",( 'Datos de Indicador'!I51)/'Datos de Indicador'!AX51))</f>
        <v>0</v>
      </c>
      <c r="S52" s="154">
        <f t="shared" si="7"/>
        <v>0</v>
      </c>
      <c r="T52" s="289">
        <f>IF('Datos de Indicador'!J51="No dato","x",ROUND(IF('Datos de Indicador'!J51=0,0,IF(LOG('Datos de Indicador'!J51)&gt;T$302,10,IF(LOG('Datos de Indicador'!J51)&lt;T$301,0,10-(T$302-LOG('Datos de Indicador'!J51))/(T$302-T$301)*10))),1))</f>
        <v>10</v>
      </c>
      <c r="U52" s="307">
        <f>IF('Datos de Indicador'!J51="No dato","x",IF('Datos de Indicador'!J51="No dato","x", ('Datos de Indicador'!J51)/'Datos de Indicador'!AX51))</f>
        <v>3.3993844505224074E-4</v>
      </c>
      <c r="V52" s="289">
        <f t="shared" si="8"/>
        <v>10</v>
      </c>
      <c r="W52" s="292">
        <f t="shared" si="9"/>
        <v>10</v>
      </c>
      <c r="X52" s="289">
        <f>IF('Datos de Indicador'!K51="No dato","x",ROUND(IF('Datos de Indicador'!K51=0,0,IF(LOG('Datos de Indicador'!K51)&gt;X$302,10,IF(LOG('Datos de Indicador'!K51)&lt;X$301,0,10-(X$302-LOG('Datos de Indicador'!K51))/(X$302-X$301)*10))),1))</f>
        <v>10</v>
      </c>
      <c r="Y52" s="310">
        <f>IF('Datos de Indicador'!K51="No dato","x",IF('Datos de Indicador'!K51="No dato","x", ('Datos de Indicador'!K51)/'Datos de Indicador'!AX51))</f>
        <v>2.8290806900511907E-4</v>
      </c>
      <c r="Z52" s="289">
        <f t="shared" si="10"/>
        <v>10</v>
      </c>
      <c r="AA52" s="291">
        <f t="shared" si="11"/>
        <v>10</v>
      </c>
      <c r="AB52" s="155">
        <f t="shared" si="12"/>
        <v>0</v>
      </c>
      <c r="AC52" s="155">
        <v>0</v>
      </c>
      <c r="AD52" s="155">
        <f t="shared" si="13"/>
        <v>0</v>
      </c>
      <c r="AE52" s="155">
        <v>-0.42052000761032099</v>
      </c>
      <c r="AF52" s="155">
        <f t="shared" si="14"/>
        <v>0.42052000761032099</v>
      </c>
      <c r="AG52" s="155">
        <f t="shared" si="15"/>
        <v>4.2760650519195798</v>
      </c>
      <c r="AH52" s="155">
        <v>0.16200000047683699</v>
      </c>
      <c r="AI52" s="155">
        <v>1.66999995708465</v>
      </c>
      <c r="AJ52" s="155">
        <v>0.56999999284699998</v>
      </c>
      <c r="AK52" s="155">
        <v>153</v>
      </c>
      <c r="AL52" s="155">
        <v>-1.33827996253967</v>
      </c>
      <c r="AM52" s="155">
        <v>-1.41427993774414</v>
      </c>
      <c r="AN52" s="155">
        <v>-1.64819991588592</v>
      </c>
      <c r="AO52" s="155">
        <v>-2.8940401077270499</v>
      </c>
      <c r="AP52" s="155">
        <f t="shared" si="16"/>
        <v>6.2912621544402711E-3</v>
      </c>
      <c r="AQ52" s="155">
        <f t="shared" si="17"/>
        <v>5.1289924010435133E-2</v>
      </c>
      <c r="AR52" s="155">
        <f t="shared" si="18"/>
        <v>1.91294422428867E-2</v>
      </c>
      <c r="AS52" s="155">
        <f t="shared" si="19"/>
        <v>4.1456582633053225</v>
      </c>
      <c r="AT52" s="155">
        <f t="shared" si="20"/>
        <v>1.33827996253967</v>
      </c>
      <c r="AU52" s="155">
        <f t="shared" si="21"/>
        <v>1.41427993774414</v>
      </c>
      <c r="AV52" s="155">
        <f t="shared" si="22"/>
        <v>1.64819991588592</v>
      </c>
      <c r="AW52" s="155">
        <f t="shared" si="23"/>
        <v>2.8940401077270499</v>
      </c>
      <c r="AX52" s="155">
        <f t="shared" si="24"/>
        <v>4.139119373064827</v>
      </c>
      <c r="AY52" s="155">
        <f t="shared" si="25"/>
        <v>8.1222142044949894</v>
      </c>
      <c r="AZ52" s="155">
        <f t="shared" si="26"/>
        <v>5.9144894542666293</v>
      </c>
      <c r="BA52" s="155">
        <f t="shared" si="27"/>
        <v>3.7132065002622987</v>
      </c>
      <c r="BB52" s="155">
        <f t="shared" si="28"/>
        <v>5.6909017725365452</v>
      </c>
      <c r="BC52" s="155">
        <f t="shared" si="29"/>
        <v>6.362250688084238</v>
      </c>
      <c r="BD52" s="155">
        <f t="shared" si="30"/>
        <v>5.9889364827515861</v>
      </c>
      <c r="BE52" s="155">
        <f t="shared" si="31"/>
        <v>6.3098107939279373</v>
      </c>
      <c r="BF52" s="159">
        <f t="shared" si="32"/>
        <v>5.7126775086532637</v>
      </c>
      <c r="BG52" s="223"/>
      <c r="BH52" s="12"/>
      <c r="BI52" s="12"/>
    </row>
    <row r="53" spans="1:61">
      <c r="A53" s="48" t="s">
        <v>249</v>
      </c>
      <c r="B53" s="46" t="s">
        <v>168</v>
      </c>
      <c r="C53" s="160">
        <v>1005</v>
      </c>
      <c r="D53" s="285">
        <f>IF('Datos de Indicador'!E153="No dato","x",ROUND(IF('Datos de Indicador'!E153=0,0,IF(LOG('Datos de Indicador'!E153)&gt;D$302,10,IF(LOG('Datos de Indicador'!E153)&lt;D$301,0,10-(D$302-LOG('Datos de Indicador'!E153))/(D$302-D$301)*10))),1))</f>
        <v>0</v>
      </c>
      <c r="E53" s="153">
        <f>IF('Datos de Indicador'!E153="No dato","x",IF('Datos de Indicador'!E153="No dato","x", ('Datos de Indicador'!E153)/'Datos de Indicador'!AX153))</f>
        <v>0</v>
      </c>
      <c r="F53" s="154">
        <f t="shared" si="0"/>
        <v>0</v>
      </c>
      <c r="G53" s="155">
        <f t="shared" si="1"/>
        <v>0</v>
      </c>
      <c r="H53" s="285">
        <f>IF('Datos de Indicador'!F153="No dato","x",ROUND(IF('Datos de Indicador'!F153=0,0,IF(LOG('Datos de Indicador'!F153*1/40)&gt;H$302,10,IF(LOG('Datos de Indicador'!F153*1/40)&lt;H$301,0,10-(H$302-LOG('Datos de Indicador'!F153*1/40))/(H$302-H$301)*10))),1))</f>
        <v>0</v>
      </c>
      <c r="I53" s="153">
        <f>IF('Datos de Indicador'!F153="No dato","x",IF('Datos de Indicador'!F153="No dato","x",( 'Datos de Indicador'!F153*1/40)/'Datos de Indicador'!AX153))</f>
        <v>0</v>
      </c>
      <c r="J53" s="154">
        <f t="shared" si="2"/>
        <v>0</v>
      </c>
      <c r="K53" s="156">
        <f t="shared" si="3"/>
        <v>0</v>
      </c>
      <c r="L53" s="286">
        <f>IF('Datos de Indicador'!G153="No dato","x",ROUND(IF('Datos de Indicador'!G153=0,0,IF(LOG('Datos de Indicador'!G153)&gt;L$302,10,IF(LOG('Datos de Indicador'!G153)&lt;L$301,0,10-(L$302-LOG('Datos de Indicador'!G153))/(L$302-L$301)*10))),1))</f>
        <v>0</v>
      </c>
      <c r="M53" s="157">
        <f>IF('Datos de Indicador'!G153="No dato","x",IF('Datos de Indicador'!G153="No dato","x", 'Datos de Indicador'!G153/'Datos de Indicador'!AX153))</f>
        <v>0</v>
      </c>
      <c r="N53" s="158">
        <f t="shared" si="4"/>
        <v>0</v>
      </c>
      <c r="O53" s="156">
        <f t="shared" si="5"/>
        <v>0</v>
      </c>
      <c r="P53" s="155">
        <f t="shared" si="6"/>
        <v>0</v>
      </c>
      <c r="Q53" s="285">
        <f>IF('Datos de Indicador'!I153="No dato","x",ROUND(IF('Datos de Indicador'!I153=0,0,IF(LOG('Datos de Indicador'!I153)&gt;Q$302,10,IF(LOG('Datos de Indicador'!I153)&lt;Q$301,0,10-(Q$302-LOG('Datos de Indicador'!I153))/(Q$302-Q$301)*10))),1))</f>
        <v>0</v>
      </c>
      <c r="R53" s="153">
        <f>IF('Datos de Indicador'!I153="No dato","x",IF('Datos de Indicador'!I153="No dato","x",( 'Datos de Indicador'!I153)/'Datos de Indicador'!AX153))</f>
        <v>0</v>
      </c>
      <c r="S53" s="154">
        <f t="shared" si="7"/>
        <v>0</v>
      </c>
      <c r="T53" s="289">
        <f>IF('Datos de Indicador'!J153="No dato","x",ROUND(IF('Datos de Indicador'!J153=0,0,IF(LOG('Datos de Indicador'!J153)&gt;T$302,10,IF(LOG('Datos de Indicador'!J153)&lt;T$301,0,10-(T$302-LOG('Datos de Indicador'!J153))/(T$302-T$301)*10))),1))</f>
        <v>10</v>
      </c>
      <c r="U53" s="307">
        <f>IF('Datos de Indicador'!J153="No dato","x",IF('Datos de Indicador'!J153="No dato","x", ('Datos de Indicador'!J153)/'Datos de Indicador'!AX153))</f>
        <v>3.4111869498556292E-4</v>
      </c>
      <c r="V53" s="289">
        <f t="shared" si="8"/>
        <v>10</v>
      </c>
      <c r="W53" s="292">
        <f t="shared" si="9"/>
        <v>10</v>
      </c>
      <c r="X53" s="289">
        <f>IF('Datos de Indicador'!K153="No dato","x",ROUND(IF('Datos de Indicador'!K153=0,0,IF(LOG('Datos de Indicador'!K153)&gt;X$302,10,IF(LOG('Datos de Indicador'!K153)&lt;X$301,0,10-(X$302-LOG('Datos de Indicador'!K153))/(X$302-X$301)*10))),1))</f>
        <v>0</v>
      </c>
      <c r="Y53" s="310">
        <f>IF('Datos de Indicador'!K153="No dato","x",IF('Datos de Indicador'!K153="No dato","x", ('Datos de Indicador'!K153)/'Datos de Indicador'!AX153))</f>
        <v>0</v>
      </c>
      <c r="Z53" s="289">
        <f t="shared" si="10"/>
        <v>0</v>
      </c>
      <c r="AA53" s="291">
        <f t="shared" si="11"/>
        <v>0</v>
      </c>
      <c r="AB53" s="155">
        <f t="shared" si="12"/>
        <v>0</v>
      </c>
      <c r="AC53" s="155">
        <v>0</v>
      </c>
      <c r="AD53" s="155">
        <f t="shared" si="13"/>
        <v>0</v>
      </c>
      <c r="AE53" s="155">
        <v>-0.42539998888969399</v>
      </c>
      <c r="AF53" s="155">
        <f t="shared" si="14"/>
        <v>0.42539998888969399</v>
      </c>
      <c r="AG53" s="155">
        <f t="shared" si="15"/>
        <v>4.3954968005536905</v>
      </c>
      <c r="AH53" s="155">
        <v>4.0000000000000003E-15</v>
      </c>
      <c r="AI53" s="155">
        <v>1.5700000000000001E-13</v>
      </c>
      <c r="AJ53" s="155">
        <v>8.5549351890700004E-14</v>
      </c>
      <c r="AK53" s="155">
        <v>49</v>
      </c>
      <c r="AL53" s="155">
        <v>-1.3001999855041499</v>
      </c>
      <c r="AM53" s="155">
        <v>-1.4982000589370701</v>
      </c>
      <c r="AN53" s="155">
        <v>-1.6714000701904299</v>
      </c>
      <c r="AO53" s="155">
        <v>-2.99539995193481</v>
      </c>
      <c r="AP53" s="155">
        <f t="shared" si="16"/>
        <v>1.5533980582524274E-16</v>
      </c>
      <c r="AQ53" s="155">
        <f t="shared" si="17"/>
        <v>4.8218672314793036E-15</v>
      </c>
      <c r="AR53" s="155">
        <f t="shared" si="18"/>
        <v>2.8710726428882784E-15</v>
      </c>
      <c r="AS53" s="155">
        <f t="shared" si="19"/>
        <v>1.2324929971988796</v>
      </c>
      <c r="AT53" s="155">
        <f t="shared" si="20"/>
        <v>1.3001999855041499</v>
      </c>
      <c r="AU53" s="155">
        <f t="shared" si="21"/>
        <v>1.4982000589370701</v>
      </c>
      <c r="AV53" s="155">
        <f t="shared" si="22"/>
        <v>1.6714000701904299</v>
      </c>
      <c r="AW53" s="155">
        <f t="shared" si="23"/>
        <v>2.99539995193481</v>
      </c>
      <c r="AX53" s="155">
        <f t="shared" si="24"/>
        <v>4.6145010934785073</v>
      </c>
      <c r="AY53" s="155">
        <f t="shared" si="25"/>
        <v>7.3798735504952253</v>
      </c>
      <c r="AZ53" s="155">
        <f t="shared" si="26"/>
        <v>5.6213657377945516</v>
      </c>
      <c r="BA53" s="155">
        <f t="shared" si="27"/>
        <v>1.6866580259630317</v>
      </c>
      <c r="BB53" s="155">
        <f t="shared" si="28"/>
        <v>2.435750182246418</v>
      </c>
      <c r="BC53" s="155">
        <f t="shared" si="29"/>
        <v>2.8966455917492051</v>
      </c>
      <c r="BD53" s="155">
        <f t="shared" si="30"/>
        <v>2.6035609562990927</v>
      </c>
      <c r="BE53" s="155">
        <f t="shared" si="31"/>
        <v>2.1531918371936518</v>
      </c>
      <c r="BF53" s="159">
        <f t="shared" si="32"/>
        <v>2.3992494667589486</v>
      </c>
      <c r="BG53" s="223"/>
      <c r="BH53" s="12"/>
      <c r="BI53" s="12"/>
    </row>
    <row r="54" spans="1:61">
      <c r="A54" s="48" t="s">
        <v>280</v>
      </c>
      <c r="B54" s="46" t="s">
        <v>282</v>
      </c>
      <c r="C54" s="160">
        <v>1404</v>
      </c>
      <c r="D54" s="285">
        <f>IF('Datos de Indicador'!E220="No dato","x",ROUND(IF('Datos de Indicador'!E220=0,0,IF(LOG('Datos de Indicador'!E220)&gt;D$302,10,IF(LOG('Datos de Indicador'!E220)&lt;D$301,0,10-(D$302-LOG('Datos de Indicador'!E220))/(D$302-D$301)*10))),1))</f>
        <v>0</v>
      </c>
      <c r="E54" s="153">
        <f>IF('Datos de Indicador'!E220="No dato","x",IF('Datos de Indicador'!E220="No dato","x", ('Datos de Indicador'!E220)/'Datos de Indicador'!AX220))</f>
        <v>0</v>
      </c>
      <c r="F54" s="154">
        <f t="shared" si="0"/>
        <v>0</v>
      </c>
      <c r="G54" s="155">
        <f t="shared" si="1"/>
        <v>0</v>
      </c>
      <c r="H54" s="285">
        <f>IF('Datos de Indicador'!F220="No dato","x",ROUND(IF('Datos de Indicador'!F220=0,0,IF(LOG('Datos de Indicador'!F220*1/40)&gt;H$302,10,IF(LOG('Datos de Indicador'!F220*1/40)&lt;H$301,0,10-(H$302-LOG('Datos de Indicador'!F220*1/40))/(H$302-H$301)*10))),1))</f>
        <v>0</v>
      </c>
      <c r="I54" s="153">
        <f>IF('Datos de Indicador'!F220="No dato","x",IF('Datos de Indicador'!F220="No dato","x",( 'Datos de Indicador'!F220*1/40)/'Datos de Indicador'!AX220))</f>
        <v>0</v>
      </c>
      <c r="J54" s="154">
        <f t="shared" si="2"/>
        <v>0</v>
      </c>
      <c r="K54" s="156">
        <f t="shared" si="3"/>
        <v>0</v>
      </c>
      <c r="L54" s="286">
        <f>IF('Datos de Indicador'!G220="No dato","x",ROUND(IF('Datos de Indicador'!G220=0,0,IF(LOG('Datos de Indicador'!G220)&gt;L$302,10,IF(LOG('Datos de Indicador'!G220)&lt;L$301,0,10-(L$302-LOG('Datos de Indicador'!G220))/(L$302-L$301)*10))),1))</f>
        <v>0</v>
      </c>
      <c r="M54" s="157">
        <f>IF('Datos de Indicador'!G220="No dato","x",IF('Datos de Indicador'!G220="No dato","x", 'Datos de Indicador'!G220/'Datos de Indicador'!AX220))</f>
        <v>0</v>
      </c>
      <c r="N54" s="158">
        <f t="shared" si="4"/>
        <v>0</v>
      </c>
      <c r="O54" s="156">
        <f t="shared" si="5"/>
        <v>0</v>
      </c>
      <c r="P54" s="155">
        <f t="shared" si="6"/>
        <v>0</v>
      </c>
      <c r="Q54" s="285">
        <f>IF('Datos de Indicador'!I220="No dato","x",ROUND(IF('Datos de Indicador'!I220=0,0,IF(LOG('Datos de Indicador'!I220)&gt;Q$302,10,IF(LOG('Datos de Indicador'!I220)&lt;Q$301,0,10-(Q$302-LOG('Datos de Indicador'!I220))/(Q$302-Q$301)*10))),1))</f>
        <v>10</v>
      </c>
      <c r="R54" s="153">
        <f>IF('Datos de Indicador'!I220="No dato","x",IF('Datos de Indicador'!I220="No dato","x",( 'Datos de Indicador'!I220)/'Datos de Indicador'!AX220))</f>
        <v>2.1911014560136385E-2</v>
      </c>
      <c r="S54" s="154">
        <f t="shared" si="7"/>
        <v>10</v>
      </c>
      <c r="T54" s="289">
        <f>IF('Datos de Indicador'!J220="No dato","x",ROUND(IF('Datos de Indicador'!J220=0,0,IF(LOG('Datos de Indicador'!J220)&gt;T$302,10,IF(LOG('Datos de Indicador'!J220)&lt;T$301,0,10-(T$302-LOG('Datos de Indicador'!J220))/(T$302-T$301)*10))),1))</f>
        <v>10</v>
      </c>
      <c r="U54" s="307">
        <f>IF('Datos de Indicador'!J220="No dato","x",IF('Datos de Indicador'!J220="No dato","x", ('Datos de Indicador'!J220)/'Datos de Indicador'!AX220))</f>
        <v>3.8125165334637308E-4</v>
      </c>
      <c r="V54" s="289">
        <f t="shared" si="8"/>
        <v>10</v>
      </c>
      <c r="W54" s="292">
        <f t="shared" si="9"/>
        <v>10</v>
      </c>
      <c r="X54" s="289">
        <f>IF('Datos de Indicador'!K220="No dato","x",ROUND(IF('Datos de Indicador'!K220=0,0,IF(LOG('Datos de Indicador'!K220)&gt;X$302,10,IF(LOG('Datos de Indicador'!K220)&lt;X$301,0,10-(X$302-LOG('Datos de Indicador'!K220))/(X$302-X$301)*10))),1))</f>
        <v>10</v>
      </c>
      <c r="Y54" s="310">
        <f>IF('Datos de Indicador'!K220="No dato","x",IF('Datos de Indicador'!K220="No dato","x", ('Datos de Indicador'!K220)/'Datos de Indicador'!AX220))</f>
        <v>6.2350855666114789E-4</v>
      </c>
      <c r="Z54" s="289">
        <f t="shared" si="10"/>
        <v>10</v>
      </c>
      <c r="AA54" s="291">
        <f t="shared" si="11"/>
        <v>10</v>
      </c>
      <c r="AB54" s="155">
        <f t="shared" si="12"/>
        <v>10</v>
      </c>
      <c r="AC54" s="155">
        <v>0</v>
      </c>
      <c r="AD54" s="155">
        <f t="shared" si="13"/>
        <v>0</v>
      </c>
      <c r="AE54" s="155">
        <v>-0.493400007486343</v>
      </c>
      <c r="AF54" s="155">
        <f t="shared" si="14"/>
        <v>0.493400007486343</v>
      </c>
      <c r="AG54" s="155">
        <f t="shared" si="15"/>
        <v>6.0597165307558747</v>
      </c>
      <c r="AH54" s="155">
        <v>0</v>
      </c>
      <c r="AI54" s="155">
        <v>3.4000001847744002E-2</v>
      </c>
      <c r="AJ54" s="155">
        <v>0</v>
      </c>
      <c r="AK54" s="155">
        <v>65</v>
      </c>
      <c r="AL54" s="155">
        <v>-1.3318799734115601</v>
      </c>
      <c r="AM54" s="155">
        <v>-1.54807996749877</v>
      </c>
      <c r="AN54" s="155">
        <v>-1.6071200370788501</v>
      </c>
      <c r="AO54" s="155">
        <v>-2.9431998729705802</v>
      </c>
      <c r="AP54" s="155">
        <f t="shared" si="16"/>
        <v>0</v>
      </c>
      <c r="AQ54" s="155">
        <f t="shared" si="17"/>
        <v>1.0442260814004622E-3</v>
      </c>
      <c r="AR54" s="155">
        <f t="shared" si="18"/>
        <v>0</v>
      </c>
      <c r="AS54" s="155">
        <f t="shared" si="19"/>
        <v>1.6806722689075633</v>
      </c>
      <c r="AT54" s="155">
        <f t="shared" si="20"/>
        <v>1.3318799734115601</v>
      </c>
      <c r="AU54" s="155">
        <f t="shared" si="21"/>
        <v>1.54807996749877</v>
      </c>
      <c r="AV54" s="155">
        <f t="shared" si="22"/>
        <v>1.6071200370788501</v>
      </c>
      <c r="AW54" s="155">
        <f t="shared" si="23"/>
        <v>2.9431998729705802</v>
      </c>
      <c r="AX54" s="155">
        <f t="shared" si="24"/>
        <v>4.2190153729891922</v>
      </c>
      <c r="AY54" s="155">
        <f t="shared" si="25"/>
        <v>6.9386458280278713</v>
      </c>
      <c r="AZ54" s="155">
        <f t="shared" si="26"/>
        <v>6.4335156034078071</v>
      </c>
      <c r="BA54" s="155">
        <f t="shared" si="27"/>
        <v>2.7303256757122636</v>
      </c>
      <c r="BB54" s="155">
        <f t="shared" si="28"/>
        <v>4.0365025621648654</v>
      </c>
      <c r="BC54" s="155">
        <f t="shared" si="29"/>
        <v>4.4899483423515454</v>
      </c>
      <c r="BD54" s="155">
        <f t="shared" si="30"/>
        <v>4.4055859339013006</v>
      </c>
      <c r="BE54" s="155">
        <f t="shared" si="31"/>
        <v>4.0684996574366386</v>
      </c>
      <c r="BF54" s="159">
        <f t="shared" si="32"/>
        <v>4.3432860884593127</v>
      </c>
      <c r="BG54" s="223"/>
      <c r="BH54" s="12"/>
      <c r="BI54" s="12"/>
    </row>
    <row r="55" spans="1:61">
      <c r="A55" s="48" t="s">
        <v>185</v>
      </c>
      <c r="B55" s="46" t="s">
        <v>169</v>
      </c>
      <c r="C55" s="160">
        <v>408</v>
      </c>
      <c r="D55" s="285">
        <f>IF('Datos de Indicador'!E52="No dato","x",ROUND(IF('Datos de Indicador'!E52=0,0,IF(LOG('Datos de Indicador'!E52)&gt;D$302,10,IF(LOG('Datos de Indicador'!E52)&lt;D$301,0,10-(D$302-LOG('Datos de Indicador'!E52))/(D$302-D$301)*10))),1))</f>
        <v>10</v>
      </c>
      <c r="E55" s="153">
        <f>IF('Datos de Indicador'!E52="No dato","x",IF('Datos de Indicador'!E52="No dato","x", ('Datos de Indicador'!E52)/'Datos de Indicador'!AX52))</f>
        <v>2.204293964643125E-2</v>
      </c>
      <c r="F55" s="154">
        <f t="shared" si="0"/>
        <v>10</v>
      </c>
      <c r="G55" s="155">
        <f t="shared" si="1"/>
        <v>10</v>
      </c>
      <c r="H55" s="285">
        <f>IF('Datos de Indicador'!F52="No dato","x",ROUND(IF('Datos de Indicador'!F52=0,0,IF(LOG('Datos de Indicador'!F52*1/40)&gt;H$302,10,IF(LOG('Datos de Indicador'!F52*1/40)&lt;H$301,0,10-(H$302-LOG('Datos de Indicador'!F52*1/40))/(H$302-H$301)*10))),1))</f>
        <v>0</v>
      </c>
      <c r="I55" s="153">
        <f>IF('Datos de Indicador'!F52="No dato","x",IF('Datos de Indicador'!F52="No dato","x",( 'Datos de Indicador'!F52*1/40)/'Datos de Indicador'!AX52))</f>
        <v>0</v>
      </c>
      <c r="J55" s="154">
        <f t="shared" si="2"/>
        <v>0</v>
      </c>
      <c r="K55" s="156">
        <f t="shared" si="3"/>
        <v>0</v>
      </c>
      <c r="L55" s="286">
        <f>IF('Datos de Indicador'!G52="No dato","x",ROUND(IF('Datos de Indicador'!G52=0,0,IF(LOG('Datos de Indicador'!G52)&gt;L$302,10,IF(LOG('Datos de Indicador'!G52)&lt;L$301,0,10-(L$302-LOG('Datos de Indicador'!G52))/(L$302-L$301)*10))),1))</f>
        <v>0</v>
      </c>
      <c r="M55" s="157">
        <f>IF('Datos de Indicador'!G52="No dato","x",IF('Datos de Indicador'!G52="No dato","x", 'Datos de Indicador'!G52/'Datos de Indicador'!AX52))</f>
        <v>0</v>
      </c>
      <c r="N55" s="158">
        <f t="shared" si="4"/>
        <v>0</v>
      </c>
      <c r="O55" s="156">
        <f t="shared" si="5"/>
        <v>0</v>
      </c>
      <c r="P55" s="155">
        <f t="shared" si="6"/>
        <v>0</v>
      </c>
      <c r="Q55" s="285">
        <f>IF('Datos de Indicador'!I52="No dato","x",ROUND(IF('Datos de Indicador'!I52=0,0,IF(LOG('Datos de Indicador'!I52)&gt;Q$302,10,IF(LOG('Datos de Indicador'!I52)&lt;Q$301,0,10-(Q$302-LOG('Datos de Indicador'!I52))/(Q$302-Q$301)*10))),1))</f>
        <v>0</v>
      </c>
      <c r="R55" s="153">
        <f>IF('Datos de Indicador'!I52="No dato","x",IF('Datos de Indicador'!I52="No dato","x",( 'Datos de Indicador'!I52)/'Datos de Indicador'!AX52))</f>
        <v>0</v>
      </c>
      <c r="S55" s="154">
        <f t="shared" si="7"/>
        <v>0</v>
      </c>
      <c r="T55" s="289">
        <f>IF('Datos de Indicador'!J52="No dato","x",ROUND(IF('Datos de Indicador'!J52=0,0,IF(LOG('Datos de Indicador'!J52)&gt;T$302,10,IF(LOG('Datos de Indicador'!J52)&lt;T$301,0,10-(T$302-LOG('Datos de Indicador'!J52))/(T$302-T$301)*10))),1))</f>
        <v>10</v>
      </c>
      <c r="U55" s="307">
        <f>IF('Datos de Indicador'!J52="No dato","x",IF('Datos de Indicador'!J52="No dato","x", ('Datos de Indicador'!J52)/'Datos de Indicador'!AX52))</f>
        <v>3.5714852532733768E-4</v>
      </c>
      <c r="V55" s="289">
        <f t="shared" si="8"/>
        <v>10</v>
      </c>
      <c r="W55" s="292">
        <f t="shared" si="9"/>
        <v>10</v>
      </c>
      <c r="X55" s="289">
        <f>IF('Datos de Indicador'!K52="No dato","x",ROUND(IF('Datos de Indicador'!K52=0,0,IF(LOG('Datos de Indicador'!K52)&gt;X$302,10,IF(LOG('Datos de Indicador'!K52)&lt;X$301,0,10-(X$302-LOG('Datos de Indicador'!K52))/(X$302-X$301)*10))),1))</f>
        <v>10</v>
      </c>
      <c r="Y55" s="310">
        <f>IF('Datos de Indicador'!K52="No dato","x",IF('Datos de Indicador'!K52="No dato","x", ('Datos de Indicador'!K52)/'Datos de Indicador'!AX52))</f>
        <v>2.8906052886198009E-4</v>
      </c>
      <c r="Z55" s="289">
        <f t="shared" si="10"/>
        <v>10</v>
      </c>
      <c r="AA55" s="291">
        <f t="shared" si="11"/>
        <v>10</v>
      </c>
      <c r="AB55" s="155">
        <f t="shared" si="12"/>
        <v>0</v>
      </c>
      <c r="AC55" s="155">
        <v>0</v>
      </c>
      <c r="AD55" s="155">
        <f t="shared" si="13"/>
        <v>0</v>
      </c>
      <c r="AE55" s="155">
        <v>-0.45864000916481001</v>
      </c>
      <c r="AF55" s="155">
        <f t="shared" si="14"/>
        <v>0.45864000916481001</v>
      </c>
      <c r="AG55" s="155">
        <f t="shared" si="15"/>
        <v>5.2090068365185163</v>
      </c>
      <c r="AH55" s="155">
        <v>0.108000002801418</v>
      </c>
      <c r="AI55" s="155">
        <v>1.12999999523162</v>
      </c>
      <c r="AJ55" s="155">
        <v>0.38000002503399999</v>
      </c>
      <c r="AK55" s="155">
        <v>139</v>
      </c>
      <c r="AL55" s="155">
        <v>-1.3441200256347601</v>
      </c>
      <c r="AM55" s="155">
        <v>-1.46252000331878</v>
      </c>
      <c r="AN55" s="155">
        <v>-1.67439997196197</v>
      </c>
      <c r="AO55" s="155">
        <v>-2.90176010131835</v>
      </c>
      <c r="AP55" s="155">
        <f t="shared" si="16"/>
        <v>4.1941748660744857E-3</v>
      </c>
      <c r="AQ55" s="155">
        <f t="shared" si="17"/>
        <v>3.4705158908147238E-2</v>
      </c>
      <c r="AR55" s="155">
        <f t="shared" si="18"/>
        <v>1.2752962495447974E-2</v>
      </c>
      <c r="AS55" s="155">
        <f t="shared" si="19"/>
        <v>3.7535014005602241</v>
      </c>
      <c r="AT55" s="155">
        <f t="shared" si="20"/>
        <v>1.3441200256347601</v>
      </c>
      <c r="AU55" s="155">
        <f t="shared" si="21"/>
        <v>1.46252000331878</v>
      </c>
      <c r="AV55" s="155">
        <f t="shared" si="22"/>
        <v>1.67439997196197</v>
      </c>
      <c r="AW55" s="155">
        <f t="shared" si="23"/>
        <v>2.90176010131835</v>
      </c>
      <c r="AX55" s="155">
        <f t="shared" si="24"/>
        <v>4.0662133616226779</v>
      </c>
      <c r="AY55" s="155">
        <f t="shared" si="25"/>
        <v>7.695492206020484</v>
      </c>
      <c r="AZ55" s="155">
        <f t="shared" si="26"/>
        <v>5.5834633021131621</v>
      </c>
      <c r="BA55" s="155">
        <f t="shared" si="27"/>
        <v>3.5588560140679677</v>
      </c>
      <c r="BB55" s="155">
        <f t="shared" si="28"/>
        <v>5.6784012560814583</v>
      </c>
      <c r="BC55" s="155">
        <f t="shared" si="29"/>
        <v>6.2883662274881047</v>
      </c>
      <c r="BD55" s="155">
        <f t="shared" si="30"/>
        <v>5.9327027107681012</v>
      </c>
      <c r="BE55" s="155">
        <f t="shared" si="31"/>
        <v>6.2187262357713662</v>
      </c>
      <c r="BF55" s="159">
        <f t="shared" si="32"/>
        <v>5.8681678060864195</v>
      </c>
      <c r="BG55" s="223"/>
      <c r="BH55" s="12"/>
      <c r="BI55" s="12"/>
    </row>
    <row r="56" spans="1:61">
      <c r="A56" s="48" t="s">
        <v>294</v>
      </c>
      <c r="B56" s="46" t="s">
        <v>299</v>
      </c>
      <c r="C56" s="160">
        <v>1505</v>
      </c>
      <c r="D56" s="285">
        <f>IF('Datos de Indicador'!E237="No dato","x",ROUND(IF('Datos de Indicador'!E237=0,0,IF(LOG('Datos de Indicador'!E237)&gt;D$302,10,IF(LOG('Datos de Indicador'!E237)&lt;D$301,0,10-(D$302-LOG('Datos de Indicador'!E237))/(D$302-D$301)*10))),1))</f>
        <v>10</v>
      </c>
      <c r="E56" s="153">
        <f>IF('Datos de Indicador'!E237="No dato","x",IF('Datos de Indicador'!E237="No dato","x", ('Datos de Indicador'!E237)/'Datos de Indicador'!AX237))</f>
        <v>2.5711893888015686E-4</v>
      </c>
      <c r="F56" s="154">
        <f t="shared" si="0"/>
        <v>10</v>
      </c>
      <c r="G56" s="155">
        <f t="shared" si="1"/>
        <v>10</v>
      </c>
      <c r="H56" s="285">
        <f>IF('Datos de Indicador'!F237="No dato","x",ROUND(IF('Datos de Indicador'!F237=0,0,IF(LOG('Datos de Indicador'!F237*1/40)&gt;H$302,10,IF(LOG('Datos de Indicador'!F237*1/40)&lt;H$301,0,10-(H$302-LOG('Datos de Indicador'!F237*1/40))/(H$302-H$301)*10))),1))</f>
        <v>0</v>
      </c>
      <c r="I56" s="153">
        <f>IF('Datos de Indicador'!F237="No dato","x",IF('Datos de Indicador'!F237="No dato","x",( 'Datos de Indicador'!F237*1/40)/'Datos de Indicador'!AX237))</f>
        <v>0</v>
      </c>
      <c r="J56" s="154">
        <f t="shared" si="2"/>
        <v>0</v>
      </c>
      <c r="K56" s="156">
        <f t="shared" si="3"/>
        <v>0</v>
      </c>
      <c r="L56" s="286">
        <f>IF('Datos de Indicador'!G237="No dato","x",ROUND(IF('Datos de Indicador'!G237=0,0,IF(LOG('Datos de Indicador'!G237)&gt;L$302,10,IF(LOG('Datos de Indicador'!G237)&lt;L$301,0,10-(L$302-LOG('Datos de Indicador'!G237))/(L$302-L$301)*10))),1))</f>
        <v>0</v>
      </c>
      <c r="M56" s="157">
        <f>IF('Datos de Indicador'!G237="No dato","x",IF('Datos de Indicador'!G237="No dato","x", 'Datos de Indicador'!G237/'Datos de Indicador'!AX237))</f>
        <v>0</v>
      </c>
      <c r="N56" s="158">
        <f t="shared" si="4"/>
        <v>0</v>
      </c>
      <c r="O56" s="156">
        <f t="shared" si="5"/>
        <v>0</v>
      </c>
      <c r="P56" s="155">
        <f t="shared" si="6"/>
        <v>0</v>
      </c>
      <c r="Q56" s="285">
        <f>IF('Datos de Indicador'!I237="No dato","x",ROUND(IF('Datos de Indicador'!I237=0,0,IF(LOG('Datos de Indicador'!I237)&gt;Q$302,10,IF(LOG('Datos de Indicador'!I237)&lt;Q$301,0,10-(Q$302-LOG('Datos de Indicador'!I237))/(Q$302-Q$301)*10))),1))</f>
        <v>0</v>
      </c>
      <c r="R56" s="153">
        <f>IF('Datos de Indicador'!I237="No dato","x",IF('Datos de Indicador'!I237="No dato","x",( 'Datos de Indicador'!I237)/'Datos de Indicador'!AX237))</f>
        <v>0</v>
      </c>
      <c r="S56" s="154">
        <f t="shared" si="7"/>
        <v>0</v>
      </c>
      <c r="T56" s="289">
        <f>IF('Datos de Indicador'!J237="No dato","x",ROUND(IF('Datos de Indicador'!J237=0,0,IF(LOG('Datos de Indicador'!J237)&gt;T$302,10,IF(LOG('Datos de Indicador'!J237)&lt;T$301,0,10-(T$302-LOG('Datos de Indicador'!J237))/(T$302-T$301)*10))),1))</f>
        <v>10</v>
      </c>
      <c r="U56" s="307">
        <f>IF('Datos de Indicador'!J237="No dato","x",IF('Datos de Indicador'!J237="No dato","x", ('Datos de Indicador'!J237)/'Datos de Indicador'!AX237))</f>
        <v>3.1941184543612217E-4</v>
      </c>
      <c r="V56" s="289">
        <f t="shared" si="8"/>
        <v>10</v>
      </c>
      <c r="W56" s="292">
        <f t="shared" si="9"/>
        <v>10</v>
      </c>
      <c r="X56" s="289">
        <f>IF('Datos de Indicador'!K237="No dato","x",ROUND(IF('Datos de Indicador'!K237=0,0,IF(LOG('Datos de Indicador'!K237)&gt;X$302,10,IF(LOG('Datos de Indicador'!K237)&lt;X$301,0,10-(X$302-LOG('Datos de Indicador'!K237))/(X$302-X$301)*10))),1))</f>
        <v>10</v>
      </c>
      <c r="Y56" s="310">
        <f>IF('Datos de Indicador'!K237="No dato","x",IF('Datos de Indicador'!K237="No dato","x", ('Datos de Indicador'!K237)/'Datos de Indicador'!AX237))</f>
        <v>1.5944981906516824E-5</v>
      </c>
      <c r="Z56" s="289">
        <f t="shared" si="10"/>
        <v>10</v>
      </c>
      <c r="AA56" s="291">
        <f t="shared" si="11"/>
        <v>10</v>
      </c>
      <c r="AB56" s="155">
        <f t="shared" si="12"/>
        <v>0</v>
      </c>
      <c r="AC56" s="155">
        <v>3.2000001519917998E-2</v>
      </c>
      <c r="AD56" s="155">
        <f t="shared" si="13"/>
        <v>6.8085109616846801E-3</v>
      </c>
      <c r="AE56" s="155">
        <v>-0.48039999604225198</v>
      </c>
      <c r="AF56" s="155">
        <f t="shared" si="14"/>
        <v>0.48039999604225198</v>
      </c>
      <c r="AG56" s="155">
        <f t="shared" si="15"/>
        <v>5.741556683382294</v>
      </c>
      <c r="AH56" s="155">
        <v>2.8059999942779501</v>
      </c>
      <c r="AI56" s="155">
        <v>28.255998611450099</v>
      </c>
      <c r="AJ56" s="155">
        <v>13.2180023193</v>
      </c>
      <c r="AK56" s="155">
        <v>202</v>
      </c>
      <c r="AL56" s="155">
        <v>-1.49923992156982</v>
      </c>
      <c r="AM56" s="155">
        <v>-2.1559600830078098</v>
      </c>
      <c r="AN56" s="155">
        <v>-2.02491998672485</v>
      </c>
      <c r="AO56" s="155">
        <v>-3.0298800468444802</v>
      </c>
      <c r="AP56" s="155">
        <f t="shared" si="16"/>
        <v>0.10897087356419224</v>
      </c>
      <c r="AQ56" s="155">
        <f t="shared" si="17"/>
        <v>0.8678132088998467</v>
      </c>
      <c r="AR56" s="155">
        <f t="shared" si="18"/>
        <v>0.44360178088855329</v>
      </c>
      <c r="AS56" s="155">
        <f t="shared" si="19"/>
        <v>5.5182072829131652</v>
      </c>
      <c r="AT56" s="155">
        <f t="shared" si="20"/>
        <v>1.49923992156982</v>
      </c>
      <c r="AU56" s="155">
        <f t="shared" si="21"/>
        <v>2.1559600830078098</v>
      </c>
      <c r="AV56" s="155">
        <f t="shared" si="22"/>
        <v>2.02491998672485</v>
      </c>
      <c r="AW56" s="155">
        <f t="shared" si="23"/>
        <v>3.0298800468444802</v>
      </c>
      <c r="AX56" s="155">
        <f t="shared" si="24"/>
        <v>2.129732073012236</v>
      </c>
      <c r="AY56" s="155">
        <f t="shared" si="25"/>
        <v>1.5614595694068671</v>
      </c>
      <c r="AZ56" s="155">
        <f t="shared" si="26"/>
        <v>1.1547975235769292</v>
      </c>
      <c r="BA56" s="155">
        <f t="shared" si="27"/>
        <v>0.99727670065574248</v>
      </c>
      <c r="BB56" s="155">
        <f t="shared" si="28"/>
        <v>5.3731171577627386</v>
      </c>
      <c r="BC56" s="155">
        <f t="shared" si="29"/>
        <v>5.4048787963844518</v>
      </c>
      <c r="BD56" s="155">
        <f t="shared" si="30"/>
        <v>5.2663998840775799</v>
      </c>
      <c r="BE56" s="155">
        <f t="shared" si="31"/>
        <v>6.0859139972614846</v>
      </c>
      <c r="BF56" s="159">
        <f t="shared" si="32"/>
        <v>5.9580608657239962</v>
      </c>
      <c r="BG56" s="223"/>
      <c r="BH56" s="12"/>
      <c r="BI56" s="12"/>
    </row>
    <row r="57" spans="1:61">
      <c r="A57" s="48" t="s">
        <v>186</v>
      </c>
      <c r="B57" s="46" t="s">
        <v>189</v>
      </c>
      <c r="C57" s="160">
        <v>604</v>
      </c>
      <c r="D57" s="285">
        <f>IF('Datos de Indicador'!E83="No dato","x",ROUND(IF('Datos de Indicador'!E83=0,0,IF(LOG('Datos de Indicador'!E83)&gt;D$302,10,IF(LOG('Datos de Indicador'!E83)&lt;D$301,0,10-(D$302-LOG('Datos de Indicador'!E83))/(D$302-D$301)*10))),1))</f>
        <v>10</v>
      </c>
      <c r="E57" s="153">
        <f>IF('Datos de Indicador'!E83="No dato","x",IF('Datos de Indicador'!E83="No dato","x", ('Datos de Indicador'!E83)/'Datos de Indicador'!AX83))</f>
        <v>1.6481955100880932E-2</v>
      </c>
      <c r="F57" s="154">
        <f t="shared" si="0"/>
        <v>10</v>
      </c>
      <c r="G57" s="155">
        <f t="shared" si="1"/>
        <v>10</v>
      </c>
      <c r="H57" s="285">
        <f>IF('Datos de Indicador'!F83="No dato","x",ROUND(IF('Datos de Indicador'!F83=0,0,IF(LOG('Datos de Indicador'!F83*1/40)&gt;H$302,10,IF(LOG('Datos de Indicador'!F83*1/40)&lt;H$301,0,10-(H$302-LOG('Datos de Indicador'!F83*1/40))/(H$302-H$301)*10))),1))</f>
        <v>0</v>
      </c>
      <c r="I57" s="153">
        <f>IF('Datos de Indicador'!F83="No dato","x",IF('Datos de Indicador'!F83="No dato","x",( 'Datos de Indicador'!F83*1/40)/'Datos de Indicador'!AX83))</f>
        <v>0</v>
      </c>
      <c r="J57" s="154">
        <f t="shared" si="2"/>
        <v>0</v>
      </c>
      <c r="K57" s="156">
        <f t="shared" si="3"/>
        <v>0</v>
      </c>
      <c r="L57" s="286">
        <f>IF('Datos de Indicador'!G83="No dato","x",ROUND(IF('Datos de Indicador'!G83=0,0,IF(LOG('Datos de Indicador'!G83)&gt;L$302,10,IF(LOG('Datos de Indicador'!G83)&lt;L$301,0,10-(L$302-LOG('Datos de Indicador'!G83))/(L$302-L$301)*10))),1))</f>
        <v>0</v>
      </c>
      <c r="M57" s="157">
        <f>IF('Datos de Indicador'!G83="No dato","x",IF('Datos de Indicador'!G83="No dato","x", 'Datos de Indicador'!G83/'Datos de Indicador'!AX83))</f>
        <v>0</v>
      </c>
      <c r="N57" s="158">
        <f t="shared" si="4"/>
        <v>0</v>
      </c>
      <c r="O57" s="156">
        <f t="shared" si="5"/>
        <v>0</v>
      </c>
      <c r="P57" s="155">
        <f t="shared" si="6"/>
        <v>0</v>
      </c>
      <c r="Q57" s="285">
        <f>IF('Datos de Indicador'!I83="No dato","x",ROUND(IF('Datos de Indicador'!I83=0,0,IF(LOG('Datos de Indicador'!I83)&gt;Q$302,10,IF(LOG('Datos de Indicador'!I83)&lt;Q$301,0,10-(Q$302-LOG('Datos de Indicador'!I83))/(Q$302-Q$301)*10))),1))</f>
        <v>10</v>
      </c>
      <c r="R57" s="153">
        <f>IF('Datos de Indicador'!I83="No dato","x",IF('Datos de Indicador'!I83="No dato","x",( 'Datos de Indicador'!I83)/'Datos de Indicador'!AX83))</f>
        <v>0.15174765558397271</v>
      </c>
      <c r="S57" s="154">
        <f t="shared" si="7"/>
        <v>10</v>
      </c>
      <c r="T57" s="289">
        <f>IF('Datos de Indicador'!J83="No dato","x",ROUND(IF('Datos de Indicador'!J83=0,0,IF(LOG('Datos de Indicador'!J83)&gt;T$302,10,IF(LOG('Datos de Indicador'!J83)&lt;T$301,0,10-(T$302-LOG('Datos de Indicador'!J83))/(T$302-T$301)*10))),1))</f>
        <v>10</v>
      </c>
      <c r="U57" s="307">
        <f>IF('Datos de Indicador'!J83="No dato","x",IF('Datos de Indicador'!J83="No dato","x", ('Datos de Indicador'!J83)/'Datos de Indicador'!AX83))</f>
        <v>3.0460358056265987E-4</v>
      </c>
      <c r="V57" s="289">
        <f t="shared" si="8"/>
        <v>10</v>
      </c>
      <c r="W57" s="292">
        <f t="shared" si="9"/>
        <v>10</v>
      </c>
      <c r="X57" s="289">
        <f>IF('Datos de Indicador'!K83="No dato","x",ROUND(IF('Datos de Indicador'!K83=0,0,IF(LOG('Datos de Indicador'!K83)&gt;X$302,10,IF(LOG('Datos de Indicador'!K83)&lt;X$301,0,10-(X$302-LOG('Datos de Indicador'!K83))/(X$302-X$301)*10))),1))</f>
        <v>0</v>
      </c>
      <c r="Y57" s="310">
        <f>IF('Datos de Indicador'!K83="No dato","x",IF('Datos de Indicador'!K83="No dato","x", ('Datos de Indicador'!K83)/'Datos de Indicador'!AX83))</f>
        <v>0</v>
      </c>
      <c r="Z57" s="289">
        <f t="shared" si="10"/>
        <v>0</v>
      </c>
      <c r="AA57" s="291">
        <f t="shared" si="11"/>
        <v>0</v>
      </c>
      <c r="AB57" s="155">
        <f t="shared" si="12"/>
        <v>10</v>
      </c>
      <c r="AC57" s="155">
        <v>0</v>
      </c>
      <c r="AD57" s="155">
        <f t="shared" si="13"/>
        <v>0</v>
      </c>
      <c r="AE57" s="155">
        <v>-0.47552001476287797</v>
      </c>
      <c r="AF57" s="155">
        <f t="shared" si="14"/>
        <v>0.47552001476287797</v>
      </c>
      <c r="AG57" s="155">
        <f t="shared" si="15"/>
        <v>5.6221249347481592</v>
      </c>
      <c r="AH57" s="155">
        <v>0.44599997997283902</v>
      </c>
      <c r="AI57" s="155">
        <v>3.77200007438659</v>
      </c>
      <c r="AJ57" s="155">
        <v>1.6059999465899999</v>
      </c>
      <c r="AK57" s="155">
        <v>155</v>
      </c>
      <c r="AL57" s="155">
        <v>-1.3574399948120099</v>
      </c>
      <c r="AM57" s="155">
        <v>-1.6450001001357999</v>
      </c>
      <c r="AN57" s="155">
        <v>-1.8783999681472701</v>
      </c>
      <c r="AO57" s="155">
        <v>-2.9927198886871298</v>
      </c>
      <c r="AP57" s="155">
        <f t="shared" si="16"/>
        <v>1.7320387571760739E-2</v>
      </c>
      <c r="AQ57" s="155">
        <f t="shared" si="17"/>
        <v>0.11584766596065089</v>
      </c>
      <c r="AR57" s="155">
        <f t="shared" si="18"/>
        <v>5.3898041413868808E-2</v>
      </c>
      <c r="AS57" s="155">
        <f t="shared" si="19"/>
        <v>4.2016806722689077</v>
      </c>
      <c r="AT57" s="155">
        <f t="shared" si="20"/>
        <v>1.3574399948120099</v>
      </c>
      <c r="AU57" s="155">
        <f t="shared" si="21"/>
        <v>1.6450001001357999</v>
      </c>
      <c r="AV57" s="155">
        <f t="shared" si="22"/>
        <v>1.8783999681472701</v>
      </c>
      <c r="AW57" s="155">
        <f t="shared" si="23"/>
        <v>2.9927198886871298</v>
      </c>
      <c r="AX57" s="155">
        <f t="shared" si="24"/>
        <v>3.8999299140924486</v>
      </c>
      <c r="AY57" s="155">
        <f t="shared" si="25"/>
        <v>6.0813096656775967</v>
      </c>
      <c r="AZ57" s="155">
        <f t="shared" si="26"/>
        <v>3.0060133309937509</v>
      </c>
      <c r="BA57" s="155">
        <f t="shared" si="27"/>
        <v>1.7402421462629727</v>
      </c>
      <c r="BB57" s="155">
        <f t="shared" si="28"/>
        <v>3.9862083836107018</v>
      </c>
      <c r="BC57" s="155">
        <f t="shared" si="29"/>
        <v>4.366192888606375</v>
      </c>
      <c r="BD57" s="155">
        <f t="shared" si="30"/>
        <v>3.8433185620679367</v>
      </c>
      <c r="BE57" s="155">
        <f t="shared" si="31"/>
        <v>4.3236538030886464</v>
      </c>
      <c r="BF57" s="159">
        <f t="shared" si="32"/>
        <v>4.2703541557913596</v>
      </c>
      <c r="BG57" s="223"/>
      <c r="BH57" s="12"/>
      <c r="BI57" s="12"/>
    </row>
    <row r="58" spans="1:61">
      <c r="A58" s="48" t="s">
        <v>186</v>
      </c>
      <c r="B58" s="46" t="s">
        <v>190</v>
      </c>
      <c r="C58" s="160">
        <v>605</v>
      </c>
      <c r="D58" s="285">
        <f>IF('Datos de Indicador'!E84="No dato","x",ROUND(IF('Datos de Indicador'!E84=0,0,IF(LOG('Datos de Indicador'!E84)&gt;D$302,10,IF(LOG('Datos de Indicador'!E84)&lt;D$301,0,10-(D$302-LOG('Datos de Indicador'!E84))/(D$302-D$301)*10))),1))</f>
        <v>10</v>
      </c>
      <c r="E58" s="153">
        <f>IF('Datos de Indicador'!E84="No dato","x",IF('Datos de Indicador'!E84="No dato","x", ('Datos de Indicador'!E84)/'Datos de Indicador'!AX84))</f>
        <v>2.8402382229522085E-4</v>
      </c>
      <c r="F58" s="154">
        <f t="shared" si="0"/>
        <v>10</v>
      </c>
      <c r="G58" s="155">
        <f t="shared" si="1"/>
        <v>10</v>
      </c>
      <c r="H58" s="285">
        <f>IF('Datos de Indicador'!F84="No dato","x",ROUND(IF('Datos de Indicador'!F84=0,0,IF(LOG('Datos de Indicador'!F84*1/40)&gt;H$302,10,IF(LOG('Datos de Indicador'!F84*1/40)&lt;H$301,0,10-(H$302-LOG('Datos de Indicador'!F84*1/40))/(H$302-H$301)*10))),1))</f>
        <v>0</v>
      </c>
      <c r="I58" s="153">
        <f>IF('Datos de Indicador'!F84="No dato","x",IF('Datos de Indicador'!F84="No dato","x",( 'Datos de Indicador'!F84*1/40)/'Datos de Indicador'!AX84))</f>
        <v>0</v>
      </c>
      <c r="J58" s="154">
        <f t="shared" si="2"/>
        <v>0</v>
      </c>
      <c r="K58" s="156">
        <f t="shared" si="3"/>
        <v>0</v>
      </c>
      <c r="L58" s="286">
        <f>IF('Datos de Indicador'!G84="No dato","x",ROUND(IF('Datos de Indicador'!G84=0,0,IF(LOG('Datos de Indicador'!G84)&gt;L$302,10,IF(LOG('Datos de Indicador'!G84)&lt;L$301,0,10-(L$302-LOG('Datos de Indicador'!G84))/(L$302-L$301)*10))),1))</f>
        <v>0</v>
      </c>
      <c r="M58" s="157">
        <f>IF('Datos de Indicador'!G84="No dato","x",IF('Datos de Indicador'!G84="No dato","x", 'Datos de Indicador'!G84/'Datos de Indicador'!AX84))</f>
        <v>0</v>
      </c>
      <c r="N58" s="158">
        <f t="shared" si="4"/>
        <v>0</v>
      </c>
      <c r="O58" s="156">
        <f t="shared" si="5"/>
        <v>0</v>
      </c>
      <c r="P58" s="155">
        <f t="shared" si="6"/>
        <v>0</v>
      </c>
      <c r="Q58" s="285">
        <f>IF('Datos de Indicador'!I84="No dato","x",ROUND(IF('Datos de Indicador'!I84=0,0,IF(LOG('Datos de Indicador'!I84)&gt;Q$302,10,IF(LOG('Datos de Indicador'!I84)&lt;Q$301,0,10-(Q$302-LOG('Datos de Indicador'!I84))/(Q$302-Q$301)*10))),1))</f>
        <v>10</v>
      </c>
      <c r="R58" s="153">
        <f>IF('Datos de Indicador'!I84="No dato","x",IF('Datos de Indicador'!I84="No dato","x",( 'Datos de Indicador'!I84)/'Datos de Indicador'!AX84))</f>
        <v>2.6211341314673238E-2</v>
      </c>
      <c r="S58" s="154">
        <f t="shared" si="7"/>
        <v>10</v>
      </c>
      <c r="T58" s="289">
        <f>IF('Datos de Indicador'!J84="No dato","x",ROUND(IF('Datos de Indicador'!J84=0,0,IF(LOG('Datos de Indicador'!J84)&gt;T$302,10,IF(LOG('Datos de Indicador'!J84)&lt;T$301,0,10-(T$302-LOG('Datos de Indicador'!J84))/(T$302-T$301)*10))),1))</f>
        <v>10</v>
      </c>
      <c r="U58" s="307">
        <f>IF('Datos de Indicador'!J84="No dato","x",IF('Datos de Indicador'!J84="No dato","x", ('Datos de Indicador'!J84)/'Datos de Indicador'!AX84))</f>
        <v>3.2076838993387114E-4</v>
      </c>
      <c r="V58" s="289">
        <f t="shared" si="8"/>
        <v>10</v>
      </c>
      <c r="W58" s="292">
        <f t="shared" si="9"/>
        <v>10</v>
      </c>
      <c r="X58" s="289">
        <f>IF('Datos de Indicador'!K84="No dato","x",ROUND(IF('Datos de Indicador'!K84=0,0,IF(LOG('Datos de Indicador'!K84)&gt;X$302,10,IF(LOG('Datos de Indicador'!K84)&lt;X$301,0,10-(X$302-LOG('Datos de Indicador'!K84))/(X$302-X$301)*10))),1))</f>
        <v>0</v>
      </c>
      <c r="Y58" s="310">
        <f>IF('Datos de Indicador'!K84="No dato","x",IF('Datos de Indicador'!K84="No dato","x", ('Datos de Indicador'!K84)/'Datos de Indicador'!AX84))</f>
        <v>0</v>
      </c>
      <c r="Z58" s="289">
        <f t="shared" si="10"/>
        <v>0</v>
      </c>
      <c r="AA58" s="291">
        <f t="shared" si="11"/>
        <v>0</v>
      </c>
      <c r="AB58" s="155">
        <f t="shared" si="12"/>
        <v>10</v>
      </c>
      <c r="AC58" s="155">
        <v>0.87999999523162797</v>
      </c>
      <c r="AD58" s="155">
        <f t="shared" si="13"/>
        <v>0.18723404153864423</v>
      </c>
      <c r="AE58" s="155">
        <v>-0.64599996805190996</v>
      </c>
      <c r="AF58" s="155">
        <f t="shared" si="14"/>
        <v>0.64599996805190996</v>
      </c>
      <c r="AG58" s="155">
        <f t="shared" si="15"/>
        <v>9.7944194094078334</v>
      </c>
      <c r="AH58" s="155">
        <v>19.319997787475501</v>
      </c>
      <c r="AI58" s="155">
        <v>90.330001831054602</v>
      </c>
      <c r="AJ58" s="155">
        <v>53.9700050354</v>
      </c>
      <c r="AK58" s="155">
        <v>279</v>
      </c>
      <c r="AL58" s="155">
        <v>-1.1621999740600499</v>
      </c>
      <c r="AM58" s="155">
        <v>-1.4005999565124501</v>
      </c>
      <c r="AN58" s="155">
        <v>-1.6683999300003001</v>
      </c>
      <c r="AO58" s="155">
        <v>-2.8818001747131299</v>
      </c>
      <c r="AP58" s="155">
        <f t="shared" si="16"/>
        <v>0.75029117621264074</v>
      </c>
      <c r="AQ58" s="155">
        <f t="shared" si="17"/>
        <v>2.774262903494443</v>
      </c>
      <c r="AR58" s="155">
        <f t="shared" si="18"/>
        <v>1.811256328296325</v>
      </c>
      <c r="AS58" s="155">
        <f t="shared" si="19"/>
        <v>7.6750700280112047</v>
      </c>
      <c r="AT58" s="155">
        <f t="shared" si="20"/>
        <v>1.1621999740600499</v>
      </c>
      <c r="AU58" s="155">
        <f t="shared" si="21"/>
        <v>1.4005999565124501</v>
      </c>
      <c r="AV58" s="155">
        <f t="shared" si="22"/>
        <v>1.6683999300003001</v>
      </c>
      <c r="AW58" s="155">
        <f t="shared" si="23"/>
        <v>2.8818001747131299</v>
      </c>
      <c r="AX58" s="155">
        <f t="shared" si="24"/>
        <v>6.3372616612228461</v>
      </c>
      <c r="AY58" s="155">
        <f t="shared" si="25"/>
        <v>8.243224589964889</v>
      </c>
      <c r="AZ58" s="155">
        <f t="shared" si="26"/>
        <v>5.6592711857896605</v>
      </c>
      <c r="BA58" s="155">
        <f t="shared" si="27"/>
        <v>3.9579268603690259</v>
      </c>
      <c r="BB58" s="155">
        <f t="shared" si="28"/>
        <v>4.5145921395725814</v>
      </c>
      <c r="BC58" s="155">
        <f t="shared" si="29"/>
        <v>5.1695812489098882</v>
      </c>
      <c r="BD58" s="155">
        <f t="shared" si="30"/>
        <v>4.5784212523476642</v>
      </c>
      <c r="BE58" s="155">
        <f t="shared" si="31"/>
        <v>5.2721661480633717</v>
      </c>
      <c r="BF58" s="159">
        <f t="shared" si="32"/>
        <v>4.9969422418244127</v>
      </c>
      <c r="BG58" s="223"/>
      <c r="BH58" s="12"/>
      <c r="BI58" s="12"/>
    </row>
    <row r="59" spans="1:61">
      <c r="A59" s="49" t="s">
        <v>351</v>
      </c>
      <c r="B59" s="46" t="s">
        <v>353</v>
      </c>
      <c r="C59" s="160">
        <v>1803</v>
      </c>
      <c r="D59" s="285">
        <f>IF('Datos de Indicador'!E295="No dato","x",ROUND(IF('Datos de Indicador'!E295=0,0,IF(LOG('Datos de Indicador'!E295)&gt;D$302,10,IF(LOG('Datos de Indicador'!E295)&lt;D$301,0,10-(D$302-LOG('Datos de Indicador'!E295))/(D$302-D$301)*10))),1))</f>
        <v>10</v>
      </c>
      <c r="E59" s="153">
        <f>IF('Datos de Indicador'!E295="No dato","x",IF('Datos de Indicador'!E295="No dato","x", ('Datos de Indicador'!E295)/'Datos de Indicador'!AX295))</f>
        <v>1.3239835203776496E-2</v>
      </c>
      <c r="F59" s="154">
        <f t="shared" si="0"/>
        <v>10</v>
      </c>
      <c r="G59" s="155">
        <f t="shared" si="1"/>
        <v>10</v>
      </c>
      <c r="H59" s="285">
        <f>IF('Datos de Indicador'!F295="No dato","x",ROUND(IF('Datos de Indicador'!F295=0,0,IF(LOG('Datos de Indicador'!F295*1/40)&gt;H$302,10,IF(LOG('Datos de Indicador'!F295*1/40)&lt;H$301,0,10-(H$302-LOG('Datos de Indicador'!F295*1/40))/(H$302-H$301)*10))),1))</f>
        <v>0</v>
      </c>
      <c r="I59" s="153">
        <f>IF('Datos de Indicador'!F295="No dato","x",IF('Datos de Indicador'!F295="No dato","x",( 'Datos de Indicador'!F295*1/40)/'Datos de Indicador'!AX295))</f>
        <v>0</v>
      </c>
      <c r="J59" s="154">
        <f t="shared" si="2"/>
        <v>0</v>
      </c>
      <c r="K59" s="156">
        <f t="shared" si="3"/>
        <v>0</v>
      </c>
      <c r="L59" s="286">
        <f>IF('Datos de Indicador'!G295="No dato","x",ROUND(IF('Datos de Indicador'!G295=0,0,IF(LOG('Datos de Indicador'!G295)&gt;L$302,10,IF(LOG('Datos de Indicador'!G295)&lt;L$301,0,10-(L$302-LOG('Datos de Indicador'!G295))/(L$302-L$301)*10))),1))</f>
        <v>0</v>
      </c>
      <c r="M59" s="157">
        <f>IF('Datos de Indicador'!G295="No dato","x",IF('Datos de Indicador'!G295="No dato","x", 'Datos de Indicador'!G295/'Datos de Indicador'!AX295))</f>
        <v>0</v>
      </c>
      <c r="N59" s="158">
        <f t="shared" si="4"/>
        <v>0</v>
      </c>
      <c r="O59" s="156">
        <f t="shared" si="5"/>
        <v>0</v>
      </c>
      <c r="P59" s="155">
        <f t="shared" si="6"/>
        <v>0</v>
      </c>
      <c r="Q59" s="285">
        <f>IF('Datos de Indicador'!I295="No dato","x",ROUND(IF('Datos de Indicador'!I295=0,0,IF(LOG('Datos de Indicador'!I295)&gt;Q$302,10,IF(LOG('Datos de Indicador'!I295)&lt;Q$301,0,10-(Q$302-LOG('Datos de Indicador'!I295))/(Q$302-Q$301)*10))),1))</f>
        <v>0</v>
      </c>
      <c r="R59" s="153">
        <f>IF('Datos de Indicador'!I295="No dato","x",IF('Datos de Indicador'!I295="No dato","x",( 'Datos de Indicador'!I295)/'Datos de Indicador'!AX295))</f>
        <v>0</v>
      </c>
      <c r="S59" s="154">
        <f t="shared" si="7"/>
        <v>0</v>
      </c>
      <c r="T59" s="289">
        <f>IF('Datos de Indicador'!J295="No dato","x",ROUND(IF('Datos de Indicador'!J295=0,0,IF(LOG('Datos de Indicador'!J295)&gt;T$302,10,IF(LOG('Datos de Indicador'!J295)&lt;T$301,0,10-(T$302-LOG('Datos de Indicador'!J295))/(T$302-T$301)*10))),1))</f>
        <v>10</v>
      </c>
      <c r="U59" s="307">
        <f>IF('Datos de Indicador'!J295="No dato","x",IF('Datos de Indicador'!J295="No dato","x", ('Datos de Indicador'!J295)/'Datos de Indicador'!AX295))</f>
        <v>3.2535107596132413E-4</v>
      </c>
      <c r="V59" s="289">
        <f t="shared" si="8"/>
        <v>10</v>
      </c>
      <c r="W59" s="292">
        <f t="shared" si="9"/>
        <v>10</v>
      </c>
      <c r="X59" s="289">
        <f>IF('Datos de Indicador'!K295="No dato","x",ROUND(IF('Datos de Indicador'!K295=0,0,IF(LOG('Datos de Indicador'!K295)&gt;X$302,10,IF(LOG('Datos de Indicador'!K295)&lt;X$301,0,10-(X$302-LOG('Datos de Indicador'!K295))/(X$302-X$301)*10))),1))</f>
        <v>10</v>
      </c>
      <c r="Y59" s="310">
        <f>IF('Datos de Indicador'!K295="No dato","x",IF('Datos de Indicador'!K295="No dato","x", ('Datos de Indicador'!K295)/'Datos de Indicador'!AX295))</f>
        <v>1.7069365347758766E-4</v>
      </c>
      <c r="Z59" s="289">
        <f t="shared" si="10"/>
        <v>10</v>
      </c>
      <c r="AA59" s="291">
        <f t="shared" si="11"/>
        <v>10</v>
      </c>
      <c r="AB59" s="155">
        <f t="shared" si="12"/>
        <v>0</v>
      </c>
      <c r="AC59" s="155">
        <v>0.83399999141693104</v>
      </c>
      <c r="AD59" s="155">
        <f t="shared" si="13"/>
        <v>0.17744680668445342</v>
      </c>
      <c r="AE59" s="155">
        <v>-0.62647998332977295</v>
      </c>
      <c r="AF59" s="155">
        <f t="shared" si="14"/>
        <v>0.62647998332977295</v>
      </c>
      <c r="AG59" s="155">
        <f t="shared" si="15"/>
        <v>9.3166909561184621</v>
      </c>
      <c r="AH59" s="155">
        <v>40.152000427246001</v>
      </c>
      <c r="AI59" s="155">
        <v>121.185997009277</v>
      </c>
      <c r="AJ59" s="155">
        <v>85.005996704099999</v>
      </c>
      <c r="AK59" s="155">
        <v>254</v>
      </c>
      <c r="AL59" s="155">
        <v>-1.37955999374389</v>
      </c>
      <c r="AM59" s="155">
        <v>-1.6159199476242001</v>
      </c>
      <c r="AN59" s="155">
        <v>-1.6848399639129601</v>
      </c>
      <c r="AO59" s="155">
        <v>-2.9185199737548801</v>
      </c>
      <c r="AP59" s="155">
        <f t="shared" si="16"/>
        <v>1.5593009874658641</v>
      </c>
      <c r="AQ59" s="155">
        <f t="shared" si="17"/>
        <v>3.7219285853068889</v>
      </c>
      <c r="AR59" s="155">
        <f t="shared" si="18"/>
        <v>2.8528374116779727</v>
      </c>
      <c r="AS59" s="155">
        <f t="shared" si="19"/>
        <v>6.9747899159663866</v>
      </c>
      <c r="AT59" s="155">
        <f t="shared" si="20"/>
        <v>1.37955999374389</v>
      </c>
      <c r="AU59" s="155">
        <f t="shared" si="21"/>
        <v>1.6159199476242001</v>
      </c>
      <c r="AV59" s="155">
        <f t="shared" si="22"/>
        <v>1.6848399639129601</v>
      </c>
      <c r="AW59" s="155">
        <f t="shared" si="23"/>
        <v>2.9185199737548801</v>
      </c>
      <c r="AX59" s="155">
        <f t="shared" si="24"/>
        <v>3.623788908598212</v>
      </c>
      <c r="AY59" s="155">
        <f t="shared" si="25"/>
        <v>6.3385468946878483</v>
      </c>
      <c r="AZ59" s="155">
        <f t="shared" si="26"/>
        <v>5.4515586087026557</v>
      </c>
      <c r="BA59" s="155">
        <f t="shared" si="27"/>
        <v>3.2237657800490398</v>
      </c>
      <c r="BB59" s="155">
        <f t="shared" si="28"/>
        <v>5.8638483160106789</v>
      </c>
      <c r="BC59" s="155">
        <f t="shared" si="29"/>
        <v>6.6767459133324563</v>
      </c>
      <c r="BD59" s="155">
        <f t="shared" si="30"/>
        <v>6.3840660033967715</v>
      </c>
      <c r="BE59" s="155">
        <f t="shared" si="31"/>
        <v>6.6997592826692376</v>
      </c>
      <c r="BF59" s="159">
        <f t="shared" si="32"/>
        <v>6.582356293800486</v>
      </c>
      <c r="BG59" s="223"/>
      <c r="BH59" s="12"/>
      <c r="BI59" s="12"/>
    </row>
    <row r="60" spans="1:61">
      <c r="A60" s="48" t="s">
        <v>316</v>
      </c>
      <c r="B60" s="46" t="s">
        <v>325</v>
      </c>
      <c r="C60" s="160">
        <v>1609</v>
      </c>
      <c r="D60" s="285">
        <f>IF('Datos de Indicador'!E264="No dato","x",ROUND(IF('Datos de Indicador'!E264=0,0,IF(LOG('Datos de Indicador'!E264)&gt;D$302,10,IF(LOG('Datos de Indicador'!E264)&lt;D$301,0,10-(D$302-LOG('Datos de Indicador'!E264))/(D$302-D$301)*10))),1))</f>
        <v>10</v>
      </c>
      <c r="E60" s="153">
        <f>IF('Datos de Indicador'!E264="No dato","x",IF('Datos de Indicador'!E264="No dato","x", ('Datos de Indicador'!E264)/'Datos de Indicador'!AX264))</f>
        <v>9.3349841169622957E-2</v>
      </c>
      <c r="F60" s="154">
        <f t="shared" si="0"/>
        <v>10</v>
      </c>
      <c r="G60" s="155">
        <f t="shared" si="1"/>
        <v>10</v>
      </c>
      <c r="H60" s="285">
        <f>IF('Datos de Indicador'!F264="No dato","x",ROUND(IF('Datos de Indicador'!F264=0,0,IF(LOG('Datos de Indicador'!F264*1/40)&gt;H$302,10,IF(LOG('Datos de Indicador'!F264*1/40)&lt;H$301,0,10-(H$302-LOG('Datos de Indicador'!F264*1/40))/(H$302-H$301)*10))),1))</f>
        <v>0</v>
      </c>
      <c r="I60" s="153">
        <f>IF('Datos de Indicador'!F264="No dato","x",IF('Datos de Indicador'!F264="No dato","x",( 'Datos de Indicador'!F264*1/40)/'Datos de Indicador'!AX264))</f>
        <v>0</v>
      </c>
      <c r="J60" s="154">
        <f t="shared" si="2"/>
        <v>0</v>
      </c>
      <c r="K60" s="156">
        <f t="shared" si="3"/>
        <v>0</v>
      </c>
      <c r="L60" s="286">
        <f>IF('Datos de Indicador'!G264="No dato","x",ROUND(IF('Datos de Indicador'!G264=0,0,IF(LOG('Datos de Indicador'!G264)&gt;L$302,10,IF(LOG('Datos de Indicador'!G264)&lt;L$301,0,10-(L$302-LOG('Datos de Indicador'!G264))/(L$302-L$301)*10))),1))</f>
        <v>0</v>
      </c>
      <c r="M60" s="157">
        <f>IF('Datos de Indicador'!G264="No dato","x",IF('Datos de Indicador'!G264="No dato","x", 'Datos de Indicador'!G264/'Datos de Indicador'!AX264))</f>
        <v>0</v>
      </c>
      <c r="N60" s="158">
        <f t="shared" si="4"/>
        <v>0</v>
      </c>
      <c r="O60" s="156">
        <f t="shared" si="5"/>
        <v>0</v>
      </c>
      <c r="P60" s="155">
        <f t="shared" si="6"/>
        <v>0</v>
      </c>
      <c r="Q60" s="285">
        <f>IF('Datos de Indicador'!I264="No dato","x",ROUND(IF('Datos de Indicador'!I264=0,0,IF(LOG('Datos de Indicador'!I264)&gt;Q$302,10,IF(LOG('Datos de Indicador'!I264)&lt;Q$301,0,10-(Q$302-LOG('Datos de Indicador'!I264))/(Q$302-Q$301)*10))),1))</f>
        <v>0</v>
      </c>
      <c r="R60" s="153">
        <f>IF('Datos de Indicador'!I264="No dato","x",IF('Datos de Indicador'!I264="No dato","x",( 'Datos de Indicador'!I264)/'Datos de Indicador'!AX264))</f>
        <v>0</v>
      </c>
      <c r="S60" s="154">
        <f t="shared" si="7"/>
        <v>0</v>
      </c>
      <c r="T60" s="289">
        <f>IF('Datos de Indicador'!J264="No dato","x",ROUND(IF('Datos de Indicador'!J264=0,0,IF(LOG('Datos de Indicador'!J264)&gt;T$302,10,IF(LOG('Datos de Indicador'!J264)&lt;T$301,0,10-(T$302-LOG('Datos de Indicador'!J264))/(T$302-T$301)*10))),1))</f>
        <v>10</v>
      </c>
      <c r="U60" s="307">
        <f>IF('Datos de Indicador'!J264="No dato","x",IF('Datos de Indicador'!J264="No dato","x", ('Datos de Indicador'!J264)/'Datos de Indicador'!AX264))</f>
        <v>3.2255637985123217E-4</v>
      </c>
      <c r="V60" s="289">
        <f t="shared" si="8"/>
        <v>10</v>
      </c>
      <c r="W60" s="292">
        <f t="shared" si="9"/>
        <v>10</v>
      </c>
      <c r="X60" s="289">
        <f>IF('Datos de Indicador'!K264="No dato","x",ROUND(IF('Datos de Indicador'!K264=0,0,IF(LOG('Datos de Indicador'!K264)&gt;X$302,10,IF(LOG('Datos de Indicador'!K264)&lt;X$301,0,10-(X$302-LOG('Datos de Indicador'!K264))/(X$302-X$301)*10))),1))</f>
        <v>0</v>
      </c>
      <c r="Y60" s="310">
        <f>IF('Datos de Indicador'!K264="No dato","x",IF('Datos de Indicador'!K264="No dato","x", ('Datos de Indicador'!K264)/'Datos de Indicador'!AX264))</f>
        <v>0</v>
      </c>
      <c r="Z60" s="289">
        <f t="shared" si="10"/>
        <v>0</v>
      </c>
      <c r="AA60" s="291">
        <f t="shared" si="11"/>
        <v>0</v>
      </c>
      <c r="AB60" s="155">
        <f t="shared" si="12"/>
        <v>0</v>
      </c>
      <c r="AC60" s="155">
        <v>0</v>
      </c>
      <c r="AD60" s="155">
        <f t="shared" si="13"/>
        <v>0</v>
      </c>
      <c r="AE60" s="155">
        <v>-0.62384003400802601</v>
      </c>
      <c r="AF60" s="155">
        <f t="shared" si="14"/>
        <v>0.62384003400802601</v>
      </c>
      <c r="AG60" s="155">
        <f t="shared" si="15"/>
        <v>9.252081330435189</v>
      </c>
      <c r="AH60" s="155">
        <v>0</v>
      </c>
      <c r="AI60" s="155">
        <v>0.17000000178813901</v>
      </c>
      <c r="AJ60" s="155">
        <v>0</v>
      </c>
      <c r="AK60" s="155">
        <v>122</v>
      </c>
      <c r="AL60" s="155">
        <v>-1.3781999349594101</v>
      </c>
      <c r="AM60" s="155">
        <v>-1.6152000427246</v>
      </c>
      <c r="AN60" s="155">
        <v>-1.62120008468627</v>
      </c>
      <c r="AO60" s="155">
        <v>-2.8763999938964799</v>
      </c>
      <c r="AP60" s="155">
        <f t="shared" si="16"/>
        <v>0</v>
      </c>
      <c r="AQ60" s="155">
        <f t="shared" si="17"/>
        <v>5.2211301781761171E-3</v>
      </c>
      <c r="AR60" s="155">
        <f t="shared" si="18"/>
        <v>0</v>
      </c>
      <c r="AS60" s="155">
        <f t="shared" si="19"/>
        <v>3.2773109243697478</v>
      </c>
      <c r="AT60" s="155">
        <f t="shared" si="20"/>
        <v>1.3781999349594101</v>
      </c>
      <c r="AU60" s="155">
        <f t="shared" si="21"/>
        <v>1.6152000427246</v>
      </c>
      <c r="AV60" s="155">
        <f t="shared" si="22"/>
        <v>1.62120008468627</v>
      </c>
      <c r="AW60" s="155">
        <f t="shared" si="23"/>
        <v>2.8763999938964799</v>
      </c>
      <c r="AX60" s="155">
        <f t="shared" si="24"/>
        <v>3.6407675712751026</v>
      </c>
      <c r="AY60" s="155">
        <f t="shared" si="25"/>
        <v>6.3449150298429222</v>
      </c>
      <c r="AZ60" s="155">
        <f t="shared" si="26"/>
        <v>6.255620412340547</v>
      </c>
      <c r="BA60" s="155">
        <f t="shared" si="27"/>
        <v>4.0658959311628848</v>
      </c>
      <c r="BB60" s="155">
        <f t="shared" si="28"/>
        <v>3.9401279285458504</v>
      </c>
      <c r="BC60" s="155">
        <f t="shared" si="29"/>
        <v>4.3916893600035172</v>
      </c>
      <c r="BD60" s="155">
        <f t="shared" si="30"/>
        <v>4.3759367353900913</v>
      </c>
      <c r="BE60" s="155">
        <f t="shared" si="31"/>
        <v>4.557201142588772</v>
      </c>
      <c r="BF60" s="159">
        <f t="shared" si="32"/>
        <v>4.8753468884058648</v>
      </c>
      <c r="BG60" s="223"/>
      <c r="BH60" s="12"/>
      <c r="BI60" s="12"/>
    </row>
    <row r="61" spans="1:61">
      <c r="A61" s="48" t="s">
        <v>185</v>
      </c>
      <c r="B61" s="46" t="s">
        <v>170</v>
      </c>
      <c r="C61" s="160">
        <v>409</v>
      </c>
      <c r="D61" s="285">
        <f>IF('Datos de Indicador'!E53="No dato","x",ROUND(IF('Datos de Indicador'!E53=0,0,IF(LOG('Datos de Indicador'!E53)&gt;D$302,10,IF(LOG('Datos de Indicador'!E53)&lt;D$301,0,10-(D$302-LOG('Datos de Indicador'!E53))/(D$302-D$301)*10))),1))</f>
        <v>10</v>
      </c>
      <c r="E61" s="153">
        <f>IF('Datos de Indicador'!E53="No dato","x",IF('Datos de Indicador'!E53="No dato","x", ('Datos de Indicador'!E53)/'Datos de Indicador'!AX53))</f>
        <v>3.2736441637440078E-2</v>
      </c>
      <c r="F61" s="154">
        <f t="shared" si="0"/>
        <v>10</v>
      </c>
      <c r="G61" s="155">
        <f t="shared" si="1"/>
        <v>10</v>
      </c>
      <c r="H61" s="285">
        <f>IF('Datos de Indicador'!F53="No dato","x",ROUND(IF('Datos de Indicador'!F53=0,0,IF(LOG('Datos de Indicador'!F53*1/40)&gt;H$302,10,IF(LOG('Datos de Indicador'!F53*1/40)&lt;H$301,0,10-(H$302-LOG('Datos de Indicador'!F53*1/40))/(H$302-H$301)*10))),1))</f>
        <v>0</v>
      </c>
      <c r="I61" s="153">
        <f>IF('Datos de Indicador'!F53="No dato","x",IF('Datos de Indicador'!F53="No dato","x",( 'Datos de Indicador'!F53*1/40)/'Datos de Indicador'!AX53))</f>
        <v>0</v>
      </c>
      <c r="J61" s="154">
        <f t="shared" si="2"/>
        <v>0</v>
      </c>
      <c r="K61" s="156">
        <f t="shared" si="3"/>
        <v>0</v>
      </c>
      <c r="L61" s="286">
        <f>IF('Datos de Indicador'!G53="No dato","x",ROUND(IF('Datos de Indicador'!G53=0,0,IF(LOG('Datos de Indicador'!G53)&gt;L$302,10,IF(LOG('Datos de Indicador'!G53)&lt;L$301,0,10-(L$302-LOG('Datos de Indicador'!G53))/(L$302-L$301)*10))),1))</f>
        <v>0</v>
      </c>
      <c r="M61" s="157">
        <f>IF('Datos de Indicador'!G53="No dato","x",IF('Datos de Indicador'!G53="No dato","x", 'Datos de Indicador'!G53/'Datos de Indicador'!AX53))</f>
        <v>0</v>
      </c>
      <c r="N61" s="158">
        <f t="shared" si="4"/>
        <v>0</v>
      </c>
      <c r="O61" s="156">
        <f t="shared" si="5"/>
        <v>0</v>
      </c>
      <c r="P61" s="155">
        <f t="shared" si="6"/>
        <v>0</v>
      </c>
      <c r="Q61" s="285">
        <f>IF('Datos de Indicador'!I53="No dato","x",ROUND(IF('Datos de Indicador'!I53=0,0,IF(LOG('Datos de Indicador'!I53)&gt;Q$302,10,IF(LOG('Datos de Indicador'!I53)&lt;Q$301,0,10-(Q$302-LOG('Datos de Indicador'!I53))/(Q$302-Q$301)*10))),1))</f>
        <v>0</v>
      </c>
      <c r="R61" s="153">
        <f>IF('Datos de Indicador'!I53="No dato","x",IF('Datos de Indicador'!I53="No dato","x",( 'Datos de Indicador'!I53)/'Datos de Indicador'!AX53))</f>
        <v>0</v>
      </c>
      <c r="S61" s="154">
        <f t="shared" si="7"/>
        <v>0</v>
      </c>
      <c r="T61" s="289">
        <f>IF('Datos de Indicador'!J53="No dato","x",ROUND(IF('Datos de Indicador'!J53=0,0,IF(LOG('Datos de Indicador'!J53)&gt;T$302,10,IF(LOG('Datos de Indicador'!J53)&lt;T$301,0,10-(T$302-LOG('Datos de Indicador'!J53))/(T$302-T$301)*10))),1))</f>
        <v>10</v>
      </c>
      <c r="U61" s="307">
        <f>IF('Datos de Indicador'!J53="No dato","x",IF('Datos de Indicador'!J53="No dato","x", ('Datos de Indicador'!J53)/'Datos de Indicador'!AX53))</f>
        <v>3.0546207350262873E-4</v>
      </c>
      <c r="V61" s="289">
        <f t="shared" si="8"/>
        <v>10</v>
      </c>
      <c r="W61" s="292">
        <f t="shared" si="9"/>
        <v>10</v>
      </c>
      <c r="X61" s="289">
        <f>IF('Datos de Indicador'!K53="No dato","x",ROUND(IF('Datos de Indicador'!K53=0,0,IF(LOG('Datos de Indicador'!K53)&gt;X$302,10,IF(LOG('Datos de Indicador'!K53)&lt;X$301,0,10-(X$302-LOG('Datos de Indicador'!K53))/(X$302-X$301)*10))),1))</f>
        <v>10</v>
      </c>
      <c r="Y61" s="310">
        <f>IF('Datos de Indicador'!K53="No dato","x",IF('Datos de Indicador'!K53="No dato","x", ('Datos de Indicador'!K53)/'Datos de Indicador'!AX53))</f>
        <v>2.7032168355833463E-4</v>
      </c>
      <c r="Z61" s="289">
        <f t="shared" si="10"/>
        <v>10</v>
      </c>
      <c r="AA61" s="291">
        <f t="shared" si="11"/>
        <v>10</v>
      </c>
      <c r="AB61" s="155">
        <f t="shared" si="12"/>
        <v>0</v>
      </c>
      <c r="AC61" s="155">
        <v>8.9999996125698006E-2</v>
      </c>
      <c r="AD61" s="155">
        <f t="shared" si="13"/>
        <v>1.9148935345893191E-2</v>
      </c>
      <c r="AE61" s="155">
        <v>-0.63095998764038097</v>
      </c>
      <c r="AF61" s="155">
        <f t="shared" si="14"/>
        <v>0.63095998764038097</v>
      </c>
      <c r="AG61" s="155">
        <f t="shared" si="15"/>
        <v>9.4263337432672305</v>
      </c>
      <c r="AH61" s="155">
        <v>6.1299996376037598</v>
      </c>
      <c r="AI61" s="155">
        <v>27.860002517700099</v>
      </c>
      <c r="AJ61" s="155">
        <v>16.940002441400001</v>
      </c>
      <c r="AK61" s="155">
        <v>208</v>
      </c>
      <c r="AL61" s="155">
        <v>-1.30799996852874</v>
      </c>
      <c r="AM61" s="155">
        <v>-1.2935999631881701</v>
      </c>
      <c r="AN61" s="155">
        <v>-1.61179995536804</v>
      </c>
      <c r="AO61" s="155">
        <v>-2.8542001247406001</v>
      </c>
      <c r="AP61" s="155">
        <f t="shared" si="16"/>
        <v>0.23805823835354406</v>
      </c>
      <c r="AQ61" s="155">
        <f t="shared" si="17"/>
        <v>0.85565116693649035</v>
      </c>
      <c r="AR61" s="155">
        <f t="shared" si="18"/>
        <v>0.56851368835736749</v>
      </c>
      <c r="AS61" s="155">
        <f t="shared" si="19"/>
        <v>5.6862745098039209</v>
      </c>
      <c r="AT61" s="155">
        <f t="shared" si="20"/>
        <v>1.30799996852874</v>
      </c>
      <c r="AU61" s="155">
        <f t="shared" si="21"/>
        <v>1.2935999631881701</v>
      </c>
      <c r="AV61" s="155">
        <f t="shared" si="22"/>
        <v>1.61179995536804</v>
      </c>
      <c r="AW61" s="155">
        <f t="shared" si="23"/>
        <v>2.8542001247406001</v>
      </c>
      <c r="AX61" s="155">
        <f t="shared" si="24"/>
        <v>4.5171278900764031</v>
      </c>
      <c r="AY61" s="155">
        <f t="shared" si="25"/>
        <v>9.1897251895017753</v>
      </c>
      <c r="AZ61" s="155">
        <f t="shared" si="26"/>
        <v>6.3743869000505917</v>
      </c>
      <c r="BA61" s="155">
        <f t="shared" si="27"/>
        <v>4.5097512993230424</v>
      </c>
      <c r="BB61" s="155">
        <f t="shared" si="28"/>
        <v>5.792531021404991</v>
      </c>
      <c r="BC61" s="155">
        <f t="shared" si="29"/>
        <v>6.6742293927397114</v>
      </c>
      <c r="BD61" s="155">
        <f t="shared" si="30"/>
        <v>6.1571500980679934</v>
      </c>
      <c r="BE61" s="155">
        <f t="shared" si="31"/>
        <v>6.6993376348544942</v>
      </c>
      <c r="BF61" s="159">
        <f t="shared" si="32"/>
        <v>6.5742471131021878</v>
      </c>
      <c r="BG61" s="223"/>
      <c r="BH61" s="12"/>
      <c r="BI61" s="12"/>
    </row>
    <row r="62" spans="1:61">
      <c r="A62" s="48" t="s">
        <v>170</v>
      </c>
      <c r="B62" s="46" t="s">
        <v>170</v>
      </c>
      <c r="C62" s="160">
        <v>704</v>
      </c>
      <c r="D62" s="285">
        <f>IF('Datos de Indicador'!E99="No dato","x",ROUND(IF('Datos de Indicador'!E99=0,0,IF(LOG('Datos de Indicador'!E99)&gt;D$302,10,IF(LOG('Datos de Indicador'!E99)&lt;D$301,0,10-(D$302-LOG('Datos de Indicador'!E99))/(D$302-D$301)*10))),1))</f>
        <v>10</v>
      </c>
      <c r="E62" s="153">
        <f>IF('Datos de Indicador'!E99="No dato","x",IF('Datos de Indicador'!E99="No dato","x", ('Datos de Indicador'!E99)/'Datos de Indicador'!AX99))</f>
        <v>0.12075451131858557</v>
      </c>
      <c r="F62" s="154">
        <f t="shared" si="0"/>
        <v>10</v>
      </c>
      <c r="G62" s="155">
        <f t="shared" si="1"/>
        <v>10</v>
      </c>
      <c r="H62" s="285">
        <f>IF('Datos de Indicador'!F99="No dato","x",ROUND(IF('Datos de Indicador'!F99=0,0,IF(LOG('Datos de Indicador'!F99*1/40)&gt;H$302,10,IF(LOG('Datos de Indicador'!F99*1/40)&lt;H$301,0,10-(H$302-LOG('Datos de Indicador'!F99*1/40))/(H$302-H$301)*10))),1))</f>
        <v>0</v>
      </c>
      <c r="I62" s="153">
        <f>IF('Datos de Indicador'!F99="No dato","x",IF('Datos de Indicador'!F99="No dato","x",( 'Datos de Indicador'!F99*1/40)/'Datos de Indicador'!AX99))</f>
        <v>0</v>
      </c>
      <c r="J62" s="154">
        <f t="shared" si="2"/>
        <v>0</v>
      </c>
      <c r="K62" s="156">
        <f t="shared" si="3"/>
        <v>0</v>
      </c>
      <c r="L62" s="286">
        <f>IF('Datos de Indicador'!G99="No dato","x",ROUND(IF('Datos de Indicador'!G99=0,0,IF(LOG('Datos de Indicador'!G99)&gt;L$302,10,IF(LOG('Datos de Indicador'!G99)&lt;L$301,0,10-(L$302-LOG('Datos de Indicador'!G99))/(L$302-L$301)*10))),1))</f>
        <v>0</v>
      </c>
      <c r="M62" s="157">
        <f>IF('Datos de Indicador'!G99="No dato","x",IF('Datos de Indicador'!G99="No dato","x", 'Datos de Indicador'!G99/'Datos de Indicador'!AX99))</f>
        <v>0</v>
      </c>
      <c r="N62" s="158">
        <f t="shared" si="4"/>
        <v>0</v>
      </c>
      <c r="O62" s="156">
        <f t="shared" si="5"/>
        <v>0</v>
      </c>
      <c r="P62" s="155">
        <f t="shared" si="6"/>
        <v>0</v>
      </c>
      <c r="Q62" s="285">
        <f>IF('Datos de Indicador'!I99="No dato","x",ROUND(IF('Datos de Indicador'!I99=0,0,IF(LOG('Datos de Indicador'!I99)&gt;Q$302,10,IF(LOG('Datos de Indicador'!I99)&lt;Q$301,0,10-(Q$302-LOG('Datos de Indicador'!I99))/(Q$302-Q$301)*10))),1))</f>
        <v>0</v>
      </c>
      <c r="R62" s="153">
        <f>IF('Datos de Indicador'!I99="No dato","x",IF('Datos de Indicador'!I99="No dato","x",( 'Datos de Indicador'!I99)/'Datos de Indicador'!AX99))</f>
        <v>0</v>
      </c>
      <c r="S62" s="154">
        <f t="shared" si="7"/>
        <v>0</v>
      </c>
      <c r="T62" s="289">
        <f>IF('Datos de Indicador'!J99="No dato","x",ROUND(IF('Datos de Indicador'!J99=0,0,IF(LOG('Datos de Indicador'!J99)&gt;T$302,10,IF(LOG('Datos de Indicador'!J99)&lt;T$301,0,10-(T$302-LOG('Datos de Indicador'!J99))/(T$302-T$301)*10))),1))</f>
        <v>10</v>
      </c>
      <c r="U62" s="307">
        <f>IF('Datos de Indicador'!J99="No dato","x",IF('Datos de Indicador'!J99="No dato","x", ('Datos de Indicador'!J99)/'Datos de Indicador'!AX99))</f>
        <v>3.091991832954845E-4</v>
      </c>
      <c r="V62" s="289">
        <f t="shared" si="8"/>
        <v>10</v>
      </c>
      <c r="W62" s="292">
        <f t="shared" si="9"/>
        <v>10</v>
      </c>
      <c r="X62" s="289">
        <f>IF('Datos de Indicador'!K99="No dato","x",ROUND(IF('Datos de Indicador'!K99=0,0,IF(LOG('Datos de Indicador'!K99)&gt;X$302,10,IF(LOG('Datos de Indicador'!K99)&lt;X$301,0,10-(X$302-LOG('Datos de Indicador'!K99))/(X$302-X$301)*10))),1))</f>
        <v>10</v>
      </c>
      <c r="Y62" s="310">
        <f>IF('Datos de Indicador'!K99="No dato","x",IF('Datos de Indicador'!K99="No dato","x", ('Datos de Indicador'!K99)/'Datos de Indicador'!AX99))</f>
        <v>9.5544293143745985E-4</v>
      </c>
      <c r="Z62" s="289">
        <f t="shared" si="10"/>
        <v>10</v>
      </c>
      <c r="AA62" s="291">
        <f t="shared" si="11"/>
        <v>10</v>
      </c>
      <c r="AB62" s="155">
        <f t="shared" si="12"/>
        <v>0</v>
      </c>
      <c r="AC62" s="155">
        <v>0</v>
      </c>
      <c r="AD62" s="155">
        <f t="shared" si="13"/>
        <v>0</v>
      </c>
      <c r="AE62" s="155">
        <v>-0.64528000354766801</v>
      </c>
      <c r="AF62" s="155">
        <f t="shared" si="14"/>
        <v>0.64528000354766801</v>
      </c>
      <c r="AG62" s="155">
        <f t="shared" si="15"/>
        <v>9.7767991328589137</v>
      </c>
      <c r="AH62" s="155">
        <v>0.110000006854534</v>
      </c>
      <c r="AI62" s="155">
        <v>1.8199999332427901</v>
      </c>
      <c r="AJ62" s="155">
        <v>0.420000016689</v>
      </c>
      <c r="AK62" s="155">
        <v>139</v>
      </c>
      <c r="AL62" s="155">
        <v>-1.4052000045776301</v>
      </c>
      <c r="AM62" s="155">
        <v>-1.75819993019104</v>
      </c>
      <c r="AN62" s="155">
        <v>-1.9437999725341799</v>
      </c>
      <c r="AO62" s="155">
        <v>-3.01240015029907</v>
      </c>
      <c r="AP62" s="155">
        <f t="shared" si="16"/>
        <v>4.2718449263896702E-3</v>
      </c>
      <c r="AQ62" s="155">
        <f t="shared" si="17"/>
        <v>5.5896802798712918E-2</v>
      </c>
      <c r="AR62" s="155">
        <f t="shared" si="18"/>
        <v>1.40953792317332E-2</v>
      </c>
      <c r="AS62" s="155">
        <f t="shared" si="19"/>
        <v>3.7535014005602241</v>
      </c>
      <c r="AT62" s="155">
        <f t="shared" si="20"/>
        <v>1.4052000045776301</v>
      </c>
      <c r="AU62" s="155">
        <f t="shared" si="21"/>
        <v>1.75819993019104</v>
      </c>
      <c r="AV62" s="155">
        <f t="shared" si="22"/>
        <v>1.9437999725341799</v>
      </c>
      <c r="AW62" s="155">
        <f t="shared" si="23"/>
        <v>3.01240015029907</v>
      </c>
      <c r="AX62" s="155">
        <f t="shared" si="24"/>
        <v>3.3037048799182749</v>
      </c>
      <c r="AY62" s="155">
        <f t="shared" si="25"/>
        <v>5.0799665469911979</v>
      </c>
      <c r="AZ62" s="155">
        <f t="shared" si="26"/>
        <v>2.1797131223156265</v>
      </c>
      <c r="BA62" s="155">
        <f t="shared" si="27"/>
        <v>1.3467628107803862</v>
      </c>
      <c r="BB62" s="155">
        <f t="shared" si="28"/>
        <v>5.5513294541407774</v>
      </c>
      <c r="BC62" s="155">
        <f t="shared" si="29"/>
        <v>5.8559772249649855</v>
      </c>
      <c r="BD62" s="155">
        <f t="shared" si="30"/>
        <v>5.3656347502578932</v>
      </c>
      <c r="BE62" s="155">
        <f t="shared" si="31"/>
        <v>5.8500440352234344</v>
      </c>
      <c r="BF62" s="159">
        <f t="shared" si="32"/>
        <v>6.6294665221431517</v>
      </c>
      <c r="BG62" s="223"/>
      <c r="BH62" s="12"/>
      <c r="BI62" s="12"/>
    </row>
    <row r="63" spans="1:61">
      <c r="A63" s="48" t="s">
        <v>183</v>
      </c>
      <c r="B63" s="46" t="s">
        <v>126</v>
      </c>
      <c r="C63" s="160">
        <v>102</v>
      </c>
      <c r="D63" s="285">
        <f>IF('Datos de Indicador'!E7="No dato","x",ROUND(IF('Datos de Indicador'!E7=0,0,IF(LOG('Datos de Indicador'!E7)&gt;D$302,10,IF(LOG('Datos de Indicador'!E7)&lt;D$301,0,10-(D$302-LOG('Datos de Indicador'!E7))/(D$302-D$301)*10))),1))</f>
        <v>10</v>
      </c>
      <c r="E63" s="153">
        <f>IF('Datos de Indicador'!E7="No dato","x",IF('Datos de Indicador'!E7="No dato","x", ('Datos de Indicador'!E7)/'Datos de Indicador'!AX7))</f>
        <v>2.4365981155144264E-2</v>
      </c>
      <c r="F63" s="154">
        <f t="shared" si="0"/>
        <v>10</v>
      </c>
      <c r="G63" s="155">
        <f t="shared" si="1"/>
        <v>10</v>
      </c>
      <c r="H63" s="285">
        <f>IF('Datos de Indicador'!F7="No dato","x",ROUND(IF('Datos de Indicador'!F7=0,0,IF(LOG('Datos de Indicador'!F7*1/40)&gt;H$302,10,IF(LOG('Datos de Indicador'!F7*1/40)&lt;H$301,0,10-(H$302-LOG('Datos de Indicador'!F7*1/40))/(H$302-H$301)*10))),1))</f>
        <v>0</v>
      </c>
      <c r="I63" s="153">
        <f>IF('Datos de Indicador'!F7="No dato","x",IF('Datos de Indicador'!F7="No dato","x",( 'Datos de Indicador'!F7*1/40)/'Datos de Indicador'!AX7))</f>
        <v>0</v>
      </c>
      <c r="J63" s="154">
        <f t="shared" si="2"/>
        <v>0</v>
      </c>
      <c r="K63" s="156">
        <f t="shared" si="3"/>
        <v>0</v>
      </c>
      <c r="L63" s="286">
        <f>IF('Datos de Indicador'!G7="No dato","x",ROUND(IF('Datos de Indicador'!G7=0,0,IF(LOG('Datos de Indicador'!G7)&gt;L$302,10,IF(LOG('Datos de Indicador'!G7)&lt;L$301,0,10-(L$302-LOG('Datos de Indicador'!G7))/(L$302-L$301)*10))),1))</f>
        <v>0</v>
      </c>
      <c r="M63" s="157">
        <f>IF('Datos de Indicador'!G7="No dato","x",IF('Datos de Indicador'!G7="No dato","x", 'Datos de Indicador'!G7/'Datos de Indicador'!AX7))</f>
        <v>0</v>
      </c>
      <c r="N63" s="158">
        <f t="shared" si="4"/>
        <v>0</v>
      </c>
      <c r="O63" s="156">
        <f t="shared" si="5"/>
        <v>0</v>
      </c>
      <c r="P63" s="155">
        <f t="shared" si="6"/>
        <v>0</v>
      </c>
      <c r="Q63" s="285">
        <f>IF('Datos de Indicador'!I7="No dato","x",ROUND(IF('Datos de Indicador'!I7=0,0,IF(LOG('Datos de Indicador'!I7)&gt;Q$302,10,IF(LOG('Datos de Indicador'!I7)&lt;Q$301,0,10-(Q$302-LOG('Datos de Indicador'!I7))/(Q$302-Q$301)*10))),1))</f>
        <v>0</v>
      </c>
      <c r="R63" s="153">
        <f>IF('Datos de Indicador'!I7="No dato","x",IF('Datos de Indicador'!I7="No dato","x",( 'Datos de Indicador'!I7)/'Datos de Indicador'!AX7))</f>
        <v>0</v>
      </c>
      <c r="S63" s="154">
        <f t="shared" si="7"/>
        <v>0</v>
      </c>
      <c r="T63" s="289">
        <f>IF('Datos de Indicador'!J7="No dato","x",ROUND(IF('Datos de Indicador'!J7=0,0,IF(LOG('Datos de Indicador'!J7)&gt;T$302,10,IF(LOG('Datos de Indicador'!J7)&lt;T$301,0,10-(T$302-LOG('Datos de Indicador'!J7))/(T$302-T$301)*10))),1))</f>
        <v>10</v>
      </c>
      <c r="U63" s="307">
        <f>IF('Datos de Indicador'!J7="No dato","x",IF('Datos de Indicador'!J7="No dato","x", ('Datos de Indicador'!J7)/'Datos de Indicador'!AX7))</f>
        <v>3.6010861050304199E-4</v>
      </c>
      <c r="V63" s="289">
        <f t="shared" si="8"/>
        <v>10</v>
      </c>
      <c r="W63" s="292">
        <f t="shared" si="9"/>
        <v>10</v>
      </c>
      <c r="X63" s="289">
        <f>IF('Datos de Indicador'!K7="No dato","x",ROUND(IF('Datos de Indicador'!K7=0,0,IF(LOG('Datos de Indicador'!K7)&gt;X$302,10,IF(LOG('Datos de Indicador'!K7)&lt;X$301,0,10-(X$302-LOG('Datos de Indicador'!K7))/(X$302-X$301)*10))),1))</f>
        <v>10</v>
      </c>
      <c r="Y63" s="310">
        <f>IF('Datos de Indicador'!K7="No dato","x",IF('Datos de Indicador'!K7="No dato","x", ('Datos de Indicador'!K7)/'Datos de Indicador'!AX7))</f>
        <v>3.6971290333353822E-6</v>
      </c>
      <c r="Z63" s="289">
        <f t="shared" si="10"/>
        <v>10</v>
      </c>
      <c r="AA63" s="292">
        <f t="shared" si="11"/>
        <v>10</v>
      </c>
      <c r="AB63" s="155">
        <f t="shared" si="12"/>
        <v>0</v>
      </c>
      <c r="AC63" s="155">
        <v>0</v>
      </c>
      <c r="AD63" s="155">
        <f t="shared" si="13"/>
        <v>0</v>
      </c>
      <c r="AE63" s="155">
        <v>-0.61147999763488803</v>
      </c>
      <c r="AF63" s="155">
        <f t="shared" si="14"/>
        <v>0.61147999763488803</v>
      </c>
      <c r="AG63" s="155">
        <f t="shared" si="15"/>
        <v>8.9495841131887435</v>
      </c>
      <c r="AH63" s="155">
        <v>6.2200002670287997</v>
      </c>
      <c r="AI63" s="155">
        <v>32.715999603271399</v>
      </c>
      <c r="AJ63" s="155">
        <v>15.6280002594</v>
      </c>
      <c r="AK63" s="155">
        <v>202</v>
      </c>
      <c r="AL63" s="155">
        <v>-1.0456800460815401</v>
      </c>
      <c r="AM63" s="155">
        <v>-1.55900001525878</v>
      </c>
      <c r="AN63" s="155">
        <v>-1.5407199859619101</v>
      </c>
      <c r="AO63" s="155">
        <v>-2.81435990333557</v>
      </c>
      <c r="AP63" s="155">
        <f t="shared" si="16"/>
        <v>0.24155340842830289</v>
      </c>
      <c r="AQ63" s="155">
        <f t="shared" si="17"/>
        <v>1.0047911237713645</v>
      </c>
      <c r="AR63" s="155">
        <f t="shared" si="18"/>
        <v>0.52448233699233837</v>
      </c>
      <c r="AS63" s="155">
        <f t="shared" si="19"/>
        <v>5.5182072829131652</v>
      </c>
      <c r="AT63" s="155">
        <f t="shared" si="20"/>
        <v>1.0456800460815401</v>
      </c>
      <c r="AU63" s="155">
        <f t="shared" si="21"/>
        <v>1.55900001525878</v>
      </c>
      <c r="AV63" s="155">
        <f t="shared" si="22"/>
        <v>1.5407199859619101</v>
      </c>
      <c r="AW63" s="155">
        <f t="shared" si="23"/>
        <v>2.81435990333557</v>
      </c>
      <c r="AX63" s="155">
        <f t="shared" si="24"/>
        <v>7.7918697817381091</v>
      </c>
      <c r="AY63" s="155">
        <f t="shared" si="25"/>
        <v>6.8420492635729886</v>
      </c>
      <c r="AZ63" s="155">
        <f t="shared" si="26"/>
        <v>7.2724509614174693</v>
      </c>
      <c r="BA63" s="155">
        <f t="shared" si="27"/>
        <v>5.3063008652302042</v>
      </c>
      <c r="BB63" s="155">
        <f t="shared" si="28"/>
        <v>6.338903865027735</v>
      </c>
      <c r="BC63" s="155">
        <f t="shared" si="29"/>
        <v>6.3078067312240593</v>
      </c>
      <c r="BD63" s="155">
        <f t="shared" si="30"/>
        <v>6.2994888830683022</v>
      </c>
      <c r="BE63" s="155">
        <f t="shared" si="31"/>
        <v>6.8040846913572288</v>
      </c>
      <c r="BF63" s="159">
        <f t="shared" si="32"/>
        <v>6.4915973521981236</v>
      </c>
      <c r="BG63" s="223"/>
      <c r="BH63" s="12"/>
      <c r="BI63" s="12"/>
    </row>
    <row r="64" spans="1:61">
      <c r="A64" s="48" t="s">
        <v>61</v>
      </c>
      <c r="B64" s="46" t="s">
        <v>126</v>
      </c>
      <c r="C64" s="160">
        <v>805</v>
      </c>
      <c r="D64" s="285">
        <f>IF('Datos de Indicador'!E119="No dato","x",ROUND(IF('Datos de Indicador'!E119=0,0,IF(LOG('Datos de Indicador'!E119)&gt;D$302,10,IF(LOG('Datos de Indicador'!E119)&lt;D$301,0,10-(D$302-LOG('Datos de Indicador'!E119))/(D$302-D$301)*10))),1))</f>
        <v>10</v>
      </c>
      <c r="E64" s="153">
        <f>IF('Datos de Indicador'!E119="No dato","x",IF('Datos de Indicador'!E119="No dato","x", ('Datos de Indicador'!E119)/'Datos de Indicador'!AX119))</f>
        <v>3.7719105818966161E-4</v>
      </c>
      <c r="F64" s="154">
        <f t="shared" si="0"/>
        <v>10</v>
      </c>
      <c r="G64" s="155">
        <f t="shared" si="1"/>
        <v>10</v>
      </c>
      <c r="H64" s="285">
        <f>IF('Datos de Indicador'!F119="No dato","x",ROUND(IF('Datos de Indicador'!F119=0,0,IF(LOG('Datos de Indicador'!F119*1/40)&gt;H$302,10,IF(LOG('Datos de Indicador'!F119*1/40)&lt;H$301,0,10-(H$302-LOG('Datos de Indicador'!F119*1/40))/(H$302-H$301)*10))),1))</f>
        <v>0</v>
      </c>
      <c r="I64" s="153">
        <f>IF('Datos de Indicador'!F119="No dato","x",IF('Datos de Indicador'!F119="No dato","x",( 'Datos de Indicador'!F119*1/40)/'Datos de Indicador'!AX119))</f>
        <v>0</v>
      </c>
      <c r="J64" s="154">
        <f t="shared" si="2"/>
        <v>0</v>
      </c>
      <c r="K64" s="156">
        <f t="shared" si="3"/>
        <v>0</v>
      </c>
      <c r="L64" s="286">
        <f>IF('Datos de Indicador'!G119="No dato","x",ROUND(IF('Datos de Indicador'!G119=0,0,IF(LOG('Datos de Indicador'!G119)&gt;L$302,10,IF(LOG('Datos de Indicador'!G119)&lt;L$301,0,10-(L$302-LOG('Datos de Indicador'!G119))/(L$302-L$301)*10))),1))</f>
        <v>0</v>
      </c>
      <c r="M64" s="157">
        <f>IF('Datos de Indicador'!G119="No dato","x",IF('Datos de Indicador'!G119="No dato","x", 'Datos de Indicador'!G119/'Datos de Indicador'!AX119))</f>
        <v>0</v>
      </c>
      <c r="N64" s="158">
        <f t="shared" si="4"/>
        <v>0</v>
      </c>
      <c r="O64" s="156">
        <f t="shared" si="5"/>
        <v>0</v>
      </c>
      <c r="P64" s="155">
        <f t="shared" si="6"/>
        <v>0</v>
      </c>
      <c r="Q64" s="285">
        <f>IF('Datos de Indicador'!I119="No dato","x",ROUND(IF('Datos de Indicador'!I119=0,0,IF(LOG('Datos de Indicador'!I119)&gt;Q$302,10,IF(LOG('Datos de Indicador'!I119)&lt;Q$301,0,10-(Q$302-LOG('Datos de Indicador'!I119))/(Q$302-Q$301)*10))),1))</f>
        <v>0</v>
      </c>
      <c r="R64" s="153">
        <f>IF('Datos de Indicador'!I119="No dato","x",IF('Datos de Indicador'!I119="No dato","x",( 'Datos de Indicador'!I119)/'Datos de Indicador'!AX119))</f>
        <v>0</v>
      </c>
      <c r="S64" s="154">
        <f t="shared" si="7"/>
        <v>0</v>
      </c>
      <c r="T64" s="289">
        <f>IF('Datos de Indicador'!J119="No dato","x",ROUND(IF('Datos de Indicador'!J119=0,0,IF(LOG('Datos de Indicador'!J119)&gt;T$302,10,IF(LOG('Datos de Indicador'!J119)&lt;T$301,0,10-(T$302-LOG('Datos de Indicador'!J119))/(T$302-T$301)*10))),1))</f>
        <v>10</v>
      </c>
      <c r="U64" s="307">
        <f>IF('Datos de Indicador'!J119="No dato","x",IF('Datos de Indicador'!J119="No dato","x", ('Datos de Indicador'!J119)/'Datos de Indicador'!AX119))</f>
        <v>4.0879569843376372E-4</v>
      </c>
      <c r="V64" s="289">
        <f t="shared" si="8"/>
        <v>10</v>
      </c>
      <c r="W64" s="292">
        <f t="shared" si="9"/>
        <v>10</v>
      </c>
      <c r="X64" s="289">
        <f>IF('Datos de Indicador'!K119="No dato","x",ROUND(IF('Datos de Indicador'!K119=0,0,IF(LOG('Datos de Indicador'!K119)&gt;X$302,10,IF(LOG('Datos de Indicador'!K119)&lt;X$301,0,10-(X$302-LOG('Datos de Indicador'!K119))/(X$302-X$301)*10))),1))</f>
        <v>10</v>
      </c>
      <c r="Y64" s="310">
        <f>IF('Datos de Indicador'!K119="No dato","x",IF('Datos de Indicador'!K119="No dato","x", ('Datos de Indicador'!K119)/'Datos de Indicador'!AX119))</f>
        <v>3.4148926797326217E-4</v>
      </c>
      <c r="Z64" s="289">
        <f t="shared" si="10"/>
        <v>10</v>
      </c>
      <c r="AA64" s="291">
        <f t="shared" si="11"/>
        <v>10</v>
      </c>
      <c r="AB64" s="155">
        <f t="shared" si="12"/>
        <v>0</v>
      </c>
      <c r="AC64" s="155">
        <v>0</v>
      </c>
      <c r="AD64" s="155">
        <f t="shared" si="13"/>
        <v>0</v>
      </c>
      <c r="AE64" s="155">
        <v>-0.62752002477645896</v>
      </c>
      <c r="AF64" s="155">
        <f t="shared" si="14"/>
        <v>0.62752002477645896</v>
      </c>
      <c r="AG64" s="155">
        <f t="shared" si="15"/>
        <v>9.3421447358603427</v>
      </c>
      <c r="AH64" s="155">
        <v>9.0000003576279006E-2</v>
      </c>
      <c r="AI64" s="155">
        <v>1.29999995231628</v>
      </c>
      <c r="AJ64" s="155">
        <v>0.37000000476799999</v>
      </c>
      <c r="AK64" s="155">
        <v>134</v>
      </c>
      <c r="AL64" s="155">
        <v>-1.6237999200820901</v>
      </c>
      <c r="AM64" s="155">
        <v>-2.0685999393463099</v>
      </c>
      <c r="AN64" s="155">
        <v>-1.8461999893188401</v>
      </c>
      <c r="AO64" s="155">
        <v>-3.0199999809265101</v>
      </c>
      <c r="AP64" s="155">
        <f t="shared" si="16"/>
        <v>3.4951457699525824E-3</v>
      </c>
      <c r="AQ64" s="155">
        <f t="shared" si="17"/>
        <v>3.9926287713366412E-2</v>
      </c>
      <c r="AR64" s="155">
        <f t="shared" si="18"/>
        <v>1.2417357561225646E-2</v>
      </c>
      <c r="AS64" s="155">
        <f t="shared" si="19"/>
        <v>3.6134453781512605</v>
      </c>
      <c r="AT64" s="155">
        <f t="shared" si="20"/>
        <v>1.6237999200820901</v>
      </c>
      <c r="AU64" s="155">
        <f t="shared" si="21"/>
        <v>2.0685999393463099</v>
      </c>
      <c r="AV64" s="155">
        <f t="shared" si="22"/>
        <v>1.8461999893188401</v>
      </c>
      <c r="AW64" s="155">
        <f t="shared" si="23"/>
        <v>3.0199999809265101</v>
      </c>
      <c r="AX64" s="155">
        <f t="shared" si="24"/>
        <v>0.57475355156366625</v>
      </c>
      <c r="AY64" s="155">
        <f t="shared" si="25"/>
        <v>2.3342299760427272</v>
      </c>
      <c r="AZ64" s="155">
        <f t="shared" si="26"/>
        <v>3.4128458606669199</v>
      </c>
      <c r="BA64" s="155">
        <f t="shared" si="27"/>
        <v>1.194814815167816</v>
      </c>
      <c r="BB64" s="155">
        <f t="shared" si="28"/>
        <v>5.0963747828889367</v>
      </c>
      <c r="BC64" s="155">
        <f t="shared" si="29"/>
        <v>5.3956927106260153</v>
      </c>
      <c r="BD64" s="155">
        <f t="shared" si="30"/>
        <v>5.570877203038024</v>
      </c>
      <c r="BE64" s="155">
        <f t="shared" si="31"/>
        <v>5.8013766988865134</v>
      </c>
      <c r="BF64" s="159">
        <f t="shared" si="32"/>
        <v>6.5570241226433907</v>
      </c>
      <c r="BG64" s="223"/>
      <c r="BH64" s="12"/>
      <c r="BI64" s="12"/>
    </row>
    <row r="65" spans="1:61">
      <c r="A65" s="49" t="s">
        <v>351</v>
      </c>
      <c r="B65" s="46" t="s">
        <v>354</v>
      </c>
      <c r="C65" s="160">
        <v>1804</v>
      </c>
      <c r="D65" s="285">
        <f>IF('Datos de Indicador'!E296="No dato","x",ROUND(IF('Datos de Indicador'!E296=0,0,IF(LOG('Datos de Indicador'!E296)&gt;D$302,10,IF(LOG('Datos de Indicador'!E296)&lt;D$301,0,10-(D$302-LOG('Datos de Indicador'!E296))/(D$302-D$301)*10))),1))</f>
        <v>10</v>
      </c>
      <c r="E65" s="153">
        <f>IF('Datos de Indicador'!E296="No dato","x",IF('Datos de Indicador'!E296="No dato","x", ('Datos de Indicador'!E296)/'Datos de Indicador'!AX296))</f>
        <v>0.23986127460749632</v>
      </c>
      <c r="F65" s="154">
        <f t="shared" si="0"/>
        <v>10</v>
      </c>
      <c r="G65" s="155">
        <f t="shared" si="1"/>
        <v>10</v>
      </c>
      <c r="H65" s="285">
        <f>IF('Datos de Indicador'!F296="No dato","x",ROUND(IF('Datos de Indicador'!F296=0,0,IF(LOG('Datos de Indicador'!F296*1/40)&gt;H$302,10,IF(LOG('Datos de Indicador'!F296*1/40)&lt;H$301,0,10-(H$302-LOG('Datos de Indicador'!F296*1/40))/(H$302-H$301)*10))),1))</f>
        <v>0</v>
      </c>
      <c r="I65" s="153">
        <f>IF('Datos de Indicador'!F296="No dato","x",IF('Datos de Indicador'!F296="No dato","x",( 'Datos de Indicador'!F296*1/40)/'Datos de Indicador'!AX296))</f>
        <v>0</v>
      </c>
      <c r="J65" s="154">
        <f t="shared" si="2"/>
        <v>0</v>
      </c>
      <c r="K65" s="156">
        <f t="shared" si="3"/>
        <v>0</v>
      </c>
      <c r="L65" s="286">
        <f>IF('Datos de Indicador'!G296="No dato","x",ROUND(IF('Datos de Indicador'!G296=0,0,IF(LOG('Datos de Indicador'!G296)&gt;L$302,10,IF(LOG('Datos de Indicador'!G296)&lt;L$301,0,10-(L$302-LOG('Datos de Indicador'!G296))/(L$302-L$301)*10))),1))</f>
        <v>0</v>
      </c>
      <c r="M65" s="157">
        <f>IF('Datos de Indicador'!G296="No dato","x",IF('Datos de Indicador'!G296="No dato","x", 'Datos de Indicador'!G296/'Datos de Indicador'!AX296))</f>
        <v>0</v>
      </c>
      <c r="N65" s="158">
        <f t="shared" si="4"/>
        <v>0</v>
      </c>
      <c r="O65" s="156">
        <f t="shared" si="5"/>
        <v>0</v>
      </c>
      <c r="P65" s="155">
        <f t="shared" si="6"/>
        <v>0</v>
      </c>
      <c r="Q65" s="285">
        <f>IF('Datos de Indicador'!I296="No dato","x",ROUND(IF('Datos de Indicador'!I296=0,0,IF(LOG('Datos de Indicador'!I296)&gt;Q$302,10,IF(LOG('Datos de Indicador'!I296)&lt;Q$301,0,10-(Q$302-LOG('Datos de Indicador'!I296))/(Q$302-Q$301)*10))),1))</f>
        <v>0</v>
      </c>
      <c r="R65" s="153">
        <f>IF('Datos de Indicador'!I296="No dato","x",IF('Datos de Indicador'!I296="No dato","x",( 'Datos de Indicador'!I296)/'Datos de Indicador'!AX296))</f>
        <v>0</v>
      </c>
      <c r="S65" s="154">
        <f t="shared" si="7"/>
        <v>0</v>
      </c>
      <c r="T65" s="289">
        <f>IF('Datos de Indicador'!J296="No dato","x",ROUND(IF('Datos de Indicador'!J296=0,0,IF(LOG('Datos de Indicador'!J296)&gt;T$302,10,IF(LOG('Datos de Indicador'!J296)&lt;T$301,0,10-(T$302-LOG('Datos de Indicador'!J296))/(T$302-T$301)*10))),1))</f>
        <v>10</v>
      </c>
      <c r="U65" s="307">
        <f>IF('Datos de Indicador'!J296="No dato","x",IF('Datos de Indicador'!J296="No dato","x", ('Datos de Indicador'!J296)/'Datos de Indicador'!AX296))</f>
        <v>3.1854410537591685E-4</v>
      </c>
      <c r="V65" s="289">
        <f t="shared" si="8"/>
        <v>10</v>
      </c>
      <c r="W65" s="292">
        <f t="shared" si="9"/>
        <v>10</v>
      </c>
      <c r="X65" s="289">
        <f>IF('Datos de Indicador'!K296="No dato","x",ROUND(IF('Datos de Indicador'!K296=0,0,IF(LOG('Datos de Indicador'!K296)&gt;X$302,10,IF(LOG('Datos de Indicador'!K296)&lt;X$301,0,10-(X$302-LOG('Datos de Indicador'!K296))/(X$302-X$301)*10))),1))</f>
        <v>10</v>
      </c>
      <c r="Y65" s="310">
        <f>IF('Datos de Indicador'!K296="No dato","x",IF('Datos de Indicador'!K296="No dato","x", ('Datos de Indicador'!K296)/'Datos de Indicador'!AX296))</f>
        <v>1.6892203840575119E-4</v>
      </c>
      <c r="Z65" s="289">
        <f t="shared" si="10"/>
        <v>10</v>
      </c>
      <c r="AA65" s="291">
        <f t="shared" si="11"/>
        <v>10</v>
      </c>
      <c r="AB65" s="155">
        <f t="shared" si="12"/>
        <v>0</v>
      </c>
      <c r="AC65" s="155">
        <v>0.97399997711181596</v>
      </c>
      <c r="AD65" s="155">
        <f t="shared" si="13"/>
        <v>0.2072340376833651</v>
      </c>
      <c r="AE65" s="155">
        <v>-0.57620000839233398</v>
      </c>
      <c r="AF65" s="155">
        <f t="shared" si="14"/>
        <v>0.57620000839233398</v>
      </c>
      <c r="AG65" s="155">
        <f t="shared" si="15"/>
        <v>8.0861482584568947</v>
      </c>
      <c r="AH65" s="155">
        <v>46.833999633788999</v>
      </c>
      <c r="AI65" s="155">
        <v>141.71000671386699</v>
      </c>
      <c r="AJ65" s="155">
        <v>100.461997986</v>
      </c>
      <c r="AK65" s="155">
        <v>264</v>
      </c>
      <c r="AL65" s="155">
        <v>-1.4127600193023599</v>
      </c>
      <c r="AM65" s="155">
        <v>-1.6162400245666499</v>
      </c>
      <c r="AN65" s="155">
        <v>-1.6936000585555999</v>
      </c>
      <c r="AO65" s="155">
        <v>-2.9290399551391602</v>
      </c>
      <c r="AP65" s="155">
        <f t="shared" si="16"/>
        <v>1.8187961022830679</v>
      </c>
      <c r="AQ65" s="155">
        <f t="shared" si="17"/>
        <v>4.3522728518873075</v>
      </c>
      <c r="AR65" s="155">
        <f t="shared" si="18"/>
        <v>3.3715473898155541</v>
      </c>
      <c r="AS65" s="155">
        <f t="shared" si="19"/>
        <v>7.2549019607843137</v>
      </c>
      <c r="AT65" s="155">
        <f t="shared" si="20"/>
        <v>1.4127600193023599</v>
      </c>
      <c r="AU65" s="155">
        <f t="shared" si="21"/>
        <v>1.6162400245666499</v>
      </c>
      <c r="AV65" s="155">
        <f t="shared" si="22"/>
        <v>1.6936000585555999</v>
      </c>
      <c r="AW65" s="155">
        <f t="shared" si="23"/>
        <v>2.9290399551391602</v>
      </c>
      <c r="AX65" s="155">
        <f t="shared" si="24"/>
        <v>3.2093273858656253</v>
      </c>
      <c r="AY65" s="155">
        <f t="shared" si="25"/>
        <v>6.3357155578950639</v>
      </c>
      <c r="AZ65" s="155">
        <f t="shared" si="26"/>
        <v>5.340878676811057</v>
      </c>
      <c r="BA65" s="155">
        <f t="shared" si="27"/>
        <v>3.0134334498190265</v>
      </c>
      <c r="BB65" s="155">
        <f t="shared" si="28"/>
        <v>5.8380205813581156</v>
      </c>
      <c r="BC65" s="155">
        <f t="shared" si="29"/>
        <v>6.7813314016303954</v>
      </c>
      <c r="BD65" s="155">
        <f t="shared" si="30"/>
        <v>6.4520710111044357</v>
      </c>
      <c r="BE65" s="155">
        <f t="shared" si="31"/>
        <v>6.7113892351005555</v>
      </c>
      <c r="BF65" s="159">
        <f t="shared" si="32"/>
        <v>6.3822303826900431</v>
      </c>
      <c r="BG65" s="223"/>
      <c r="BH65" s="12"/>
      <c r="BI65" s="12"/>
    </row>
    <row r="66" spans="1:61">
      <c r="A66" s="48" t="s">
        <v>142</v>
      </c>
      <c r="B66" s="46" t="s">
        <v>144</v>
      </c>
      <c r="C66" s="160">
        <v>303</v>
      </c>
      <c r="D66" s="285">
        <f>IF('Datos de Indicador'!E26="No dato","x",ROUND(IF('Datos de Indicador'!E26=0,0,IF(LOG('Datos de Indicador'!E26)&gt;D$302,10,IF(LOG('Datos de Indicador'!E26)&lt;D$301,0,10-(D$302-LOG('Datos de Indicador'!E26))/(D$302-D$301)*10))),1))</f>
        <v>10</v>
      </c>
      <c r="E66" s="153">
        <f>IF('Datos de Indicador'!E26="No dato","x",IF('Datos de Indicador'!E26="No dato","x", ('Datos de Indicador'!E26)/'Datos de Indicador'!AX26))</f>
        <v>2.8224254851306574E-3</v>
      </c>
      <c r="F66" s="154">
        <f t="shared" si="0"/>
        <v>10</v>
      </c>
      <c r="G66" s="155">
        <f t="shared" si="1"/>
        <v>10</v>
      </c>
      <c r="H66" s="285">
        <f>IF('Datos de Indicador'!F26="No dato","x",ROUND(IF('Datos de Indicador'!F26=0,0,IF(LOG('Datos de Indicador'!F26*1/40)&gt;H$302,10,IF(LOG('Datos de Indicador'!F26*1/40)&lt;H$301,0,10-(H$302-LOG('Datos de Indicador'!F26*1/40))/(H$302-H$301)*10))),1))</f>
        <v>0</v>
      </c>
      <c r="I66" s="153">
        <f>IF('Datos de Indicador'!F26="No dato","x",IF('Datos de Indicador'!F26="No dato","x",( 'Datos de Indicador'!F26*1/40)/'Datos de Indicador'!AX26))</f>
        <v>0</v>
      </c>
      <c r="J66" s="154">
        <f t="shared" si="2"/>
        <v>0</v>
      </c>
      <c r="K66" s="156">
        <f t="shared" si="3"/>
        <v>0</v>
      </c>
      <c r="L66" s="286">
        <f>IF('Datos de Indicador'!G26="No dato","x",ROUND(IF('Datos de Indicador'!G26=0,0,IF(LOG('Datos de Indicador'!G26)&gt;L$302,10,IF(LOG('Datos de Indicador'!G26)&lt;L$301,0,10-(L$302-LOG('Datos de Indicador'!G26))/(L$302-L$301)*10))),1))</f>
        <v>0</v>
      </c>
      <c r="M66" s="157">
        <f>IF('Datos de Indicador'!G26="No dato","x",IF('Datos de Indicador'!G26="No dato","x", 'Datos de Indicador'!G26/'Datos de Indicador'!AX26))</f>
        <v>0</v>
      </c>
      <c r="N66" s="158">
        <f t="shared" si="4"/>
        <v>0</v>
      </c>
      <c r="O66" s="156">
        <f t="shared" si="5"/>
        <v>0</v>
      </c>
      <c r="P66" s="155">
        <f t="shared" si="6"/>
        <v>0</v>
      </c>
      <c r="Q66" s="285">
        <f>IF('Datos de Indicador'!I26="No dato","x",ROUND(IF('Datos de Indicador'!I26=0,0,IF(LOG('Datos de Indicador'!I26)&gt;Q$302,10,IF(LOG('Datos de Indicador'!I26)&lt;Q$301,0,10-(Q$302-LOG('Datos de Indicador'!I26))/(Q$302-Q$301)*10))),1))</f>
        <v>10</v>
      </c>
      <c r="R66" s="153">
        <f>IF('Datos de Indicador'!I26="No dato","x",IF('Datos de Indicador'!I26="No dato","x",( 'Datos de Indicador'!I26)/'Datos de Indicador'!AX26))</f>
        <v>2.3715225903128849E-2</v>
      </c>
      <c r="S66" s="154">
        <f t="shared" si="7"/>
        <v>10</v>
      </c>
      <c r="T66" s="289">
        <f>IF('Datos de Indicador'!J26="No dato","x",ROUND(IF('Datos de Indicador'!J26=0,0,IF(LOG('Datos de Indicador'!J26)&gt;T$302,10,IF(LOG('Datos de Indicador'!J26)&lt;T$301,0,10-(T$302-LOG('Datos de Indicador'!J26))/(T$302-T$301)*10))),1))</f>
        <v>10</v>
      </c>
      <c r="U66" s="307">
        <f>IF('Datos de Indicador'!J26="No dato","x",IF('Datos de Indicador'!J26="No dato","x", ('Datos de Indicador'!J26)/'Datos de Indicador'!AX26))</f>
        <v>3.466479533656031E-4</v>
      </c>
      <c r="V66" s="289">
        <f t="shared" si="8"/>
        <v>10</v>
      </c>
      <c r="W66" s="292">
        <f t="shared" si="9"/>
        <v>10</v>
      </c>
      <c r="X66" s="289">
        <f>IF('Datos de Indicador'!K26="No dato","x",ROUND(IF('Datos de Indicador'!K26=0,0,IF(LOG('Datos de Indicador'!K26)&gt;X$302,10,IF(LOG('Datos de Indicador'!K26)&lt;X$301,0,10-(X$302-LOG('Datos de Indicador'!K26))/(X$302-X$301)*10))),1))</f>
        <v>10</v>
      </c>
      <c r="Y66" s="310">
        <f>IF('Datos de Indicador'!K26="No dato","x",IF('Datos de Indicador'!K26="No dato","x", ('Datos de Indicador'!K26)/'Datos de Indicador'!AX26))</f>
        <v>3.1925762194020527E-4</v>
      </c>
      <c r="Z66" s="289">
        <f t="shared" si="10"/>
        <v>10</v>
      </c>
      <c r="AA66" s="291">
        <f t="shared" si="11"/>
        <v>10</v>
      </c>
      <c r="AB66" s="155">
        <f t="shared" si="12"/>
        <v>10</v>
      </c>
      <c r="AC66" s="155">
        <v>0</v>
      </c>
      <c r="AD66" s="155">
        <f t="shared" si="13"/>
        <v>0</v>
      </c>
      <c r="AE66" s="155">
        <v>-0.50436002016067505</v>
      </c>
      <c r="AF66" s="155">
        <f t="shared" si="14"/>
        <v>0.50436002016067505</v>
      </c>
      <c r="AG66" s="155">
        <f t="shared" si="15"/>
        <v>6.3279498299860046</v>
      </c>
      <c r="AH66" s="155">
        <v>0.240000009536743</v>
      </c>
      <c r="AI66" s="155">
        <v>1.84000015258789</v>
      </c>
      <c r="AJ66" s="155">
        <v>0.84000003337899998</v>
      </c>
      <c r="AK66" s="155">
        <v>118</v>
      </c>
      <c r="AL66" s="155">
        <v>-1.4259999990463199</v>
      </c>
      <c r="AM66" s="155">
        <v>-1.7034000158309901</v>
      </c>
      <c r="AN66" s="155">
        <v>-1.66919994354248</v>
      </c>
      <c r="AO66" s="155">
        <v>-2.8815999031066801</v>
      </c>
      <c r="AP66" s="155">
        <f t="shared" si="16"/>
        <v>9.3203887198735139E-3</v>
      </c>
      <c r="AQ66" s="155">
        <f t="shared" si="17"/>
        <v>5.651106013809213E-2</v>
      </c>
      <c r="AR66" s="155">
        <f t="shared" si="18"/>
        <v>2.819075846349996E-2</v>
      </c>
      <c r="AS66" s="155">
        <f t="shared" si="19"/>
        <v>3.1652661064425769</v>
      </c>
      <c r="AT66" s="155">
        <f t="shared" si="20"/>
        <v>1.4259999990463199</v>
      </c>
      <c r="AU66" s="155">
        <f t="shared" si="21"/>
        <v>1.7034000158309901</v>
      </c>
      <c r="AV66" s="155">
        <f t="shared" si="22"/>
        <v>1.66919994354248</v>
      </c>
      <c r="AW66" s="155">
        <f t="shared" si="23"/>
        <v>2.8815999031066801</v>
      </c>
      <c r="AX66" s="155">
        <f t="shared" si="24"/>
        <v>3.0440425081185865</v>
      </c>
      <c r="AY66" s="155">
        <f t="shared" si="25"/>
        <v>5.5647156594435963</v>
      </c>
      <c r="AZ66" s="155">
        <f t="shared" si="26"/>
        <v>5.649163367555615</v>
      </c>
      <c r="BA66" s="155">
        <f t="shared" si="27"/>
        <v>3.9619310113389536</v>
      </c>
      <c r="BB66" s="155">
        <f t="shared" si="28"/>
        <v>5.5088938161397438</v>
      </c>
      <c r="BC66" s="155">
        <f t="shared" si="29"/>
        <v>5.9368711199302808</v>
      </c>
      <c r="BD66" s="155">
        <f t="shared" si="30"/>
        <v>5.9462256876698518</v>
      </c>
      <c r="BE66" s="155">
        <f t="shared" si="31"/>
        <v>6.1878661862969215</v>
      </c>
      <c r="BF66" s="159">
        <f t="shared" si="32"/>
        <v>6.054658304997667</v>
      </c>
      <c r="BG66" s="223"/>
      <c r="BH66" s="12"/>
      <c r="BI66" s="12"/>
    </row>
    <row r="67" spans="1:61">
      <c r="A67" s="48" t="s">
        <v>294</v>
      </c>
      <c r="B67" s="46" t="s">
        <v>144</v>
      </c>
      <c r="C67" s="160">
        <v>1506</v>
      </c>
      <c r="D67" s="285">
        <f>IF('Datos de Indicador'!E238="No dato","x",ROUND(IF('Datos de Indicador'!E238=0,0,IF(LOG('Datos de Indicador'!E238)&gt;D$302,10,IF(LOG('Datos de Indicador'!E238)&lt;D$301,0,10-(D$302-LOG('Datos de Indicador'!E238))/(D$302-D$301)*10))),1))</f>
        <v>10</v>
      </c>
      <c r="E67" s="153">
        <f>IF('Datos de Indicador'!E238="No dato","x",IF('Datos de Indicador'!E238="No dato","x", ('Datos de Indicador'!E238)/'Datos de Indicador'!AX238))</f>
        <v>4.7346467243346632E-4</v>
      </c>
      <c r="F67" s="154">
        <f t="shared" ref="F67:F130" si="33">IF(E67="x","x",ROUND(IF(E67&gt;F$302,10,IF(E67&lt;$F$301,0,10-(F$302-E67)/(F$302-F$301)*10)),1))</f>
        <v>10</v>
      </c>
      <c r="G67" s="155">
        <f t="shared" ref="G67:G130" si="34">IF(D67="x",                                              (IF(F67="x","x",ROUND(((10-GEOMEAN(((10-D67)/10*9+1),((10-F67)/10*9+1)))/9*10),1))),ROUND(((10-GEOMEAN(((10-D67)/10*9+1),((10-F67)/10*9+1)))/9*10),1))</f>
        <v>10</v>
      </c>
      <c r="H67" s="285">
        <f>IF('Datos de Indicador'!F238="No dato","x",ROUND(IF('Datos de Indicador'!F238=0,0,IF(LOG('Datos de Indicador'!F238*1/40)&gt;H$302,10,IF(LOG('Datos de Indicador'!F238*1/40)&lt;H$301,0,10-(H$302-LOG('Datos de Indicador'!F238*1/40))/(H$302-H$301)*10))),1))</f>
        <v>0</v>
      </c>
      <c r="I67" s="153">
        <f>IF('Datos de Indicador'!F238="No dato","x",IF('Datos de Indicador'!F238="No dato","x",( 'Datos de Indicador'!F238*1/40)/'Datos de Indicador'!AX238))</f>
        <v>0</v>
      </c>
      <c r="J67" s="154">
        <f t="shared" ref="J67:J130" si="35">IF(I67="x","x",ROUND(IF(I67&gt;J$302,10,IF(I67&lt;$J$301,0,10-(J$302-I67)/(J$302-J$301)*10)),1))</f>
        <v>0</v>
      </c>
      <c r="K67" s="156">
        <f t="shared" ref="K67:K130" si="36">ROUND(IF(H67="x",J67,(10-GEOMEAN(((10-H67)/10*9+1),((10-J67)/10*9+1)))/9*10),1)</f>
        <v>0</v>
      </c>
      <c r="L67" s="286">
        <f>IF('Datos de Indicador'!G238="No dato","x",ROUND(IF('Datos de Indicador'!G238=0,0,IF(LOG('Datos de Indicador'!G238)&gt;L$302,10,IF(LOG('Datos de Indicador'!G238)&lt;L$301,0,10-(L$302-LOG('Datos de Indicador'!G238))/(L$302-L$301)*10))),1))</f>
        <v>0</v>
      </c>
      <c r="M67" s="157">
        <f>IF('Datos de Indicador'!G238="No dato","x",IF('Datos de Indicador'!G238="No dato","x", 'Datos de Indicador'!G238/'Datos de Indicador'!AX238))</f>
        <v>0</v>
      </c>
      <c r="N67" s="158">
        <f t="shared" ref="N67:N130" si="37">IF(M67="x","x",ROUND(IF(M67&gt;N$302,10,IF(M67&lt;$N$301,0,10-(N$302-M67)/(N$302-N$301)*10)),1))</f>
        <v>0</v>
      </c>
      <c r="O67" s="156">
        <f t="shared" ref="O67:O130" si="38">ROUND(IF(L67="x",N67,(10-GEOMEAN(((10-L67)/10*9+1),((10-N67)/10*9+1)))/9*10),1)</f>
        <v>0</v>
      </c>
      <c r="P67" s="155">
        <f t="shared" ref="P67:P130" si="39">ROUND(IF(K67="x",O67,(10-GEOMEAN(((10-K67)/10*9+1),((10-O67)/10*9+1)))/9*10),1)</f>
        <v>0</v>
      </c>
      <c r="Q67" s="285">
        <f>IF('Datos de Indicador'!I238="No dato","x",ROUND(IF('Datos de Indicador'!I238=0,0,IF(LOG('Datos de Indicador'!I238)&gt;Q$302,10,IF(LOG('Datos de Indicador'!I238)&lt;Q$301,0,10-(Q$302-LOG('Datos de Indicador'!I238))/(Q$302-Q$301)*10))),1))</f>
        <v>10</v>
      </c>
      <c r="R67" s="153">
        <f>IF('Datos de Indicador'!I238="No dato","x",IF('Datos de Indicador'!I238="No dato","x",( 'Datos de Indicador'!I238)/'Datos de Indicador'!AX238))</f>
        <v>2.225283960437292E-2</v>
      </c>
      <c r="S67" s="154">
        <f t="shared" ref="S67:S130" si="40">IF(R67="x","x",ROUND(IF(R67&gt;S$302,10,IF(R67&lt;$S$301,0,10-(S$302-R67)/(S$302-S$301)*10)),1))</f>
        <v>10</v>
      </c>
      <c r="T67" s="289">
        <f>IF('Datos de Indicador'!J238="No dato","x",ROUND(IF('Datos de Indicador'!J238=0,0,IF(LOG('Datos de Indicador'!J238)&gt;T$302,10,IF(LOG('Datos de Indicador'!J238)&lt;T$301,0,10-(T$302-LOG('Datos de Indicador'!J238))/(T$302-T$301)*10))),1))</f>
        <v>10</v>
      </c>
      <c r="U67" s="307">
        <f>IF('Datos de Indicador'!J238="No dato","x",IF('Datos de Indicador'!J238="No dato","x", ('Datos de Indicador'!J238)/'Datos de Indicador'!AX238))</f>
        <v>3.0779938354899642E-4</v>
      </c>
      <c r="V67" s="289">
        <f t="shared" ref="V67:V130" si="41">IF(U67="x","x",ROUND(IF(U67&gt;V$302,10,IF(U67&lt;$V$301,0,10-(V$302-U67)/(V$302-V$301)*10)),1))</f>
        <v>10</v>
      </c>
      <c r="W67" s="292">
        <f t="shared" ref="W67:W130" si="42">IF(T67="x",                                              (IF(V67="x","x",ROUND(((10-GEOMEAN(((10-T67)/10*9+1),((10-V67)/10*9+1)))/9*10),1))),ROUND(((10-GEOMEAN(((10-T67)/10*9+1),((10-V67)/10*9+1)))/9*10),1))</f>
        <v>10</v>
      </c>
      <c r="X67" s="289">
        <f>IF('Datos de Indicador'!K238="No dato","x",ROUND(IF('Datos de Indicador'!K238=0,0,IF(LOG('Datos de Indicador'!K238)&gt;X$302,10,IF(LOG('Datos de Indicador'!K238)&lt;X$301,0,10-(X$302-LOG('Datos de Indicador'!K238))/(X$302-X$301)*10))),1))</f>
        <v>10</v>
      </c>
      <c r="Y67" s="310">
        <f>IF('Datos de Indicador'!K238="No dato","x",IF('Datos de Indicador'!K238="No dato","x", ('Datos de Indicador'!K238)/'Datos de Indicador'!AX238))</f>
        <v>1.5697370134414135E-5</v>
      </c>
      <c r="Z67" s="289">
        <f t="shared" ref="Z67:Z130" si="43">IF(Y67="x","x",ROUND(IF(Y67&gt;Z$302,10,IF(Y67&lt;$Z$301,0,10-(Z$302-Y67)/(Z$302-Z$301)*10)),1))</f>
        <v>10</v>
      </c>
      <c r="AA67" s="291">
        <f t="shared" ref="AA67:AA130" si="44">IF(X67="x",                                              (IF(Z67="x","x",ROUND(((10-GEOMEAN(((10-X67)/10*9+1),((10-Z67)/10*9+1)))/9*10),1))),ROUND(((10-GEOMEAN(((10-X67)/10*9+1),((10-Z67)/10*9+1)))/9*10),1))</f>
        <v>10</v>
      </c>
      <c r="AB67" s="155">
        <f t="shared" ref="AB67:AB130" si="45">ROUND(IF(Q67="x",S67,(10-GEOMEAN(((10-Q67)/10*9+1),((10-S67)/10*9+1)))/9*10),1)</f>
        <v>10</v>
      </c>
      <c r="AC67" s="155">
        <v>0</v>
      </c>
      <c r="AD67" s="155">
        <f t="shared" ref="AD67:AD130" si="46">(AC67/47)*10</f>
        <v>0</v>
      </c>
      <c r="AE67" s="155">
        <v>-0.52020001411437999</v>
      </c>
      <c r="AF67" s="155">
        <f t="shared" ref="AF67:AF130" si="47">-1*AE67</f>
        <v>0.52020001411437999</v>
      </c>
      <c r="AG67" s="155">
        <f t="shared" ref="AG67:AG130" si="48">((AF67-$AF$302)/($AF$301-$AF$302))*10</f>
        <v>6.7156148778502445</v>
      </c>
      <c r="AH67" s="155">
        <v>4.0000001899900004E-3</v>
      </c>
      <c r="AI67" s="155">
        <v>0.30599999427795399</v>
      </c>
      <c r="AJ67" s="155">
        <v>8.0000003799800008E-3</v>
      </c>
      <c r="AK67" s="155">
        <v>61</v>
      </c>
      <c r="AL67" s="155">
        <v>-1.4495600461959799</v>
      </c>
      <c r="AM67" s="155">
        <v>-2.0487201213836599</v>
      </c>
      <c r="AN67" s="155">
        <v>-1.9399600028991699</v>
      </c>
      <c r="AO67" s="155">
        <v>-3.0239200592040998</v>
      </c>
      <c r="AP67" s="155">
        <f t="shared" ref="AP67:AP130" si="49">((AH67-$AH4366)/($AH$301-$AH$302))*10</f>
        <v>1.5533981320349515E-4</v>
      </c>
      <c r="AQ67" s="155">
        <f t="shared" ref="AQ67:AQ130" si="50">((AI67-$AI$302)/($AI$301-$AI$302))*10</f>
        <v>9.3980340461256081E-3</v>
      </c>
      <c r="AR67" s="155">
        <f t="shared" ref="AR67:AR130" si="51">((AJ67-$AJ$302)/($AJ$301-$AJ$302))*10</f>
        <v>2.6848341602168593E-4</v>
      </c>
      <c r="AS67" s="155">
        <f t="shared" ref="AS67:AS130" si="52">((AK67-$AK$302)/($AK$301-$AK$302))*10</f>
        <v>1.5686274509803921</v>
      </c>
      <c r="AT67" s="155">
        <f t="shared" ref="AT67:AT130" si="53">-1*AL67</f>
        <v>1.4495600461959799</v>
      </c>
      <c r="AU67" s="155">
        <f t="shared" ref="AU67:AU130" si="54">-1*AM67</f>
        <v>2.0487201213836599</v>
      </c>
      <c r="AV67" s="155">
        <f t="shared" ref="AV67:AV130" si="55">-1*AN67</f>
        <v>1.9399600028991699</v>
      </c>
      <c r="AW67" s="155">
        <f t="shared" ref="AW67:AW130" si="56">-1*AO67</f>
        <v>3.0239200592040998</v>
      </c>
      <c r="AX67" s="155">
        <f t="shared" ref="AX67:AX130" si="57">((AT67-$AT$302)/($AT$301-$AT$302))*10</f>
        <v>2.7499242701641435</v>
      </c>
      <c r="AY67" s="155">
        <f t="shared" ref="AY67:AY130" si="58">((AU67-$AU$302)/($AU$301-$AU$302))*10</f>
        <v>2.5100828806621402</v>
      </c>
      <c r="AZ67" s="155">
        <f t="shared" ref="AZ67:AZ130" si="59">((AV67-$AV$302)/($AV$301-$AV$302))*10</f>
        <v>2.2282294449133278</v>
      </c>
      <c r="BA67" s="155">
        <f t="shared" ref="BA67:BA130" si="60">((AW67-$AW$302)/($AW$301-$AW$302))*10</f>
        <v>1.116438326779579</v>
      </c>
      <c r="BB67" s="155">
        <f t="shared" ref="BB67:BB130" si="61">AVERAGE(P67,W67,AA67,AP67,G67,AX67)</f>
        <v>5.4583466016628917</v>
      </c>
      <c r="BC67" s="155">
        <f t="shared" ref="BC67:BC130" si="62">AVERAGE(P67,W67,AA67,AQ67,G67,AY67)</f>
        <v>5.4199134857847113</v>
      </c>
      <c r="BD67" s="155">
        <f t="shared" ref="BD67:BD130" si="63">AVERAGE(P67,W67,AA67,AR67,G67,AZ67)</f>
        <v>5.3714163213882244</v>
      </c>
      <c r="BE67" s="155">
        <f t="shared" ref="BE67:BE130" si="64">AVERAGE(P67,W67,AA67,AS67,G67,BA67)</f>
        <v>5.4475109629599956</v>
      </c>
      <c r="BF67" s="159">
        <f t="shared" ref="BF67:BF130" si="65">AVERAGE(P67,W67,AA67,AD67,G67,AG67)</f>
        <v>6.1192691463083735</v>
      </c>
      <c r="BG67" s="223"/>
      <c r="BH67" s="12"/>
      <c r="BI67" s="12"/>
    </row>
    <row r="68" spans="1:61">
      <c r="A68" s="48" t="s">
        <v>186</v>
      </c>
      <c r="B68" s="46" t="s">
        <v>191</v>
      </c>
      <c r="C68" s="160">
        <v>606</v>
      </c>
      <c r="D68" s="285">
        <f>IF('Datos de Indicador'!E85="No dato","x",ROUND(IF('Datos de Indicador'!E85=0,0,IF(LOG('Datos de Indicador'!E85)&gt;D$302,10,IF(LOG('Datos de Indicador'!E85)&lt;D$301,0,10-(D$302-LOG('Datos de Indicador'!E85))/(D$302-D$301)*10))),1))</f>
        <v>10</v>
      </c>
      <c r="E68" s="153">
        <f>IF('Datos de Indicador'!E85="No dato","x",IF('Datos de Indicador'!E85="No dato","x", ('Datos de Indicador'!E85)/'Datos de Indicador'!AX85))</f>
        <v>1.3379860962108865E-2</v>
      </c>
      <c r="F68" s="154">
        <f t="shared" si="33"/>
        <v>10</v>
      </c>
      <c r="G68" s="155">
        <f t="shared" si="34"/>
        <v>10</v>
      </c>
      <c r="H68" s="285">
        <f>IF('Datos de Indicador'!F85="No dato","x",ROUND(IF('Datos de Indicador'!F85=0,0,IF(LOG('Datos de Indicador'!F85*1/40)&gt;H$302,10,IF(LOG('Datos de Indicador'!F85*1/40)&lt;H$301,0,10-(H$302-LOG('Datos de Indicador'!F85*1/40))/(H$302-H$301)*10))),1))</f>
        <v>0</v>
      </c>
      <c r="I68" s="153">
        <f>IF('Datos de Indicador'!F85="No dato","x",IF('Datos de Indicador'!F85="No dato","x",( 'Datos de Indicador'!F85*1/40)/'Datos de Indicador'!AX85))</f>
        <v>0</v>
      </c>
      <c r="J68" s="154">
        <f t="shared" si="35"/>
        <v>0</v>
      </c>
      <c r="K68" s="156">
        <f t="shared" si="36"/>
        <v>0</v>
      </c>
      <c r="L68" s="286">
        <f>IF('Datos de Indicador'!G85="No dato","x",ROUND(IF('Datos de Indicador'!G85=0,0,IF(LOG('Datos de Indicador'!G85)&gt;L$302,10,IF(LOG('Datos de Indicador'!G85)&lt;L$301,0,10-(L$302-LOG('Datos de Indicador'!G85))/(L$302-L$301)*10))),1))</f>
        <v>10</v>
      </c>
      <c r="M68" s="157">
        <f>IF('Datos de Indicador'!G85="No dato","x",IF('Datos de Indicador'!G85="No dato","x", 'Datos de Indicador'!G85/'Datos de Indicador'!AX85))</f>
        <v>3.3936255255597021E-2</v>
      </c>
      <c r="N68" s="158">
        <f t="shared" si="37"/>
        <v>10</v>
      </c>
      <c r="O68" s="156">
        <f t="shared" si="38"/>
        <v>10</v>
      </c>
      <c r="P68" s="155">
        <f t="shared" si="39"/>
        <v>7.6</v>
      </c>
      <c r="Q68" s="285">
        <f>IF('Datos de Indicador'!I85="No dato","x",ROUND(IF('Datos de Indicador'!I85=0,0,IF(LOG('Datos de Indicador'!I85)&gt;Q$302,10,IF(LOG('Datos de Indicador'!I85)&lt;Q$301,0,10-(Q$302-LOG('Datos de Indicador'!I85))/(Q$302-Q$301)*10))),1))</f>
        <v>10</v>
      </c>
      <c r="R68" s="153">
        <f>IF('Datos de Indicador'!I85="No dato","x",IF('Datos de Indicador'!I85="No dato","x",( 'Datos de Indicador'!I85)/'Datos de Indicador'!AX85))</f>
        <v>1.8113075510915819E-2</v>
      </c>
      <c r="S68" s="154">
        <f t="shared" si="40"/>
        <v>10</v>
      </c>
      <c r="T68" s="289">
        <f>IF('Datos de Indicador'!J85="No dato","x",ROUND(IF('Datos de Indicador'!J85=0,0,IF(LOG('Datos de Indicador'!J85)&gt;T$302,10,IF(LOG('Datos de Indicador'!J85)&lt;T$301,0,10-(T$302-LOG('Datos de Indicador'!J85))/(T$302-T$301)*10))),1))</f>
        <v>10</v>
      </c>
      <c r="U68" s="307">
        <f>IF('Datos de Indicador'!J85="No dato","x",IF('Datos de Indicador'!J85="No dato","x", ('Datos de Indicador'!J85)/'Datos de Indicador'!AX85))</f>
        <v>3.3371566959643564E-4</v>
      </c>
      <c r="V68" s="289">
        <f t="shared" si="41"/>
        <v>10</v>
      </c>
      <c r="W68" s="292">
        <f t="shared" si="42"/>
        <v>10</v>
      </c>
      <c r="X68" s="289">
        <f>IF('Datos de Indicador'!K85="No dato","x",ROUND(IF('Datos de Indicador'!K85=0,0,IF(LOG('Datos de Indicador'!K85)&gt;X$302,10,IF(LOG('Datos de Indicador'!K85)&lt;X$301,0,10-(X$302-LOG('Datos de Indicador'!K85))/(X$302-X$301)*10))),1))</f>
        <v>0</v>
      </c>
      <c r="Y68" s="310">
        <f>IF('Datos de Indicador'!K85="No dato","x",IF('Datos de Indicador'!K85="No dato","x", ('Datos de Indicador'!K85)/'Datos de Indicador'!AX85))</f>
        <v>0</v>
      </c>
      <c r="Z68" s="289">
        <f t="shared" si="43"/>
        <v>0</v>
      </c>
      <c r="AA68" s="291">
        <f t="shared" si="44"/>
        <v>0</v>
      </c>
      <c r="AB68" s="155">
        <f t="shared" si="45"/>
        <v>10</v>
      </c>
      <c r="AC68" s="155">
        <v>28.296003341674801</v>
      </c>
      <c r="AD68" s="155">
        <f t="shared" si="46"/>
        <v>6.0204262429095321</v>
      </c>
      <c r="AE68" s="155">
        <v>-0.64267998933792103</v>
      </c>
      <c r="AF68" s="155">
        <f t="shared" si="47"/>
        <v>0.64267998933792103</v>
      </c>
      <c r="AG68" s="155">
        <f t="shared" si="48"/>
        <v>9.7131668716336179</v>
      </c>
      <c r="AH68" s="155">
        <v>164.04400634765599</v>
      </c>
      <c r="AI68" s="155">
        <v>242.16799926757801</v>
      </c>
      <c r="AJ68" s="155">
        <v>208.628005981</v>
      </c>
      <c r="AK68" s="155">
        <v>339</v>
      </c>
      <c r="AL68" s="155">
        <v>-1.11391997337341</v>
      </c>
      <c r="AM68" s="155">
        <v>-1.3555999994277901</v>
      </c>
      <c r="AN68" s="155">
        <v>-1.6501600742339999</v>
      </c>
      <c r="AO68" s="155">
        <v>-2.86676001548767</v>
      </c>
      <c r="AP68" s="155">
        <f t="shared" si="49"/>
        <v>6.3706410232099415</v>
      </c>
      <c r="AQ68" s="155">
        <f t="shared" si="50"/>
        <v>7.4375919756766766</v>
      </c>
      <c r="AR68" s="155">
        <f t="shared" si="51"/>
        <v>7.0016446328858342</v>
      </c>
      <c r="AS68" s="155">
        <f t="shared" si="52"/>
        <v>9.355742296918768</v>
      </c>
      <c r="AT68" s="155">
        <f t="shared" si="53"/>
        <v>1.11391997337341</v>
      </c>
      <c r="AU68" s="155">
        <f t="shared" si="54"/>
        <v>1.3555999994277901</v>
      </c>
      <c r="AV68" s="155">
        <f t="shared" si="55"/>
        <v>1.6501600742339999</v>
      </c>
      <c r="AW68" s="155">
        <f t="shared" si="56"/>
        <v>2.86676001548767</v>
      </c>
      <c r="AX68" s="155">
        <f t="shared" si="57"/>
        <v>6.9399781430783918</v>
      </c>
      <c r="AY68" s="155">
        <f t="shared" si="58"/>
        <v>8.6412852349845739</v>
      </c>
      <c r="AZ68" s="155">
        <f t="shared" si="59"/>
        <v>5.889723718128776</v>
      </c>
      <c r="BA68" s="155">
        <f t="shared" si="60"/>
        <v>4.2586338313574466</v>
      </c>
      <c r="BB68" s="155">
        <f t="shared" si="61"/>
        <v>6.8184365277147228</v>
      </c>
      <c r="BC68" s="155">
        <f t="shared" si="62"/>
        <v>7.2798128684435417</v>
      </c>
      <c r="BD68" s="155">
        <f t="shared" si="63"/>
        <v>6.7485613918357688</v>
      </c>
      <c r="BE68" s="155">
        <f t="shared" si="64"/>
        <v>6.8690626880460357</v>
      </c>
      <c r="BF68" s="159">
        <f t="shared" si="65"/>
        <v>7.2222655190905245</v>
      </c>
      <c r="BG68" s="223"/>
      <c r="BH68" s="12"/>
      <c r="BI68" s="12"/>
    </row>
    <row r="69" spans="1:61">
      <c r="A69" s="45" t="s">
        <v>31</v>
      </c>
      <c r="B69" s="46" t="s">
        <v>36</v>
      </c>
      <c r="C69" s="160">
        <v>1305</v>
      </c>
      <c r="D69" s="285">
        <f>IF('Datos de Indicador'!E193="No dato","x",ROUND(IF('Datos de Indicador'!E193=0,0,IF(LOG('Datos de Indicador'!E193)&gt;D$302,10,IF(LOG('Datos de Indicador'!E193)&lt;D$301,0,10-(D$302-LOG('Datos de Indicador'!E193))/(D$302-D$301)*10))),1))</f>
        <v>10</v>
      </c>
      <c r="E69" s="153">
        <f>IF('Datos de Indicador'!E193="No dato","x",IF('Datos de Indicador'!E193="No dato","x", ('Datos de Indicador'!E193)/'Datos de Indicador'!AX193))</f>
        <v>3.2803577426939872E-5</v>
      </c>
      <c r="F69" s="154">
        <f t="shared" si="33"/>
        <v>10</v>
      </c>
      <c r="G69" s="155">
        <f t="shared" si="34"/>
        <v>10</v>
      </c>
      <c r="H69" s="285">
        <f>IF('Datos de Indicador'!F193="No dato","x",ROUND(IF('Datos de Indicador'!F193=0,0,IF(LOG('Datos de Indicador'!F193*1/40)&gt;H$302,10,IF(LOG('Datos de Indicador'!F193*1/40)&lt;H$301,0,10-(H$302-LOG('Datos de Indicador'!F193*1/40))/(H$302-H$301)*10))),1))</f>
        <v>0</v>
      </c>
      <c r="I69" s="153">
        <f>IF('Datos de Indicador'!F193="No dato","x",IF('Datos de Indicador'!F193="No dato","x",( 'Datos de Indicador'!F193*1/40)/'Datos de Indicador'!AX193))</f>
        <v>0</v>
      </c>
      <c r="J69" s="154">
        <f t="shared" si="35"/>
        <v>0</v>
      </c>
      <c r="K69" s="156">
        <f t="shared" si="36"/>
        <v>0</v>
      </c>
      <c r="L69" s="286">
        <f>IF('Datos de Indicador'!G193="No dato","x",ROUND(IF('Datos de Indicador'!G193=0,0,IF(LOG('Datos de Indicador'!G193)&gt;L$302,10,IF(LOG('Datos de Indicador'!G193)&lt;L$301,0,10-(L$302-LOG('Datos de Indicador'!G193))/(L$302-L$301)*10))),1))</f>
        <v>0</v>
      </c>
      <c r="M69" s="157">
        <f>IF('Datos de Indicador'!G193="No dato","x",IF('Datos de Indicador'!G193="No dato","x", 'Datos de Indicador'!G193/'Datos de Indicador'!AX193))</f>
        <v>0</v>
      </c>
      <c r="N69" s="158">
        <f t="shared" si="37"/>
        <v>0</v>
      </c>
      <c r="O69" s="156">
        <f t="shared" si="38"/>
        <v>0</v>
      </c>
      <c r="P69" s="155">
        <f t="shared" si="39"/>
        <v>0</v>
      </c>
      <c r="Q69" s="285">
        <f>IF('Datos de Indicador'!I193="No dato","x",ROUND(IF('Datos de Indicador'!I193=0,0,IF(LOG('Datos de Indicador'!I193)&gt;Q$302,10,IF(LOG('Datos de Indicador'!I193)&lt;Q$301,0,10-(Q$302-LOG('Datos de Indicador'!I193))/(Q$302-Q$301)*10))),1))</f>
        <v>10</v>
      </c>
      <c r="R69" s="153">
        <f>IF('Datos de Indicador'!I193="No dato","x",IF('Datos de Indicador'!I193="No dato","x",( 'Datos de Indicador'!I193)/'Datos de Indicador'!AX193))</f>
        <v>2.0928682398387639E-2</v>
      </c>
      <c r="S69" s="154">
        <f t="shared" si="40"/>
        <v>10</v>
      </c>
      <c r="T69" s="289">
        <f>IF('Datos de Indicador'!J193="No dato","x",ROUND(IF('Datos de Indicador'!J193=0,0,IF(LOG('Datos de Indicador'!J193)&gt;T$302,10,IF(LOG('Datos de Indicador'!J193)&lt;T$301,0,10-(T$302-LOG('Datos de Indicador'!J193))/(T$302-T$301)*10))),1))</f>
        <v>10</v>
      </c>
      <c r="U69" s="307">
        <f>IF('Datos de Indicador'!J193="No dato","x",IF('Datos de Indicador'!J193="No dato","x", ('Datos de Indicador'!J193)/'Datos de Indicador'!AX193))</f>
        <v>3.255230202384951E-4</v>
      </c>
      <c r="V69" s="289">
        <f t="shared" si="41"/>
        <v>10</v>
      </c>
      <c r="W69" s="292">
        <f t="shared" si="42"/>
        <v>10</v>
      </c>
      <c r="X69" s="289">
        <f>IF('Datos de Indicador'!K193="No dato","x",ROUND(IF('Datos de Indicador'!K193=0,0,IF(LOG('Datos de Indicador'!K193)&gt;X$302,10,IF(LOG('Datos de Indicador'!K193)&lt;X$301,0,10-(X$302-LOG('Datos de Indicador'!K193))/(X$302-X$301)*10))),1))</f>
        <v>0</v>
      </c>
      <c r="Y69" s="310">
        <f>IF('Datos de Indicador'!K193="No dato","x",IF('Datos de Indicador'!K193="No dato","x", ('Datos de Indicador'!K193)/'Datos de Indicador'!AX193))</f>
        <v>0</v>
      </c>
      <c r="Z69" s="289">
        <f t="shared" si="43"/>
        <v>0</v>
      </c>
      <c r="AA69" s="291">
        <f t="shared" si="44"/>
        <v>0</v>
      </c>
      <c r="AB69" s="155">
        <f t="shared" si="45"/>
        <v>10</v>
      </c>
      <c r="AC69" s="155">
        <v>0</v>
      </c>
      <c r="AD69" s="155">
        <f t="shared" si="46"/>
        <v>0</v>
      </c>
      <c r="AE69" s="155">
        <v>-0.50888001918792702</v>
      </c>
      <c r="AF69" s="155">
        <f t="shared" si="47"/>
        <v>0.50888001918792702</v>
      </c>
      <c r="AG69" s="155">
        <f t="shared" si="48"/>
        <v>6.4385714403456538</v>
      </c>
      <c r="AH69" s="155">
        <v>7.0000000000000001E-15</v>
      </c>
      <c r="AI69" s="155">
        <v>3.0199999999999998E-13</v>
      </c>
      <c r="AJ69" s="155">
        <v>1.6967761288900001E-13</v>
      </c>
      <c r="AK69" s="155">
        <v>56</v>
      </c>
      <c r="AL69" s="155">
        <v>-1.3014000654220499</v>
      </c>
      <c r="AM69" s="155">
        <v>-1.49140000343322</v>
      </c>
      <c r="AN69" s="155">
        <v>-1.71780002117157</v>
      </c>
      <c r="AO69" s="155">
        <v>-2.9897999763488698</v>
      </c>
      <c r="AP69" s="155">
        <f t="shared" si="49"/>
        <v>2.7184466019417475E-16</v>
      </c>
      <c r="AQ69" s="155">
        <f t="shared" si="50"/>
        <v>9.2751841013168757E-15</v>
      </c>
      <c r="AR69" s="155">
        <f t="shared" si="51"/>
        <v>5.6944528708832201E-15</v>
      </c>
      <c r="AS69" s="155">
        <f t="shared" si="52"/>
        <v>1.4285714285714284</v>
      </c>
      <c r="AT69" s="155">
        <f t="shared" si="53"/>
        <v>1.3014000654220499</v>
      </c>
      <c r="AU69" s="155">
        <f t="shared" si="54"/>
        <v>1.49140000343322</v>
      </c>
      <c r="AV69" s="155">
        <f t="shared" si="55"/>
        <v>1.71780002117157</v>
      </c>
      <c r="AW69" s="155">
        <f t="shared" si="56"/>
        <v>2.9897999763488698</v>
      </c>
      <c r="AX69" s="155">
        <f t="shared" si="57"/>
        <v>4.5995195703680016</v>
      </c>
      <c r="AY69" s="155">
        <f t="shared" si="58"/>
        <v>7.4400254851946235</v>
      </c>
      <c r="AZ69" s="155">
        <f t="shared" si="59"/>
        <v>5.0351228233209113</v>
      </c>
      <c r="BA69" s="155">
        <f t="shared" si="60"/>
        <v>1.7986217140340059</v>
      </c>
      <c r="BB69" s="155">
        <f t="shared" si="61"/>
        <v>4.0999199283946668</v>
      </c>
      <c r="BC69" s="155">
        <f t="shared" si="62"/>
        <v>4.5733375808657719</v>
      </c>
      <c r="BD69" s="155">
        <f t="shared" si="63"/>
        <v>4.1725204705534864</v>
      </c>
      <c r="BE69" s="155">
        <f t="shared" si="64"/>
        <v>3.8711988571009059</v>
      </c>
      <c r="BF69" s="159">
        <f t="shared" si="65"/>
        <v>4.4064285733909427</v>
      </c>
      <c r="BG69" s="223"/>
      <c r="BH69" s="12"/>
      <c r="BI69" s="12"/>
    </row>
    <row r="70" spans="1:61">
      <c r="A70" s="48" t="s">
        <v>183</v>
      </c>
      <c r="B70" s="46" t="s">
        <v>127</v>
      </c>
      <c r="C70" s="160">
        <v>103</v>
      </c>
      <c r="D70" s="285">
        <f>IF('Datos de Indicador'!E8="No dato","x",ROUND(IF('Datos de Indicador'!E8=0,0,IF(LOG('Datos de Indicador'!E8)&gt;D$302,10,IF(LOG('Datos de Indicador'!E8)&lt;D$301,0,10-(D$302-LOG('Datos de Indicador'!E8))/(D$302-D$301)*10))),1))</f>
        <v>10</v>
      </c>
      <c r="E70" s="153">
        <f>IF('Datos de Indicador'!E8="No dato","x",IF('Datos de Indicador'!E8="No dato","x", ('Datos de Indicador'!E8)/'Datos de Indicador'!AX8))</f>
        <v>0.10121375461940199</v>
      </c>
      <c r="F70" s="154">
        <f t="shared" si="33"/>
        <v>10</v>
      </c>
      <c r="G70" s="155">
        <f t="shared" si="34"/>
        <v>10</v>
      </c>
      <c r="H70" s="285">
        <f>IF('Datos de Indicador'!F8="No dato","x",ROUND(IF('Datos de Indicador'!F8=0,0,IF(LOG('Datos de Indicador'!F8*1/40)&gt;H$302,10,IF(LOG('Datos de Indicador'!F8*1/40)&lt;H$301,0,10-(H$302-LOG('Datos de Indicador'!F8*1/40))/(H$302-H$301)*10))),1))</f>
        <v>0</v>
      </c>
      <c r="I70" s="153">
        <f>IF('Datos de Indicador'!F8="No dato","x",IF('Datos de Indicador'!F8="No dato","x",( 'Datos de Indicador'!F8*1/40)/'Datos de Indicador'!AX8))</f>
        <v>0</v>
      </c>
      <c r="J70" s="154">
        <f t="shared" si="35"/>
        <v>0</v>
      </c>
      <c r="K70" s="156">
        <f t="shared" si="36"/>
        <v>0</v>
      </c>
      <c r="L70" s="286">
        <f>IF('Datos de Indicador'!G8="No dato","x",ROUND(IF('Datos de Indicador'!G8=0,0,IF(LOG('Datos de Indicador'!G8)&gt;L$302,10,IF(LOG('Datos de Indicador'!G8)&lt;L$301,0,10-(L$302-LOG('Datos de Indicador'!G8))/(L$302-L$301)*10))),1))</f>
        <v>0</v>
      </c>
      <c r="M70" s="157">
        <f>IF('Datos de Indicador'!G8="No dato","x",IF('Datos de Indicador'!G8="No dato","x", 'Datos de Indicador'!G8/'Datos de Indicador'!AX8))</f>
        <v>0</v>
      </c>
      <c r="N70" s="158">
        <f t="shared" si="37"/>
        <v>0</v>
      </c>
      <c r="O70" s="156">
        <f t="shared" si="38"/>
        <v>0</v>
      </c>
      <c r="P70" s="155">
        <f t="shared" si="39"/>
        <v>0</v>
      </c>
      <c r="Q70" s="285">
        <f>IF('Datos de Indicador'!I8="No dato","x",ROUND(IF('Datos de Indicador'!I8=0,0,IF(LOG('Datos de Indicador'!I8)&gt;Q$302,10,IF(LOG('Datos de Indicador'!I8)&lt;Q$301,0,10-(Q$302-LOG('Datos de Indicador'!I8))/(Q$302-Q$301)*10))),1))</f>
        <v>0</v>
      </c>
      <c r="R70" s="153">
        <f>IF('Datos de Indicador'!I8="No dato","x",IF('Datos de Indicador'!I8="No dato","x",( 'Datos de Indicador'!I8)/'Datos de Indicador'!AX8))</f>
        <v>0</v>
      </c>
      <c r="S70" s="154">
        <f t="shared" si="40"/>
        <v>0</v>
      </c>
      <c r="T70" s="289">
        <f>IF('Datos de Indicador'!J8="No dato","x",ROUND(IF('Datos de Indicador'!J8=0,0,IF(LOG('Datos de Indicador'!J8)&gt;T$302,10,IF(LOG('Datos de Indicador'!J8)&lt;T$301,0,10-(T$302-LOG('Datos de Indicador'!J8))/(T$302-T$301)*10))),1))</f>
        <v>10</v>
      </c>
      <c r="U70" s="307">
        <f>IF('Datos de Indicador'!J8="No dato","x",IF('Datos de Indicador'!J8="No dato","x", ('Datos de Indicador'!J8)/'Datos de Indicador'!AX8))</f>
        <v>3.2652711626802614E-4</v>
      </c>
      <c r="V70" s="289">
        <f t="shared" si="41"/>
        <v>10</v>
      </c>
      <c r="W70" s="292">
        <f t="shared" si="42"/>
        <v>10</v>
      </c>
      <c r="X70" s="289">
        <f>IF('Datos de Indicador'!K8="No dato","x",ROUND(IF('Datos de Indicador'!K8=0,0,IF(LOG('Datos de Indicador'!K8)&gt;X$302,10,IF(LOG('Datos de Indicador'!K8)&lt;X$301,0,10-(X$302-LOG('Datos de Indicador'!K8))/(X$302-X$301)*10))),1))</f>
        <v>10</v>
      </c>
      <c r="Y70" s="310">
        <f>IF('Datos de Indicador'!K8="No dato","x",IF('Datos de Indicador'!K8="No dato","x", ('Datos de Indicador'!K8)/'Datos de Indicador'!AX8))</f>
        <v>3.5505541508129702E-6</v>
      </c>
      <c r="Z70" s="289">
        <f t="shared" si="43"/>
        <v>10</v>
      </c>
      <c r="AA70" s="292">
        <f t="shared" si="44"/>
        <v>10</v>
      </c>
      <c r="AB70" s="155">
        <f t="shared" si="45"/>
        <v>0</v>
      </c>
      <c r="AC70" s="155">
        <v>0.50999999046325695</v>
      </c>
      <c r="AD70" s="155">
        <f t="shared" si="46"/>
        <v>0.10851063626877808</v>
      </c>
      <c r="AE70" s="155">
        <v>-0.63731998205184903</v>
      </c>
      <c r="AF70" s="155">
        <f t="shared" si="47"/>
        <v>0.63731998205184903</v>
      </c>
      <c r="AG70" s="155">
        <f t="shared" si="48"/>
        <v>9.5819870563394467</v>
      </c>
      <c r="AH70" s="155">
        <v>41.359996795654197</v>
      </c>
      <c r="AI70" s="155">
        <v>107.400001525878</v>
      </c>
      <c r="AJ70" s="155">
        <v>74.300003051800005</v>
      </c>
      <c r="AK70" s="155">
        <v>258</v>
      </c>
      <c r="AL70" s="155">
        <v>-1.02300000190734</v>
      </c>
      <c r="AM70" s="155">
        <v>-1.4665999412536599</v>
      </c>
      <c r="AN70" s="155">
        <v>-1.5113999843597401</v>
      </c>
      <c r="AO70" s="155">
        <v>-2.7835998535156201</v>
      </c>
      <c r="AP70" s="155">
        <f t="shared" si="49"/>
        <v>1.6062134677923958</v>
      </c>
      <c r="AQ70" s="155">
        <f t="shared" si="50"/>
        <v>3.2985257835570585</v>
      </c>
      <c r="AR70" s="155">
        <f t="shared" si="51"/>
        <v>2.4935397102842165</v>
      </c>
      <c r="AS70" s="155">
        <f t="shared" si="52"/>
        <v>7.086834733893558</v>
      </c>
      <c r="AT70" s="155">
        <f t="shared" si="53"/>
        <v>1.02300000190734</v>
      </c>
      <c r="AU70" s="155">
        <f t="shared" si="54"/>
        <v>1.4665999412536599</v>
      </c>
      <c r="AV70" s="155">
        <f t="shared" si="55"/>
        <v>1.5113999843597401</v>
      </c>
      <c r="AW70" s="155">
        <f t="shared" si="56"/>
        <v>2.7835998535156201</v>
      </c>
      <c r="AX70" s="155">
        <f t="shared" si="57"/>
        <v>8.0750022638961898</v>
      </c>
      <c r="AY70" s="155">
        <f t="shared" si="58"/>
        <v>7.6594018888021109</v>
      </c>
      <c r="AZ70" s="155">
        <f t="shared" si="59"/>
        <v>7.6428962491423302</v>
      </c>
      <c r="BA70" s="155">
        <f t="shared" si="60"/>
        <v>5.9213050862727643</v>
      </c>
      <c r="BB70" s="155">
        <f t="shared" si="61"/>
        <v>6.6135359552814315</v>
      </c>
      <c r="BC70" s="155">
        <f t="shared" si="62"/>
        <v>6.8263212787265273</v>
      </c>
      <c r="BD70" s="155">
        <f t="shared" si="63"/>
        <v>6.6894059932377585</v>
      </c>
      <c r="BE70" s="155">
        <f t="shared" si="64"/>
        <v>7.1680233033610534</v>
      </c>
      <c r="BF70" s="159">
        <f t="shared" si="65"/>
        <v>6.6150829487680376</v>
      </c>
      <c r="BG70" s="223"/>
      <c r="BH70" s="12"/>
      <c r="BI70" s="12"/>
    </row>
    <row r="71" spans="1:61">
      <c r="A71" s="48" t="s">
        <v>142</v>
      </c>
      <c r="B71" s="46" t="s">
        <v>145</v>
      </c>
      <c r="C71" s="160">
        <v>304</v>
      </c>
      <c r="D71" s="285">
        <f>IF('Datos de Indicador'!E27="No dato","x",ROUND(IF('Datos de Indicador'!E27=0,0,IF(LOG('Datos de Indicador'!E27)&gt;D$302,10,IF(LOG('Datos de Indicador'!E27)&lt;D$301,0,10-(D$302-LOG('Datos de Indicador'!E27))/(D$302-D$301)*10))),1))</f>
        <v>10</v>
      </c>
      <c r="E71" s="153">
        <f>IF('Datos de Indicador'!E27="No dato","x",IF('Datos de Indicador'!E27="No dato","x", ('Datos de Indicador'!E27)/'Datos de Indicador'!AX27))</f>
        <v>3.4066269860416019E-3</v>
      </c>
      <c r="F71" s="154">
        <f t="shared" si="33"/>
        <v>10</v>
      </c>
      <c r="G71" s="155">
        <f t="shared" si="34"/>
        <v>10</v>
      </c>
      <c r="H71" s="285">
        <f>IF('Datos de Indicador'!F27="No dato","x",ROUND(IF('Datos de Indicador'!F27=0,0,IF(LOG('Datos de Indicador'!F27*1/40)&gt;H$302,10,IF(LOG('Datos de Indicador'!F27*1/40)&lt;H$301,0,10-(H$302-LOG('Datos de Indicador'!F27*1/40))/(H$302-H$301)*10))),1))</f>
        <v>0</v>
      </c>
      <c r="I71" s="153">
        <f>IF('Datos de Indicador'!F27="No dato","x",IF('Datos de Indicador'!F27="No dato","x",( 'Datos de Indicador'!F27*1/40)/'Datos de Indicador'!AX27))</f>
        <v>0</v>
      </c>
      <c r="J71" s="154">
        <f t="shared" si="35"/>
        <v>0</v>
      </c>
      <c r="K71" s="156">
        <f t="shared" si="36"/>
        <v>0</v>
      </c>
      <c r="L71" s="286">
        <f>IF('Datos de Indicador'!G27="No dato","x",ROUND(IF('Datos de Indicador'!G27=0,0,IF(LOG('Datos de Indicador'!G27)&gt;L$302,10,IF(LOG('Datos de Indicador'!G27)&lt;L$301,0,10-(L$302-LOG('Datos de Indicador'!G27))/(L$302-L$301)*10))),1))</f>
        <v>0</v>
      </c>
      <c r="M71" s="157">
        <f>IF('Datos de Indicador'!G27="No dato","x",IF('Datos de Indicador'!G27="No dato","x", 'Datos de Indicador'!G27/'Datos de Indicador'!AX27))</f>
        <v>0</v>
      </c>
      <c r="N71" s="158">
        <f t="shared" si="37"/>
        <v>0</v>
      </c>
      <c r="O71" s="156">
        <f t="shared" si="38"/>
        <v>0</v>
      </c>
      <c r="P71" s="155">
        <f t="shared" si="39"/>
        <v>0</v>
      </c>
      <c r="Q71" s="285">
        <f>IF('Datos de Indicador'!I27="No dato","x",ROUND(IF('Datos de Indicador'!I27=0,0,IF(LOG('Datos de Indicador'!I27)&gt;Q$302,10,IF(LOG('Datos de Indicador'!I27)&lt;Q$301,0,10-(Q$302-LOG('Datos de Indicador'!I27))/(Q$302-Q$301)*10))),1))</f>
        <v>10</v>
      </c>
      <c r="R71" s="153">
        <f>IF('Datos de Indicador'!I27="No dato","x",IF('Datos de Indicador'!I27="No dato","x",( 'Datos de Indicador'!I27)/'Datos de Indicador'!AX27))</f>
        <v>1.6618881290989786E-2</v>
      </c>
      <c r="S71" s="154">
        <f t="shared" si="40"/>
        <v>10</v>
      </c>
      <c r="T71" s="289">
        <f>IF('Datos de Indicador'!J27="No dato","x",ROUND(IF('Datos de Indicador'!J27=0,0,IF(LOG('Datos de Indicador'!J27)&gt;T$302,10,IF(LOG('Datos de Indicador'!J27)&lt;T$301,0,10-(T$302-LOG('Datos de Indicador'!J27))/(T$302-T$301)*10))),1))</f>
        <v>10</v>
      </c>
      <c r="U71" s="307">
        <f>IF('Datos de Indicador'!J27="No dato","x",IF('Datos de Indicador'!J27="No dato","x", ('Datos de Indicador'!J27)/'Datos de Indicador'!AX27))</f>
        <v>3.2539867039202522E-4</v>
      </c>
      <c r="V71" s="289">
        <f t="shared" si="41"/>
        <v>10</v>
      </c>
      <c r="W71" s="292">
        <f t="shared" si="42"/>
        <v>10</v>
      </c>
      <c r="X71" s="289">
        <f>IF('Datos de Indicador'!K27="No dato","x",ROUND(IF('Datos de Indicador'!K27=0,0,IF(LOG('Datos de Indicador'!K27)&gt;X$302,10,IF(LOG('Datos de Indicador'!K27)&lt;X$301,0,10-(X$302-LOG('Datos de Indicador'!K27))/(X$302-X$301)*10))),1))</f>
        <v>10</v>
      </c>
      <c r="Y71" s="310">
        <f>IF('Datos de Indicador'!K27="No dato","x",IF('Datos de Indicador'!K27="No dato","x", ('Datos de Indicador'!K27)/'Datos de Indicador'!AX27))</f>
        <v>3.1093327220341432E-4</v>
      </c>
      <c r="Z71" s="289">
        <f t="shared" si="43"/>
        <v>10</v>
      </c>
      <c r="AA71" s="291">
        <f t="shared" si="44"/>
        <v>10</v>
      </c>
      <c r="AB71" s="155">
        <f t="shared" si="45"/>
        <v>10</v>
      </c>
      <c r="AC71" s="155">
        <v>0</v>
      </c>
      <c r="AD71" s="155">
        <f t="shared" si="46"/>
        <v>0</v>
      </c>
      <c r="AE71" s="155">
        <v>-0.56356000900268599</v>
      </c>
      <c r="AF71" s="155">
        <f t="shared" si="47"/>
        <v>0.56356000900268599</v>
      </c>
      <c r="AG71" s="155">
        <f t="shared" si="48"/>
        <v>7.7767992787342264</v>
      </c>
      <c r="AH71" s="155">
        <v>5.0000000745057997E-2</v>
      </c>
      <c r="AI71" s="155">
        <v>0.83599996566772505</v>
      </c>
      <c r="AJ71" s="155">
        <v>0.27799999713899998</v>
      </c>
      <c r="AK71" s="155">
        <v>109</v>
      </c>
      <c r="AL71" s="155">
        <v>-1.5129599571228001</v>
      </c>
      <c r="AM71" s="155">
        <v>-1.89528000354766</v>
      </c>
      <c r="AN71" s="155">
        <v>-1.7740399837493901</v>
      </c>
      <c r="AO71" s="155">
        <v>-2.9612798690795898</v>
      </c>
      <c r="AP71" s="155">
        <f t="shared" si="49"/>
        <v>1.9417476017498251E-3</v>
      </c>
      <c r="AQ71" s="155">
        <f t="shared" si="50"/>
        <v>2.5675674139942838E-2</v>
      </c>
      <c r="AR71" s="155">
        <f t="shared" si="51"/>
        <v>9.3297981675951134E-3</v>
      </c>
      <c r="AS71" s="155">
        <f t="shared" si="52"/>
        <v>2.9131652661064429</v>
      </c>
      <c r="AT71" s="155">
        <f t="shared" si="53"/>
        <v>1.5129599571228001</v>
      </c>
      <c r="AU71" s="155">
        <f t="shared" si="54"/>
        <v>1.89528000354766</v>
      </c>
      <c r="AV71" s="155">
        <f t="shared" si="55"/>
        <v>1.7740399837493901</v>
      </c>
      <c r="AW71" s="155">
        <f t="shared" si="56"/>
        <v>2.9612798690795898</v>
      </c>
      <c r="AX71" s="155">
        <f t="shared" si="57"/>
        <v>1.9584542883846681</v>
      </c>
      <c r="AY71" s="155">
        <f t="shared" si="58"/>
        <v>3.8673835590335752</v>
      </c>
      <c r="AZ71" s="155">
        <f t="shared" si="59"/>
        <v>4.324555702573071</v>
      </c>
      <c r="BA71" s="155">
        <f t="shared" si="60"/>
        <v>2.3688414132172637</v>
      </c>
      <c r="BB71" s="155">
        <f t="shared" si="61"/>
        <v>5.3267326726644031</v>
      </c>
      <c r="BC71" s="155">
        <f t="shared" si="62"/>
        <v>5.6488432055289195</v>
      </c>
      <c r="BD71" s="155">
        <f t="shared" si="63"/>
        <v>5.7223142501234436</v>
      </c>
      <c r="BE71" s="155">
        <f t="shared" si="64"/>
        <v>5.8803344465539515</v>
      </c>
      <c r="BF71" s="159">
        <f t="shared" si="65"/>
        <v>6.2961332131223706</v>
      </c>
      <c r="BG71" s="223"/>
      <c r="BH71" s="12"/>
      <c r="BI71" s="12"/>
    </row>
    <row r="72" spans="1:61">
      <c r="A72" s="48" t="s">
        <v>294</v>
      </c>
      <c r="B72" s="46" t="s">
        <v>300</v>
      </c>
      <c r="C72" s="160">
        <v>1507</v>
      </c>
      <c r="D72" s="285">
        <f>IF('Datos de Indicador'!E239="No dato","x",ROUND(IF('Datos de Indicador'!E239=0,0,IF(LOG('Datos de Indicador'!E239)&gt;D$302,10,IF(LOG('Datos de Indicador'!E239)&lt;D$301,0,10-(D$302-LOG('Datos de Indicador'!E239))/(D$302-D$301)*10))),1))</f>
        <v>10</v>
      </c>
      <c r="E72" s="153">
        <f>IF('Datos de Indicador'!E239="No dato","x",IF('Datos de Indicador'!E239="No dato","x", ('Datos de Indicador'!E239)/'Datos de Indicador'!AX239))</f>
        <v>2.2687524722003843E-2</v>
      </c>
      <c r="F72" s="154">
        <f t="shared" si="33"/>
        <v>10</v>
      </c>
      <c r="G72" s="155">
        <f t="shared" si="34"/>
        <v>10</v>
      </c>
      <c r="H72" s="285">
        <f>IF('Datos de Indicador'!F239="No dato","x",ROUND(IF('Datos de Indicador'!F239=0,0,IF(LOG('Datos de Indicador'!F239*1/40)&gt;H$302,10,IF(LOG('Datos de Indicador'!F239*1/40)&lt;H$301,0,10-(H$302-LOG('Datos de Indicador'!F239*1/40))/(H$302-H$301)*10))),1))</f>
        <v>0</v>
      </c>
      <c r="I72" s="153">
        <f>IF('Datos de Indicador'!F239="No dato","x",IF('Datos de Indicador'!F239="No dato","x",( 'Datos de Indicador'!F239*1/40)/'Datos de Indicador'!AX239))</f>
        <v>0</v>
      </c>
      <c r="J72" s="154">
        <f t="shared" si="35"/>
        <v>0</v>
      </c>
      <c r="K72" s="156">
        <f t="shared" si="36"/>
        <v>0</v>
      </c>
      <c r="L72" s="286">
        <f>IF('Datos de Indicador'!G239="No dato","x",ROUND(IF('Datos de Indicador'!G239=0,0,IF(LOG('Datos de Indicador'!G239)&gt;L$302,10,IF(LOG('Datos de Indicador'!G239)&lt;L$301,0,10-(L$302-LOG('Datos de Indicador'!G239))/(L$302-L$301)*10))),1))</f>
        <v>0</v>
      </c>
      <c r="M72" s="157">
        <f>IF('Datos de Indicador'!G239="No dato","x",IF('Datos de Indicador'!G239="No dato","x", 'Datos de Indicador'!G239/'Datos de Indicador'!AX239))</f>
        <v>0</v>
      </c>
      <c r="N72" s="158">
        <f t="shared" si="37"/>
        <v>0</v>
      </c>
      <c r="O72" s="156">
        <f t="shared" si="38"/>
        <v>0</v>
      </c>
      <c r="P72" s="155">
        <f t="shared" si="39"/>
        <v>0</v>
      </c>
      <c r="Q72" s="285">
        <f>IF('Datos de Indicador'!I239="No dato","x",ROUND(IF('Datos de Indicador'!I239=0,0,IF(LOG('Datos de Indicador'!I239)&gt;Q$302,10,IF(LOG('Datos de Indicador'!I239)&lt;Q$301,0,10-(Q$302-LOG('Datos de Indicador'!I239))/(Q$302-Q$301)*10))),1))</f>
        <v>0</v>
      </c>
      <c r="R72" s="153">
        <f>IF('Datos de Indicador'!I239="No dato","x",IF('Datos de Indicador'!I239="No dato","x",( 'Datos de Indicador'!I239)/'Datos de Indicador'!AX239))</f>
        <v>0</v>
      </c>
      <c r="S72" s="154">
        <f t="shared" si="40"/>
        <v>0</v>
      </c>
      <c r="T72" s="289">
        <f>IF('Datos de Indicador'!J239="No dato","x",ROUND(IF('Datos de Indicador'!J239=0,0,IF(LOG('Datos de Indicador'!J239)&gt;T$302,10,IF(LOG('Datos de Indicador'!J239)&lt;T$301,0,10-(T$302-LOG('Datos de Indicador'!J239))/(T$302-T$301)*10))),1))</f>
        <v>10</v>
      </c>
      <c r="U72" s="307">
        <f>IF('Datos de Indicador'!J239="No dato","x",IF('Datos de Indicador'!J239="No dato","x", ('Datos de Indicador'!J239)/'Datos de Indicador'!AX239))</f>
        <v>3.7327883066524752E-4</v>
      </c>
      <c r="V72" s="289">
        <f t="shared" si="41"/>
        <v>10</v>
      </c>
      <c r="W72" s="292">
        <f t="shared" si="42"/>
        <v>10</v>
      </c>
      <c r="X72" s="289">
        <f>IF('Datos de Indicador'!K239="No dato","x",ROUND(IF('Datos de Indicador'!K239=0,0,IF(LOG('Datos de Indicador'!K239)&gt;X$302,10,IF(LOG('Datos de Indicador'!K239)&lt;X$301,0,10-(X$302-LOG('Datos de Indicador'!K239))/(X$302-X$301)*10))),1))</f>
        <v>10</v>
      </c>
      <c r="Y72" s="310">
        <f>IF('Datos de Indicador'!K239="No dato","x",IF('Datos de Indicador'!K239="No dato","x", ('Datos de Indicador'!K239)/'Datos de Indicador'!AX239))</f>
        <v>1.7008740405177334E-5</v>
      </c>
      <c r="Z72" s="289">
        <f t="shared" si="43"/>
        <v>10</v>
      </c>
      <c r="AA72" s="291">
        <f t="shared" si="44"/>
        <v>10</v>
      </c>
      <c r="AB72" s="155">
        <f t="shared" si="45"/>
        <v>0</v>
      </c>
      <c r="AC72" s="155">
        <v>0</v>
      </c>
      <c r="AD72" s="155">
        <f t="shared" si="46"/>
        <v>0</v>
      </c>
      <c r="AE72" s="155">
        <v>-0.59856003522872903</v>
      </c>
      <c r="AF72" s="155">
        <f t="shared" si="47"/>
        <v>0.59856003522872903</v>
      </c>
      <c r="AG72" s="155">
        <f t="shared" si="48"/>
        <v>8.6333833709898293</v>
      </c>
      <c r="AH72" s="155">
        <v>0.18000000715255701</v>
      </c>
      <c r="AI72" s="155">
        <v>1.0299999713897701</v>
      </c>
      <c r="AJ72" s="155">
        <v>0.32000002264999999</v>
      </c>
      <c r="AK72" s="155">
        <v>99</v>
      </c>
      <c r="AL72" s="155">
        <v>-1.4617999792098999</v>
      </c>
      <c r="AM72" s="155">
        <v>-2.0613999366760201</v>
      </c>
      <c r="AN72" s="155">
        <v>-1.92379999160766</v>
      </c>
      <c r="AO72" s="155">
        <v>-3.0437998771667401</v>
      </c>
      <c r="AP72" s="155">
        <f t="shared" si="49"/>
        <v>6.9902915399051267E-3</v>
      </c>
      <c r="AQ72" s="155">
        <f t="shared" si="50"/>
        <v>3.1633905162222621E-2</v>
      </c>
      <c r="AR72" s="155">
        <f t="shared" si="51"/>
        <v>1.0739336890919455E-2</v>
      </c>
      <c r="AS72" s="155">
        <f t="shared" si="52"/>
        <v>2.6330532212885154</v>
      </c>
      <c r="AT72" s="155">
        <f t="shared" si="53"/>
        <v>1.4617999792098999</v>
      </c>
      <c r="AU72" s="155">
        <f t="shared" si="54"/>
        <v>2.0613999366760201</v>
      </c>
      <c r="AV72" s="155">
        <f t="shared" si="55"/>
        <v>1.92379999160766</v>
      </c>
      <c r="AW72" s="155">
        <f t="shared" si="56"/>
        <v>3.0437998771667401</v>
      </c>
      <c r="AX72" s="155">
        <f t="shared" si="57"/>
        <v>2.5971237469790056</v>
      </c>
      <c r="AY72" s="155">
        <f t="shared" si="58"/>
        <v>2.3979197636060143</v>
      </c>
      <c r="AZ72" s="155">
        <f t="shared" si="59"/>
        <v>2.432404059694977</v>
      </c>
      <c r="BA72" s="155">
        <f t="shared" si="60"/>
        <v>0.71896914086649133</v>
      </c>
      <c r="BB72" s="155">
        <f t="shared" si="61"/>
        <v>5.4340190064198177</v>
      </c>
      <c r="BC72" s="155">
        <f t="shared" si="62"/>
        <v>5.4049256114613726</v>
      </c>
      <c r="BD72" s="155">
        <f t="shared" si="63"/>
        <v>5.4071905660976496</v>
      </c>
      <c r="BE72" s="155">
        <f t="shared" si="64"/>
        <v>5.5586703936925019</v>
      </c>
      <c r="BF72" s="159">
        <f t="shared" si="65"/>
        <v>6.4388972284983055</v>
      </c>
      <c r="BG72" s="223"/>
      <c r="BH72" s="12"/>
      <c r="BI72" s="12"/>
    </row>
    <row r="73" spans="1:61">
      <c r="A73" s="48" t="s">
        <v>185</v>
      </c>
      <c r="B73" s="46" t="s">
        <v>171</v>
      </c>
      <c r="C73" s="160">
        <v>410</v>
      </c>
      <c r="D73" s="285">
        <f>IF('Datos de Indicador'!E54="No dato","x",ROUND(IF('Datos de Indicador'!E54=0,0,IF(LOG('Datos de Indicador'!E54)&gt;D$302,10,IF(LOG('Datos de Indicador'!E54)&lt;D$301,0,10-(D$302-LOG('Datos de Indicador'!E54))/(D$302-D$301)*10))),1))</f>
        <v>10</v>
      </c>
      <c r="E73" s="153">
        <f>IF('Datos de Indicador'!E54="No dato","x",IF('Datos de Indicador'!E54="No dato","x", ('Datos de Indicador'!E54)/'Datos de Indicador'!AX54))</f>
        <v>7.2665370093420334E-2</v>
      </c>
      <c r="F73" s="154">
        <f t="shared" si="33"/>
        <v>10</v>
      </c>
      <c r="G73" s="155">
        <f t="shared" si="34"/>
        <v>10</v>
      </c>
      <c r="H73" s="285">
        <f>IF('Datos de Indicador'!F54="No dato","x",ROUND(IF('Datos de Indicador'!F54=0,0,IF(LOG('Datos de Indicador'!F54*1/40)&gt;H$302,10,IF(LOG('Datos de Indicador'!F54*1/40)&lt;H$301,0,10-(H$302-LOG('Datos de Indicador'!F54*1/40))/(H$302-H$301)*10))),1))</f>
        <v>0</v>
      </c>
      <c r="I73" s="153">
        <f>IF('Datos de Indicador'!F54="No dato","x",IF('Datos de Indicador'!F54="No dato","x",( 'Datos de Indicador'!F54*1/40)/'Datos de Indicador'!AX54))</f>
        <v>0</v>
      </c>
      <c r="J73" s="154">
        <f t="shared" si="35"/>
        <v>0</v>
      </c>
      <c r="K73" s="156">
        <f t="shared" si="36"/>
        <v>0</v>
      </c>
      <c r="L73" s="286">
        <f>IF('Datos de Indicador'!G54="No dato","x",ROUND(IF('Datos de Indicador'!G54=0,0,IF(LOG('Datos de Indicador'!G54)&gt;L$302,10,IF(LOG('Datos de Indicador'!G54)&lt;L$301,0,10-(L$302-LOG('Datos de Indicador'!G54))/(L$302-L$301)*10))),1))</f>
        <v>0</v>
      </c>
      <c r="M73" s="157">
        <f>IF('Datos de Indicador'!G54="No dato","x",IF('Datos de Indicador'!G54="No dato","x", 'Datos de Indicador'!G54/'Datos de Indicador'!AX54))</f>
        <v>0</v>
      </c>
      <c r="N73" s="158">
        <f t="shared" si="37"/>
        <v>0</v>
      </c>
      <c r="O73" s="156">
        <f t="shared" si="38"/>
        <v>0</v>
      </c>
      <c r="P73" s="155">
        <f t="shared" si="39"/>
        <v>0</v>
      </c>
      <c r="Q73" s="285">
        <f>IF('Datos de Indicador'!I54="No dato","x",ROUND(IF('Datos de Indicador'!I54=0,0,IF(LOG('Datos de Indicador'!I54)&gt;Q$302,10,IF(LOG('Datos de Indicador'!I54)&lt;Q$301,0,10-(Q$302-LOG('Datos de Indicador'!I54))/(Q$302-Q$301)*10))),1))</f>
        <v>0</v>
      </c>
      <c r="R73" s="153">
        <f>IF('Datos de Indicador'!I54="No dato","x",IF('Datos de Indicador'!I54="No dato","x",( 'Datos de Indicador'!I54)/'Datos de Indicador'!AX54))</f>
        <v>0</v>
      </c>
      <c r="S73" s="154">
        <f t="shared" si="40"/>
        <v>0</v>
      </c>
      <c r="T73" s="289">
        <f>IF('Datos de Indicador'!J54="No dato","x",ROUND(IF('Datos de Indicador'!J54=0,0,IF(LOG('Datos de Indicador'!J54)&gt;T$302,10,IF(LOG('Datos de Indicador'!J54)&lt;T$301,0,10-(T$302-LOG('Datos de Indicador'!J54))/(T$302-T$301)*10))),1))</f>
        <v>10</v>
      </c>
      <c r="U73" s="307">
        <f>IF('Datos de Indicador'!J54="No dato","x",IF('Datos de Indicador'!J54="No dato","x", ('Datos de Indicador'!J54)/'Datos de Indicador'!AX54))</f>
        <v>3.1934528463253619E-4</v>
      </c>
      <c r="V73" s="289">
        <f t="shared" si="41"/>
        <v>10</v>
      </c>
      <c r="W73" s="292">
        <f t="shared" si="42"/>
        <v>10</v>
      </c>
      <c r="X73" s="289">
        <f>IF('Datos de Indicador'!K54="No dato","x",ROUND(IF('Datos de Indicador'!K54=0,0,IF(LOG('Datos de Indicador'!K54)&gt;X$302,10,IF(LOG('Datos de Indicador'!K54)&lt;X$301,0,10-(X$302-LOG('Datos de Indicador'!K54))/(X$302-X$301)*10))),1))</f>
        <v>10</v>
      </c>
      <c r="Y73" s="310">
        <f>IF('Datos de Indicador'!K54="No dato","x",IF('Datos de Indicador'!K54="No dato","x", ('Datos de Indicador'!K54)/'Datos de Indicador'!AX54))</f>
        <v>2.7561233457189916E-4</v>
      </c>
      <c r="Z73" s="289">
        <f t="shared" si="43"/>
        <v>10</v>
      </c>
      <c r="AA73" s="291">
        <f t="shared" si="44"/>
        <v>10</v>
      </c>
      <c r="AB73" s="155">
        <f t="shared" si="45"/>
        <v>0</v>
      </c>
      <c r="AC73" s="155">
        <v>0.15000000596046401</v>
      </c>
      <c r="AD73" s="155">
        <f t="shared" si="46"/>
        <v>3.1914894885205103E-2</v>
      </c>
      <c r="AE73" s="155">
        <v>-0.59744000434875499</v>
      </c>
      <c r="AF73" s="155">
        <f t="shared" si="47"/>
        <v>0.59744000434875499</v>
      </c>
      <c r="AG73" s="155">
        <f t="shared" si="48"/>
        <v>8.6059719448261855</v>
      </c>
      <c r="AH73" s="155">
        <v>7.8180003166198704</v>
      </c>
      <c r="AI73" s="155">
        <v>48.403999328613203</v>
      </c>
      <c r="AJ73" s="155">
        <v>28.948001861600002</v>
      </c>
      <c r="AK73" s="155">
        <v>221</v>
      </c>
      <c r="AL73" s="155">
        <v>-1.27416002750396</v>
      </c>
      <c r="AM73" s="155">
        <v>-1.3341599702835001</v>
      </c>
      <c r="AN73" s="155">
        <v>-1.6042799949646001</v>
      </c>
      <c r="AO73" s="155">
        <v>-2.8969199657440101</v>
      </c>
      <c r="AP73" s="155">
        <f t="shared" si="49"/>
        <v>0.30361166278135421</v>
      </c>
      <c r="AQ73" s="155">
        <f t="shared" si="50"/>
        <v>1.4866092881222051</v>
      </c>
      <c r="AR73" s="155">
        <f t="shared" si="51"/>
        <v>0.97150725720639541</v>
      </c>
      <c r="AS73" s="155">
        <f t="shared" si="52"/>
        <v>6.0504201680672267</v>
      </c>
      <c r="AT73" s="155">
        <f t="shared" si="53"/>
        <v>1.27416002750396</v>
      </c>
      <c r="AU73" s="155">
        <f t="shared" si="54"/>
        <v>1.3341599702835001</v>
      </c>
      <c r="AV73" s="155">
        <f t="shared" si="55"/>
        <v>1.6042799949646001</v>
      </c>
      <c r="AW73" s="155">
        <f t="shared" si="56"/>
        <v>2.8969199657440101</v>
      </c>
      <c r="AX73" s="155">
        <f t="shared" si="57"/>
        <v>4.9395779710744039</v>
      </c>
      <c r="AY73" s="155">
        <f t="shared" si="58"/>
        <v>8.8309394565288475</v>
      </c>
      <c r="AZ73" s="155">
        <f t="shared" si="59"/>
        <v>6.4693982828305199</v>
      </c>
      <c r="BA73" s="155">
        <f t="shared" si="60"/>
        <v>3.6556277626854468</v>
      </c>
      <c r="BB73" s="155">
        <f t="shared" si="61"/>
        <v>5.8738649389759594</v>
      </c>
      <c r="BC73" s="155">
        <f t="shared" si="62"/>
        <v>6.7195914574418429</v>
      </c>
      <c r="BD73" s="155">
        <f t="shared" si="63"/>
        <v>6.2401509233394856</v>
      </c>
      <c r="BE73" s="155">
        <f t="shared" si="64"/>
        <v>6.6176746551254455</v>
      </c>
      <c r="BF73" s="159">
        <f t="shared" si="65"/>
        <v>6.4396478066185656</v>
      </c>
      <c r="BG73" s="223"/>
      <c r="BH73" s="12"/>
      <c r="BI73" s="12"/>
    </row>
    <row r="74" spans="1:61">
      <c r="A74" s="48" t="s">
        <v>280</v>
      </c>
      <c r="B74" s="46" t="s">
        <v>283</v>
      </c>
      <c r="C74" s="160">
        <v>1405</v>
      </c>
      <c r="D74" s="285">
        <f>IF('Datos de Indicador'!E221="No dato","x",ROUND(IF('Datos de Indicador'!E221=0,0,IF(LOG('Datos de Indicador'!E221)&gt;D$302,10,IF(LOG('Datos de Indicador'!E221)&lt;D$301,0,10-(D$302-LOG('Datos de Indicador'!E221))/(D$302-D$301)*10))),1))</f>
        <v>10</v>
      </c>
      <c r="E74" s="153">
        <f>IF('Datos de Indicador'!E221="No dato","x",IF('Datos de Indicador'!E221="No dato","x", ('Datos de Indicador'!E221)/'Datos de Indicador'!AX221))</f>
        <v>1.1207529496458788E-2</v>
      </c>
      <c r="F74" s="154">
        <f t="shared" si="33"/>
        <v>10</v>
      </c>
      <c r="G74" s="155">
        <f t="shared" si="34"/>
        <v>10</v>
      </c>
      <c r="H74" s="285">
        <f>IF('Datos de Indicador'!F221="No dato","x",ROUND(IF('Datos de Indicador'!F221=0,0,IF(LOG('Datos de Indicador'!F221*1/40)&gt;H$302,10,IF(LOG('Datos de Indicador'!F221*1/40)&lt;H$301,0,10-(H$302-LOG('Datos de Indicador'!F221*1/40))/(H$302-H$301)*10))),1))</f>
        <v>0</v>
      </c>
      <c r="I74" s="153">
        <f>IF('Datos de Indicador'!F221="No dato","x",IF('Datos de Indicador'!F221="No dato","x",( 'Datos de Indicador'!F221*1/40)/'Datos de Indicador'!AX221))</f>
        <v>0</v>
      </c>
      <c r="J74" s="154">
        <f t="shared" si="35"/>
        <v>0</v>
      </c>
      <c r="K74" s="156">
        <f t="shared" si="36"/>
        <v>0</v>
      </c>
      <c r="L74" s="286">
        <f>IF('Datos de Indicador'!G221="No dato","x",ROUND(IF('Datos de Indicador'!G221=0,0,IF(LOG('Datos de Indicador'!G221)&gt;L$302,10,IF(LOG('Datos de Indicador'!G221)&lt;L$301,0,10-(L$302-LOG('Datos de Indicador'!G221))/(L$302-L$301)*10))),1))</f>
        <v>0</v>
      </c>
      <c r="M74" s="157">
        <f>IF('Datos de Indicador'!G221="No dato","x",IF('Datos de Indicador'!G221="No dato","x", 'Datos de Indicador'!G221/'Datos de Indicador'!AX221))</f>
        <v>0</v>
      </c>
      <c r="N74" s="158">
        <f t="shared" si="37"/>
        <v>0</v>
      </c>
      <c r="O74" s="156">
        <f t="shared" si="38"/>
        <v>0</v>
      </c>
      <c r="P74" s="155">
        <f t="shared" si="39"/>
        <v>0</v>
      </c>
      <c r="Q74" s="285">
        <f>IF('Datos de Indicador'!I221="No dato","x",ROUND(IF('Datos de Indicador'!I221=0,0,IF(LOG('Datos de Indicador'!I221)&gt;Q$302,10,IF(LOG('Datos de Indicador'!I221)&lt;Q$301,0,10-(Q$302-LOG('Datos de Indicador'!I221))/(Q$302-Q$301)*10))),1))</f>
        <v>10</v>
      </c>
      <c r="R74" s="153">
        <f>IF('Datos de Indicador'!I221="No dato","x",IF('Datos de Indicador'!I221="No dato","x",( 'Datos de Indicador'!I221)/'Datos de Indicador'!AX221))</f>
        <v>1.5543289082680073E-2</v>
      </c>
      <c r="S74" s="154">
        <f t="shared" si="40"/>
        <v>10</v>
      </c>
      <c r="T74" s="289">
        <f>IF('Datos de Indicador'!J221="No dato","x",ROUND(IF('Datos de Indicador'!J221=0,0,IF(LOG('Datos de Indicador'!J221)&gt;T$302,10,IF(LOG('Datos de Indicador'!J221)&lt;T$301,0,10-(T$302-LOG('Datos de Indicador'!J221))/(T$302-T$301)*10))),1))</f>
        <v>10</v>
      </c>
      <c r="U74" s="307">
        <f>IF('Datos de Indicador'!J221="No dato","x",IF('Datos de Indicador'!J221="No dato","x", ('Datos de Indicador'!J221)/'Datos de Indicador'!AX221))</f>
        <v>4.4470168133394145E-4</v>
      </c>
      <c r="V74" s="289">
        <f t="shared" si="41"/>
        <v>10</v>
      </c>
      <c r="W74" s="292">
        <f t="shared" si="42"/>
        <v>10</v>
      </c>
      <c r="X74" s="289">
        <f>IF('Datos de Indicador'!K221="No dato","x",ROUND(IF('Datos de Indicador'!K221=0,0,IF(LOG('Datos de Indicador'!K221)&gt;X$302,10,IF(LOG('Datos de Indicador'!K221)&lt;X$301,0,10-(X$302-LOG('Datos de Indicador'!K221))/(X$302-X$301)*10))),1))</f>
        <v>10</v>
      </c>
      <c r="Y74" s="310">
        <f>IF('Datos de Indicador'!K221="No dato","x",IF('Datos de Indicador'!K221="No dato","x", ('Datos de Indicador'!K221)/'Datos de Indicador'!AX221))</f>
        <v>3.6970643215089566E-4</v>
      </c>
      <c r="Z74" s="289">
        <f t="shared" si="43"/>
        <v>10</v>
      </c>
      <c r="AA74" s="291">
        <f t="shared" si="44"/>
        <v>10</v>
      </c>
      <c r="AB74" s="155">
        <f t="shared" si="45"/>
        <v>10</v>
      </c>
      <c r="AC74" s="155">
        <v>0</v>
      </c>
      <c r="AD74" s="155">
        <f t="shared" si="46"/>
        <v>0</v>
      </c>
      <c r="AE74" s="155">
        <v>-0.63968002796173096</v>
      </c>
      <c r="AF74" s="155">
        <f t="shared" si="47"/>
        <v>0.63968002796173096</v>
      </c>
      <c r="AG74" s="155">
        <f t="shared" si="48"/>
        <v>9.6397463782994279</v>
      </c>
      <c r="AH74" s="155">
        <v>0</v>
      </c>
      <c r="AI74" s="155">
        <v>1.799999922514E-2</v>
      </c>
      <c r="AJ74" s="155">
        <v>0</v>
      </c>
      <c r="AK74" s="155">
        <v>56</v>
      </c>
      <c r="AL74" s="155">
        <v>-1.29955995082855</v>
      </c>
      <c r="AM74" s="155">
        <v>-1.55055999755859</v>
      </c>
      <c r="AN74" s="155">
        <v>-1.59824001789093</v>
      </c>
      <c r="AO74" s="155">
        <v>-2.93359994888305</v>
      </c>
      <c r="AP74" s="155">
        <f t="shared" si="49"/>
        <v>0</v>
      </c>
      <c r="AQ74" s="155">
        <f t="shared" si="50"/>
        <v>5.5282551866468418E-4</v>
      </c>
      <c r="AR74" s="155">
        <f t="shared" si="51"/>
        <v>0</v>
      </c>
      <c r="AS74" s="155">
        <f t="shared" si="52"/>
        <v>1.4285714285714284</v>
      </c>
      <c r="AT74" s="155">
        <f t="shared" si="53"/>
        <v>1.29955995082855</v>
      </c>
      <c r="AU74" s="155">
        <f t="shared" si="54"/>
        <v>1.55055999755859</v>
      </c>
      <c r="AV74" s="155">
        <f t="shared" si="55"/>
        <v>1.59824001789093</v>
      </c>
      <c r="AW74" s="155">
        <f t="shared" si="56"/>
        <v>2.93359994888305</v>
      </c>
      <c r="AX74" s="155">
        <f t="shared" si="57"/>
        <v>4.622491139925418</v>
      </c>
      <c r="AY74" s="155">
        <f t="shared" si="58"/>
        <v>6.9167079767667499</v>
      </c>
      <c r="AZ74" s="155">
        <f t="shared" si="59"/>
        <v>6.5457107290324901</v>
      </c>
      <c r="BA74" s="155">
        <f t="shared" si="60"/>
        <v>2.9222627457130441</v>
      </c>
      <c r="BB74" s="155">
        <f t="shared" si="61"/>
        <v>5.7704151899875695</v>
      </c>
      <c r="BC74" s="155">
        <f t="shared" si="62"/>
        <v>6.152876800380902</v>
      </c>
      <c r="BD74" s="155">
        <f t="shared" si="63"/>
        <v>6.0909517881720818</v>
      </c>
      <c r="BE74" s="155">
        <f t="shared" si="64"/>
        <v>5.725139029047412</v>
      </c>
      <c r="BF74" s="159">
        <f t="shared" si="65"/>
        <v>6.6066243963832383</v>
      </c>
      <c r="BG74" s="223"/>
      <c r="BH74" s="12"/>
      <c r="BI74" s="12"/>
    </row>
    <row r="75" spans="1:61">
      <c r="A75" s="48" t="s">
        <v>341</v>
      </c>
      <c r="B75" s="46" t="s">
        <v>347</v>
      </c>
      <c r="C75" s="160">
        <v>1706</v>
      </c>
      <c r="D75" s="285">
        <f>IF('Datos de Indicador'!E289="No dato","x",ROUND(IF('Datos de Indicador'!E289=0,0,IF(LOG('Datos de Indicador'!E289)&gt;D$302,10,IF(LOG('Datos de Indicador'!E289)&lt;D$301,0,10-(D$302-LOG('Datos de Indicador'!E289))/(D$302-D$301)*10))),1))</f>
        <v>10</v>
      </c>
      <c r="E75" s="153">
        <f>IF('Datos de Indicador'!E289="No dato","x",IF('Datos de Indicador'!E289="No dato","x", ('Datos de Indicador'!E289)/'Datos de Indicador'!AX289))</f>
        <v>4.9505192118494508E-3</v>
      </c>
      <c r="F75" s="154">
        <f t="shared" si="33"/>
        <v>10</v>
      </c>
      <c r="G75" s="155">
        <f t="shared" si="34"/>
        <v>10</v>
      </c>
      <c r="H75" s="285">
        <f>IF('Datos de Indicador'!F289="No dato","x",ROUND(IF('Datos de Indicador'!F289=0,0,IF(LOG('Datos de Indicador'!F289*1/40)&gt;H$302,10,IF(LOG('Datos de Indicador'!F289*1/40)&lt;H$301,0,10-(H$302-LOG('Datos de Indicador'!F289*1/40))/(H$302-H$301)*10))),1))</f>
        <v>0</v>
      </c>
      <c r="I75" s="153">
        <f>IF('Datos de Indicador'!F289="No dato","x",IF('Datos de Indicador'!F289="No dato","x",( 'Datos de Indicador'!F289*1/40)/'Datos de Indicador'!AX289))</f>
        <v>0</v>
      </c>
      <c r="J75" s="154">
        <f t="shared" si="35"/>
        <v>0</v>
      </c>
      <c r="K75" s="156">
        <f t="shared" si="36"/>
        <v>0</v>
      </c>
      <c r="L75" s="286">
        <f>IF('Datos de Indicador'!G289="No dato","x",ROUND(IF('Datos de Indicador'!G289=0,0,IF(LOG('Datos de Indicador'!G289)&gt;L$302,10,IF(LOG('Datos de Indicador'!G289)&lt;L$301,0,10-(L$302-LOG('Datos de Indicador'!G289))/(L$302-L$301)*10))),1))</f>
        <v>0</v>
      </c>
      <c r="M75" s="157">
        <f>IF('Datos de Indicador'!G289="No dato","x",IF('Datos de Indicador'!G289="No dato","x", 'Datos de Indicador'!G289/'Datos de Indicador'!AX289))</f>
        <v>0</v>
      </c>
      <c r="N75" s="158">
        <f t="shared" si="37"/>
        <v>0</v>
      </c>
      <c r="O75" s="156">
        <f t="shared" si="38"/>
        <v>0</v>
      </c>
      <c r="P75" s="155">
        <f t="shared" si="39"/>
        <v>0</v>
      </c>
      <c r="Q75" s="285">
        <f>IF('Datos de Indicador'!I289="No dato","x",ROUND(IF('Datos de Indicador'!I289=0,0,IF(LOG('Datos de Indicador'!I289)&gt;Q$302,10,IF(LOG('Datos de Indicador'!I289)&lt;Q$301,0,10-(Q$302-LOG('Datos de Indicador'!I289))/(Q$302-Q$301)*10))),1))</f>
        <v>10</v>
      </c>
      <c r="R75" s="153">
        <f>IF('Datos de Indicador'!I289="No dato","x",IF('Datos de Indicador'!I289="No dato","x",( 'Datos de Indicador'!I289)/'Datos de Indicador'!AX289))</f>
        <v>8.9667150794906961E-2</v>
      </c>
      <c r="S75" s="154">
        <f t="shared" si="40"/>
        <v>10</v>
      </c>
      <c r="T75" s="289">
        <f>IF('Datos de Indicador'!J289="No dato","x",ROUND(IF('Datos de Indicador'!J289=0,0,IF(LOG('Datos de Indicador'!J289)&gt;T$302,10,IF(LOG('Datos de Indicador'!J289)&lt;T$301,0,10-(T$302-LOG('Datos de Indicador'!J289))/(T$302-T$301)*10))),1))</f>
        <v>10</v>
      </c>
      <c r="U75" s="307">
        <f>IF('Datos de Indicador'!J289="No dato","x",IF('Datos de Indicador'!J289="No dato","x", ('Datos de Indicador'!J289)/'Datos de Indicador'!AX289))</f>
        <v>3.0646502946256185E-4</v>
      </c>
      <c r="V75" s="289">
        <f t="shared" si="41"/>
        <v>10</v>
      </c>
      <c r="W75" s="292">
        <f t="shared" si="42"/>
        <v>10</v>
      </c>
      <c r="X75" s="289">
        <f>IF('Datos de Indicador'!K289="No dato","x",ROUND(IF('Datos de Indicador'!K289=0,0,IF(LOG('Datos de Indicador'!K289)&gt;X$302,10,IF(LOG('Datos de Indicador'!K289)&lt;X$301,0,10-(X$302-LOG('Datos de Indicador'!K289))/(X$302-X$301)*10))),1))</f>
        <v>10</v>
      </c>
      <c r="Y75" s="310">
        <f>IF('Datos de Indicador'!K289="No dato","x",IF('Datos de Indicador'!K289="No dato","x", ('Datos de Indicador'!K289)/'Datos de Indicador'!AX289))</f>
        <v>2.3908311099058021E-4</v>
      </c>
      <c r="Z75" s="289">
        <f t="shared" si="43"/>
        <v>10</v>
      </c>
      <c r="AA75" s="291">
        <f t="shared" si="44"/>
        <v>10</v>
      </c>
      <c r="AB75" s="155">
        <f t="shared" si="45"/>
        <v>10</v>
      </c>
      <c r="AC75" s="155">
        <v>8.5219993591308505</v>
      </c>
      <c r="AD75" s="155">
        <f t="shared" si="46"/>
        <v>1.8131913530065638</v>
      </c>
      <c r="AE75" s="155">
        <v>-0.56900000572204601</v>
      </c>
      <c r="AF75" s="155">
        <f t="shared" si="47"/>
        <v>0.56900000572204601</v>
      </c>
      <c r="AG75" s="155">
        <f t="shared" si="48"/>
        <v>7.9099367404501599</v>
      </c>
      <c r="AH75" s="155">
        <v>128.55599975585901</v>
      </c>
      <c r="AI75" s="155">
        <v>213.78599548339801</v>
      </c>
      <c r="AJ75" s="155">
        <v>171.93399047899999</v>
      </c>
      <c r="AK75" s="155">
        <v>333</v>
      </c>
      <c r="AL75" s="155">
        <v>-1.27796006202697</v>
      </c>
      <c r="AM75" s="155">
        <v>-1.36407995223999</v>
      </c>
      <c r="AN75" s="155">
        <v>-1.657320022583</v>
      </c>
      <c r="AO75" s="155">
        <v>-2.9227600097656201</v>
      </c>
      <c r="AP75" s="155">
        <f t="shared" si="49"/>
        <v>4.9924660099362725</v>
      </c>
      <c r="AQ75" s="155">
        <f t="shared" si="50"/>
        <v>6.5659088291119696</v>
      </c>
      <c r="AR75" s="155">
        <f t="shared" si="51"/>
        <v>5.7701778626862188</v>
      </c>
      <c r="AS75" s="155">
        <f t="shared" si="52"/>
        <v>9.1876750700280105</v>
      </c>
      <c r="AT75" s="155">
        <f t="shared" si="53"/>
        <v>1.27796006202697</v>
      </c>
      <c r="AU75" s="155">
        <f t="shared" si="54"/>
        <v>1.36407995223999</v>
      </c>
      <c r="AV75" s="155">
        <f t="shared" si="55"/>
        <v>1.657320022583</v>
      </c>
      <c r="AW75" s="155">
        <f t="shared" si="56"/>
        <v>2.9227600097656201</v>
      </c>
      <c r="AX75" s="155">
        <f t="shared" si="57"/>
        <v>4.8921392095569045</v>
      </c>
      <c r="AY75" s="155">
        <f t="shared" si="58"/>
        <v>8.5662732637551287</v>
      </c>
      <c r="AZ75" s="155">
        <f t="shared" si="59"/>
        <v>5.7992609288619379</v>
      </c>
      <c r="BA75" s="155">
        <f t="shared" si="60"/>
        <v>3.1389921838019257</v>
      </c>
      <c r="BB75" s="155">
        <f t="shared" si="61"/>
        <v>6.6474342032488627</v>
      </c>
      <c r="BC75" s="155">
        <f t="shared" si="62"/>
        <v>7.5220303488111826</v>
      </c>
      <c r="BD75" s="155">
        <f t="shared" si="63"/>
        <v>6.9282397985913597</v>
      </c>
      <c r="BE75" s="155">
        <f t="shared" si="64"/>
        <v>7.0544445423049886</v>
      </c>
      <c r="BF75" s="159">
        <f t="shared" si="65"/>
        <v>6.6205213489094534</v>
      </c>
      <c r="BG75" s="223"/>
      <c r="BH75" s="12"/>
      <c r="BI75" s="12"/>
    </row>
    <row r="76" spans="1:61">
      <c r="A76" s="45" t="s">
        <v>31</v>
      </c>
      <c r="B76" s="46" t="s">
        <v>32</v>
      </c>
      <c r="C76" s="160">
        <v>1301</v>
      </c>
      <c r="D76" s="285">
        <f>IF('Datos de Indicador'!E189="No dato","x",ROUND(IF('Datos de Indicador'!E189=0,0,IF(LOG('Datos de Indicador'!E189)&gt;D$302,10,IF(LOG('Datos de Indicador'!E189)&lt;D$301,0,10-(D$302-LOG('Datos de Indicador'!E189))/(D$302-D$301)*10))),1))</f>
        <v>10</v>
      </c>
      <c r="E76" s="153">
        <f>IF('Datos de Indicador'!E189="No dato","x",IF('Datos de Indicador'!E189="No dato","x", ('Datos de Indicador'!E189)/'Datos de Indicador'!AX189))</f>
        <v>0.11554379436127636</v>
      </c>
      <c r="F76" s="154">
        <f t="shared" si="33"/>
        <v>10</v>
      </c>
      <c r="G76" s="155">
        <f t="shared" si="34"/>
        <v>10</v>
      </c>
      <c r="H76" s="285">
        <f>IF('Datos de Indicador'!F189="No dato","x",ROUND(IF('Datos de Indicador'!F189=0,0,IF(LOG('Datos de Indicador'!F189*1/40)&gt;H$302,10,IF(LOG('Datos de Indicador'!F189*1/40)&lt;H$301,0,10-(H$302-LOG('Datos de Indicador'!F189*1/40))/(H$302-H$301)*10))),1))</f>
        <v>0</v>
      </c>
      <c r="I76" s="153">
        <f>IF('Datos de Indicador'!F189="No dato","x",IF('Datos de Indicador'!F189="No dato","x",( 'Datos de Indicador'!F189*1/40)/'Datos de Indicador'!AX189))</f>
        <v>0</v>
      </c>
      <c r="J76" s="154">
        <f t="shared" si="35"/>
        <v>0</v>
      </c>
      <c r="K76" s="156">
        <f t="shared" si="36"/>
        <v>0</v>
      </c>
      <c r="L76" s="286">
        <f>IF('Datos de Indicador'!G189="No dato","x",ROUND(IF('Datos de Indicador'!G189=0,0,IF(LOG('Datos de Indicador'!G189)&gt;L$302,10,IF(LOG('Datos de Indicador'!G189)&lt;L$301,0,10-(L$302-LOG('Datos de Indicador'!G189))/(L$302-L$301)*10))),1))</f>
        <v>0</v>
      </c>
      <c r="M76" s="157">
        <f>IF('Datos de Indicador'!G189="No dato","x",IF('Datos de Indicador'!G189="No dato","x", 'Datos de Indicador'!G189/'Datos de Indicador'!AX189))</f>
        <v>0</v>
      </c>
      <c r="N76" s="158">
        <f t="shared" si="37"/>
        <v>0</v>
      </c>
      <c r="O76" s="156">
        <f t="shared" si="38"/>
        <v>0</v>
      </c>
      <c r="P76" s="155">
        <f t="shared" si="39"/>
        <v>0</v>
      </c>
      <c r="Q76" s="285">
        <f>IF('Datos de Indicador'!I189="No dato","x",ROUND(IF('Datos de Indicador'!I189=0,0,IF(LOG('Datos de Indicador'!I189)&gt;Q$302,10,IF(LOG('Datos de Indicador'!I189)&lt;Q$301,0,10-(Q$302-LOG('Datos de Indicador'!I189))/(Q$302-Q$301)*10))),1))</f>
        <v>10</v>
      </c>
      <c r="R76" s="153">
        <f>IF('Datos de Indicador'!I189="No dato","x",IF('Datos de Indicador'!I189="No dato","x",( 'Datos de Indicador'!I189)/'Datos de Indicador'!AX189))</f>
        <v>2.2867692654010972E-2</v>
      </c>
      <c r="S76" s="154">
        <f t="shared" si="40"/>
        <v>10</v>
      </c>
      <c r="T76" s="289">
        <f>IF('Datos de Indicador'!J189="No dato","x",ROUND(IF('Datos de Indicador'!J189=0,0,IF(LOG('Datos de Indicador'!J189)&gt;T$302,10,IF(LOG('Datos de Indicador'!J189)&lt;T$301,0,10-(T$302-LOG('Datos de Indicador'!J189))/(T$302-T$301)*10))),1))</f>
        <v>10</v>
      </c>
      <c r="U76" s="307">
        <f>IF('Datos de Indicador'!J189="No dato","x",IF('Datos de Indicador'!J189="No dato","x", ('Datos de Indicador'!J189)/'Datos de Indicador'!AX189))</f>
        <v>3.6022600587924393E-4</v>
      </c>
      <c r="V76" s="289">
        <f t="shared" si="41"/>
        <v>10</v>
      </c>
      <c r="W76" s="292">
        <f t="shared" si="42"/>
        <v>10</v>
      </c>
      <c r="X76" s="289">
        <f>IF('Datos de Indicador'!K189="No dato","x",ROUND(IF('Datos de Indicador'!K189=0,0,IF(LOG('Datos de Indicador'!K189)&gt;X$302,10,IF(LOG('Datos de Indicador'!K189)&lt;X$301,0,10-(X$302-LOG('Datos de Indicador'!K189))/(X$302-X$301)*10))),1))</f>
        <v>0</v>
      </c>
      <c r="Y76" s="310">
        <f>IF('Datos de Indicador'!K189="No dato","x",IF('Datos de Indicador'!K189="No dato","x", ('Datos de Indicador'!K189)/'Datos de Indicador'!AX189))</f>
        <v>0</v>
      </c>
      <c r="Z76" s="289">
        <f t="shared" si="43"/>
        <v>0</v>
      </c>
      <c r="AA76" s="291">
        <f t="shared" si="44"/>
        <v>0</v>
      </c>
      <c r="AB76" s="155">
        <f t="shared" si="45"/>
        <v>10</v>
      </c>
      <c r="AC76" s="155">
        <v>0</v>
      </c>
      <c r="AD76" s="155">
        <f t="shared" si="46"/>
        <v>0</v>
      </c>
      <c r="AE76" s="155">
        <v>-0.64235997200012196</v>
      </c>
      <c r="AF76" s="155">
        <f t="shared" si="47"/>
        <v>0.64235997200012196</v>
      </c>
      <c r="AG76" s="155">
        <f t="shared" si="48"/>
        <v>9.7053348271935853</v>
      </c>
      <c r="AH76" s="155">
        <v>0</v>
      </c>
      <c r="AI76" s="155">
        <v>1.9999999552965001E-2</v>
      </c>
      <c r="AJ76" s="155">
        <v>0</v>
      </c>
      <c r="AK76" s="155">
        <v>50</v>
      </c>
      <c r="AL76" s="155">
        <v>-1.3704800605773899</v>
      </c>
      <c r="AM76" s="155">
        <v>-1.6188000440597501</v>
      </c>
      <c r="AN76" s="155">
        <v>-1.6961200237274101</v>
      </c>
      <c r="AO76" s="155">
        <v>-2.93187999725341</v>
      </c>
      <c r="AP76" s="155">
        <f t="shared" si="49"/>
        <v>0</v>
      </c>
      <c r="AQ76" s="155">
        <f t="shared" si="50"/>
        <v>6.1425058900664109E-4</v>
      </c>
      <c r="AR76" s="155">
        <f t="shared" si="51"/>
        <v>0</v>
      </c>
      <c r="AS76" s="155">
        <f t="shared" si="52"/>
        <v>1.2605042016806722</v>
      </c>
      <c r="AT76" s="155">
        <f t="shared" si="53"/>
        <v>1.3704800605773899</v>
      </c>
      <c r="AU76" s="155">
        <f t="shared" si="54"/>
        <v>1.6188000440597501</v>
      </c>
      <c r="AV76" s="155">
        <f t="shared" si="55"/>
        <v>1.6961200237274101</v>
      </c>
      <c r="AW76" s="155">
        <f t="shared" si="56"/>
        <v>2.93187999725341</v>
      </c>
      <c r="AX76" s="155">
        <f t="shared" si="57"/>
        <v>3.7371407167126396</v>
      </c>
      <c r="AY76" s="155">
        <f t="shared" si="58"/>
        <v>6.313070136061234</v>
      </c>
      <c r="AZ76" s="155">
        <f t="shared" si="59"/>
        <v>5.3090400283759642</v>
      </c>
      <c r="BA76" s="155">
        <f t="shared" si="60"/>
        <v>2.9566507755897575</v>
      </c>
      <c r="BB76" s="155">
        <f t="shared" si="61"/>
        <v>3.9561901194521063</v>
      </c>
      <c r="BC76" s="155">
        <f t="shared" si="62"/>
        <v>4.3856140644417065</v>
      </c>
      <c r="BD76" s="155">
        <f t="shared" si="63"/>
        <v>4.2181733380626607</v>
      </c>
      <c r="BE76" s="155">
        <f t="shared" si="64"/>
        <v>4.0361924962117381</v>
      </c>
      <c r="BF76" s="159">
        <f t="shared" si="65"/>
        <v>4.9508891378655973</v>
      </c>
      <c r="BG76" s="223"/>
      <c r="BH76" s="12"/>
      <c r="BI76" s="12"/>
    </row>
    <row r="77" spans="1:61">
      <c r="A77" s="48" t="s">
        <v>61</v>
      </c>
      <c r="B77" s="46" t="s">
        <v>220</v>
      </c>
      <c r="C77" s="160">
        <v>806</v>
      </c>
      <c r="D77" s="285">
        <f>IF('Datos de Indicador'!E120="No dato","x",ROUND(IF('Datos de Indicador'!E120=0,0,IF(LOG('Datos de Indicador'!E120)&gt;D$302,10,IF(LOG('Datos de Indicador'!E120)&lt;D$301,0,10-(D$302-LOG('Datos de Indicador'!E120))/(D$302-D$301)*10))),1))</f>
        <v>10</v>
      </c>
      <c r="E77" s="153">
        <f>IF('Datos de Indicador'!E120="No dato","x",IF('Datos de Indicador'!E120="No dato","x", ('Datos de Indicador'!E120)/'Datos de Indicador'!AX120))</f>
        <v>1.2466278716073023E-4</v>
      </c>
      <c r="F77" s="154">
        <f t="shared" si="33"/>
        <v>10</v>
      </c>
      <c r="G77" s="155">
        <f t="shared" si="34"/>
        <v>10</v>
      </c>
      <c r="H77" s="285">
        <f>IF('Datos de Indicador'!F120="No dato","x",ROUND(IF('Datos de Indicador'!F120=0,0,IF(LOG('Datos de Indicador'!F120*1/40)&gt;H$302,10,IF(LOG('Datos de Indicador'!F120*1/40)&lt;H$301,0,10-(H$302-LOG('Datos de Indicador'!F120*1/40))/(H$302-H$301)*10))),1))</f>
        <v>0</v>
      </c>
      <c r="I77" s="153">
        <f>IF('Datos de Indicador'!F120="No dato","x",IF('Datos de Indicador'!F120="No dato","x",( 'Datos de Indicador'!F120*1/40)/'Datos de Indicador'!AX120))</f>
        <v>0</v>
      </c>
      <c r="J77" s="154">
        <f t="shared" si="35"/>
        <v>0</v>
      </c>
      <c r="K77" s="156">
        <f t="shared" si="36"/>
        <v>0</v>
      </c>
      <c r="L77" s="286">
        <f>IF('Datos de Indicador'!G120="No dato","x",ROUND(IF('Datos de Indicador'!G120=0,0,IF(LOG('Datos de Indicador'!G120)&gt;L$302,10,IF(LOG('Datos de Indicador'!G120)&lt;L$301,0,10-(L$302-LOG('Datos de Indicador'!G120))/(L$302-L$301)*10))),1))</f>
        <v>0</v>
      </c>
      <c r="M77" s="157">
        <f>IF('Datos de Indicador'!G120="No dato","x",IF('Datos de Indicador'!G120="No dato","x", 'Datos de Indicador'!G120/'Datos de Indicador'!AX120))</f>
        <v>0</v>
      </c>
      <c r="N77" s="158">
        <f t="shared" si="37"/>
        <v>0</v>
      </c>
      <c r="O77" s="156">
        <f t="shared" si="38"/>
        <v>0</v>
      </c>
      <c r="P77" s="155">
        <f t="shared" si="39"/>
        <v>0</v>
      </c>
      <c r="Q77" s="285">
        <f>IF('Datos de Indicador'!I120="No dato","x",ROUND(IF('Datos de Indicador'!I120=0,0,IF(LOG('Datos de Indicador'!I120)&gt;Q$302,10,IF(LOG('Datos de Indicador'!I120)&lt;Q$301,0,10-(Q$302-LOG('Datos de Indicador'!I120))/(Q$302-Q$301)*10))),1))</f>
        <v>10</v>
      </c>
      <c r="R77" s="153">
        <f>IF('Datos de Indicador'!I120="No dato","x",IF('Datos de Indicador'!I120="No dato","x",( 'Datos de Indicador'!I120)/'Datos de Indicador'!AX120))</f>
        <v>2.0159753580849517E-2</v>
      </c>
      <c r="S77" s="154">
        <f t="shared" si="40"/>
        <v>10</v>
      </c>
      <c r="T77" s="289">
        <f>IF('Datos de Indicador'!J120="No dato","x",ROUND(IF('Datos de Indicador'!J120=0,0,IF(LOG('Datos de Indicador'!J120)&gt;T$302,10,IF(LOG('Datos de Indicador'!J120)&lt;T$301,0,10-(T$302-LOG('Datos de Indicador'!J120))/(T$302-T$301)*10))),1))</f>
        <v>10</v>
      </c>
      <c r="U77" s="307">
        <f>IF('Datos de Indicador'!J120="No dato","x",IF('Datos de Indicador'!J120="No dato","x", ('Datos de Indicador'!J120)/'Datos de Indicador'!AX120))</f>
        <v>3.3585223399276384E-4</v>
      </c>
      <c r="V77" s="289">
        <f t="shared" si="41"/>
        <v>10</v>
      </c>
      <c r="W77" s="292">
        <f t="shared" si="42"/>
        <v>10</v>
      </c>
      <c r="X77" s="289">
        <f>IF('Datos de Indicador'!K120="No dato","x",ROUND(IF('Datos de Indicador'!K120=0,0,IF(LOG('Datos de Indicador'!K120)&gt;X$302,10,IF(LOG('Datos de Indicador'!K120)&lt;X$301,0,10-(X$302-LOG('Datos de Indicador'!K120))/(X$302-X$301)*10))),1))</f>
        <v>10</v>
      </c>
      <c r="Y77" s="310">
        <f>IF('Datos de Indicador'!K120="No dato","x",IF('Datos de Indicador'!K120="No dato","x", ('Datos de Indicador'!K120)/'Datos de Indicador'!AX120))</f>
        <v>3.1907044812526868E-4</v>
      </c>
      <c r="Z77" s="289">
        <f t="shared" si="43"/>
        <v>10</v>
      </c>
      <c r="AA77" s="291">
        <f t="shared" si="44"/>
        <v>10</v>
      </c>
      <c r="AB77" s="155">
        <f t="shared" si="45"/>
        <v>10</v>
      </c>
      <c r="AC77" s="155">
        <v>0</v>
      </c>
      <c r="AD77" s="155">
        <f t="shared" si="46"/>
        <v>0</v>
      </c>
      <c r="AE77" s="155">
        <v>-0.61768001317977905</v>
      </c>
      <c r="AF77" s="155">
        <f t="shared" si="47"/>
        <v>0.61768001317977905</v>
      </c>
      <c r="AG77" s="155">
        <f t="shared" si="48"/>
        <v>9.1013221334174084</v>
      </c>
      <c r="AH77" s="155">
        <v>0.10000000149011599</v>
      </c>
      <c r="AI77" s="155">
        <v>1.75999999046325</v>
      </c>
      <c r="AJ77" s="155">
        <v>0.5</v>
      </c>
      <c r="AK77" s="155">
        <v>152</v>
      </c>
      <c r="AL77" s="155">
        <v>-1.4850000143051101</v>
      </c>
      <c r="AM77" s="155">
        <v>-2.0706000328063898</v>
      </c>
      <c r="AN77" s="155">
        <v>-1.9747999906539899</v>
      </c>
      <c r="AO77" s="155">
        <v>-3.0257999897003098</v>
      </c>
      <c r="AP77" s="155">
        <f t="shared" si="49"/>
        <v>3.8834952034996501E-3</v>
      </c>
      <c r="AQ77" s="155">
        <f t="shared" si="50"/>
        <v>5.4054052747889367E-2</v>
      </c>
      <c r="AR77" s="155">
        <f t="shared" si="51"/>
        <v>1.6780212704337216E-2</v>
      </c>
      <c r="AS77" s="155">
        <f t="shared" si="52"/>
        <v>4.117647058823529</v>
      </c>
      <c r="AT77" s="155">
        <f t="shared" si="53"/>
        <v>1.4850000143051101</v>
      </c>
      <c r="AU77" s="155">
        <f t="shared" si="54"/>
        <v>2.0706000328063898</v>
      </c>
      <c r="AV77" s="155">
        <f t="shared" si="55"/>
        <v>1.9747999906539899</v>
      </c>
      <c r="AW77" s="155">
        <f t="shared" si="56"/>
        <v>3.0257999897003098</v>
      </c>
      <c r="AX77" s="155">
        <f t="shared" si="57"/>
        <v>2.307499817139675</v>
      </c>
      <c r="AY77" s="155">
        <f t="shared" si="58"/>
        <v>2.3165375482183799</v>
      </c>
      <c r="AZ77" s="155">
        <f t="shared" si="59"/>
        <v>1.7880415669150627</v>
      </c>
      <c r="BA77" s="155">
        <f t="shared" si="60"/>
        <v>1.0788517429735291</v>
      </c>
      <c r="BB77" s="155">
        <f t="shared" si="61"/>
        <v>5.3852305520571955</v>
      </c>
      <c r="BC77" s="155">
        <f t="shared" si="62"/>
        <v>5.3950986001610453</v>
      </c>
      <c r="BD77" s="155">
        <f t="shared" si="63"/>
        <v>5.3008036299365662</v>
      </c>
      <c r="BE77" s="155">
        <f t="shared" si="64"/>
        <v>5.8660831336328423</v>
      </c>
      <c r="BF77" s="159">
        <f t="shared" si="65"/>
        <v>6.5168870222362356</v>
      </c>
      <c r="BG77" s="223"/>
      <c r="BH77" s="12"/>
      <c r="BI77" s="12"/>
    </row>
    <row r="78" spans="1:61">
      <c r="A78" s="48" t="s">
        <v>265</v>
      </c>
      <c r="B78" s="46" t="s">
        <v>269</v>
      </c>
      <c r="C78" s="160">
        <v>1206</v>
      </c>
      <c r="D78" s="285">
        <f>IF('Datos de Indicador'!E175="No dato","x",ROUND(IF('Datos de Indicador'!E175=0,0,IF(LOG('Datos de Indicador'!E175)&gt;D$302,10,IF(LOG('Datos de Indicador'!E175)&lt;D$301,0,10-(D$302-LOG('Datos de Indicador'!E175))/(D$302-D$301)*10))),1))</f>
        <v>10</v>
      </c>
      <c r="E78" s="153">
        <f>IF('Datos de Indicador'!E175="No dato","x",IF('Datos de Indicador'!E175="No dato","x", ('Datos de Indicador'!E175)/'Datos de Indicador'!AX175))</f>
        <v>1.6420350013444161E-3</v>
      </c>
      <c r="F78" s="154">
        <f t="shared" si="33"/>
        <v>10</v>
      </c>
      <c r="G78" s="155">
        <f t="shared" si="34"/>
        <v>10</v>
      </c>
      <c r="H78" s="285">
        <f>IF('Datos de Indicador'!F175="No dato","x",ROUND(IF('Datos de Indicador'!F175=0,0,IF(LOG('Datos de Indicador'!F175*1/40)&gt;H$302,10,IF(LOG('Datos de Indicador'!F175*1/40)&lt;H$301,0,10-(H$302-LOG('Datos de Indicador'!F175*1/40))/(H$302-H$301)*10))),1))</f>
        <v>0</v>
      </c>
      <c r="I78" s="153">
        <f>IF('Datos de Indicador'!F175="No dato","x",IF('Datos de Indicador'!F175="No dato","x",( 'Datos de Indicador'!F175*1/40)/'Datos de Indicador'!AX175))</f>
        <v>0</v>
      </c>
      <c r="J78" s="154">
        <f t="shared" si="35"/>
        <v>0</v>
      </c>
      <c r="K78" s="156">
        <f t="shared" si="36"/>
        <v>0</v>
      </c>
      <c r="L78" s="286">
        <f>IF('Datos de Indicador'!G175="No dato","x",ROUND(IF('Datos de Indicador'!G175=0,0,IF(LOG('Datos de Indicador'!G175)&gt;L$302,10,IF(LOG('Datos de Indicador'!G175)&lt;L$301,0,10-(L$302-LOG('Datos de Indicador'!G175))/(L$302-L$301)*10))),1))</f>
        <v>0</v>
      </c>
      <c r="M78" s="157">
        <f>IF('Datos de Indicador'!G175="No dato","x",IF('Datos de Indicador'!G175="No dato","x", 'Datos de Indicador'!G175/'Datos de Indicador'!AX175))</f>
        <v>0</v>
      </c>
      <c r="N78" s="158">
        <f t="shared" si="37"/>
        <v>0</v>
      </c>
      <c r="O78" s="156">
        <f t="shared" si="38"/>
        <v>0</v>
      </c>
      <c r="P78" s="155">
        <f t="shared" si="39"/>
        <v>0</v>
      </c>
      <c r="Q78" s="285">
        <f>IF('Datos de Indicador'!I175="No dato","x",ROUND(IF('Datos de Indicador'!I175=0,0,IF(LOG('Datos de Indicador'!I175)&gt;Q$302,10,IF(LOG('Datos de Indicador'!I175)&lt;Q$301,0,10-(Q$302-LOG('Datos de Indicador'!I175))/(Q$302-Q$301)*10))),1))</f>
        <v>10</v>
      </c>
      <c r="R78" s="153">
        <f>IF('Datos de Indicador'!I175="No dato","x",IF('Datos de Indicador'!I175="No dato","x",( 'Datos de Indicador'!I175)/'Datos de Indicador'!AX175))</f>
        <v>9.0927688199447049E-2</v>
      </c>
      <c r="S78" s="154">
        <f t="shared" si="40"/>
        <v>10</v>
      </c>
      <c r="T78" s="289">
        <f>IF('Datos de Indicador'!J175="No dato","x",ROUND(IF('Datos de Indicador'!J175=0,0,IF(LOG('Datos de Indicador'!J175)&gt;T$302,10,IF(LOG('Datos de Indicador'!J175)&lt;T$301,0,10-(T$302-LOG('Datos de Indicador'!J175))/(T$302-T$301)*10))),1))</f>
        <v>10</v>
      </c>
      <c r="U78" s="307">
        <f>IF('Datos de Indicador'!J175="No dato","x",IF('Datos de Indicador'!J175="No dato","x", ('Datos de Indicador'!J175)/'Datos de Indicador'!AX175))</f>
        <v>3.2520503201626156E-4</v>
      </c>
      <c r="V78" s="289">
        <f t="shared" si="41"/>
        <v>10</v>
      </c>
      <c r="W78" s="292">
        <f t="shared" si="42"/>
        <v>10</v>
      </c>
      <c r="X78" s="289">
        <f>IF('Datos de Indicador'!K175="No dato","x",ROUND(IF('Datos de Indicador'!K175=0,0,IF(LOG('Datos de Indicador'!K175)&gt;X$302,10,IF(LOG('Datos de Indicador'!K175)&lt;X$301,0,10-(X$302-LOG('Datos de Indicador'!K175))/(X$302-X$301)*10))),1))</f>
        <v>0</v>
      </c>
      <c r="Y78" s="310">
        <f>IF('Datos de Indicador'!K175="No dato","x",IF('Datos de Indicador'!K175="No dato","x", ('Datos de Indicador'!K175)/'Datos de Indicador'!AX175))</f>
        <v>0</v>
      </c>
      <c r="Z78" s="289">
        <f t="shared" si="43"/>
        <v>0</v>
      </c>
      <c r="AA78" s="291">
        <f t="shared" si="44"/>
        <v>0</v>
      </c>
      <c r="AB78" s="155">
        <f t="shared" si="45"/>
        <v>10</v>
      </c>
      <c r="AC78" s="155">
        <v>0</v>
      </c>
      <c r="AD78" s="155">
        <f t="shared" si="46"/>
        <v>0</v>
      </c>
      <c r="AE78" s="155">
        <v>-0.64980000257492099</v>
      </c>
      <c r="AF78" s="155">
        <f t="shared" si="47"/>
        <v>0.64980000257492099</v>
      </c>
      <c r="AG78" s="155">
        <f t="shared" si="48"/>
        <v>9.8874207432185877</v>
      </c>
      <c r="AH78" s="155">
        <v>3.2000001519917998E-2</v>
      </c>
      <c r="AI78" s="155">
        <v>0.60800004005432096</v>
      </c>
      <c r="AJ78" s="155">
        <v>9.6000000834499999E-2</v>
      </c>
      <c r="AK78" s="155">
        <v>124</v>
      </c>
      <c r="AL78" s="155">
        <v>-1.2414400577545099</v>
      </c>
      <c r="AM78" s="155">
        <v>-1.5603600740432699</v>
      </c>
      <c r="AN78" s="155">
        <v>-1.7345600128173799</v>
      </c>
      <c r="AO78" s="155">
        <v>-2.9782400131225502</v>
      </c>
      <c r="AP78" s="155">
        <f t="shared" si="49"/>
        <v>1.2427185056278836E-3</v>
      </c>
      <c r="AQ78" s="155">
        <f t="shared" si="50"/>
        <v>1.8673219553350533E-2</v>
      </c>
      <c r="AR78" s="155">
        <f t="shared" si="51"/>
        <v>3.2218008672389204E-3</v>
      </c>
      <c r="AS78" s="155">
        <f t="shared" si="52"/>
        <v>3.333333333333333</v>
      </c>
      <c r="AT78" s="155">
        <f t="shared" si="53"/>
        <v>1.2414400577545099</v>
      </c>
      <c r="AU78" s="155">
        <f t="shared" si="54"/>
        <v>1.5603600740432699</v>
      </c>
      <c r="AV78" s="155">
        <f t="shared" si="55"/>
        <v>1.7345600128173799</v>
      </c>
      <c r="AW78" s="155">
        <f t="shared" si="56"/>
        <v>2.9782400131225502</v>
      </c>
      <c r="AX78" s="155">
        <f t="shared" si="57"/>
        <v>5.3480465869264648</v>
      </c>
      <c r="AY78" s="155">
        <f t="shared" si="58"/>
        <v>6.830018454832433</v>
      </c>
      <c r="AZ78" s="155">
        <f t="shared" si="59"/>
        <v>4.8233677214030859</v>
      </c>
      <c r="BA78" s="155">
        <f t="shared" si="60"/>
        <v>2.0297470282287988</v>
      </c>
      <c r="BB78" s="155">
        <f t="shared" si="61"/>
        <v>4.2248815509053488</v>
      </c>
      <c r="BC78" s="155">
        <f t="shared" si="62"/>
        <v>4.4747819457309639</v>
      </c>
      <c r="BD78" s="155">
        <f t="shared" si="63"/>
        <v>4.1377649203783875</v>
      </c>
      <c r="BE78" s="155">
        <f t="shared" si="64"/>
        <v>4.2271800602603546</v>
      </c>
      <c r="BF78" s="159">
        <f t="shared" si="65"/>
        <v>4.981236790536431</v>
      </c>
      <c r="BG78" s="223"/>
      <c r="BH78" s="12"/>
      <c r="BI78" s="12"/>
    </row>
    <row r="79" spans="1:61">
      <c r="A79" s="48" t="s">
        <v>294</v>
      </c>
      <c r="B79" s="46" t="s">
        <v>301</v>
      </c>
      <c r="C79" s="160">
        <v>1508</v>
      </c>
      <c r="D79" s="285">
        <f>IF('Datos de Indicador'!E240="No dato","x",ROUND(IF('Datos de Indicador'!E240=0,0,IF(LOG('Datos de Indicador'!E240)&gt;D$302,10,IF(LOG('Datos de Indicador'!E240)&lt;D$301,0,10-(D$302-LOG('Datos de Indicador'!E240))/(D$302-D$301)*10))),1))</f>
        <v>10</v>
      </c>
      <c r="E79" s="153">
        <f>IF('Datos de Indicador'!E240="No dato","x",IF('Datos de Indicador'!E240="No dato","x", ('Datos de Indicador'!E240)/'Datos de Indicador'!AX240))</f>
        <v>5.9963637611059649E-3</v>
      </c>
      <c r="F79" s="154">
        <f t="shared" si="33"/>
        <v>10</v>
      </c>
      <c r="G79" s="155">
        <f t="shared" si="34"/>
        <v>10</v>
      </c>
      <c r="H79" s="285">
        <f>IF('Datos de Indicador'!F240="No dato","x",ROUND(IF('Datos de Indicador'!F240=0,0,IF(LOG('Datos de Indicador'!F240*1/40)&gt;H$302,10,IF(LOG('Datos de Indicador'!F240*1/40)&lt;H$301,0,10-(H$302-LOG('Datos de Indicador'!F240*1/40))/(H$302-H$301)*10))),1))</f>
        <v>0</v>
      </c>
      <c r="I79" s="153">
        <f>IF('Datos de Indicador'!F240="No dato","x",IF('Datos de Indicador'!F240="No dato","x",( 'Datos de Indicador'!F240*1/40)/'Datos de Indicador'!AX240))</f>
        <v>0</v>
      </c>
      <c r="J79" s="154">
        <f t="shared" si="35"/>
        <v>0</v>
      </c>
      <c r="K79" s="156">
        <f t="shared" si="36"/>
        <v>0</v>
      </c>
      <c r="L79" s="286">
        <f>IF('Datos de Indicador'!G240="No dato","x",ROUND(IF('Datos de Indicador'!G240=0,0,IF(LOG('Datos de Indicador'!G240)&gt;L$302,10,IF(LOG('Datos de Indicador'!G240)&lt;L$301,0,10-(L$302-LOG('Datos de Indicador'!G240))/(L$302-L$301)*10))),1))</f>
        <v>0</v>
      </c>
      <c r="M79" s="157">
        <f>IF('Datos de Indicador'!G240="No dato","x",IF('Datos de Indicador'!G240="No dato","x", 'Datos de Indicador'!G240/'Datos de Indicador'!AX240))</f>
        <v>0</v>
      </c>
      <c r="N79" s="158">
        <f t="shared" si="37"/>
        <v>0</v>
      </c>
      <c r="O79" s="156">
        <f t="shared" si="38"/>
        <v>0</v>
      </c>
      <c r="P79" s="155">
        <f t="shared" si="39"/>
        <v>0</v>
      </c>
      <c r="Q79" s="285">
        <f>IF('Datos de Indicador'!I240="No dato","x",ROUND(IF('Datos de Indicador'!I240=0,0,IF(LOG('Datos de Indicador'!I240)&gt;Q$302,10,IF(LOG('Datos de Indicador'!I240)&lt;Q$301,0,10-(Q$302-LOG('Datos de Indicador'!I240))/(Q$302-Q$301)*10))),1))</f>
        <v>0</v>
      </c>
      <c r="R79" s="153">
        <f>IF('Datos de Indicador'!I240="No dato","x",IF('Datos de Indicador'!I240="No dato","x",( 'Datos de Indicador'!I240)/'Datos de Indicador'!AX240))</f>
        <v>0</v>
      </c>
      <c r="S79" s="154">
        <f t="shared" si="40"/>
        <v>0</v>
      </c>
      <c r="T79" s="289">
        <f>IF('Datos de Indicador'!J240="No dato","x",ROUND(IF('Datos de Indicador'!J240=0,0,IF(LOG('Datos de Indicador'!J240)&gt;T$302,10,IF(LOG('Datos de Indicador'!J240)&lt;T$301,0,10-(T$302-LOG('Datos de Indicador'!J240))/(T$302-T$301)*10))),1))</f>
        <v>10</v>
      </c>
      <c r="U79" s="307">
        <f>IF('Datos de Indicador'!J240="No dato","x",IF('Datos de Indicador'!J240="No dato","x", ('Datos de Indicador'!J240)/'Datos de Indicador'!AX240))</f>
        <v>3.2046928064217349E-4</v>
      </c>
      <c r="V79" s="289">
        <f t="shared" si="41"/>
        <v>10</v>
      </c>
      <c r="W79" s="292">
        <f t="shared" si="42"/>
        <v>10</v>
      </c>
      <c r="X79" s="289">
        <f>IF('Datos de Indicador'!K240="No dato","x",ROUND(IF('Datos de Indicador'!K240=0,0,IF(LOG('Datos de Indicador'!K240)&gt;X$302,10,IF(LOG('Datos de Indicador'!K240)&lt;X$301,0,10-(X$302-LOG('Datos de Indicador'!K240))/(X$302-X$301)*10))),1))</f>
        <v>10</v>
      </c>
      <c r="Y79" s="310">
        <f>IF('Datos de Indicador'!K240="No dato","x",IF('Datos de Indicador'!K240="No dato","x", ('Datos de Indicador'!K240)/'Datos de Indicador'!AX240))</f>
        <v>1.5973239147253142E-5</v>
      </c>
      <c r="Z79" s="289">
        <f t="shared" si="43"/>
        <v>10</v>
      </c>
      <c r="AA79" s="291">
        <f t="shared" si="44"/>
        <v>10</v>
      </c>
      <c r="AB79" s="155">
        <f t="shared" si="45"/>
        <v>0</v>
      </c>
      <c r="AC79" s="155">
        <v>0</v>
      </c>
      <c r="AD79" s="155">
        <f t="shared" si="46"/>
        <v>0</v>
      </c>
      <c r="AE79" s="155">
        <v>-0.589200019836426</v>
      </c>
      <c r="AF79" s="155">
        <f t="shared" si="47"/>
        <v>0.589200019836426</v>
      </c>
      <c r="AG79" s="155">
        <f t="shared" si="48"/>
        <v>8.4043081058304985</v>
      </c>
      <c r="AH79" s="155">
        <v>5.6000001728534997E-2</v>
      </c>
      <c r="AI79" s="155">
        <v>0.35800001025199901</v>
      </c>
      <c r="AJ79" s="155">
        <v>0</v>
      </c>
      <c r="AK79" s="155">
        <v>64</v>
      </c>
      <c r="AL79" s="155">
        <v>-1.44488000869751</v>
      </c>
      <c r="AM79" s="155">
        <v>-2.0731601715087802</v>
      </c>
      <c r="AN79" s="155">
        <v>-1.9013199806213299</v>
      </c>
      <c r="AO79" s="155">
        <v>-3.0332400798797599</v>
      </c>
      <c r="AP79" s="155">
        <f t="shared" si="49"/>
        <v>2.1747573486809706E-3</v>
      </c>
      <c r="AQ79" s="155">
        <f t="shared" si="50"/>
        <v>1.0995086103843112E-2</v>
      </c>
      <c r="AR79" s="155">
        <f t="shared" si="51"/>
        <v>0</v>
      </c>
      <c r="AS79" s="155">
        <f t="shared" si="52"/>
        <v>1.6526610644257702</v>
      </c>
      <c r="AT79" s="155">
        <f t="shared" si="53"/>
        <v>1.44488000869751</v>
      </c>
      <c r="AU79" s="155">
        <f t="shared" si="54"/>
        <v>2.0731601715087802</v>
      </c>
      <c r="AV79" s="155">
        <f t="shared" si="55"/>
        <v>1.9013199806213299</v>
      </c>
      <c r="AW79" s="155">
        <f t="shared" si="56"/>
        <v>3.0332400798797599</v>
      </c>
      <c r="AX79" s="155">
        <f t="shared" si="57"/>
        <v>2.8083487874780042</v>
      </c>
      <c r="AY79" s="155">
        <f t="shared" si="58"/>
        <v>2.2938910718829448</v>
      </c>
      <c r="AZ79" s="155">
        <f t="shared" si="59"/>
        <v>2.7164290829839515</v>
      </c>
      <c r="BA79" s="155">
        <f t="shared" si="60"/>
        <v>0.93009753444388488</v>
      </c>
      <c r="BB79" s="155">
        <f t="shared" si="61"/>
        <v>5.4684205908044481</v>
      </c>
      <c r="BC79" s="155">
        <f t="shared" si="62"/>
        <v>5.3841476929977974</v>
      </c>
      <c r="BD79" s="155">
        <f t="shared" si="63"/>
        <v>5.4527381804973247</v>
      </c>
      <c r="BE79" s="155">
        <f t="shared" si="64"/>
        <v>5.4304597664782763</v>
      </c>
      <c r="BF79" s="159">
        <f t="shared" si="65"/>
        <v>6.4007180176384155</v>
      </c>
      <c r="BG79" s="223"/>
      <c r="BH79" s="12"/>
      <c r="BI79" s="12"/>
    </row>
    <row r="80" spans="1:61">
      <c r="A80" s="48" t="s">
        <v>316</v>
      </c>
      <c r="B80" s="46" t="s">
        <v>326</v>
      </c>
      <c r="C80" s="160">
        <v>1610</v>
      </c>
      <c r="D80" s="285">
        <f>IF('Datos de Indicador'!E265="No dato","x",ROUND(IF('Datos de Indicador'!E265=0,0,IF(LOG('Datos de Indicador'!E265)&gt;D$302,10,IF(LOG('Datos de Indicador'!E265)&lt;D$301,0,10-(D$302-LOG('Datos de Indicador'!E265))/(D$302-D$301)*10))),1))</f>
        <v>10</v>
      </c>
      <c r="E80" s="153">
        <f>IF('Datos de Indicador'!E265="No dato","x",IF('Datos de Indicador'!E265="No dato","x", ('Datos de Indicador'!E265)/'Datos de Indicador'!AX265))</f>
        <v>1.4616097934996408E-2</v>
      </c>
      <c r="F80" s="154">
        <f t="shared" si="33"/>
        <v>10</v>
      </c>
      <c r="G80" s="155">
        <f t="shared" si="34"/>
        <v>10</v>
      </c>
      <c r="H80" s="285">
        <f>IF('Datos de Indicador'!F265="No dato","x",ROUND(IF('Datos de Indicador'!F265=0,0,IF(LOG('Datos de Indicador'!F265*1/40)&gt;H$302,10,IF(LOG('Datos de Indicador'!F265*1/40)&lt;H$301,0,10-(H$302-LOG('Datos de Indicador'!F265*1/40))/(H$302-H$301)*10))),1))</f>
        <v>0</v>
      </c>
      <c r="I80" s="153">
        <f>IF('Datos de Indicador'!F265="No dato","x",IF('Datos de Indicador'!F265="No dato","x",( 'Datos de Indicador'!F265*1/40)/'Datos de Indicador'!AX265))</f>
        <v>0</v>
      </c>
      <c r="J80" s="154">
        <f t="shared" si="35"/>
        <v>0</v>
      </c>
      <c r="K80" s="156">
        <f t="shared" si="36"/>
        <v>0</v>
      </c>
      <c r="L80" s="286">
        <f>IF('Datos de Indicador'!G265="No dato","x",ROUND(IF('Datos de Indicador'!G265=0,0,IF(LOG('Datos de Indicador'!G265)&gt;L$302,10,IF(LOG('Datos de Indicador'!G265)&lt;L$301,0,10-(L$302-LOG('Datos de Indicador'!G265))/(L$302-L$301)*10))),1))</f>
        <v>0</v>
      </c>
      <c r="M80" s="157">
        <f>IF('Datos de Indicador'!G265="No dato","x",IF('Datos de Indicador'!G265="No dato","x", 'Datos de Indicador'!G265/'Datos de Indicador'!AX265))</f>
        <v>0</v>
      </c>
      <c r="N80" s="158">
        <f t="shared" si="37"/>
        <v>0</v>
      </c>
      <c r="O80" s="156">
        <f t="shared" si="38"/>
        <v>0</v>
      </c>
      <c r="P80" s="155">
        <f t="shared" si="39"/>
        <v>0</v>
      </c>
      <c r="Q80" s="285">
        <f>IF('Datos de Indicador'!I265="No dato","x",ROUND(IF('Datos de Indicador'!I265=0,0,IF(LOG('Datos de Indicador'!I265)&gt;Q$302,10,IF(LOG('Datos de Indicador'!I265)&lt;Q$301,0,10-(Q$302-LOG('Datos de Indicador'!I265))/(Q$302-Q$301)*10))),1))</f>
        <v>0</v>
      </c>
      <c r="R80" s="153">
        <f>IF('Datos de Indicador'!I265="No dato","x",IF('Datos de Indicador'!I265="No dato","x",( 'Datos de Indicador'!I265)/'Datos de Indicador'!AX265))</f>
        <v>0</v>
      </c>
      <c r="S80" s="154">
        <f t="shared" si="40"/>
        <v>0</v>
      </c>
      <c r="T80" s="289">
        <f>IF('Datos de Indicador'!J265="No dato","x",ROUND(IF('Datos de Indicador'!J265=0,0,IF(LOG('Datos de Indicador'!J265)&gt;T$302,10,IF(LOG('Datos de Indicador'!J265)&lt;T$301,0,10-(T$302-LOG('Datos de Indicador'!J265))/(T$302-T$301)*10))),1))</f>
        <v>10</v>
      </c>
      <c r="U80" s="307">
        <f>IF('Datos de Indicador'!J265="No dato","x",IF('Datos de Indicador'!J265="No dato","x", ('Datos de Indicador'!J265)/'Datos de Indicador'!AX265))</f>
        <v>5.3419614355425661E-4</v>
      </c>
      <c r="V80" s="289">
        <f t="shared" si="41"/>
        <v>10</v>
      </c>
      <c r="W80" s="292">
        <f t="shared" si="42"/>
        <v>10</v>
      </c>
      <c r="X80" s="289">
        <f>IF('Datos de Indicador'!K265="No dato","x",ROUND(IF('Datos de Indicador'!K265=0,0,IF(LOG('Datos de Indicador'!K265)&gt;X$302,10,IF(LOG('Datos de Indicador'!K265)&lt;X$301,0,10-(X$302-LOG('Datos de Indicador'!K265))/(X$302-X$301)*10))),1))</f>
        <v>0</v>
      </c>
      <c r="Y80" s="310">
        <f>IF('Datos de Indicador'!K265="No dato","x",IF('Datos de Indicador'!K265="No dato","x", ('Datos de Indicador'!K265)/'Datos de Indicador'!AX265))</f>
        <v>0</v>
      </c>
      <c r="Z80" s="289">
        <f t="shared" si="43"/>
        <v>0</v>
      </c>
      <c r="AA80" s="291">
        <f t="shared" si="44"/>
        <v>0</v>
      </c>
      <c r="AB80" s="155">
        <f t="shared" si="45"/>
        <v>0</v>
      </c>
      <c r="AC80" s="155">
        <v>3.0000001192093E-2</v>
      </c>
      <c r="AD80" s="155">
        <f t="shared" si="46"/>
        <v>6.3829789770410636E-3</v>
      </c>
      <c r="AE80" s="155">
        <v>-0.62856000661849998</v>
      </c>
      <c r="AF80" s="155">
        <f t="shared" si="47"/>
        <v>0.62856000661849998</v>
      </c>
      <c r="AG80" s="155">
        <f t="shared" si="48"/>
        <v>9.367597056849295</v>
      </c>
      <c r="AH80" s="155">
        <v>4.2400002479553196</v>
      </c>
      <c r="AI80" s="155">
        <v>35.630001068115199</v>
      </c>
      <c r="AJ80" s="155">
        <v>20.239997863799999</v>
      </c>
      <c r="AK80" s="155">
        <v>227</v>
      </c>
      <c r="AL80" s="155">
        <v>-1.5005999803543</v>
      </c>
      <c r="AM80" s="155">
        <v>-1.64240002632141</v>
      </c>
      <c r="AN80" s="155">
        <v>-1.7472000122070299</v>
      </c>
      <c r="AO80" s="155">
        <v>-2.9332001209259002</v>
      </c>
      <c r="AP80" s="155">
        <f t="shared" si="49"/>
        <v>0.16466020380409008</v>
      </c>
      <c r="AQ80" s="155">
        <f t="shared" si="50"/>
        <v>1.0942874815790906</v>
      </c>
      <c r="AR80" s="155">
        <f t="shared" si="51"/>
        <v>0.6792629385797897</v>
      </c>
      <c r="AS80" s="155">
        <f t="shared" si="52"/>
        <v>6.2184873949579833</v>
      </c>
      <c r="AT80" s="155">
        <f t="shared" si="53"/>
        <v>1.5005999803543</v>
      </c>
      <c r="AU80" s="155">
        <f t="shared" si="54"/>
        <v>1.64240002632141</v>
      </c>
      <c r="AV80" s="155">
        <f t="shared" si="55"/>
        <v>1.7472000122070299</v>
      </c>
      <c r="AW80" s="155">
        <f t="shared" si="56"/>
        <v>2.9332001209259002</v>
      </c>
      <c r="AX80" s="155">
        <f t="shared" si="57"/>
        <v>2.1127534103353458</v>
      </c>
      <c r="AY80" s="155">
        <f t="shared" si="58"/>
        <v>6.1043094000486242</v>
      </c>
      <c r="AZ80" s="155">
        <f t="shared" si="59"/>
        <v>4.6636669043883137</v>
      </c>
      <c r="BA80" s="155">
        <f t="shared" si="60"/>
        <v>2.9302567471134728</v>
      </c>
      <c r="BB80" s="155">
        <f t="shared" si="61"/>
        <v>3.7129022690232389</v>
      </c>
      <c r="BC80" s="155">
        <f t="shared" si="62"/>
        <v>4.5330994802712858</v>
      </c>
      <c r="BD80" s="155">
        <f t="shared" si="63"/>
        <v>4.223821640494684</v>
      </c>
      <c r="BE80" s="155">
        <f t="shared" si="64"/>
        <v>4.8581240236785757</v>
      </c>
      <c r="BF80" s="159">
        <f t="shared" si="65"/>
        <v>4.8956633393043889</v>
      </c>
      <c r="BG80" s="223"/>
      <c r="BH80" s="12"/>
      <c r="BI80" s="12"/>
    </row>
    <row r="81" spans="1:61">
      <c r="A81" s="45" t="s">
        <v>31</v>
      </c>
      <c r="B81" s="46" t="s">
        <v>37</v>
      </c>
      <c r="C81" s="160">
        <v>1306</v>
      </c>
      <c r="D81" s="285">
        <f>IF('Datos de Indicador'!E194="No dato","x",ROUND(IF('Datos de Indicador'!E194=0,0,IF(LOG('Datos de Indicador'!E194)&gt;D$302,10,IF(LOG('Datos de Indicador'!E194)&lt;D$301,0,10-(D$302-LOG('Datos de Indicador'!E194))/(D$302-D$301)*10))),1))</f>
        <v>0</v>
      </c>
      <c r="E81" s="153">
        <f>IF('Datos de Indicador'!E194="No dato","x",IF('Datos de Indicador'!E194="No dato","x", ('Datos de Indicador'!E194)/'Datos de Indicador'!AX194))</f>
        <v>0</v>
      </c>
      <c r="F81" s="154">
        <f t="shared" si="33"/>
        <v>0</v>
      </c>
      <c r="G81" s="155">
        <f t="shared" si="34"/>
        <v>0</v>
      </c>
      <c r="H81" s="285">
        <f>IF('Datos de Indicador'!F194="No dato","x",ROUND(IF('Datos de Indicador'!F194=0,0,IF(LOG('Datos de Indicador'!F194*1/40)&gt;H$302,10,IF(LOG('Datos de Indicador'!F194*1/40)&lt;H$301,0,10-(H$302-LOG('Datos de Indicador'!F194*1/40))/(H$302-H$301)*10))),1))</f>
        <v>0</v>
      </c>
      <c r="I81" s="153">
        <f>IF('Datos de Indicador'!F194="No dato","x",IF('Datos de Indicador'!F194="No dato","x",( 'Datos de Indicador'!F194*1/40)/'Datos de Indicador'!AX194))</f>
        <v>0</v>
      </c>
      <c r="J81" s="154">
        <f t="shared" si="35"/>
        <v>0</v>
      </c>
      <c r="K81" s="156">
        <f t="shared" si="36"/>
        <v>0</v>
      </c>
      <c r="L81" s="286">
        <f>IF('Datos de Indicador'!G194="No dato","x",ROUND(IF('Datos de Indicador'!G194=0,0,IF(LOG('Datos de Indicador'!G194)&gt;L$302,10,IF(LOG('Datos de Indicador'!G194)&lt;L$301,0,10-(L$302-LOG('Datos de Indicador'!G194))/(L$302-L$301)*10))),1))</f>
        <v>0</v>
      </c>
      <c r="M81" s="157">
        <f>IF('Datos de Indicador'!G194="No dato","x",IF('Datos de Indicador'!G194="No dato","x", 'Datos de Indicador'!G194/'Datos de Indicador'!AX194))</f>
        <v>0</v>
      </c>
      <c r="N81" s="158">
        <f t="shared" si="37"/>
        <v>0</v>
      </c>
      <c r="O81" s="156">
        <f t="shared" si="38"/>
        <v>0</v>
      </c>
      <c r="P81" s="155">
        <f t="shared" si="39"/>
        <v>0</v>
      </c>
      <c r="Q81" s="285">
        <f>IF('Datos de Indicador'!I194="No dato","x",ROUND(IF('Datos de Indicador'!I194=0,0,IF(LOG('Datos de Indicador'!I194)&gt;Q$302,10,IF(LOG('Datos de Indicador'!I194)&lt;Q$301,0,10-(Q$302-LOG('Datos de Indicador'!I194))/(Q$302-Q$301)*10))),1))</f>
        <v>10</v>
      </c>
      <c r="R81" s="153">
        <f>IF('Datos de Indicador'!I194="No dato","x",IF('Datos de Indicador'!I194="No dato","x",( 'Datos de Indicador'!I194)/'Datos de Indicador'!AX194))</f>
        <v>6.188672162396424E-2</v>
      </c>
      <c r="S81" s="154">
        <f t="shared" si="40"/>
        <v>10</v>
      </c>
      <c r="T81" s="289">
        <f>IF('Datos de Indicador'!J194="No dato","x",ROUND(IF('Datos de Indicador'!J194=0,0,IF(LOG('Datos de Indicador'!J194)&gt;T$302,10,IF(LOG('Datos de Indicador'!J194)&lt;T$301,0,10-(T$302-LOG('Datos de Indicador'!J194))/(T$302-T$301)*10))),1))</f>
        <v>10</v>
      </c>
      <c r="U81" s="307">
        <f>IF('Datos de Indicador'!J194="No dato","x",IF('Datos de Indicador'!J194="No dato","x", ('Datos de Indicador'!J194)/'Datos de Indicador'!AX194))</f>
        <v>3.2374989265E-4</v>
      </c>
      <c r="V81" s="289">
        <f t="shared" si="41"/>
        <v>10</v>
      </c>
      <c r="W81" s="292">
        <f t="shared" si="42"/>
        <v>10</v>
      </c>
      <c r="X81" s="289">
        <f>IF('Datos de Indicador'!K194="No dato","x",ROUND(IF('Datos de Indicador'!K194=0,0,IF(LOG('Datos de Indicador'!K194)&gt;X$302,10,IF(LOG('Datos de Indicador'!K194)&lt;X$301,0,10-(X$302-LOG('Datos de Indicador'!K194))/(X$302-X$301)*10))),1))</f>
        <v>0</v>
      </c>
      <c r="Y81" s="310">
        <f>IF('Datos de Indicador'!K194="No dato","x",IF('Datos de Indicador'!K194="No dato","x", ('Datos de Indicador'!K194)/'Datos de Indicador'!AX194))</f>
        <v>0</v>
      </c>
      <c r="Z81" s="289">
        <f t="shared" si="43"/>
        <v>0</v>
      </c>
      <c r="AA81" s="291">
        <f t="shared" si="44"/>
        <v>0</v>
      </c>
      <c r="AB81" s="155">
        <f t="shared" si="45"/>
        <v>10</v>
      </c>
      <c r="AC81" s="155">
        <v>0</v>
      </c>
      <c r="AD81" s="155">
        <f t="shared" si="46"/>
        <v>0</v>
      </c>
      <c r="AE81" s="155">
        <v>-0.444920003414154</v>
      </c>
      <c r="AF81" s="155">
        <f t="shared" si="47"/>
        <v>0.444920003414154</v>
      </c>
      <c r="AG81" s="155">
        <f t="shared" si="48"/>
        <v>4.8732259832195375</v>
      </c>
      <c r="AH81" s="155">
        <v>1.30799996852874</v>
      </c>
      <c r="AI81" s="155">
        <v>23.951999664306602</v>
      </c>
      <c r="AJ81" s="155">
        <v>12.3779993057</v>
      </c>
      <c r="AK81" s="155">
        <v>182</v>
      </c>
      <c r="AL81" s="155">
        <v>-1.3220800161361601</v>
      </c>
      <c r="AM81" s="155">
        <v>-1.5492800474166799</v>
      </c>
      <c r="AN81" s="155">
        <v>-1.73907995223999</v>
      </c>
      <c r="AO81" s="155">
        <v>-2.9780800342559801</v>
      </c>
      <c r="AP81" s="155">
        <f t="shared" si="49"/>
        <v>5.0796115282669516E-2</v>
      </c>
      <c r="AQ81" s="155">
        <f t="shared" si="50"/>
        <v>0.73562651152689984</v>
      </c>
      <c r="AR81" s="155">
        <f t="shared" si="51"/>
        <v>0.41541092240756872</v>
      </c>
      <c r="AS81" s="155">
        <f t="shared" si="52"/>
        <v>4.9579831932773111</v>
      </c>
      <c r="AT81" s="155">
        <f t="shared" si="53"/>
        <v>1.3220800161361601</v>
      </c>
      <c r="AU81" s="155">
        <f t="shared" si="54"/>
        <v>1.5492800474166799</v>
      </c>
      <c r="AV81" s="155">
        <f t="shared" si="55"/>
        <v>1.73907995223999</v>
      </c>
      <c r="AW81" s="155">
        <f t="shared" si="56"/>
        <v>2.9780800342559801</v>
      </c>
      <c r="AX81" s="155">
        <f t="shared" si="57"/>
        <v>4.3413557973338461</v>
      </c>
      <c r="AY81" s="155">
        <f t="shared" si="58"/>
        <v>6.9280301604329084</v>
      </c>
      <c r="AZ81" s="155">
        <f t="shared" si="59"/>
        <v>4.7662602804613421</v>
      </c>
      <c r="BA81" s="155">
        <f t="shared" si="60"/>
        <v>2.0329455821581348</v>
      </c>
      <c r="BB81" s="155">
        <f t="shared" si="61"/>
        <v>2.398691985436086</v>
      </c>
      <c r="BC81" s="155">
        <f t="shared" si="62"/>
        <v>2.9439427786599679</v>
      </c>
      <c r="BD81" s="155">
        <f t="shared" si="63"/>
        <v>2.5302785338114853</v>
      </c>
      <c r="BE81" s="155">
        <f t="shared" si="64"/>
        <v>2.8318214625725742</v>
      </c>
      <c r="BF81" s="159">
        <f t="shared" si="65"/>
        <v>2.4788709972032561</v>
      </c>
      <c r="BG81" s="223"/>
      <c r="BH81" s="12"/>
      <c r="BI81" s="12"/>
    </row>
    <row r="82" spans="1:61">
      <c r="A82" s="49" t="s">
        <v>260</v>
      </c>
      <c r="B82" s="46" t="s">
        <v>262</v>
      </c>
      <c r="C82" s="160">
        <v>1102</v>
      </c>
      <c r="D82" s="285">
        <f>IF('Datos de Indicador'!E167="No dato","x",ROUND(IF('Datos de Indicador'!E167=0,0,IF(LOG('Datos de Indicador'!E167)&gt;D$302,10,IF(LOG('Datos de Indicador'!E167)&lt;D$301,0,10-(D$302-LOG('Datos de Indicador'!E167))/(D$302-D$301)*10))),1))</f>
        <v>0</v>
      </c>
      <c r="E82" s="153">
        <f>IF('Datos de Indicador'!E167="No dato","x",IF('Datos de Indicador'!E167="No dato","x", ('Datos de Indicador'!E167)/'Datos de Indicador'!AX167))</f>
        <v>0</v>
      </c>
      <c r="F82" s="154">
        <f t="shared" si="33"/>
        <v>0</v>
      </c>
      <c r="G82" s="155">
        <f t="shared" si="34"/>
        <v>0</v>
      </c>
      <c r="H82" s="285">
        <f>IF('Datos de Indicador'!F167="No dato","x",ROUND(IF('Datos de Indicador'!F167=0,0,IF(LOG('Datos de Indicador'!F167*1/40)&gt;H$302,10,IF(LOG('Datos de Indicador'!F167*1/40)&lt;H$301,0,10-(H$302-LOG('Datos de Indicador'!F167*1/40))/(H$302-H$301)*10))),1))</f>
        <v>10</v>
      </c>
      <c r="I82" s="153">
        <f>IF('Datos de Indicador'!F167="No dato","x",IF('Datos de Indicador'!F167="No dato","x",( 'Datos de Indicador'!F167*1/40)/'Datos de Indicador'!AX167))</f>
        <v>6.0787370918660624E-3</v>
      </c>
      <c r="J82" s="154">
        <f t="shared" si="35"/>
        <v>10</v>
      </c>
      <c r="K82" s="156">
        <f t="shared" si="36"/>
        <v>10</v>
      </c>
      <c r="L82" s="286">
        <f>IF('Datos de Indicador'!G167="No dato","x",ROUND(IF('Datos de Indicador'!G167=0,0,IF(LOG('Datos de Indicador'!G167)&gt;L$302,10,IF(LOG('Datos de Indicador'!G167)&lt;L$301,0,10-(L$302-LOG('Datos de Indicador'!G167))/(L$302-L$301)*10))),1))</f>
        <v>10</v>
      </c>
      <c r="M82" s="157">
        <f>IF('Datos de Indicador'!G167="No dato","x",IF('Datos de Indicador'!G167="No dato","x", 'Datos de Indicador'!G167/'Datos de Indicador'!AX167))</f>
        <v>0.99996143399428117</v>
      </c>
      <c r="N82" s="158">
        <f t="shared" si="37"/>
        <v>10</v>
      </c>
      <c r="O82" s="156">
        <f t="shared" si="38"/>
        <v>10</v>
      </c>
      <c r="P82" s="155">
        <f t="shared" si="39"/>
        <v>10</v>
      </c>
      <c r="Q82" s="285">
        <f>IF('Datos de Indicador'!I167="No dato","x",ROUND(IF('Datos de Indicador'!I167=0,0,IF(LOG('Datos de Indicador'!I167)&gt;Q$302,10,IF(LOG('Datos de Indicador'!I167)&lt;Q$301,0,10-(Q$302-LOG('Datos de Indicador'!I167))/(Q$302-Q$301)*10))),1))</f>
        <v>0</v>
      </c>
      <c r="R82" s="153">
        <f>IF('Datos de Indicador'!I167="No dato","x",IF('Datos de Indicador'!I167="No dato","x",( 'Datos de Indicador'!I167)/'Datos de Indicador'!AX167))</f>
        <v>0</v>
      </c>
      <c r="S82" s="154">
        <f t="shared" si="40"/>
        <v>0</v>
      </c>
      <c r="T82" s="289">
        <f>IF('Datos de Indicador'!J167="No dato","x",ROUND(IF('Datos de Indicador'!J167=0,0,IF(LOG('Datos de Indicador'!J167)&gt;T$302,10,IF(LOG('Datos de Indicador'!J167)&lt;T$301,0,10-(T$302-LOG('Datos de Indicador'!J167))/(T$302-T$301)*10))),1))</f>
        <v>10</v>
      </c>
      <c r="U82" s="307">
        <f>IF('Datos de Indicador'!J167="No dato","x",IF('Datos de Indicador'!J167="No dato","x", ('Datos de Indicador'!J167)/'Datos de Indicador'!AX167))</f>
        <v>3.2588274832375609E-4</v>
      </c>
      <c r="V82" s="289">
        <f t="shared" si="41"/>
        <v>10</v>
      </c>
      <c r="W82" s="292">
        <f t="shared" si="42"/>
        <v>10</v>
      </c>
      <c r="X82" s="289">
        <f>IF('Datos de Indicador'!K167="No dato","x",ROUND(IF('Datos de Indicador'!K167=0,0,IF(LOG('Datos de Indicador'!K167)&gt;X$302,10,IF(LOG('Datos de Indicador'!K167)&lt;X$301,0,10-(X$302-LOG('Datos de Indicador'!K167))/(X$302-X$301)*10))),1))</f>
        <v>0</v>
      </c>
      <c r="Y82" s="310">
        <f>IF('Datos de Indicador'!K167="No dato","x",IF('Datos de Indicador'!K167="No dato","x", ('Datos de Indicador'!K167)/'Datos de Indicador'!AX167))</f>
        <v>0</v>
      </c>
      <c r="Z82" s="289">
        <f t="shared" si="43"/>
        <v>0</v>
      </c>
      <c r="AA82" s="291">
        <f t="shared" si="44"/>
        <v>0</v>
      </c>
      <c r="AB82" s="155">
        <f t="shared" si="45"/>
        <v>0</v>
      </c>
      <c r="AC82" s="155">
        <v>1.96800005435943</v>
      </c>
      <c r="AD82" s="155">
        <f t="shared" si="46"/>
        <v>0.4187234158211553</v>
      </c>
      <c r="AE82" s="155">
        <v>-0.44319999217987099</v>
      </c>
      <c r="AF82" s="155">
        <f t="shared" si="47"/>
        <v>0.44319999217987099</v>
      </c>
      <c r="AG82" s="155">
        <f t="shared" si="48"/>
        <v>4.8311307501396419</v>
      </c>
      <c r="AH82" s="155">
        <v>127.56199645996</v>
      </c>
      <c r="AI82" s="155">
        <v>221.363998413085</v>
      </c>
      <c r="AJ82" s="155">
        <v>173.039993286</v>
      </c>
      <c r="AK82" s="155">
        <v>332</v>
      </c>
      <c r="AL82" s="155">
        <v>-0.99068003892898604</v>
      </c>
      <c r="AM82" s="155">
        <v>-1.41079998016357</v>
      </c>
      <c r="AN82" s="155">
        <v>-1.4417200088500901</v>
      </c>
      <c r="AO82" s="155">
        <v>-2.6835200786590501</v>
      </c>
      <c r="AP82" s="155">
        <f t="shared" si="49"/>
        <v>4.9538639401926217</v>
      </c>
      <c r="AQ82" s="155">
        <f t="shared" si="50"/>
        <v>6.7986484724668212</v>
      </c>
      <c r="AR82" s="155">
        <f t="shared" si="51"/>
        <v>5.8072957873923272</v>
      </c>
      <c r="AS82" s="155">
        <f t="shared" si="52"/>
        <v>9.1596638655462179</v>
      </c>
      <c r="AT82" s="155">
        <f t="shared" si="53"/>
        <v>0.99068003892898604</v>
      </c>
      <c r="AU82" s="155">
        <f t="shared" si="54"/>
        <v>1.41079998016357</v>
      </c>
      <c r="AV82" s="155">
        <f t="shared" si="55"/>
        <v>1.4417200088500901</v>
      </c>
      <c r="AW82" s="155">
        <f t="shared" si="56"/>
        <v>2.6835200786590501</v>
      </c>
      <c r="AX82" s="155">
        <f t="shared" si="57"/>
        <v>8.4784772867415263</v>
      </c>
      <c r="AY82" s="155">
        <f t="shared" si="58"/>
        <v>8.1529972151666836</v>
      </c>
      <c r="AZ82" s="155">
        <f t="shared" si="59"/>
        <v>8.5232720051389865</v>
      </c>
      <c r="BA82" s="155">
        <f t="shared" si="60"/>
        <v>7.9222603622899364</v>
      </c>
      <c r="BB82" s="155">
        <f t="shared" si="61"/>
        <v>5.5720568711556915</v>
      </c>
      <c r="BC82" s="155">
        <f t="shared" si="62"/>
        <v>5.8252742812722511</v>
      </c>
      <c r="BD82" s="155">
        <f t="shared" si="63"/>
        <v>5.7217612987552187</v>
      </c>
      <c r="BE82" s="155">
        <f t="shared" si="64"/>
        <v>6.1803207046393593</v>
      </c>
      <c r="BF82" s="159">
        <f t="shared" si="65"/>
        <v>4.2083090276601327</v>
      </c>
      <c r="BG82" s="223"/>
      <c r="BH82" s="12"/>
      <c r="BI82" s="12"/>
    </row>
    <row r="83" spans="1:61">
      <c r="A83" s="45" t="s">
        <v>31</v>
      </c>
      <c r="B83" s="46" t="s">
        <v>38</v>
      </c>
      <c r="C83" s="160">
        <v>1307</v>
      </c>
      <c r="D83" s="285">
        <f>IF('Datos de Indicador'!E195="No dato","x",ROUND(IF('Datos de Indicador'!E195=0,0,IF(LOG('Datos de Indicador'!E195)&gt;D$302,10,IF(LOG('Datos de Indicador'!E195)&lt;D$301,0,10-(D$302-LOG('Datos de Indicador'!E195))/(D$302-D$301)*10))),1))</f>
        <v>0</v>
      </c>
      <c r="E83" s="153">
        <f>IF('Datos de Indicador'!E195="No dato","x",IF('Datos de Indicador'!E195="No dato","x", ('Datos de Indicador'!E195)/'Datos de Indicador'!AX195))</f>
        <v>0</v>
      </c>
      <c r="F83" s="154">
        <f t="shared" si="33"/>
        <v>0</v>
      </c>
      <c r="G83" s="155">
        <f t="shared" si="34"/>
        <v>0</v>
      </c>
      <c r="H83" s="285">
        <f>IF('Datos de Indicador'!F195="No dato","x",ROUND(IF('Datos de Indicador'!F195=0,0,IF(LOG('Datos de Indicador'!F195*1/40)&gt;H$302,10,IF(LOG('Datos de Indicador'!F195*1/40)&lt;H$301,0,10-(H$302-LOG('Datos de Indicador'!F195*1/40))/(H$302-H$301)*10))),1))</f>
        <v>0</v>
      </c>
      <c r="I83" s="153">
        <f>IF('Datos de Indicador'!F195="No dato","x",IF('Datos de Indicador'!F195="No dato","x",( 'Datos de Indicador'!F195*1/40)/'Datos de Indicador'!AX195))</f>
        <v>0</v>
      </c>
      <c r="J83" s="154">
        <f t="shared" si="35"/>
        <v>0</v>
      </c>
      <c r="K83" s="156">
        <f t="shared" si="36"/>
        <v>0</v>
      </c>
      <c r="L83" s="286">
        <f>IF('Datos de Indicador'!G195="No dato","x",ROUND(IF('Datos de Indicador'!G195=0,0,IF(LOG('Datos de Indicador'!G195)&gt;L$302,10,IF(LOG('Datos de Indicador'!G195)&lt;L$301,0,10-(L$302-LOG('Datos de Indicador'!G195))/(L$302-L$301)*10))),1))</f>
        <v>0</v>
      </c>
      <c r="M83" s="157">
        <f>IF('Datos de Indicador'!G195="No dato","x",IF('Datos de Indicador'!G195="No dato","x", 'Datos de Indicador'!G195/'Datos de Indicador'!AX195))</f>
        <v>0</v>
      </c>
      <c r="N83" s="158">
        <f t="shared" si="37"/>
        <v>0</v>
      </c>
      <c r="O83" s="156">
        <f t="shared" si="38"/>
        <v>0</v>
      </c>
      <c r="P83" s="155">
        <f t="shared" si="39"/>
        <v>0</v>
      </c>
      <c r="Q83" s="285">
        <f>IF('Datos de Indicador'!I195="No dato","x",ROUND(IF('Datos de Indicador'!I195=0,0,IF(LOG('Datos de Indicador'!I195)&gt;Q$302,10,IF(LOG('Datos de Indicador'!I195)&lt;Q$301,0,10-(Q$302-LOG('Datos de Indicador'!I195))/(Q$302-Q$301)*10))),1))</f>
        <v>10</v>
      </c>
      <c r="R83" s="153">
        <f>IF('Datos de Indicador'!I195="No dato","x",IF('Datos de Indicador'!I195="No dato","x",( 'Datos de Indicador'!I195)/'Datos de Indicador'!AX195))</f>
        <v>0.11064917765101465</v>
      </c>
      <c r="S83" s="154">
        <f t="shared" si="40"/>
        <v>10</v>
      </c>
      <c r="T83" s="289">
        <f>IF('Datos de Indicador'!J195="No dato","x",ROUND(IF('Datos de Indicador'!J195=0,0,IF(LOG('Datos de Indicador'!J195)&gt;T$302,10,IF(LOG('Datos de Indicador'!J195)&lt;T$301,0,10-(T$302-LOG('Datos de Indicador'!J195))/(T$302-T$301)*10))),1))</f>
        <v>10</v>
      </c>
      <c r="U83" s="307">
        <f>IF('Datos de Indicador'!J195="No dato","x",IF('Datos de Indicador'!J195="No dato","x", ('Datos de Indicador'!J195)/'Datos de Indicador'!AX195))</f>
        <v>3.1719430926624198E-4</v>
      </c>
      <c r="V83" s="289">
        <f t="shared" si="41"/>
        <v>10</v>
      </c>
      <c r="W83" s="292">
        <f t="shared" si="42"/>
        <v>10</v>
      </c>
      <c r="X83" s="289">
        <f>IF('Datos de Indicador'!K195="No dato","x",ROUND(IF('Datos de Indicador'!K195=0,0,IF(LOG('Datos de Indicador'!K195)&gt;X$302,10,IF(LOG('Datos de Indicador'!K195)&lt;X$301,0,10-(X$302-LOG('Datos de Indicador'!K195))/(X$302-X$301)*10))),1))</f>
        <v>0</v>
      </c>
      <c r="Y83" s="310">
        <f>IF('Datos de Indicador'!K195="No dato","x",IF('Datos de Indicador'!K195="No dato","x", ('Datos de Indicador'!K195)/'Datos de Indicador'!AX195))</f>
        <v>0</v>
      </c>
      <c r="Z83" s="289">
        <f t="shared" si="43"/>
        <v>0</v>
      </c>
      <c r="AA83" s="291">
        <f t="shared" si="44"/>
        <v>0</v>
      </c>
      <c r="AB83" s="155">
        <f t="shared" si="45"/>
        <v>10</v>
      </c>
      <c r="AC83" s="155">
        <v>0</v>
      </c>
      <c r="AD83" s="155">
        <f t="shared" si="46"/>
        <v>0</v>
      </c>
      <c r="AE83" s="155">
        <v>-0.43748000264167802</v>
      </c>
      <c r="AF83" s="155">
        <f t="shared" si="47"/>
        <v>0.43748000264167802</v>
      </c>
      <c r="AG83" s="155">
        <f t="shared" si="48"/>
        <v>4.6911407965710126</v>
      </c>
      <c r="AH83" s="155">
        <v>1.2120000123977599</v>
      </c>
      <c r="AI83" s="155">
        <v>16.899999618530199</v>
      </c>
      <c r="AJ83" s="155">
        <v>7.8499994278000003</v>
      </c>
      <c r="AK83" s="155">
        <v>169</v>
      </c>
      <c r="AL83" s="155">
        <v>-1.3362400531768801</v>
      </c>
      <c r="AM83" s="155">
        <v>-1.5095200538635201</v>
      </c>
      <c r="AN83" s="155">
        <v>-1.67588007450103</v>
      </c>
      <c r="AO83" s="155">
        <v>-2.97591996192932</v>
      </c>
      <c r="AP83" s="155">
        <f t="shared" si="49"/>
        <v>4.7067961646514944E-2</v>
      </c>
      <c r="AQ83" s="155">
        <f t="shared" si="50"/>
        <v>0.51904174759620048</v>
      </c>
      <c r="AR83" s="155">
        <f t="shared" si="51"/>
        <v>0.26344932025481888</v>
      </c>
      <c r="AS83" s="155">
        <f t="shared" si="52"/>
        <v>4.5938375350140053</v>
      </c>
      <c r="AT83" s="155">
        <f t="shared" si="53"/>
        <v>1.3362400531768801</v>
      </c>
      <c r="AU83" s="155">
        <f t="shared" si="54"/>
        <v>1.5095200538635201</v>
      </c>
      <c r="AV83" s="155">
        <f t="shared" si="55"/>
        <v>1.67588007450103</v>
      </c>
      <c r="AW83" s="155">
        <f t="shared" si="56"/>
        <v>2.97591996192932</v>
      </c>
      <c r="AX83" s="155">
        <f t="shared" si="57"/>
        <v>4.1645851348079725</v>
      </c>
      <c r="AY83" s="155">
        <f t="shared" si="58"/>
        <v>7.2797391331764514</v>
      </c>
      <c r="AZ83" s="155">
        <f t="shared" si="59"/>
        <v>5.564762859378404</v>
      </c>
      <c r="BA83" s="155">
        <f t="shared" si="60"/>
        <v>2.0761332104756818</v>
      </c>
      <c r="BB83" s="155">
        <f t="shared" si="61"/>
        <v>2.3686088494090813</v>
      </c>
      <c r="BC83" s="155">
        <f t="shared" si="62"/>
        <v>2.966463480128775</v>
      </c>
      <c r="BD83" s="155">
        <f t="shared" si="63"/>
        <v>2.6380353632722038</v>
      </c>
      <c r="BE83" s="155">
        <f t="shared" si="64"/>
        <v>2.7783284575816141</v>
      </c>
      <c r="BF83" s="159">
        <f t="shared" si="65"/>
        <v>2.4485234660951689</v>
      </c>
      <c r="BG83" s="223"/>
      <c r="BH83" s="12"/>
      <c r="BI83" s="12"/>
    </row>
    <row r="84" spans="1:61">
      <c r="A84" s="48" t="s">
        <v>294</v>
      </c>
      <c r="B84" s="46" t="s">
        <v>302</v>
      </c>
      <c r="C84" s="160">
        <v>1509</v>
      </c>
      <c r="D84" s="285">
        <f>IF('Datos de Indicador'!E241="No dato","x",ROUND(IF('Datos de Indicador'!E241=0,0,IF(LOG('Datos de Indicador'!E241)&gt;D$302,10,IF(LOG('Datos de Indicador'!E241)&lt;D$301,0,10-(D$302-LOG('Datos de Indicador'!E241))/(D$302-D$301)*10))),1))</f>
        <v>10</v>
      </c>
      <c r="E84" s="153">
        <f>IF('Datos de Indicador'!E241="No dato","x",IF('Datos de Indicador'!E241="No dato","x", ('Datos de Indicador'!E241)/'Datos de Indicador'!AX241))</f>
        <v>1.1969613689929885E-2</v>
      </c>
      <c r="F84" s="154">
        <f t="shared" si="33"/>
        <v>10</v>
      </c>
      <c r="G84" s="155">
        <f t="shared" si="34"/>
        <v>10</v>
      </c>
      <c r="H84" s="285">
        <f>IF('Datos de Indicador'!F241="No dato","x",ROUND(IF('Datos de Indicador'!F241=0,0,IF(LOG('Datos de Indicador'!F241*1/40)&gt;H$302,10,IF(LOG('Datos de Indicador'!F241*1/40)&lt;H$301,0,10-(H$302-LOG('Datos de Indicador'!F241*1/40))/(H$302-H$301)*10))),1))</f>
        <v>0</v>
      </c>
      <c r="I84" s="153">
        <f>IF('Datos de Indicador'!F241="No dato","x",IF('Datos de Indicador'!F241="No dato","x",( 'Datos de Indicador'!F241*1/40)/'Datos de Indicador'!AX241))</f>
        <v>0</v>
      </c>
      <c r="J84" s="154">
        <f t="shared" si="35"/>
        <v>0</v>
      </c>
      <c r="K84" s="156">
        <f t="shared" si="36"/>
        <v>0</v>
      </c>
      <c r="L84" s="286">
        <f>IF('Datos de Indicador'!G241="No dato","x",ROUND(IF('Datos de Indicador'!G241=0,0,IF(LOG('Datos de Indicador'!G241)&gt;L$302,10,IF(LOG('Datos de Indicador'!G241)&lt;L$301,0,10-(L$302-LOG('Datos de Indicador'!G241))/(L$302-L$301)*10))),1))</f>
        <v>0</v>
      </c>
      <c r="M84" s="157">
        <f>IF('Datos de Indicador'!G241="No dato","x",IF('Datos de Indicador'!G241="No dato","x", 'Datos de Indicador'!G241/'Datos de Indicador'!AX241))</f>
        <v>0</v>
      </c>
      <c r="N84" s="158">
        <f t="shared" si="37"/>
        <v>0</v>
      </c>
      <c r="O84" s="156">
        <f t="shared" si="38"/>
        <v>0</v>
      </c>
      <c r="P84" s="155">
        <f t="shared" si="39"/>
        <v>0</v>
      </c>
      <c r="Q84" s="285">
        <f>IF('Datos de Indicador'!I241="No dato","x",ROUND(IF('Datos de Indicador'!I241=0,0,IF(LOG('Datos de Indicador'!I241)&gt;Q$302,10,IF(LOG('Datos de Indicador'!I241)&lt;Q$301,0,10-(Q$302-LOG('Datos de Indicador'!I241))/(Q$302-Q$301)*10))),1))</f>
        <v>0</v>
      </c>
      <c r="R84" s="153">
        <f>IF('Datos de Indicador'!I241="No dato","x",IF('Datos de Indicador'!I241="No dato","x",( 'Datos de Indicador'!I241)/'Datos de Indicador'!AX241))</f>
        <v>0</v>
      </c>
      <c r="S84" s="154">
        <f t="shared" si="40"/>
        <v>0</v>
      </c>
      <c r="T84" s="289">
        <f>IF('Datos de Indicador'!J241="No dato","x",ROUND(IF('Datos de Indicador'!J241=0,0,IF(LOG('Datos de Indicador'!J241)&gt;T$302,10,IF(LOG('Datos de Indicador'!J241)&lt;T$301,0,10-(T$302-LOG('Datos de Indicador'!J241))/(T$302-T$301)*10))),1))</f>
        <v>10</v>
      </c>
      <c r="U84" s="307">
        <f>IF('Datos de Indicador'!J241="No dato","x",IF('Datos de Indicador'!J241="No dato","x", ('Datos de Indicador'!J241)/'Datos de Indicador'!AX241))</f>
        <v>3.1279646475633417E-4</v>
      </c>
      <c r="V84" s="289">
        <f t="shared" si="41"/>
        <v>10</v>
      </c>
      <c r="W84" s="292">
        <f t="shared" si="42"/>
        <v>10</v>
      </c>
      <c r="X84" s="289">
        <f>IF('Datos de Indicador'!K241="No dato","x",ROUND(IF('Datos de Indicador'!K241=0,0,IF(LOG('Datos de Indicador'!K241)&gt;X$302,10,IF(LOG('Datos de Indicador'!K241)&lt;X$301,0,10-(X$302-LOG('Datos de Indicador'!K241))/(X$302-X$301)*10))),1))</f>
        <v>10</v>
      </c>
      <c r="Y84" s="310">
        <f>IF('Datos de Indicador'!K241="No dato","x",IF('Datos de Indicador'!K241="No dato","x", ('Datos de Indicador'!K241)/'Datos de Indicador'!AX241))</f>
        <v>1.5739297844988164E-5</v>
      </c>
      <c r="Z84" s="289">
        <f t="shared" si="43"/>
        <v>10</v>
      </c>
      <c r="AA84" s="291">
        <f t="shared" si="44"/>
        <v>10</v>
      </c>
      <c r="AB84" s="155">
        <f t="shared" si="45"/>
        <v>0</v>
      </c>
      <c r="AC84" s="155">
        <v>0</v>
      </c>
      <c r="AD84" s="155">
        <f t="shared" si="46"/>
        <v>0</v>
      </c>
      <c r="AE84" s="155">
        <v>-0.43979999423027</v>
      </c>
      <c r="AF84" s="155">
        <f t="shared" si="47"/>
        <v>0.43979999423027</v>
      </c>
      <c r="AG84" s="155">
        <f t="shared" si="48"/>
        <v>4.74791983656716</v>
      </c>
      <c r="AH84" s="155">
        <v>0.22800000011920901</v>
      </c>
      <c r="AI84" s="155">
        <v>3.5299999713897701</v>
      </c>
      <c r="AJ84" s="155">
        <v>1.3839999437299999</v>
      </c>
      <c r="AK84" s="155">
        <v>103</v>
      </c>
      <c r="AL84" s="155">
        <v>-1.53851997852325</v>
      </c>
      <c r="AM84" s="155">
        <v>-2.1693599224090501</v>
      </c>
      <c r="AN84" s="155">
        <v>-2.01419997215271</v>
      </c>
      <c r="AO84" s="155">
        <v>-3.0616800785064702</v>
      </c>
      <c r="AP84" s="155">
        <f t="shared" si="49"/>
        <v>8.854368936668312E-3</v>
      </c>
      <c r="AQ84" s="155">
        <f t="shared" si="50"/>
        <v>0.10841523050424974</v>
      </c>
      <c r="AR84" s="155">
        <f t="shared" si="51"/>
        <v>4.6447626877160267E-2</v>
      </c>
      <c r="AS84" s="155">
        <f t="shared" si="52"/>
        <v>2.7450980392156863</v>
      </c>
      <c r="AT84" s="155">
        <f t="shared" si="53"/>
        <v>1.53851997852325</v>
      </c>
      <c r="AU84" s="155">
        <f t="shared" si="54"/>
        <v>2.1693599224090501</v>
      </c>
      <c r="AV84" s="155">
        <f t="shared" si="55"/>
        <v>2.01419997215271</v>
      </c>
      <c r="AW84" s="155">
        <f t="shared" si="56"/>
        <v>3.0616800785064702</v>
      </c>
      <c r="AX84" s="155">
        <f t="shared" si="57"/>
        <v>1.639368829487925</v>
      </c>
      <c r="AY84" s="155">
        <f t="shared" si="58"/>
        <v>1.4429272626941536</v>
      </c>
      <c r="AZ84" s="155">
        <f t="shared" si="59"/>
        <v>1.2902401792927871</v>
      </c>
      <c r="BA84" s="155">
        <f t="shared" si="60"/>
        <v>0.3614794956483941</v>
      </c>
      <c r="BB84" s="155">
        <f t="shared" si="61"/>
        <v>5.2747038664040984</v>
      </c>
      <c r="BC84" s="155">
        <f t="shared" si="62"/>
        <v>5.2585570821997338</v>
      </c>
      <c r="BD84" s="155">
        <f t="shared" si="63"/>
        <v>5.2227813010283244</v>
      </c>
      <c r="BE84" s="155">
        <f t="shared" si="64"/>
        <v>5.5177629224773481</v>
      </c>
      <c r="BF84" s="159">
        <f t="shared" si="65"/>
        <v>5.7913199727611939</v>
      </c>
      <c r="BG84" s="223"/>
      <c r="BH84" s="12"/>
      <c r="BI84" s="12"/>
    </row>
    <row r="85" spans="1:61">
      <c r="A85" s="48" t="s">
        <v>294</v>
      </c>
      <c r="B85" s="46" t="s">
        <v>303</v>
      </c>
      <c r="C85" s="160">
        <v>1510</v>
      </c>
      <c r="D85" s="285">
        <f>IF('Datos de Indicador'!E242="No dato","x",ROUND(IF('Datos de Indicador'!E242=0,0,IF(LOG('Datos de Indicador'!E242)&gt;D$302,10,IF(LOG('Datos de Indicador'!E242)&lt;D$301,0,10-(D$302-LOG('Datos de Indicador'!E242))/(D$302-D$301)*10))),1))</f>
        <v>10</v>
      </c>
      <c r="E85" s="153">
        <f>IF('Datos de Indicador'!E242="No dato","x",IF('Datos de Indicador'!E242="No dato","x", ('Datos de Indicador'!E242)/'Datos de Indicador'!AX242))</f>
        <v>3.3943035101341172E-3</v>
      </c>
      <c r="F85" s="154">
        <f t="shared" si="33"/>
        <v>10</v>
      </c>
      <c r="G85" s="155">
        <f t="shared" si="34"/>
        <v>10</v>
      </c>
      <c r="H85" s="285">
        <f>IF('Datos de Indicador'!F242="No dato","x",ROUND(IF('Datos de Indicador'!F242=0,0,IF(LOG('Datos de Indicador'!F242*1/40)&gt;H$302,10,IF(LOG('Datos de Indicador'!F242*1/40)&lt;H$301,0,10-(H$302-LOG('Datos de Indicador'!F242*1/40))/(H$302-H$301)*10))),1))</f>
        <v>0</v>
      </c>
      <c r="I85" s="153">
        <f>IF('Datos de Indicador'!F242="No dato","x",IF('Datos de Indicador'!F242="No dato","x",( 'Datos de Indicador'!F242*1/40)/'Datos de Indicador'!AX242))</f>
        <v>0</v>
      </c>
      <c r="J85" s="154">
        <f t="shared" si="35"/>
        <v>0</v>
      </c>
      <c r="K85" s="156">
        <f t="shared" si="36"/>
        <v>0</v>
      </c>
      <c r="L85" s="286">
        <f>IF('Datos de Indicador'!G242="No dato","x",ROUND(IF('Datos de Indicador'!G242=0,0,IF(LOG('Datos de Indicador'!G242)&gt;L$302,10,IF(LOG('Datos de Indicador'!G242)&lt;L$301,0,10-(L$302-LOG('Datos de Indicador'!G242))/(L$302-L$301)*10))),1))</f>
        <v>0</v>
      </c>
      <c r="M85" s="157">
        <f>IF('Datos de Indicador'!G242="No dato","x",IF('Datos de Indicador'!G242="No dato","x", 'Datos de Indicador'!G242/'Datos de Indicador'!AX242))</f>
        <v>0</v>
      </c>
      <c r="N85" s="158">
        <f t="shared" si="37"/>
        <v>0</v>
      </c>
      <c r="O85" s="156">
        <f t="shared" si="38"/>
        <v>0</v>
      </c>
      <c r="P85" s="155">
        <f t="shared" si="39"/>
        <v>0</v>
      </c>
      <c r="Q85" s="285">
        <f>IF('Datos de Indicador'!I242="No dato","x",ROUND(IF('Datos de Indicador'!I242=0,0,IF(LOG('Datos de Indicador'!I242)&gt;Q$302,10,IF(LOG('Datos de Indicador'!I242)&lt;Q$301,0,10-(Q$302-LOG('Datos de Indicador'!I242))/(Q$302-Q$301)*10))),1))</f>
        <v>0</v>
      </c>
      <c r="R85" s="153">
        <f>IF('Datos de Indicador'!I242="No dato","x",IF('Datos de Indicador'!I242="No dato","x",( 'Datos de Indicador'!I242)/'Datos de Indicador'!AX242))</f>
        <v>0</v>
      </c>
      <c r="S85" s="154">
        <f t="shared" si="40"/>
        <v>0</v>
      </c>
      <c r="T85" s="289">
        <f>IF('Datos de Indicador'!J242="No dato","x",ROUND(IF('Datos de Indicador'!J242=0,0,IF(LOG('Datos de Indicador'!J242)&gt;T$302,10,IF(LOG('Datos de Indicador'!J242)&lt;T$301,0,10-(T$302-LOG('Datos de Indicador'!J242))/(T$302-T$301)*10))),1))</f>
        <v>10</v>
      </c>
      <c r="U85" s="307">
        <f>IF('Datos de Indicador'!J242="No dato","x",IF('Datos de Indicador'!J242="No dato","x", ('Datos de Indicador'!J242)/'Datos de Indicador'!AX242))</f>
        <v>3.2587859424920121E-4</v>
      </c>
      <c r="V85" s="289">
        <f t="shared" si="41"/>
        <v>10</v>
      </c>
      <c r="W85" s="292">
        <f t="shared" si="42"/>
        <v>10</v>
      </c>
      <c r="X85" s="289">
        <f>IF('Datos de Indicador'!K242="No dato","x",ROUND(IF('Datos de Indicador'!K242=0,0,IF(LOG('Datos de Indicador'!K242)&gt;X$302,10,IF(LOG('Datos de Indicador'!K242)&lt;X$301,0,10-(X$302-LOG('Datos de Indicador'!K242))/(X$302-X$301)*10))),1))</f>
        <v>10</v>
      </c>
      <c r="Y85" s="310">
        <f>IF('Datos de Indicador'!K242="No dato","x",IF('Datos de Indicador'!K242="No dato","x", ('Datos de Indicador'!K242)/'Datos de Indicador'!AX242))</f>
        <v>1.6078769230196953E-5</v>
      </c>
      <c r="Z85" s="289">
        <f t="shared" si="43"/>
        <v>10</v>
      </c>
      <c r="AA85" s="291">
        <f t="shared" si="44"/>
        <v>10</v>
      </c>
      <c r="AB85" s="155">
        <f t="shared" si="45"/>
        <v>0</v>
      </c>
      <c r="AC85" s="155">
        <v>0</v>
      </c>
      <c r="AD85" s="155">
        <f t="shared" si="46"/>
        <v>0</v>
      </c>
      <c r="AE85" s="155">
        <v>-0.43731999397277799</v>
      </c>
      <c r="AF85" s="155">
        <f t="shared" si="47"/>
        <v>0.43731999397277799</v>
      </c>
      <c r="AG85" s="155">
        <f t="shared" si="48"/>
        <v>4.6872247743509838</v>
      </c>
      <c r="AH85" s="155">
        <v>7.8000001609325006E-2</v>
      </c>
      <c r="AI85" s="155">
        <v>0.50800001621246305</v>
      </c>
      <c r="AJ85" s="155">
        <v>0.108000002801</v>
      </c>
      <c r="AK85" s="155">
        <v>71</v>
      </c>
      <c r="AL85" s="155">
        <v>-1.4481600522995</v>
      </c>
      <c r="AM85" s="155">
        <v>-2.0525600910186701</v>
      </c>
      <c r="AN85" s="155">
        <v>-1.9162399768829299</v>
      </c>
      <c r="AO85" s="155">
        <v>-3.0366799831390301</v>
      </c>
      <c r="AP85" s="155">
        <f t="shared" si="49"/>
        <v>3.0291262760902917E-3</v>
      </c>
      <c r="AQ85" s="155">
        <f t="shared" si="50"/>
        <v>1.5601965807425669E-2</v>
      </c>
      <c r="AR85" s="155">
        <f t="shared" si="51"/>
        <v>3.6245260381395899E-3</v>
      </c>
      <c r="AS85" s="155">
        <f t="shared" si="52"/>
        <v>1.8487394957983194</v>
      </c>
      <c r="AT85" s="155">
        <f t="shared" si="53"/>
        <v>1.4481600522995</v>
      </c>
      <c r="AU85" s="155">
        <f t="shared" si="54"/>
        <v>2.0525600910186701</v>
      </c>
      <c r="AV85" s="155">
        <f t="shared" si="55"/>
        <v>1.9162399768829299</v>
      </c>
      <c r="AW85" s="155">
        <f t="shared" si="56"/>
        <v>3.0366799831390301</v>
      </c>
      <c r="AX85" s="155">
        <f t="shared" si="57"/>
        <v>2.7674014736418795</v>
      </c>
      <c r="AY85" s="155">
        <f t="shared" si="58"/>
        <v>2.4761152751621509</v>
      </c>
      <c r="AZ85" s="155">
        <f t="shared" si="59"/>
        <v>2.5279215111571745</v>
      </c>
      <c r="BA85" s="155">
        <f t="shared" si="60"/>
        <v>0.86132147469065301</v>
      </c>
      <c r="BB85" s="155">
        <f t="shared" si="61"/>
        <v>5.4617384333196624</v>
      </c>
      <c r="BC85" s="155">
        <f t="shared" si="62"/>
        <v>5.415286206828263</v>
      </c>
      <c r="BD85" s="155">
        <f t="shared" si="63"/>
        <v>5.421924339532552</v>
      </c>
      <c r="BE85" s="155">
        <f t="shared" si="64"/>
        <v>5.4516768284148291</v>
      </c>
      <c r="BF85" s="159">
        <f t="shared" si="65"/>
        <v>5.781204129058497</v>
      </c>
      <c r="BG85" s="223"/>
      <c r="BH85" s="12"/>
      <c r="BI85" s="12"/>
    </row>
    <row r="86" spans="1:61">
      <c r="A86" s="48" t="s">
        <v>294</v>
      </c>
      <c r="B86" s="46" t="s">
        <v>304</v>
      </c>
      <c r="C86" s="160">
        <v>1511</v>
      </c>
      <c r="D86" s="285">
        <f>IF('Datos de Indicador'!E243="No dato","x",ROUND(IF('Datos de Indicador'!E243=0,0,IF(LOG('Datos de Indicador'!E243)&gt;D$302,10,IF(LOG('Datos de Indicador'!E243)&lt;D$301,0,10-(D$302-LOG('Datos de Indicador'!E243))/(D$302-D$301)*10))),1))</f>
        <v>10</v>
      </c>
      <c r="E86" s="153">
        <f>IF('Datos de Indicador'!E243="No dato","x",IF('Datos de Indicador'!E243="No dato","x", ('Datos de Indicador'!E243)/'Datos de Indicador'!AX243))</f>
        <v>0.3946898003347879</v>
      </c>
      <c r="F86" s="154">
        <f t="shared" si="33"/>
        <v>10</v>
      </c>
      <c r="G86" s="155">
        <f t="shared" si="34"/>
        <v>10</v>
      </c>
      <c r="H86" s="285">
        <f>IF('Datos de Indicador'!F243="No dato","x",ROUND(IF('Datos de Indicador'!F243=0,0,IF(LOG('Datos de Indicador'!F243*1/40)&gt;H$302,10,IF(LOG('Datos de Indicador'!F243*1/40)&lt;H$301,0,10-(H$302-LOG('Datos de Indicador'!F243*1/40))/(H$302-H$301)*10))),1))</f>
        <v>0</v>
      </c>
      <c r="I86" s="153">
        <f>IF('Datos de Indicador'!F243="No dato","x",IF('Datos de Indicador'!F243="No dato","x",( 'Datos de Indicador'!F243*1/40)/'Datos de Indicador'!AX243))</f>
        <v>0</v>
      </c>
      <c r="J86" s="154">
        <f t="shared" si="35"/>
        <v>0</v>
      </c>
      <c r="K86" s="156">
        <f t="shared" si="36"/>
        <v>0</v>
      </c>
      <c r="L86" s="286">
        <f>IF('Datos de Indicador'!G243="No dato","x",ROUND(IF('Datos de Indicador'!G243=0,0,IF(LOG('Datos de Indicador'!G243)&gt;L$302,10,IF(LOG('Datos de Indicador'!G243)&lt;L$301,0,10-(L$302-LOG('Datos de Indicador'!G243))/(L$302-L$301)*10))),1))</f>
        <v>0</v>
      </c>
      <c r="M86" s="157">
        <f>IF('Datos de Indicador'!G243="No dato","x",IF('Datos de Indicador'!G243="No dato","x", 'Datos de Indicador'!G243/'Datos de Indicador'!AX243))</f>
        <v>0</v>
      </c>
      <c r="N86" s="158">
        <f t="shared" si="37"/>
        <v>0</v>
      </c>
      <c r="O86" s="156">
        <f t="shared" si="38"/>
        <v>0</v>
      </c>
      <c r="P86" s="155">
        <f t="shared" si="39"/>
        <v>0</v>
      </c>
      <c r="Q86" s="285">
        <f>IF('Datos de Indicador'!I243="No dato","x",ROUND(IF('Datos de Indicador'!I243=0,0,IF(LOG('Datos de Indicador'!I243)&gt;Q$302,10,IF(LOG('Datos de Indicador'!I243)&lt;Q$301,0,10-(Q$302-LOG('Datos de Indicador'!I243))/(Q$302-Q$301)*10))),1))</f>
        <v>10</v>
      </c>
      <c r="R86" s="153">
        <f>IF('Datos de Indicador'!I243="No dato","x",IF('Datos de Indicador'!I243="No dato","x",( 'Datos de Indicador'!I243)/'Datos de Indicador'!AX243))</f>
        <v>9.549583251451577E-3</v>
      </c>
      <c r="S86" s="154">
        <f t="shared" si="40"/>
        <v>10</v>
      </c>
      <c r="T86" s="289">
        <f>IF('Datos de Indicador'!J243="No dato","x",ROUND(IF('Datos de Indicador'!J243=0,0,IF(LOG('Datos de Indicador'!J243)&gt;T$302,10,IF(LOG('Datos de Indicador'!J243)&lt;T$301,0,10-(T$302-LOG('Datos de Indicador'!J243))/(T$302-T$301)*10))),1))</f>
        <v>10</v>
      </c>
      <c r="U86" s="307">
        <f>IF('Datos de Indicador'!J243="No dato","x",IF('Datos de Indicador'!J243="No dato","x", ('Datos de Indicador'!J243)/'Datos de Indicador'!AX243))</f>
        <v>3.2048717080574015E-4</v>
      </c>
      <c r="V86" s="289">
        <f t="shared" si="41"/>
        <v>10</v>
      </c>
      <c r="W86" s="292">
        <f t="shared" si="42"/>
        <v>10</v>
      </c>
      <c r="X86" s="289">
        <f>IF('Datos de Indicador'!K243="No dato","x",ROUND(IF('Datos de Indicador'!K243=0,0,IF(LOG('Datos de Indicador'!K243)&gt;X$302,10,IF(LOG('Datos de Indicador'!K243)&lt;X$301,0,10-(X$302-LOG('Datos de Indicador'!K243))/(X$302-X$301)*10))),1))</f>
        <v>10</v>
      </c>
      <c r="Y86" s="310">
        <f>IF('Datos de Indicador'!K243="No dato","x",IF('Datos de Indicador'!K243="No dato","x", ('Datos de Indicador'!K243)/'Datos de Indicador'!AX243))</f>
        <v>1.5920844985617924E-5</v>
      </c>
      <c r="Z86" s="289">
        <f t="shared" si="43"/>
        <v>10</v>
      </c>
      <c r="AA86" s="291">
        <f t="shared" si="44"/>
        <v>10</v>
      </c>
      <c r="AB86" s="155">
        <f t="shared" si="45"/>
        <v>10</v>
      </c>
      <c r="AC86" s="155">
        <v>0</v>
      </c>
      <c r="AD86" s="155">
        <f t="shared" si="46"/>
        <v>0</v>
      </c>
      <c r="AE86" s="155">
        <v>-0.44172000885009799</v>
      </c>
      <c r="AF86" s="155">
        <f t="shared" si="47"/>
        <v>0.44172000885009799</v>
      </c>
      <c r="AG86" s="155">
        <f t="shared" si="48"/>
        <v>4.794909915077989</v>
      </c>
      <c r="AH86" s="155">
        <v>0</v>
      </c>
      <c r="AI86" s="155">
        <v>0.35000002384185802</v>
      </c>
      <c r="AJ86" s="155">
        <v>3.2000001519899998E-2</v>
      </c>
      <c r="AK86" s="155">
        <v>74</v>
      </c>
      <c r="AL86" s="155">
        <v>-1.44195997714996</v>
      </c>
      <c r="AM86" s="155">
        <v>-2.0234398841857901</v>
      </c>
      <c r="AN86" s="155">
        <v>-1.9365199804305999</v>
      </c>
      <c r="AO86" s="155">
        <v>-3.0162401199340798</v>
      </c>
      <c r="AP86" s="155">
        <f t="shared" si="49"/>
        <v>0</v>
      </c>
      <c r="AQ86" s="155">
        <f t="shared" si="50"/>
        <v>1.0749386280127581E-2</v>
      </c>
      <c r="AR86" s="155">
        <f t="shared" si="51"/>
        <v>1.0739336640860722E-3</v>
      </c>
      <c r="AS86" s="155">
        <f t="shared" si="52"/>
        <v>1.9327731092436975</v>
      </c>
      <c r="AT86" s="155">
        <f t="shared" si="53"/>
        <v>1.44195997714996</v>
      </c>
      <c r="AU86" s="155">
        <f t="shared" si="54"/>
        <v>2.0234398841857901</v>
      </c>
      <c r="AV86" s="155">
        <f t="shared" si="55"/>
        <v>1.9365199804305999</v>
      </c>
      <c r="AW86" s="155">
        <f t="shared" si="56"/>
        <v>3.0162401199340798</v>
      </c>
      <c r="AX86" s="155">
        <f t="shared" si="57"/>
        <v>2.8448017931991396</v>
      </c>
      <c r="AY86" s="155">
        <f t="shared" si="58"/>
        <v>2.7337068167095158</v>
      </c>
      <c r="AZ86" s="155">
        <f t="shared" si="59"/>
        <v>2.2716926114724689</v>
      </c>
      <c r="BA86" s="155">
        <f t="shared" si="60"/>
        <v>1.2699879827801199</v>
      </c>
      <c r="BB86" s="155">
        <f t="shared" si="61"/>
        <v>5.4741336321998562</v>
      </c>
      <c r="BC86" s="155">
        <f t="shared" si="62"/>
        <v>5.4574093671649413</v>
      </c>
      <c r="BD86" s="155">
        <f t="shared" si="63"/>
        <v>5.3787944241894259</v>
      </c>
      <c r="BE86" s="155">
        <f t="shared" si="64"/>
        <v>5.5337935153373037</v>
      </c>
      <c r="BF86" s="159">
        <f t="shared" si="65"/>
        <v>5.7991516525129976</v>
      </c>
      <c r="BG86" s="223"/>
      <c r="BH86" s="12"/>
      <c r="BI86" s="12"/>
    </row>
    <row r="87" spans="1:61">
      <c r="A87" s="48" t="s">
        <v>170</v>
      </c>
      <c r="B87" s="46" t="s">
        <v>204</v>
      </c>
      <c r="C87" s="160">
        <v>705</v>
      </c>
      <c r="D87" s="285">
        <f>IF('Datos de Indicador'!E100="No dato","x",ROUND(IF('Datos de Indicador'!E100=0,0,IF(LOG('Datos de Indicador'!E100)&gt;D$302,10,IF(LOG('Datos de Indicador'!E100)&lt;D$301,0,10-(D$302-LOG('Datos de Indicador'!E100))/(D$302-D$301)*10))),1))</f>
        <v>0</v>
      </c>
      <c r="E87" s="153">
        <f>IF('Datos de Indicador'!E100="No dato","x",IF('Datos de Indicador'!E100="No dato","x", ('Datos de Indicador'!E100)/'Datos de Indicador'!AX100))</f>
        <v>0</v>
      </c>
      <c r="F87" s="154">
        <f t="shared" si="33"/>
        <v>0</v>
      </c>
      <c r="G87" s="155">
        <f t="shared" si="34"/>
        <v>0</v>
      </c>
      <c r="H87" s="285">
        <f>IF('Datos de Indicador'!F100="No dato","x",ROUND(IF('Datos de Indicador'!F100=0,0,IF(LOG('Datos de Indicador'!F100*1/40)&gt;H$302,10,IF(LOG('Datos de Indicador'!F100*1/40)&lt;H$301,0,10-(H$302-LOG('Datos de Indicador'!F100*1/40))/(H$302-H$301)*10))),1))</f>
        <v>0</v>
      </c>
      <c r="I87" s="153">
        <f>IF('Datos de Indicador'!F100="No dato","x",IF('Datos de Indicador'!F100="No dato","x",( 'Datos de Indicador'!F100*1/40)/'Datos de Indicador'!AX100))</f>
        <v>0</v>
      </c>
      <c r="J87" s="154">
        <f t="shared" si="35"/>
        <v>0</v>
      </c>
      <c r="K87" s="156">
        <f t="shared" si="36"/>
        <v>0</v>
      </c>
      <c r="L87" s="286">
        <f>IF('Datos de Indicador'!G100="No dato","x",ROUND(IF('Datos de Indicador'!G100=0,0,IF(LOG('Datos de Indicador'!G100)&gt;L$302,10,IF(LOG('Datos de Indicador'!G100)&lt;L$301,0,10-(L$302-LOG('Datos de Indicador'!G100))/(L$302-L$301)*10))),1))</f>
        <v>0</v>
      </c>
      <c r="M87" s="157">
        <f>IF('Datos de Indicador'!G100="No dato","x",IF('Datos de Indicador'!G100="No dato","x", 'Datos de Indicador'!G100/'Datos de Indicador'!AX100))</f>
        <v>0</v>
      </c>
      <c r="N87" s="158">
        <f t="shared" si="37"/>
        <v>0</v>
      </c>
      <c r="O87" s="156">
        <f t="shared" si="38"/>
        <v>0</v>
      </c>
      <c r="P87" s="155">
        <f t="shared" si="39"/>
        <v>0</v>
      </c>
      <c r="Q87" s="285">
        <f>IF('Datos de Indicador'!I100="No dato","x",ROUND(IF('Datos de Indicador'!I100=0,0,IF(LOG('Datos de Indicador'!I100)&gt;Q$302,10,IF(LOG('Datos de Indicador'!I100)&lt;Q$301,0,10-(Q$302-LOG('Datos de Indicador'!I100))/(Q$302-Q$301)*10))),1))</f>
        <v>0</v>
      </c>
      <c r="R87" s="153">
        <f>IF('Datos de Indicador'!I100="No dato","x",IF('Datos de Indicador'!I100="No dato","x",( 'Datos de Indicador'!I100)/'Datos de Indicador'!AX100))</f>
        <v>0</v>
      </c>
      <c r="S87" s="154">
        <f t="shared" si="40"/>
        <v>0</v>
      </c>
      <c r="T87" s="289">
        <f>IF('Datos de Indicador'!J100="No dato","x",ROUND(IF('Datos de Indicador'!J100=0,0,IF(LOG('Datos de Indicador'!J100)&gt;T$302,10,IF(LOG('Datos de Indicador'!J100)&lt;T$301,0,10-(T$302-LOG('Datos de Indicador'!J100))/(T$302-T$301)*10))),1))</f>
        <v>10</v>
      </c>
      <c r="U87" s="307">
        <f>IF('Datos de Indicador'!J100="No dato","x",IF('Datos de Indicador'!J100="No dato","x", ('Datos de Indicador'!J100)/'Datos de Indicador'!AX100))</f>
        <v>3.3803363062713716E-4</v>
      </c>
      <c r="V87" s="289">
        <f t="shared" si="41"/>
        <v>10</v>
      </c>
      <c r="W87" s="292">
        <f t="shared" si="42"/>
        <v>10</v>
      </c>
      <c r="X87" s="289">
        <f>IF('Datos de Indicador'!K100="No dato","x",ROUND(IF('Datos de Indicador'!K100=0,0,IF(LOG('Datos de Indicador'!K100)&gt;X$302,10,IF(LOG('Datos de Indicador'!K100)&lt;X$301,0,10-(X$302-LOG('Datos de Indicador'!K100))/(X$302-X$301)*10))),1))</f>
        <v>10</v>
      </c>
      <c r="Y87" s="310">
        <f>IF('Datos de Indicador'!K100="No dato","x",IF('Datos de Indicador'!K100="No dato","x", ('Datos de Indicador'!K100)/'Datos de Indicador'!AX100))</f>
        <v>9.856137099301665E-4</v>
      </c>
      <c r="Z87" s="289">
        <f t="shared" si="43"/>
        <v>10</v>
      </c>
      <c r="AA87" s="291">
        <f t="shared" si="44"/>
        <v>10</v>
      </c>
      <c r="AB87" s="155">
        <f t="shared" si="45"/>
        <v>0</v>
      </c>
      <c r="AC87" s="155">
        <v>0</v>
      </c>
      <c r="AD87" s="155">
        <f t="shared" si="46"/>
        <v>0</v>
      </c>
      <c r="AE87" s="155">
        <v>-0.43060001730918901</v>
      </c>
      <c r="AF87" s="155">
        <f t="shared" si="47"/>
        <v>0.43060001730918901</v>
      </c>
      <c r="AG87" s="155">
        <f t="shared" si="48"/>
        <v>4.5227613230043087</v>
      </c>
      <c r="AH87" s="155">
        <v>0.225999996066093</v>
      </c>
      <c r="AI87" s="155">
        <v>2.25</v>
      </c>
      <c r="AJ87" s="155">
        <v>0.81399995088599997</v>
      </c>
      <c r="AK87" s="155">
        <v>131</v>
      </c>
      <c r="AL87" s="155">
        <v>-1.36100006103515</v>
      </c>
      <c r="AM87" s="155">
        <v>-1.67500007152557</v>
      </c>
      <c r="AN87" s="155">
        <v>-1.88191998004913</v>
      </c>
      <c r="AO87" s="155">
        <v>-3.0025200843811</v>
      </c>
      <c r="AP87" s="155">
        <f t="shared" si="49"/>
        <v>8.7766988763531267E-3</v>
      </c>
      <c r="AQ87" s="155">
        <f t="shared" si="50"/>
        <v>6.9103192807824398E-2</v>
      </c>
      <c r="AR87" s="155">
        <f t="shared" si="51"/>
        <v>2.731818463437425E-2</v>
      </c>
      <c r="AS87" s="155">
        <f t="shared" si="52"/>
        <v>3.5294117647058827</v>
      </c>
      <c r="AT87" s="155">
        <f t="shared" si="53"/>
        <v>1.36100006103515</v>
      </c>
      <c r="AU87" s="155">
        <f t="shared" si="54"/>
        <v>1.67500007152557</v>
      </c>
      <c r="AV87" s="155">
        <f t="shared" si="55"/>
        <v>1.88191998004913</v>
      </c>
      <c r="AW87" s="155">
        <f t="shared" si="56"/>
        <v>3.0025200843811</v>
      </c>
      <c r="AX87" s="155">
        <f t="shared" si="57"/>
        <v>3.8554868619245246</v>
      </c>
      <c r="AY87" s="155">
        <f t="shared" si="58"/>
        <v>5.8159359023311694</v>
      </c>
      <c r="AZ87" s="155">
        <f t="shared" si="59"/>
        <v>2.9615395332268735</v>
      </c>
      <c r="BA87" s="155">
        <f t="shared" si="60"/>
        <v>1.5443009252924598</v>
      </c>
      <c r="BB87" s="155">
        <f t="shared" si="61"/>
        <v>3.9773772601334798</v>
      </c>
      <c r="BC87" s="155">
        <f t="shared" si="62"/>
        <v>4.3141731825231657</v>
      </c>
      <c r="BD87" s="155">
        <f t="shared" si="63"/>
        <v>3.8314762863102079</v>
      </c>
      <c r="BE87" s="155">
        <f t="shared" si="64"/>
        <v>4.1789521149997242</v>
      </c>
      <c r="BF87" s="159">
        <f t="shared" si="65"/>
        <v>4.0871268871673854</v>
      </c>
      <c r="BG87" s="223"/>
      <c r="BH87" s="12"/>
      <c r="BI87" s="12"/>
    </row>
    <row r="88" spans="1:61">
      <c r="A88" s="48" t="s">
        <v>142</v>
      </c>
      <c r="B88" s="46" t="s">
        <v>146</v>
      </c>
      <c r="C88" s="160">
        <v>305</v>
      </c>
      <c r="D88" s="285">
        <f>IF('Datos de Indicador'!E28="No dato","x",ROUND(IF('Datos de Indicador'!E28=0,0,IF(LOG('Datos de Indicador'!E28)&gt;D$302,10,IF(LOG('Datos de Indicador'!E28)&lt;D$301,0,10-(D$302-LOG('Datos de Indicador'!E28))/(D$302-D$301)*10))),1))</f>
        <v>0</v>
      </c>
      <c r="E88" s="153">
        <f>IF('Datos de Indicador'!E28="No dato","x",IF('Datos de Indicador'!E28="No dato","x", ('Datos de Indicador'!E28)/'Datos de Indicador'!AX28))</f>
        <v>0</v>
      </c>
      <c r="F88" s="154">
        <f t="shared" si="33"/>
        <v>0</v>
      </c>
      <c r="G88" s="155">
        <f t="shared" si="34"/>
        <v>0</v>
      </c>
      <c r="H88" s="285">
        <f>IF('Datos de Indicador'!F28="No dato","x",ROUND(IF('Datos de Indicador'!F28=0,0,IF(LOG('Datos de Indicador'!F28*1/40)&gt;H$302,10,IF(LOG('Datos de Indicador'!F28*1/40)&lt;H$301,0,10-(H$302-LOG('Datos de Indicador'!F28*1/40))/(H$302-H$301)*10))),1))</f>
        <v>0</v>
      </c>
      <c r="I88" s="153">
        <f>IF('Datos de Indicador'!F28="No dato","x",IF('Datos de Indicador'!F28="No dato","x",( 'Datos de Indicador'!F28*1/40)/'Datos de Indicador'!AX28))</f>
        <v>0</v>
      </c>
      <c r="J88" s="154">
        <f t="shared" si="35"/>
        <v>0</v>
      </c>
      <c r="K88" s="156">
        <f t="shared" si="36"/>
        <v>0</v>
      </c>
      <c r="L88" s="286">
        <f>IF('Datos de Indicador'!G28="No dato","x",ROUND(IF('Datos de Indicador'!G28=0,0,IF(LOG('Datos de Indicador'!G28)&gt;L$302,10,IF(LOG('Datos de Indicador'!G28)&lt;L$301,0,10-(L$302-LOG('Datos de Indicador'!G28))/(L$302-L$301)*10))),1))</f>
        <v>0</v>
      </c>
      <c r="M88" s="157">
        <f>IF('Datos de Indicador'!G28="No dato","x",IF('Datos de Indicador'!G28="No dato","x", 'Datos de Indicador'!G28/'Datos de Indicador'!AX28))</f>
        <v>0</v>
      </c>
      <c r="N88" s="158">
        <f t="shared" si="37"/>
        <v>0</v>
      </c>
      <c r="O88" s="156">
        <f t="shared" si="38"/>
        <v>0</v>
      </c>
      <c r="P88" s="155">
        <f t="shared" si="39"/>
        <v>0</v>
      </c>
      <c r="Q88" s="285">
        <f>IF('Datos de Indicador'!I28="No dato","x",ROUND(IF('Datos de Indicador'!I28=0,0,IF(LOG('Datos de Indicador'!I28)&gt;Q$302,10,IF(LOG('Datos de Indicador'!I28)&lt;Q$301,0,10-(Q$302-LOG('Datos de Indicador'!I28))/(Q$302-Q$301)*10))),1))</f>
        <v>10</v>
      </c>
      <c r="R88" s="153">
        <f>IF('Datos de Indicador'!I28="No dato","x",IF('Datos de Indicador'!I28="No dato","x",( 'Datos de Indicador'!I28)/'Datos de Indicador'!AX28))</f>
        <v>8.5670962850644433E-2</v>
      </c>
      <c r="S88" s="154">
        <f t="shared" si="40"/>
        <v>10</v>
      </c>
      <c r="T88" s="289">
        <f>IF('Datos de Indicador'!J28="No dato","x",ROUND(IF('Datos de Indicador'!J28=0,0,IF(LOG('Datos de Indicador'!J28)&gt;T$302,10,IF(LOG('Datos de Indicador'!J28)&lt;T$301,0,10-(T$302-LOG('Datos de Indicador'!J28))/(T$302-T$301)*10))),1))</f>
        <v>10</v>
      </c>
      <c r="U88" s="307">
        <f>IF('Datos de Indicador'!J28="No dato","x",IF('Datos de Indicador'!J28="No dato","x", ('Datos de Indicador'!J28)/'Datos de Indicador'!AX28))</f>
        <v>3.3184230477634571E-4</v>
      </c>
      <c r="V88" s="289">
        <f t="shared" si="41"/>
        <v>10</v>
      </c>
      <c r="W88" s="292">
        <f t="shared" si="42"/>
        <v>10</v>
      </c>
      <c r="X88" s="289">
        <f>IF('Datos de Indicador'!K28="No dato","x",ROUND(IF('Datos de Indicador'!K28=0,0,IF(LOG('Datos de Indicador'!K28)&gt;X$302,10,IF(LOG('Datos de Indicador'!K28)&lt;X$301,0,10-(X$302-LOG('Datos de Indicador'!K28))/(X$302-X$301)*10))),1))</f>
        <v>10</v>
      </c>
      <c r="Y88" s="310">
        <f>IF('Datos de Indicador'!K28="No dato","x",IF('Datos de Indicador'!K28="No dato","x", ('Datos de Indicador'!K28)/'Datos de Indicador'!AX28))</f>
        <v>3.1348740644907317E-4</v>
      </c>
      <c r="Z88" s="289">
        <f t="shared" si="43"/>
        <v>10</v>
      </c>
      <c r="AA88" s="291">
        <f t="shared" si="44"/>
        <v>10</v>
      </c>
      <c r="AB88" s="155">
        <f t="shared" si="45"/>
        <v>10</v>
      </c>
      <c r="AC88" s="155">
        <v>0</v>
      </c>
      <c r="AD88" s="155">
        <f t="shared" si="46"/>
        <v>0</v>
      </c>
      <c r="AE88" s="155">
        <v>-0.42500001192092901</v>
      </c>
      <c r="AF88" s="155">
        <f t="shared" si="47"/>
        <v>0.42500001192092901</v>
      </c>
      <c r="AG88" s="155">
        <f t="shared" si="48"/>
        <v>4.3857078390683482</v>
      </c>
      <c r="AH88" s="155">
        <v>8.0000003799800008E-3</v>
      </c>
      <c r="AI88" s="155">
        <v>0.154000014066696</v>
      </c>
      <c r="AJ88" s="155">
        <v>2.4000000208599999E-2</v>
      </c>
      <c r="AK88" s="155">
        <v>58</v>
      </c>
      <c r="AL88" s="155">
        <v>-1.3061599731445299</v>
      </c>
      <c r="AM88" s="155">
        <v>-1.58344006538391</v>
      </c>
      <c r="AN88" s="155">
        <v>-1.7546800374984699</v>
      </c>
      <c r="AO88" s="155">
        <v>-2.9868800640106201</v>
      </c>
      <c r="AP88" s="155">
        <f t="shared" si="49"/>
        <v>3.1067962640699031E-4</v>
      </c>
      <c r="AQ88" s="155">
        <f t="shared" si="50"/>
        <v>4.7297300730926948E-3</v>
      </c>
      <c r="AR88" s="155">
        <f t="shared" si="51"/>
        <v>8.0545021680889103E-4</v>
      </c>
      <c r="AS88" s="155">
        <f t="shared" si="52"/>
        <v>1.4845938375350141</v>
      </c>
      <c r="AT88" s="155">
        <f t="shared" si="53"/>
        <v>1.3061599731445299</v>
      </c>
      <c r="AU88" s="155">
        <f t="shared" si="54"/>
        <v>1.58344006538391</v>
      </c>
      <c r="AV88" s="155">
        <f t="shared" si="55"/>
        <v>1.7546800374984699</v>
      </c>
      <c r="AW88" s="155">
        <f t="shared" si="56"/>
        <v>2.9868800640106201</v>
      </c>
      <c r="AX88" s="155">
        <f t="shared" si="57"/>
        <v>4.5400979714523224</v>
      </c>
      <c r="AY88" s="155">
        <f t="shared" si="58"/>
        <v>6.6258574547937075</v>
      </c>
      <c r="AZ88" s="155">
        <f t="shared" si="59"/>
        <v>4.5691600841338555</v>
      </c>
      <c r="BA88" s="155">
        <f t="shared" si="60"/>
        <v>1.8570012818048349</v>
      </c>
      <c r="BB88" s="155">
        <f t="shared" si="61"/>
        <v>4.0900681085131216</v>
      </c>
      <c r="BC88" s="155">
        <f t="shared" si="62"/>
        <v>4.4384311974777999</v>
      </c>
      <c r="BD88" s="155">
        <f t="shared" si="63"/>
        <v>4.0949942557251111</v>
      </c>
      <c r="BE88" s="155">
        <f t="shared" si="64"/>
        <v>3.8902658532233083</v>
      </c>
      <c r="BF88" s="159">
        <f t="shared" si="65"/>
        <v>4.0642846398447245</v>
      </c>
      <c r="BG88" s="223"/>
      <c r="BH88" s="12"/>
      <c r="BI88" s="12"/>
    </row>
    <row r="89" spans="1:61">
      <c r="A89" s="48" t="s">
        <v>316</v>
      </c>
      <c r="B89" s="46" t="s">
        <v>327</v>
      </c>
      <c r="C89" s="160">
        <v>1611</v>
      </c>
      <c r="D89" s="285">
        <f>IF('Datos de Indicador'!E266="No dato","x",ROUND(IF('Datos de Indicador'!E266=0,0,IF(LOG('Datos de Indicador'!E266)&gt;D$302,10,IF(LOG('Datos de Indicador'!E266)&lt;D$301,0,10-(D$302-LOG('Datos de Indicador'!E266))/(D$302-D$301)*10))),1))</f>
        <v>10</v>
      </c>
      <c r="E89" s="153">
        <f>IF('Datos de Indicador'!E266="No dato","x",IF('Datos de Indicador'!E266="No dato","x", ('Datos de Indicador'!E266)/'Datos de Indicador'!AX266))</f>
        <v>6.7609825354749886E-3</v>
      </c>
      <c r="F89" s="154">
        <f t="shared" si="33"/>
        <v>10</v>
      </c>
      <c r="G89" s="155">
        <f t="shared" si="34"/>
        <v>10</v>
      </c>
      <c r="H89" s="285">
        <f>IF('Datos de Indicador'!F266="No dato","x",ROUND(IF('Datos de Indicador'!F266=0,0,IF(LOG('Datos de Indicador'!F266*1/40)&gt;H$302,10,IF(LOG('Datos de Indicador'!F266*1/40)&lt;H$301,0,10-(H$302-LOG('Datos de Indicador'!F266*1/40))/(H$302-H$301)*10))),1))</f>
        <v>0</v>
      </c>
      <c r="I89" s="153">
        <f>IF('Datos de Indicador'!F266="No dato","x",IF('Datos de Indicador'!F266="No dato","x",( 'Datos de Indicador'!F266*1/40)/'Datos de Indicador'!AX266))</f>
        <v>0</v>
      </c>
      <c r="J89" s="154">
        <f t="shared" si="35"/>
        <v>0</v>
      </c>
      <c r="K89" s="156">
        <f t="shared" si="36"/>
        <v>0</v>
      </c>
      <c r="L89" s="286">
        <f>IF('Datos de Indicador'!G266="No dato","x",ROUND(IF('Datos de Indicador'!G266=0,0,IF(LOG('Datos de Indicador'!G266)&gt;L$302,10,IF(LOG('Datos de Indicador'!G266)&lt;L$301,0,10-(L$302-LOG('Datos de Indicador'!G266))/(L$302-L$301)*10))),1))</f>
        <v>0</v>
      </c>
      <c r="M89" s="157">
        <f>IF('Datos de Indicador'!G266="No dato","x",IF('Datos de Indicador'!G266="No dato","x", 'Datos de Indicador'!G266/'Datos de Indicador'!AX266))</f>
        <v>0</v>
      </c>
      <c r="N89" s="158">
        <f t="shared" si="37"/>
        <v>0</v>
      </c>
      <c r="O89" s="156">
        <f t="shared" si="38"/>
        <v>0</v>
      </c>
      <c r="P89" s="155">
        <f t="shared" si="39"/>
        <v>0</v>
      </c>
      <c r="Q89" s="285">
        <f>IF('Datos de Indicador'!I266="No dato","x",ROUND(IF('Datos de Indicador'!I266=0,0,IF(LOG('Datos de Indicador'!I266)&gt;Q$302,10,IF(LOG('Datos de Indicador'!I266)&lt;Q$301,0,10-(Q$302-LOG('Datos de Indicador'!I266))/(Q$302-Q$301)*10))),1))</f>
        <v>0</v>
      </c>
      <c r="R89" s="153">
        <f>IF('Datos de Indicador'!I266="No dato","x",IF('Datos de Indicador'!I266="No dato","x",( 'Datos de Indicador'!I266)/'Datos de Indicador'!AX266))</f>
        <v>0</v>
      </c>
      <c r="S89" s="154">
        <f t="shared" si="40"/>
        <v>0</v>
      </c>
      <c r="T89" s="289">
        <f>IF('Datos de Indicador'!J266="No dato","x",ROUND(IF('Datos de Indicador'!J266=0,0,IF(LOG('Datos de Indicador'!J266)&gt;T$302,10,IF(LOG('Datos de Indicador'!J266)&lt;T$301,0,10-(T$302-LOG('Datos de Indicador'!J266))/(T$302-T$301)*10))),1))</f>
        <v>10</v>
      </c>
      <c r="U89" s="307">
        <f>IF('Datos de Indicador'!J266="No dato","x",IF('Datos de Indicador'!J266="No dato","x", ('Datos de Indicador'!J266)/'Datos de Indicador'!AX266))</f>
        <v>3.1686537223759876E-4</v>
      </c>
      <c r="V89" s="289">
        <f t="shared" si="41"/>
        <v>10</v>
      </c>
      <c r="W89" s="292">
        <f t="shared" si="42"/>
        <v>10</v>
      </c>
      <c r="X89" s="289">
        <f>IF('Datos de Indicador'!K266="No dato","x",ROUND(IF('Datos de Indicador'!K266=0,0,IF(LOG('Datos de Indicador'!K266)&gt;X$302,10,IF(LOG('Datos de Indicador'!K266)&lt;X$301,0,10-(X$302-LOG('Datos de Indicador'!K266))/(X$302-X$301)*10))),1))</f>
        <v>0</v>
      </c>
      <c r="Y89" s="310">
        <f>IF('Datos de Indicador'!K266="No dato","x",IF('Datos de Indicador'!K266="No dato","x", ('Datos de Indicador'!K266)/'Datos de Indicador'!AX266))</f>
        <v>0</v>
      </c>
      <c r="Z89" s="289">
        <f t="shared" si="43"/>
        <v>0</v>
      </c>
      <c r="AA89" s="291">
        <f t="shared" si="44"/>
        <v>0</v>
      </c>
      <c r="AB89" s="155">
        <f t="shared" si="45"/>
        <v>0</v>
      </c>
      <c r="AC89" s="155">
        <v>0.216000005602837</v>
      </c>
      <c r="AD89" s="155">
        <f t="shared" si="46"/>
        <v>4.5957448000603612E-2</v>
      </c>
      <c r="AE89" s="155">
        <v>-0.44148001074790999</v>
      </c>
      <c r="AF89" s="155">
        <f t="shared" si="47"/>
        <v>0.44148001074790999</v>
      </c>
      <c r="AG89" s="155">
        <f t="shared" si="48"/>
        <v>4.789036246436198</v>
      </c>
      <c r="AH89" s="155">
        <v>12.1940002441406</v>
      </c>
      <c r="AI89" s="155">
        <v>70.667999267578097</v>
      </c>
      <c r="AJ89" s="155">
        <v>43.7459983826</v>
      </c>
      <c r="AK89" s="155">
        <v>239</v>
      </c>
      <c r="AL89" s="155">
        <v>-1.5217599868774401</v>
      </c>
      <c r="AM89" s="155">
        <v>-1.6798800230026201</v>
      </c>
      <c r="AN89" s="155">
        <v>-1.74352002143859</v>
      </c>
      <c r="AO89" s="155">
        <v>-2.9534399509429901</v>
      </c>
      <c r="AP89" s="155">
        <f t="shared" si="49"/>
        <v>0.47355340753944075</v>
      </c>
      <c r="AQ89" s="155">
        <f t="shared" si="50"/>
        <v>2.170393057213619</v>
      </c>
      <c r="AR89" s="155">
        <f t="shared" si="51"/>
        <v>1.4681343156472395</v>
      </c>
      <c r="AS89" s="155">
        <f t="shared" si="52"/>
        <v>6.5546218487394956</v>
      </c>
      <c r="AT89" s="155">
        <f t="shared" si="53"/>
        <v>1.5217599868774401</v>
      </c>
      <c r="AU89" s="155">
        <f t="shared" si="54"/>
        <v>1.6798800230026201</v>
      </c>
      <c r="AV89" s="155">
        <f t="shared" si="55"/>
        <v>1.74352002143859</v>
      </c>
      <c r="AW89" s="155">
        <f t="shared" si="56"/>
        <v>2.9534399509429901</v>
      </c>
      <c r="AX89" s="155">
        <f t="shared" si="57"/>
        <v>1.8485967304205393</v>
      </c>
      <c r="AY89" s="155">
        <f t="shared" si="58"/>
        <v>5.7727688248834106</v>
      </c>
      <c r="AZ89" s="155">
        <f t="shared" si="59"/>
        <v>4.7101619645706663</v>
      </c>
      <c r="BA89" s="155">
        <f t="shared" si="60"/>
        <v>2.5255896231473365</v>
      </c>
      <c r="BB89" s="155">
        <f t="shared" si="61"/>
        <v>3.7203583563266633</v>
      </c>
      <c r="BC89" s="155">
        <f t="shared" si="62"/>
        <v>4.6571936470161717</v>
      </c>
      <c r="BD89" s="155">
        <f t="shared" si="63"/>
        <v>4.3630493800363181</v>
      </c>
      <c r="BE89" s="155">
        <f t="shared" si="64"/>
        <v>4.8467019119811381</v>
      </c>
      <c r="BF89" s="159">
        <f t="shared" si="65"/>
        <v>4.1391656157394667</v>
      </c>
      <c r="BG89" s="223"/>
      <c r="BH89" s="12"/>
      <c r="BI89" s="12"/>
    </row>
    <row r="90" spans="1:61">
      <c r="A90" s="48" t="s">
        <v>249</v>
      </c>
      <c r="B90" s="46" t="s">
        <v>249</v>
      </c>
      <c r="C90" s="160">
        <v>1006</v>
      </c>
      <c r="D90" s="285">
        <f>IF('Datos de Indicador'!E154="No dato","x",ROUND(IF('Datos de Indicador'!E154=0,0,IF(LOG('Datos de Indicador'!E154)&gt;D$302,10,IF(LOG('Datos de Indicador'!E154)&lt;D$301,0,10-(D$302-LOG('Datos de Indicador'!E154))/(D$302-D$301)*10))),1))</f>
        <v>10</v>
      </c>
      <c r="E90" s="153">
        <f>IF('Datos de Indicador'!E154="No dato","x",IF('Datos de Indicador'!E154="No dato","x", ('Datos de Indicador'!E154)/'Datos de Indicador'!AX154))</f>
        <v>1.1657237930831341E-3</v>
      </c>
      <c r="F90" s="154">
        <f t="shared" si="33"/>
        <v>10</v>
      </c>
      <c r="G90" s="155">
        <f t="shared" si="34"/>
        <v>10</v>
      </c>
      <c r="H90" s="285">
        <f>IF('Datos de Indicador'!F154="No dato","x",ROUND(IF('Datos de Indicador'!F154=0,0,IF(LOG('Datos de Indicador'!F154*1/40)&gt;H$302,10,IF(LOG('Datos de Indicador'!F154*1/40)&lt;H$301,0,10-(H$302-LOG('Datos de Indicador'!F154*1/40))/(H$302-H$301)*10))),1))</f>
        <v>0</v>
      </c>
      <c r="I90" s="153">
        <f>IF('Datos de Indicador'!F154="No dato","x",IF('Datos de Indicador'!F154="No dato","x",( 'Datos de Indicador'!F154*1/40)/'Datos de Indicador'!AX154))</f>
        <v>0</v>
      </c>
      <c r="J90" s="154">
        <f t="shared" si="35"/>
        <v>0</v>
      </c>
      <c r="K90" s="156">
        <f t="shared" si="36"/>
        <v>0</v>
      </c>
      <c r="L90" s="286">
        <f>IF('Datos de Indicador'!G154="No dato","x",ROUND(IF('Datos de Indicador'!G154=0,0,IF(LOG('Datos de Indicador'!G154)&gt;L$302,10,IF(LOG('Datos de Indicador'!G154)&lt;L$301,0,10-(L$302-LOG('Datos de Indicador'!G154))/(L$302-L$301)*10))),1))</f>
        <v>0</v>
      </c>
      <c r="M90" s="157">
        <f>IF('Datos de Indicador'!G154="No dato","x",IF('Datos de Indicador'!G154="No dato","x", 'Datos de Indicador'!G154/'Datos de Indicador'!AX154))</f>
        <v>0</v>
      </c>
      <c r="N90" s="158">
        <f t="shared" si="37"/>
        <v>0</v>
      </c>
      <c r="O90" s="156">
        <f t="shared" si="38"/>
        <v>0</v>
      </c>
      <c r="P90" s="155">
        <f t="shared" si="39"/>
        <v>0</v>
      </c>
      <c r="Q90" s="285">
        <f>IF('Datos de Indicador'!I154="No dato","x",ROUND(IF('Datos de Indicador'!I154=0,0,IF(LOG('Datos de Indicador'!I154)&gt;Q$302,10,IF(LOG('Datos de Indicador'!I154)&lt;Q$301,0,10-(Q$302-LOG('Datos de Indicador'!I154))/(Q$302-Q$301)*10))),1))</f>
        <v>0</v>
      </c>
      <c r="R90" s="153">
        <f>IF('Datos de Indicador'!I154="No dato","x",IF('Datos de Indicador'!I154="No dato","x",( 'Datos de Indicador'!I154)/'Datos de Indicador'!AX154))</f>
        <v>0</v>
      </c>
      <c r="S90" s="154">
        <f t="shared" si="40"/>
        <v>0</v>
      </c>
      <c r="T90" s="289">
        <f>IF('Datos de Indicador'!J154="No dato","x",ROUND(IF('Datos de Indicador'!J154=0,0,IF(LOG('Datos de Indicador'!J154)&gt;T$302,10,IF(LOG('Datos de Indicador'!J154)&lt;T$301,0,10-(T$302-LOG('Datos de Indicador'!J154))/(T$302-T$301)*10))),1))</f>
        <v>10</v>
      </c>
      <c r="U90" s="307">
        <f>IF('Datos de Indicador'!J154="No dato","x",IF('Datos de Indicador'!J154="No dato","x", ('Datos de Indicador'!J154)/'Datos de Indicador'!AX154))</f>
        <v>3.5305364293148288E-4</v>
      </c>
      <c r="V90" s="289">
        <f t="shared" si="41"/>
        <v>10</v>
      </c>
      <c r="W90" s="292">
        <f t="shared" si="42"/>
        <v>10</v>
      </c>
      <c r="X90" s="289">
        <f>IF('Datos de Indicador'!K154="No dato","x",ROUND(IF('Datos de Indicador'!K154=0,0,IF(LOG('Datos de Indicador'!K154)&gt;X$302,10,IF(LOG('Datos de Indicador'!K154)&lt;X$301,0,10-(X$302-LOG('Datos de Indicador'!K154))/(X$302-X$301)*10))),1))</f>
        <v>0</v>
      </c>
      <c r="Y90" s="310">
        <f>IF('Datos de Indicador'!K154="No dato","x",IF('Datos de Indicador'!K154="No dato","x", ('Datos de Indicador'!K154)/'Datos de Indicador'!AX154))</f>
        <v>0</v>
      </c>
      <c r="Z90" s="289">
        <f t="shared" si="43"/>
        <v>0</v>
      </c>
      <c r="AA90" s="291">
        <f t="shared" si="44"/>
        <v>0</v>
      </c>
      <c r="AB90" s="155">
        <f t="shared" si="45"/>
        <v>0</v>
      </c>
      <c r="AC90" s="155">
        <v>0</v>
      </c>
      <c r="AD90" s="155">
        <f t="shared" si="46"/>
        <v>0</v>
      </c>
      <c r="AE90" s="155">
        <v>-0.43680000305175798</v>
      </c>
      <c r="AF90" s="155">
        <f t="shared" si="47"/>
        <v>0.43680000305175798</v>
      </c>
      <c r="AG90" s="155">
        <f t="shared" si="48"/>
        <v>4.6744986138565201</v>
      </c>
      <c r="AH90" s="155">
        <v>0</v>
      </c>
      <c r="AI90" s="155">
        <v>0</v>
      </c>
      <c r="AJ90" s="155">
        <v>0</v>
      </c>
      <c r="AK90" s="155">
        <v>30</v>
      </c>
      <c r="AL90" s="155">
        <v>-1.3754800558090201</v>
      </c>
      <c r="AM90" s="155">
        <v>-1.61775994300842</v>
      </c>
      <c r="AN90" s="155">
        <v>-1.64219999313354</v>
      </c>
      <c r="AO90" s="155">
        <v>-2.9379198551177899</v>
      </c>
      <c r="AP90" s="155">
        <f t="shared" si="49"/>
        <v>0</v>
      </c>
      <c r="AQ90" s="155">
        <f t="shared" si="50"/>
        <v>0</v>
      </c>
      <c r="AR90" s="155">
        <f t="shared" si="51"/>
        <v>0</v>
      </c>
      <c r="AS90" s="155">
        <f t="shared" si="52"/>
        <v>0.70028011204481788</v>
      </c>
      <c r="AT90" s="155">
        <f t="shared" si="53"/>
        <v>1.3754800558090201</v>
      </c>
      <c r="AU90" s="155">
        <f t="shared" si="54"/>
        <v>1.61775994300842</v>
      </c>
      <c r="AV90" s="155">
        <f t="shared" si="55"/>
        <v>1.64219999313354</v>
      </c>
      <c r="AW90" s="155">
        <f t="shared" si="56"/>
        <v>2.9379198551177899</v>
      </c>
      <c r="AX90" s="155">
        <f t="shared" si="57"/>
        <v>3.6747219202660073</v>
      </c>
      <c r="AY90" s="155">
        <f t="shared" si="58"/>
        <v>6.3222706625106087</v>
      </c>
      <c r="AZ90" s="155">
        <f t="shared" si="59"/>
        <v>5.9902958317863311</v>
      </c>
      <c r="BA90" s="155">
        <f t="shared" si="60"/>
        <v>2.8358922559243691</v>
      </c>
      <c r="BB90" s="155">
        <f t="shared" si="61"/>
        <v>3.9457869867110014</v>
      </c>
      <c r="BC90" s="155">
        <f t="shared" si="62"/>
        <v>4.3870451104184349</v>
      </c>
      <c r="BD90" s="155">
        <f t="shared" si="63"/>
        <v>4.3317159719643881</v>
      </c>
      <c r="BE90" s="155">
        <f t="shared" si="64"/>
        <v>3.9226953946615311</v>
      </c>
      <c r="BF90" s="159">
        <f t="shared" si="65"/>
        <v>4.1124164356427535</v>
      </c>
      <c r="BG90" s="223"/>
      <c r="BH90" s="12"/>
      <c r="BI90" s="12"/>
    </row>
    <row r="91" spans="1:61">
      <c r="A91" s="49" t="s">
        <v>184</v>
      </c>
      <c r="B91" s="46" t="s">
        <v>134</v>
      </c>
      <c r="C91" s="160">
        <v>203</v>
      </c>
      <c r="D91" s="285">
        <f>IF('Datos de Indicador'!E16="No dato","x",ROUND(IF('Datos de Indicador'!E16=0,0,IF(LOG('Datos de Indicador'!E16)&gt;D$302,10,IF(LOG('Datos de Indicador'!E16)&lt;D$301,0,10-(D$302-LOG('Datos de Indicador'!E16))/(D$302-D$301)*10))),1))</f>
        <v>10</v>
      </c>
      <c r="E91" s="153">
        <f>IF('Datos de Indicador'!E16="No dato","x",IF('Datos de Indicador'!E16="No dato","x", ('Datos de Indicador'!E16)/'Datos de Indicador'!AX16))</f>
        <v>1.8123681543367909E-2</v>
      </c>
      <c r="F91" s="154">
        <f t="shared" si="33"/>
        <v>10</v>
      </c>
      <c r="G91" s="155">
        <f t="shared" si="34"/>
        <v>10</v>
      </c>
      <c r="H91" s="285">
        <f>IF('Datos de Indicador'!F16="No dato","x",ROUND(IF('Datos de Indicador'!F16=0,0,IF(LOG('Datos de Indicador'!F16*1/40)&gt;H$302,10,IF(LOG('Datos de Indicador'!F16*1/40)&lt;H$301,0,10-(H$302-LOG('Datos de Indicador'!F16*1/40))/(H$302-H$301)*10))),1))</f>
        <v>10</v>
      </c>
      <c r="I91" s="153">
        <f>IF('Datos de Indicador'!F16="No dato","x",IF('Datos de Indicador'!F16="No dato","x",( 'Datos de Indicador'!F16*1/40)/'Datos de Indicador'!AX16))</f>
        <v>5.5065840220784356E-3</v>
      </c>
      <c r="J91" s="154">
        <f t="shared" si="35"/>
        <v>10</v>
      </c>
      <c r="K91" s="156">
        <f t="shared" si="36"/>
        <v>10</v>
      </c>
      <c r="L91" s="286">
        <f>IF('Datos de Indicador'!G16="No dato","x",ROUND(IF('Datos de Indicador'!G16=0,0,IF(LOG('Datos de Indicador'!G16)&gt;L$302,10,IF(LOG('Datos de Indicador'!G16)&lt;L$301,0,10-(L$302-LOG('Datos de Indicador'!G16))/(L$302-L$301)*10))),1))</f>
        <v>10</v>
      </c>
      <c r="M91" s="157">
        <f>IF('Datos de Indicador'!G16="No dato","x",IF('Datos de Indicador'!G16="No dato","x", 'Datos de Indicador'!G16/'Datos de Indicador'!AX16))</f>
        <v>0.45374445301506583</v>
      </c>
      <c r="N91" s="158">
        <f t="shared" si="37"/>
        <v>10</v>
      </c>
      <c r="O91" s="156">
        <f t="shared" si="38"/>
        <v>10</v>
      </c>
      <c r="P91" s="155">
        <f t="shared" si="39"/>
        <v>10</v>
      </c>
      <c r="Q91" s="285">
        <f>IF('Datos de Indicador'!I16="No dato","x",ROUND(IF('Datos de Indicador'!I16=0,0,IF(LOG('Datos de Indicador'!I16)&gt;Q$302,10,IF(LOG('Datos de Indicador'!I16)&lt;Q$301,0,10-(Q$302-LOG('Datos de Indicador'!I16))/(Q$302-Q$301)*10))),1))</f>
        <v>0</v>
      </c>
      <c r="R91" s="153">
        <f>IF('Datos de Indicador'!I16="No dato","x",IF('Datos de Indicador'!I16="No dato","x",( 'Datos de Indicador'!I16)/'Datos de Indicador'!AX16))</f>
        <v>0</v>
      </c>
      <c r="S91" s="154">
        <f t="shared" si="40"/>
        <v>0</v>
      </c>
      <c r="T91" s="289">
        <f>IF('Datos de Indicador'!J16="No dato","x",ROUND(IF('Datos de Indicador'!J16=0,0,IF(LOG('Datos de Indicador'!J16)&gt;T$302,10,IF(LOG('Datos de Indicador'!J16)&lt;T$301,0,10-(T$302-LOG('Datos de Indicador'!J16))/(T$302-T$301)*10))),1))</f>
        <v>10</v>
      </c>
      <c r="U91" s="307">
        <f>IF('Datos de Indicador'!J16="No dato","x",IF('Datos de Indicador'!J16="No dato","x", ('Datos de Indicador'!J16)/'Datos de Indicador'!AX16))</f>
        <v>3.2496805312949079E-4</v>
      </c>
      <c r="V91" s="289">
        <f t="shared" si="41"/>
        <v>10</v>
      </c>
      <c r="W91" s="292">
        <f t="shared" si="42"/>
        <v>10</v>
      </c>
      <c r="X91" s="289">
        <f>IF('Datos de Indicador'!K16="No dato","x",ROUND(IF('Datos de Indicador'!K16=0,0,IF(LOG('Datos de Indicador'!K16)&gt;X$302,10,IF(LOG('Datos de Indicador'!K16)&lt;X$301,0,10-(X$302-LOG('Datos de Indicador'!K16))/(X$302-X$301)*10))),1))</f>
        <v>0</v>
      </c>
      <c r="Y91" s="310">
        <f>IF('Datos de Indicador'!K16="No dato","x",IF('Datos de Indicador'!K16="No dato","x", ('Datos de Indicador'!K16)/'Datos de Indicador'!AX16))</f>
        <v>0</v>
      </c>
      <c r="Z91" s="289">
        <f t="shared" si="43"/>
        <v>0</v>
      </c>
      <c r="AA91" s="291">
        <f t="shared" si="44"/>
        <v>0</v>
      </c>
      <c r="AB91" s="155">
        <f t="shared" si="45"/>
        <v>0</v>
      </c>
      <c r="AC91" s="155">
        <v>9.0000003576279006E-2</v>
      </c>
      <c r="AD91" s="155">
        <f t="shared" si="46"/>
        <v>1.9148936931123191E-2</v>
      </c>
      <c r="AE91" s="155">
        <v>-0.42980000376701399</v>
      </c>
      <c r="AF91" s="155">
        <f t="shared" si="47"/>
        <v>0.42980000376701399</v>
      </c>
      <c r="AG91" s="155">
        <f t="shared" si="48"/>
        <v>4.5031819412806948</v>
      </c>
      <c r="AH91" s="155">
        <v>8.42000007629394</v>
      </c>
      <c r="AI91" s="155">
        <v>33.959999084472599</v>
      </c>
      <c r="AJ91" s="155">
        <v>19.4599971771</v>
      </c>
      <c r="AK91" s="155">
        <v>195</v>
      </c>
      <c r="AL91" s="155">
        <v>-1.3417999744415201</v>
      </c>
      <c r="AM91" s="155">
        <v>-2.1052000522613499</v>
      </c>
      <c r="AN91" s="155">
        <v>-1.7369999885559</v>
      </c>
      <c r="AO91" s="155">
        <v>-2.97699999809265</v>
      </c>
      <c r="AP91" s="155">
        <f t="shared" si="49"/>
        <v>0.32699029422500742</v>
      </c>
      <c r="AQ91" s="155">
        <f t="shared" si="50"/>
        <v>1.0429974953279335</v>
      </c>
      <c r="AR91" s="155">
        <f t="shared" si="51"/>
        <v>0.65308578371507953</v>
      </c>
      <c r="AS91" s="155">
        <f t="shared" si="52"/>
        <v>5.322128851540616</v>
      </c>
      <c r="AT91" s="155">
        <f t="shared" si="53"/>
        <v>1.3417999744415201</v>
      </c>
      <c r="AU91" s="155">
        <f t="shared" si="54"/>
        <v>2.1052000522613499</v>
      </c>
      <c r="AV91" s="155">
        <f t="shared" si="55"/>
        <v>1.7369999885559</v>
      </c>
      <c r="AW91" s="155">
        <f t="shared" si="56"/>
        <v>2.97699999809265</v>
      </c>
      <c r="AX91" s="155">
        <f t="shared" si="57"/>
        <v>4.0951763498792486</v>
      </c>
      <c r="AY91" s="155">
        <f t="shared" si="58"/>
        <v>2.0104726771780905</v>
      </c>
      <c r="AZ91" s="155">
        <f t="shared" si="59"/>
        <v>4.7925397041757316</v>
      </c>
      <c r="BA91" s="155">
        <f t="shared" si="60"/>
        <v>2.0545393963169083</v>
      </c>
      <c r="BB91" s="155">
        <f t="shared" si="61"/>
        <v>5.7370277740173767</v>
      </c>
      <c r="BC91" s="155">
        <f t="shared" si="62"/>
        <v>5.5089116954176705</v>
      </c>
      <c r="BD91" s="155">
        <f t="shared" si="63"/>
        <v>5.9076042479818023</v>
      </c>
      <c r="BE91" s="155">
        <f t="shared" si="64"/>
        <v>6.2294447079762536</v>
      </c>
      <c r="BF91" s="159">
        <f t="shared" si="65"/>
        <v>5.7537218130353027</v>
      </c>
      <c r="BG91" s="223"/>
      <c r="BH91" s="12"/>
      <c r="BI91" s="12"/>
    </row>
    <row r="92" spans="1:61">
      <c r="A92" s="48" t="s">
        <v>170</v>
      </c>
      <c r="B92" s="46" t="s">
        <v>205</v>
      </c>
      <c r="C92" s="160">
        <v>706</v>
      </c>
      <c r="D92" s="285">
        <f>IF('Datos de Indicador'!E101="No dato","x",ROUND(IF('Datos de Indicador'!E101=0,0,IF(LOG('Datos de Indicador'!E101)&gt;D$302,10,IF(LOG('Datos de Indicador'!E101)&lt;D$301,0,10-(D$302-LOG('Datos de Indicador'!E101))/(D$302-D$301)*10))),1))</f>
        <v>0</v>
      </c>
      <c r="E92" s="153">
        <f>IF('Datos de Indicador'!E101="No dato","x",IF('Datos de Indicador'!E101="No dato","x", ('Datos de Indicador'!E101)/'Datos de Indicador'!AX101))</f>
        <v>0</v>
      </c>
      <c r="F92" s="154">
        <f t="shared" si="33"/>
        <v>0</v>
      </c>
      <c r="G92" s="155">
        <f t="shared" si="34"/>
        <v>0</v>
      </c>
      <c r="H92" s="285">
        <f>IF('Datos de Indicador'!F101="No dato","x",ROUND(IF('Datos de Indicador'!F101=0,0,IF(LOG('Datos de Indicador'!F101*1/40)&gt;H$302,10,IF(LOG('Datos de Indicador'!F101*1/40)&lt;H$301,0,10-(H$302-LOG('Datos de Indicador'!F101*1/40))/(H$302-H$301)*10))),1))</f>
        <v>0</v>
      </c>
      <c r="I92" s="153">
        <f>IF('Datos de Indicador'!F101="No dato","x",IF('Datos de Indicador'!F101="No dato","x",( 'Datos de Indicador'!F101*1/40)/'Datos de Indicador'!AX101))</f>
        <v>0</v>
      </c>
      <c r="J92" s="154">
        <f t="shared" si="35"/>
        <v>0</v>
      </c>
      <c r="K92" s="156">
        <f t="shared" si="36"/>
        <v>0</v>
      </c>
      <c r="L92" s="286">
        <f>IF('Datos de Indicador'!G101="No dato","x",ROUND(IF('Datos de Indicador'!G101=0,0,IF(LOG('Datos de Indicador'!G101)&gt;L$302,10,IF(LOG('Datos de Indicador'!G101)&lt;L$301,0,10-(L$302-LOG('Datos de Indicador'!G101))/(L$302-L$301)*10))),1))</f>
        <v>0</v>
      </c>
      <c r="M92" s="157">
        <f>IF('Datos de Indicador'!G101="No dato","x",IF('Datos de Indicador'!G101="No dato","x", 'Datos de Indicador'!G101/'Datos de Indicador'!AX101))</f>
        <v>0</v>
      </c>
      <c r="N92" s="158">
        <f t="shared" si="37"/>
        <v>0</v>
      </c>
      <c r="O92" s="156">
        <f t="shared" si="38"/>
        <v>0</v>
      </c>
      <c r="P92" s="155">
        <f t="shared" si="39"/>
        <v>0</v>
      </c>
      <c r="Q92" s="285">
        <f>IF('Datos de Indicador'!I101="No dato","x",ROUND(IF('Datos de Indicador'!I101=0,0,IF(LOG('Datos de Indicador'!I101)&gt;Q$302,10,IF(LOG('Datos de Indicador'!I101)&lt;Q$301,0,10-(Q$302-LOG('Datos de Indicador'!I101))/(Q$302-Q$301)*10))),1))</f>
        <v>0</v>
      </c>
      <c r="R92" s="153">
        <f>IF('Datos de Indicador'!I101="No dato","x",IF('Datos de Indicador'!I101="No dato","x",( 'Datos de Indicador'!I101)/'Datos de Indicador'!AX101))</f>
        <v>0</v>
      </c>
      <c r="S92" s="154">
        <f t="shared" si="40"/>
        <v>0</v>
      </c>
      <c r="T92" s="289">
        <f>IF('Datos de Indicador'!J101="No dato","x",ROUND(IF('Datos de Indicador'!J101=0,0,IF(LOG('Datos de Indicador'!J101)&gt;T$302,10,IF(LOG('Datos de Indicador'!J101)&lt;T$301,0,10-(T$302-LOG('Datos de Indicador'!J101))/(T$302-T$301)*10))),1))</f>
        <v>10</v>
      </c>
      <c r="U92" s="307">
        <f>IF('Datos de Indicador'!J101="No dato","x",IF('Datos de Indicador'!J101="No dato","x", ('Datos de Indicador'!J101)/'Datos de Indicador'!AX101))</f>
        <v>3.3097135364131534E-4</v>
      </c>
      <c r="V92" s="289">
        <f t="shared" si="41"/>
        <v>10</v>
      </c>
      <c r="W92" s="292">
        <f t="shared" si="42"/>
        <v>10</v>
      </c>
      <c r="X92" s="289">
        <f>IF('Datos de Indicador'!K101="No dato","x",ROUND(IF('Datos de Indicador'!K101=0,0,IF(LOG('Datos de Indicador'!K101)&gt;X$302,10,IF(LOG('Datos de Indicador'!K101)&lt;X$301,0,10-(X$302-LOG('Datos de Indicador'!K101))/(X$302-X$301)*10))),1))</f>
        <v>10</v>
      </c>
      <c r="Y92" s="310">
        <f>IF('Datos de Indicador'!K101="No dato","x",IF('Datos de Indicador'!K101="No dato","x", ('Datos de Indicador'!K101)/'Datos de Indicador'!AX101))</f>
        <v>9.7518544122568711E-4</v>
      </c>
      <c r="Z92" s="289">
        <f t="shared" si="43"/>
        <v>10</v>
      </c>
      <c r="AA92" s="291">
        <f t="shared" si="44"/>
        <v>10</v>
      </c>
      <c r="AB92" s="155">
        <f t="shared" si="45"/>
        <v>0</v>
      </c>
      <c r="AC92" s="155">
        <v>0</v>
      </c>
      <c r="AD92" s="155">
        <f t="shared" si="46"/>
        <v>0</v>
      </c>
      <c r="AE92" s="155">
        <v>-0.43652001023292503</v>
      </c>
      <c r="AF92" s="155">
        <f t="shared" si="47"/>
        <v>0.43652001023292503</v>
      </c>
      <c r="AG92" s="155">
        <f t="shared" si="48"/>
        <v>4.6676461220038243</v>
      </c>
      <c r="AH92" s="155">
        <v>5.6000001728534997E-2</v>
      </c>
      <c r="AI92" s="155">
        <v>1.27799987792968</v>
      </c>
      <c r="AJ92" s="155">
        <v>0.208000004292</v>
      </c>
      <c r="AK92" s="155">
        <v>129</v>
      </c>
      <c r="AL92" s="155">
        <v>-1.41064000129699</v>
      </c>
      <c r="AM92" s="155">
        <v>-1.82176005840301</v>
      </c>
      <c r="AN92" s="155">
        <v>-1.95039999485015</v>
      </c>
      <c r="AO92" s="155">
        <v>-3.0153999328613201</v>
      </c>
      <c r="AP92" s="155">
        <f t="shared" si="49"/>
        <v>2.1747573486809706E-3</v>
      </c>
      <c r="AQ92" s="155">
        <f t="shared" si="50"/>
        <v>3.9250609765755881E-2</v>
      </c>
      <c r="AR92" s="155">
        <f t="shared" si="51"/>
        <v>6.9805686290456276E-3</v>
      </c>
      <c r="AS92" s="155">
        <f t="shared" si="52"/>
        <v>3.473389355742297</v>
      </c>
      <c r="AT92" s="155">
        <f t="shared" si="53"/>
        <v>1.41064000129699</v>
      </c>
      <c r="AU92" s="155">
        <f t="shared" si="54"/>
        <v>1.82176005840301</v>
      </c>
      <c r="AV92" s="155">
        <f t="shared" si="55"/>
        <v>1.95039999485015</v>
      </c>
      <c r="AW92" s="155">
        <f t="shared" si="56"/>
        <v>3.0153999328613201</v>
      </c>
      <c r="AX92" s="155">
        <f t="shared" si="57"/>
        <v>3.2357932055734651</v>
      </c>
      <c r="AY92" s="155">
        <f t="shared" si="58"/>
        <v>4.5177263300507384</v>
      </c>
      <c r="AZ92" s="155">
        <f t="shared" si="59"/>
        <v>2.0963247515029484</v>
      </c>
      <c r="BA92" s="155">
        <f t="shared" si="60"/>
        <v>1.2867863494679876</v>
      </c>
      <c r="BB92" s="155">
        <f t="shared" si="61"/>
        <v>3.872994660487024</v>
      </c>
      <c r="BC92" s="155">
        <f t="shared" si="62"/>
        <v>4.0928294899694153</v>
      </c>
      <c r="BD92" s="155">
        <f t="shared" si="63"/>
        <v>3.6838842200219992</v>
      </c>
      <c r="BE92" s="155">
        <f t="shared" si="64"/>
        <v>4.1266959508683811</v>
      </c>
      <c r="BF92" s="159">
        <f t="shared" si="65"/>
        <v>4.1112743536673042</v>
      </c>
      <c r="BG92" s="223"/>
      <c r="BH92" s="12"/>
      <c r="BI92" s="12"/>
    </row>
    <row r="93" spans="1:61">
      <c r="A93" s="48" t="s">
        <v>294</v>
      </c>
      <c r="B93" s="46" t="s">
        <v>305</v>
      </c>
      <c r="C93" s="160">
        <v>1512</v>
      </c>
      <c r="D93" s="285">
        <f>IF('Datos de Indicador'!E244="No dato","x",ROUND(IF('Datos de Indicador'!E244=0,0,IF(LOG('Datos de Indicador'!E244)&gt;D$302,10,IF(LOG('Datos de Indicador'!E244)&lt;D$301,0,10-(D$302-LOG('Datos de Indicador'!E244))/(D$302-D$301)*10))),1))</f>
        <v>10</v>
      </c>
      <c r="E93" s="153">
        <f>IF('Datos de Indicador'!E244="No dato","x",IF('Datos de Indicador'!E244="No dato","x", ('Datos de Indicador'!E244)/'Datos de Indicador'!AX244))</f>
        <v>4.3922932822070394E-4</v>
      </c>
      <c r="F93" s="154">
        <f t="shared" si="33"/>
        <v>10</v>
      </c>
      <c r="G93" s="155">
        <f t="shared" si="34"/>
        <v>10</v>
      </c>
      <c r="H93" s="285">
        <f>IF('Datos de Indicador'!F244="No dato","x",ROUND(IF('Datos de Indicador'!F244=0,0,IF(LOG('Datos de Indicador'!F244*1/40)&gt;H$302,10,IF(LOG('Datos de Indicador'!F244*1/40)&lt;H$301,0,10-(H$302-LOG('Datos de Indicador'!F244*1/40))/(H$302-H$301)*10))),1))</f>
        <v>0</v>
      </c>
      <c r="I93" s="153">
        <f>IF('Datos de Indicador'!F244="No dato","x",IF('Datos de Indicador'!F244="No dato","x",( 'Datos de Indicador'!F244*1/40)/'Datos de Indicador'!AX244))</f>
        <v>0</v>
      </c>
      <c r="J93" s="154">
        <f t="shared" si="35"/>
        <v>0</v>
      </c>
      <c r="K93" s="156">
        <f t="shared" si="36"/>
        <v>0</v>
      </c>
      <c r="L93" s="286">
        <f>IF('Datos de Indicador'!G244="No dato","x",ROUND(IF('Datos de Indicador'!G244=0,0,IF(LOG('Datos de Indicador'!G244)&gt;L$302,10,IF(LOG('Datos de Indicador'!G244)&lt;L$301,0,10-(L$302-LOG('Datos de Indicador'!G244))/(L$302-L$301)*10))),1))</f>
        <v>0</v>
      </c>
      <c r="M93" s="157">
        <f>IF('Datos de Indicador'!G244="No dato","x",IF('Datos de Indicador'!G244="No dato","x", 'Datos de Indicador'!G244/'Datos de Indicador'!AX244))</f>
        <v>0</v>
      </c>
      <c r="N93" s="158">
        <f t="shared" si="37"/>
        <v>0</v>
      </c>
      <c r="O93" s="156">
        <f t="shared" si="38"/>
        <v>0</v>
      </c>
      <c r="P93" s="155">
        <f t="shared" si="39"/>
        <v>0</v>
      </c>
      <c r="Q93" s="285">
        <f>IF('Datos de Indicador'!I244="No dato","x",ROUND(IF('Datos de Indicador'!I244=0,0,IF(LOG('Datos de Indicador'!I244)&gt;Q$302,10,IF(LOG('Datos de Indicador'!I244)&lt;Q$301,0,10-(Q$302-LOG('Datos de Indicador'!I244))/(Q$302-Q$301)*10))),1))</f>
        <v>0</v>
      </c>
      <c r="R93" s="153">
        <f>IF('Datos de Indicador'!I244="No dato","x",IF('Datos de Indicador'!I244="No dato","x",( 'Datos de Indicador'!I244)/'Datos de Indicador'!AX244))</f>
        <v>0</v>
      </c>
      <c r="S93" s="154">
        <f t="shared" si="40"/>
        <v>0</v>
      </c>
      <c r="T93" s="289">
        <f>IF('Datos de Indicador'!J244="No dato","x",ROUND(IF('Datos de Indicador'!J244=0,0,IF(LOG('Datos de Indicador'!J244)&gt;T$302,10,IF(LOG('Datos de Indicador'!J244)&lt;T$301,0,10-(T$302-LOG('Datos de Indicador'!J244))/(T$302-T$301)*10))),1))</f>
        <v>10</v>
      </c>
      <c r="U93" s="307">
        <f>IF('Datos de Indicador'!J244="No dato","x",IF('Datos de Indicador'!J244="No dato","x", ('Datos de Indicador'!J244)/'Datos de Indicador'!AX244))</f>
        <v>3.6308892417364486E-4</v>
      </c>
      <c r="V93" s="289">
        <f t="shared" si="41"/>
        <v>10</v>
      </c>
      <c r="W93" s="292">
        <f t="shared" si="42"/>
        <v>10</v>
      </c>
      <c r="X93" s="289">
        <f>IF('Datos de Indicador'!K244="No dato","x",ROUND(IF('Datos de Indicador'!K244=0,0,IF(LOG('Datos de Indicador'!K244)&gt;X$302,10,IF(LOG('Datos de Indicador'!K244)&lt;X$301,0,10-(X$302-LOG('Datos de Indicador'!K244))/(X$302-X$301)*10))),1))</f>
        <v>10</v>
      </c>
      <c r="Y93" s="310">
        <f>IF('Datos de Indicador'!K244="No dato","x",IF('Datos de Indicador'!K244="No dato","x", ('Datos de Indicador'!K244)/'Datos de Indicador'!AX244))</f>
        <v>1.6810266469406917E-5</v>
      </c>
      <c r="Z93" s="289">
        <f t="shared" si="43"/>
        <v>10</v>
      </c>
      <c r="AA93" s="291">
        <f t="shared" si="44"/>
        <v>10</v>
      </c>
      <c r="AB93" s="155">
        <f t="shared" si="45"/>
        <v>0</v>
      </c>
      <c r="AC93" s="155">
        <v>0</v>
      </c>
      <c r="AD93" s="155">
        <f t="shared" si="46"/>
        <v>0</v>
      </c>
      <c r="AE93" s="155">
        <v>-0.44007998704910301</v>
      </c>
      <c r="AF93" s="155">
        <f t="shared" si="47"/>
        <v>0.44007998704910301</v>
      </c>
      <c r="AG93" s="155">
        <f t="shared" si="48"/>
        <v>4.7547723284198575</v>
      </c>
      <c r="AH93" s="155">
        <v>3.6000002175569999E-2</v>
      </c>
      <c r="AI93" s="155">
        <v>0.32600000500678999</v>
      </c>
      <c r="AJ93" s="155">
        <v>6.4000003039799996E-2</v>
      </c>
      <c r="AK93" s="155">
        <v>57</v>
      </c>
      <c r="AL93" s="155">
        <v>-1.4576399326324401</v>
      </c>
      <c r="AM93" s="155">
        <v>-2.0666799545288002</v>
      </c>
      <c r="AN93" s="155">
        <v>-1.94011998176574</v>
      </c>
      <c r="AO93" s="155">
        <v>-3.0394799709320002</v>
      </c>
      <c r="AP93" s="155">
        <f t="shared" si="49"/>
        <v>1.3980583369153398E-3</v>
      </c>
      <c r="AQ93" s="155">
        <f t="shared" si="50"/>
        <v>1.0012284978371524E-2</v>
      </c>
      <c r="AR93" s="155">
        <f t="shared" si="51"/>
        <v>2.1478673281721443E-3</v>
      </c>
      <c r="AS93" s="155">
        <f t="shared" si="52"/>
        <v>1.4565826330532214</v>
      </c>
      <c r="AT93" s="155">
        <f t="shared" si="53"/>
        <v>1.4576399326324401</v>
      </c>
      <c r="AU93" s="155">
        <f t="shared" si="54"/>
        <v>2.0666799545288002</v>
      </c>
      <c r="AV93" s="155">
        <f t="shared" si="55"/>
        <v>1.94011998176574</v>
      </c>
      <c r="AW93" s="155">
        <f t="shared" si="56"/>
        <v>3.0394799709320002</v>
      </c>
      <c r="AX93" s="155">
        <f t="shared" si="57"/>
        <v>2.6490568166116168</v>
      </c>
      <c r="AY93" s="155">
        <f t="shared" si="58"/>
        <v>2.3512137787927627</v>
      </c>
      <c r="AZ93" s="155">
        <f t="shared" si="59"/>
        <v>2.2262081824979787</v>
      </c>
      <c r="BA93" s="155">
        <f t="shared" si="60"/>
        <v>0.80533963065516589</v>
      </c>
      <c r="BB93" s="155">
        <f t="shared" si="61"/>
        <v>5.441742479158088</v>
      </c>
      <c r="BC93" s="155">
        <f t="shared" si="62"/>
        <v>5.3935376772951891</v>
      </c>
      <c r="BD93" s="155">
        <f t="shared" si="63"/>
        <v>5.3713926749710259</v>
      </c>
      <c r="BE93" s="155">
        <f t="shared" si="64"/>
        <v>5.3769870439513987</v>
      </c>
      <c r="BF93" s="159">
        <f t="shared" si="65"/>
        <v>5.7924620547366432</v>
      </c>
      <c r="BG93" s="223"/>
      <c r="BH93" s="12"/>
      <c r="BI93" s="12"/>
    </row>
    <row r="94" spans="1:61">
      <c r="A94" s="48" t="s">
        <v>249</v>
      </c>
      <c r="B94" s="46" t="s">
        <v>253</v>
      </c>
      <c r="C94" s="160">
        <v>1007</v>
      </c>
      <c r="D94" s="285">
        <f>IF('Datos de Indicador'!E155="No dato","x",ROUND(IF('Datos de Indicador'!E155=0,0,IF(LOG('Datos de Indicador'!E155)&gt;D$302,10,IF(LOG('Datos de Indicador'!E155)&lt;D$301,0,10-(D$302-LOG('Datos de Indicador'!E155))/(D$302-D$301)*10))),1))</f>
        <v>10</v>
      </c>
      <c r="E94" s="153">
        <f>IF('Datos de Indicador'!E155="No dato","x",IF('Datos de Indicador'!E155="No dato","x", ('Datos de Indicador'!E155)/'Datos de Indicador'!AX155))</f>
        <v>0.19843377278575094</v>
      </c>
      <c r="F94" s="154">
        <f t="shared" si="33"/>
        <v>10</v>
      </c>
      <c r="G94" s="155">
        <f t="shared" si="34"/>
        <v>10</v>
      </c>
      <c r="H94" s="285">
        <f>IF('Datos de Indicador'!F155="No dato","x",ROUND(IF('Datos de Indicador'!F155=0,0,IF(LOG('Datos de Indicador'!F155*1/40)&gt;H$302,10,IF(LOG('Datos de Indicador'!F155*1/40)&lt;H$301,0,10-(H$302-LOG('Datos de Indicador'!F155*1/40))/(H$302-H$301)*10))),1))</f>
        <v>0</v>
      </c>
      <c r="I94" s="153">
        <f>IF('Datos de Indicador'!F155="No dato","x",IF('Datos de Indicador'!F155="No dato","x",( 'Datos de Indicador'!F155*1/40)/'Datos de Indicador'!AX155))</f>
        <v>0</v>
      </c>
      <c r="J94" s="154">
        <f t="shared" si="35"/>
        <v>0</v>
      </c>
      <c r="K94" s="156">
        <f t="shared" si="36"/>
        <v>0</v>
      </c>
      <c r="L94" s="286">
        <f>IF('Datos de Indicador'!G155="No dato","x",ROUND(IF('Datos de Indicador'!G155=0,0,IF(LOG('Datos de Indicador'!G155)&gt;L$302,10,IF(LOG('Datos de Indicador'!G155)&lt;L$301,0,10-(L$302-LOG('Datos de Indicador'!G155))/(L$302-L$301)*10))),1))</f>
        <v>0</v>
      </c>
      <c r="M94" s="157">
        <f>IF('Datos de Indicador'!G155="No dato","x",IF('Datos de Indicador'!G155="No dato","x", 'Datos de Indicador'!G155/'Datos de Indicador'!AX155))</f>
        <v>0</v>
      </c>
      <c r="N94" s="158">
        <f t="shared" si="37"/>
        <v>0</v>
      </c>
      <c r="O94" s="156">
        <f t="shared" si="38"/>
        <v>0</v>
      </c>
      <c r="P94" s="155">
        <f t="shared" si="39"/>
        <v>0</v>
      </c>
      <c r="Q94" s="285">
        <f>IF('Datos de Indicador'!I155="No dato","x",ROUND(IF('Datos de Indicador'!I155=0,0,IF(LOG('Datos de Indicador'!I155)&gt;Q$302,10,IF(LOG('Datos de Indicador'!I155)&lt;Q$301,0,10-(Q$302-LOG('Datos de Indicador'!I155))/(Q$302-Q$301)*10))),1))</f>
        <v>0</v>
      </c>
      <c r="R94" s="153">
        <f>IF('Datos de Indicador'!I155="No dato","x",IF('Datos de Indicador'!I155="No dato","x",( 'Datos de Indicador'!I155)/'Datos de Indicador'!AX155))</f>
        <v>0</v>
      </c>
      <c r="S94" s="154">
        <f t="shared" si="40"/>
        <v>0</v>
      </c>
      <c r="T94" s="289">
        <f>IF('Datos de Indicador'!J155="No dato","x",ROUND(IF('Datos de Indicador'!J155=0,0,IF(LOG('Datos de Indicador'!J155)&gt;T$302,10,IF(LOG('Datos de Indicador'!J155)&lt;T$301,0,10-(T$302-LOG('Datos de Indicador'!J155))/(T$302-T$301)*10))),1))</f>
        <v>10</v>
      </c>
      <c r="U94" s="307">
        <f>IF('Datos de Indicador'!J155="No dato","x",IF('Datos de Indicador'!J155="No dato","x", ('Datos de Indicador'!J155)/'Datos de Indicador'!AX155))</f>
        <v>3.4327957929595034E-4</v>
      </c>
      <c r="V94" s="289">
        <f t="shared" si="41"/>
        <v>10</v>
      </c>
      <c r="W94" s="292">
        <f t="shared" si="42"/>
        <v>10</v>
      </c>
      <c r="X94" s="289">
        <f>IF('Datos de Indicador'!K155="No dato","x",ROUND(IF('Datos de Indicador'!K155=0,0,IF(LOG('Datos de Indicador'!K155)&gt;X$302,10,IF(LOG('Datos de Indicador'!K155)&lt;X$301,0,10-(X$302-LOG('Datos de Indicador'!K155))/(X$302-X$301)*10))),1))</f>
        <v>0</v>
      </c>
      <c r="Y94" s="310">
        <f>IF('Datos de Indicador'!K155="No dato","x",IF('Datos de Indicador'!K155="No dato","x", ('Datos de Indicador'!K155)/'Datos de Indicador'!AX155))</f>
        <v>0</v>
      </c>
      <c r="Z94" s="289">
        <f t="shared" si="43"/>
        <v>0</v>
      </c>
      <c r="AA94" s="291">
        <f t="shared" si="44"/>
        <v>0</v>
      </c>
      <c r="AB94" s="155">
        <f t="shared" si="45"/>
        <v>0</v>
      </c>
      <c r="AC94" s="155">
        <v>0</v>
      </c>
      <c r="AD94" s="155">
        <f t="shared" si="46"/>
        <v>0</v>
      </c>
      <c r="AE94" s="155">
        <v>-0.459080010652542</v>
      </c>
      <c r="AF94" s="155">
        <f t="shared" si="47"/>
        <v>0.459080010652542</v>
      </c>
      <c r="AG94" s="155">
        <f t="shared" si="48"/>
        <v>5.2197753505912159</v>
      </c>
      <c r="AH94" s="155">
        <v>0</v>
      </c>
      <c r="AI94" s="155">
        <v>0</v>
      </c>
      <c r="AJ94" s="155">
        <v>0</v>
      </c>
      <c r="AK94" s="155">
        <v>60</v>
      </c>
      <c r="AL94" s="155">
        <v>-1.4709999561309799</v>
      </c>
      <c r="AM94" s="155">
        <v>-1.70599997043609</v>
      </c>
      <c r="AN94" s="155">
        <v>-1.6690000295639</v>
      </c>
      <c r="AO94" s="155">
        <v>-2.9449999332427899</v>
      </c>
      <c r="AP94" s="155">
        <f t="shared" si="49"/>
        <v>0</v>
      </c>
      <c r="AQ94" s="155">
        <f t="shared" si="50"/>
        <v>0</v>
      </c>
      <c r="AR94" s="155">
        <f t="shared" si="51"/>
        <v>0</v>
      </c>
      <c r="AS94" s="155">
        <f t="shared" si="52"/>
        <v>1.5406162464985995</v>
      </c>
      <c r="AT94" s="155">
        <f t="shared" si="53"/>
        <v>1.4709999561309799</v>
      </c>
      <c r="AU94" s="155">
        <f t="shared" si="54"/>
        <v>1.70599997043609</v>
      </c>
      <c r="AV94" s="155">
        <f t="shared" si="55"/>
        <v>1.6690000295639</v>
      </c>
      <c r="AW94" s="155">
        <f t="shared" si="56"/>
        <v>2.9449999332427899</v>
      </c>
      <c r="AX94" s="155">
        <f t="shared" si="57"/>
        <v>2.4822733400990415</v>
      </c>
      <c r="AY94" s="155">
        <f t="shared" si="58"/>
        <v>5.5417169795741703</v>
      </c>
      <c r="AZ94" s="155">
        <f t="shared" si="59"/>
        <v>5.6516891924965593</v>
      </c>
      <c r="BA94" s="155">
        <f t="shared" si="60"/>
        <v>2.6943359854477826</v>
      </c>
      <c r="BB94" s="155">
        <f t="shared" si="61"/>
        <v>3.7470455566831737</v>
      </c>
      <c r="BC94" s="155">
        <f t="shared" si="62"/>
        <v>4.2569528299290278</v>
      </c>
      <c r="BD94" s="155">
        <f t="shared" si="63"/>
        <v>4.2752815320827597</v>
      </c>
      <c r="BE94" s="155">
        <f t="shared" si="64"/>
        <v>4.0391587053243976</v>
      </c>
      <c r="BF94" s="159">
        <f t="shared" si="65"/>
        <v>4.2032958917652028</v>
      </c>
      <c r="BG94" s="223"/>
      <c r="BH94" s="12"/>
      <c r="BI94" s="12"/>
    </row>
    <row r="95" spans="1:61">
      <c r="A95" s="49" t="s">
        <v>351</v>
      </c>
      <c r="B95" s="46" t="s">
        <v>355</v>
      </c>
      <c r="C95" s="160">
        <v>1805</v>
      </c>
      <c r="D95" s="285">
        <f>IF('Datos de Indicador'!E297="No dato","x",ROUND(IF('Datos de Indicador'!E297=0,0,IF(LOG('Datos de Indicador'!E297)&gt;D$302,10,IF(LOG('Datos de Indicador'!E297)&lt;D$301,0,10-(D$302-LOG('Datos de Indicador'!E297))/(D$302-D$301)*10))),1))</f>
        <v>10</v>
      </c>
      <c r="E95" s="153">
        <f>IF('Datos de Indicador'!E297="No dato","x",IF('Datos de Indicador'!E297="No dato","x", ('Datos de Indicador'!E297)/'Datos de Indicador'!AX297))</f>
        <v>3.9622212629476005E-3</v>
      </c>
      <c r="F95" s="154">
        <f t="shared" si="33"/>
        <v>10</v>
      </c>
      <c r="G95" s="155">
        <f t="shared" si="34"/>
        <v>10</v>
      </c>
      <c r="H95" s="285">
        <f>IF('Datos de Indicador'!F297="No dato","x",ROUND(IF('Datos de Indicador'!F297=0,0,IF(LOG('Datos de Indicador'!F297*1/40)&gt;H$302,10,IF(LOG('Datos de Indicador'!F297*1/40)&lt;H$301,0,10-(H$302-LOG('Datos de Indicador'!F297*1/40))/(H$302-H$301)*10))),1))</f>
        <v>0</v>
      </c>
      <c r="I95" s="153">
        <f>IF('Datos de Indicador'!F297="No dato","x",IF('Datos de Indicador'!F297="No dato","x",( 'Datos de Indicador'!F297*1/40)/'Datos de Indicador'!AX297))</f>
        <v>0</v>
      </c>
      <c r="J95" s="154">
        <f t="shared" si="35"/>
        <v>0</v>
      </c>
      <c r="K95" s="156">
        <f t="shared" si="36"/>
        <v>0</v>
      </c>
      <c r="L95" s="286">
        <f>IF('Datos de Indicador'!G297="No dato","x",ROUND(IF('Datos de Indicador'!G297=0,0,IF(LOG('Datos de Indicador'!G297)&gt;L$302,10,IF(LOG('Datos de Indicador'!G297)&lt;L$301,0,10-(L$302-LOG('Datos de Indicador'!G297))/(L$302-L$301)*10))),1))</f>
        <v>0</v>
      </c>
      <c r="M95" s="157">
        <f>IF('Datos de Indicador'!G297="No dato","x",IF('Datos de Indicador'!G297="No dato","x", 'Datos de Indicador'!G297/'Datos de Indicador'!AX297))</f>
        <v>0</v>
      </c>
      <c r="N95" s="158">
        <f t="shared" si="37"/>
        <v>0</v>
      </c>
      <c r="O95" s="156">
        <f t="shared" si="38"/>
        <v>0</v>
      </c>
      <c r="P95" s="155">
        <f t="shared" si="39"/>
        <v>0</v>
      </c>
      <c r="Q95" s="285">
        <f>IF('Datos de Indicador'!I297="No dato","x",ROUND(IF('Datos de Indicador'!I297=0,0,IF(LOG('Datos de Indicador'!I297)&gt;Q$302,10,IF(LOG('Datos de Indicador'!I297)&lt;Q$301,0,10-(Q$302-LOG('Datos de Indicador'!I297))/(Q$302-Q$301)*10))),1))</f>
        <v>10</v>
      </c>
      <c r="R95" s="153">
        <f>IF('Datos de Indicador'!I297="No dato","x",IF('Datos de Indicador'!I297="No dato","x",( 'Datos de Indicador'!I297)/'Datos de Indicador'!AX297))</f>
        <v>1.7725726702660319E-2</v>
      </c>
      <c r="S95" s="154">
        <f t="shared" si="40"/>
        <v>10</v>
      </c>
      <c r="T95" s="289">
        <f>IF('Datos de Indicador'!J297="No dato","x",ROUND(IF('Datos de Indicador'!J297=0,0,IF(LOG('Datos de Indicador'!J297)&gt;T$302,10,IF(LOG('Datos de Indicador'!J297)&lt;T$301,0,10-(T$302-LOG('Datos de Indicador'!J297))/(T$302-T$301)*10))),1))</f>
        <v>10</v>
      </c>
      <c r="U95" s="307">
        <f>IF('Datos de Indicador'!J297="No dato","x",IF('Datos de Indicador'!J297="No dato","x", ('Datos de Indicador'!J297)/'Datos de Indicador'!AX297))</f>
        <v>3.0495548757218015E-4</v>
      </c>
      <c r="V95" s="289">
        <f t="shared" si="41"/>
        <v>10</v>
      </c>
      <c r="W95" s="292">
        <f t="shared" si="42"/>
        <v>10</v>
      </c>
      <c r="X95" s="289">
        <f>IF('Datos de Indicador'!K297="No dato","x",ROUND(IF('Datos de Indicador'!K297=0,0,IF(LOG('Datos de Indicador'!K297)&gt;X$302,10,IF(LOG('Datos de Indicador'!K297)&lt;X$301,0,10-(X$302-LOG('Datos de Indicador'!K297))/(X$302-X$301)*10))),1))</f>
        <v>10</v>
      </c>
      <c r="Y95" s="310">
        <f>IF('Datos de Indicador'!K297="No dato","x",IF('Datos de Indicador'!K297="No dato","x", ('Datos de Indicador'!K297)/'Datos de Indicador'!AX297))</f>
        <v>1.6603621070298516E-4</v>
      </c>
      <c r="Z95" s="289">
        <f t="shared" si="43"/>
        <v>10</v>
      </c>
      <c r="AA95" s="291">
        <f t="shared" si="44"/>
        <v>10</v>
      </c>
      <c r="AB95" s="155">
        <f t="shared" si="45"/>
        <v>10</v>
      </c>
      <c r="AC95" s="155">
        <v>0</v>
      </c>
      <c r="AD95" s="155">
        <f t="shared" si="46"/>
        <v>0</v>
      </c>
      <c r="AE95" s="155">
        <v>-0.44359999895095797</v>
      </c>
      <c r="AF95" s="155">
        <f t="shared" si="47"/>
        <v>0.44359999895095797</v>
      </c>
      <c r="AG95" s="155">
        <f t="shared" si="48"/>
        <v>4.8409204410014359</v>
      </c>
      <c r="AH95" s="155">
        <v>0.28999999165535001</v>
      </c>
      <c r="AI95" s="155">
        <v>1.2300000190734801</v>
      </c>
      <c r="AJ95" s="155">
        <v>0.47999998927100002</v>
      </c>
      <c r="AK95" s="155">
        <v>111</v>
      </c>
      <c r="AL95" s="155">
        <v>-1.3588000535964899</v>
      </c>
      <c r="AM95" s="155">
        <v>-1.8863999843597401</v>
      </c>
      <c r="AN95" s="155">
        <v>-1.8098000288009599</v>
      </c>
      <c r="AO95" s="155">
        <v>-3.0026001930236799</v>
      </c>
      <c r="AP95" s="155">
        <f t="shared" si="49"/>
        <v>1.126213559826602E-2</v>
      </c>
      <c r="AQ95" s="155">
        <f t="shared" si="50"/>
        <v>3.7776412654072174E-2</v>
      </c>
      <c r="AR95" s="155">
        <f t="shared" si="51"/>
        <v>1.6109003836093923E-2</v>
      </c>
      <c r="AS95" s="155">
        <f t="shared" si="52"/>
        <v>2.9691876750700281</v>
      </c>
      <c r="AT95" s="155">
        <f t="shared" si="53"/>
        <v>1.3588000535964899</v>
      </c>
      <c r="AU95" s="155">
        <f t="shared" si="54"/>
        <v>1.8863999843597401</v>
      </c>
      <c r="AV95" s="155">
        <f t="shared" si="55"/>
        <v>1.8098000288009599</v>
      </c>
      <c r="AW95" s="155">
        <f t="shared" si="56"/>
        <v>3.0026001930236799</v>
      </c>
      <c r="AX95" s="155">
        <f t="shared" si="57"/>
        <v>3.8829512514155584</v>
      </c>
      <c r="AY95" s="155">
        <f t="shared" si="58"/>
        <v>3.9459344376284249</v>
      </c>
      <c r="AZ95" s="155">
        <f t="shared" si="59"/>
        <v>3.872743306450884</v>
      </c>
      <c r="BA95" s="155">
        <f t="shared" si="60"/>
        <v>1.5426992649044888</v>
      </c>
      <c r="BB95" s="155">
        <f t="shared" si="61"/>
        <v>5.6490355645023032</v>
      </c>
      <c r="BC95" s="155">
        <f t="shared" si="62"/>
        <v>5.6639518083804168</v>
      </c>
      <c r="BD95" s="155">
        <f t="shared" si="63"/>
        <v>5.6481420517144967</v>
      </c>
      <c r="BE95" s="155">
        <f t="shared" si="64"/>
        <v>5.7519811566624206</v>
      </c>
      <c r="BF95" s="159">
        <f t="shared" si="65"/>
        <v>5.8068200735002398</v>
      </c>
      <c r="BG95" s="223"/>
      <c r="BH95" s="12"/>
      <c r="BI95" s="12"/>
    </row>
    <row r="96" spans="1:61">
      <c r="A96" s="49" t="s">
        <v>260</v>
      </c>
      <c r="B96" s="46" t="s">
        <v>263</v>
      </c>
      <c r="C96" s="160">
        <v>1103</v>
      </c>
      <c r="D96" s="285">
        <f>IF('Datos de Indicador'!E168="No dato","x",ROUND(IF('Datos de Indicador'!E168=0,0,IF(LOG('Datos de Indicador'!E168)&gt;D$302,10,IF(LOG('Datos de Indicador'!E168)&lt;D$301,0,10-(D$302-LOG('Datos de Indicador'!E168))/(D$302-D$301)*10))),1))</f>
        <v>10</v>
      </c>
      <c r="E96" s="153">
        <f>IF('Datos de Indicador'!E168="No dato","x",IF('Datos de Indicador'!E168="No dato","x", ('Datos de Indicador'!E168)/'Datos de Indicador'!AX168))</f>
        <v>3.5292415307026372E-5</v>
      </c>
      <c r="F96" s="154">
        <f t="shared" si="33"/>
        <v>10</v>
      </c>
      <c r="G96" s="155">
        <f t="shared" si="34"/>
        <v>10</v>
      </c>
      <c r="H96" s="285">
        <f>IF('Datos de Indicador'!F168="No dato","x",ROUND(IF('Datos de Indicador'!F168=0,0,IF(LOG('Datos de Indicador'!F168*1/40)&gt;H$302,10,IF(LOG('Datos de Indicador'!F168*1/40)&lt;H$301,0,10-(H$302-LOG('Datos de Indicador'!F168*1/40))/(H$302-H$301)*10))),1))</f>
        <v>0</v>
      </c>
      <c r="I96" s="153">
        <f>IF('Datos de Indicador'!F168="No dato","x",IF('Datos de Indicador'!F168="No dato","x",( 'Datos de Indicador'!F168*1/40)/'Datos de Indicador'!AX168))</f>
        <v>0</v>
      </c>
      <c r="J96" s="154">
        <f t="shared" si="35"/>
        <v>0</v>
      </c>
      <c r="K96" s="156">
        <f t="shared" si="36"/>
        <v>0</v>
      </c>
      <c r="L96" s="286">
        <f>IF('Datos de Indicador'!G168="No dato","x",ROUND(IF('Datos de Indicador'!G168=0,0,IF(LOG('Datos de Indicador'!G168)&gt;L$302,10,IF(LOG('Datos de Indicador'!G168)&lt;L$301,0,10-(L$302-LOG('Datos de Indicador'!G168))/(L$302-L$301)*10))),1))</f>
        <v>10</v>
      </c>
      <c r="M96" s="157">
        <f>IF('Datos de Indicador'!G168="No dato","x",IF('Datos de Indicador'!G168="No dato","x", 'Datos de Indicador'!G168/'Datos de Indicador'!AX168))</f>
        <v>0.99992235668632456</v>
      </c>
      <c r="N96" s="158">
        <f t="shared" si="37"/>
        <v>10</v>
      </c>
      <c r="O96" s="156">
        <f t="shared" si="38"/>
        <v>10</v>
      </c>
      <c r="P96" s="155">
        <f t="shared" si="39"/>
        <v>7.6</v>
      </c>
      <c r="Q96" s="285">
        <f>IF('Datos de Indicador'!I168="No dato","x",ROUND(IF('Datos de Indicador'!I168=0,0,IF(LOG('Datos de Indicador'!I168)&gt;Q$302,10,IF(LOG('Datos de Indicador'!I168)&lt;Q$301,0,10-(Q$302-LOG('Datos de Indicador'!I168))/(Q$302-Q$301)*10))),1))</f>
        <v>0</v>
      </c>
      <c r="R96" s="153">
        <f>IF('Datos de Indicador'!I168="No dato","x",IF('Datos de Indicador'!I168="No dato","x",( 'Datos de Indicador'!I168)/'Datos de Indicador'!AX168))</f>
        <v>0</v>
      </c>
      <c r="S96" s="154">
        <f t="shared" si="40"/>
        <v>0</v>
      </c>
      <c r="T96" s="289">
        <f>IF('Datos de Indicador'!J168="No dato","x",ROUND(IF('Datos de Indicador'!J168=0,0,IF(LOG('Datos de Indicador'!J168)&gt;T$302,10,IF(LOG('Datos de Indicador'!J168)&lt;T$301,0,10-(T$302-LOG('Datos de Indicador'!J168))/(T$302-T$301)*10))),1))</f>
        <v>10</v>
      </c>
      <c r="U96" s="307">
        <f>IF('Datos de Indicador'!J168="No dato","x",IF('Datos de Indicador'!J168="No dato","x", ('Datos de Indicador'!J168)/'Datos de Indicador'!AX168))</f>
        <v>3.2369321009221907E-4</v>
      </c>
      <c r="V96" s="289">
        <f t="shared" si="41"/>
        <v>10</v>
      </c>
      <c r="W96" s="292">
        <f t="shared" si="42"/>
        <v>10</v>
      </c>
      <c r="X96" s="289">
        <f>IF('Datos de Indicador'!K168="No dato","x",ROUND(IF('Datos de Indicador'!K168=0,0,IF(LOG('Datos de Indicador'!K168)&gt;X$302,10,IF(LOG('Datos de Indicador'!K168)&lt;X$301,0,10-(X$302-LOG('Datos de Indicador'!K168))/(X$302-X$301)*10))),1))</f>
        <v>0</v>
      </c>
      <c r="Y96" s="310">
        <f>IF('Datos de Indicador'!K168="No dato","x",IF('Datos de Indicador'!K168="No dato","x", ('Datos de Indicador'!K168)/'Datos de Indicador'!AX168))</f>
        <v>0</v>
      </c>
      <c r="Z96" s="289">
        <f t="shared" si="43"/>
        <v>0</v>
      </c>
      <c r="AA96" s="291">
        <f t="shared" si="44"/>
        <v>0</v>
      </c>
      <c r="AB96" s="155">
        <f t="shared" si="45"/>
        <v>0</v>
      </c>
      <c r="AC96" s="155">
        <v>2.6860001087188698</v>
      </c>
      <c r="AD96" s="155">
        <f t="shared" si="46"/>
        <v>0.57148938483380207</v>
      </c>
      <c r="AE96" s="155">
        <v>-0.42623999714851402</v>
      </c>
      <c r="AF96" s="155">
        <f t="shared" si="47"/>
        <v>0.42623999714851402</v>
      </c>
      <c r="AG96" s="155">
        <f t="shared" si="48"/>
        <v>4.41605500548821</v>
      </c>
      <c r="AH96" s="155">
        <v>135.86799621582</v>
      </c>
      <c r="AI96" s="155">
        <v>225.350006103515</v>
      </c>
      <c r="AJ96" s="155">
        <v>179.94599914599999</v>
      </c>
      <c r="AK96" s="155">
        <v>331</v>
      </c>
      <c r="AL96" s="155">
        <v>-0.90192002058029197</v>
      </c>
      <c r="AM96" s="155">
        <v>-1.37328004837036</v>
      </c>
      <c r="AN96" s="155">
        <v>-1.3508399724960301</v>
      </c>
      <c r="AO96" s="155">
        <v>-2.6868400573730402</v>
      </c>
      <c r="AP96" s="155">
        <f t="shared" si="49"/>
        <v>5.276427037507573</v>
      </c>
      <c r="AQ96" s="155">
        <f t="shared" si="50"/>
        <v>6.9210688537847131</v>
      </c>
      <c r="AR96" s="155">
        <f t="shared" si="51"/>
        <v>6.0390642819287255</v>
      </c>
      <c r="AS96" s="155">
        <f t="shared" si="52"/>
        <v>9.1316526610644253</v>
      </c>
      <c r="AT96" s="155">
        <f t="shared" si="53"/>
        <v>0.90192002058029197</v>
      </c>
      <c r="AU96" s="155">
        <f t="shared" si="54"/>
        <v>1.37328004837036</v>
      </c>
      <c r="AV96" s="155">
        <f t="shared" si="55"/>
        <v>1.3508399724960301</v>
      </c>
      <c r="AW96" s="155">
        <f t="shared" si="56"/>
        <v>2.6868400573730402</v>
      </c>
      <c r="AX96" s="155">
        <f t="shared" si="57"/>
        <v>9.586537047050566</v>
      </c>
      <c r="AY96" s="155">
        <f t="shared" si="58"/>
        <v>8.4848910483674924</v>
      </c>
      <c r="AZ96" s="155">
        <f t="shared" si="59"/>
        <v>9.6715011789441476</v>
      </c>
      <c r="BA96" s="155">
        <f t="shared" si="60"/>
        <v>7.855882026272055</v>
      </c>
      <c r="BB96" s="155">
        <f t="shared" si="61"/>
        <v>7.0771606807596896</v>
      </c>
      <c r="BC96" s="155">
        <f t="shared" si="62"/>
        <v>7.1676599836920341</v>
      </c>
      <c r="BD96" s="155">
        <f t="shared" si="63"/>
        <v>7.2184275768121458</v>
      </c>
      <c r="BE96" s="155">
        <f t="shared" si="64"/>
        <v>7.431255781222748</v>
      </c>
      <c r="BF96" s="159">
        <f t="shared" si="65"/>
        <v>5.4312573983870029</v>
      </c>
      <c r="BG96" s="223"/>
      <c r="BH96" s="12"/>
      <c r="BI96" s="12"/>
    </row>
    <row r="97" spans="1:61">
      <c r="A97" s="48" t="s">
        <v>242</v>
      </c>
      <c r="B97" s="46" t="s">
        <v>246</v>
      </c>
      <c r="C97" s="160">
        <v>904</v>
      </c>
      <c r="D97" s="285">
        <f>IF('Datos de Indicador'!E146="No dato","x",ROUND(IF('Datos de Indicador'!E146=0,0,IF(LOG('Datos de Indicador'!E146)&gt;D$302,10,IF(LOG('Datos de Indicador'!E146)&lt;D$301,0,10-(D$302-LOG('Datos de Indicador'!E146))/(D$302-D$301)*10))),1))</f>
        <v>10</v>
      </c>
      <c r="E97" s="153">
        <f>IF('Datos de Indicador'!E146="No dato","x",IF('Datos de Indicador'!E146="No dato","x", ('Datos de Indicador'!E146)/'Datos de Indicador'!AX146))</f>
        <v>1.78870974302494E-2</v>
      </c>
      <c r="F97" s="154">
        <f t="shared" si="33"/>
        <v>10</v>
      </c>
      <c r="G97" s="155">
        <f t="shared" si="34"/>
        <v>10</v>
      </c>
      <c r="H97" s="285">
        <f>IF('Datos de Indicador'!F146="No dato","x",ROUND(IF('Datos de Indicador'!F146=0,0,IF(LOG('Datos de Indicador'!F146*1/40)&gt;H$302,10,IF(LOG('Datos de Indicador'!F146*1/40)&lt;H$301,0,10-(H$302-LOG('Datos de Indicador'!F146*1/40))/(H$302-H$301)*10))),1))</f>
        <v>10</v>
      </c>
      <c r="I97" s="153">
        <f>IF('Datos de Indicador'!F146="No dato","x",IF('Datos de Indicador'!F146="No dato","x",( 'Datos de Indicador'!F146*1/40)/'Datos de Indicador'!AX146))</f>
        <v>2.4241011504898262E-2</v>
      </c>
      <c r="J97" s="154">
        <f t="shared" si="35"/>
        <v>10</v>
      </c>
      <c r="K97" s="156">
        <f t="shared" si="36"/>
        <v>10</v>
      </c>
      <c r="L97" s="286">
        <f>IF('Datos de Indicador'!G146="No dato","x",ROUND(IF('Datos de Indicador'!G146=0,0,IF(LOG('Datos de Indicador'!G146)&gt;L$302,10,IF(LOG('Datos de Indicador'!G146)&lt;L$301,0,10-(L$302-LOG('Datos de Indicador'!G146))/(L$302-L$301)*10))),1))</f>
        <v>0</v>
      </c>
      <c r="M97" s="157">
        <f>IF('Datos de Indicador'!G146="No dato","x",IF('Datos de Indicador'!G146="No dato","x", 'Datos de Indicador'!G146/'Datos de Indicador'!AX146))</f>
        <v>0</v>
      </c>
      <c r="N97" s="158">
        <f t="shared" si="37"/>
        <v>0</v>
      </c>
      <c r="O97" s="156">
        <f t="shared" si="38"/>
        <v>0</v>
      </c>
      <c r="P97" s="155">
        <f t="shared" si="39"/>
        <v>7.6</v>
      </c>
      <c r="Q97" s="285">
        <f>IF('Datos de Indicador'!I146="No dato","x",ROUND(IF('Datos de Indicador'!I146=0,0,IF(LOG('Datos de Indicador'!I146)&gt;Q$302,10,IF(LOG('Datos de Indicador'!I146)&lt;Q$301,0,10-(Q$302-LOG('Datos de Indicador'!I146))/(Q$302-Q$301)*10))),1))</f>
        <v>0</v>
      </c>
      <c r="R97" s="153">
        <f>IF('Datos de Indicador'!I146="No dato","x",IF('Datos de Indicador'!I146="No dato","x",( 'Datos de Indicador'!I146)/'Datos de Indicador'!AX146))</f>
        <v>0</v>
      </c>
      <c r="S97" s="154">
        <f t="shared" si="40"/>
        <v>0</v>
      </c>
      <c r="T97" s="289">
        <f>IF('Datos de Indicador'!J146="No dato","x",ROUND(IF('Datos de Indicador'!J146=0,0,IF(LOG('Datos de Indicador'!J146)&gt;T$302,10,IF(LOG('Datos de Indicador'!J146)&lt;T$301,0,10-(T$302-LOG('Datos de Indicador'!J146))/(T$302-T$301)*10))),1))</f>
        <v>10</v>
      </c>
      <c r="U97" s="307">
        <f>IF('Datos de Indicador'!J146="No dato","x",IF('Datos de Indicador'!J146="No dato","x", ('Datos de Indicador'!J146)/'Datos de Indicador'!AX146))</f>
        <v>3.0839823155602418E-4</v>
      </c>
      <c r="V97" s="289">
        <f t="shared" si="41"/>
        <v>10</v>
      </c>
      <c r="W97" s="292">
        <f t="shared" si="42"/>
        <v>10</v>
      </c>
      <c r="X97" s="289">
        <f>IF('Datos de Indicador'!K146="No dato","x",ROUND(IF('Datos de Indicador'!K146=0,0,IF(LOG('Datos de Indicador'!K146)&gt;X$302,10,IF(LOG('Datos de Indicador'!K146)&lt;X$301,0,10-(X$302-LOG('Datos de Indicador'!K146))/(X$302-X$301)*10))),1))</f>
        <v>10</v>
      </c>
      <c r="Y97" s="310">
        <f>IF('Datos de Indicador'!K146="No dato","x",IF('Datos de Indicador'!K146="No dato","x", ('Datos de Indicador'!K146)/'Datos de Indicador'!AX146))</f>
        <v>5.9133936670318602E-4</v>
      </c>
      <c r="Z97" s="289">
        <f t="shared" si="43"/>
        <v>10</v>
      </c>
      <c r="AA97" s="291">
        <f t="shared" si="44"/>
        <v>10</v>
      </c>
      <c r="AB97" s="155">
        <f t="shared" si="45"/>
        <v>0</v>
      </c>
      <c r="AC97" s="155">
        <v>0.39000001549720797</v>
      </c>
      <c r="AD97" s="155">
        <f t="shared" si="46"/>
        <v>8.2978726701533612E-2</v>
      </c>
      <c r="AE97" s="155">
        <v>-0.44035997986793501</v>
      </c>
      <c r="AF97" s="155">
        <f t="shared" si="47"/>
        <v>0.44035997986793501</v>
      </c>
      <c r="AG97" s="155">
        <f t="shared" si="48"/>
        <v>4.7616248202725302</v>
      </c>
      <c r="AH97" s="155">
        <v>50.209999084472599</v>
      </c>
      <c r="AI97" s="155">
        <v>154.81999206542901</v>
      </c>
      <c r="AJ97" s="155">
        <v>103.31000518800001</v>
      </c>
      <c r="AK97" s="155">
        <v>294</v>
      </c>
      <c r="AL97" s="155">
        <v>-1.2705999612808201</v>
      </c>
      <c r="AM97" s="155">
        <v>-1.9611999988555899</v>
      </c>
      <c r="AN97" s="155">
        <v>-1.71920001506805</v>
      </c>
      <c r="AO97" s="155">
        <v>-2.9537999629974299</v>
      </c>
      <c r="AP97" s="155">
        <f t="shared" si="49"/>
        <v>1.9499028770668971</v>
      </c>
      <c r="AQ97" s="155">
        <f t="shared" si="50"/>
        <v>4.7549136720903045</v>
      </c>
      <c r="AR97" s="155">
        <f t="shared" si="51"/>
        <v>3.4671277230816426</v>
      </c>
      <c r="AS97" s="155">
        <f t="shared" si="52"/>
        <v>8.0952380952380949</v>
      </c>
      <c r="AT97" s="155">
        <f t="shared" si="53"/>
        <v>1.2705999612808201</v>
      </c>
      <c r="AU97" s="155">
        <f t="shared" si="54"/>
        <v>1.9611999988555899</v>
      </c>
      <c r="AV97" s="155">
        <f t="shared" si="55"/>
        <v>1.71920001506805</v>
      </c>
      <c r="AW97" s="155">
        <f t="shared" si="56"/>
        <v>2.9537999629974299</v>
      </c>
      <c r="AX97" s="155">
        <f t="shared" si="57"/>
        <v>4.9840210232423257</v>
      </c>
      <c r="AY97" s="155">
        <f t="shared" si="58"/>
        <v>3.2842684284435029</v>
      </c>
      <c r="AZ97" s="155">
        <f t="shared" si="59"/>
        <v>5.0174345179506901</v>
      </c>
      <c r="BA97" s="155">
        <f t="shared" si="60"/>
        <v>2.5183916850944827</v>
      </c>
      <c r="BB97" s="155">
        <f t="shared" si="61"/>
        <v>7.422320650051538</v>
      </c>
      <c r="BC97" s="155">
        <f t="shared" si="62"/>
        <v>7.6065303500889678</v>
      </c>
      <c r="BD97" s="155">
        <f t="shared" si="63"/>
        <v>7.6807603735053886</v>
      </c>
      <c r="BE97" s="155">
        <f t="shared" si="64"/>
        <v>8.0356049633887636</v>
      </c>
      <c r="BF97" s="159">
        <f t="shared" si="65"/>
        <v>7.0741005911623445</v>
      </c>
      <c r="BG97" s="223"/>
      <c r="BH97" s="12"/>
      <c r="BI97" s="12"/>
    </row>
    <row r="98" spans="1:61">
      <c r="A98" s="48" t="s">
        <v>183</v>
      </c>
      <c r="B98" s="46" t="s">
        <v>128</v>
      </c>
      <c r="C98" s="160">
        <v>104</v>
      </c>
      <c r="D98" s="285">
        <f>IF('Datos de Indicador'!E9="No dato","x",ROUND(IF('Datos de Indicador'!E9=0,0,IF(LOG('Datos de Indicador'!E9)&gt;D$302,10,IF(LOG('Datos de Indicador'!E9)&lt;D$301,0,10-(D$302-LOG('Datos de Indicador'!E9))/(D$302-D$301)*10))),1))</f>
        <v>10</v>
      </c>
      <c r="E98" s="153">
        <f>IF('Datos de Indicador'!E9="No dato","x",IF('Datos de Indicador'!E9="No dato","x", ('Datos de Indicador'!E9)/'Datos de Indicador'!AX9))</f>
        <v>5.5720036260626549E-2</v>
      </c>
      <c r="F98" s="154">
        <f t="shared" si="33"/>
        <v>10</v>
      </c>
      <c r="G98" s="155">
        <f t="shared" si="34"/>
        <v>10</v>
      </c>
      <c r="H98" s="285">
        <f>IF('Datos de Indicador'!F9="No dato","x",ROUND(IF('Datos de Indicador'!F9=0,0,IF(LOG('Datos de Indicador'!F9*1/40)&gt;H$302,10,IF(LOG('Datos de Indicador'!F9*1/40)&lt;H$301,0,10-(H$302-LOG('Datos de Indicador'!F9*1/40))/(H$302-H$301)*10))),1))</f>
        <v>0</v>
      </c>
      <c r="I98" s="153">
        <f>IF('Datos de Indicador'!F9="No dato","x",IF('Datos de Indicador'!F9="No dato","x",( 'Datos de Indicador'!F9*1/40)/'Datos de Indicador'!AX9))</f>
        <v>0</v>
      </c>
      <c r="J98" s="154">
        <f t="shared" si="35"/>
        <v>0</v>
      </c>
      <c r="K98" s="156">
        <f t="shared" si="36"/>
        <v>0</v>
      </c>
      <c r="L98" s="286">
        <f>IF('Datos de Indicador'!G9="No dato","x",ROUND(IF('Datos de Indicador'!G9=0,0,IF(LOG('Datos de Indicador'!G9)&gt;L$302,10,IF(LOG('Datos de Indicador'!G9)&lt;L$301,0,10-(L$302-LOG('Datos de Indicador'!G9))/(L$302-L$301)*10))),1))</f>
        <v>0</v>
      </c>
      <c r="M98" s="157">
        <f>IF('Datos de Indicador'!G9="No dato","x",IF('Datos de Indicador'!G9="No dato","x", 'Datos de Indicador'!G9/'Datos de Indicador'!AX9))</f>
        <v>0</v>
      </c>
      <c r="N98" s="158">
        <f t="shared" si="37"/>
        <v>0</v>
      </c>
      <c r="O98" s="156">
        <f t="shared" si="38"/>
        <v>0</v>
      </c>
      <c r="P98" s="155">
        <f t="shared" si="39"/>
        <v>0</v>
      </c>
      <c r="Q98" s="285">
        <f>IF('Datos de Indicador'!I9="No dato","x",ROUND(IF('Datos de Indicador'!I9=0,0,IF(LOG('Datos de Indicador'!I9)&gt;Q$302,10,IF(LOG('Datos de Indicador'!I9)&lt;Q$301,0,10-(Q$302-LOG('Datos de Indicador'!I9))/(Q$302-Q$301)*10))),1))</f>
        <v>0</v>
      </c>
      <c r="R98" s="153">
        <f>IF('Datos de Indicador'!I9="No dato","x",IF('Datos de Indicador'!I9="No dato","x",( 'Datos de Indicador'!I9)/'Datos de Indicador'!AX9))</f>
        <v>0</v>
      </c>
      <c r="S98" s="154">
        <f t="shared" si="40"/>
        <v>0</v>
      </c>
      <c r="T98" s="289">
        <f>IF('Datos de Indicador'!J9="No dato","x",ROUND(IF('Datos de Indicador'!J9=0,0,IF(LOG('Datos de Indicador'!J9)&gt;T$302,10,IF(LOG('Datos de Indicador'!J9)&lt;T$301,0,10-(T$302-LOG('Datos de Indicador'!J9))/(T$302-T$301)*10))),1))</f>
        <v>10</v>
      </c>
      <c r="U98" s="307">
        <f>IF('Datos de Indicador'!J9="No dato","x",IF('Datos de Indicador'!J9="No dato","x", ('Datos de Indicador'!J9)/'Datos de Indicador'!AX9))</f>
        <v>3.3100020599308389E-4</v>
      </c>
      <c r="V98" s="289">
        <f t="shared" si="41"/>
        <v>10</v>
      </c>
      <c r="W98" s="292">
        <f t="shared" si="42"/>
        <v>10</v>
      </c>
      <c r="X98" s="289">
        <f>IF('Datos de Indicador'!K9="No dato","x",ROUND(IF('Datos de Indicador'!K9=0,0,IF(LOG('Datos de Indicador'!K9)&gt;X$302,10,IF(LOG('Datos de Indicador'!K9)&lt;X$301,0,10-(X$302-LOG('Datos de Indicador'!K9))/(X$302-X$301)*10))),1))</f>
        <v>10</v>
      </c>
      <c r="Y98" s="310">
        <f>IF('Datos de Indicador'!K9="No dato","x",IF('Datos de Indicador'!K9="No dato","x", ('Datos de Indicador'!K9)/'Datos de Indicador'!AX9))</f>
        <v>3.5713072787805294E-6</v>
      </c>
      <c r="Z98" s="289">
        <f t="shared" si="43"/>
        <v>10</v>
      </c>
      <c r="AA98" s="292">
        <f t="shared" si="44"/>
        <v>10</v>
      </c>
      <c r="AB98" s="155">
        <f t="shared" si="45"/>
        <v>0</v>
      </c>
      <c r="AC98" s="155">
        <v>0.25600001215934798</v>
      </c>
      <c r="AD98" s="155">
        <f t="shared" si="46"/>
        <v>5.4468087693478294E-2</v>
      </c>
      <c r="AE98" s="155">
        <v>-0.43612000346183799</v>
      </c>
      <c r="AF98" s="155">
        <f t="shared" si="47"/>
        <v>0.43612000346183799</v>
      </c>
      <c r="AG98" s="155">
        <f t="shared" si="48"/>
        <v>4.6578564311420294</v>
      </c>
      <c r="AH98" s="155">
        <v>26.710002899169901</v>
      </c>
      <c r="AI98" s="155">
        <v>98.326004028320298</v>
      </c>
      <c r="AJ98" s="155">
        <v>58.749996185299999</v>
      </c>
      <c r="AK98" s="155">
        <v>252</v>
      </c>
      <c r="AL98" s="155">
        <v>-1.0994399785995399</v>
      </c>
      <c r="AM98" s="155">
        <v>-1.7093199491500799</v>
      </c>
      <c r="AN98" s="155">
        <v>-1.5881999731063801</v>
      </c>
      <c r="AO98" s="155">
        <v>-2.8055999279022199</v>
      </c>
      <c r="AP98" s="155">
        <f t="shared" si="49"/>
        <v>1.0372816659871806</v>
      </c>
      <c r="AQ98" s="155">
        <f t="shared" si="50"/>
        <v>3.0198403619519718</v>
      </c>
      <c r="AR98" s="155">
        <f t="shared" si="51"/>
        <v>1.971674864736668</v>
      </c>
      <c r="AS98" s="155">
        <f t="shared" si="52"/>
        <v>6.9187675070028014</v>
      </c>
      <c r="AT98" s="155">
        <f t="shared" si="53"/>
        <v>1.0994399785995399</v>
      </c>
      <c r="AU98" s="155">
        <f t="shared" si="54"/>
        <v>1.7093199491500799</v>
      </c>
      <c r="AV98" s="155">
        <f t="shared" si="55"/>
        <v>1.5881999731063801</v>
      </c>
      <c r="AW98" s="155">
        <f t="shared" si="56"/>
        <v>2.8055999279022199</v>
      </c>
      <c r="AX98" s="155">
        <f t="shared" si="57"/>
        <v>7.1207430847369082</v>
      </c>
      <c r="AY98" s="155">
        <f t="shared" si="58"/>
        <v>5.5123491100480688</v>
      </c>
      <c r="AZ98" s="155">
        <f t="shared" si="59"/>
        <v>6.6725622664044328</v>
      </c>
      <c r="BA98" s="155">
        <f t="shared" si="60"/>
        <v>5.4814443353895195</v>
      </c>
      <c r="BB98" s="155">
        <f t="shared" si="61"/>
        <v>6.3596707917873481</v>
      </c>
      <c r="BC98" s="155">
        <f t="shared" si="62"/>
        <v>6.4220315786666733</v>
      </c>
      <c r="BD98" s="155">
        <f t="shared" si="63"/>
        <v>6.4407061885235164</v>
      </c>
      <c r="BE98" s="155">
        <f t="shared" si="64"/>
        <v>7.0667019737320524</v>
      </c>
      <c r="BF98" s="159">
        <f t="shared" si="65"/>
        <v>5.7853874198059181</v>
      </c>
      <c r="BG98" s="223"/>
      <c r="BH98" s="12"/>
      <c r="BI98" s="12"/>
    </row>
    <row r="99" spans="1:61">
      <c r="A99" s="48" t="s">
        <v>294</v>
      </c>
      <c r="B99" s="46" t="s">
        <v>295</v>
      </c>
      <c r="C99" s="160">
        <v>1501</v>
      </c>
      <c r="D99" s="285">
        <f>IF('Datos de Indicador'!E233="No dato","x",ROUND(IF('Datos de Indicador'!E233=0,0,IF(LOG('Datos de Indicador'!E233)&gt;D$302,10,IF(LOG('Datos de Indicador'!E233)&lt;D$301,0,10-(D$302-LOG('Datos de Indicador'!E233))/(D$302-D$301)*10))),1))</f>
        <v>10</v>
      </c>
      <c r="E99" s="153">
        <f>IF('Datos de Indicador'!E233="No dato","x",IF('Datos de Indicador'!E233="No dato","x", ('Datos de Indicador'!E233)/'Datos de Indicador'!AX233))</f>
        <v>1.5554688453809696E-3</v>
      </c>
      <c r="F99" s="154">
        <f t="shared" si="33"/>
        <v>10</v>
      </c>
      <c r="G99" s="155">
        <f t="shared" si="34"/>
        <v>10</v>
      </c>
      <c r="H99" s="285">
        <f>IF('Datos de Indicador'!F233="No dato","x",ROUND(IF('Datos de Indicador'!F233=0,0,IF(LOG('Datos de Indicador'!F233*1/40)&gt;H$302,10,IF(LOG('Datos de Indicador'!F233*1/40)&lt;H$301,0,10-(H$302-LOG('Datos de Indicador'!F233*1/40))/(H$302-H$301)*10))),1))</f>
        <v>0</v>
      </c>
      <c r="I99" s="153">
        <f>IF('Datos de Indicador'!F233="No dato","x",IF('Datos de Indicador'!F233="No dato","x",( 'Datos de Indicador'!F233*1/40)/'Datos de Indicador'!AX233))</f>
        <v>0</v>
      </c>
      <c r="J99" s="154">
        <f t="shared" si="35"/>
        <v>0</v>
      </c>
      <c r="K99" s="156">
        <f t="shared" si="36"/>
        <v>0</v>
      </c>
      <c r="L99" s="286">
        <f>IF('Datos de Indicador'!G233="No dato","x",ROUND(IF('Datos de Indicador'!G233=0,0,IF(LOG('Datos de Indicador'!G233)&gt;L$302,10,IF(LOG('Datos de Indicador'!G233)&lt;L$301,0,10-(L$302-LOG('Datos de Indicador'!G233))/(L$302-L$301)*10))),1))</f>
        <v>0</v>
      </c>
      <c r="M99" s="157">
        <f>IF('Datos de Indicador'!G233="No dato","x",IF('Datos de Indicador'!G233="No dato","x", 'Datos de Indicador'!G233/'Datos de Indicador'!AX233))</f>
        <v>0</v>
      </c>
      <c r="N99" s="158">
        <f t="shared" si="37"/>
        <v>0</v>
      </c>
      <c r="O99" s="156">
        <f t="shared" si="38"/>
        <v>0</v>
      </c>
      <c r="P99" s="155">
        <f t="shared" si="39"/>
        <v>0</v>
      </c>
      <c r="Q99" s="285">
        <f>IF('Datos de Indicador'!I233="No dato","x",ROUND(IF('Datos de Indicador'!I233=0,0,IF(LOG('Datos de Indicador'!I233)&gt;Q$302,10,IF(LOG('Datos de Indicador'!I233)&lt;Q$301,0,10-(Q$302-LOG('Datos de Indicador'!I233))/(Q$302-Q$301)*10))),1))</f>
        <v>0</v>
      </c>
      <c r="R99" s="153">
        <f>IF('Datos de Indicador'!I233="No dato","x",IF('Datos de Indicador'!I233="No dato","x",( 'Datos de Indicador'!I233)/'Datos de Indicador'!AX233))</f>
        <v>0</v>
      </c>
      <c r="S99" s="154">
        <f t="shared" si="40"/>
        <v>0</v>
      </c>
      <c r="T99" s="289">
        <f>IF('Datos de Indicador'!J233="No dato","x",ROUND(IF('Datos de Indicador'!J233=0,0,IF(LOG('Datos de Indicador'!J233)&gt;T$302,10,IF(LOG('Datos de Indicador'!J233)&lt;T$301,0,10-(T$302-LOG('Datos de Indicador'!J233))/(T$302-T$301)*10))),1))</f>
        <v>10</v>
      </c>
      <c r="U99" s="307">
        <f>IF('Datos de Indicador'!J233="No dato","x",IF('Datos de Indicador'!J233="No dato","x", ('Datos de Indicador'!J233)/'Datos de Indicador'!AX233))</f>
        <v>3.4297734905753787E-4</v>
      </c>
      <c r="V99" s="289">
        <f t="shared" si="41"/>
        <v>10</v>
      </c>
      <c r="W99" s="292">
        <f t="shared" si="42"/>
        <v>10</v>
      </c>
      <c r="X99" s="289">
        <f>IF('Datos de Indicador'!K233="No dato","x",ROUND(IF('Datos de Indicador'!K233=0,0,IF(LOG('Datos de Indicador'!K233)&gt;X$302,10,IF(LOG('Datos de Indicador'!K233)&lt;X$301,0,10-(X$302-LOG('Datos de Indicador'!K233))/(X$302-X$301)*10))),1))</f>
        <v>10</v>
      </c>
      <c r="Y99" s="310">
        <f>IF('Datos de Indicador'!K233="No dato","x",IF('Datos de Indicador'!K233="No dato","x", ('Datos de Indicador'!K233)/'Datos de Indicador'!AX233))</f>
        <v>1.6435117716414698E-5</v>
      </c>
      <c r="Z99" s="289">
        <f t="shared" si="43"/>
        <v>10</v>
      </c>
      <c r="AA99" s="291">
        <f t="shared" si="44"/>
        <v>10</v>
      </c>
      <c r="AB99" s="155">
        <f t="shared" si="45"/>
        <v>0</v>
      </c>
      <c r="AC99" s="155">
        <v>0</v>
      </c>
      <c r="AD99" s="155">
        <f t="shared" si="46"/>
        <v>0</v>
      </c>
      <c r="AE99" s="155">
        <v>-0.432239979505539</v>
      </c>
      <c r="AF99" s="155">
        <f t="shared" si="47"/>
        <v>0.432239979505539</v>
      </c>
      <c r="AG99" s="155">
        <f t="shared" si="48"/>
        <v>4.5628974509095128</v>
      </c>
      <c r="AH99" s="155">
        <v>1.35199987888336</v>
      </c>
      <c r="AI99" s="155">
        <v>15.291999816894499</v>
      </c>
      <c r="AJ99" s="155">
        <v>8.5559997558600003</v>
      </c>
      <c r="AK99" s="155">
        <v>195</v>
      </c>
      <c r="AL99" s="155">
        <v>-1.6413999795913701</v>
      </c>
      <c r="AM99" s="155">
        <v>-2.2656400203704798</v>
      </c>
      <c r="AN99" s="155">
        <v>-2.0982000827789302</v>
      </c>
      <c r="AO99" s="155">
        <v>-3.07084012031555</v>
      </c>
      <c r="AP99" s="155">
        <f t="shared" si="49"/>
        <v>5.2504849665373207E-2</v>
      </c>
      <c r="AQ99" s="155">
        <f t="shared" si="50"/>
        <v>0.46965600522847822</v>
      </c>
      <c r="AR99" s="155">
        <f t="shared" si="51"/>
        <v>0.28714299160317619</v>
      </c>
      <c r="AS99" s="155">
        <f t="shared" si="52"/>
        <v>5.322128851540616</v>
      </c>
      <c r="AT99" s="155">
        <f t="shared" si="53"/>
        <v>1.6413999795913701</v>
      </c>
      <c r="AU99" s="155">
        <f t="shared" si="54"/>
        <v>2.2656400203704798</v>
      </c>
      <c r="AV99" s="155">
        <f t="shared" si="55"/>
        <v>2.0982000827789302</v>
      </c>
      <c r="AW99" s="155">
        <f t="shared" si="56"/>
        <v>3.07084012031555</v>
      </c>
      <c r="AX99" s="155">
        <f t="shared" si="57"/>
        <v>0.35503843563540816</v>
      </c>
      <c r="AY99" s="155">
        <f t="shared" si="58"/>
        <v>0.59125271942775948</v>
      </c>
      <c r="AZ99" s="155">
        <f t="shared" si="59"/>
        <v>0.22893583244898164</v>
      </c>
      <c r="BA99" s="155">
        <f t="shared" si="60"/>
        <v>0.17833725724224048</v>
      </c>
      <c r="BB99" s="155">
        <f t="shared" si="61"/>
        <v>5.0679238808834635</v>
      </c>
      <c r="BC99" s="155">
        <f t="shared" si="62"/>
        <v>5.1768181207760398</v>
      </c>
      <c r="BD99" s="155">
        <f t="shared" si="63"/>
        <v>5.0860131373420261</v>
      </c>
      <c r="BE99" s="155">
        <f t="shared" si="64"/>
        <v>5.9167443514638087</v>
      </c>
      <c r="BF99" s="159">
        <f t="shared" si="65"/>
        <v>5.7604829084849181</v>
      </c>
      <c r="BG99" s="223"/>
      <c r="BH99" s="12"/>
      <c r="BI99" s="12"/>
    </row>
    <row r="100" spans="1:61">
      <c r="A100" s="45" t="s">
        <v>31</v>
      </c>
      <c r="B100" s="46" t="s">
        <v>39</v>
      </c>
      <c r="C100" s="160">
        <v>1308</v>
      </c>
      <c r="D100" s="285">
        <f>IF('Datos de Indicador'!E196="No dato","x",ROUND(IF('Datos de Indicador'!E196=0,0,IF(LOG('Datos de Indicador'!E196)&gt;D$302,10,IF(LOG('Datos de Indicador'!E196)&lt;D$301,0,10-(D$302-LOG('Datos de Indicador'!E196))/(D$302-D$301)*10))),1))</f>
        <v>0</v>
      </c>
      <c r="E100" s="153">
        <f>IF('Datos de Indicador'!E196="No dato","x",IF('Datos de Indicador'!E196="No dato","x", ('Datos de Indicador'!E196)/'Datos de Indicador'!AX196))</f>
        <v>0</v>
      </c>
      <c r="F100" s="154">
        <f t="shared" si="33"/>
        <v>0</v>
      </c>
      <c r="G100" s="155">
        <f t="shared" si="34"/>
        <v>0</v>
      </c>
      <c r="H100" s="285">
        <f>IF('Datos de Indicador'!F196="No dato","x",ROUND(IF('Datos de Indicador'!F196=0,0,IF(LOG('Datos de Indicador'!F196*1/40)&gt;H$302,10,IF(LOG('Datos de Indicador'!F196*1/40)&lt;H$301,0,10-(H$302-LOG('Datos de Indicador'!F196*1/40))/(H$302-H$301)*10))),1))</f>
        <v>0</v>
      </c>
      <c r="I100" s="153">
        <f>IF('Datos de Indicador'!F196="No dato","x",IF('Datos de Indicador'!F196="No dato","x",( 'Datos de Indicador'!F196*1/40)/'Datos de Indicador'!AX196))</f>
        <v>0</v>
      </c>
      <c r="J100" s="154">
        <f t="shared" si="35"/>
        <v>0</v>
      </c>
      <c r="K100" s="156">
        <f t="shared" si="36"/>
        <v>0</v>
      </c>
      <c r="L100" s="286">
        <f>IF('Datos de Indicador'!G196="No dato","x",ROUND(IF('Datos de Indicador'!G196=0,0,IF(LOG('Datos de Indicador'!G196)&gt;L$302,10,IF(LOG('Datos de Indicador'!G196)&lt;L$301,0,10-(L$302-LOG('Datos de Indicador'!G196))/(L$302-L$301)*10))),1))</f>
        <v>0</v>
      </c>
      <c r="M100" s="157">
        <f>IF('Datos de Indicador'!G196="No dato","x",IF('Datos de Indicador'!G196="No dato","x", 'Datos de Indicador'!G196/'Datos de Indicador'!AX196))</f>
        <v>0</v>
      </c>
      <c r="N100" s="158">
        <f t="shared" si="37"/>
        <v>0</v>
      </c>
      <c r="O100" s="156">
        <f t="shared" si="38"/>
        <v>0</v>
      </c>
      <c r="P100" s="155">
        <f t="shared" si="39"/>
        <v>0</v>
      </c>
      <c r="Q100" s="285">
        <f>IF('Datos de Indicador'!I196="No dato","x",ROUND(IF('Datos de Indicador'!I196=0,0,IF(LOG('Datos de Indicador'!I196)&gt;Q$302,10,IF(LOG('Datos de Indicador'!I196)&lt;Q$301,0,10-(Q$302-LOG('Datos de Indicador'!I196))/(Q$302-Q$301)*10))),1))</f>
        <v>0</v>
      </c>
      <c r="R100" s="153">
        <f>IF('Datos de Indicador'!I196="No dato","x",IF('Datos de Indicador'!I196="No dato","x",( 'Datos de Indicador'!I196)/'Datos de Indicador'!AX196))</f>
        <v>0</v>
      </c>
      <c r="S100" s="154">
        <f t="shared" si="40"/>
        <v>0</v>
      </c>
      <c r="T100" s="289">
        <f>IF('Datos de Indicador'!J196="No dato","x",ROUND(IF('Datos de Indicador'!J196=0,0,IF(LOG('Datos de Indicador'!J196)&gt;T$302,10,IF(LOG('Datos de Indicador'!J196)&lt;T$301,0,10-(T$302-LOG('Datos de Indicador'!J196))/(T$302-T$301)*10))),1))</f>
        <v>10</v>
      </c>
      <c r="U100" s="307">
        <f>IF('Datos de Indicador'!J196="No dato","x",IF('Datos de Indicador'!J196="No dato","x", ('Datos de Indicador'!J196)/'Datos de Indicador'!AX196))</f>
        <v>3.7499942442377146E-4</v>
      </c>
      <c r="V100" s="289">
        <f t="shared" si="41"/>
        <v>10</v>
      </c>
      <c r="W100" s="292">
        <f t="shared" si="42"/>
        <v>10</v>
      </c>
      <c r="X100" s="289">
        <f>IF('Datos de Indicador'!K196="No dato","x",ROUND(IF('Datos de Indicador'!K196=0,0,IF(LOG('Datos de Indicador'!K196)&gt;X$302,10,IF(LOG('Datos de Indicador'!K196)&lt;X$301,0,10-(X$302-LOG('Datos de Indicador'!K196))/(X$302-X$301)*10))),1))</f>
        <v>0</v>
      </c>
      <c r="Y100" s="310">
        <f>IF('Datos de Indicador'!K196="No dato","x",IF('Datos de Indicador'!K196="No dato","x", ('Datos de Indicador'!K196)/'Datos de Indicador'!AX196))</f>
        <v>0</v>
      </c>
      <c r="Z100" s="289">
        <f t="shared" si="43"/>
        <v>0</v>
      </c>
      <c r="AA100" s="291">
        <f t="shared" si="44"/>
        <v>0</v>
      </c>
      <c r="AB100" s="155">
        <f t="shared" si="45"/>
        <v>0</v>
      </c>
      <c r="AC100" s="155">
        <v>0</v>
      </c>
      <c r="AD100" s="155">
        <f t="shared" si="46"/>
        <v>0</v>
      </c>
      <c r="AE100" s="155">
        <v>-0.43336001038551297</v>
      </c>
      <c r="AF100" s="155">
        <f t="shared" si="47"/>
        <v>0.43336001038551297</v>
      </c>
      <c r="AG100" s="155">
        <f t="shared" si="48"/>
        <v>4.5903088770731557</v>
      </c>
      <c r="AH100" s="155">
        <v>0</v>
      </c>
      <c r="AI100" s="155">
        <v>0</v>
      </c>
      <c r="AJ100" s="155">
        <v>0</v>
      </c>
      <c r="AK100" s="155">
        <v>21</v>
      </c>
      <c r="AL100" s="155">
        <v>-1.3618799448013299</v>
      </c>
      <c r="AM100" s="155">
        <v>-1.6029599905014</v>
      </c>
      <c r="AN100" s="155">
        <v>-1.7014800310134801</v>
      </c>
      <c r="AO100" s="155">
        <v>-2.9489598274230899</v>
      </c>
      <c r="AP100" s="155">
        <f t="shared" si="49"/>
        <v>0</v>
      </c>
      <c r="AQ100" s="155">
        <f t="shared" si="50"/>
        <v>0</v>
      </c>
      <c r="AR100" s="155">
        <f t="shared" si="51"/>
        <v>0</v>
      </c>
      <c r="AS100" s="155">
        <f t="shared" si="52"/>
        <v>0.44817927170868349</v>
      </c>
      <c r="AT100" s="155">
        <f t="shared" si="53"/>
        <v>1.3618799448013299</v>
      </c>
      <c r="AU100" s="155">
        <f t="shared" si="54"/>
        <v>1.6029599905014</v>
      </c>
      <c r="AV100" s="155">
        <f t="shared" si="55"/>
        <v>1.7014800310134801</v>
      </c>
      <c r="AW100" s="155">
        <f t="shared" si="56"/>
        <v>2.9489598274230899</v>
      </c>
      <c r="AX100" s="155">
        <f t="shared" si="57"/>
        <v>3.8445025943095388</v>
      </c>
      <c r="AY100" s="155">
        <f t="shared" si="58"/>
        <v>6.4531880905010741</v>
      </c>
      <c r="AZ100" s="155">
        <f t="shared" si="59"/>
        <v>5.2413187005180362</v>
      </c>
      <c r="BA100" s="155">
        <f t="shared" si="60"/>
        <v>2.6151634337119618</v>
      </c>
      <c r="BB100" s="155">
        <f t="shared" si="61"/>
        <v>2.3074170990515896</v>
      </c>
      <c r="BC100" s="155">
        <f t="shared" si="62"/>
        <v>2.7421980150835119</v>
      </c>
      <c r="BD100" s="155">
        <f t="shared" si="63"/>
        <v>2.5402197834196727</v>
      </c>
      <c r="BE100" s="155">
        <f t="shared" si="64"/>
        <v>2.1772237842367743</v>
      </c>
      <c r="BF100" s="159">
        <f t="shared" si="65"/>
        <v>2.4317181461788593</v>
      </c>
      <c r="BG100" s="223"/>
      <c r="BH100" s="12"/>
      <c r="BI100" s="12"/>
    </row>
    <row r="101" spans="1:61">
      <c r="A101" s="48" t="s">
        <v>183</v>
      </c>
      <c r="B101" s="46" t="s">
        <v>125</v>
      </c>
      <c r="C101" s="160">
        <v>101</v>
      </c>
      <c r="D101" s="285">
        <f>IF('Datos de Indicador'!E6="No dato","x",ROUND(IF('Datos de Indicador'!E6=0,0,IF(LOG('Datos de Indicador'!E6)&gt;D$302,10,IF(LOG('Datos de Indicador'!E6)&lt;D$301,0,10-(D$302-LOG('Datos de Indicador'!E6))/(D$302-D$301)*10))),1))</f>
        <v>10</v>
      </c>
      <c r="E101" s="153">
        <f>IF('Datos de Indicador'!E6="No dato","x",IF('Datos de Indicador'!E6="No dato","x", ('Datos de Indicador'!E6)/'Datos de Indicador'!AX6))</f>
        <v>5.1554373939504114E-2</v>
      </c>
      <c r="F101" s="154">
        <f t="shared" si="33"/>
        <v>10</v>
      </c>
      <c r="G101" s="155">
        <f t="shared" si="34"/>
        <v>10</v>
      </c>
      <c r="H101" s="285">
        <f>IF('Datos de Indicador'!F6="No dato","x",ROUND(IF('Datos de Indicador'!F6=0,0,IF(LOG('Datos de Indicador'!F6*1/40)&gt;H$302,10,IF(LOG('Datos de Indicador'!F6*1/40)&lt;H$301,0,10-(H$302-LOG('Datos de Indicador'!F6*1/40))/(H$302-H$301)*10))),1))</f>
        <v>0</v>
      </c>
      <c r="I101" s="153">
        <f>IF('Datos de Indicador'!F6="No dato","x",IF('Datos de Indicador'!F6="No dato","x",( 'Datos de Indicador'!F6*1/40)/'Datos de Indicador'!AX6))</f>
        <v>0</v>
      </c>
      <c r="J101" s="154">
        <f t="shared" si="35"/>
        <v>0</v>
      </c>
      <c r="K101" s="156">
        <f t="shared" si="36"/>
        <v>0</v>
      </c>
      <c r="L101" s="286">
        <f>IF('Datos de Indicador'!G6="No dato","x",ROUND(IF('Datos de Indicador'!G6=0,0,IF(LOG('Datos de Indicador'!G6)&gt;L$302,10,IF(LOG('Datos de Indicador'!G6)&lt;L$301,0,10-(L$302-LOG('Datos de Indicador'!G6))/(L$302-L$301)*10))),1))</f>
        <v>0</v>
      </c>
      <c r="M101" s="157">
        <f>IF('Datos de Indicador'!G6="No dato","x",IF('Datos de Indicador'!G6="No dato","x", 'Datos de Indicador'!G6/'Datos de Indicador'!AX6))</f>
        <v>0</v>
      </c>
      <c r="N101" s="158">
        <f t="shared" si="37"/>
        <v>0</v>
      </c>
      <c r="O101" s="156">
        <f t="shared" si="38"/>
        <v>0</v>
      </c>
      <c r="P101" s="155">
        <f t="shared" si="39"/>
        <v>0</v>
      </c>
      <c r="Q101" s="285">
        <f>IF('Datos de Indicador'!I6="No dato","x",ROUND(IF('Datos de Indicador'!I6=0,0,IF(LOG('Datos de Indicador'!I6)&gt;Q$302,10,IF(LOG('Datos de Indicador'!I6)&lt;Q$301,0,10-(Q$302-LOG('Datos de Indicador'!I6))/(Q$302-Q$301)*10))),1))</f>
        <v>0</v>
      </c>
      <c r="R101" s="153">
        <f>IF('Datos de Indicador'!I6="No dato","x",IF('Datos de Indicador'!I6="No dato","x",( 'Datos de Indicador'!I6)/'Datos de Indicador'!AX6))</f>
        <v>0</v>
      </c>
      <c r="S101" s="154">
        <f t="shared" si="40"/>
        <v>0</v>
      </c>
      <c r="T101" s="289">
        <f>IF('Datos de Indicador'!J6="No dato","x",ROUND(IF('Datos de Indicador'!J6=0,0,IF(LOG('Datos de Indicador'!J6)&gt;T$302,10,IF(LOG('Datos de Indicador'!J6)&lt;T$301,0,10-(T$302-LOG('Datos de Indicador'!J6))/(T$302-T$301)*10))),1))</f>
        <v>10</v>
      </c>
      <c r="U101" s="307">
        <f>IF('Datos de Indicador'!J6="No dato","x",IF('Datos de Indicador'!J6="No dato","x", ('Datos de Indicador'!J6)/'Datos de Indicador'!AX6))</f>
        <v>4.5026179178258799E-4</v>
      </c>
      <c r="V101" s="289">
        <f t="shared" si="41"/>
        <v>10</v>
      </c>
      <c r="W101" s="292">
        <f t="shared" si="42"/>
        <v>10</v>
      </c>
      <c r="X101" s="289">
        <f>IF('Datos de Indicador'!K6="No dato","x",ROUND(IF('Datos de Indicador'!K6=0,0,IF(LOG('Datos de Indicador'!K6)&gt;X$302,10,IF(LOG('Datos de Indicador'!K6)&lt;X$301,0,10-(X$302-LOG('Datos de Indicador'!K6))/(X$302-X$301)*10))),1))</f>
        <v>10</v>
      </c>
      <c r="Y101" s="310">
        <f>IF('Datos de Indicador'!K6="No dato","x",IF('Datos de Indicador'!K6="No dato","x", ('Datos de Indicador'!K6)/'Datos de Indicador'!AX6))</f>
        <v>3.606344318326215E-6</v>
      </c>
      <c r="Z101" s="289">
        <f t="shared" si="43"/>
        <v>10</v>
      </c>
      <c r="AA101" s="292">
        <f t="shared" si="44"/>
        <v>10</v>
      </c>
      <c r="AB101" s="155">
        <f t="shared" si="45"/>
        <v>0</v>
      </c>
      <c r="AC101" s="155">
        <v>0</v>
      </c>
      <c r="AD101" s="155">
        <f t="shared" si="46"/>
        <v>0</v>
      </c>
      <c r="AE101" s="155">
        <v>-0.437599986791611</v>
      </c>
      <c r="AF101" s="155">
        <f t="shared" si="47"/>
        <v>0.437599986791611</v>
      </c>
      <c r="AG101" s="155">
        <f t="shared" si="48"/>
        <v>4.6940772662036814</v>
      </c>
      <c r="AH101" s="155">
        <v>4.46000003814697</v>
      </c>
      <c r="AI101" s="155">
        <v>27.379999160766602</v>
      </c>
      <c r="AJ101" s="155">
        <v>12.460000991799999</v>
      </c>
      <c r="AK101" s="155">
        <v>199</v>
      </c>
      <c r="AL101" s="155">
        <v>-1.0780000686645499</v>
      </c>
      <c r="AM101" s="155">
        <v>-1.64300000667572</v>
      </c>
      <c r="AN101" s="155">
        <v>-1.5836000442504801</v>
      </c>
      <c r="AO101" s="155">
        <v>-2.8062000274658199</v>
      </c>
      <c r="AP101" s="155">
        <f t="shared" si="49"/>
        <v>0.17320388497658135</v>
      </c>
      <c r="AQ101" s="155">
        <f t="shared" si="50"/>
        <v>0.84090904937089994</v>
      </c>
      <c r="AR101" s="155">
        <f t="shared" si="51"/>
        <v>0.41816293387731329</v>
      </c>
      <c r="AS101" s="155">
        <f t="shared" si="52"/>
        <v>5.4341736694677865</v>
      </c>
      <c r="AT101" s="155">
        <f t="shared" si="53"/>
        <v>1.0780000686645499</v>
      </c>
      <c r="AU101" s="155">
        <f t="shared" si="54"/>
        <v>1.64300000667572</v>
      </c>
      <c r="AV101" s="155">
        <f t="shared" si="55"/>
        <v>1.5836000442504801</v>
      </c>
      <c r="AW101" s="155">
        <f t="shared" si="56"/>
        <v>2.8062000274658199</v>
      </c>
      <c r="AX101" s="155">
        <f t="shared" si="57"/>
        <v>7.3883940148018858</v>
      </c>
      <c r="AY101" s="155">
        <f t="shared" si="58"/>
        <v>6.0990020935019444</v>
      </c>
      <c r="AZ101" s="155">
        <f t="shared" si="59"/>
        <v>6.7306803385539116</v>
      </c>
      <c r="BA101" s="155">
        <f t="shared" si="60"/>
        <v>5.4694461830191541</v>
      </c>
      <c r="BB101" s="155">
        <f t="shared" si="61"/>
        <v>6.2602663166297434</v>
      </c>
      <c r="BC101" s="155">
        <f t="shared" si="62"/>
        <v>6.1566518571454738</v>
      </c>
      <c r="BD101" s="155">
        <f t="shared" si="63"/>
        <v>6.1914738787385373</v>
      </c>
      <c r="BE101" s="155">
        <f t="shared" si="64"/>
        <v>6.8172699754144892</v>
      </c>
      <c r="BF101" s="159">
        <f t="shared" si="65"/>
        <v>5.7823462110339463</v>
      </c>
      <c r="BG101" s="223"/>
      <c r="BH101" s="12"/>
      <c r="BI101" s="12"/>
    </row>
    <row r="102" spans="1:61">
      <c r="A102" s="48" t="s">
        <v>280</v>
      </c>
      <c r="B102" s="46" t="s">
        <v>284</v>
      </c>
      <c r="C102" s="160">
        <v>1406</v>
      </c>
      <c r="D102" s="285">
        <f>IF('Datos de Indicador'!E222="No dato","x",ROUND(IF('Datos de Indicador'!E222=0,0,IF(LOG('Datos de Indicador'!E222)&gt;D$302,10,IF(LOG('Datos de Indicador'!E222)&lt;D$301,0,10-(D$302-LOG('Datos de Indicador'!E222))/(D$302-D$301)*10))),1))</f>
        <v>0</v>
      </c>
      <c r="E102" s="153">
        <f>IF('Datos de Indicador'!E222="No dato","x",IF('Datos de Indicador'!E222="No dato","x", ('Datos de Indicador'!E222)/'Datos de Indicador'!AX222))</f>
        <v>0</v>
      </c>
      <c r="F102" s="154">
        <f t="shared" si="33"/>
        <v>0</v>
      </c>
      <c r="G102" s="155">
        <f t="shared" si="34"/>
        <v>0</v>
      </c>
      <c r="H102" s="285">
        <f>IF('Datos de Indicador'!F222="No dato","x",ROUND(IF('Datos de Indicador'!F222=0,0,IF(LOG('Datos de Indicador'!F222*1/40)&gt;H$302,10,IF(LOG('Datos de Indicador'!F222*1/40)&lt;H$301,0,10-(H$302-LOG('Datos de Indicador'!F222*1/40))/(H$302-H$301)*10))),1))</f>
        <v>0</v>
      </c>
      <c r="I102" s="153">
        <f>IF('Datos de Indicador'!F222="No dato","x",IF('Datos de Indicador'!F222="No dato","x",( 'Datos de Indicador'!F222*1/40)/'Datos de Indicador'!AX222))</f>
        <v>0</v>
      </c>
      <c r="J102" s="154">
        <f t="shared" si="35"/>
        <v>0</v>
      </c>
      <c r="K102" s="156">
        <f t="shared" si="36"/>
        <v>0</v>
      </c>
      <c r="L102" s="286">
        <f>IF('Datos de Indicador'!G222="No dato","x",ROUND(IF('Datos de Indicador'!G222=0,0,IF(LOG('Datos de Indicador'!G222)&gt;L$302,10,IF(LOG('Datos de Indicador'!G222)&lt;L$301,0,10-(L$302-LOG('Datos de Indicador'!G222))/(L$302-L$301)*10))),1))</f>
        <v>0</v>
      </c>
      <c r="M102" s="157">
        <f>IF('Datos de Indicador'!G222="No dato","x",IF('Datos de Indicador'!G222="No dato","x", 'Datos de Indicador'!G222/'Datos de Indicador'!AX222))</f>
        <v>0</v>
      </c>
      <c r="N102" s="158">
        <f t="shared" si="37"/>
        <v>0</v>
      </c>
      <c r="O102" s="156">
        <f t="shared" si="38"/>
        <v>0</v>
      </c>
      <c r="P102" s="155">
        <f t="shared" si="39"/>
        <v>0</v>
      </c>
      <c r="Q102" s="285">
        <f>IF('Datos de Indicador'!I222="No dato","x",ROUND(IF('Datos de Indicador'!I222=0,0,IF(LOG('Datos de Indicador'!I222)&gt;Q$302,10,IF(LOG('Datos de Indicador'!I222)&lt;Q$301,0,10-(Q$302-LOG('Datos de Indicador'!I222))/(Q$302-Q$301)*10))),1))</f>
        <v>10</v>
      </c>
      <c r="R102" s="153">
        <f>IF('Datos de Indicador'!I222="No dato","x",IF('Datos de Indicador'!I222="No dato","x",( 'Datos de Indicador'!I222)/'Datos de Indicador'!AX222))</f>
        <v>1.7336612506551625E-2</v>
      </c>
      <c r="S102" s="154">
        <f t="shared" si="40"/>
        <v>10</v>
      </c>
      <c r="T102" s="289">
        <f>IF('Datos de Indicador'!J222="No dato","x",ROUND(IF('Datos de Indicador'!J222=0,0,IF(LOG('Datos de Indicador'!J222)&gt;T$302,10,IF(LOG('Datos de Indicador'!J222)&lt;T$301,0,10-(T$302-LOG('Datos de Indicador'!J222))/(T$302-T$301)*10))),1))</f>
        <v>10</v>
      </c>
      <c r="U102" s="307">
        <f>IF('Datos de Indicador'!J222="No dato","x",IF('Datos de Indicador'!J222="No dato","x", ('Datos de Indicador'!J222)/'Datos de Indicador'!AX222))</f>
        <v>3.4054348264322861E-4</v>
      </c>
      <c r="V102" s="289">
        <f t="shared" si="41"/>
        <v>10</v>
      </c>
      <c r="W102" s="292">
        <f t="shared" si="42"/>
        <v>10</v>
      </c>
      <c r="X102" s="289">
        <f>IF('Datos de Indicador'!K222="No dato","x",ROUND(IF('Datos de Indicador'!K222=0,0,IF(LOG('Datos de Indicador'!K222)&gt;X$302,10,IF(LOG('Datos de Indicador'!K222)&lt;X$301,0,10-(X$302-LOG('Datos de Indicador'!K222))/(X$302-X$301)*10))),1))</f>
        <v>10</v>
      </c>
      <c r="Y102" s="310">
        <f>IF('Datos de Indicador'!K222="No dato","x",IF('Datos de Indicador'!K222="No dato","x", ('Datos de Indicador'!K222)/'Datos de Indicador'!AX222))</f>
        <v>5.0780113044213051E-4</v>
      </c>
      <c r="Z102" s="289">
        <f t="shared" si="43"/>
        <v>10</v>
      </c>
      <c r="AA102" s="291">
        <f t="shared" si="44"/>
        <v>10</v>
      </c>
      <c r="AB102" s="155">
        <f t="shared" si="45"/>
        <v>10</v>
      </c>
      <c r="AC102" s="155">
        <v>0</v>
      </c>
      <c r="AD102" s="155">
        <f t="shared" si="46"/>
        <v>0</v>
      </c>
      <c r="AE102" s="155">
        <v>-0.43248000741004899</v>
      </c>
      <c r="AF102" s="155">
        <f t="shared" si="47"/>
        <v>0.43248000741004899</v>
      </c>
      <c r="AG102" s="155">
        <f t="shared" si="48"/>
        <v>4.5687718489277547</v>
      </c>
      <c r="AH102" s="155">
        <v>0</v>
      </c>
      <c r="AI102" s="155">
        <v>5.4000001400709E-2</v>
      </c>
      <c r="AJ102" s="155">
        <v>0</v>
      </c>
      <c r="AK102" s="155">
        <v>88</v>
      </c>
      <c r="AL102" s="155">
        <v>-1.33788001537323</v>
      </c>
      <c r="AM102" s="155">
        <v>-1.5272799730300901</v>
      </c>
      <c r="AN102" s="155">
        <v>-1.6555199623107899</v>
      </c>
      <c r="AO102" s="155">
        <v>-2.9175999164581299</v>
      </c>
      <c r="AP102" s="155">
        <f t="shared" si="49"/>
        <v>0</v>
      </c>
      <c r="AQ102" s="155">
        <f t="shared" si="50"/>
        <v>1.6584766704071032E-3</v>
      </c>
      <c r="AR102" s="155">
        <f t="shared" si="51"/>
        <v>0</v>
      </c>
      <c r="AS102" s="155">
        <f t="shared" si="52"/>
        <v>2.3249299719887957</v>
      </c>
      <c r="AT102" s="155">
        <f t="shared" si="53"/>
        <v>1.33788001537323</v>
      </c>
      <c r="AU102" s="155">
        <f t="shared" si="54"/>
        <v>1.5272799730300901</v>
      </c>
      <c r="AV102" s="155">
        <f t="shared" si="55"/>
        <v>1.6555199623107899</v>
      </c>
      <c r="AW102" s="155">
        <f t="shared" si="56"/>
        <v>2.9175999164581299</v>
      </c>
      <c r="AX102" s="155">
        <f t="shared" si="57"/>
        <v>4.1441122219806621</v>
      </c>
      <c r="AY102" s="155">
        <f t="shared" si="58"/>
        <v>7.122638430488176</v>
      </c>
      <c r="AZ102" s="155">
        <f t="shared" si="59"/>
        <v>5.8220038964275203</v>
      </c>
      <c r="BA102" s="155">
        <f t="shared" si="60"/>
        <v>3.2421610402782814</v>
      </c>
      <c r="BB102" s="155">
        <f t="shared" si="61"/>
        <v>4.0240187036634438</v>
      </c>
      <c r="BC102" s="155">
        <f t="shared" si="62"/>
        <v>4.5207161511930973</v>
      </c>
      <c r="BD102" s="155">
        <f t="shared" si="63"/>
        <v>4.3036673160712535</v>
      </c>
      <c r="BE102" s="155">
        <f t="shared" si="64"/>
        <v>4.2611818353778466</v>
      </c>
      <c r="BF102" s="159">
        <f t="shared" si="65"/>
        <v>4.0947953081546258</v>
      </c>
      <c r="BG102" s="223"/>
      <c r="BH102" s="12"/>
      <c r="BI102" s="12"/>
    </row>
    <row r="103" spans="1:61">
      <c r="A103" s="48" t="s">
        <v>249</v>
      </c>
      <c r="B103" s="46" t="s">
        <v>250</v>
      </c>
      <c r="C103" s="160">
        <v>1001</v>
      </c>
      <c r="D103" s="285">
        <f>IF('Datos de Indicador'!E149="No dato","x",ROUND(IF('Datos de Indicador'!E149=0,0,IF(LOG('Datos de Indicador'!E149)&gt;D$302,10,IF(LOG('Datos de Indicador'!E149)&lt;D$301,0,10-(D$302-LOG('Datos de Indicador'!E149))/(D$302-D$301)*10))),1))</f>
        <v>10</v>
      </c>
      <c r="E103" s="153">
        <f>IF('Datos de Indicador'!E149="No dato","x",IF('Datos de Indicador'!E149="No dato","x", ('Datos de Indicador'!E149)/'Datos de Indicador'!AX149))</f>
        <v>1.6851155292853307E-3</v>
      </c>
      <c r="F103" s="154">
        <f t="shared" si="33"/>
        <v>10</v>
      </c>
      <c r="G103" s="155">
        <f t="shared" si="34"/>
        <v>10</v>
      </c>
      <c r="H103" s="285">
        <f>IF('Datos de Indicador'!F149="No dato","x",ROUND(IF('Datos de Indicador'!F149=0,0,IF(LOG('Datos de Indicador'!F149*1/40)&gt;H$302,10,IF(LOG('Datos de Indicador'!F149*1/40)&lt;H$301,0,10-(H$302-LOG('Datos de Indicador'!F149*1/40))/(H$302-H$301)*10))),1))</f>
        <v>0</v>
      </c>
      <c r="I103" s="153">
        <f>IF('Datos de Indicador'!F149="No dato","x",IF('Datos de Indicador'!F149="No dato","x",( 'Datos de Indicador'!F149*1/40)/'Datos de Indicador'!AX149))</f>
        <v>0</v>
      </c>
      <c r="J103" s="154">
        <f t="shared" si="35"/>
        <v>0</v>
      </c>
      <c r="K103" s="156">
        <f t="shared" si="36"/>
        <v>0</v>
      </c>
      <c r="L103" s="286">
        <f>IF('Datos de Indicador'!G149="No dato","x",ROUND(IF('Datos de Indicador'!G149=0,0,IF(LOG('Datos de Indicador'!G149)&gt;L$302,10,IF(LOG('Datos de Indicador'!G149)&lt;L$301,0,10-(L$302-LOG('Datos de Indicador'!G149))/(L$302-L$301)*10))),1))</f>
        <v>0</v>
      </c>
      <c r="M103" s="157">
        <f>IF('Datos de Indicador'!G149="No dato","x",IF('Datos de Indicador'!G149="No dato","x", 'Datos de Indicador'!G149/'Datos de Indicador'!AX149))</f>
        <v>0</v>
      </c>
      <c r="N103" s="158">
        <f t="shared" si="37"/>
        <v>0</v>
      </c>
      <c r="O103" s="156">
        <f t="shared" si="38"/>
        <v>0</v>
      </c>
      <c r="P103" s="155">
        <f t="shared" si="39"/>
        <v>0</v>
      </c>
      <c r="Q103" s="285">
        <f>IF('Datos de Indicador'!I149="No dato","x",ROUND(IF('Datos de Indicador'!I149=0,0,IF(LOG('Datos de Indicador'!I149)&gt;Q$302,10,IF(LOG('Datos de Indicador'!I149)&lt;Q$301,0,10-(Q$302-LOG('Datos de Indicador'!I149))/(Q$302-Q$301)*10))),1))</f>
        <v>0</v>
      </c>
      <c r="R103" s="153">
        <f>IF('Datos de Indicador'!I149="No dato","x",IF('Datos de Indicador'!I149="No dato","x",( 'Datos de Indicador'!I149)/'Datos de Indicador'!AX149))</f>
        <v>0</v>
      </c>
      <c r="S103" s="154">
        <f t="shared" si="40"/>
        <v>0</v>
      </c>
      <c r="T103" s="289">
        <f>IF('Datos de Indicador'!J149="No dato","x",ROUND(IF('Datos de Indicador'!J149=0,0,IF(LOG('Datos de Indicador'!J149)&gt;T$302,10,IF(LOG('Datos de Indicador'!J149)&lt;T$301,0,10-(T$302-LOG('Datos de Indicador'!J149))/(T$302-T$301)*10))),1))</f>
        <v>10</v>
      </c>
      <c r="U103" s="307">
        <f>IF('Datos de Indicador'!J149="No dato","x",IF('Datos de Indicador'!J149="No dato","x", ('Datos de Indicador'!J149)/'Datos de Indicador'!AX149))</f>
        <v>3.8201397098334229E-4</v>
      </c>
      <c r="V103" s="289">
        <f t="shared" si="41"/>
        <v>10</v>
      </c>
      <c r="W103" s="292">
        <f t="shared" si="42"/>
        <v>10</v>
      </c>
      <c r="X103" s="289">
        <f>IF('Datos de Indicador'!K149="No dato","x",ROUND(IF('Datos de Indicador'!K149=0,0,IF(LOG('Datos de Indicador'!K149)&gt;X$302,10,IF(LOG('Datos de Indicador'!K149)&lt;X$301,0,10-(X$302-LOG('Datos de Indicador'!K149))/(X$302-X$301)*10))),1))</f>
        <v>0</v>
      </c>
      <c r="Y103" s="310">
        <f>IF('Datos de Indicador'!K149="No dato","x",IF('Datos de Indicador'!K149="No dato","x", ('Datos de Indicador'!K149)/'Datos de Indicador'!AX149))</f>
        <v>0</v>
      </c>
      <c r="Z103" s="289">
        <f t="shared" si="43"/>
        <v>0</v>
      </c>
      <c r="AA103" s="291">
        <f t="shared" si="44"/>
        <v>0</v>
      </c>
      <c r="AB103" s="155">
        <f t="shared" si="45"/>
        <v>0</v>
      </c>
      <c r="AC103" s="155">
        <v>0</v>
      </c>
      <c r="AD103" s="155">
        <f t="shared" si="46"/>
        <v>0</v>
      </c>
      <c r="AE103" s="155">
        <v>-0.42800000309944197</v>
      </c>
      <c r="AF103" s="155">
        <f t="shared" si="47"/>
        <v>0.42800000309944197</v>
      </c>
      <c r="AG103" s="155">
        <f t="shared" si="48"/>
        <v>4.4591290617790111</v>
      </c>
      <c r="AH103" s="155">
        <v>0</v>
      </c>
      <c r="AI103" s="155">
        <v>7.0000000000000001E-15</v>
      </c>
      <c r="AJ103" s="155">
        <v>8.52651316793E-16</v>
      </c>
      <c r="AK103" s="155">
        <v>33</v>
      </c>
      <c r="AL103" s="155">
        <v>-1.30420005321502</v>
      </c>
      <c r="AM103" s="155">
        <v>-1.5465999841689999</v>
      </c>
      <c r="AN103" s="155">
        <v>-1.6757999658584499</v>
      </c>
      <c r="AO103" s="155">
        <v>-2.9893999099731401</v>
      </c>
      <c r="AP103" s="155">
        <f t="shared" si="49"/>
        <v>0</v>
      </c>
      <c r="AQ103" s="155">
        <f t="shared" si="50"/>
        <v>2.1498771095767592E-16</v>
      </c>
      <c r="AR103" s="155">
        <f t="shared" si="51"/>
        <v>2.8615340916839509E-17</v>
      </c>
      <c r="AS103" s="155">
        <f t="shared" si="52"/>
        <v>0.78431372549019607</v>
      </c>
      <c r="AT103" s="155">
        <f t="shared" si="53"/>
        <v>1.30420005321502</v>
      </c>
      <c r="AU103" s="155">
        <f t="shared" si="54"/>
        <v>1.5465999841689999</v>
      </c>
      <c r="AV103" s="155">
        <f t="shared" si="55"/>
        <v>1.6757999658584499</v>
      </c>
      <c r="AW103" s="155">
        <f t="shared" si="56"/>
        <v>2.9893999099731401</v>
      </c>
      <c r="AX103" s="155">
        <f t="shared" si="57"/>
        <v>4.5645651634124027</v>
      </c>
      <c r="AY103" s="155">
        <f t="shared" si="58"/>
        <v>6.9517374653767323</v>
      </c>
      <c r="AZ103" s="155">
        <f t="shared" si="59"/>
        <v>5.56577499674294</v>
      </c>
      <c r="BA103" s="155">
        <f t="shared" si="60"/>
        <v>1.8066204822808449</v>
      </c>
      <c r="BB103" s="155">
        <f t="shared" si="61"/>
        <v>4.094094193902067</v>
      </c>
      <c r="BC103" s="155">
        <f t="shared" si="62"/>
        <v>4.4919562442294554</v>
      </c>
      <c r="BD103" s="155">
        <f t="shared" si="63"/>
        <v>4.2609624994571567</v>
      </c>
      <c r="BE103" s="155">
        <f t="shared" si="64"/>
        <v>3.7651557012951735</v>
      </c>
      <c r="BF103" s="159">
        <f t="shared" si="65"/>
        <v>4.0765215102965016</v>
      </c>
      <c r="BG103" s="223"/>
      <c r="BH103" s="12"/>
      <c r="BI103" s="12"/>
    </row>
    <row r="104" spans="1:61">
      <c r="A104" s="45" t="s">
        <v>31</v>
      </c>
      <c r="B104" s="46" t="s">
        <v>40</v>
      </c>
      <c r="C104" s="160">
        <v>1309</v>
      </c>
      <c r="D104" s="285">
        <f>IF('Datos de Indicador'!E197="No dato","x",ROUND(IF('Datos de Indicador'!E197=0,0,IF(LOG('Datos de Indicador'!E197)&gt;D$302,10,IF(LOG('Datos de Indicador'!E197)&lt;D$301,0,10-(D$302-LOG('Datos de Indicador'!E197))/(D$302-D$301)*10))),1))</f>
        <v>10</v>
      </c>
      <c r="E104" s="153">
        <f>IF('Datos de Indicador'!E197="No dato","x",IF('Datos de Indicador'!E197="No dato","x", ('Datos de Indicador'!E197)/'Datos de Indicador'!AX197))</f>
        <v>0.31374407434199897</v>
      </c>
      <c r="F104" s="154">
        <f t="shared" si="33"/>
        <v>10</v>
      </c>
      <c r="G104" s="155">
        <f t="shared" si="34"/>
        <v>10</v>
      </c>
      <c r="H104" s="285">
        <f>IF('Datos de Indicador'!F197="No dato","x",ROUND(IF('Datos de Indicador'!F197=0,0,IF(LOG('Datos de Indicador'!F197*1/40)&gt;H$302,10,IF(LOG('Datos de Indicador'!F197*1/40)&lt;H$301,0,10-(H$302-LOG('Datos de Indicador'!F197*1/40))/(H$302-H$301)*10))),1))</f>
        <v>0</v>
      </c>
      <c r="I104" s="153">
        <f>IF('Datos de Indicador'!F197="No dato","x",IF('Datos de Indicador'!F197="No dato","x",( 'Datos de Indicador'!F197*1/40)/'Datos de Indicador'!AX197))</f>
        <v>0</v>
      </c>
      <c r="J104" s="154">
        <f t="shared" si="35"/>
        <v>0</v>
      </c>
      <c r="K104" s="156">
        <f t="shared" si="36"/>
        <v>0</v>
      </c>
      <c r="L104" s="286">
        <f>IF('Datos de Indicador'!G197="No dato","x",ROUND(IF('Datos de Indicador'!G197=0,0,IF(LOG('Datos de Indicador'!G197)&gt;L$302,10,IF(LOG('Datos de Indicador'!G197)&lt;L$301,0,10-(L$302-LOG('Datos de Indicador'!G197))/(L$302-L$301)*10))),1))</f>
        <v>0</v>
      </c>
      <c r="M104" s="157">
        <f>IF('Datos de Indicador'!G197="No dato","x",IF('Datos de Indicador'!G197="No dato","x", 'Datos de Indicador'!G197/'Datos de Indicador'!AX197))</f>
        <v>0</v>
      </c>
      <c r="N104" s="158">
        <f t="shared" si="37"/>
        <v>0</v>
      </c>
      <c r="O104" s="156">
        <f t="shared" si="38"/>
        <v>0</v>
      </c>
      <c r="P104" s="155">
        <f t="shared" si="39"/>
        <v>0</v>
      </c>
      <c r="Q104" s="285">
        <f>IF('Datos de Indicador'!I197="No dato","x",ROUND(IF('Datos de Indicador'!I197=0,0,IF(LOG('Datos de Indicador'!I197)&gt;Q$302,10,IF(LOG('Datos de Indicador'!I197)&lt;Q$301,0,10-(Q$302-LOG('Datos de Indicador'!I197))/(Q$302-Q$301)*10))),1))</f>
        <v>0</v>
      </c>
      <c r="R104" s="153">
        <f>IF('Datos de Indicador'!I197="No dato","x",IF('Datos de Indicador'!I197="No dato","x",( 'Datos de Indicador'!I197)/'Datos de Indicador'!AX197))</f>
        <v>0</v>
      </c>
      <c r="S104" s="154">
        <f t="shared" si="40"/>
        <v>0</v>
      </c>
      <c r="T104" s="289">
        <f>IF('Datos de Indicador'!J197="No dato","x",ROUND(IF('Datos de Indicador'!J197=0,0,IF(LOG('Datos de Indicador'!J197)&gt;T$302,10,IF(LOG('Datos de Indicador'!J197)&lt;T$301,0,10-(T$302-LOG('Datos de Indicador'!J197))/(T$302-T$301)*10))),1))</f>
        <v>10</v>
      </c>
      <c r="U104" s="307">
        <f>IF('Datos de Indicador'!J197="No dato","x",IF('Datos de Indicador'!J197="No dato","x", ('Datos de Indicador'!J197)/'Datos de Indicador'!AX197))</f>
        <v>3.5748135408640911E-4</v>
      </c>
      <c r="V104" s="289">
        <f t="shared" si="41"/>
        <v>10</v>
      </c>
      <c r="W104" s="292">
        <f t="shared" si="42"/>
        <v>10</v>
      </c>
      <c r="X104" s="289">
        <f>IF('Datos de Indicador'!K197="No dato","x",ROUND(IF('Datos de Indicador'!K197=0,0,IF(LOG('Datos de Indicador'!K197)&gt;X$302,10,IF(LOG('Datos de Indicador'!K197)&lt;X$301,0,10-(X$302-LOG('Datos de Indicador'!K197))/(X$302-X$301)*10))),1))</f>
        <v>0</v>
      </c>
      <c r="Y104" s="310">
        <f>IF('Datos de Indicador'!K197="No dato","x",IF('Datos de Indicador'!K197="No dato","x", ('Datos de Indicador'!K197)/'Datos de Indicador'!AX197))</f>
        <v>0</v>
      </c>
      <c r="Z104" s="289">
        <f t="shared" si="43"/>
        <v>0</v>
      </c>
      <c r="AA104" s="291">
        <f t="shared" si="44"/>
        <v>0</v>
      </c>
      <c r="AB104" s="155">
        <f t="shared" si="45"/>
        <v>0</v>
      </c>
      <c r="AC104" s="155">
        <v>0</v>
      </c>
      <c r="AD104" s="155">
        <f t="shared" si="46"/>
        <v>0</v>
      </c>
      <c r="AE104" s="155">
        <v>-0.44191998243331898</v>
      </c>
      <c r="AF104" s="155">
        <f t="shared" si="47"/>
        <v>0.44191998243331898</v>
      </c>
      <c r="AG104" s="155">
        <f t="shared" si="48"/>
        <v>4.7998040311324219</v>
      </c>
      <c r="AH104" s="155">
        <v>0</v>
      </c>
      <c r="AI104" s="155">
        <v>5.4000001400709E-2</v>
      </c>
      <c r="AJ104" s="155">
        <v>0</v>
      </c>
      <c r="AK104" s="155">
        <v>69</v>
      </c>
      <c r="AL104" s="155">
        <v>-1.39395999908447</v>
      </c>
      <c r="AM104" s="155">
        <v>-1.6201599836349401</v>
      </c>
      <c r="AN104" s="155">
        <v>-1.6626399755477901</v>
      </c>
      <c r="AO104" s="155">
        <v>-2.9110400676727202</v>
      </c>
      <c r="AP104" s="155">
        <f t="shared" si="49"/>
        <v>0</v>
      </c>
      <c r="AQ104" s="155">
        <f t="shared" si="50"/>
        <v>1.6584766704071032E-3</v>
      </c>
      <c r="AR104" s="155">
        <f t="shared" si="51"/>
        <v>0</v>
      </c>
      <c r="AS104" s="155">
        <f t="shared" si="52"/>
        <v>1.792717086834734</v>
      </c>
      <c r="AT104" s="155">
        <f t="shared" si="53"/>
        <v>1.39395999908447</v>
      </c>
      <c r="AU104" s="155">
        <f t="shared" si="54"/>
        <v>1.6201599836349401</v>
      </c>
      <c r="AV104" s="155">
        <f t="shared" si="55"/>
        <v>1.6626399755477901</v>
      </c>
      <c r="AW104" s="155">
        <f t="shared" si="56"/>
        <v>2.9110400676727202</v>
      </c>
      <c r="AX104" s="155">
        <f t="shared" si="57"/>
        <v>3.4440225367228883</v>
      </c>
      <c r="AY104" s="155">
        <f t="shared" si="58"/>
        <v>6.3010403818223697</v>
      </c>
      <c r="AZ104" s="155">
        <f t="shared" si="59"/>
        <v>5.7320456696861495</v>
      </c>
      <c r="BA104" s="155">
        <f t="shared" si="60"/>
        <v>3.3733160519262588</v>
      </c>
      <c r="BB104" s="155">
        <f t="shared" si="61"/>
        <v>3.9073370894538146</v>
      </c>
      <c r="BC104" s="155">
        <f t="shared" si="62"/>
        <v>4.3837831430821295</v>
      </c>
      <c r="BD104" s="155">
        <f t="shared" si="63"/>
        <v>4.2886742782810252</v>
      </c>
      <c r="BE104" s="155">
        <f t="shared" si="64"/>
        <v>4.194338856460166</v>
      </c>
      <c r="BF104" s="159">
        <f t="shared" si="65"/>
        <v>4.1333006718554035</v>
      </c>
      <c r="BG104" s="223"/>
      <c r="BH104" s="12"/>
      <c r="BI104" s="12"/>
    </row>
    <row r="105" spans="1:61">
      <c r="A105" s="48" t="s">
        <v>185</v>
      </c>
      <c r="B105" s="46" t="s">
        <v>172</v>
      </c>
      <c r="C105" s="160">
        <v>411</v>
      </c>
      <c r="D105" s="285">
        <f>IF('Datos de Indicador'!E55="No dato","x",ROUND(IF('Datos de Indicador'!E55=0,0,IF(LOG('Datos de Indicador'!E55)&gt;D$302,10,IF(LOG('Datos de Indicador'!E55)&lt;D$301,0,10-(D$302-LOG('Datos de Indicador'!E55))/(D$302-D$301)*10))),1))</f>
        <v>10</v>
      </c>
      <c r="E105" s="153">
        <f>IF('Datos de Indicador'!E55="No dato","x",IF('Datos de Indicador'!E55="No dato","x", ('Datos de Indicador'!E55)/'Datos de Indicador'!AX55))</f>
        <v>5.0168310435419264E-3</v>
      </c>
      <c r="F105" s="154">
        <f t="shared" si="33"/>
        <v>10</v>
      </c>
      <c r="G105" s="155">
        <f t="shared" si="34"/>
        <v>10</v>
      </c>
      <c r="H105" s="285">
        <f>IF('Datos de Indicador'!F55="No dato","x",ROUND(IF('Datos de Indicador'!F55=0,0,IF(LOG('Datos de Indicador'!F55*1/40)&gt;H$302,10,IF(LOG('Datos de Indicador'!F55*1/40)&lt;H$301,0,10-(H$302-LOG('Datos de Indicador'!F55*1/40))/(H$302-H$301)*10))),1))</f>
        <v>0</v>
      </c>
      <c r="I105" s="153">
        <f>IF('Datos de Indicador'!F55="No dato","x",IF('Datos de Indicador'!F55="No dato","x",( 'Datos de Indicador'!F55*1/40)/'Datos de Indicador'!AX55))</f>
        <v>0</v>
      </c>
      <c r="J105" s="154">
        <f t="shared" si="35"/>
        <v>0</v>
      </c>
      <c r="K105" s="156">
        <f t="shared" si="36"/>
        <v>0</v>
      </c>
      <c r="L105" s="286">
        <f>IF('Datos de Indicador'!G55="No dato","x",ROUND(IF('Datos de Indicador'!G55=0,0,IF(LOG('Datos de Indicador'!G55)&gt;L$302,10,IF(LOG('Datos de Indicador'!G55)&lt;L$301,0,10-(L$302-LOG('Datos de Indicador'!G55))/(L$302-L$301)*10))),1))</f>
        <v>0</v>
      </c>
      <c r="M105" s="157">
        <f>IF('Datos de Indicador'!G55="No dato","x",IF('Datos de Indicador'!G55="No dato","x", 'Datos de Indicador'!G55/'Datos de Indicador'!AX55))</f>
        <v>0</v>
      </c>
      <c r="N105" s="158">
        <f t="shared" si="37"/>
        <v>0</v>
      </c>
      <c r="O105" s="156">
        <f t="shared" si="38"/>
        <v>0</v>
      </c>
      <c r="P105" s="155">
        <f t="shared" si="39"/>
        <v>0</v>
      </c>
      <c r="Q105" s="285">
        <f>IF('Datos de Indicador'!I55="No dato","x",ROUND(IF('Datos de Indicador'!I55=0,0,IF(LOG('Datos de Indicador'!I55)&gt;Q$302,10,IF(LOG('Datos de Indicador'!I55)&lt;Q$301,0,10-(Q$302-LOG('Datos de Indicador'!I55))/(Q$302-Q$301)*10))),1))</f>
        <v>0</v>
      </c>
      <c r="R105" s="153">
        <f>IF('Datos de Indicador'!I55="No dato","x",IF('Datos de Indicador'!I55="No dato","x",( 'Datos de Indicador'!I55)/'Datos de Indicador'!AX55))</f>
        <v>0</v>
      </c>
      <c r="S105" s="154">
        <f t="shared" si="40"/>
        <v>0</v>
      </c>
      <c r="T105" s="289">
        <f>IF('Datos de Indicador'!J55="No dato","x",ROUND(IF('Datos de Indicador'!J55=0,0,IF(LOG('Datos de Indicador'!J55)&gt;T$302,10,IF(LOG('Datos de Indicador'!J55)&lt;T$301,0,10-(T$302-LOG('Datos de Indicador'!J55))/(T$302-T$301)*10))),1))</f>
        <v>10</v>
      </c>
      <c r="U105" s="307">
        <f>IF('Datos de Indicador'!J55="No dato","x",IF('Datos de Indicador'!J55="No dato","x", ('Datos de Indicador'!J55)/'Datos de Indicador'!AX55))</f>
        <v>3.2146087256126443E-4</v>
      </c>
      <c r="V105" s="289">
        <f t="shared" si="41"/>
        <v>10</v>
      </c>
      <c r="W105" s="292">
        <f t="shared" si="42"/>
        <v>10</v>
      </c>
      <c r="X105" s="289">
        <f>IF('Datos de Indicador'!K55="No dato","x",ROUND(IF('Datos de Indicador'!K55=0,0,IF(LOG('Datos de Indicador'!K55)&gt;X$302,10,IF(LOG('Datos de Indicador'!K55)&lt;X$301,0,10-(X$302-LOG('Datos de Indicador'!K55))/(X$302-X$301)*10))),1))</f>
        <v>10</v>
      </c>
      <c r="Y105" s="310">
        <f>IF('Datos de Indicador'!K55="No dato","x",IF('Datos de Indicador'!K55="No dato","x", ('Datos de Indicador'!K55)/'Datos de Indicador'!AX55))</f>
        <v>2.7642574455040702E-4</v>
      </c>
      <c r="Z105" s="289">
        <f t="shared" si="43"/>
        <v>10</v>
      </c>
      <c r="AA105" s="291">
        <f t="shared" si="44"/>
        <v>10</v>
      </c>
      <c r="AB105" s="155">
        <f t="shared" si="45"/>
        <v>0</v>
      </c>
      <c r="AC105" s="155">
        <v>7.9999998211861004E-2</v>
      </c>
      <c r="AD105" s="155">
        <f t="shared" si="46"/>
        <v>1.7021276215289576E-2</v>
      </c>
      <c r="AE105" s="155">
        <v>-0.460519999265671</v>
      </c>
      <c r="AF105" s="155">
        <f t="shared" si="47"/>
        <v>0.460519999265671</v>
      </c>
      <c r="AG105" s="155">
        <f t="shared" si="48"/>
        <v>5.2550173624419871</v>
      </c>
      <c r="AH105" s="155">
        <v>3.6500003337860099</v>
      </c>
      <c r="AI105" s="155">
        <v>28.389999389648398</v>
      </c>
      <c r="AJ105" s="155">
        <v>16.370000839199999</v>
      </c>
      <c r="AK105" s="155">
        <v>202</v>
      </c>
      <c r="AL105" s="155">
        <v>-1.28980004787445</v>
      </c>
      <c r="AM105" s="155">
        <v>-1.3409999608993499</v>
      </c>
      <c r="AN105" s="155">
        <v>-1.5970000028610201</v>
      </c>
      <c r="AO105" s="155">
        <v>-2.9030001163482599</v>
      </c>
      <c r="AP105" s="155">
        <f t="shared" si="49"/>
        <v>0.14174758577809748</v>
      </c>
      <c r="AQ105" s="155">
        <f t="shared" si="50"/>
        <v>0.87192871183861786</v>
      </c>
      <c r="AR105" s="155">
        <f t="shared" si="51"/>
        <v>0.54938419210390943</v>
      </c>
      <c r="AS105" s="155">
        <f t="shared" si="52"/>
        <v>5.5182072829131652</v>
      </c>
      <c r="AT105" s="155">
        <f t="shared" si="53"/>
        <v>1.28980004787445</v>
      </c>
      <c r="AU105" s="155">
        <f t="shared" si="54"/>
        <v>1.3409999608993499</v>
      </c>
      <c r="AV105" s="155">
        <f t="shared" si="55"/>
        <v>1.5970000028610201</v>
      </c>
      <c r="AW105" s="155">
        <f t="shared" si="56"/>
        <v>2.9030001163482599</v>
      </c>
      <c r="AX105" s="155">
        <f t="shared" si="57"/>
        <v>4.7443315352876017</v>
      </c>
      <c r="AY105" s="155">
        <f t="shared" si="58"/>
        <v>8.7704342637938542</v>
      </c>
      <c r="AZ105" s="155">
        <f t="shared" si="59"/>
        <v>6.5613777719873623</v>
      </c>
      <c r="BA105" s="155">
        <f t="shared" si="60"/>
        <v>3.5340636459796624</v>
      </c>
      <c r="BB105" s="155">
        <f t="shared" si="61"/>
        <v>5.8143465201776161</v>
      </c>
      <c r="BC105" s="155">
        <f t="shared" si="62"/>
        <v>6.6070604959387458</v>
      </c>
      <c r="BD105" s="155">
        <f t="shared" si="63"/>
        <v>6.1851269940152109</v>
      </c>
      <c r="BE105" s="155">
        <f t="shared" si="64"/>
        <v>6.5087118214821382</v>
      </c>
      <c r="BF105" s="159">
        <f t="shared" si="65"/>
        <v>5.8786731064428794</v>
      </c>
      <c r="BG105" s="223"/>
      <c r="BH105" s="12"/>
      <c r="BI105" s="12"/>
    </row>
    <row r="106" spans="1:61">
      <c r="A106" s="48" t="s">
        <v>280</v>
      </c>
      <c r="B106" s="46" t="s">
        <v>285</v>
      </c>
      <c r="C106" s="160">
        <v>1407</v>
      </c>
      <c r="D106" s="285">
        <f>IF('Datos de Indicador'!E223="No dato","x",ROUND(IF('Datos de Indicador'!E223=0,0,IF(LOG('Datos de Indicador'!E223)&gt;D$302,10,IF(LOG('Datos de Indicador'!E223)&lt;D$301,0,10-(D$302-LOG('Datos de Indicador'!E223))/(D$302-D$301)*10))),1))</f>
        <v>0</v>
      </c>
      <c r="E106" s="153">
        <f>IF('Datos de Indicador'!E223="No dato","x",IF('Datos de Indicador'!E223="No dato","x", ('Datos de Indicador'!E223)/'Datos de Indicador'!AX223))</f>
        <v>0</v>
      </c>
      <c r="F106" s="154">
        <f t="shared" si="33"/>
        <v>0</v>
      </c>
      <c r="G106" s="155">
        <f t="shared" si="34"/>
        <v>0</v>
      </c>
      <c r="H106" s="285">
        <f>IF('Datos de Indicador'!F223="No dato","x",ROUND(IF('Datos de Indicador'!F223=0,0,IF(LOG('Datos de Indicador'!F223*1/40)&gt;H$302,10,IF(LOG('Datos de Indicador'!F223*1/40)&lt;H$301,0,10-(H$302-LOG('Datos de Indicador'!F223*1/40))/(H$302-H$301)*10))),1))</f>
        <v>0</v>
      </c>
      <c r="I106" s="153">
        <f>IF('Datos de Indicador'!F223="No dato","x",IF('Datos de Indicador'!F223="No dato","x",( 'Datos de Indicador'!F223*1/40)/'Datos de Indicador'!AX223))</f>
        <v>0</v>
      </c>
      <c r="J106" s="154">
        <f t="shared" si="35"/>
        <v>0</v>
      </c>
      <c r="K106" s="156">
        <f t="shared" si="36"/>
        <v>0</v>
      </c>
      <c r="L106" s="286">
        <f>IF('Datos de Indicador'!G223="No dato","x",ROUND(IF('Datos de Indicador'!G223=0,0,IF(LOG('Datos de Indicador'!G223)&gt;L$302,10,IF(LOG('Datos de Indicador'!G223)&lt;L$301,0,10-(L$302-LOG('Datos de Indicador'!G223))/(L$302-L$301)*10))),1))</f>
        <v>0</v>
      </c>
      <c r="M106" s="157">
        <f>IF('Datos de Indicador'!G223="No dato","x",IF('Datos de Indicador'!G223="No dato","x", 'Datos de Indicador'!G223/'Datos de Indicador'!AX223))</f>
        <v>0</v>
      </c>
      <c r="N106" s="158">
        <f t="shared" si="37"/>
        <v>0</v>
      </c>
      <c r="O106" s="156">
        <f t="shared" si="38"/>
        <v>0</v>
      </c>
      <c r="P106" s="155">
        <f t="shared" si="39"/>
        <v>0</v>
      </c>
      <c r="Q106" s="285">
        <f>IF('Datos de Indicador'!I223="No dato","x",ROUND(IF('Datos de Indicador'!I223=0,0,IF(LOG('Datos de Indicador'!I223)&gt;Q$302,10,IF(LOG('Datos de Indicador'!I223)&lt;Q$301,0,10-(Q$302-LOG('Datos de Indicador'!I223))/(Q$302-Q$301)*10))),1))</f>
        <v>10</v>
      </c>
      <c r="R106" s="153">
        <f>IF('Datos de Indicador'!I223="No dato","x",IF('Datos de Indicador'!I223="No dato","x",( 'Datos de Indicador'!I223)/'Datos de Indicador'!AX223))</f>
        <v>1.7445404291989829E-2</v>
      </c>
      <c r="S106" s="154">
        <f t="shared" si="40"/>
        <v>10</v>
      </c>
      <c r="T106" s="289">
        <f>IF('Datos de Indicador'!J223="No dato","x",ROUND(IF('Datos de Indicador'!J223=0,0,IF(LOG('Datos de Indicador'!J223)&gt;T$302,10,IF(LOG('Datos de Indicador'!J223)&lt;T$301,0,10-(T$302-LOG('Datos de Indicador'!J223))/(T$302-T$301)*10))),1))</f>
        <v>10</v>
      </c>
      <c r="U106" s="307">
        <f>IF('Datos de Indicador'!J223="No dato","x",IF('Datos de Indicador'!J223="No dato","x", ('Datos de Indicador'!J223)/'Datos de Indicador'!AX223))</f>
        <v>3.3813607415347752E-4</v>
      </c>
      <c r="V106" s="289">
        <f t="shared" si="41"/>
        <v>10</v>
      </c>
      <c r="W106" s="292">
        <f t="shared" si="42"/>
        <v>10</v>
      </c>
      <c r="X106" s="289">
        <f>IF('Datos de Indicador'!K223="No dato","x",ROUND(IF('Datos de Indicador'!K223=0,0,IF(LOG('Datos de Indicador'!K223)&gt;X$302,10,IF(LOG('Datos de Indicador'!K223)&lt;X$301,0,10-(X$302-LOG('Datos de Indicador'!K223))/(X$302-X$301)*10))),1))</f>
        <v>10</v>
      </c>
      <c r="Y106" s="310">
        <f>IF('Datos de Indicador'!K223="No dato","x",IF('Datos de Indicador'!K223="No dato","x", ('Datos de Indicador'!K223)/'Datos de Indicador'!AX223))</f>
        <v>2.4008665404977252E-4</v>
      </c>
      <c r="Z106" s="289">
        <f t="shared" si="43"/>
        <v>10</v>
      </c>
      <c r="AA106" s="291">
        <f t="shared" si="44"/>
        <v>10</v>
      </c>
      <c r="AB106" s="155">
        <f t="shared" si="45"/>
        <v>10</v>
      </c>
      <c r="AC106" s="155">
        <v>0</v>
      </c>
      <c r="AD106" s="155">
        <f t="shared" si="46"/>
        <v>0</v>
      </c>
      <c r="AE106" s="155">
        <v>-0.441279977560043</v>
      </c>
      <c r="AF106" s="155">
        <f t="shared" si="47"/>
        <v>0.441279977560043</v>
      </c>
      <c r="AG106" s="155">
        <f t="shared" si="48"/>
        <v>4.7841406716288128</v>
      </c>
      <c r="AH106" s="155">
        <v>0</v>
      </c>
      <c r="AI106" s="155">
        <v>3.5000000000000002E-14</v>
      </c>
      <c r="AJ106" s="155">
        <v>1.4352964820900001E-14</v>
      </c>
      <c r="AK106" s="155">
        <v>40</v>
      </c>
      <c r="AL106" s="155">
        <v>-1.2804000377655</v>
      </c>
      <c r="AM106" s="155">
        <v>-1.56220006942749</v>
      </c>
      <c r="AN106" s="155">
        <v>-1.5695999860763501</v>
      </c>
      <c r="AO106" s="155">
        <v>-2.94159984588623</v>
      </c>
      <c r="AP106" s="155">
        <f t="shared" si="49"/>
        <v>0</v>
      </c>
      <c r="AQ106" s="155">
        <f t="shared" si="50"/>
        <v>1.0749385547883797E-15</v>
      </c>
      <c r="AR106" s="155">
        <f t="shared" si="51"/>
        <v>4.8169160526514261E-16</v>
      </c>
      <c r="AS106" s="155">
        <f t="shared" si="52"/>
        <v>0.98039215686274506</v>
      </c>
      <c r="AT106" s="155">
        <f t="shared" si="53"/>
        <v>1.2804000377655</v>
      </c>
      <c r="AU106" s="155">
        <f t="shared" si="54"/>
        <v>1.56220006942749</v>
      </c>
      <c r="AV106" s="155">
        <f t="shared" si="55"/>
        <v>1.5695999860763501</v>
      </c>
      <c r="AW106" s="155">
        <f t="shared" si="56"/>
        <v>2.94159984588623</v>
      </c>
      <c r="AX106" s="155">
        <f t="shared" si="57"/>
        <v>4.8616791107162953</v>
      </c>
      <c r="AY106" s="155">
        <f t="shared" si="58"/>
        <v>6.8137422226551898</v>
      </c>
      <c r="AZ106" s="155">
        <f t="shared" si="59"/>
        <v>6.907564898413435</v>
      </c>
      <c r="BA106" s="155">
        <f t="shared" si="60"/>
        <v>2.7623159818534311</v>
      </c>
      <c r="BB106" s="155">
        <f t="shared" si="61"/>
        <v>4.1436131851193823</v>
      </c>
      <c r="BC106" s="155">
        <f t="shared" si="62"/>
        <v>4.468957037109198</v>
      </c>
      <c r="BD106" s="155">
        <f t="shared" si="63"/>
        <v>4.4845941497355719</v>
      </c>
      <c r="BE106" s="155">
        <f t="shared" si="64"/>
        <v>3.9571180231193623</v>
      </c>
      <c r="BF106" s="159">
        <f t="shared" si="65"/>
        <v>4.1306901119381356</v>
      </c>
      <c r="BG106" s="223"/>
      <c r="BH106" s="12"/>
      <c r="BI106" s="12"/>
    </row>
    <row r="107" spans="1:61">
      <c r="A107" s="48" t="s">
        <v>142</v>
      </c>
      <c r="B107" s="46" t="s">
        <v>147</v>
      </c>
      <c r="C107" s="160">
        <v>306</v>
      </c>
      <c r="D107" s="285">
        <f>IF('Datos de Indicador'!E29="No dato","x",ROUND(IF('Datos de Indicador'!E29=0,0,IF(LOG('Datos de Indicador'!E29)&gt;D$302,10,IF(LOG('Datos de Indicador'!E29)&lt;D$301,0,10-(D$302-LOG('Datos de Indicador'!E29))/(D$302-D$301)*10))),1))</f>
        <v>10</v>
      </c>
      <c r="E107" s="153">
        <f>IF('Datos de Indicador'!E29="No dato","x",IF('Datos de Indicador'!E29="No dato","x", ('Datos de Indicador'!E29)/'Datos de Indicador'!AX29))</f>
        <v>8.6517853383910224E-4</v>
      </c>
      <c r="F107" s="154">
        <f t="shared" si="33"/>
        <v>10</v>
      </c>
      <c r="G107" s="155">
        <f t="shared" si="34"/>
        <v>10</v>
      </c>
      <c r="H107" s="285">
        <f>IF('Datos de Indicador'!F29="No dato","x",ROUND(IF('Datos de Indicador'!F29=0,0,IF(LOG('Datos de Indicador'!F29*1/40)&gt;H$302,10,IF(LOG('Datos de Indicador'!F29*1/40)&lt;H$301,0,10-(H$302-LOG('Datos de Indicador'!F29*1/40))/(H$302-H$301)*10))),1))</f>
        <v>0</v>
      </c>
      <c r="I107" s="153">
        <f>IF('Datos de Indicador'!F29="No dato","x",IF('Datos de Indicador'!F29="No dato","x",( 'Datos de Indicador'!F29*1/40)/'Datos de Indicador'!AX29))</f>
        <v>0</v>
      </c>
      <c r="J107" s="154">
        <f t="shared" si="35"/>
        <v>0</v>
      </c>
      <c r="K107" s="156">
        <f t="shared" si="36"/>
        <v>0</v>
      </c>
      <c r="L107" s="286">
        <f>IF('Datos de Indicador'!G29="No dato","x",ROUND(IF('Datos de Indicador'!G29=0,0,IF(LOG('Datos de Indicador'!G29)&gt;L$302,10,IF(LOG('Datos de Indicador'!G29)&lt;L$301,0,10-(L$302-LOG('Datos de Indicador'!G29))/(L$302-L$301)*10))),1))</f>
        <v>0</v>
      </c>
      <c r="M107" s="157">
        <f>IF('Datos de Indicador'!G29="No dato","x",IF('Datos de Indicador'!G29="No dato","x", 'Datos de Indicador'!G29/'Datos de Indicador'!AX29))</f>
        <v>0</v>
      </c>
      <c r="N107" s="158">
        <f t="shared" si="37"/>
        <v>0</v>
      </c>
      <c r="O107" s="156">
        <f t="shared" si="38"/>
        <v>0</v>
      </c>
      <c r="P107" s="155">
        <f t="shared" si="39"/>
        <v>0</v>
      </c>
      <c r="Q107" s="285">
        <f>IF('Datos de Indicador'!I29="No dato","x",ROUND(IF('Datos de Indicador'!I29=0,0,IF(LOG('Datos de Indicador'!I29)&gt;Q$302,10,IF(LOG('Datos de Indicador'!I29)&lt;Q$301,0,10-(Q$302-LOG('Datos de Indicador'!I29))/(Q$302-Q$301)*10))),1))</f>
        <v>10</v>
      </c>
      <c r="R107" s="153">
        <f>IF('Datos de Indicador'!I29="No dato","x",IF('Datos de Indicador'!I29="No dato","x",( 'Datos de Indicador'!I29)/'Datos de Indicador'!AX29))</f>
        <v>5.4846139198728803E-3</v>
      </c>
      <c r="S107" s="154">
        <f t="shared" si="40"/>
        <v>10</v>
      </c>
      <c r="T107" s="289">
        <f>IF('Datos de Indicador'!J29="No dato","x",ROUND(IF('Datos de Indicador'!J29=0,0,IF(LOG('Datos de Indicador'!J29)&gt;T$302,10,IF(LOG('Datos de Indicador'!J29)&lt;T$301,0,10-(T$302-LOG('Datos de Indicador'!J29))/(T$302-T$301)*10))),1))</f>
        <v>10</v>
      </c>
      <c r="U107" s="307">
        <f>IF('Datos de Indicador'!J29="No dato","x",IF('Datos de Indicador'!J29="No dato","x", ('Datos de Indicador'!J29)/'Datos de Indicador'!AX29))</f>
        <v>3.4971366066693677E-4</v>
      </c>
      <c r="V107" s="289">
        <f t="shared" si="41"/>
        <v>10</v>
      </c>
      <c r="W107" s="292">
        <f t="shared" si="42"/>
        <v>10</v>
      </c>
      <c r="X107" s="289">
        <f>IF('Datos de Indicador'!K29="No dato","x",ROUND(IF('Datos de Indicador'!K29=0,0,IF(LOG('Datos de Indicador'!K29)&gt;X$302,10,IF(LOG('Datos de Indicador'!K29)&lt;X$301,0,10-(X$302-LOG('Datos de Indicador'!K29))/(X$302-X$301)*10))),1))</f>
        <v>10</v>
      </c>
      <c r="Y107" s="310">
        <f>IF('Datos de Indicador'!K29="No dato","x",IF('Datos de Indicador'!K29="No dato","x", ('Datos de Indicador'!K29)/'Datos de Indicador'!AX29))</f>
        <v>3.2047926964375045E-4</v>
      </c>
      <c r="Z107" s="289">
        <f t="shared" si="43"/>
        <v>10</v>
      </c>
      <c r="AA107" s="291">
        <f t="shared" si="44"/>
        <v>10</v>
      </c>
      <c r="AB107" s="155">
        <f t="shared" si="45"/>
        <v>10</v>
      </c>
      <c r="AC107" s="155">
        <v>5.9999998658895E-2</v>
      </c>
      <c r="AD107" s="155">
        <f t="shared" si="46"/>
        <v>1.2765957161467022E-2</v>
      </c>
      <c r="AE107" s="155">
        <v>-0.43676000833511402</v>
      </c>
      <c r="AF107" s="155">
        <f t="shared" si="47"/>
        <v>0.43676000833511402</v>
      </c>
      <c r="AG107" s="155">
        <f t="shared" si="48"/>
        <v>4.6735197906456394</v>
      </c>
      <c r="AH107" s="155">
        <v>2.3400001525878902</v>
      </c>
      <c r="AI107" s="155">
        <v>15.201998710632299</v>
      </c>
      <c r="AJ107" s="155">
        <v>9.0299987792999996</v>
      </c>
      <c r="AK107" s="155">
        <v>183</v>
      </c>
      <c r="AL107" s="155">
        <v>-1.52776002883911</v>
      </c>
      <c r="AM107" s="155">
        <v>-1.75727999210357</v>
      </c>
      <c r="AN107" s="155">
        <v>-1.74984002113342</v>
      </c>
      <c r="AO107" s="155">
        <v>-2.9378800392150799</v>
      </c>
      <c r="AP107" s="155">
        <f t="shared" si="49"/>
        <v>9.0873792333510284E-2</v>
      </c>
      <c r="AQ107" s="155">
        <f t="shared" si="50"/>
        <v>0.46689184354005409</v>
      </c>
      <c r="AR107" s="155">
        <f t="shared" si="51"/>
        <v>0.30305060047311877</v>
      </c>
      <c r="AS107" s="155">
        <f t="shared" si="52"/>
        <v>4.9859943977591037</v>
      </c>
      <c r="AT107" s="155">
        <f t="shared" si="53"/>
        <v>1.52776002883911</v>
      </c>
      <c r="AU107" s="155">
        <f t="shared" si="54"/>
        <v>1.75727999210357</v>
      </c>
      <c r="AV107" s="155">
        <f t="shared" si="55"/>
        <v>1.74984002113342</v>
      </c>
      <c r="AW107" s="155">
        <f t="shared" si="56"/>
        <v>2.9378800392150799</v>
      </c>
      <c r="AX107" s="155">
        <f t="shared" si="57"/>
        <v>1.773693579412009</v>
      </c>
      <c r="AY107" s="155">
        <f t="shared" si="58"/>
        <v>5.0881041358290622</v>
      </c>
      <c r="AZ107" s="155">
        <f t="shared" si="59"/>
        <v>4.6303115560632175</v>
      </c>
      <c r="BA107" s="155">
        <f t="shared" si="60"/>
        <v>2.8366883192719445</v>
      </c>
      <c r="BB107" s="155">
        <f t="shared" si="61"/>
        <v>5.3107612286242531</v>
      </c>
      <c r="BC107" s="155">
        <f t="shared" si="62"/>
        <v>5.9258326632281859</v>
      </c>
      <c r="BD107" s="155">
        <f t="shared" si="63"/>
        <v>5.8222270260893891</v>
      </c>
      <c r="BE107" s="155">
        <f t="shared" si="64"/>
        <v>6.3037804528385069</v>
      </c>
      <c r="BF107" s="159">
        <f t="shared" si="65"/>
        <v>5.7810476246345175</v>
      </c>
      <c r="BG107" s="223"/>
      <c r="BH107" s="12"/>
      <c r="BI107" s="12"/>
    </row>
    <row r="108" spans="1:61">
      <c r="A108" s="48" t="s">
        <v>61</v>
      </c>
      <c r="B108" s="46" t="s">
        <v>147</v>
      </c>
      <c r="C108" s="160">
        <v>807</v>
      </c>
      <c r="D108" s="285">
        <f>IF('Datos de Indicador'!E121="No dato","x",ROUND(IF('Datos de Indicador'!E121=0,0,IF(LOG('Datos de Indicador'!E121)&gt;D$302,10,IF(LOG('Datos de Indicador'!E121)&lt;D$301,0,10-(D$302-LOG('Datos de Indicador'!E121))/(D$302-D$301)*10))),1))</f>
        <v>0</v>
      </c>
      <c r="E108" s="153">
        <f>IF('Datos de Indicador'!E121="No dato","x",IF('Datos de Indicador'!E121="No dato","x", ('Datos de Indicador'!E121)/'Datos de Indicador'!AX121))</f>
        <v>0</v>
      </c>
      <c r="F108" s="154">
        <f t="shared" si="33"/>
        <v>0</v>
      </c>
      <c r="G108" s="155">
        <f t="shared" si="34"/>
        <v>0</v>
      </c>
      <c r="H108" s="285">
        <f>IF('Datos de Indicador'!F121="No dato","x",ROUND(IF('Datos de Indicador'!F121=0,0,IF(LOG('Datos de Indicador'!F121*1/40)&gt;H$302,10,IF(LOG('Datos de Indicador'!F121*1/40)&lt;H$301,0,10-(H$302-LOG('Datos de Indicador'!F121*1/40))/(H$302-H$301)*10))),1))</f>
        <v>0</v>
      </c>
      <c r="I108" s="153">
        <f>IF('Datos de Indicador'!F121="No dato","x",IF('Datos de Indicador'!F121="No dato","x",( 'Datos de Indicador'!F121*1/40)/'Datos de Indicador'!AX121))</f>
        <v>0</v>
      </c>
      <c r="J108" s="154">
        <f t="shared" si="35"/>
        <v>0</v>
      </c>
      <c r="K108" s="156">
        <f t="shared" si="36"/>
        <v>0</v>
      </c>
      <c r="L108" s="286">
        <f>IF('Datos de Indicador'!G121="No dato","x",ROUND(IF('Datos de Indicador'!G121=0,0,IF(LOG('Datos de Indicador'!G121)&gt;L$302,10,IF(LOG('Datos de Indicador'!G121)&lt;L$301,0,10-(L$302-LOG('Datos de Indicador'!G121))/(L$302-L$301)*10))),1))</f>
        <v>0</v>
      </c>
      <c r="M108" s="157">
        <f>IF('Datos de Indicador'!G121="No dato","x",IF('Datos de Indicador'!G121="No dato","x", 'Datos de Indicador'!G121/'Datos de Indicador'!AX121))</f>
        <v>0</v>
      </c>
      <c r="N108" s="158">
        <f t="shared" si="37"/>
        <v>0</v>
      </c>
      <c r="O108" s="156">
        <f t="shared" si="38"/>
        <v>0</v>
      </c>
      <c r="P108" s="155">
        <f t="shared" si="39"/>
        <v>0</v>
      </c>
      <c r="Q108" s="285">
        <f>IF('Datos de Indicador'!I121="No dato","x",ROUND(IF('Datos de Indicador'!I121=0,0,IF(LOG('Datos de Indicador'!I121)&gt;Q$302,10,IF(LOG('Datos de Indicador'!I121)&lt;Q$301,0,10-(Q$302-LOG('Datos de Indicador'!I121))/(Q$302-Q$301)*10))),1))</f>
        <v>10</v>
      </c>
      <c r="R108" s="153">
        <f>IF('Datos de Indicador'!I121="No dato","x",IF('Datos de Indicador'!I121="No dato","x",( 'Datos de Indicador'!I121)/'Datos de Indicador'!AX121))</f>
        <v>0.35312886514779429</v>
      </c>
      <c r="S108" s="154">
        <f t="shared" si="40"/>
        <v>10</v>
      </c>
      <c r="T108" s="289">
        <f>IF('Datos de Indicador'!J121="No dato","x",ROUND(IF('Datos de Indicador'!J121=0,0,IF(LOG('Datos de Indicador'!J121)&gt;T$302,10,IF(LOG('Datos de Indicador'!J121)&lt;T$301,0,10-(T$302-LOG('Datos de Indicador'!J121))/(T$302-T$301)*10))),1))</f>
        <v>10</v>
      </c>
      <c r="U108" s="307">
        <f>IF('Datos de Indicador'!J121="No dato","x",IF('Datos de Indicador'!J121="No dato","x", ('Datos de Indicador'!J121)/'Datos de Indicador'!AX121))</f>
        <v>3.2308602362557582E-4</v>
      </c>
      <c r="V108" s="289">
        <f t="shared" si="41"/>
        <v>10</v>
      </c>
      <c r="W108" s="292">
        <f t="shared" si="42"/>
        <v>10</v>
      </c>
      <c r="X108" s="289">
        <f>IF('Datos de Indicador'!K121="No dato","x",ROUND(IF('Datos de Indicador'!K121=0,0,IF(LOG('Datos de Indicador'!K121)&gt;X$302,10,IF(LOG('Datos de Indicador'!K121)&lt;X$301,0,10-(X$302-LOG('Datos de Indicador'!K121))/(X$302-X$301)*10))),1))</f>
        <v>10</v>
      </c>
      <c r="Y108" s="310">
        <f>IF('Datos de Indicador'!K121="No dato","x",IF('Datos de Indicador'!K121="No dato","x", ('Datos de Indicador'!K121)/'Datos de Indicador'!AX121))</f>
        <v>3.1299473321734608E-4</v>
      </c>
      <c r="Z108" s="289">
        <f t="shared" si="43"/>
        <v>10</v>
      </c>
      <c r="AA108" s="291">
        <f t="shared" si="44"/>
        <v>10</v>
      </c>
      <c r="AB108" s="155">
        <f t="shared" si="45"/>
        <v>10</v>
      </c>
      <c r="AC108" s="155">
        <v>3.4099996089935298</v>
      </c>
      <c r="AD108" s="155">
        <f t="shared" si="46"/>
        <v>0.72553183170075097</v>
      </c>
      <c r="AE108" s="155">
        <v>-0.49108001589775102</v>
      </c>
      <c r="AF108" s="155">
        <f t="shared" si="47"/>
        <v>0.49108001589775102</v>
      </c>
      <c r="AG108" s="155">
        <f t="shared" si="48"/>
        <v>6.0029374907597273</v>
      </c>
      <c r="AH108" s="155">
        <v>45.819995880126903</v>
      </c>
      <c r="AI108" s="155">
        <v>93.449996948242102</v>
      </c>
      <c r="AJ108" s="155">
        <v>67.150001525899995</v>
      </c>
      <c r="AK108" s="155">
        <v>279</v>
      </c>
      <c r="AL108" s="155">
        <v>-1.2253999710082999</v>
      </c>
      <c r="AM108" s="155">
        <v>-1.35319995880127</v>
      </c>
      <c r="AN108" s="155">
        <v>-1.65579998493194</v>
      </c>
      <c r="AO108" s="155">
        <v>-2.9138000011443999</v>
      </c>
      <c r="AP108" s="155">
        <f t="shared" si="49"/>
        <v>1.7794173157330837</v>
      </c>
      <c r="AQ108" s="155">
        <f t="shared" si="50"/>
        <v>2.8700858475577675</v>
      </c>
      <c r="AR108" s="155">
        <f t="shared" si="51"/>
        <v>2.253582617402341</v>
      </c>
      <c r="AS108" s="155">
        <f t="shared" si="52"/>
        <v>7.6750700280112047</v>
      </c>
      <c r="AT108" s="155">
        <f t="shared" si="53"/>
        <v>1.2253999710082999</v>
      </c>
      <c r="AU108" s="155">
        <f t="shared" si="54"/>
        <v>1.35319995880127</v>
      </c>
      <c r="AV108" s="155">
        <f t="shared" si="55"/>
        <v>1.65579998493194</v>
      </c>
      <c r="AW108" s="155">
        <f t="shared" si="56"/>
        <v>2.9138000011443999</v>
      </c>
      <c r="AX108" s="155">
        <f t="shared" si="57"/>
        <v>5.5482873598104776</v>
      </c>
      <c r="AY108" s="155">
        <f t="shared" si="58"/>
        <v>8.662515515672812</v>
      </c>
      <c r="AZ108" s="155">
        <f t="shared" si="59"/>
        <v>5.8184659341221643</v>
      </c>
      <c r="BA108" s="155">
        <f t="shared" si="60"/>
        <v>3.3181350380847663</v>
      </c>
      <c r="BB108" s="155">
        <f t="shared" si="61"/>
        <v>4.5546174459239266</v>
      </c>
      <c r="BC108" s="155">
        <f t="shared" si="62"/>
        <v>5.2554335605384299</v>
      </c>
      <c r="BD108" s="155">
        <f t="shared" si="63"/>
        <v>4.6786747585874169</v>
      </c>
      <c r="BE108" s="155">
        <f t="shared" si="64"/>
        <v>5.1655341776826615</v>
      </c>
      <c r="BF108" s="159">
        <f t="shared" si="65"/>
        <v>4.4547448870767461</v>
      </c>
      <c r="BG108" s="223"/>
      <c r="BH108" s="12"/>
      <c r="BI108" s="12"/>
    </row>
    <row r="109" spans="1:61">
      <c r="A109" s="50" t="s">
        <v>18</v>
      </c>
      <c r="B109" s="46" t="s">
        <v>30</v>
      </c>
      <c r="C109" s="160">
        <v>512</v>
      </c>
      <c r="D109" s="285">
        <f>IF('Datos de Indicador'!E79="No dato","x",ROUND(IF('Datos de Indicador'!E79=0,0,IF(LOG('Datos de Indicador'!E79)&gt;D$302,10,IF(LOG('Datos de Indicador'!E79)&lt;D$301,0,10-(D$302-LOG('Datos de Indicador'!E79))/(D$302-D$301)*10))),1))</f>
        <v>10</v>
      </c>
      <c r="E109" s="153">
        <f>IF('Datos de Indicador'!E79="No dato","x",IF('Datos de Indicador'!E79="No dato","x", ('Datos de Indicador'!E79)/'Datos de Indicador'!AX79))</f>
        <v>0.18189239468294469</v>
      </c>
      <c r="F109" s="154">
        <f t="shared" si="33"/>
        <v>10</v>
      </c>
      <c r="G109" s="155">
        <f t="shared" si="34"/>
        <v>10</v>
      </c>
      <c r="H109" s="285">
        <f>IF('Datos de Indicador'!F79="No dato","x",ROUND(IF('Datos de Indicador'!F79=0,0,IF(LOG('Datos de Indicador'!F79*1/40)&gt;H$302,10,IF(LOG('Datos de Indicador'!F79*1/40)&lt;H$301,0,10-(H$302-LOG('Datos de Indicador'!F79*1/40))/(H$302-H$301)*10))),1))</f>
        <v>0</v>
      </c>
      <c r="I109" s="153">
        <f>IF('Datos de Indicador'!F79="No dato","x",IF('Datos de Indicador'!F79="No dato","x",( 'Datos de Indicador'!F79*1/40)/'Datos de Indicador'!AX79))</f>
        <v>0</v>
      </c>
      <c r="J109" s="154">
        <f t="shared" si="35"/>
        <v>0</v>
      </c>
      <c r="K109" s="156">
        <f t="shared" si="36"/>
        <v>0</v>
      </c>
      <c r="L109" s="286">
        <f>IF('Datos de Indicador'!G79="No dato","x",ROUND(IF('Datos de Indicador'!G79=0,0,IF(LOG('Datos de Indicador'!G79)&gt;L$302,10,IF(LOG('Datos de Indicador'!G79)&lt;L$301,0,10-(L$302-LOG('Datos de Indicador'!G79))/(L$302-L$301)*10))),1))</f>
        <v>0</v>
      </c>
      <c r="M109" s="157">
        <f>IF('Datos de Indicador'!G79="No dato","x",IF('Datos de Indicador'!G79="No dato","x", 'Datos de Indicador'!G79/'Datos de Indicador'!AX79))</f>
        <v>0</v>
      </c>
      <c r="N109" s="158">
        <f t="shared" si="37"/>
        <v>0</v>
      </c>
      <c r="O109" s="156">
        <f t="shared" si="38"/>
        <v>0</v>
      </c>
      <c r="P109" s="155">
        <f t="shared" si="39"/>
        <v>0</v>
      </c>
      <c r="Q109" s="285">
        <f>IF('Datos de Indicador'!I79="No dato","x",ROUND(IF('Datos de Indicador'!I79=0,0,IF(LOG('Datos de Indicador'!I79)&gt;Q$302,10,IF(LOG('Datos de Indicador'!I79)&lt;Q$301,0,10-(Q$302-LOG('Datos de Indicador'!I79))/(Q$302-Q$301)*10))),1))</f>
        <v>0</v>
      </c>
      <c r="R109" s="153">
        <f>IF('Datos de Indicador'!I79="No dato","x",IF('Datos de Indicador'!I79="No dato","x",( 'Datos de Indicador'!I79)/'Datos de Indicador'!AX79))</f>
        <v>0</v>
      </c>
      <c r="S109" s="154">
        <f t="shared" si="40"/>
        <v>0</v>
      </c>
      <c r="T109" s="289">
        <f>IF('Datos de Indicador'!J79="No dato","x",ROUND(IF('Datos de Indicador'!J79=0,0,IF(LOG('Datos de Indicador'!J79)&gt;T$302,10,IF(LOG('Datos de Indicador'!J79)&lt;T$301,0,10-(T$302-LOG('Datos de Indicador'!J79))/(T$302-T$301)*10))),1))</f>
        <v>10</v>
      </c>
      <c r="U109" s="307">
        <f>IF('Datos de Indicador'!J79="No dato","x",IF('Datos de Indicador'!J79="No dato","x", ('Datos de Indicador'!J79)/'Datos de Indicador'!AX79))</f>
        <v>3.5086123747192342E-4</v>
      </c>
      <c r="V109" s="289">
        <f t="shared" si="41"/>
        <v>10</v>
      </c>
      <c r="W109" s="292">
        <f t="shared" si="42"/>
        <v>10</v>
      </c>
      <c r="X109" s="289">
        <f>IF('Datos de Indicador'!K79="No dato","x",ROUND(IF('Datos de Indicador'!K79=0,0,IF(LOG('Datos de Indicador'!K79)&gt;X$302,10,IF(LOG('Datos de Indicador'!K79)&lt;X$301,0,10-(X$302-LOG('Datos de Indicador'!K79))/(X$302-X$301)*10))),1))</f>
        <v>0</v>
      </c>
      <c r="Y109" s="310">
        <f>IF('Datos de Indicador'!K79="No dato","x",IF('Datos de Indicador'!K79="No dato","x", ('Datos de Indicador'!K79)/'Datos de Indicador'!AX79))</f>
        <v>0</v>
      </c>
      <c r="Z109" s="289">
        <f t="shared" si="43"/>
        <v>0</v>
      </c>
      <c r="AA109" s="291">
        <f t="shared" si="44"/>
        <v>0</v>
      </c>
      <c r="AB109" s="155">
        <f t="shared" si="45"/>
        <v>0</v>
      </c>
      <c r="AC109" s="155">
        <v>1.03999996185302</v>
      </c>
      <c r="AD109" s="155">
        <f t="shared" si="46"/>
        <v>0.22127658762830213</v>
      </c>
      <c r="AE109" s="155">
        <v>-0.42671999335289001</v>
      </c>
      <c r="AF109" s="155">
        <f t="shared" si="47"/>
        <v>0.42671999335289001</v>
      </c>
      <c r="AG109" s="155">
        <f t="shared" si="48"/>
        <v>4.4278023427717921</v>
      </c>
      <c r="AH109" s="155">
        <v>55.739997863769503</v>
      </c>
      <c r="AI109" s="155">
        <v>155.69999694824199</v>
      </c>
      <c r="AJ109" s="155">
        <v>114.56999969500001</v>
      </c>
      <c r="AK109" s="155">
        <v>271</v>
      </c>
      <c r="AL109" s="155">
        <v>-1.3465999364852901</v>
      </c>
      <c r="AM109" s="155">
        <v>-1.5593999624252299</v>
      </c>
      <c r="AN109" s="155">
        <v>-1.6416000127792301</v>
      </c>
      <c r="AO109" s="155">
        <v>-2.9176001548767001</v>
      </c>
      <c r="AP109" s="155">
        <f t="shared" si="49"/>
        <v>2.1646601112143498</v>
      </c>
      <c r="AQ109" s="155">
        <f t="shared" si="50"/>
        <v>4.781940848574239</v>
      </c>
      <c r="AR109" s="155">
        <f t="shared" si="51"/>
        <v>3.8450179288359001</v>
      </c>
      <c r="AS109" s="155">
        <f t="shared" si="52"/>
        <v>7.4509803921568629</v>
      </c>
      <c r="AT109" s="155">
        <f t="shared" si="53"/>
        <v>1.3465999364852901</v>
      </c>
      <c r="AU109" s="155">
        <f t="shared" si="54"/>
        <v>1.5593999624252299</v>
      </c>
      <c r="AV109" s="155">
        <f t="shared" si="55"/>
        <v>1.6416000127792301</v>
      </c>
      <c r="AW109" s="155">
        <f t="shared" si="56"/>
        <v>2.9176001548767001</v>
      </c>
      <c r="AX109" s="155">
        <f t="shared" si="57"/>
        <v>4.0352547219812243</v>
      </c>
      <c r="AY109" s="155">
        <f t="shared" si="58"/>
        <v>6.8385114107090104</v>
      </c>
      <c r="AZ109" s="155">
        <f t="shared" si="59"/>
        <v>5.9978763189226321</v>
      </c>
      <c r="BA109" s="155">
        <f t="shared" si="60"/>
        <v>3.2421562734320664</v>
      </c>
      <c r="BB109" s="155">
        <f t="shared" si="61"/>
        <v>4.3666524721992621</v>
      </c>
      <c r="BC109" s="155">
        <f t="shared" si="62"/>
        <v>5.2700753765472079</v>
      </c>
      <c r="BD109" s="155">
        <f t="shared" si="63"/>
        <v>4.9738157079597558</v>
      </c>
      <c r="BE109" s="155">
        <f t="shared" si="64"/>
        <v>5.1155227775981551</v>
      </c>
      <c r="BF109" s="159">
        <f t="shared" si="65"/>
        <v>4.1081798217333487</v>
      </c>
      <c r="BG109" s="223"/>
      <c r="BH109" s="12"/>
      <c r="BI109" s="12"/>
    </row>
    <row r="110" spans="1:61">
      <c r="A110" s="48" t="s">
        <v>183</v>
      </c>
      <c r="B110" s="46" t="s">
        <v>129</v>
      </c>
      <c r="C110" s="160">
        <v>105</v>
      </c>
      <c r="D110" s="285">
        <f>IF('Datos de Indicador'!E10="No dato","x",ROUND(IF('Datos de Indicador'!E10=0,0,IF(LOG('Datos de Indicador'!E10)&gt;D$302,10,IF(LOG('Datos de Indicador'!E10)&lt;D$301,0,10-(D$302-LOG('Datos de Indicador'!E10))/(D$302-D$301)*10))),1))</f>
        <v>10</v>
      </c>
      <c r="E110" s="153">
        <f>IF('Datos de Indicador'!E10="No dato","x",IF('Datos de Indicador'!E10="No dato","x", ('Datos de Indicador'!E10)/'Datos de Indicador'!AX10))</f>
        <v>6.4782985155371786E-2</v>
      </c>
      <c r="F110" s="154">
        <f t="shared" si="33"/>
        <v>10</v>
      </c>
      <c r="G110" s="155">
        <f t="shared" si="34"/>
        <v>10</v>
      </c>
      <c r="H110" s="285">
        <f>IF('Datos de Indicador'!F10="No dato","x",ROUND(IF('Datos de Indicador'!F10=0,0,IF(LOG('Datos de Indicador'!F10*1/40)&gt;H$302,10,IF(LOG('Datos de Indicador'!F10*1/40)&lt;H$301,0,10-(H$302-LOG('Datos de Indicador'!F10*1/40))/(H$302-H$301)*10))),1))</f>
        <v>0</v>
      </c>
      <c r="I110" s="153">
        <f>IF('Datos de Indicador'!F10="No dato","x",IF('Datos de Indicador'!F10="No dato","x",( 'Datos de Indicador'!F10*1/40)/'Datos de Indicador'!AX10))</f>
        <v>0</v>
      </c>
      <c r="J110" s="154">
        <f t="shared" si="35"/>
        <v>0</v>
      </c>
      <c r="K110" s="156">
        <f t="shared" si="36"/>
        <v>0</v>
      </c>
      <c r="L110" s="286">
        <f>IF('Datos de Indicador'!G10="No dato","x",ROUND(IF('Datos de Indicador'!G10=0,0,IF(LOG('Datos de Indicador'!G10)&gt;L$302,10,IF(LOG('Datos de Indicador'!G10)&lt;L$301,0,10-(L$302-LOG('Datos de Indicador'!G10))/(L$302-L$301)*10))),1))</f>
        <v>0</v>
      </c>
      <c r="M110" s="157">
        <f>IF('Datos de Indicador'!G10="No dato","x",IF('Datos de Indicador'!G10="No dato","x", 'Datos de Indicador'!G10/'Datos de Indicador'!AX10))</f>
        <v>0</v>
      </c>
      <c r="N110" s="158">
        <f t="shared" si="37"/>
        <v>0</v>
      </c>
      <c r="O110" s="156">
        <f t="shared" si="38"/>
        <v>0</v>
      </c>
      <c r="P110" s="155">
        <f t="shared" si="39"/>
        <v>0</v>
      </c>
      <c r="Q110" s="285">
        <f>IF('Datos de Indicador'!I10="No dato","x",ROUND(IF('Datos de Indicador'!I10=0,0,IF(LOG('Datos de Indicador'!I10)&gt;Q$302,10,IF(LOG('Datos de Indicador'!I10)&lt;Q$301,0,10-(Q$302-LOG('Datos de Indicador'!I10))/(Q$302-Q$301)*10))),1))</f>
        <v>0</v>
      </c>
      <c r="R110" s="153">
        <f>IF('Datos de Indicador'!I10="No dato","x",IF('Datos de Indicador'!I10="No dato","x",( 'Datos de Indicador'!I10)/'Datos de Indicador'!AX10))</f>
        <v>0</v>
      </c>
      <c r="S110" s="154">
        <f t="shared" si="40"/>
        <v>0</v>
      </c>
      <c r="T110" s="289">
        <f>IF('Datos de Indicador'!J10="No dato","x",ROUND(IF('Datos de Indicador'!J10=0,0,IF(LOG('Datos de Indicador'!J10)&gt;T$302,10,IF(LOG('Datos de Indicador'!J10)&lt;T$301,0,10-(T$302-LOG('Datos de Indicador'!J10))/(T$302-T$301)*10))),1))</f>
        <v>10</v>
      </c>
      <c r="U110" s="307">
        <f>IF('Datos de Indicador'!J10="No dato","x",IF('Datos de Indicador'!J10="No dato","x", ('Datos de Indicador'!J10)/'Datos de Indicador'!AX10))</f>
        <v>3.2904958222722432E-4</v>
      </c>
      <c r="V110" s="289">
        <f t="shared" si="41"/>
        <v>10</v>
      </c>
      <c r="W110" s="292">
        <f t="shared" si="42"/>
        <v>10</v>
      </c>
      <c r="X110" s="289">
        <f>IF('Datos de Indicador'!K10="No dato","x",ROUND(IF('Datos de Indicador'!K10=0,0,IF(LOG('Datos de Indicador'!K10)&gt;X$302,10,IF(LOG('Datos de Indicador'!K10)&lt;X$301,0,10-(X$302-LOG('Datos de Indicador'!K10))/(X$302-X$301)*10))),1))</f>
        <v>10</v>
      </c>
      <c r="Y110" s="310">
        <f>IF('Datos de Indicador'!K10="No dato","x",IF('Datos de Indicador'!K10="No dato","x", ('Datos de Indicador'!K10)/'Datos de Indicador'!AX10))</f>
        <v>3.5633220731471366E-6</v>
      </c>
      <c r="Z110" s="289">
        <f t="shared" si="43"/>
        <v>10</v>
      </c>
      <c r="AA110" s="292">
        <f t="shared" si="44"/>
        <v>10</v>
      </c>
      <c r="AB110" s="155">
        <f t="shared" si="45"/>
        <v>0</v>
      </c>
      <c r="AC110" s="155">
        <v>0.10200000554323201</v>
      </c>
      <c r="AD110" s="155">
        <f t="shared" si="46"/>
        <v>2.1702128838985531E-2</v>
      </c>
      <c r="AE110" s="155">
        <v>-0.44980001449585</v>
      </c>
      <c r="AF110" s="155">
        <f t="shared" si="47"/>
        <v>0.44980001449585</v>
      </c>
      <c r="AG110" s="155">
        <f t="shared" si="48"/>
        <v>4.9926584612301248</v>
      </c>
      <c r="AH110" s="155">
        <v>10.619999885559</v>
      </c>
      <c r="AI110" s="155">
        <v>32.840000152587798</v>
      </c>
      <c r="AJ110" s="155">
        <v>19.8759994507</v>
      </c>
      <c r="AK110" s="155">
        <v>197</v>
      </c>
      <c r="AL110" s="155">
        <v>-1.10508000850677</v>
      </c>
      <c r="AM110" s="155">
        <v>-1.57331991195678</v>
      </c>
      <c r="AN110" s="155">
        <v>-1.5818799734115601</v>
      </c>
      <c r="AO110" s="155">
        <v>-2.8550400733947701</v>
      </c>
      <c r="AP110" s="155">
        <f t="shared" si="49"/>
        <v>0.41242718002170875</v>
      </c>
      <c r="AQ110" s="155">
        <f t="shared" si="50"/>
        <v>1.0085994943792256</v>
      </c>
      <c r="AR110" s="155">
        <f t="shared" si="51"/>
        <v>0.66704699698807124</v>
      </c>
      <c r="AS110" s="155">
        <f t="shared" si="52"/>
        <v>5.3781512605042012</v>
      </c>
      <c r="AT110" s="155">
        <f t="shared" si="53"/>
        <v>1.10508000850677</v>
      </c>
      <c r="AU110" s="155">
        <f t="shared" si="54"/>
        <v>1.57331991195678</v>
      </c>
      <c r="AV110" s="155">
        <f t="shared" si="55"/>
        <v>1.5818799734115601</v>
      </c>
      <c r="AW110" s="155">
        <f t="shared" si="56"/>
        <v>2.8550400733947701</v>
      </c>
      <c r="AX110" s="155">
        <f t="shared" si="57"/>
        <v>7.0503342418433643</v>
      </c>
      <c r="AY110" s="155">
        <f t="shared" si="58"/>
        <v>6.7153783135208105</v>
      </c>
      <c r="AZ110" s="155">
        <f t="shared" si="59"/>
        <v>6.7524126749117555</v>
      </c>
      <c r="BA110" s="155">
        <f t="shared" si="60"/>
        <v>4.4929576994817797</v>
      </c>
      <c r="BB110" s="155">
        <f t="shared" si="61"/>
        <v>6.2437935703108458</v>
      </c>
      <c r="BC110" s="155">
        <f t="shared" si="62"/>
        <v>6.287329634650006</v>
      </c>
      <c r="BD110" s="155">
        <f t="shared" si="63"/>
        <v>6.2365766119833035</v>
      </c>
      <c r="BE110" s="155">
        <f t="shared" si="64"/>
        <v>6.6451848266643294</v>
      </c>
      <c r="BF110" s="159">
        <f t="shared" si="65"/>
        <v>5.8357267650115183</v>
      </c>
      <c r="BG110" s="223"/>
      <c r="BH110" s="12"/>
      <c r="BI110" s="12"/>
    </row>
    <row r="111" spans="1:61">
      <c r="A111" s="48" t="s">
        <v>265</v>
      </c>
      <c r="B111" s="46" t="s">
        <v>265</v>
      </c>
      <c r="C111" s="160">
        <v>1201</v>
      </c>
      <c r="D111" s="285">
        <f>IF('Datos de Indicador'!E170="No dato","x",ROUND(IF('Datos de Indicador'!E170=0,0,IF(LOG('Datos de Indicador'!E170)&gt;D$302,10,IF(LOG('Datos de Indicador'!E170)&lt;D$301,0,10-(D$302-LOG('Datos de Indicador'!E170))/(D$302-D$301)*10))),1))</f>
        <v>10</v>
      </c>
      <c r="E111" s="153">
        <f>IF('Datos de Indicador'!E170="No dato","x",IF('Datos de Indicador'!E170="No dato","x", ('Datos de Indicador'!E170)/'Datos de Indicador'!AX170))</f>
        <v>2.0902678284975378E-2</v>
      </c>
      <c r="F111" s="154">
        <f t="shared" si="33"/>
        <v>10</v>
      </c>
      <c r="G111" s="155">
        <f t="shared" si="34"/>
        <v>10</v>
      </c>
      <c r="H111" s="285">
        <f>IF('Datos de Indicador'!F170="No dato","x",ROUND(IF('Datos de Indicador'!F170=0,0,IF(LOG('Datos de Indicador'!F170*1/40)&gt;H$302,10,IF(LOG('Datos de Indicador'!F170*1/40)&lt;H$301,0,10-(H$302-LOG('Datos de Indicador'!F170*1/40))/(H$302-H$301)*10))),1))</f>
        <v>0</v>
      </c>
      <c r="I111" s="153">
        <f>IF('Datos de Indicador'!F170="No dato","x",IF('Datos de Indicador'!F170="No dato","x",( 'Datos de Indicador'!F170*1/40)/'Datos de Indicador'!AX170))</f>
        <v>0</v>
      </c>
      <c r="J111" s="154">
        <f t="shared" si="35"/>
        <v>0</v>
      </c>
      <c r="K111" s="156">
        <f t="shared" si="36"/>
        <v>0</v>
      </c>
      <c r="L111" s="286">
        <f>IF('Datos de Indicador'!G170="No dato","x",ROUND(IF('Datos de Indicador'!G170=0,0,IF(LOG('Datos de Indicador'!G170)&gt;L$302,10,IF(LOG('Datos de Indicador'!G170)&lt;L$301,0,10-(L$302-LOG('Datos de Indicador'!G170))/(L$302-L$301)*10))),1))</f>
        <v>0</v>
      </c>
      <c r="M111" s="157">
        <f>IF('Datos de Indicador'!G170="No dato","x",IF('Datos de Indicador'!G170="No dato","x", 'Datos de Indicador'!G170/'Datos de Indicador'!AX170))</f>
        <v>0</v>
      </c>
      <c r="N111" s="158">
        <f t="shared" si="37"/>
        <v>0</v>
      </c>
      <c r="O111" s="156">
        <f t="shared" si="38"/>
        <v>0</v>
      </c>
      <c r="P111" s="155">
        <f t="shared" si="39"/>
        <v>0</v>
      </c>
      <c r="Q111" s="285">
        <f>IF('Datos de Indicador'!I170="No dato","x",ROUND(IF('Datos de Indicador'!I170=0,0,IF(LOG('Datos de Indicador'!I170)&gt;Q$302,10,IF(LOG('Datos de Indicador'!I170)&lt;Q$301,0,10-(Q$302-LOG('Datos de Indicador'!I170))/(Q$302-Q$301)*10))),1))</f>
        <v>0</v>
      </c>
      <c r="R111" s="153">
        <f>IF('Datos de Indicador'!I170="No dato","x",IF('Datos de Indicador'!I170="No dato","x",( 'Datos de Indicador'!I170)/'Datos de Indicador'!AX170))</f>
        <v>0</v>
      </c>
      <c r="S111" s="154">
        <f t="shared" si="40"/>
        <v>0</v>
      </c>
      <c r="T111" s="289">
        <f>IF('Datos de Indicador'!J170="No dato","x",ROUND(IF('Datos de Indicador'!J170=0,0,IF(LOG('Datos de Indicador'!J170)&gt;T$302,10,IF(LOG('Datos de Indicador'!J170)&lt;T$301,0,10-(T$302-LOG('Datos de Indicador'!J170))/(T$302-T$301)*10))),1))</f>
        <v>10</v>
      </c>
      <c r="U111" s="307">
        <f>IF('Datos de Indicador'!J170="No dato","x",IF('Datos de Indicador'!J170="No dato","x", ('Datos de Indicador'!J170)/'Datos de Indicador'!AX170))</f>
        <v>3.5607086037497488E-4</v>
      </c>
      <c r="V111" s="289">
        <f t="shared" si="41"/>
        <v>10</v>
      </c>
      <c r="W111" s="292">
        <f t="shared" si="42"/>
        <v>10</v>
      </c>
      <c r="X111" s="289">
        <f>IF('Datos de Indicador'!K170="No dato","x",ROUND(IF('Datos de Indicador'!K170=0,0,IF(LOG('Datos de Indicador'!K170)&gt;X$302,10,IF(LOG('Datos de Indicador'!K170)&lt;X$301,0,10-(X$302-LOG('Datos de Indicador'!K170))/(X$302-X$301)*10))),1))</f>
        <v>0</v>
      </c>
      <c r="Y111" s="310">
        <f>IF('Datos de Indicador'!K170="No dato","x",IF('Datos de Indicador'!K170="No dato","x", ('Datos de Indicador'!K170)/'Datos de Indicador'!AX170))</f>
        <v>0</v>
      </c>
      <c r="Z111" s="289">
        <f t="shared" si="43"/>
        <v>0</v>
      </c>
      <c r="AA111" s="291">
        <f t="shared" si="44"/>
        <v>0</v>
      </c>
      <c r="AB111" s="155">
        <f t="shared" si="45"/>
        <v>0</v>
      </c>
      <c r="AC111" s="155">
        <v>0</v>
      </c>
      <c r="AD111" s="155">
        <f t="shared" si="46"/>
        <v>0</v>
      </c>
      <c r="AE111" s="155">
        <v>-0.43143999576568598</v>
      </c>
      <c r="AF111" s="155">
        <f t="shared" si="47"/>
        <v>0.43143999576568598</v>
      </c>
      <c r="AG111" s="155">
        <f t="shared" si="48"/>
        <v>4.5433187985623507</v>
      </c>
      <c r="AH111" s="155">
        <v>0</v>
      </c>
      <c r="AI111" s="155">
        <v>0</v>
      </c>
      <c r="AJ111" s="155">
        <v>0</v>
      </c>
      <c r="AK111" s="155">
        <v>50</v>
      </c>
      <c r="AL111" s="155">
        <v>-1.35199999809265</v>
      </c>
      <c r="AM111" s="155">
        <v>-1.6150000095367401</v>
      </c>
      <c r="AN111" s="155">
        <v>-1.7444000244140601</v>
      </c>
      <c r="AO111" s="155">
        <v>-2.96479988098144</v>
      </c>
      <c r="AP111" s="155">
        <f t="shared" si="49"/>
        <v>0</v>
      </c>
      <c r="AQ111" s="155">
        <f t="shared" si="50"/>
        <v>0</v>
      </c>
      <c r="AR111" s="155">
        <f t="shared" si="51"/>
        <v>0</v>
      </c>
      <c r="AS111" s="155">
        <f t="shared" si="52"/>
        <v>1.2605042016806722</v>
      </c>
      <c r="AT111" s="155">
        <f t="shared" si="53"/>
        <v>1.35199999809265</v>
      </c>
      <c r="AU111" s="155">
        <f t="shared" si="54"/>
        <v>1.6150000095367401</v>
      </c>
      <c r="AV111" s="155">
        <f t="shared" si="55"/>
        <v>1.7444000244140601</v>
      </c>
      <c r="AW111" s="155">
        <f t="shared" si="56"/>
        <v>2.96479988098144</v>
      </c>
      <c r="AX111" s="155">
        <f t="shared" si="57"/>
        <v>3.9678415884372593</v>
      </c>
      <c r="AY111" s="155">
        <f t="shared" si="58"/>
        <v>6.3466844835256246</v>
      </c>
      <c r="AZ111" s="155">
        <f t="shared" si="59"/>
        <v>4.6990435151288832</v>
      </c>
      <c r="BA111" s="155">
        <f t="shared" si="60"/>
        <v>2.2984636930760609</v>
      </c>
      <c r="BB111" s="155">
        <f t="shared" si="61"/>
        <v>3.9946402647395431</v>
      </c>
      <c r="BC111" s="155">
        <f t="shared" si="62"/>
        <v>4.3911140805876041</v>
      </c>
      <c r="BD111" s="155">
        <f t="shared" si="63"/>
        <v>4.1165072525214805</v>
      </c>
      <c r="BE111" s="155">
        <f t="shared" si="64"/>
        <v>3.9264946491261221</v>
      </c>
      <c r="BF111" s="159">
        <f t="shared" si="65"/>
        <v>4.0905531330937253</v>
      </c>
      <c r="BG111" s="223"/>
      <c r="BH111" s="12"/>
      <c r="BI111" s="12"/>
    </row>
    <row r="112" spans="1:61">
      <c r="A112" s="48" t="s">
        <v>142</v>
      </c>
      <c r="B112" s="46" t="s">
        <v>149</v>
      </c>
      <c r="C112" s="160">
        <v>308</v>
      </c>
      <c r="D112" s="285">
        <f>IF('Datos de Indicador'!E31="No dato","x",ROUND(IF('Datos de Indicador'!E31=0,0,IF(LOG('Datos de Indicador'!E31)&gt;D$302,10,IF(LOG('Datos de Indicador'!E31)&lt;D$301,0,10-(D$302-LOG('Datos de Indicador'!E31))/(D$302-D$301)*10))),1))</f>
        <v>10</v>
      </c>
      <c r="E112" s="153">
        <f>IF('Datos de Indicador'!E31="No dato","x",IF('Datos de Indicador'!E31="No dato","x", ('Datos de Indicador'!E31)/'Datos de Indicador'!AX31))</f>
        <v>6.070487352228586E-3</v>
      </c>
      <c r="F112" s="154">
        <f t="shared" si="33"/>
        <v>10</v>
      </c>
      <c r="G112" s="155">
        <f t="shared" si="34"/>
        <v>10</v>
      </c>
      <c r="H112" s="285">
        <f>IF('Datos de Indicador'!F31="No dato","x",ROUND(IF('Datos de Indicador'!F31=0,0,IF(LOG('Datos de Indicador'!F31*1/40)&gt;H$302,10,IF(LOG('Datos de Indicador'!F31*1/40)&lt;H$301,0,10-(H$302-LOG('Datos de Indicador'!F31*1/40))/(H$302-H$301)*10))),1))</f>
        <v>0</v>
      </c>
      <c r="I112" s="153">
        <f>IF('Datos de Indicador'!F31="No dato","x",IF('Datos de Indicador'!F31="No dato","x",( 'Datos de Indicador'!F31*1/40)/'Datos de Indicador'!AX31))</f>
        <v>0</v>
      </c>
      <c r="J112" s="154">
        <f t="shared" si="35"/>
        <v>0</v>
      </c>
      <c r="K112" s="156">
        <f t="shared" si="36"/>
        <v>0</v>
      </c>
      <c r="L112" s="286">
        <f>IF('Datos de Indicador'!G31="No dato","x",ROUND(IF('Datos de Indicador'!G31=0,0,IF(LOG('Datos de Indicador'!G31)&gt;L$302,10,IF(LOG('Datos de Indicador'!G31)&lt;L$301,0,10-(L$302-LOG('Datos de Indicador'!G31))/(L$302-L$301)*10))),1))</f>
        <v>0</v>
      </c>
      <c r="M112" s="157">
        <f>IF('Datos de Indicador'!G31="No dato","x",IF('Datos de Indicador'!G31="No dato","x", 'Datos de Indicador'!G31/'Datos de Indicador'!AX31))</f>
        <v>0</v>
      </c>
      <c r="N112" s="158">
        <f t="shared" si="37"/>
        <v>0</v>
      </c>
      <c r="O112" s="156">
        <f t="shared" si="38"/>
        <v>0</v>
      </c>
      <c r="P112" s="155">
        <f t="shared" si="39"/>
        <v>0</v>
      </c>
      <c r="Q112" s="285">
        <f>IF('Datos de Indicador'!I31="No dato","x",ROUND(IF('Datos de Indicador'!I31=0,0,IF(LOG('Datos de Indicador'!I31)&gt;Q$302,10,IF(LOG('Datos de Indicador'!I31)&lt;Q$301,0,10-(Q$302-LOG('Datos de Indicador'!I31))/(Q$302-Q$301)*10))),1))</f>
        <v>0</v>
      </c>
      <c r="R112" s="153">
        <f>IF('Datos de Indicador'!I31="No dato","x",IF('Datos de Indicador'!I31="No dato","x",( 'Datos de Indicador'!I31)/'Datos de Indicador'!AX31))</f>
        <v>0</v>
      </c>
      <c r="S112" s="154">
        <f t="shared" si="40"/>
        <v>0</v>
      </c>
      <c r="T112" s="289">
        <f>IF('Datos de Indicador'!J31="No dato","x",ROUND(IF('Datos de Indicador'!J31=0,0,IF(LOG('Datos de Indicador'!J31)&gt;T$302,10,IF(LOG('Datos de Indicador'!J31)&lt;T$301,0,10-(T$302-LOG('Datos de Indicador'!J31))/(T$302-T$301)*10))),1))</f>
        <v>10</v>
      </c>
      <c r="U112" s="307">
        <f>IF('Datos de Indicador'!J31="No dato","x",IF('Datos de Indicador'!J31="No dato","x", ('Datos de Indicador'!J31)/'Datos de Indicador'!AX31))</f>
        <v>3.2754428159506761E-4</v>
      </c>
      <c r="V112" s="289">
        <f t="shared" si="41"/>
        <v>10</v>
      </c>
      <c r="W112" s="292">
        <f t="shared" si="42"/>
        <v>10</v>
      </c>
      <c r="X112" s="289">
        <f>IF('Datos de Indicador'!K31="No dato","x",ROUND(IF('Datos de Indicador'!K31=0,0,IF(LOG('Datos de Indicador'!K31)&gt;X$302,10,IF(LOG('Datos de Indicador'!K31)&lt;X$301,0,10-(X$302-LOG('Datos de Indicador'!K31))/(X$302-X$301)*10))),1))</f>
        <v>10</v>
      </c>
      <c r="Y112" s="310">
        <f>IF('Datos de Indicador'!K31="No dato","x",IF('Datos de Indicador'!K31="No dato","x", ('Datos de Indicador'!K31)/'Datos de Indicador'!AX31))</f>
        <v>3.1193248845054228E-4</v>
      </c>
      <c r="Z112" s="289">
        <f t="shared" si="43"/>
        <v>10</v>
      </c>
      <c r="AA112" s="291">
        <f t="shared" si="44"/>
        <v>10</v>
      </c>
      <c r="AB112" s="155">
        <f t="shared" si="45"/>
        <v>0</v>
      </c>
      <c r="AC112" s="155">
        <v>0</v>
      </c>
      <c r="AD112" s="155">
        <f t="shared" si="46"/>
        <v>0</v>
      </c>
      <c r="AE112" s="155">
        <v>-0.56239998340606701</v>
      </c>
      <c r="AF112" s="155">
        <f t="shared" si="47"/>
        <v>0.56239998340606701</v>
      </c>
      <c r="AG112" s="155">
        <f t="shared" si="48"/>
        <v>7.7484090293596779</v>
      </c>
      <c r="AH112" s="155">
        <v>0.39200001955032299</v>
      </c>
      <c r="AI112" s="155">
        <v>3.1200001239776598</v>
      </c>
      <c r="AJ112" s="155">
        <v>1.4160001277900001</v>
      </c>
      <c r="AK112" s="155">
        <v>155</v>
      </c>
      <c r="AL112" s="155">
        <v>-1.43511998653411</v>
      </c>
      <c r="AM112" s="155">
        <v>-1.7420400381088199</v>
      </c>
      <c r="AN112" s="155">
        <v>-1.6793999671936</v>
      </c>
      <c r="AO112" s="155">
        <v>-2.9006400108337398</v>
      </c>
      <c r="AP112" s="155">
        <f t="shared" si="49"/>
        <v>1.5223301730109631E-2</v>
      </c>
      <c r="AQ112" s="155">
        <f t="shared" si="50"/>
        <v>9.5823097834517451E-2</v>
      </c>
      <c r="AR112" s="155">
        <f t="shared" si="51"/>
        <v>4.7521566667369758E-2</v>
      </c>
      <c r="AS112" s="155">
        <f t="shared" si="52"/>
        <v>4.2016806722689077</v>
      </c>
      <c r="AT112" s="155">
        <f t="shared" si="53"/>
        <v>1.43511998653411</v>
      </c>
      <c r="AU112" s="155">
        <f t="shared" si="54"/>
        <v>1.7420400381088199</v>
      </c>
      <c r="AV112" s="155">
        <f t="shared" si="55"/>
        <v>1.6793999671936</v>
      </c>
      <c r="AW112" s="155">
        <f t="shared" si="56"/>
        <v>2.9006400108337398</v>
      </c>
      <c r="AX112" s="155">
        <f t="shared" si="57"/>
        <v>2.9301906710218129</v>
      </c>
      <c r="AY112" s="155">
        <f t="shared" si="58"/>
        <v>5.22291372922062</v>
      </c>
      <c r="AZ112" s="155">
        <f t="shared" si="59"/>
        <v>5.5202905677683232</v>
      </c>
      <c r="BA112" s="155">
        <f t="shared" si="60"/>
        <v>3.5812506584205313</v>
      </c>
      <c r="BB112" s="155">
        <f t="shared" si="61"/>
        <v>5.4909023287919867</v>
      </c>
      <c r="BC112" s="155">
        <f t="shared" si="62"/>
        <v>5.8864561378425231</v>
      </c>
      <c r="BD112" s="155">
        <f t="shared" si="63"/>
        <v>5.9279686890726149</v>
      </c>
      <c r="BE112" s="155">
        <f t="shared" si="64"/>
        <v>6.2971552217815727</v>
      </c>
      <c r="BF112" s="159">
        <f t="shared" si="65"/>
        <v>6.2914015048932797</v>
      </c>
      <c r="BG112" s="223"/>
      <c r="BH112" s="12"/>
      <c r="BI112" s="12"/>
    </row>
    <row r="113" spans="1:61">
      <c r="A113" s="48" t="s">
        <v>185</v>
      </c>
      <c r="B113" s="46" t="s">
        <v>42</v>
      </c>
      <c r="C113" s="160">
        <v>412</v>
      </c>
      <c r="D113" s="285">
        <f>IF('Datos de Indicador'!E56="No dato","x",ROUND(IF('Datos de Indicador'!E56=0,0,IF(LOG('Datos de Indicador'!E56)&gt;D$302,10,IF(LOG('Datos de Indicador'!E56)&lt;D$301,0,10-(D$302-LOG('Datos de Indicador'!E56))/(D$302-D$301)*10))),1))</f>
        <v>10</v>
      </c>
      <c r="E113" s="153">
        <f>IF('Datos de Indicador'!E56="No dato","x",IF('Datos de Indicador'!E56="No dato","x", ('Datos de Indicador'!E56)/'Datos de Indicador'!AX56))</f>
        <v>9.7616044391716159E-2</v>
      </c>
      <c r="F113" s="154">
        <f t="shared" si="33"/>
        <v>10</v>
      </c>
      <c r="G113" s="155">
        <f t="shared" si="34"/>
        <v>10</v>
      </c>
      <c r="H113" s="285">
        <f>IF('Datos de Indicador'!F56="No dato","x",ROUND(IF('Datos de Indicador'!F56=0,0,IF(LOG('Datos de Indicador'!F56*1/40)&gt;H$302,10,IF(LOG('Datos de Indicador'!F56*1/40)&lt;H$301,0,10-(H$302-LOG('Datos de Indicador'!F56*1/40))/(H$302-H$301)*10))),1))</f>
        <v>0</v>
      </c>
      <c r="I113" s="153">
        <f>IF('Datos de Indicador'!F56="No dato","x",IF('Datos de Indicador'!F56="No dato","x",( 'Datos de Indicador'!F56*1/40)/'Datos de Indicador'!AX56))</f>
        <v>0</v>
      </c>
      <c r="J113" s="154">
        <f t="shared" si="35"/>
        <v>0</v>
      </c>
      <c r="K113" s="156">
        <f t="shared" si="36"/>
        <v>0</v>
      </c>
      <c r="L113" s="286">
        <f>IF('Datos de Indicador'!G56="No dato","x",ROUND(IF('Datos de Indicador'!G56=0,0,IF(LOG('Datos de Indicador'!G56)&gt;L$302,10,IF(LOG('Datos de Indicador'!G56)&lt;L$301,0,10-(L$302-LOG('Datos de Indicador'!G56))/(L$302-L$301)*10))),1))</f>
        <v>0</v>
      </c>
      <c r="M113" s="157">
        <f>IF('Datos de Indicador'!G56="No dato","x",IF('Datos de Indicador'!G56="No dato","x", 'Datos de Indicador'!G56/'Datos de Indicador'!AX56))</f>
        <v>0</v>
      </c>
      <c r="N113" s="158">
        <f t="shared" si="37"/>
        <v>0</v>
      </c>
      <c r="O113" s="156">
        <f t="shared" si="38"/>
        <v>0</v>
      </c>
      <c r="P113" s="155">
        <f t="shared" si="39"/>
        <v>0</v>
      </c>
      <c r="Q113" s="285">
        <f>IF('Datos de Indicador'!I56="No dato","x",ROUND(IF('Datos de Indicador'!I56=0,0,IF(LOG('Datos de Indicador'!I56)&gt;Q$302,10,IF(LOG('Datos de Indicador'!I56)&lt;Q$301,0,10-(Q$302-LOG('Datos de Indicador'!I56))/(Q$302-Q$301)*10))),1))</f>
        <v>10</v>
      </c>
      <c r="R113" s="153">
        <f>IF('Datos de Indicador'!I56="No dato","x",IF('Datos de Indicador'!I56="No dato","x",( 'Datos de Indicador'!I56)/'Datos de Indicador'!AX56))</f>
        <v>1.9491971744137884E-2</v>
      </c>
      <c r="S113" s="154">
        <f t="shared" si="40"/>
        <v>10</v>
      </c>
      <c r="T113" s="289">
        <f>IF('Datos de Indicador'!J56="No dato","x",ROUND(IF('Datos de Indicador'!J56=0,0,IF(LOG('Datos de Indicador'!J56)&gt;T$302,10,IF(LOG('Datos de Indicador'!J56)&lt;T$301,0,10-(T$302-LOG('Datos de Indicador'!J56))/(T$302-T$301)*10))),1))</f>
        <v>10</v>
      </c>
      <c r="U113" s="307">
        <f>IF('Datos de Indicador'!J56="No dato","x",IF('Datos de Indicador'!J56="No dato","x", ('Datos de Indicador'!J56)/'Datos de Indicador'!AX56))</f>
        <v>3.191248104686882E-4</v>
      </c>
      <c r="V113" s="289">
        <f t="shared" si="41"/>
        <v>10</v>
      </c>
      <c r="W113" s="292">
        <f t="shared" si="42"/>
        <v>10</v>
      </c>
      <c r="X113" s="289">
        <f>IF('Datos de Indicador'!K56="No dato","x",ROUND(IF('Datos de Indicador'!K56=0,0,IF(LOG('Datos de Indicador'!K56)&gt;X$302,10,IF(LOG('Datos de Indicador'!K56)&lt;X$301,0,10-(X$302-LOG('Datos de Indicador'!K56))/(X$302-X$301)*10))),1))</f>
        <v>10</v>
      </c>
      <c r="Y113" s="310">
        <f>IF('Datos de Indicador'!K56="No dato","x",IF('Datos de Indicador'!K56="No dato","x", ('Datos de Indicador'!K56)/'Datos de Indicador'!AX56))</f>
        <v>2.7565887217414955E-4</v>
      </c>
      <c r="Z113" s="289">
        <f t="shared" si="43"/>
        <v>10</v>
      </c>
      <c r="AA113" s="291">
        <f t="shared" si="44"/>
        <v>10</v>
      </c>
      <c r="AB113" s="155">
        <f t="shared" si="45"/>
        <v>10</v>
      </c>
      <c r="AC113" s="155">
        <v>0</v>
      </c>
      <c r="AD113" s="155">
        <f t="shared" si="46"/>
        <v>0</v>
      </c>
      <c r="AE113" s="155">
        <v>-0.43700000643730202</v>
      </c>
      <c r="AF113" s="155">
        <f t="shared" si="47"/>
        <v>0.43700000643730202</v>
      </c>
      <c r="AG113" s="155">
        <f t="shared" si="48"/>
        <v>4.6793934592874304</v>
      </c>
      <c r="AH113" s="155">
        <v>0</v>
      </c>
      <c r="AI113" s="155">
        <v>3.9999999105930002E-2</v>
      </c>
      <c r="AJ113" s="155">
        <v>0</v>
      </c>
      <c r="AK113" s="155">
        <v>98</v>
      </c>
      <c r="AL113" s="155">
        <v>-1.3402800559997501</v>
      </c>
      <c r="AM113" s="155">
        <v>-1.53039991855621</v>
      </c>
      <c r="AN113" s="155">
        <v>-1.6859200000762899</v>
      </c>
      <c r="AO113" s="155">
        <v>-2.91408014297485</v>
      </c>
      <c r="AP113" s="155">
        <f t="shared" si="49"/>
        <v>0</v>
      </c>
      <c r="AQ113" s="155">
        <f t="shared" si="50"/>
        <v>1.2285011780132822E-3</v>
      </c>
      <c r="AR113" s="155">
        <f t="shared" si="51"/>
        <v>0</v>
      </c>
      <c r="AS113" s="155">
        <f t="shared" si="52"/>
        <v>2.6050420168067228</v>
      </c>
      <c r="AT113" s="155">
        <f t="shared" si="53"/>
        <v>1.3402800559997501</v>
      </c>
      <c r="AU113" s="155">
        <f t="shared" si="54"/>
        <v>1.53039991855621</v>
      </c>
      <c r="AV113" s="155">
        <f t="shared" si="55"/>
        <v>1.6859200000762899</v>
      </c>
      <c r="AW113" s="155">
        <f t="shared" si="56"/>
        <v>2.91408014297485</v>
      </c>
      <c r="AX113" s="155">
        <f t="shared" si="57"/>
        <v>4.1141506639410235</v>
      </c>
      <c r="AY113" s="155">
        <f t="shared" si="58"/>
        <v>7.0950400146448658</v>
      </c>
      <c r="AZ113" s="155">
        <f t="shared" si="59"/>
        <v>5.4379128281632578</v>
      </c>
      <c r="BA113" s="155">
        <f t="shared" si="60"/>
        <v>3.3125339935732696</v>
      </c>
      <c r="BB113" s="155">
        <f t="shared" si="61"/>
        <v>5.6856917773235045</v>
      </c>
      <c r="BC113" s="155">
        <f t="shared" si="62"/>
        <v>6.1827114193038133</v>
      </c>
      <c r="BD113" s="155">
        <f t="shared" si="63"/>
        <v>5.9063188046938757</v>
      </c>
      <c r="BE113" s="155">
        <f t="shared" si="64"/>
        <v>5.9862626683966651</v>
      </c>
      <c r="BF113" s="159">
        <f t="shared" si="65"/>
        <v>5.779898909881239</v>
      </c>
      <c r="BG113" s="223"/>
      <c r="BH113" s="12"/>
      <c r="BI113" s="12"/>
    </row>
    <row r="114" spans="1:61">
      <c r="A114" s="45" t="s">
        <v>31</v>
      </c>
      <c r="B114" s="46" t="s">
        <v>42</v>
      </c>
      <c r="C114" s="160">
        <v>1311</v>
      </c>
      <c r="D114" s="285">
        <f>IF('Datos de Indicador'!E199="No dato","x",ROUND(IF('Datos de Indicador'!E199=0,0,IF(LOG('Datos de Indicador'!E199)&gt;D$302,10,IF(LOG('Datos de Indicador'!E199)&lt;D$301,0,10-(D$302-LOG('Datos de Indicador'!E199))/(D$302-D$301)*10))),1))</f>
        <v>10</v>
      </c>
      <c r="E114" s="153">
        <f>IF('Datos de Indicador'!E199="No dato","x",IF('Datos de Indicador'!E199="No dato","x", ('Datos de Indicador'!E199)/'Datos de Indicador'!AX199))</f>
        <v>2.2752856082197685E-3</v>
      </c>
      <c r="F114" s="154">
        <f t="shared" si="33"/>
        <v>10</v>
      </c>
      <c r="G114" s="155">
        <f t="shared" si="34"/>
        <v>10</v>
      </c>
      <c r="H114" s="285">
        <f>IF('Datos de Indicador'!F199="No dato","x",ROUND(IF('Datos de Indicador'!F199=0,0,IF(LOG('Datos de Indicador'!F199*1/40)&gt;H$302,10,IF(LOG('Datos de Indicador'!F199*1/40)&lt;H$301,0,10-(H$302-LOG('Datos de Indicador'!F199*1/40))/(H$302-H$301)*10))),1))</f>
        <v>0</v>
      </c>
      <c r="I114" s="153">
        <f>IF('Datos de Indicador'!F199="No dato","x",IF('Datos de Indicador'!F199="No dato","x",( 'Datos de Indicador'!F199*1/40)/'Datos de Indicador'!AX199))</f>
        <v>0</v>
      </c>
      <c r="J114" s="154">
        <f t="shared" si="35"/>
        <v>0</v>
      </c>
      <c r="K114" s="156">
        <f t="shared" si="36"/>
        <v>0</v>
      </c>
      <c r="L114" s="286">
        <f>IF('Datos de Indicador'!G199="No dato","x",ROUND(IF('Datos de Indicador'!G199=0,0,IF(LOG('Datos de Indicador'!G199)&gt;L$302,10,IF(LOG('Datos de Indicador'!G199)&lt;L$301,0,10-(L$302-LOG('Datos de Indicador'!G199))/(L$302-L$301)*10))),1))</f>
        <v>0</v>
      </c>
      <c r="M114" s="157">
        <f>IF('Datos de Indicador'!G199="No dato","x",IF('Datos de Indicador'!G199="No dato","x", 'Datos de Indicador'!G199/'Datos de Indicador'!AX199))</f>
        <v>0</v>
      </c>
      <c r="N114" s="158">
        <f t="shared" si="37"/>
        <v>0</v>
      </c>
      <c r="O114" s="156">
        <f t="shared" si="38"/>
        <v>0</v>
      </c>
      <c r="P114" s="155">
        <f t="shared" si="39"/>
        <v>0</v>
      </c>
      <c r="Q114" s="285">
        <f>IF('Datos de Indicador'!I199="No dato","x",ROUND(IF('Datos de Indicador'!I199=0,0,IF(LOG('Datos de Indicador'!I199)&gt;Q$302,10,IF(LOG('Datos de Indicador'!I199)&lt;Q$301,0,10-(Q$302-LOG('Datos de Indicador'!I199))/(Q$302-Q$301)*10))),1))</f>
        <v>10</v>
      </c>
      <c r="R114" s="153">
        <f>IF('Datos de Indicador'!I199="No dato","x",IF('Datos de Indicador'!I199="No dato","x",( 'Datos de Indicador'!I199)/'Datos de Indicador'!AX199))</f>
        <v>2.1555337341029389E-3</v>
      </c>
      <c r="S114" s="154">
        <f t="shared" si="40"/>
        <v>10</v>
      </c>
      <c r="T114" s="289">
        <f>IF('Datos de Indicador'!J199="No dato","x",ROUND(IF('Datos de Indicador'!J199=0,0,IF(LOG('Datos de Indicador'!J199)&gt;T$302,10,IF(LOG('Datos de Indicador'!J199)&lt;T$301,0,10-(T$302-LOG('Datos de Indicador'!J199))/(T$302-T$301)*10))),1))</f>
        <v>10</v>
      </c>
      <c r="U114" s="307">
        <f>IF('Datos de Indicador'!J199="No dato","x",IF('Datos de Indicador'!J199="No dato","x", ('Datos de Indicador'!J199)/'Datos de Indicador'!AX199))</f>
        <v>3.3999952099250354E-4</v>
      </c>
      <c r="V114" s="289">
        <f t="shared" si="41"/>
        <v>10</v>
      </c>
      <c r="W114" s="292">
        <f t="shared" si="42"/>
        <v>10</v>
      </c>
      <c r="X114" s="289">
        <f>IF('Datos de Indicador'!K199="No dato","x",ROUND(IF('Datos de Indicador'!K199=0,0,IF(LOG('Datos de Indicador'!K199)&gt;X$302,10,IF(LOG('Datos de Indicador'!K199)&lt;X$301,0,10-(X$302-LOG('Datos de Indicador'!K199))/(X$302-X$301)*10))),1))</f>
        <v>0</v>
      </c>
      <c r="Y114" s="310">
        <f>IF('Datos de Indicador'!K199="No dato","x",IF('Datos de Indicador'!K199="No dato","x", ('Datos de Indicador'!K199)/'Datos de Indicador'!AX199))</f>
        <v>0</v>
      </c>
      <c r="Z114" s="289">
        <f t="shared" si="43"/>
        <v>0</v>
      </c>
      <c r="AA114" s="291">
        <f t="shared" si="44"/>
        <v>0</v>
      </c>
      <c r="AB114" s="155">
        <f t="shared" si="45"/>
        <v>10</v>
      </c>
      <c r="AC114" s="155">
        <v>0</v>
      </c>
      <c r="AD114" s="155">
        <f t="shared" si="46"/>
        <v>0</v>
      </c>
      <c r="AE114" s="155">
        <v>-0.55011999607086204</v>
      </c>
      <c r="AF114" s="155">
        <f t="shared" si="47"/>
        <v>0.55011999607086204</v>
      </c>
      <c r="AG114" s="155">
        <f t="shared" si="48"/>
        <v>7.4478709172879229</v>
      </c>
      <c r="AH114" s="155">
        <v>0.25600001215934798</v>
      </c>
      <c r="AI114" s="155">
        <v>2.4260001182556099</v>
      </c>
      <c r="AJ114" s="155">
        <v>1.1979999542199999</v>
      </c>
      <c r="AK114" s="155">
        <v>133</v>
      </c>
      <c r="AL114" s="155">
        <v>-1.40100002288818</v>
      </c>
      <c r="AM114" s="155">
        <v>-1.59816002845764</v>
      </c>
      <c r="AN114" s="155">
        <v>-1.6508799791336</v>
      </c>
      <c r="AO114" s="155">
        <v>-2.8952400684356601</v>
      </c>
      <c r="AP114" s="155">
        <f t="shared" si="49"/>
        <v>9.9417480450232215E-3</v>
      </c>
      <c r="AQ114" s="155">
        <f t="shared" si="50"/>
        <v>7.4508601743832087E-2</v>
      </c>
      <c r="AR114" s="155">
        <f t="shared" si="51"/>
        <v>4.020538810319569E-2</v>
      </c>
      <c r="AS114" s="155">
        <f t="shared" si="52"/>
        <v>3.5854341736694679</v>
      </c>
      <c r="AT114" s="155">
        <f t="shared" si="53"/>
        <v>1.40100002288818</v>
      </c>
      <c r="AU114" s="155">
        <f t="shared" si="54"/>
        <v>1.59816002845764</v>
      </c>
      <c r="AV114" s="155">
        <f t="shared" si="55"/>
        <v>1.6508799791336</v>
      </c>
      <c r="AW114" s="155">
        <f t="shared" si="56"/>
        <v>2.8952400684356601</v>
      </c>
      <c r="AX114" s="155">
        <f t="shared" si="57"/>
        <v>3.3561364903516093</v>
      </c>
      <c r="AY114" s="155">
        <f t="shared" si="58"/>
        <v>6.4956475973760366</v>
      </c>
      <c r="AZ114" s="155">
        <f t="shared" si="59"/>
        <v>5.8806280372592665</v>
      </c>
      <c r="BA114" s="155">
        <f t="shared" si="60"/>
        <v>3.6892149623681747</v>
      </c>
      <c r="BB114" s="155">
        <f t="shared" si="61"/>
        <v>3.8943463730661052</v>
      </c>
      <c r="BC114" s="155">
        <f t="shared" si="62"/>
        <v>4.4283593665199774</v>
      </c>
      <c r="BD114" s="155">
        <f t="shared" si="63"/>
        <v>4.3201389042270772</v>
      </c>
      <c r="BE114" s="155">
        <f t="shared" si="64"/>
        <v>4.5457748560062745</v>
      </c>
      <c r="BF114" s="159">
        <f t="shared" si="65"/>
        <v>4.5746451528813203</v>
      </c>
      <c r="BG114" s="223"/>
      <c r="BH114" s="12"/>
      <c r="BI114" s="12"/>
    </row>
    <row r="115" spans="1:61">
      <c r="A115" s="48" t="s">
        <v>294</v>
      </c>
      <c r="B115" s="46" t="s">
        <v>42</v>
      </c>
      <c r="C115" s="160">
        <v>1513</v>
      </c>
      <c r="D115" s="285">
        <f>IF('Datos de Indicador'!E245="No dato","x",ROUND(IF('Datos de Indicador'!E245=0,0,IF(LOG('Datos de Indicador'!E245)&gt;D$302,10,IF(LOG('Datos de Indicador'!E245)&lt;D$301,0,10-(D$302-LOG('Datos de Indicador'!E245))/(D$302-D$301)*10))),1))</f>
        <v>10</v>
      </c>
      <c r="E115" s="153">
        <f>IF('Datos de Indicador'!E245="No dato","x",IF('Datos de Indicador'!E245="No dato","x", ('Datos de Indicador'!E245)/'Datos de Indicador'!AX245))</f>
        <v>2.1569348902095439E-2</v>
      </c>
      <c r="F115" s="154">
        <f t="shared" si="33"/>
        <v>10</v>
      </c>
      <c r="G115" s="155">
        <f t="shared" si="34"/>
        <v>10</v>
      </c>
      <c r="H115" s="285">
        <f>IF('Datos de Indicador'!F245="No dato","x",ROUND(IF('Datos de Indicador'!F245=0,0,IF(LOG('Datos de Indicador'!F245*1/40)&gt;H$302,10,IF(LOG('Datos de Indicador'!F245*1/40)&lt;H$301,0,10-(H$302-LOG('Datos de Indicador'!F245*1/40))/(H$302-H$301)*10))),1))</f>
        <v>0</v>
      </c>
      <c r="I115" s="153">
        <f>IF('Datos de Indicador'!F245="No dato","x",IF('Datos de Indicador'!F245="No dato","x",( 'Datos de Indicador'!F245*1/40)/'Datos de Indicador'!AX245))</f>
        <v>0</v>
      </c>
      <c r="J115" s="154">
        <f t="shared" si="35"/>
        <v>0</v>
      </c>
      <c r="K115" s="156">
        <f t="shared" si="36"/>
        <v>0</v>
      </c>
      <c r="L115" s="286">
        <f>IF('Datos de Indicador'!G245="No dato","x",ROUND(IF('Datos de Indicador'!G245=0,0,IF(LOG('Datos de Indicador'!G245)&gt;L$302,10,IF(LOG('Datos de Indicador'!G245)&lt;L$301,0,10-(L$302-LOG('Datos de Indicador'!G245))/(L$302-L$301)*10))),1))</f>
        <v>0</v>
      </c>
      <c r="M115" s="157">
        <f>IF('Datos de Indicador'!G245="No dato","x",IF('Datos de Indicador'!G245="No dato","x", 'Datos de Indicador'!G245/'Datos de Indicador'!AX245))</f>
        <v>0</v>
      </c>
      <c r="N115" s="158">
        <f t="shared" si="37"/>
        <v>0</v>
      </c>
      <c r="O115" s="156">
        <f t="shared" si="38"/>
        <v>0</v>
      </c>
      <c r="P115" s="155">
        <f t="shared" si="39"/>
        <v>0</v>
      </c>
      <c r="Q115" s="285">
        <f>IF('Datos de Indicador'!I245="No dato","x",ROUND(IF('Datos de Indicador'!I245=0,0,IF(LOG('Datos de Indicador'!I245)&gt;Q$302,10,IF(LOG('Datos de Indicador'!I245)&lt;Q$301,0,10-(Q$302-LOG('Datos de Indicador'!I245))/(Q$302-Q$301)*10))),1))</f>
        <v>0</v>
      </c>
      <c r="R115" s="153">
        <f>IF('Datos de Indicador'!I245="No dato","x",IF('Datos de Indicador'!I245="No dato","x",( 'Datos de Indicador'!I245)/'Datos de Indicador'!AX245))</f>
        <v>0</v>
      </c>
      <c r="S115" s="154">
        <f t="shared" si="40"/>
        <v>0</v>
      </c>
      <c r="T115" s="289">
        <f>IF('Datos de Indicador'!J245="No dato","x",ROUND(IF('Datos de Indicador'!J245=0,0,IF(LOG('Datos de Indicador'!J245)&gt;T$302,10,IF(LOG('Datos de Indicador'!J245)&lt;T$301,0,10-(T$302-LOG('Datos de Indicador'!J245))/(T$302-T$301)*10))),1))</f>
        <v>10</v>
      </c>
      <c r="U115" s="307">
        <f>IF('Datos de Indicador'!J245="No dato","x",IF('Datos de Indicador'!J245="No dato","x", ('Datos de Indicador'!J245)/'Datos de Indicador'!AX245))</f>
        <v>3.2412529724486992E-4</v>
      </c>
      <c r="V115" s="289">
        <f t="shared" si="41"/>
        <v>10</v>
      </c>
      <c r="W115" s="292">
        <f t="shared" si="42"/>
        <v>10</v>
      </c>
      <c r="X115" s="289">
        <f>IF('Datos de Indicador'!K245="No dato","x",ROUND(IF('Datos de Indicador'!K245=0,0,IF(LOG('Datos de Indicador'!K245)&gt;X$302,10,IF(LOG('Datos de Indicador'!K245)&lt;X$301,0,10-(X$302-LOG('Datos de Indicador'!K245))/(X$302-X$301)*10))),1))</f>
        <v>10</v>
      </c>
      <c r="Y115" s="310">
        <f>IF('Datos de Indicador'!K245="No dato","x",IF('Datos de Indicador'!K245="No dato","x", ('Datos de Indicador'!K245)/'Datos de Indicador'!AX245))</f>
        <v>1.6003898869851963E-5</v>
      </c>
      <c r="Z115" s="289">
        <f t="shared" si="43"/>
        <v>10</v>
      </c>
      <c r="AA115" s="291">
        <f t="shared" si="44"/>
        <v>10</v>
      </c>
      <c r="AB115" s="155">
        <f t="shared" si="45"/>
        <v>0</v>
      </c>
      <c r="AC115" s="155">
        <v>0</v>
      </c>
      <c r="AD115" s="155">
        <f t="shared" si="46"/>
        <v>0</v>
      </c>
      <c r="AE115" s="155">
        <v>-0.46060001850128202</v>
      </c>
      <c r="AF115" s="155">
        <f t="shared" si="47"/>
        <v>0.46060001850128202</v>
      </c>
      <c r="AG115" s="155">
        <f t="shared" si="48"/>
        <v>5.2569757382402269</v>
      </c>
      <c r="AH115" s="155">
        <v>0.108000002801418</v>
      </c>
      <c r="AI115" s="155">
        <v>0.537999987602234</v>
      </c>
      <c r="AJ115" s="155">
        <v>0.15200001001399999</v>
      </c>
      <c r="AK115" s="155">
        <v>70</v>
      </c>
      <c r="AL115" s="155">
        <v>-1.45291996002197</v>
      </c>
      <c r="AM115" s="155">
        <v>-2.04904007911682</v>
      </c>
      <c r="AN115" s="155">
        <v>-1.9319599866867001</v>
      </c>
      <c r="AO115" s="155">
        <v>-3.0374400615692099</v>
      </c>
      <c r="AP115" s="155">
        <f t="shared" si="49"/>
        <v>4.1941748660744857E-3</v>
      </c>
      <c r="AQ115" s="155">
        <f t="shared" si="50"/>
        <v>1.6523340832837474E-2</v>
      </c>
      <c r="AR115" s="155">
        <f t="shared" si="51"/>
        <v>5.1011849981926136E-3</v>
      </c>
      <c r="AS115" s="155">
        <f t="shared" si="52"/>
        <v>1.8207282913165266</v>
      </c>
      <c r="AT115" s="155">
        <f t="shared" si="53"/>
        <v>1.45291996002197</v>
      </c>
      <c r="AU115" s="155">
        <f t="shared" si="54"/>
        <v>2.04904007911682</v>
      </c>
      <c r="AV115" s="155">
        <f t="shared" si="55"/>
        <v>1.9319599866867001</v>
      </c>
      <c r="AW115" s="155">
        <f t="shared" si="56"/>
        <v>3.0374400615692099</v>
      </c>
      <c r="AX115" s="155">
        <f t="shared" si="57"/>
        <v>2.7079798747263255</v>
      </c>
      <c r="AY115" s="155">
        <f t="shared" si="58"/>
        <v>2.5072525983709566</v>
      </c>
      <c r="AZ115" s="155">
        <f t="shared" si="59"/>
        <v>2.3293061210964763</v>
      </c>
      <c r="BA115" s="155">
        <f t="shared" si="60"/>
        <v>0.84612476839075634</v>
      </c>
      <c r="BB115" s="155">
        <f t="shared" si="61"/>
        <v>5.4520290082653995</v>
      </c>
      <c r="BC115" s="155">
        <f t="shared" si="62"/>
        <v>5.4206293232006324</v>
      </c>
      <c r="BD115" s="155">
        <f t="shared" si="63"/>
        <v>5.3890678843491111</v>
      </c>
      <c r="BE115" s="155">
        <f t="shared" si="64"/>
        <v>5.4444755099512143</v>
      </c>
      <c r="BF115" s="159">
        <f t="shared" si="65"/>
        <v>5.8761626230400381</v>
      </c>
      <c r="BG115" s="223"/>
      <c r="BH115" s="12"/>
      <c r="BI115" s="12"/>
    </row>
    <row r="116" spans="1:61">
      <c r="A116" s="48" t="s">
        <v>61</v>
      </c>
      <c r="B116" s="46" t="s">
        <v>221</v>
      </c>
      <c r="C116" s="160">
        <v>808</v>
      </c>
      <c r="D116" s="285">
        <f>IF('Datos de Indicador'!E122="No dato","x",ROUND(IF('Datos de Indicador'!E122=0,0,IF(LOG('Datos de Indicador'!E122)&gt;D$302,10,IF(LOG('Datos de Indicador'!E122)&lt;D$301,0,10-(D$302-LOG('Datos de Indicador'!E122))/(D$302-D$301)*10))),1))</f>
        <v>10</v>
      </c>
      <c r="E116" s="153">
        <f>IF('Datos de Indicador'!E122="No dato","x",IF('Datos de Indicador'!E122="No dato","x", ('Datos de Indicador'!E122)/'Datos de Indicador'!AX122))</f>
        <v>8.2623741203001662E-4</v>
      </c>
      <c r="F116" s="154">
        <f t="shared" si="33"/>
        <v>10</v>
      </c>
      <c r="G116" s="155">
        <f t="shared" si="34"/>
        <v>10</v>
      </c>
      <c r="H116" s="285">
        <f>IF('Datos de Indicador'!F122="No dato","x",ROUND(IF('Datos de Indicador'!F122=0,0,IF(LOG('Datos de Indicador'!F122*1/40)&gt;H$302,10,IF(LOG('Datos de Indicador'!F122*1/40)&lt;H$301,0,10-(H$302-LOG('Datos de Indicador'!F122*1/40))/(H$302-H$301)*10))),1))</f>
        <v>0</v>
      </c>
      <c r="I116" s="153">
        <f>IF('Datos de Indicador'!F122="No dato","x",IF('Datos de Indicador'!F122="No dato","x",( 'Datos de Indicador'!F122*1/40)/'Datos de Indicador'!AX122))</f>
        <v>0</v>
      </c>
      <c r="J116" s="154">
        <f t="shared" si="35"/>
        <v>0</v>
      </c>
      <c r="K116" s="156">
        <f t="shared" si="36"/>
        <v>0</v>
      </c>
      <c r="L116" s="286">
        <f>IF('Datos de Indicador'!G122="No dato","x",ROUND(IF('Datos de Indicador'!G122=0,0,IF(LOG('Datos de Indicador'!G122)&gt;L$302,10,IF(LOG('Datos de Indicador'!G122)&lt;L$301,0,10-(L$302-LOG('Datos de Indicador'!G122))/(L$302-L$301)*10))),1))</f>
        <v>0</v>
      </c>
      <c r="M116" s="157">
        <f>IF('Datos de Indicador'!G122="No dato","x",IF('Datos de Indicador'!G122="No dato","x", 'Datos de Indicador'!G122/'Datos de Indicador'!AX122))</f>
        <v>0</v>
      </c>
      <c r="N116" s="158">
        <f t="shared" si="37"/>
        <v>0</v>
      </c>
      <c r="O116" s="156">
        <f t="shared" si="38"/>
        <v>0</v>
      </c>
      <c r="P116" s="155">
        <f t="shared" si="39"/>
        <v>0</v>
      </c>
      <c r="Q116" s="285">
        <f>IF('Datos de Indicador'!I122="No dato","x",ROUND(IF('Datos de Indicador'!I122=0,0,IF(LOG('Datos de Indicador'!I122)&gt;Q$302,10,IF(LOG('Datos de Indicador'!I122)&lt;Q$301,0,10-(Q$302-LOG('Datos de Indicador'!I122))/(Q$302-Q$301)*10))),1))</f>
        <v>10</v>
      </c>
      <c r="R116" s="153">
        <f>IF('Datos de Indicador'!I122="No dato","x",IF('Datos de Indicador'!I122="No dato","x",( 'Datos de Indicador'!I122)/'Datos de Indicador'!AX122))</f>
        <v>0.10174060681467656</v>
      </c>
      <c r="S116" s="154">
        <f t="shared" si="40"/>
        <v>10</v>
      </c>
      <c r="T116" s="289">
        <f>IF('Datos de Indicador'!J122="No dato","x",ROUND(IF('Datos de Indicador'!J122=0,0,IF(LOG('Datos de Indicador'!J122)&gt;T$302,10,IF(LOG('Datos de Indicador'!J122)&lt;T$301,0,10-(T$302-LOG('Datos de Indicador'!J122))/(T$302-T$301)*10))),1))</f>
        <v>10</v>
      </c>
      <c r="U116" s="307">
        <f>IF('Datos de Indicador'!J122="No dato","x",IF('Datos de Indicador'!J122="No dato","x", ('Datos de Indicador'!J122)/'Datos de Indicador'!AX122))</f>
        <v>3.2335044130798243E-4</v>
      </c>
      <c r="V116" s="289">
        <f t="shared" si="41"/>
        <v>10</v>
      </c>
      <c r="W116" s="292">
        <f t="shared" si="42"/>
        <v>10</v>
      </c>
      <c r="X116" s="289">
        <f>IF('Datos de Indicador'!K122="No dato","x",ROUND(IF('Datos de Indicador'!K122=0,0,IF(LOG('Datos de Indicador'!K122)&gt;X$302,10,IF(LOG('Datos de Indicador'!K122)&lt;X$301,0,10-(X$302-LOG('Datos de Indicador'!K122))/(X$302-X$301)*10))),1))</f>
        <v>10</v>
      </c>
      <c r="Y116" s="310">
        <f>IF('Datos de Indicador'!K122="No dato","x",IF('Datos de Indicador'!K122="No dato","x", ('Datos de Indicador'!K122)/'Datos de Indicador'!AX122))</f>
        <v>3.1320091950671542E-4</v>
      </c>
      <c r="Z116" s="289">
        <f t="shared" si="43"/>
        <v>10</v>
      </c>
      <c r="AA116" s="291">
        <f t="shared" si="44"/>
        <v>10</v>
      </c>
      <c r="AB116" s="155">
        <f t="shared" si="45"/>
        <v>10</v>
      </c>
      <c r="AC116" s="155">
        <v>1.9999999552965001E-2</v>
      </c>
      <c r="AD116" s="155">
        <f t="shared" si="46"/>
        <v>4.2553190538223411E-3</v>
      </c>
      <c r="AE116" s="155">
        <v>-0.42359998822212203</v>
      </c>
      <c r="AF116" s="155">
        <f t="shared" si="47"/>
        <v>0.42359998822212203</v>
      </c>
      <c r="AG116" s="155">
        <f t="shared" si="48"/>
        <v>4.3514439210520077</v>
      </c>
      <c r="AH116" s="155">
        <v>2.91000008583068</v>
      </c>
      <c r="AI116" s="155">
        <v>21.349998474121001</v>
      </c>
      <c r="AJ116" s="155">
        <v>9.8700008392300003</v>
      </c>
      <c r="AK116" s="155">
        <v>213</v>
      </c>
      <c r="AL116" s="155">
        <v>-1.2655999660491899</v>
      </c>
      <c r="AM116" s="155">
        <v>-1.4666000604629501</v>
      </c>
      <c r="AN116" s="155">
        <v>-1.6901999711990301</v>
      </c>
      <c r="AO116" s="155">
        <v>-2.93219995498657</v>
      </c>
      <c r="AP116" s="155">
        <f t="shared" si="49"/>
        <v>0.11300971207109436</v>
      </c>
      <c r="AQ116" s="155">
        <f t="shared" si="50"/>
        <v>0.65571247155730683</v>
      </c>
      <c r="AR116" s="155">
        <f t="shared" si="51"/>
        <v>0.33124142694853248</v>
      </c>
      <c r="AS116" s="155">
        <f t="shared" si="52"/>
        <v>5.8263305322128858</v>
      </c>
      <c r="AT116" s="155">
        <f t="shared" si="53"/>
        <v>1.2655999660491899</v>
      </c>
      <c r="AU116" s="155">
        <f t="shared" si="54"/>
        <v>1.4666000604629501</v>
      </c>
      <c r="AV116" s="155">
        <f t="shared" si="55"/>
        <v>1.6901999711990301</v>
      </c>
      <c r="AW116" s="155">
        <f t="shared" si="56"/>
        <v>2.93219995498657</v>
      </c>
      <c r="AX116" s="155">
        <f t="shared" si="57"/>
        <v>5.0464398196889579</v>
      </c>
      <c r="AY116" s="155">
        <f t="shared" si="58"/>
        <v>7.6594008343005058</v>
      </c>
      <c r="AZ116" s="155">
        <f t="shared" si="59"/>
        <v>5.3838372808447268</v>
      </c>
      <c r="BA116" s="155">
        <f t="shared" si="60"/>
        <v>2.9502536677306859</v>
      </c>
      <c r="BB116" s="155">
        <f t="shared" si="61"/>
        <v>5.8599082552933419</v>
      </c>
      <c r="BC116" s="155">
        <f t="shared" si="62"/>
        <v>6.3858522176429693</v>
      </c>
      <c r="BD116" s="155">
        <f t="shared" si="63"/>
        <v>5.9525131179655437</v>
      </c>
      <c r="BE116" s="155">
        <f t="shared" si="64"/>
        <v>6.4627640333239285</v>
      </c>
      <c r="BF116" s="159">
        <f t="shared" si="65"/>
        <v>5.7259498733509711</v>
      </c>
      <c r="BG116" s="223"/>
      <c r="BH116" s="12"/>
      <c r="BI116" s="12"/>
    </row>
    <row r="117" spans="1:61">
      <c r="A117" s="45" t="s">
        <v>31</v>
      </c>
      <c r="B117" s="46" t="s">
        <v>43</v>
      </c>
      <c r="C117" s="160">
        <v>1312</v>
      </c>
      <c r="D117" s="285">
        <f>IF('Datos de Indicador'!E200="No dato","x",ROUND(IF('Datos de Indicador'!E200=0,0,IF(LOG('Datos de Indicador'!E200)&gt;D$302,10,IF(LOG('Datos de Indicador'!E200)&lt;D$301,0,10-(D$302-LOG('Datos de Indicador'!E200))/(D$302-D$301)*10))),1))</f>
        <v>10</v>
      </c>
      <c r="E117" s="153">
        <f>IF('Datos de Indicador'!E200="No dato","x",IF('Datos de Indicador'!E200="No dato","x", ('Datos de Indicador'!E200)/'Datos de Indicador'!AX200))</f>
        <v>1.5191127166444622E-4</v>
      </c>
      <c r="F117" s="154">
        <f t="shared" si="33"/>
        <v>10</v>
      </c>
      <c r="G117" s="155">
        <f t="shared" si="34"/>
        <v>10</v>
      </c>
      <c r="H117" s="285">
        <f>IF('Datos de Indicador'!F200="No dato","x",ROUND(IF('Datos de Indicador'!F200=0,0,IF(LOG('Datos de Indicador'!F200*1/40)&gt;H$302,10,IF(LOG('Datos de Indicador'!F200*1/40)&lt;H$301,0,10-(H$302-LOG('Datos de Indicador'!F200*1/40))/(H$302-H$301)*10))),1))</f>
        <v>0</v>
      </c>
      <c r="I117" s="153">
        <f>IF('Datos de Indicador'!F200="No dato","x",IF('Datos de Indicador'!F200="No dato","x",( 'Datos de Indicador'!F200*1/40)/'Datos de Indicador'!AX200))</f>
        <v>0</v>
      </c>
      <c r="J117" s="154">
        <f t="shared" si="35"/>
        <v>0</v>
      </c>
      <c r="K117" s="156">
        <f t="shared" si="36"/>
        <v>0</v>
      </c>
      <c r="L117" s="286">
        <f>IF('Datos de Indicador'!G200="No dato","x",ROUND(IF('Datos de Indicador'!G200=0,0,IF(LOG('Datos de Indicador'!G200)&gt;L$302,10,IF(LOG('Datos de Indicador'!G200)&lt;L$301,0,10-(L$302-LOG('Datos de Indicador'!G200))/(L$302-L$301)*10))),1))</f>
        <v>0</v>
      </c>
      <c r="M117" s="157">
        <f>IF('Datos de Indicador'!G200="No dato","x",IF('Datos de Indicador'!G200="No dato","x", 'Datos de Indicador'!G200/'Datos de Indicador'!AX200))</f>
        <v>0</v>
      </c>
      <c r="N117" s="158">
        <f t="shared" si="37"/>
        <v>0</v>
      </c>
      <c r="O117" s="156">
        <f t="shared" si="38"/>
        <v>0</v>
      </c>
      <c r="P117" s="155">
        <f t="shared" si="39"/>
        <v>0</v>
      </c>
      <c r="Q117" s="285">
        <f>IF('Datos de Indicador'!I200="No dato","x",ROUND(IF('Datos de Indicador'!I200=0,0,IF(LOG('Datos de Indicador'!I200)&gt;Q$302,10,IF(LOG('Datos de Indicador'!I200)&lt;Q$301,0,10-(Q$302-LOG('Datos de Indicador'!I200))/(Q$302-Q$301)*10))),1))</f>
        <v>10</v>
      </c>
      <c r="R117" s="153">
        <f>IF('Datos de Indicador'!I200="No dato","x",IF('Datos de Indicador'!I200="No dato","x",( 'Datos de Indicador'!I200)/'Datos de Indicador'!AX200))</f>
        <v>9.5248367333607781E-2</v>
      </c>
      <c r="S117" s="154">
        <f t="shared" si="40"/>
        <v>10</v>
      </c>
      <c r="T117" s="289">
        <f>IF('Datos de Indicador'!J200="No dato","x",ROUND(IF('Datos de Indicador'!J200=0,0,IF(LOG('Datos de Indicador'!J200)&gt;T$302,10,IF(LOG('Datos de Indicador'!J200)&lt;T$301,0,10-(T$302-LOG('Datos de Indicador'!J200))/(T$302-T$301)*10))),1))</f>
        <v>10</v>
      </c>
      <c r="U117" s="307">
        <f>IF('Datos de Indicador'!J200="No dato","x",IF('Datos de Indicador'!J200="No dato","x", ('Datos de Indicador'!J200)/'Datos de Indicador'!AX200))</f>
        <v>3.0634427043852228E-4</v>
      </c>
      <c r="V117" s="289">
        <f t="shared" si="41"/>
        <v>10</v>
      </c>
      <c r="W117" s="292">
        <f t="shared" si="42"/>
        <v>10</v>
      </c>
      <c r="X117" s="289">
        <f>IF('Datos de Indicador'!K200="No dato","x",ROUND(IF('Datos de Indicador'!K200=0,0,IF(LOG('Datos de Indicador'!K200)&gt;X$302,10,IF(LOG('Datos de Indicador'!K200)&lt;X$301,0,10-(X$302-LOG('Datos de Indicador'!K200))/(X$302-X$301)*10))),1))</f>
        <v>0</v>
      </c>
      <c r="Y117" s="310">
        <f>IF('Datos de Indicador'!K200="No dato","x",IF('Datos de Indicador'!K200="No dato","x", ('Datos de Indicador'!K200)/'Datos de Indicador'!AX200))</f>
        <v>0</v>
      </c>
      <c r="Z117" s="289">
        <f t="shared" si="43"/>
        <v>0</v>
      </c>
      <c r="AA117" s="291">
        <f t="shared" si="44"/>
        <v>0</v>
      </c>
      <c r="AB117" s="155">
        <f t="shared" si="45"/>
        <v>10</v>
      </c>
      <c r="AC117" s="155">
        <v>0</v>
      </c>
      <c r="AD117" s="155">
        <f t="shared" si="46"/>
        <v>0</v>
      </c>
      <c r="AE117" s="155">
        <v>-0.42460000514984098</v>
      </c>
      <c r="AF117" s="155">
        <f t="shared" si="47"/>
        <v>0.42460000514984098</v>
      </c>
      <c r="AG117" s="155">
        <f t="shared" si="48"/>
        <v>4.3759181482065292</v>
      </c>
      <c r="AH117" s="155">
        <v>5.4159998893737704</v>
      </c>
      <c r="AI117" s="155">
        <v>64.503997802734304</v>
      </c>
      <c r="AJ117" s="155">
        <v>30.255996704099999</v>
      </c>
      <c r="AK117" s="155">
        <v>242</v>
      </c>
      <c r="AL117" s="155">
        <v>-1.3789600133895801</v>
      </c>
      <c r="AM117" s="155">
        <v>-1.56255996227264</v>
      </c>
      <c r="AN117" s="155">
        <v>-1.74276006221771</v>
      </c>
      <c r="AO117" s="155">
        <v>-2.9759600162506099</v>
      </c>
      <c r="AP117" s="155">
        <f t="shared" si="49"/>
        <v>0.2103300927912144</v>
      </c>
      <c r="AQ117" s="155">
        <f t="shared" si="50"/>
        <v>1.981080976461258</v>
      </c>
      <c r="AR117" s="155">
        <f t="shared" si="51"/>
        <v>1.0154041205530475</v>
      </c>
      <c r="AS117" s="155">
        <f t="shared" si="52"/>
        <v>6.6386554621848735</v>
      </c>
      <c r="AT117" s="155">
        <f t="shared" si="53"/>
        <v>1.3789600133895801</v>
      </c>
      <c r="AU117" s="155">
        <f t="shared" si="54"/>
        <v>1.56255996227264</v>
      </c>
      <c r="AV117" s="155">
        <f t="shared" si="55"/>
        <v>1.74276006221771</v>
      </c>
      <c r="AW117" s="155">
        <f t="shared" si="56"/>
        <v>2.9759600162506099</v>
      </c>
      <c r="AX117" s="155">
        <f t="shared" si="57"/>
        <v>3.6312789260627776</v>
      </c>
      <c r="AY117" s="155">
        <f t="shared" si="58"/>
        <v>6.8105586823284989</v>
      </c>
      <c r="AZ117" s="155">
        <f t="shared" si="59"/>
        <v>4.7197637141223181</v>
      </c>
      <c r="BA117" s="155">
        <f t="shared" si="60"/>
        <v>2.0753323802816963</v>
      </c>
      <c r="BB117" s="155">
        <f t="shared" si="61"/>
        <v>3.9736015031423317</v>
      </c>
      <c r="BC117" s="155">
        <f t="shared" si="62"/>
        <v>4.7986066097982922</v>
      </c>
      <c r="BD117" s="155">
        <f t="shared" si="63"/>
        <v>4.2891946391125613</v>
      </c>
      <c r="BE117" s="155">
        <f t="shared" si="64"/>
        <v>4.7856646404110945</v>
      </c>
      <c r="BF117" s="159">
        <f t="shared" si="65"/>
        <v>4.0626530247010884</v>
      </c>
      <c r="BG117" s="223"/>
      <c r="BH117" s="12"/>
      <c r="BI117" s="12"/>
    </row>
    <row r="118" spans="1:61">
      <c r="A118" s="48" t="s">
        <v>142</v>
      </c>
      <c r="B118" s="46" t="s">
        <v>148</v>
      </c>
      <c r="C118" s="160">
        <v>307</v>
      </c>
      <c r="D118" s="285">
        <f>IF('Datos de Indicador'!E30="No dato","x",ROUND(IF('Datos de Indicador'!E30=0,0,IF(LOG('Datos de Indicador'!E30)&gt;D$302,10,IF(LOG('Datos de Indicador'!E30)&lt;D$301,0,10-(D$302-LOG('Datos de Indicador'!E30))/(D$302-D$301)*10))),1))</f>
        <v>10</v>
      </c>
      <c r="E118" s="153">
        <f>IF('Datos de Indicador'!E30="No dato","x",IF('Datos de Indicador'!E30="No dato","x", ('Datos de Indicador'!E30)/'Datos de Indicador'!AX30))</f>
        <v>1.6692561537770131E-3</v>
      </c>
      <c r="F118" s="154">
        <f t="shared" si="33"/>
        <v>10</v>
      </c>
      <c r="G118" s="155">
        <f t="shared" si="34"/>
        <v>10</v>
      </c>
      <c r="H118" s="285">
        <f>IF('Datos de Indicador'!F30="No dato","x",ROUND(IF('Datos de Indicador'!F30=0,0,IF(LOG('Datos de Indicador'!F30*1/40)&gt;H$302,10,IF(LOG('Datos de Indicador'!F30*1/40)&lt;H$301,0,10-(H$302-LOG('Datos de Indicador'!F30*1/40))/(H$302-H$301)*10))),1))</f>
        <v>0</v>
      </c>
      <c r="I118" s="153">
        <f>IF('Datos de Indicador'!F30="No dato","x",IF('Datos de Indicador'!F30="No dato","x",( 'Datos de Indicador'!F30*1/40)/'Datos de Indicador'!AX30))</f>
        <v>0</v>
      </c>
      <c r="J118" s="154">
        <f t="shared" si="35"/>
        <v>0</v>
      </c>
      <c r="K118" s="156">
        <f t="shared" si="36"/>
        <v>0</v>
      </c>
      <c r="L118" s="286">
        <f>IF('Datos de Indicador'!G30="No dato","x",ROUND(IF('Datos de Indicador'!G30=0,0,IF(LOG('Datos de Indicador'!G30)&gt;L$302,10,IF(LOG('Datos de Indicador'!G30)&lt;L$301,0,10-(L$302-LOG('Datos de Indicador'!G30))/(L$302-L$301)*10))),1))</f>
        <v>0</v>
      </c>
      <c r="M118" s="157">
        <f>IF('Datos de Indicador'!G30="No dato","x",IF('Datos de Indicador'!G30="No dato","x", 'Datos de Indicador'!G30/'Datos de Indicador'!AX30))</f>
        <v>0</v>
      </c>
      <c r="N118" s="158">
        <f t="shared" si="37"/>
        <v>0</v>
      </c>
      <c r="O118" s="156">
        <f t="shared" si="38"/>
        <v>0</v>
      </c>
      <c r="P118" s="155">
        <f t="shared" si="39"/>
        <v>0</v>
      </c>
      <c r="Q118" s="285">
        <f>IF('Datos de Indicador'!I30="No dato","x",ROUND(IF('Datos de Indicador'!I30=0,0,IF(LOG('Datos de Indicador'!I30)&gt;Q$302,10,IF(LOG('Datos de Indicador'!I30)&lt;Q$301,0,10-(Q$302-LOG('Datos de Indicador'!I30))/(Q$302-Q$301)*10))),1))</f>
        <v>0</v>
      </c>
      <c r="R118" s="153">
        <f>IF('Datos de Indicador'!I30="No dato","x",IF('Datos de Indicador'!I30="No dato","x",( 'Datos de Indicador'!I30)/'Datos de Indicador'!AX30))</f>
        <v>0</v>
      </c>
      <c r="S118" s="154">
        <f t="shared" si="40"/>
        <v>0</v>
      </c>
      <c r="T118" s="289">
        <f>IF('Datos de Indicador'!J30="No dato","x",ROUND(IF('Datos de Indicador'!J30=0,0,IF(LOG('Datos de Indicador'!J30)&gt;T$302,10,IF(LOG('Datos de Indicador'!J30)&lt;T$301,0,10-(T$302-LOG('Datos de Indicador'!J30))/(T$302-T$301)*10))),1))</f>
        <v>10</v>
      </c>
      <c r="U118" s="307">
        <f>IF('Datos de Indicador'!J30="No dato","x",IF('Datos de Indicador'!J30="No dato","x", ('Datos de Indicador'!J30)/'Datos de Indicador'!AX30))</f>
        <v>3.1882792537140953E-4</v>
      </c>
      <c r="V118" s="289">
        <f t="shared" si="41"/>
        <v>10</v>
      </c>
      <c r="W118" s="292">
        <f t="shared" si="42"/>
        <v>10</v>
      </c>
      <c r="X118" s="289">
        <f>IF('Datos de Indicador'!K30="No dato","x",ROUND(IF('Datos de Indicador'!K30=0,0,IF(LOG('Datos de Indicador'!K30)&gt;X$302,10,IF(LOG('Datos de Indicador'!K30)&lt;X$301,0,10-(X$302-LOG('Datos de Indicador'!K30))/(X$302-X$301)*10))),1))</f>
        <v>10</v>
      </c>
      <c r="Y118" s="310">
        <f>IF('Datos de Indicador'!K30="No dato","x",IF('Datos de Indicador'!K30="No dato","x", ('Datos de Indicador'!K30)/'Datos de Indicador'!AX30))</f>
        <v>3.072099170595486E-4</v>
      </c>
      <c r="Z118" s="289">
        <f t="shared" si="43"/>
        <v>10</v>
      </c>
      <c r="AA118" s="291">
        <f t="shared" si="44"/>
        <v>10</v>
      </c>
      <c r="AB118" s="155">
        <f t="shared" si="45"/>
        <v>0</v>
      </c>
      <c r="AC118" s="155">
        <v>0</v>
      </c>
      <c r="AD118" s="155">
        <f t="shared" si="46"/>
        <v>0</v>
      </c>
      <c r="AE118" s="155">
        <v>-0.56779998540878296</v>
      </c>
      <c r="AF118" s="155">
        <f t="shared" si="47"/>
        <v>0.56779998540878296</v>
      </c>
      <c r="AG118" s="155">
        <f t="shared" si="48"/>
        <v>7.8805676678647272</v>
      </c>
      <c r="AH118" s="155">
        <v>1.2000000104308E-2</v>
      </c>
      <c r="AI118" s="155">
        <v>0.236000016331673</v>
      </c>
      <c r="AJ118" s="155">
        <v>3.6000002175600003E-2</v>
      </c>
      <c r="AK118" s="155">
        <v>68</v>
      </c>
      <c r="AL118" s="155">
        <v>-1.27983999252319</v>
      </c>
      <c r="AM118" s="155">
        <v>-1.56395995616912</v>
      </c>
      <c r="AN118" s="155">
        <v>-1.7439199686050399</v>
      </c>
      <c r="AO118" s="155">
        <v>-2.9825201034545898</v>
      </c>
      <c r="AP118" s="155">
        <f t="shared" si="49"/>
        <v>4.6601942152652427E-4</v>
      </c>
      <c r="AQ118" s="155">
        <f t="shared" si="50"/>
        <v>7.2481576138743592E-3</v>
      </c>
      <c r="AR118" s="155">
        <f t="shared" si="51"/>
        <v>1.2081753877263412E-3</v>
      </c>
      <c r="AS118" s="155">
        <f t="shared" si="52"/>
        <v>1.7647058823529413</v>
      </c>
      <c r="AT118" s="155">
        <f t="shared" si="53"/>
        <v>1.27983999252319</v>
      </c>
      <c r="AU118" s="155">
        <f t="shared" si="54"/>
        <v>1.56395995616912</v>
      </c>
      <c r="AV118" s="155">
        <f t="shared" si="55"/>
        <v>1.7439199686050399</v>
      </c>
      <c r="AW118" s="155">
        <f t="shared" si="56"/>
        <v>2.9825201034545898</v>
      </c>
      <c r="AX118" s="155">
        <f t="shared" si="57"/>
        <v>4.8686705873800156</v>
      </c>
      <c r="AY118" s="155">
        <f t="shared" si="58"/>
        <v>6.7981746155524361</v>
      </c>
      <c r="AZ118" s="155">
        <f t="shared" si="59"/>
        <v>4.7051088085319801</v>
      </c>
      <c r="BA118" s="155">
        <f t="shared" si="60"/>
        <v>1.9441726017875038</v>
      </c>
      <c r="BB118" s="155">
        <f t="shared" si="61"/>
        <v>5.8115227678002563</v>
      </c>
      <c r="BC118" s="155">
        <f t="shared" si="62"/>
        <v>6.1342371288610513</v>
      </c>
      <c r="BD118" s="155">
        <f t="shared" si="63"/>
        <v>5.7843861639866176</v>
      </c>
      <c r="BE118" s="155">
        <f t="shared" si="64"/>
        <v>5.6181464140234079</v>
      </c>
      <c r="BF118" s="159">
        <f t="shared" si="65"/>
        <v>6.313427944644121</v>
      </c>
      <c r="BG118" s="223"/>
      <c r="BH118" s="12"/>
      <c r="BI118" s="12"/>
    </row>
    <row r="119" spans="1:61">
      <c r="A119" s="48" t="s">
        <v>341</v>
      </c>
      <c r="B119" s="46" t="s">
        <v>348</v>
      </c>
      <c r="C119" s="160">
        <v>1707</v>
      </c>
      <c r="D119" s="285">
        <f>IF('Datos de Indicador'!E290="No dato","x",ROUND(IF('Datos de Indicador'!E290=0,0,IF(LOG('Datos de Indicador'!E290)&gt;D$302,10,IF(LOG('Datos de Indicador'!E290)&lt;D$301,0,10-(D$302-LOG('Datos de Indicador'!E290))/(D$302-D$301)*10))),1))</f>
        <v>10</v>
      </c>
      <c r="E119" s="153">
        <f>IF('Datos de Indicador'!E290="No dato","x",IF('Datos de Indicador'!E290="No dato","x", ('Datos de Indicador'!E290)/'Datos de Indicador'!AX290))</f>
        <v>6.6846387955426826E-3</v>
      </c>
      <c r="F119" s="154">
        <f t="shared" si="33"/>
        <v>10</v>
      </c>
      <c r="G119" s="155">
        <f t="shared" si="34"/>
        <v>10</v>
      </c>
      <c r="H119" s="285">
        <f>IF('Datos de Indicador'!F290="No dato","x",ROUND(IF('Datos de Indicador'!F290=0,0,IF(LOG('Datos de Indicador'!F290*1/40)&gt;H$302,10,IF(LOG('Datos de Indicador'!F290*1/40)&lt;H$301,0,10-(H$302-LOG('Datos de Indicador'!F290*1/40))/(H$302-H$301)*10))),1))</f>
        <v>0</v>
      </c>
      <c r="I119" s="153">
        <f>IF('Datos de Indicador'!F290="No dato","x",IF('Datos de Indicador'!F290="No dato","x",( 'Datos de Indicador'!F290*1/40)/'Datos de Indicador'!AX290))</f>
        <v>0</v>
      </c>
      <c r="J119" s="154">
        <f t="shared" si="35"/>
        <v>0</v>
      </c>
      <c r="K119" s="156">
        <f t="shared" si="36"/>
        <v>0</v>
      </c>
      <c r="L119" s="286">
        <f>IF('Datos de Indicador'!G290="No dato","x",ROUND(IF('Datos de Indicador'!G290=0,0,IF(LOG('Datos de Indicador'!G290)&gt;L$302,10,IF(LOG('Datos de Indicador'!G290)&lt;L$301,0,10-(L$302-LOG('Datos de Indicador'!G290))/(L$302-L$301)*10))),1))</f>
        <v>0</v>
      </c>
      <c r="M119" s="157">
        <f>IF('Datos de Indicador'!G290="No dato","x",IF('Datos de Indicador'!G290="No dato","x", 'Datos de Indicador'!G290/'Datos de Indicador'!AX290))</f>
        <v>0</v>
      </c>
      <c r="N119" s="158">
        <f t="shared" si="37"/>
        <v>0</v>
      </c>
      <c r="O119" s="156">
        <f t="shared" si="38"/>
        <v>0</v>
      </c>
      <c r="P119" s="155">
        <f t="shared" si="39"/>
        <v>0</v>
      </c>
      <c r="Q119" s="285">
        <f>IF('Datos de Indicador'!I290="No dato","x",ROUND(IF('Datos de Indicador'!I290=0,0,IF(LOG('Datos de Indicador'!I290)&gt;Q$302,10,IF(LOG('Datos de Indicador'!I290)&lt;Q$301,0,10-(Q$302-LOG('Datos de Indicador'!I290))/(Q$302-Q$301)*10))),1))</f>
        <v>10</v>
      </c>
      <c r="R119" s="153">
        <f>IF('Datos de Indicador'!I290="No dato","x",IF('Datos de Indicador'!I290="No dato","x",( 'Datos de Indicador'!I290)/'Datos de Indicador'!AX290))</f>
        <v>9.4539891536960796E-2</v>
      </c>
      <c r="S119" s="154">
        <f t="shared" si="40"/>
        <v>10</v>
      </c>
      <c r="T119" s="289">
        <f>IF('Datos de Indicador'!J290="No dato","x",ROUND(IF('Datos de Indicador'!J290=0,0,IF(LOG('Datos de Indicador'!J290)&gt;T$302,10,IF(LOG('Datos de Indicador'!J290)&lt;T$301,0,10-(T$302-LOG('Datos de Indicador'!J290))/(T$302-T$301)*10))),1))</f>
        <v>10</v>
      </c>
      <c r="U119" s="307">
        <f>IF('Datos de Indicador'!J290="No dato","x",IF('Datos de Indicador'!J290="No dato","x", ('Datos de Indicador'!J290)/'Datos de Indicador'!AX290))</f>
        <v>3.1074975863679203E-4</v>
      </c>
      <c r="V119" s="289">
        <f t="shared" si="41"/>
        <v>10</v>
      </c>
      <c r="W119" s="292">
        <f t="shared" si="42"/>
        <v>10</v>
      </c>
      <c r="X119" s="289">
        <f>IF('Datos de Indicador'!K290="No dato","x",ROUND(IF('Datos de Indicador'!K290=0,0,IF(LOG('Datos de Indicador'!K290)&gt;X$302,10,IF(LOG('Datos de Indicador'!K290)&lt;X$301,0,10-(X$302-LOG('Datos de Indicador'!K290))/(X$302-X$301)*10))),1))</f>
        <v>10</v>
      </c>
      <c r="Y119" s="310">
        <f>IF('Datos de Indicador'!K290="No dato","x",IF('Datos de Indicador'!K290="No dato","x", ('Datos de Indicador'!K290)/'Datos de Indicador'!AX290))</f>
        <v>2.4120077950126774E-4</v>
      </c>
      <c r="Z119" s="289">
        <f t="shared" si="43"/>
        <v>10</v>
      </c>
      <c r="AA119" s="291">
        <f t="shared" si="44"/>
        <v>10</v>
      </c>
      <c r="AB119" s="155">
        <f t="shared" si="45"/>
        <v>10</v>
      </c>
      <c r="AC119" s="155">
        <v>6.0559997558593697</v>
      </c>
      <c r="AD119" s="155">
        <f t="shared" si="46"/>
        <v>1.2885105863530575</v>
      </c>
      <c r="AE119" s="155">
        <v>-0.52139997482299805</v>
      </c>
      <c r="AF119" s="155">
        <f t="shared" si="47"/>
        <v>0.52139997482299805</v>
      </c>
      <c r="AG119" s="155">
        <f t="shared" si="48"/>
        <v>6.7449824916827499</v>
      </c>
      <c r="AH119" s="155">
        <v>92.647994995117102</v>
      </c>
      <c r="AI119" s="155">
        <v>173.36799621582</v>
      </c>
      <c r="AJ119" s="155">
        <v>132.81199645999999</v>
      </c>
      <c r="AK119" s="155">
        <v>316</v>
      </c>
      <c r="AL119" s="155">
        <v>-1.27028000354766</v>
      </c>
      <c r="AM119" s="155">
        <v>-1.3804399967193599</v>
      </c>
      <c r="AN119" s="155">
        <v>-1.6769599914550699</v>
      </c>
      <c r="AO119" s="155">
        <v>-2.92227983474731</v>
      </c>
      <c r="AP119" s="155">
        <f t="shared" si="49"/>
        <v>3.5979803881598875</v>
      </c>
      <c r="AQ119" s="155">
        <f t="shared" si="50"/>
        <v>5.3245698085368804</v>
      </c>
      <c r="AR119" s="155">
        <f t="shared" si="51"/>
        <v>4.457227100572962</v>
      </c>
      <c r="AS119" s="155">
        <f t="shared" si="52"/>
        <v>8.711484593837536</v>
      </c>
      <c r="AT119" s="155">
        <f t="shared" si="53"/>
        <v>1.27028000354766</v>
      </c>
      <c r="AU119" s="155">
        <f t="shared" si="54"/>
        <v>1.3804399967193599</v>
      </c>
      <c r="AV119" s="155">
        <f t="shared" si="55"/>
        <v>1.6769599914550699</v>
      </c>
      <c r="AW119" s="155">
        <f t="shared" si="56"/>
        <v>2.92227983474731</v>
      </c>
      <c r="AX119" s="155">
        <f t="shared" si="57"/>
        <v>4.9880153023750937</v>
      </c>
      <c r="AY119" s="155">
        <f t="shared" si="58"/>
        <v>8.4215555733414043</v>
      </c>
      <c r="AZ119" s="155">
        <f t="shared" si="59"/>
        <v>5.5511185849958045</v>
      </c>
      <c r="BA119" s="155">
        <f t="shared" si="60"/>
        <v>3.1485926124367447</v>
      </c>
      <c r="BB119" s="155">
        <f t="shared" si="61"/>
        <v>6.4309992817558301</v>
      </c>
      <c r="BC119" s="155">
        <f t="shared" si="62"/>
        <v>7.2910208969797141</v>
      </c>
      <c r="BD119" s="155">
        <f t="shared" si="63"/>
        <v>6.6680576142614614</v>
      </c>
      <c r="BE119" s="155">
        <f t="shared" si="64"/>
        <v>6.9766795343790475</v>
      </c>
      <c r="BF119" s="159">
        <f t="shared" si="65"/>
        <v>6.3389155130059684</v>
      </c>
      <c r="BG119" s="223"/>
      <c r="BH119" s="12"/>
      <c r="BI119" s="12"/>
    </row>
    <row r="120" spans="1:61">
      <c r="A120" s="45" t="s">
        <v>31</v>
      </c>
      <c r="B120" s="46" t="s">
        <v>41</v>
      </c>
      <c r="C120" s="160">
        <v>1310</v>
      </c>
      <c r="D120" s="285">
        <f>IF('Datos de Indicador'!E198="No dato","x",ROUND(IF('Datos de Indicador'!E198=0,0,IF(LOG('Datos de Indicador'!E198)&gt;D$302,10,IF(LOG('Datos de Indicador'!E198)&lt;D$301,0,10-(D$302-LOG('Datos de Indicador'!E198))/(D$302-D$301)*10))),1))</f>
        <v>10</v>
      </c>
      <c r="E120" s="153">
        <f>IF('Datos de Indicador'!E198="No dato","x",IF('Datos de Indicador'!E198="No dato","x", ('Datos de Indicador'!E198)/'Datos de Indicador'!AX198))</f>
        <v>1.8922947858868451E-4</v>
      </c>
      <c r="F120" s="154">
        <f t="shared" si="33"/>
        <v>10</v>
      </c>
      <c r="G120" s="155">
        <f t="shared" si="34"/>
        <v>10</v>
      </c>
      <c r="H120" s="285">
        <f>IF('Datos de Indicador'!F198="No dato","x",ROUND(IF('Datos de Indicador'!F198=0,0,IF(LOG('Datos de Indicador'!F198*1/40)&gt;H$302,10,IF(LOG('Datos de Indicador'!F198*1/40)&lt;H$301,0,10-(H$302-LOG('Datos de Indicador'!F198*1/40))/(H$302-H$301)*10))),1))</f>
        <v>0</v>
      </c>
      <c r="I120" s="153">
        <f>IF('Datos de Indicador'!F198="No dato","x",IF('Datos de Indicador'!F198="No dato","x",( 'Datos de Indicador'!F198*1/40)/'Datos de Indicador'!AX198))</f>
        <v>0</v>
      </c>
      <c r="J120" s="154">
        <f t="shared" si="35"/>
        <v>0</v>
      </c>
      <c r="K120" s="156">
        <f t="shared" si="36"/>
        <v>0</v>
      </c>
      <c r="L120" s="286">
        <f>IF('Datos de Indicador'!G198="No dato","x",ROUND(IF('Datos de Indicador'!G198=0,0,IF(LOG('Datos de Indicador'!G198)&gt;L$302,10,IF(LOG('Datos de Indicador'!G198)&lt;L$301,0,10-(L$302-LOG('Datos de Indicador'!G198))/(L$302-L$301)*10))),1))</f>
        <v>0</v>
      </c>
      <c r="M120" s="157">
        <f>IF('Datos de Indicador'!G198="No dato","x",IF('Datos de Indicador'!G198="No dato","x", 'Datos de Indicador'!G198/'Datos de Indicador'!AX198))</f>
        <v>0</v>
      </c>
      <c r="N120" s="158">
        <f t="shared" si="37"/>
        <v>0</v>
      </c>
      <c r="O120" s="156">
        <f t="shared" si="38"/>
        <v>0</v>
      </c>
      <c r="P120" s="155">
        <f t="shared" si="39"/>
        <v>0</v>
      </c>
      <c r="Q120" s="285">
        <f>IF('Datos de Indicador'!I198="No dato","x",ROUND(IF('Datos de Indicador'!I198=0,0,IF(LOG('Datos de Indicador'!I198)&gt;Q$302,10,IF(LOG('Datos de Indicador'!I198)&lt;Q$301,0,10-(Q$302-LOG('Datos de Indicador'!I198))/(Q$302-Q$301)*10))),1))</f>
        <v>10</v>
      </c>
      <c r="R120" s="153">
        <f>IF('Datos de Indicador'!I198="No dato","x",IF('Datos de Indicador'!I198="No dato","x",( 'Datos de Indicador'!I198)/'Datos de Indicador'!AX198))</f>
        <v>1.9869095251811873E-2</v>
      </c>
      <c r="S120" s="154">
        <f t="shared" si="40"/>
        <v>10</v>
      </c>
      <c r="T120" s="289">
        <f>IF('Datos de Indicador'!J198="No dato","x",ROUND(IF('Datos de Indicador'!J198=0,0,IF(LOG('Datos de Indicador'!J198)&gt;T$302,10,IF(LOG('Datos de Indicador'!J198)&lt;T$301,0,10-(T$302-LOG('Datos de Indicador'!J198))/(T$302-T$301)*10))),1))</f>
        <v>10</v>
      </c>
      <c r="U120" s="307">
        <f>IF('Datos de Indicador'!J198="No dato","x",IF('Datos de Indicador'!J198="No dato","x", ('Datos de Indicador'!J198)/'Datos de Indicador'!AX198))</f>
        <v>3.3616616871279796E-4</v>
      </c>
      <c r="V120" s="289">
        <f t="shared" si="41"/>
        <v>10</v>
      </c>
      <c r="W120" s="292">
        <f t="shared" si="42"/>
        <v>10</v>
      </c>
      <c r="X120" s="289">
        <f>IF('Datos de Indicador'!K198="No dato","x",ROUND(IF('Datos de Indicador'!K198=0,0,IF(LOG('Datos de Indicador'!K198)&gt;X$302,10,IF(LOG('Datos de Indicador'!K198)&lt;X$301,0,10-(X$302-LOG('Datos de Indicador'!K198))/(X$302-X$301)*10))),1))</f>
        <v>0</v>
      </c>
      <c r="Y120" s="310">
        <f>IF('Datos de Indicador'!K198="No dato","x",IF('Datos de Indicador'!K198="No dato","x", ('Datos de Indicador'!K198)/'Datos de Indicador'!AX198))</f>
        <v>0</v>
      </c>
      <c r="Z120" s="289">
        <f t="shared" si="43"/>
        <v>0</v>
      </c>
      <c r="AA120" s="291">
        <f t="shared" si="44"/>
        <v>0</v>
      </c>
      <c r="AB120" s="155">
        <f t="shared" si="45"/>
        <v>10</v>
      </c>
      <c r="AC120" s="155">
        <v>0</v>
      </c>
      <c r="AD120" s="155">
        <f t="shared" si="46"/>
        <v>0</v>
      </c>
      <c r="AE120" s="155">
        <v>-0.51179999113082897</v>
      </c>
      <c r="AF120" s="155">
        <f t="shared" si="47"/>
        <v>0.51179999113082897</v>
      </c>
      <c r="AG120" s="155">
        <f t="shared" si="48"/>
        <v>6.5100342872580779</v>
      </c>
      <c r="AH120" s="155">
        <v>0</v>
      </c>
      <c r="AI120" s="155">
        <v>3.0000001192093E-2</v>
      </c>
      <c r="AJ120" s="155">
        <v>0</v>
      </c>
      <c r="AK120" s="155">
        <v>70</v>
      </c>
      <c r="AL120" s="155">
        <v>-1.3630800247192301</v>
      </c>
      <c r="AM120" s="155">
        <v>-1.61179995536804</v>
      </c>
      <c r="AN120" s="155">
        <v>-1.7055200338363601</v>
      </c>
      <c r="AO120" s="155">
        <v>-2.9292800426483101</v>
      </c>
      <c r="AP120" s="155">
        <f t="shared" si="49"/>
        <v>0</v>
      </c>
      <c r="AQ120" s="155">
        <f t="shared" si="50"/>
        <v>9.2137594071651748E-4</v>
      </c>
      <c r="AR120" s="155">
        <f t="shared" si="51"/>
        <v>0</v>
      </c>
      <c r="AS120" s="155">
        <f t="shared" si="52"/>
        <v>1.8207282913165266</v>
      </c>
      <c r="AT120" s="155">
        <f t="shared" si="53"/>
        <v>1.3630800247192301</v>
      </c>
      <c r="AU120" s="155">
        <f t="shared" si="54"/>
        <v>1.61179995536804</v>
      </c>
      <c r="AV120" s="155">
        <f t="shared" si="55"/>
        <v>1.7055200338363601</v>
      </c>
      <c r="AW120" s="155">
        <f t="shared" si="56"/>
        <v>2.9292800426483101</v>
      </c>
      <c r="AX120" s="155">
        <f t="shared" si="57"/>
        <v>3.8295210711990304</v>
      </c>
      <c r="AY120" s="155">
        <f t="shared" si="58"/>
        <v>6.3749915244433355</v>
      </c>
      <c r="AZ120" s="155">
        <f t="shared" si="59"/>
        <v>5.1902750468225918</v>
      </c>
      <c r="BA120" s="155">
        <f t="shared" si="60"/>
        <v>3.0086332355017187</v>
      </c>
      <c r="BB120" s="155">
        <f t="shared" si="61"/>
        <v>3.9715868451998388</v>
      </c>
      <c r="BC120" s="155">
        <f t="shared" si="62"/>
        <v>4.3959854833973422</v>
      </c>
      <c r="BD120" s="155">
        <f t="shared" si="63"/>
        <v>4.198379174470432</v>
      </c>
      <c r="BE120" s="155">
        <f t="shared" si="64"/>
        <v>4.1382269211363747</v>
      </c>
      <c r="BF120" s="159">
        <f t="shared" si="65"/>
        <v>4.4183390478763469</v>
      </c>
      <c r="BG120" s="223"/>
      <c r="BH120" s="12"/>
      <c r="BI120" s="12"/>
    </row>
    <row r="121" spans="1:61">
      <c r="A121" s="48" t="s">
        <v>142</v>
      </c>
      <c r="B121" s="46" t="s">
        <v>160</v>
      </c>
      <c r="C121" s="160">
        <v>320</v>
      </c>
      <c r="D121" s="285">
        <f>IF('Datos de Indicador'!E43="No dato","x",ROUND(IF('Datos de Indicador'!E43=0,0,IF(LOG('Datos de Indicador'!E43)&gt;D$302,10,IF(LOG('Datos de Indicador'!E43)&lt;D$301,0,10-(D$302-LOG('Datos de Indicador'!E43))/(D$302-D$301)*10))),1))</f>
        <v>0</v>
      </c>
      <c r="E121" s="153">
        <f>IF('Datos de Indicador'!E43="No dato","x",IF('Datos de Indicador'!E43="No dato","x", ('Datos de Indicador'!E43)/'Datos de Indicador'!AX43))</f>
        <v>0</v>
      </c>
      <c r="F121" s="154">
        <f t="shared" si="33"/>
        <v>0</v>
      </c>
      <c r="G121" s="155">
        <f t="shared" si="34"/>
        <v>0</v>
      </c>
      <c r="H121" s="285">
        <f>IF('Datos de Indicador'!F43="No dato","x",ROUND(IF('Datos de Indicador'!F43=0,0,IF(LOG('Datos de Indicador'!F43*1/40)&gt;H$302,10,IF(LOG('Datos de Indicador'!F43*1/40)&lt;H$301,0,10-(H$302-LOG('Datos de Indicador'!F43*1/40))/(H$302-H$301)*10))),1))</f>
        <v>0</v>
      </c>
      <c r="I121" s="153">
        <f>IF('Datos de Indicador'!F43="No dato","x",IF('Datos de Indicador'!F43="No dato","x",( 'Datos de Indicador'!F43*1/40)/'Datos de Indicador'!AX43))</f>
        <v>0</v>
      </c>
      <c r="J121" s="154">
        <f t="shared" si="35"/>
        <v>0</v>
      </c>
      <c r="K121" s="156">
        <f t="shared" si="36"/>
        <v>0</v>
      </c>
      <c r="L121" s="286">
        <f>IF('Datos de Indicador'!G43="No dato","x",ROUND(IF('Datos de Indicador'!G43=0,0,IF(LOG('Datos de Indicador'!G43)&gt;L$302,10,IF(LOG('Datos de Indicador'!G43)&lt;L$301,0,10-(L$302-LOG('Datos de Indicador'!G43))/(L$302-L$301)*10))),1))</f>
        <v>0</v>
      </c>
      <c r="M121" s="157">
        <f>IF('Datos de Indicador'!G43="No dato","x",IF('Datos de Indicador'!G43="No dato","x", 'Datos de Indicador'!G43/'Datos de Indicador'!AX43))</f>
        <v>0</v>
      </c>
      <c r="N121" s="158">
        <f t="shared" si="37"/>
        <v>0</v>
      </c>
      <c r="O121" s="156">
        <f t="shared" si="38"/>
        <v>0</v>
      </c>
      <c r="P121" s="155">
        <f t="shared" si="39"/>
        <v>0</v>
      </c>
      <c r="Q121" s="285">
        <f>IF('Datos de Indicador'!I43="No dato","x",ROUND(IF('Datos de Indicador'!I43=0,0,IF(LOG('Datos de Indicador'!I43)&gt;Q$302,10,IF(LOG('Datos de Indicador'!I43)&lt;Q$301,0,10-(Q$302-LOG('Datos de Indicador'!I43))/(Q$302-Q$301)*10))),1))</f>
        <v>0</v>
      </c>
      <c r="R121" s="153">
        <f>IF('Datos de Indicador'!I43="No dato","x",IF('Datos de Indicador'!I43="No dato","x",( 'Datos de Indicador'!I43)/'Datos de Indicador'!AX43))</f>
        <v>0</v>
      </c>
      <c r="S121" s="154">
        <f t="shared" si="40"/>
        <v>0</v>
      </c>
      <c r="T121" s="289">
        <f>IF('Datos de Indicador'!J43="No dato","x",ROUND(IF('Datos de Indicador'!J43=0,0,IF(LOG('Datos de Indicador'!J43)&gt;T$302,10,IF(LOG('Datos de Indicador'!J43)&lt;T$301,0,10-(T$302-LOG('Datos de Indicador'!J43))/(T$302-T$301)*10))),1))</f>
        <v>10</v>
      </c>
      <c r="U121" s="307">
        <f>IF('Datos de Indicador'!J43="No dato","x",IF('Datos de Indicador'!J43="No dato","x", ('Datos de Indicador'!J43)/'Datos de Indicador'!AX43))</f>
        <v>3.3622717293020816E-4</v>
      </c>
      <c r="V121" s="289">
        <f t="shared" si="41"/>
        <v>10</v>
      </c>
      <c r="W121" s="292">
        <f t="shared" si="42"/>
        <v>10</v>
      </c>
      <c r="X121" s="289">
        <f>IF('Datos de Indicador'!K43="No dato","x",ROUND(IF('Datos de Indicador'!K43=0,0,IF(LOG('Datos de Indicador'!K43)&gt;X$302,10,IF(LOG('Datos de Indicador'!K43)&lt;X$301,0,10-(X$302-LOG('Datos de Indicador'!K43))/(X$302-X$301)*10))),1))</f>
        <v>10</v>
      </c>
      <c r="Y121" s="310">
        <f>IF('Datos de Indicador'!K43="No dato","x",IF('Datos de Indicador'!K43="No dato","x", ('Datos de Indicador'!K43)/'Datos de Indicador'!AX43))</f>
        <v>3.1531165509137484E-4</v>
      </c>
      <c r="Z121" s="289">
        <f t="shared" si="43"/>
        <v>10</v>
      </c>
      <c r="AA121" s="291">
        <f t="shared" si="44"/>
        <v>10</v>
      </c>
      <c r="AB121" s="155">
        <f t="shared" si="45"/>
        <v>0</v>
      </c>
      <c r="AC121" s="155">
        <v>5.9999998658895E-2</v>
      </c>
      <c r="AD121" s="155">
        <f t="shared" si="46"/>
        <v>1.2765957161467022E-2</v>
      </c>
      <c r="AE121" s="155">
        <v>-0.43435999751090998</v>
      </c>
      <c r="AF121" s="155">
        <f t="shared" si="47"/>
        <v>0.43435999751090998</v>
      </c>
      <c r="AG121" s="155">
        <f t="shared" si="48"/>
        <v>4.6147823748512264</v>
      </c>
      <c r="AH121" s="155">
        <v>2.3400001525878902</v>
      </c>
      <c r="AI121" s="155">
        <v>15.3319988250732</v>
      </c>
      <c r="AJ121" s="155">
        <v>9.0799989700299992</v>
      </c>
      <c r="AK121" s="155">
        <v>186</v>
      </c>
      <c r="AL121" s="155">
        <v>-1.50076007843017</v>
      </c>
      <c r="AM121" s="155">
        <v>-1.7512800693511901</v>
      </c>
      <c r="AN121" s="155">
        <v>-1.7234399318695</v>
      </c>
      <c r="AO121" s="155">
        <v>-2.9272799491882302</v>
      </c>
      <c r="AP121" s="155">
        <f t="shared" si="49"/>
        <v>9.0873792333510284E-2</v>
      </c>
      <c r="AQ121" s="155">
        <f t="shared" si="50"/>
        <v>0.47088447597260913</v>
      </c>
      <c r="AR121" s="155">
        <f t="shared" si="51"/>
        <v>0.30472862814453244</v>
      </c>
      <c r="AS121" s="155">
        <f t="shared" si="52"/>
        <v>5.0700280112044815</v>
      </c>
      <c r="AT121" s="155">
        <f t="shared" si="53"/>
        <v>1.50076007843017</v>
      </c>
      <c r="AU121" s="155">
        <f t="shared" si="54"/>
        <v>1.7512800693511901</v>
      </c>
      <c r="AV121" s="155">
        <f t="shared" si="55"/>
        <v>1.7234399318695</v>
      </c>
      <c r="AW121" s="155">
        <f t="shared" si="56"/>
        <v>2.9272799491882302</v>
      </c>
      <c r="AX121" s="155">
        <f t="shared" si="57"/>
        <v>2.1107547825874606</v>
      </c>
      <c r="AY121" s="155">
        <f t="shared" si="58"/>
        <v>5.1411782557973851</v>
      </c>
      <c r="AZ121" s="155">
        <f t="shared" si="59"/>
        <v>4.9638650393144284</v>
      </c>
      <c r="BA121" s="155">
        <f t="shared" si="60"/>
        <v>3.0486223098897254</v>
      </c>
      <c r="BB121" s="155">
        <f t="shared" si="61"/>
        <v>3.7002714291534953</v>
      </c>
      <c r="BC121" s="155">
        <f t="shared" si="62"/>
        <v>4.2686771219616659</v>
      </c>
      <c r="BD121" s="155">
        <f t="shared" si="63"/>
        <v>4.2114322779098261</v>
      </c>
      <c r="BE121" s="155">
        <f t="shared" si="64"/>
        <v>4.6864417201823683</v>
      </c>
      <c r="BF121" s="159">
        <f t="shared" si="65"/>
        <v>4.1045913886687826</v>
      </c>
      <c r="BG121" s="223"/>
      <c r="BH121" s="12"/>
      <c r="BI121" s="12"/>
    </row>
    <row r="122" spans="1:61">
      <c r="A122" s="48" t="s">
        <v>316</v>
      </c>
      <c r="B122" s="46" t="s">
        <v>339</v>
      </c>
      <c r="C122" s="160">
        <v>1627</v>
      </c>
      <c r="D122" s="285">
        <f>IF('Datos de Indicador'!E282="No dato","x",ROUND(IF('Datos de Indicador'!E282=0,0,IF(LOG('Datos de Indicador'!E282)&gt;D$302,10,IF(LOG('Datos de Indicador'!E282)&lt;D$301,0,10-(D$302-LOG('Datos de Indicador'!E282))/(D$302-D$301)*10))),1))</f>
        <v>10</v>
      </c>
      <c r="E122" s="153">
        <f>IF('Datos de Indicador'!E282="No dato","x",IF('Datos de Indicador'!E282="No dato","x", ('Datos de Indicador'!E282)/'Datos de Indicador'!AX282))</f>
        <v>5.4092705060703591E-3</v>
      </c>
      <c r="F122" s="154">
        <f t="shared" si="33"/>
        <v>10</v>
      </c>
      <c r="G122" s="155">
        <f t="shared" si="34"/>
        <v>10</v>
      </c>
      <c r="H122" s="285">
        <f>IF('Datos de Indicador'!F282="No dato","x",ROUND(IF('Datos de Indicador'!F282=0,0,IF(LOG('Datos de Indicador'!F282*1/40)&gt;H$302,10,IF(LOG('Datos de Indicador'!F282*1/40)&lt;H$301,0,10-(H$302-LOG('Datos de Indicador'!F282*1/40))/(H$302-H$301)*10))),1))</f>
        <v>0</v>
      </c>
      <c r="I122" s="153">
        <f>IF('Datos de Indicador'!F282="No dato","x",IF('Datos de Indicador'!F282="No dato","x",( 'Datos de Indicador'!F282*1/40)/'Datos de Indicador'!AX282))</f>
        <v>0</v>
      </c>
      <c r="J122" s="154">
        <f t="shared" si="35"/>
        <v>0</v>
      </c>
      <c r="K122" s="156">
        <f t="shared" si="36"/>
        <v>0</v>
      </c>
      <c r="L122" s="286">
        <f>IF('Datos de Indicador'!G282="No dato","x",ROUND(IF('Datos de Indicador'!G282=0,0,IF(LOG('Datos de Indicador'!G282)&gt;L$302,10,IF(LOG('Datos de Indicador'!G282)&lt;L$301,0,10-(L$302-LOG('Datos de Indicador'!G282))/(L$302-L$301)*10))),1))</f>
        <v>0</v>
      </c>
      <c r="M122" s="157">
        <f>IF('Datos de Indicador'!G282="No dato","x",IF('Datos de Indicador'!G282="No dato","x", 'Datos de Indicador'!G282/'Datos de Indicador'!AX282))</f>
        <v>0</v>
      </c>
      <c r="N122" s="158">
        <f t="shared" si="37"/>
        <v>0</v>
      </c>
      <c r="O122" s="156">
        <f t="shared" si="38"/>
        <v>0</v>
      </c>
      <c r="P122" s="155">
        <f t="shared" si="39"/>
        <v>0</v>
      </c>
      <c r="Q122" s="285">
        <f>IF('Datos de Indicador'!I282="No dato","x",ROUND(IF('Datos de Indicador'!I282=0,0,IF(LOG('Datos de Indicador'!I282)&gt;Q$302,10,IF(LOG('Datos de Indicador'!I282)&lt;Q$301,0,10-(Q$302-LOG('Datos de Indicador'!I282))/(Q$302-Q$301)*10))),1))</f>
        <v>0</v>
      </c>
      <c r="R122" s="153">
        <f>IF('Datos de Indicador'!I282="No dato","x",IF('Datos de Indicador'!I282="No dato","x",( 'Datos de Indicador'!I282)/'Datos de Indicador'!AX282))</f>
        <v>0</v>
      </c>
      <c r="S122" s="154">
        <f t="shared" si="40"/>
        <v>0</v>
      </c>
      <c r="T122" s="289">
        <f>IF('Datos de Indicador'!J282="No dato","x",ROUND(IF('Datos de Indicador'!J282=0,0,IF(LOG('Datos de Indicador'!J282)&gt;T$302,10,IF(LOG('Datos de Indicador'!J282)&lt;T$301,0,10-(T$302-LOG('Datos de Indicador'!J282))/(T$302-T$301)*10))),1))</f>
        <v>10</v>
      </c>
      <c r="U122" s="307">
        <f>IF('Datos de Indicador'!J282="No dato","x",IF('Datos de Indicador'!J282="No dato","x", ('Datos de Indicador'!J282)/'Datos de Indicador'!AX282))</f>
        <v>3.2775434666390888E-4</v>
      </c>
      <c r="V122" s="289">
        <f t="shared" si="41"/>
        <v>10</v>
      </c>
      <c r="W122" s="292">
        <f t="shared" si="42"/>
        <v>10</v>
      </c>
      <c r="X122" s="289">
        <f>IF('Datos de Indicador'!K282="No dato","x",ROUND(IF('Datos de Indicador'!K282=0,0,IF(LOG('Datos de Indicador'!K282)&gt;X$302,10,IF(LOG('Datos de Indicador'!K282)&lt;X$301,0,10-(X$302-LOG('Datos de Indicador'!K282))/(X$302-X$301)*10))),1))</f>
        <v>0</v>
      </c>
      <c r="Y122" s="310">
        <f>IF('Datos de Indicador'!K282="No dato","x",IF('Datos de Indicador'!K282="No dato","x", ('Datos de Indicador'!K282)/'Datos de Indicador'!AX282))</f>
        <v>0</v>
      </c>
      <c r="Z122" s="289">
        <f t="shared" si="43"/>
        <v>0</v>
      </c>
      <c r="AA122" s="291">
        <f t="shared" si="44"/>
        <v>0</v>
      </c>
      <c r="AB122" s="155">
        <f t="shared" si="45"/>
        <v>0</v>
      </c>
      <c r="AC122" s="155">
        <v>4.8000000417232999E-2</v>
      </c>
      <c r="AD122" s="155">
        <f t="shared" si="46"/>
        <v>1.0212766046219788E-2</v>
      </c>
      <c r="AE122" s="155">
        <v>-0.40999999642372098</v>
      </c>
      <c r="AF122" s="155">
        <f t="shared" si="47"/>
        <v>0.40999999642372098</v>
      </c>
      <c r="AG122" s="155">
        <f t="shared" si="48"/>
        <v>4.0186002667621503</v>
      </c>
      <c r="AH122" s="155">
        <v>4.0600004196166903</v>
      </c>
      <c r="AI122" s="155">
        <v>29.222000122070298</v>
      </c>
      <c r="AJ122" s="155">
        <v>17.2999992371</v>
      </c>
      <c r="AK122" s="155">
        <v>199</v>
      </c>
      <c r="AL122" s="155">
        <v>-1.44851994514465</v>
      </c>
      <c r="AM122" s="155">
        <v>-1.6551200151443399</v>
      </c>
      <c r="AN122" s="155">
        <v>-1.66247999668121</v>
      </c>
      <c r="AO122" s="155">
        <v>-2.91231989860534</v>
      </c>
      <c r="AP122" s="155">
        <f t="shared" si="49"/>
        <v>0.15766991920841517</v>
      </c>
      <c r="AQ122" s="155">
        <f t="shared" si="50"/>
        <v>0.89748155940697427</v>
      </c>
      <c r="AR122" s="155">
        <f t="shared" si="51"/>
        <v>0.58059533396681906</v>
      </c>
      <c r="AS122" s="155">
        <f t="shared" si="52"/>
        <v>5.4341736694677865</v>
      </c>
      <c r="AT122" s="155">
        <f t="shared" si="53"/>
        <v>1.44851994514465</v>
      </c>
      <c r="AU122" s="155">
        <f t="shared" si="54"/>
        <v>1.6551200151443399</v>
      </c>
      <c r="AV122" s="155">
        <f t="shared" si="55"/>
        <v>1.66247999668121</v>
      </c>
      <c r="AW122" s="155">
        <f t="shared" si="56"/>
        <v>2.91231989860534</v>
      </c>
      <c r="AX122" s="155">
        <f t="shared" si="57"/>
        <v>2.76290865370839</v>
      </c>
      <c r="AY122" s="155">
        <f t="shared" si="58"/>
        <v>5.9917909159537874</v>
      </c>
      <c r="AZ122" s="155">
        <f t="shared" si="59"/>
        <v>5.7340669321016247</v>
      </c>
      <c r="BA122" s="155">
        <f t="shared" si="60"/>
        <v>3.347727620490379</v>
      </c>
      <c r="BB122" s="155">
        <f t="shared" si="61"/>
        <v>3.8200964288194679</v>
      </c>
      <c r="BC122" s="155">
        <f t="shared" si="62"/>
        <v>4.4815454125601271</v>
      </c>
      <c r="BD122" s="155">
        <f t="shared" si="63"/>
        <v>4.3857770443447412</v>
      </c>
      <c r="BE122" s="155">
        <f t="shared" si="64"/>
        <v>4.7969835483263603</v>
      </c>
      <c r="BF122" s="159">
        <f t="shared" si="65"/>
        <v>4.0048021721347284</v>
      </c>
      <c r="BG122" s="223"/>
      <c r="BH122" s="12"/>
      <c r="BI122" s="12"/>
    </row>
    <row r="123" spans="1:61">
      <c r="A123" s="48" t="s">
        <v>265</v>
      </c>
      <c r="B123" s="46" t="s">
        <v>270</v>
      </c>
      <c r="C123" s="160">
        <v>1207</v>
      </c>
      <c r="D123" s="285">
        <f>IF('Datos de Indicador'!E176="No dato","x",ROUND(IF('Datos de Indicador'!E176=0,0,IF(LOG('Datos de Indicador'!E176)&gt;D$302,10,IF(LOG('Datos de Indicador'!E176)&lt;D$301,0,10-(D$302-LOG('Datos de Indicador'!E176))/(D$302-D$301)*10))),1))</f>
        <v>0</v>
      </c>
      <c r="E123" s="153">
        <f>IF('Datos de Indicador'!E176="No dato","x",IF('Datos de Indicador'!E176="No dato","x", ('Datos de Indicador'!E176)/'Datos de Indicador'!AX176))</f>
        <v>0</v>
      </c>
      <c r="F123" s="154">
        <f t="shared" si="33"/>
        <v>0</v>
      </c>
      <c r="G123" s="155">
        <f t="shared" si="34"/>
        <v>0</v>
      </c>
      <c r="H123" s="285">
        <f>IF('Datos de Indicador'!F176="No dato","x",ROUND(IF('Datos de Indicador'!F176=0,0,IF(LOG('Datos de Indicador'!F176*1/40)&gt;H$302,10,IF(LOG('Datos de Indicador'!F176*1/40)&lt;H$301,0,10-(H$302-LOG('Datos de Indicador'!F176*1/40))/(H$302-H$301)*10))),1))</f>
        <v>0</v>
      </c>
      <c r="I123" s="153">
        <f>IF('Datos de Indicador'!F176="No dato","x",IF('Datos de Indicador'!F176="No dato","x",( 'Datos de Indicador'!F176*1/40)/'Datos de Indicador'!AX176))</f>
        <v>0</v>
      </c>
      <c r="J123" s="154">
        <f t="shared" si="35"/>
        <v>0</v>
      </c>
      <c r="K123" s="156">
        <f t="shared" si="36"/>
        <v>0</v>
      </c>
      <c r="L123" s="286">
        <f>IF('Datos de Indicador'!G176="No dato","x",ROUND(IF('Datos de Indicador'!G176=0,0,IF(LOG('Datos de Indicador'!G176)&gt;L$302,10,IF(LOG('Datos de Indicador'!G176)&lt;L$301,0,10-(L$302-LOG('Datos de Indicador'!G176))/(L$302-L$301)*10))),1))</f>
        <v>0</v>
      </c>
      <c r="M123" s="157">
        <f>IF('Datos de Indicador'!G176="No dato","x",IF('Datos de Indicador'!G176="No dato","x", 'Datos de Indicador'!G176/'Datos de Indicador'!AX176))</f>
        <v>0</v>
      </c>
      <c r="N123" s="158">
        <f t="shared" si="37"/>
        <v>0</v>
      </c>
      <c r="O123" s="156">
        <f t="shared" si="38"/>
        <v>0</v>
      </c>
      <c r="P123" s="155">
        <f t="shared" si="39"/>
        <v>0</v>
      </c>
      <c r="Q123" s="285">
        <f>IF('Datos de Indicador'!I176="No dato","x",ROUND(IF('Datos de Indicador'!I176=0,0,IF(LOG('Datos de Indicador'!I176)&gt;Q$302,10,IF(LOG('Datos de Indicador'!I176)&lt;Q$301,0,10-(Q$302-LOG('Datos de Indicador'!I176))/(Q$302-Q$301)*10))),1))</f>
        <v>10</v>
      </c>
      <c r="R123" s="153">
        <f>IF('Datos de Indicador'!I176="No dato","x",IF('Datos de Indicador'!I176="No dato","x",( 'Datos de Indicador'!I176)/'Datos de Indicador'!AX176))</f>
        <v>0.12758348179005316</v>
      </c>
      <c r="S123" s="154">
        <f t="shared" si="40"/>
        <v>10</v>
      </c>
      <c r="T123" s="289">
        <f>IF('Datos de Indicador'!J176="No dato","x",ROUND(IF('Datos de Indicador'!J176=0,0,IF(LOG('Datos de Indicador'!J176)&gt;T$302,10,IF(LOG('Datos de Indicador'!J176)&lt;T$301,0,10-(T$302-LOG('Datos de Indicador'!J176))/(T$302-T$301)*10))),1))</f>
        <v>10</v>
      </c>
      <c r="U123" s="307">
        <f>IF('Datos de Indicador'!J176="No dato","x",IF('Datos de Indicador'!J176="No dato","x", ('Datos de Indicador'!J176)/'Datos de Indicador'!AX176))</f>
        <v>3.1403619218559541E-4</v>
      </c>
      <c r="V123" s="289">
        <f t="shared" si="41"/>
        <v>10</v>
      </c>
      <c r="W123" s="292">
        <f t="shared" si="42"/>
        <v>10</v>
      </c>
      <c r="X123" s="289">
        <f>IF('Datos de Indicador'!K176="No dato","x",ROUND(IF('Datos de Indicador'!K176=0,0,IF(LOG('Datos de Indicador'!K176)&gt;X$302,10,IF(LOG('Datos de Indicador'!K176)&lt;X$301,0,10-(X$302-LOG('Datos de Indicador'!K176))/(X$302-X$301)*10))),1))</f>
        <v>0</v>
      </c>
      <c r="Y123" s="310">
        <f>IF('Datos de Indicador'!K176="No dato","x",IF('Datos de Indicador'!K176="No dato","x", ('Datos de Indicador'!K176)/'Datos de Indicador'!AX176))</f>
        <v>0</v>
      </c>
      <c r="Z123" s="289">
        <f t="shared" si="43"/>
        <v>0</v>
      </c>
      <c r="AA123" s="291">
        <f t="shared" si="44"/>
        <v>0</v>
      </c>
      <c r="AB123" s="155">
        <f t="shared" si="45"/>
        <v>10</v>
      </c>
      <c r="AC123" s="155">
        <v>0.19200000166893</v>
      </c>
      <c r="AD123" s="155">
        <f t="shared" si="46"/>
        <v>4.085106418487873E-2</v>
      </c>
      <c r="AE123" s="155">
        <v>-0.46219998598098799</v>
      </c>
      <c r="AF123" s="155">
        <f t="shared" si="47"/>
        <v>0.46219998598098799</v>
      </c>
      <c r="AG123" s="155">
        <f t="shared" si="48"/>
        <v>5.2961330429345486</v>
      </c>
      <c r="AH123" s="155">
        <v>13.800000190734799</v>
      </c>
      <c r="AI123" s="155">
        <v>63.356002807617102</v>
      </c>
      <c r="AJ123" s="155">
        <v>36.972000122099999</v>
      </c>
      <c r="AK123" s="155">
        <v>223</v>
      </c>
      <c r="AL123" s="155">
        <v>-1.26916003227233</v>
      </c>
      <c r="AM123" s="155">
        <v>-1.47204005718231</v>
      </c>
      <c r="AN123" s="155">
        <v>-1.7244800329208301</v>
      </c>
      <c r="AO123" s="155">
        <v>-2.94772005081176</v>
      </c>
      <c r="AP123" s="155">
        <f t="shared" si="49"/>
        <v>0.5359223375042641</v>
      </c>
      <c r="AQ123" s="155">
        <f t="shared" si="50"/>
        <v>1.9458231455768129</v>
      </c>
      <c r="AR123" s="155">
        <f t="shared" si="51"/>
        <v>1.240796052307239</v>
      </c>
      <c r="AS123" s="155">
        <f t="shared" si="52"/>
        <v>6.1064425770308128</v>
      </c>
      <c r="AT123" s="155">
        <f t="shared" si="53"/>
        <v>1.26916003227233</v>
      </c>
      <c r="AU123" s="155">
        <f t="shared" si="54"/>
        <v>1.47204005718231</v>
      </c>
      <c r="AV123" s="155">
        <f t="shared" si="55"/>
        <v>1.7244800329208301</v>
      </c>
      <c r="AW123" s="155">
        <f t="shared" si="56"/>
        <v>2.94772005081176</v>
      </c>
      <c r="AX123" s="155">
        <f t="shared" si="57"/>
        <v>5.0019967675210335</v>
      </c>
      <c r="AY123" s="155">
        <f t="shared" si="58"/>
        <v>7.611279708341665</v>
      </c>
      <c r="AZ123" s="155">
        <f t="shared" si="59"/>
        <v>4.9507238213004969</v>
      </c>
      <c r="BA123" s="155">
        <f t="shared" si="60"/>
        <v>2.6399510349538562</v>
      </c>
      <c r="BB123" s="155">
        <f t="shared" si="61"/>
        <v>2.5896531841708827</v>
      </c>
      <c r="BC123" s="155">
        <f t="shared" si="62"/>
        <v>3.2595171423197464</v>
      </c>
      <c r="BD123" s="155">
        <f t="shared" si="63"/>
        <v>2.698586645601289</v>
      </c>
      <c r="BE123" s="155">
        <f t="shared" si="64"/>
        <v>3.1243989353307779</v>
      </c>
      <c r="BF123" s="159">
        <f t="shared" si="65"/>
        <v>2.5561640178532379</v>
      </c>
      <c r="BG123" s="223"/>
      <c r="BH123" s="12"/>
      <c r="BI123" s="12"/>
    </row>
    <row r="124" spans="1:61">
      <c r="A124" s="48" t="s">
        <v>142</v>
      </c>
      <c r="B124" s="46" t="s">
        <v>150</v>
      </c>
      <c r="C124" s="160">
        <v>309</v>
      </c>
      <c r="D124" s="285">
        <f>IF('Datos de Indicador'!E32="No dato","x",ROUND(IF('Datos de Indicador'!E32=0,0,IF(LOG('Datos de Indicador'!E32)&gt;D$302,10,IF(LOG('Datos de Indicador'!E32)&lt;D$301,0,10-(D$302-LOG('Datos de Indicador'!E32))/(D$302-D$301)*10))),1))</f>
        <v>10</v>
      </c>
      <c r="E124" s="153">
        <f>IF('Datos de Indicador'!E32="No dato","x",IF('Datos de Indicador'!E32="No dato","x", ('Datos de Indicador'!E32)/'Datos de Indicador'!AX32))</f>
        <v>6.8661971830985915E-4</v>
      </c>
      <c r="F124" s="154">
        <f t="shared" si="33"/>
        <v>10</v>
      </c>
      <c r="G124" s="155">
        <f t="shared" si="34"/>
        <v>10</v>
      </c>
      <c r="H124" s="285">
        <f>IF('Datos de Indicador'!F32="No dato","x",ROUND(IF('Datos de Indicador'!F32=0,0,IF(LOG('Datos de Indicador'!F32*1/40)&gt;H$302,10,IF(LOG('Datos de Indicador'!F32*1/40)&lt;H$301,0,10-(H$302-LOG('Datos de Indicador'!F32*1/40))/(H$302-H$301)*10))),1))</f>
        <v>0</v>
      </c>
      <c r="I124" s="153">
        <f>IF('Datos de Indicador'!F32="No dato","x",IF('Datos de Indicador'!F32="No dato","x",( 'Datos de Indicador'!F32*1/40)/'Datos de Indicador'!AX32))</f>
        <v>0</v>
      </c>
      <c r="J124" s="154">
        <f t="shared" si="35"/>
        <v>0</v>
      </c>
      <c r="K124" s="156">
        <f t="shared" si="36"/>
        <v>0</v>
      </c>
      <c r="L124" s="286">
        <f>IF('Datos de Indicador'!G32="No dato","x",ROUND(IF('Datos de Indicador'!G32=0,0,IF(LOG('Datos de Indicador'!G32)&gt;L$302,10,IF(LOG('Datos de Indicador'!G32)&lt;L$301,0,10-(L$302-LOG('Datos de Indicador'!G32))/(L$302-L$301)*10))),1))</f>
        <v>0</v>
      </c>
      <c r="M124" s="157">
        <f>IF('Datos de Indicador'!G32="No dato","x",IF('Datos de Indicador'!G32="No dato","x", 'Datos de Indicador'!G32/'Datos de Indicador'!AX32))</f>
        <v>0</v>
      </c>
      <c r="N124" s="158">
        <f t="shared" si="37"/>
        <v>0</v>
      </c>
      <c r="O124" s="156">
        <f t="shared" si="38"/>
        <v>0</v>
      </c>
      <c r="P124" s="155">
        <f t="shared" si="39"/>
        <v>0</v>
      </c>
      <c r="Q124" s="285">
        <f>IF('Datos de Indicador'!I32="No dato","x",ROUND(IF('Datos de Indicador'!I32=0,0,IF(LOG('Datos de Indicador'!I32)&gt;Q$302,10,IF(LOG('Datos de Indicador'!I32)&lt;Q$301,0,10-(Q$302-LOG('Datos de Indicador'!I32))/(Q$302-Q$301)*10))),1))</f>
        <v>0</v>
      </c>
      <c r="R124" s="153">
        <f>IF('Datos de Indicador'!I32="No dato","x",IF('Datos de Indicador'!I32="No dato","x",( 'Datos de Indicador'!I32)/'Datos de Indicador'!AX32))</f>
        <v>0</v>
      </c>
      <c r="S124" s="154">
        <f t="shared" si="40"/>
        <v>0</v>
      </c>
      <c r="T124" s="289">
        <f>IF('Datos de Indicador'!J32="No dato","x",ROUND(IF('Datos de Indicador'!J32=0,0,IF(LOG('Datos de Indicador'!J32)&gt;T$302,10,IF(LOG('Datos de Indicador'!J32)&lt;T$301,0,10-(T$302-LOG('Datos de Indicador'!J32))/(T$302-T$301)*10))),1))</f>
        <v>10</v>
      </c>
      <c r="U124" s="307">
        <f>IF('Datos de Indicador'!J32="No dato","x",IF('Datos de Indicador'!J32="No dato","x", ('Datos de Indicador'!J32)/'Datos de Indicador'!AX32))</f>
        <v>3.1911971830985916E-4</v>
      </c>
      <c r="V124" s="289">
        <f t="shared" si="41"/>
        <v>10</v>
      </c>
      <c r="W124" s="292">
        <f t="shared" si="42"/>
        <v>10</v>
      </c>
      <c r="X124" s="289">
        <f>IF('Datos de Indicador'!K32="No dato","x",ROUND(IF('Datos de Indicador'!K32=0,0,IF(LOG('Datos de Indicador'!K32)&gt;X$302,10,IF(LOG('Datos de Indicador'!K32)&lt;X$301,0,10-(X$302-LOG('Datos de Indicador'!K32))/(X$302-X$301)*10))),1))</f>
        <v>10</v>
      </c>
      <c r="Y124" s="310">
        <f>IF('Datos de Indicador'!K32="No dato","x",IF('Datos de Indicador'!K32="No dato","x", ('Datos de Indicador'!K32)/'Datos de Indicador'!AX32))</f>
        <v>3.0804231783394435E-4</v>
      </c>
      <c r="Z124" s="289">
        <f t="shared" si="43"/>
        <v>10</v>
      </c>
      <c r="AA124" s="291">
        <f t="shared" si="44"/>
        <v>10</v>
      </c>
      <c r="AB124" s="155">
        <f t="shared" si="45"/>
        <v>0</v>
      </c>
      <c r="AC124" s="155">
        <v>0</v>
      </c>
      <c r="AD124" s="155">
        <f t="shared" si="46"/>
        <v>0</v>
      </c>
      <c r="AE124" s="155">
        <v>-0.49579998850822399</v>
      </c>
      <c r="AF124" s="155">
        <f t="shared" si="47"/>
        <v>0.49579998850822399</v>
      </c>
      <c r="AG124" s="155">
        <f t="shared" si="48"/>
        <v>6.1184532171738093</v>
      </c>
      <c r="AH124" s="155">
        <v>0</v>
      </c>
      <c r="AI124" s="155">
        <v>0</v>
      </c>
      <c r="AJ124" s="155">
        <v>0</v>
      </c>
      <c r="AK124" s="155">
        <v>48</v>
      </c>
      <c r="AL124" s="155">
        <v>-1.36240005493164</v>
      </c>
      <c r="AM124" s="155">
        <v>-1.6333600282669001</v>
      </c>
      <c r="AN124" s="155">
        <v>-1.7276799678802399</v>
      </c>
      <c r="AO124" s="155">
        <v>-2.9419200420379599</v>
      </c>
      <c r="AP124" s="155">
        <f t="shared" si="49"/>
        <v>0</v>
      </c>
      <c r="AQ124" s="155">
        <f t="shared" si="50"/>
        <v>0</v>
      </c>
      <c r="AR124" s="155">
        <f t="shared" si="51"/>
        <v>0</v>
      </c>
      <c r="AS124" s="155">
        <f t="shared" si="52"/>
        <v>1.2044817927170868</v>
      </c>
      <c r="AT124" s="155">
        <f t="shared" si="53"/>
        <v>1.36240005493164</v>
      </c>
      <c r="AU124" s="155">
        <f t="shared" si="54"/>
        <v>1.6333600282669001</v>
      </c>
      <c r="AV124" s="155">
        <f t="shared" si="55"/>
        <v>1.7276799678802399</v>
      </c>
      <c r="AW124" s="155">
        <f t="shared" si="56"/>
        <v>2.9419200420379599</v>
      </c>
      <c r="AX124" s="155">
        <f t="shared" si="57"/>
        <v>3.8380096584466643</v>
      </c>
      <c r="AY124" s="155">
        <f t="shared" si="58"/>
        <v>6.1842754197891541</v>
      </c>
      <c r="AZ124" s="155">
        <f t="shared" si="59"/>
        <v>4.9102940545213682</v>
      </c>
      <c r="BA124" s="155">
        <f t="shared" si="60"/>
        <v>2.7559141071481523</v>
      </c>
      <c r="BB124" s="155">
        <f t="shared" si="61"/>
        <v>5.6396682764077779</v>
      </c>
      <c r="BC124" s="155">
        <f t="shared" si="62"/>
        <v>6.0307125699648587</v>
      </c>
      <c r="BD124" s="155">
        <f t="shared" si="63"/>
        <v>5.8183823424202279</v>
      </c>
      <c r="BE124" s="155">
        <f t="shared" si="64"/>
        <v>5.6600659833108731</v>
      </c>
      <c r="BF124" s="159">
        <f t="shared" si="65"/>
        <v>6.0197422028623011</v>
      </c>
      <c r="BG124" s="223"/>
      <c r="BH124" s="12"/>
      <c r="BI124" s="12"/>
    </row>
    <row r="125" spans="1:61">
      <c r="A125" s="45" t="s">
        <v>31</v>
      </c>
      <c r="B125" s="46" t="s">
        <v>44</v>
      </c>
      <c r="C125" s="160">
        <v>1313</v>
      </c>
      <c r="D125" s="285">
        <f>IF('Datos de Indicador'!E201="No dato","x",ROUND(IF('Datos de Indicador'!E201=0,0,IF(LOG('Datos de Indicador'!E201)&gt;D$302,10,IF(LOG('Datos de Indicador'!E201)&lt;D$301,0,10-(D$302-LOG('Datos de Indicador'!E201))/(D$302-D$301)*10))),1))</f>
        <v>10</v>
      </c>
      <c r="E125" s="153">
        <f>IF('Datos de Indicador'!E201="No dato","x",IF('Datos de Indicador'!E201="No dato","x", ('Datos de Indicador'!E201)/'Datos de Indicador'!AX201))</f>
        <v>1.4161131343676224E-3</v>
      </c>
      <c r="F125" s="154">
        <f t="shared" si="33"/>
        <v>10</v>
      </c>
      <c r="G125" s="155">
        <f t="shared" si="34"/>
        <v>10</v>
      </c>
      <c r="H125" s="285">
        <f>IF('Datos de Indicador'!F201="No dato","x",ROUND(IF('Datos de Indicador'!F201=0,0,IF(LOG('Datos de Indicador'!F201*1/40)&gt;H$302,10,IF(LOG('Datos de Indicador'!F201*1/40)&lt;H$301,0,10-(H$302-LOG('Datos de Indicador'!F201*1/40))/(H$302-H$301)*10))),1))</f>
        <v>0</v>
      </c>
      <c r="I125" s="153">
        <f>IF('Datos de Indicador'!F201="No dato","x",IF('Datos de Indicador'!F201="No dato","x",( 'Datos de Indicador'!F201*1/40)/'Datos de Indicador'!AX201))</f>
        <v>0</v>
      </c>
      <c r="J125" s="154">
        <f t="shared" si="35"/>
        <v>0</v>
      </c>
      <c r="K125" s="156">
        <f t="shared" si="36"/>
        <v>0</v>
      </c>
      <c r="L125" s="286">
        <f>IF('Datos de Indicador'!G201="No dato","x",ROUND(IF('Datos de Indicador'!G201=0,0,IF(LOG('Datos de Indicador'!G201)&gt;L$302,10,IF(LOG('Datos de Indicador'!G201)&lt;L$301,0,10-(L$302-LOG('Datos de Indicador'!G201))/(L$302-L$301)*10))),1))</f>
        <v>0</v>
      </c>
      <c r="M125" s="157">
        <f>IF('Datos de Indicador'!G201="No dato","x",IF('Datos de Indicador'!G201="No dato","x", 'Datos de Indicador'!G201/'Datos de Indicador'!AX201))</f>
        <v>0</v>
      </c>
      <c r="N125" s="158">
        <f t="shared" si="37"/>
        <v>0</v>
      </c>
      <c r="O125" s="156">
        <f t="shared" si="38"/>
        <v>0</v>
      </c>
      <c r="P125" s="155">
        <f t="shared" si="39"/>
        <v>0</v>
      </c>
      <c r="Q125" s="285">
        <f>IF('Datos de Indicador'!I201="No dato","x",ROUND(IF('Datos de Indicador'!I201=0,0,IF(LOG('Datos de Indicador'!I201)&gt;Q$302,10,IF(LOG('Datos de Indicador'!I201)&lt;Q$301,0,10-(Q$302-LOG('Datos de Indicador'!I201))/(Q$302-Q$301)*10))),1))</f>
        <v>0</v>
      </c>
      <c r="R125" s="153">
        <f>IF('Datos de Indicador'!I201="No dato","x",IF('Datos de Indicador'!I201="No dato","x",( 'Datos de Indicador'!I201)/'Datos de Indicador'!AX201))</f>
        <v>0</v>
      </c>
      <c r="S125" s="154">
        <f t="shared" si="40"/>
        <v>0</v>
      </c>
      <c r="T125" s="289">
        <f>IF('Datos de Indicador'!J201="No dato","x",ROUND(IF('Datos de Indicador'!J201=0,0,IF(LOG('Datos de Indicador'!J201)&gt;T$302,10,IF(LOG('Datos de Indicador'!J201)&lt;T$301,0,10-(T$302-LOG('Datos de Indicador'!J201))/(T$302-T$301)*10))),1))</f>
        <v>10</v>
      </c>
      <c r="U125" s="307">
        <f>IF('Datos de Indicador'!J201="No dato","x",IF('Datos de Indicador'!J201="No dato","x", ('Datos de Indicador'!J201)/'Datos de Indicador'!AX201))</f>
        <v>3.318524965666064E-4</v>
      </c>
      <c r="V125" s="289">
        <f t="shared" si="41"/>
        <v>10</v>
      </c>
      <c r="W125" s="292">
        <f t="shared" si="42"/>
        <v>10</v>
      </c>
      <c r="X125" s="289">
        <f>IF('Datos de Indicador'!K201="No dato","x",ROUND(IF('Datos de Indicador'!K201=0,0,IF(LOG('Datos de Indicador'!K201)&gt;X$302,10,IF(LOG('Datos de Indicador'!K201)&lt;X$301,0,10-(X$302-LOG('Datos de Indicador'!K201))/(X$302-X$301)*10))),1))</f>
        <v>0</v>
      </c>
      <c r="Y125" s="310">
        <f>IF('Datos de Indicador'!K201="No dato","x",IF('Datos de Indicador'!K201="No dato","x", ('Datos de Indicador'!K201)/'Datos de Indicador'!AX201))</f>
        <v>0</v>
      </c>
      <c r="Z125" s="289">
        <f t="shared" si="43"/>
        <v>0</v>
      </c>
      <c r="AA125" s="291">
        <f t="shared" si="44"/>
        <v>0</v>
      </c>
      <c r="AB125" s="155">
        <f t="shared" si="45"/>
        <v>0</v>
      </c>
      <c r="AC125" s="155">
        <v>0</v>
      </c>
      <c r="AD125" s="155">
        <f t="shared" si="46"/>
        <v>0</v>
      </c>
      <c r="AE125" s="155">
        <v>-0.39759999513626099</v>
      </c>
      <c r="AF125" s="155">
        <f t="shared" si="47"/>
        <v>0.39759999513626099</v>
      </c>
      <c r="AG125" s="155">
        <f t="shared" si="48"/>
        <v>3.7151249556812744</v>
      </c>
      <c r="AH125" s="155">
        <v>7.1999996900558E-2</v>
      </c>
      <c r="AI125" s="155">
        <v>0.54199999570846602</v>
      </c>
      <c r="AJ125" s="155">
        <v>0.17399999499300001</v>
      </c>
      <c r="AK125" s="155">
        <v>121</v>
      </c>
      <c r="AL125" s="155">
        <v>-1.38628005981445</v>
      </c>
      <c r="AM125" s="155">
        <v>-1.5682400465011599</v>
      </c>
      <c r="AN125" s="155">
        <v>-1.6871999502182</v>
      </c>
      <c r="AO125" s="155">
        <v>-2.9165999889373699</v>
      </c>
      <c r="AP125" s="155">
        <f t="shared" si="49"/>
        <v>2.7961163844876895E-3</v>
      </c>
      <c r="AQ125" s="155">
        <f t="shared" si="50"/>
        <v>1.6646191202347612E-2</v>
      </c>
      <c r="AR125" s="155">
        <f t="shared" si="51"/>
        <v>5.8395138530723013E-3</v>
      </c>
      <c r="AS125" s="155">
        <f t="shared" si="52"/>
        <v>3.2492997198879552</v>
      </c>
      <c r="AT125" s="155">
        <f t="shared" si="53"/>
        <v>1.38628005981445</v>
      </c>
      <c r="AU125" s="155">
        <f t="shared" si="54"/>
        <v>1.5682400465011599</v>
      </c>
      <c r="AV125" s="155">
        <f t="shared" si="55"/>
        <v>1.6871999502182</v>
      </c>
      <c r="AW125" s="155">
        <f t="shared" si="56"/>
        <v>2.9165999889373699</v>
      </c>
      <c r="AX125" s="155">
        <f t="shared" si="57"/>
        <v>3.5398971413595777</v>
      </c>
      <c r="AY125" s="155">
        <f t="shared" si="58"/>
        <v>6.7603137901496684</v>
      </c>
      <c r="AZ125" s="155">
        <f t="shared" si="59"/>
        <v>5.4217412226829147</v>
      </c>
      <c r="BA125" s="155">
        <f t="shared" si="60"/>
        <v>3.2621531940492794</v>
      </c>
      <c r="BB125" s="155">
        <f t="shared" si="61"/>
        <v>3.9237822096240111</v>
      </c>
      <c r="BC125" s="155">
        <f t="shared" si="62"/>
        <v>4.4628266635586691</v>
      </c>
      <c r="BD125" s="155">
        <f t="shared" si="63"/>
        <v>4.2379301227559978</v>
      </c>
      <c r="BE125" s="155">
        <f t="shared" si="64"/>
        <v>4.4185754856562056</v>
      </c>
      <c r="BF125" s="159">
        <f t="shared" si="65"/>
        <v>3.9525208259468791</v>
      </c>
      <c r="BG125" s="223"/>
      <c r="BH125" s="12"/>
      <c r="BI125" s="12"/>
    </row>
    <row r="126" spans="1:61">
      <c r="A126" s="48" t="s">
        <v>61</v>
      </c>
      <c r="B126" s="46" t="s">
        <v>222</v>
      </c>
      <c r="C126" s="160">
        <v>809</v>
      </c>
      <c r="D126" s="285">
        <f>IF('Datos de Indicador'!E123="No dato","x",ROUND(IF('Datos de Indicador'!E123=0,0,IF(LOG('Datos de Indicador'!E123)&gt;D$302,10,IF(LOG('Datos de Indicador'!E123)&lt;D$301,0,10-(D$302-LOG('Datos de Indicador'!E123))/(D$302-D$301)*10))),1))</f>
        <v>10</v>
      </c>
      <c r="E126" s="153">
        <f>IF('Datos de Indicador'!E123="No dato","x",IF('Datos de Indicador'!E123="No dato","x", ('Datos de Indicador'!E123)/'Datos de Indicador'!AX123))</f>
        <v>5.0336959748608036E-3</v>
      </c>
      <c r="F126" s="154">
        <f t="shared" si="33"/>
        <v>10</v>
      </c>
      <c r="G126" s="155">
        <f t="shared" si="34"/>
        <v>10</v>
      </c>
      <c r="H126" s="285">
        <f>IF('Datos de Indicador'!F123="No dato","x",ROUND(IF('Datos de Indicador'!F123=0,0,IF(LOG('Datos de Indicador'!F123*1/40)&gt;H$302,10,IF(LOG('Datos de Indicador'!F123*1/40)&lt;H$301,0,10-(H$302-LOG('Datos de Indicador'!F123*1/40))/(H$302-H$301)*10))),1))</f>
        <v>0</v>
      </c>
      <c r="I126" s="153">
        <f>IF('Datos de Indicador'!F123="No dato","x",IF('Datos de Indicador'!F123="No dato","x",( 'Datos de Indicador'!F123*1/40)/'Datos de Indicador'!AX123))</f>
        <v>0</v>
      </c>
      <c r="J126" s="154">
        <f t="shared" si="35"/>
        <v>0</v>
      </c>
      <c r="K126" s="156">
        <f t="shared" si="36"/>
        <v>0</v>
      </c>
      <c r="L126" s="286">
        <f>IF('Datos de Indicador'!G123="No dato","x",ROUND(IF('Datos de Indicador'!G123=0,0,IF(LOG('Datos de Indicador'!G123)&gt;L$302,10,IF(LOG('Datos de Indicador'!G123)&lt;L$301,0,10-(L$302-LOG('Datos de Indicador'!G123))/(L$302-L$301)*10))),1))</f>
        <v>0</v>
      </c>
      <c r="M126" s="157">
        <f>IF('Datos de Indicador'!G123="No dato","x",IF('Datos de Indicador'!G123="No dato","x", 'Datos de Indicador'!G123/'Datos de Indicador'!AX123))</f>
        <v>0</v>
      </c>
      <c r="N126" s="158">
        <f t="shared" si="37"/>
        <v>0</v>
      </c>
      <c r="O126" s="156">
        <f t="shared" si="38"/>
        <v>0</v>
      </c>
      <c r="P126" s="155">
        <f t="shared" si="39"/>
        <v>0</v>
      </c>
      <c r="Q126" s="285">
        <f>IF('Datos de Indicador'!I123="No dato","x",ROUND(IF('Datos de Indicador'!I123=0,0,IF(LOG('Datos de Indicador'!I123)&gt;Q$302,10,IF(LOG('Datos de Indicador'!I123)&lt;Q$301,0,10-(Q$302-LOG('Datos de Indicador'!I123))/(Q$302-Q$301)*10))),1))</f>
        <v>10</v>
      </c>
      <c r="R126" s="153">
        <f>IF('Datos de Indicador'!I123="No dato","x",IF('Datos de Indicador'!I123="No dato","x",( 'Datos de Indicador'!I123)/'Datos de Indicador'!AX123))</f>
        <v>7.2198447783861069E-3</v>
      </c>
      <c r="S126" s="154">
        <f t="shared" si="40"/>
        <v>10</v>
      </c>
      <c r="T126" s="289">
        <f>IF('Datos de Indicador'!J123="No dato","x",ROUND(IF('Datos de Indicador'!J123=0,0,IF(LOG('Datos de Indicador'!J123)&gt;T$302,10,IF(LOG('Datos de Indicador'!J123)&lt;T$301,0,10-(T$302-LOG('Datos de Indicador'!J123))/(T$302-T$301)*10))),1))</f>
        <v>10</v>
      </c>
      <c r="U126" s="307">
        <f>IF('Datos de Indicador'!J123="No dato","x",IF('Datos de Indicador'!J123="No dato","x", ('Datos de Indicador'!J123)/'Datos de Indicador'!AX123))</f>
        <v>3.5497401865648275E-4</v>
      </c>
      <c r="V126" s="289">
        <f t="shared" si="41"/>
        <v>10</v>
      </c>
      <c r="W126" s="292">
        <f t="shared" si="42"/>
        <v>10</v>
      </c>
      <c r="X126" s="289">
        <f>IF('Datos de Indicador'!K123="No dato","x",ROUND(IF('Datos de Indicador'!K123=0,0,IF(LOG('Datos de Indicador'!K123)&gt;X$302,10,IF(LOG('Datos de Indicador'!K123)&lt;X$301,0,10-(X$302-LOG('Datos de Indicador'!K123))/(X$302-X$301)*10))),1))</f>
        <v>10</v>
      </c>
      <c r="Y126" s="310">
        <f>IF('Datos de Indicador'!K123="No dato","x",IF('Datos de Indicador'!K123="No dato","x", ('Datos de Indicador'!K123)/'Datos de Indicador'!AX123))</f>
        <v>3.2640593872243365E-4</v>
      </c>
      <c r="Z126" s="289">
        <f t="shared" si="43"/>
        <v>10</v>
      </c>
      <c r="AA126" s="291">
        <f t="shared" si="44"/>
        <v>10</v>
      </c>
      <c r="AB126" s="155">
        <f t="shared" si="45"/>
        <v>10</v>
      </c>
      <c r="AC126" s="155">
        <v>0</v>
      </c>
      <c r="AD126" s="155">
        <f t="shared" si="46"/>
        <v>0</v>
      </c>
      <c r="AE126" s="155">
        <v>-0.53740000724792503</v>
      </c>
      <c r="AF126" s="155">
        <f t="shared" si="47"/>
        <v>0.53740000724792503</v>
      </c>
      <c r="AG126" s="155">
        <f t="shared" si="48"/>
        <v>7.1365642911434684</v>
      </c>
      <c r="AH126" s="155">
        <v>0</v>
      </c>
      <c r="AI126" s="155">
        <v>3.9999999105930002E-2</v>
      </c>
      <c r="AJ126" s="155">
        <v>0</v>
      </c>
      <c r="AK126" s="155">
        <v>64</v>
      </c>
      <c r="AL126" s="155">
        <v>-1.2175999879837001</v>
      </c>
      <c r="AM126" s="155">
        <v>-1.49119997024536</v>
      </c>
      <c r="AN126" s="155">
        <v>-1.7020000219345</v>
      </c>
      <c r="AO126" s="155">
        <v>-2.9535999298095699</v>
      </c>
      <c r="AP126" s="155">
        <f t="shared" si="49"/>
        <v>0</v>
      </c>
      <c r="AQ126" s="155">
        <f t="shared" si="50"/>
        <v>1.2285011780132822E-3</v>
      </c>
      <c r="AR126" s="155">
        <f t="shared" si="51"/>
        <v>0</v>
      </c>
      <c r="AS126" s="155">
        <f t="shared" si="52"/>
        <v>1.6526610644257702</v>
      </c>
      <c r="AT126" s="155">
        <f t="shared" si="53"/>
        <v>1.2175999879837001</v>
      </c>
      <c r="AU126" s="155">
        <f t="shared" si="54"/>
        <v>1.49119997024536</v>
      </c>
      <c r="AV126" s="155">
        <f t="shared" si="55"/>
        <v>1.7020000219345</v>
      </c>
      <c r="AW126" s="155">
        <f t="shared" si="56"/>
        <v>2.9535999298095699</v>
      </c>
      <c r="AX126" s="155">
        <f t="shared" si="57"/>
        <v>5.6456605632127035</v>
      </c>
      <c r="AY126" s="155">
        <f t="shared" si="58"/>
        <v>7.4417949388773259</v>
      </c>
      <c r="AZ126" s="155">
        <f t="shared" si="59"/>
        <v>5.2347488445894719</v>
      </c>
      <c r="BA126" s="155">
        <f t="shared" si="60"/>
        <v>2.5223910692178046</v>
      </c>
      <c r="BB126" s="155">
        <f t="shared" si="61"/>
        <v>5.9409434272021171</v>
      </c>
      <c r="BC126" s="155">
        <f t="shared" si="62"/>
        <v>6.2405039066758903</v>
      </c>
      <c r="BD126" s="155">
        <f t="shared" si="63"/>
        <v>5.8724581407649126</v>
      </c>
      <c r="BE126" s="155">
        <f t="shared" si="64"/>
        <v>5.6958420222739292</v>
      </c>
      <c r="BF126" s="159">
        <f t="shared" si="65"/>
        <v>6.1894273818572456</v>
      </c>
      <c r="BG126" s="223"/>
      <c r="BH126" s="12"/>
      <c r="BI126" s="12"/>
    </row>
    <row r="127" spans="1:61">
      <c r="A127" s="49" t="s">
        <v>184</v>
      </c>
      <c r="B127" s="46" t="s">
        <v>135</v>
      </c>
      <c r="C127" s="160">
        <v>204</v>
      </c>
      <c r="D127" s="285">
        <f>IF('Datos de Indicador'!E17="No dato","x",ROUND(IF('Datos de Indicador'!E17=0,0,IF(LOG('Datos de Indicador'!E17)&gt;D$302,10,IF(LOG('Datos de Indicador'!E17)&lt;D$301,0,10-(D$302-LOG('Datos de Indicador'!E17))/(D$302-D$301)*10))),1))</f>
        <v>10</v>
      </c>
      <c r="E127" s="153">
        <f>IF('Datos de Indicador'!E17="No dato","x",IF('Datos de Indicador'!E17="No dato","x", ('Datos de Indicador'!E17)/'Datos de Indicador'!AX17))</f>
        <v>5.1303322708815442E-3</v>
      </c>
      <c r="F127" s="154">
        <f t="shared" si="33"/>
        <v>10</v>
      </c>
      <c r="G127" s="155">
        <f t="shared" si="34"/>
        <v>10</v>
      </c>
      <c r="H127" s="285">
        <f>IF('Datos de Indicador'!F17="No dato","x",ROUND(IF('Datos de Indicador'!F17=0,0,IF(LOG('Datos de Indicador'!F17*1/40)&gt;H$302,10,IF(LOG('Datos de Indicador'!F17*1/40)&lt;H$301,0,10-(H$302-LOG('Datos de Indicador'!F17*1/40))/(H$302-H$301)*10))),1))</f>
        <v>0</v>
      </c>
      <c r="I127" s="153">
        <f>IF('Datos de Indicador'!F17="No dato","x",IF('Datos de Indicador'!F17="No dato","x",( 'Datos de Indicador'!F17*1/40)/'Datos de Indicador'!AX17))</f>
        <v>0</v>
      </c>
      <c r="J127" s="154">
        <f t="shared" si="35"/>
        <v>0</v>
      </c>
      <c r="K127" s="156">
        <f t="shared" si="36"/>
        <v>0</v>
      </c>
      <c r="L127" s="286">
        <f>IF('Datos de Indicador'!G17="No dato","x",ROUND(IF('Datos de Indicador'!G17=0,0,IF(LOG('Datos de Indicador'!G17)&gt;L$302,10,IF(LOG('Datos de Indicador'!G17)&lt;L$301,0,10-(L$302-LOG('Datos de Indicador'!G17))/(L$302-L$301)*10))),1))</f>
        <v>10</v>
      </c>
      <c r="M127" s="157">
        <f>IF('Datos de Indicador'!G17="No dato","x",IF('Datos de Indicador'!G17="No dato","x", 'Datos de Indicador'!G17/'Datos de Indicador'!AX17))</f>
        <v>0.27063412362281508</v>
      </c>
      <c r="N127" s="158">
        <f t="shared" si="37"/>
        <v>10</v>
      </c>
      <c r="O127" s="156">
        <f t="shared" si="38"/>
        <v>10</v>
      </c>
      <c r="P127" s="155">
        <f t="shared" si="39"/>
        <v>7.6</v>
      </c>
      <c r="Q127" s="285">
        <f>IF('Datos de Indicador'!I17="No dato","x",ROUND(IF('Datos de Indicador'!I17=0,0,IF(LOG('Datos de Indicador'!I17)&gt;Q$302,10,IF(LOG('Datos de Indicador'!I17)&lt;Q$301,0,10-(Q$302-LOG('Datos de Indicador'!I17))/(Q$302-Q$301)*10))),1))</f>
        <v>0</v>
      </c>
      <c r="R127" s="153">
        <f>IF('Datos de Indicador'!I17="No dato","x",IF('Datos de Indicador'!I17="No dato","x",( 'Datos de Indicador'!I17)/'Datos de Indicador'!AX17))</f>
        <v>0</v>
      </c>
      <c r="S127" s="154">
        <f t="shared" si="40"/>
        <v>0</v>
      </c>
      <c r="T127" s="289">
        <f>IF('Datos de Indicador'!J17="No dato","x",ROUND(IF('Datos de Indicador'!J17=0,0,IF(LOG('Datos de Indicador'!J17)&gt;T$302,10,IF(LOG('Datos de Indicador'!J17)&lt;T$301,0,10-(T$302-LOG('Datos de Indicador'!J17))/(T$302-T$301)*10))),1))</f>
        <v>10</v>
      </c>
      <c r="U127" s="307">
        <f>IF('Datos de Indicador'!J17="No dato","x",IF('Datos de Indicador'!J17="No dato","x", ('Datos de Indicador'!J17)/'Datos de Indicador'!AX17))</f>
        <v>3.5119853294328249E-4</v>
      </c>
      <c r="V127" s="289">
        <f t="shared" si="41"/>
        <v>10</v>
      </c>
      <c r="W127" s="292">
        <f t="shared" si="42"/>
        <v>10</v>
      </c>
      <c r="X127" s="289">
        <f>IF('Datos de Indicador'!K17="No dato","x",ROUND(IF('Datos de Indicador'!K17=0,0,IF(LOG('Datos de Indicador'!K17)&gt;X$302,10,IF(LOG('Datos de Indicador'!K17)&lt;X$301,0,10-(X$302-LOG('Datos de Indicador'!K17))/(X$302-X$301)*10))),1))</f>
        <v>0</v>
      </c>
      <c r="Y127" s="310">
        <f>IF('Datos de Indicador'!K17="No dato","x",IF('Datos de Indicador'!K17="No dato","x", ('Datos de Indicador'!K17)/'Datos de Indicador'!AX17))</f>
        <v>0</v>
      </c>
      <c r="Z127" s="289">
        <f t="shared" si="43"/>
        <v>0</v>
      </c>
      <c r="AA127" s="291">
        <f t="shared" si="44"/>
        <v>0</v>
      </c>
      <c r="AB127" s="155">
        <f t="shared" si="45"/>
        <v>0</v>
      </c>
      <c r="AC127" s="155">
        <v>2.6200001239776598</v>
      </c>
      <c r="AD127" s="155">
        <f t="shared" si="46"/>
        <v>0.55744683488886382</v>
      </c>
      <c r="AE127" s="155">
        <v>-0.48339998722076399</v>
      </c>
      <c r="AF127" s="155">
        <f t="shared" si="47"/>
        <v>0.48339998722076399</v>
      </c>
      <c r="AG127" s="155">
        <f t="shared" si="48"/>
        <v>5.8149779060929339</v>
      </c>
      <c r="AH127" s="155">
        <v>71.5</v>
      </c>
      <c r="AI127" s="155">
        <v>166.75</v>
      </c>
      <c r="AJ127" s="155">
        <v>118.909996033</v>
      </c>
      <c r="AK127" s="155">
        <v>281</v>
      </c>
      <c r="AL127" s="155">
        <v>-1.32080006599426</v>
      </c>
      <c r="AM127" s="155">
        <v>-1.9758000373840301</v>
      </c>
      <c r="AN127" s="155">
        <v>-1.6554000377655</v>
      </c>
      <c r="AO127" s="155">
        <v>-2.9068000316619802</v>
      </c>
      <c r="AP127" s="155">
        <f t="shared" si="49"/>
        <v>2.7766990291262132</v>
      </c>
      <c r="AQ127" s="155">
        <f t="shared" si="50"/>
        <v>5.1213144003132083</v>
      </c>
      <c r="AR127" s="155">
        <f t="shared" si="51"/>
        <v>3.9906700522112688</v>
      </c>
      <c r="AS127" s="155">
        <f t="shared" si="52"/>
        <v>7.73109243697479</v>
      </c>
      <c r="AT127" s="155">
        <f t="shared" si="53"/>
        <v>1.32080006599426</v>
      </c>
      <c r="AU127" s="155">
        <f t="shared" si="54"/>
        <v>1.9758000373840301</v>
      </c>
      <c r="AV127" s="155">
        <f t="shared" si="55"/>
        <v>1.6554000377655</v>
      </c>
      <c r="AW127" s="155">
        <f t="shared" si="56"/>
        <v>2.9068000316619802</v>
      </c>
      <c r="AX127" s="155">
        <f t="shared" si="57"/>
        <v>4.3573344020460452</v>
      </c>
      <c r="AY127" s="155">
        <f t="shared" si="58"/>
        <v>3.1551193996342226</v>
      </c>
      <c r="AZ127" s="155">
        <f t="shared" si="59"/>
        <v>5.8235190901607243</v>
      </c>
      <c r="BA127" s="155">
        <f t="shared" si="60"/>
        <v>3.4580896481733729</v>
      </c>
      <c r="BB127" s="155">
        <f t="shared" si="61"/>
        <v>5.7890055718620426</v>
      </c>
      <c r="BC127" s="155">
        <f t="shared" si="62"/>
        <v>5.9794056333245722</v>
      </c>
      <c r="BD127" s="155">
        <f t="shared" si="63"/>
        <v>6.2356981903953326</v>
      </c>
      <c r="BE127" s="155">
        <f t="shared" si="64"/>
        <v>6.4648636808580271</v>
      </c>
      <c r="BF127" s="159">
        <f t="shared" si="65"/>
        <v>5.6620707901636331</v>
      </c>
      <c r="BG127" s="223"/>
      <c r="BH127" s="12"/>
      <c r="BI127" s="12"/>
    </row>
    <row r="128" spans="1:61">
      <c r="A128" s="48" t="s">
        <v>170</v>
      </c>
      <c r="B128" s="46" t="s">
        <v>206</v>
      </c>
      <c r="C128" s="160">
        <v>707</v>
      </c>
      <c r="D128" s="285">
        <f>IF('Datos de Indicador'!E102="No dato","x",ROUND(IF('Datos de Indicador'!E102=0,0,IF(LOG('Datos de Indicador'!E102)&gt;D$302,10,IF(LOG('Datos de Indicador'!E102)&lt;D$301,0,10-(D$302-LOG('Datos de Indicador'!E102))/(D$302-D$301)*10))),1))</f>
        <v>10</v>
      </c>
      <c r="E128" s="153">
        <f>IF('Datos de Indicador'!E102="No dato","x",IF('Datos de Indicador'!E102="No dato","x", ('Datos de Indicador'!E102)/'Datos de Indicador'!AX102))</f>
        <v>1.032448931321497E-3</v>
      </c>
      <c r="F128" s="154">
        <f t="shared" si="33"/>
        <v>10</v>
      </c>
      <c r="G128" s="155">
        <f t="shared" si="34"/>
        <v>10</v>
      </c>
      <c r="H128" s="285">
        <f>IF('Datos de Indicador'!F102="No dato","x",ROUND(IF('Datos de Indicador'!F102=0,0,IF(LOG('Datos de Indicador'!F102*1/40)&gt;H$302,10,IF(LOG('Datos de Indicador'!F102*1/40)&lt;H$301,0,10-(H$302-LOG('Datos de Indicador'!F102*1/40))/(H$302-H$301)*10))),1))</f>
        <v>0</v>
      </c>
      <c r="I128" s="153">
        <f>IF('Datos de Indicador'!F102="No dato","x",IF('Datos de Indicador'!F102="No dato","x",( 'Datos de Indicador'!F102*1/40)/'Datos de Indicador'!AX102))</f>
        <v>0</v>
      </c>
      <c r="J128" s="154">
        <f t="shared" si="35"/>
        <v>0</v>
      </c>
      <c r="K128" s="156">
        <f t="shared" si="36"/>
        <v>0</v>
      </c>
      <c r="L128" s="286">
        <f>IF('Datos de Indicador'!G102="No dato","x",ROUND(IF('Datos de Indicador'!G102=0,0,IF(LOG('Datos de Indicador'!G102)&gt;L$302,10,IF(LOG('Datos de Indicador'!G102)&lt;L$301,0,10-(L$302-LOG('Datos de Indicador'!G102))/(L$302-L$301)*10))),1))</f>
        <v>0</v>
      </c>
      <c r="M128" s="157">
        <f>IF('Datos de Indicador'!G102="No dato","x",IF('Datos de Indicador'!G102="No dato","x", 'Datos de Indicador'!G102/'Datos de Indicador'!AX102))</f>
        <v>0</v>
      </c>
      <c r="N128" s="158">
        <f t="shared" si="37"/>
        <v>0</v>
      </c>
      <c r="O128" s="156">
        <f t="shared" si="38"/>
        <v>0</v>
      </c>
      <c r="P128" s="155">
        <f t="shared" si="39"/>
        <v>0</v>
      </c>
      <c r="Q128" s="285">
        <f>IF('Datos de Indicador'!I102="No dato","x",ROUND(IF('Datos de Indicador'!I102=0,0,IF(LOG('Datos de Indicador'!I102)&gt;Q$302,10,IF(LOG('Datos de Indicador'!I102)&lt;Q$301,0,10-(Q$302-LOG('Datos de Indicador'!I102))/(Q$302-Q$301)*10))),1))</f>
        <v>10</v>
      </c>
      <c r="R128" s="153">
        <f>IF('Datos de Indicador'!I102="No dato","x",IF('Datos de Indicador'!I102="No dato","x",( 'Datos de Indicador'!I102)/'Datos de Indicador'!AX102))</f>
        <v>9.7801071494272723E-2</v>
      </c>
      <c r="S128" s="154">
        <f t="shared" si="40"/>
        <v>10</v>
      </c>
      <c r="T128" s="289">
        <f>IF('Datos de Indicador'!J102="No dato","x",ROUND(IF('Datos de Indicador'!J102=0,0,IF(LOG('Datos de Indicador'!J102)&gt;T$302,10,IF(LOG('Datos de Indicador'!J102)&lt;T$301,0,10-(T$302-LOG('Datos de Indicador'!J102))/(T$302-T$301)*10))),1))</f>
        <v>10</v>
      </c>
      <c r="U128" s="307">
        <f>IF('Datos de Indicador'!J102="No dato","x",IF('Datos de Indicador'!J102="No dato","x", ('Datos de Indicador'!J102)/'Datos de Indicador'!AX102))</f>
        <v>3.0869284456575197E-4</v>
      </c>
      <c r="V128" s="289">
        <f t="shared" si="41"/>
        <v>10</v>
      </c>
      <c r="W128" s="292">
        <f t="shared" si="42"/>
        <v>10</v>
      </c>
      <c r="X128" s="289">
        <f>IF('Datos de Indicador'!K102="No dato","x",ROUND(IF('Datos de Indicador'!K102=0,0,IF(LOG('Datos de Indicador'!K102)&gt;X$302,10,IF(LOG('Datos de Indicador'!K102)&lt;X$301,0,10-(X$302-LOG('Datos de Indicador'!K102))/(X$302-X$301)*10))),1))</f>
        <v>10</v>
      </c>
      <c r="Y128" s="310">
        <f>IF('Datos de Indicador'!K102="No dato","x",IF('Datos de Indicador'!K102="No dato","x", ('Datos de Indicador'!K102)/'Datos de Indicador'!AX102))</f>
        <v>9.5079769709900772E-4</v>
      </c>
      <c r="Z128" s="289">
        <f t="shared" si="43"/>
        <v>10</v>
      </c>
      <c r="AA128" s="291">
        <f t="shared" si="44"/>
        <v>10</v>
      </c>
      <c r="AB128" s="155">
        <f t="shared" si="45"/>
        <v>10</v>
      </c>
      <c r="AC128" s="155">
        <v>0.36000001430511502</v>
      </c>
      <c r="AD128" s="155">
        <f t="shared" si="46"/>
        <v>7.6595747724492569E-2</v>
      </c>
      <c r="AE128" s="155">
        <v>-0.42179998755455</v>
      </c>
      <c r="AF128" s="155">
        <f t="shared" si="47"/>
        <v>0.42179998755455</v>
      </c>
      <c r="AG128" s="155">
        <f t="shared" si="48"/>
        <v>4.3073910415503232</v>
      </c>
      <c r="AH128" s="155">
        <v>9.3299989700317294</v>
      </c>
      <c r="AI128" s="155">
        <v>35.877998352050703</v>
      </c>
      <c r="AJ128" s="155">
        <v>22.053998947099998</v>
      </c>
      <c r="AK128" s="155">
        <v>223</v>
      </c>
      <c r="AL128" s="155">
        <v>-1.3102400302886901</v>
      </c>
      <c r="AM128" s="155">
        <v>-1.47228002548217</v>
      </c>
      <c r="AN128" s="155">
        <v>-1.7347600460052399</v>
      </c>
      <c r="AO128" s="155">
        <v>-2.9470798969268799</v>
      </c>
      <c r="AP128" s="155">
        <f t="shared" si="49"/>
        <v>0.36233005708861088</v>
      </c>
      <c r="AQ128" s="155">
        <f t="shared" si="50"/>
        <v>1.1019041056358072</v>
      </c>
      <c r="AR128" s="155">
        <f t="shared" si="51"/>
        <v>0.74014158662713392</v>
      </c>
      <c r="AS128" s="155">
        <f t="shared" si="52"/>
        <v>6.1064425770308128</v>
      </c>
      <c r="AT128" s="155">
        <f t="shared" si="53"/>
        <v>1.3102400302886901</v>
      </c>
      <c r="AU128" s="155">
        <f t="shared" si="54"/>
        <v>1.47228002548217</v>
      </c>
      <c r="AV128" s="155">
        <f t="shared" si="55"/>
        <v>1.7347600460052399</v>
      </c>
      <c r="AW128" s="155">
        <f t="shared" si="56"/>
        <v>2.9470798969268799</v>
      </c>
      <c r="AX128" s="155">
        <f t="shared" si="57"/>
        <v>4.4891634716030246</v>
      </c>
      <c r="AY128" s="155">
        <f t="shared" si="58"/>
        <v>7.6091569966233665</v>
      </c>
      <c r="AZ128" s="155">
        <f t="shared" si="59"/>
        <v>4.8208403903054702</v>
      </c>
      <c r="BA128" s="155">
        <f t="shared" si="60"/>
        <v>2.6527500175180121</v>
      </c>
      <c r="BB128" s="155">
        <f t="shared" si="61"/>
        <v>5.808582254781939</v>
      </c>
      <c r="BC128" s="155">
        <f t="shared" si="62"/>
        <v>6.4518435170431951</v>
      </c>
      <c r="BD128" s="155">
        <f t="shared" si="63"/>
        <v>5.9268303294887668</v>
      </c>
      <c r="BE128" s="155">
        <f t="shared" si="64"/>
        <v>6.4598654324248033</v>
      </c>
      <c r="BF128" s="159">
        <f t="shared" si="65"/>
        <v>5.7306644648791361</v>
      </c>
      <c r="BG128" s="223"/>
      <c r="BH128" s="12"/>
      <c r="BI128" s="12"/>
    </row>
    <row r="129" spans="1:61">
      <c r="A129" s="48" t="s">
        <v>280</v>
      </c>
      <c r="B129" s="46" t="s">
        <v>286</v>
      </c>
      <c r="C129" s="160">
        <v>1408</v>
      </c>
      <c r="D129" s="285">
        <f>IF('Datos de Indicador'!E224="No dato","x",ROUND(IF('Datos de Indicador'!E224=0,0,IF(LOG('Datos de Indicador'!E224)&gt;D$302,10,IF(LOG('Datos de Indicador'!E224)&lt;D$301,0,10-(D$302-LOG('Datos de Indicador'!E224))/(D$302-D$301)*10))),1))</f>
        <v>10</v>
      </c>
      <c r="E129" s="153">
        <f>IF('Datos de Indicador'!E224="No dato","x",IF('Datos de Indicador'!E224="No dato","x", ('Datos de Indicador'!E224)/'Datos de Indicador'!AX224))</f>
        <v>4.0966654951084596E-3</v>
      </c>
      <c r="F129" s="154">
        <f t="shared" si="33"/>
        <v>10</v>
      </c>
      <c r="G129" s="155">
        <f t="shared" si="34"/>
        <v>10</v>
      </c>
      <c r="H129" s="285">
        <f>IF('Datos de Indicador'!F224="No dato","x",ROUND(IF('Datos de Indicador'!F224=0,0,IF(LOG('Datos de Indicador'!F224*1/40)&gt;H$302,10,IF(LOG('Datos de Indicador'!F224*1/40)&lt;H$301,0,10-(H$302-LOG('Datos de Indicador'!F224*1/40))/(H$302-H$301)*10))),1))</f>
        <v>0</v>
      </c>
      <c r="I129" s="153">
        <f>IF('Datos de Indicador'!F224="No dato","x",IF('Datos de Indicador'!F224="No dato","x",( 'Datos de Indicador'!F224*1/40)/'Datos de Indicador'!AX224))</f>
        <v>0</v>
      </c>
      <c r="J129" s="154">
        <f t="shared" si="35"/>
        <v>0</v>
      </c>
      <c r="K129" s="156">
        <f t="shared" si="36"/>
        <v>0</v>
      </c>
      <c r="L129" s="286">
        <f>IF('Datos de Indicador'!G224="No dato","x",ROUND(IF('Datos de Indicador'!G224=0,0,IF(LOG('Datos de Indicador'!G224)&gt;L$302,10,IF(LOG('Datos de Indicador'!G224)&lt;L$301,0,10-(L$302-LOG('Datos de Indicador'!G224))/(L$302-L$301)*10))),1))</f>
        <v>0</v>
      </c>
      <c r="M129" s="157">
        <f>IF('Datos de Indicador'!G224="No dato","x",IF('Datos de Indicador'!G224="No dato","x", 'Datos de Indicador'!G224/'Datos de Indicador'!AX224))</f>
        <v>0</v>
      </c>
      <c r="N129" s="158">
        <f t="shared" si="37"/>
        <v>0</v>
      </c>
      <c r="O129" s="156">
        <f t="shared" si="38"/>
        <v>0</v>
      </c>
      <c r="P129" s="155">
        <f t="shared" si="39"/>
        <v>0</v>
      </c>
      <c r="Q129" s="285">
        <f>IF('Datos de Indicador'!I224="No dato","x",ROUND(IF('Datos de Indicador'!I224=0,0,IF(LOG('Datos de Indicador'!I224)&gt;Q$302,10,IF(LOG('Datos de Indicador'!I224)&lt;Q$301,0,10-(Q$302-LOG('Datos de Indicador'!I224))/(Q$302-Q$301)*10))),1))</f>
        <v>10</v>
      </c>
      <c r="R129" s="153">
        <f>IF('Datos de Indicador'!I224="No dato","x",IF('Datos de Indicador'!I224="No dato","x",( 'Datos de Indicador'!I224)/'Datos de Indicador'!AX224))</f>
        <v>1.552598982450513E-2</v>
      </c>
      <c r="S129" s="154">
        <f t="shared" si="40"/>
        <v>10</v>
      </c>
      <c r="T129" s="289">
        <f>IF('Datos de Indicador'!J224="No dato","x",ROUND(IF('Datos de Indicador'!J224=0,0,IF(LOG('Datos de Indicador'!J224)&gt;T$302,10,IF(LOG('Datos de Indicador'!J224)&lt;T$301,0,10-(T$302-LOG('Datos de Indicador'!J224))/(T$302-T$301)*10))),1))</f>
        <v>10</v>
      </c>
      <c r="U129" s="307">
        <f>IF('Datos de Indicador'!J224="No dato","x",IF('Datos de Indicador'!J224="No dato","x", ('Datos de Indicador'!J224)/'Datos de Indicador'!AX224))</f>
        <v>3.2599460173276867E-4</v>
      </c>
      <c r="V129" s="289">
        <f t="shared" si="41"/>
        <v>10</v>
      </c>
      <c r="W129" s="292">
        <f t="shared" si="42"/>
        <v>10</v>
      </c>
      <c r="X129" s="289">
        <f>IF('Datos de Indicador'!K224="No dato","x",ROUND(IF('Datos de Indicador'!K224=0,0,IF(LOG('Datos de Indicador'!K224)&gt;X$302,10,IF(LOG('Datos de Indicador'!K224)&lt;X$301,0,10-(X$302-LOG('Datos de Indicador'!K224))/(X$302-X$301)*10))),1))</f>
        <v>10</v>
      </c>
      <c r="Y129" s="310">
        <f>IF('Datos de Indicador'!K224="No dato","x",IF('Datos de Indicador'!K224="No dato","x", ('Datos de Indicador'!K224)/'Datos de Indicador'!AX224))</f>
        <v>7.4587504857276583E-4</v>
      </c>
      <c r="Z129" s="289">
        <f t="shared" si="43"/>
        <v>10</v>
      </c>
      <c r="AA129" s="291">
        <f t="shared" si="44"/>
        <v>10</v>
      </c>
      <c r="AB129" s="155">
        <f t="shared" si="45"/>
        <v>10</v>
      </c>
      <c r="AC129" s="155">
        <v>0</v>
      </c>
      <c r="AD129" s="155">
        <f t="shared" si="46"/>
        <v>0</v>
      </c>
      <c r="AE129" s="155">
        <v>-0.46536001563072199</v>
      </c>
      <c r="AF129" s="155">
        <f t="shared" si="47"/>
        <v>0.46536001563072199</v>
      </c>
      <c r="AG129" s="155">
        <f t="shared" si="48"/>
        <v>5.373471017241668</v>
      </c>
      <c r="AH129" s="155">
        <v>0</v>
      </c>
      <c r="AI129" s="155">
        <v>1.9999999552965001E-2</v>
      </c>
      <c r="AJ129" s="155">
        <v>0</v>
      </c>
      <c r="AK129" s="155">
        <v>68</v>
      </c>
      <c r="AL129" s="155">
        <v>-1.3018000125885001</v>
      </c>
      <c r="AM129" s="155">
        <v>-1.5385999679565401</v>
      </c>
      <c r="AN129" s="155">
        <v>-1.62059998512268</v>
      </c>
      <c r="AO129" s="155">
        <v>-2.9226000308990399</v>
      </c>
      <c r="AP129" s="155">
        <f t="shared" si="49"/>
        <v>0</v>
      </c>
      <c r="AQ129" s="155">
        <f t="shared" si="50"/>
        <v>6.1425058900664109E-4</v>
      </c>
      <c r="AR129" s="155">
        <f t="shared" si="51"/>
        <v>0</v>
      </c>
      <c r="AS129" s="155">
        <f t="shared" si="52"/>
        <v>1.7647058823529413</v>
      </c>
      <c r="AT129" s="155">
        <f t="shared" si="53"/>
        <v>1.3018000125885001</v>
      </c>
      <c r="AU129" s="155">
        <f t="shared" si="54"/>
        <v>1.5385999679565401</v>
      </c>
      <c r="AV129" s="155">
        <f t="shared" si="55"/>
        <v>1.62059998512268</v>
      </c>
      <c r="AW129" s="155">
        <f t="shared" si="56"/>
        <v>2.9226000308990399</v>
      </c>
      <c r="AX129" s="155">
        <f t="shared" si="57"/>
        <v>4.5945267214520387</v>
      </c>
      <c r="AY129" s="155">
        <f t="shared" si="58"/>
        <v>7.022504013169403</v>
      </c>
      <c r="AZ129" s="155">
        <f t="shared" si="59"/>
        <v>6.2632024056335212</v>
      </c>
      <c r="BA129" s="155">
        <f t="shared" si="60"/>
        <v>3.1421907377314664</v>
      </c>
      <c r="BB129" s="155">
        <f t="shared" si="61"/>
        <v>5.7657544535753402</v>
      </c>
      <c r="BC129" s="155">
        <f t="shared" si="62"/>
        <v>6.1705197106264009</v>
      </c>
      <c r="BD129" s="155">
        <f t="shared" si="63"/>
        <v>6.0438670676055866</v>
      </c>
      <c r="BE129" s="155">
        <f t="shared" si="64"/>
        <v>5.8178161033474014</v>
      </c>
      <c r="BF129" s="159">
        <f t="shared" si="65"/>
        <v>5.8955785028736116</v>
      </c>
      <c r="BG129" s="223"/>
      <c r="BH129" s="12"/>
      <c r="BI129" s="12"/>
    </row>
    <row r="130" spans="1:61">
      <c r="A130" s="48" t="s">
        <v>316</v>
      </c>
      <c r="B130" s="46" t="s">
        <v>328</v>
      </c>
      <c r="C130" s="160">
        <v>1612</v>
      </c>
      <c r="D130" s="285">
        <f>IF('Datos de Indicador'!E267="No dato","x",ROUND(IF('Datos de Indicador'!E267=0,0,IF(LOG('Datos de Indicador'!E267)&gt;D$302,10,IF(LOG('Datos de Indicador'!E267)&lt;D$301,0,10-(D$302-LOG('Datos de Indicador'!E267))/(D$302-D$301)*10))),1))</f>
        <v>10</v>
      </c>
      <c r="E130" s="153">
        <f>IF('Datos de Indicador'!E267="No dato","x",IF('Datos de Indicador'!E267="No dato","x", ('Datos de Indicador'!E267)/'Datos de Indicador'!AX267))</f>
        <v>2.4493886796730906E-2</v>
      </c>
      <c r="F130" s="154">
        <f t="shared" si="33"/>
        <v>10</v>
      </c>
      <c r="G130" s="155">
        <f t="shared" si="34"/>
        <v>10</v>
      </c>
      <c r="H130" s="285">
        <f>IF('Datos de Indicador'!F267="No dato","x",ROUND(IF('Datos de Indicador'!F267=0,0,IF(LOG('Datos de Indicador'!F267*1/40)&gt;H$302,10,IF(LOG('Datos de Indicador'!F267*1/40)&lt;H$301,0,10-(H$302-LOG('Datos de Indicador'!F267*1/40))/(H$302-H$301)*10))),1))</f>
        <v>0</v>
      </c>
      <c r="I130" s="153">
        <f>IF('Datos de Indicador'!F267="No dato","x",IF('Datos de Indicador'!F267="No dato","x",( 'Datos de Indicador'!F267*1/40)/'Datos de Indicador'!AX267))</f>
        <v>0</v>
      </c>
      <c r="J130" s="154">
        <f t="shared" si="35"/>
        <v>0</v>
      </c>
      <c r="K130" s="156">
        <f t="shared" si="36"/>
        <v>0</v>
      </c>
      <c r="L130" s="286">
        <f>IF('Datos de Indicador'!G267="No dato","x",ROUND(IF('Datos de Indicador'!G267=0,0,IF(LOG('Datos de Indicador'!G267)&gt;L$302,10,IF(LOG('Datos de Indicador'!G267)&lt;L$301,0,10-(L$302-LOG('Datos de Indicador'!G267))/(L$302-L$301)*10))),1))</f>
        <v>0</v>
      </c>
      <c r="M130" s="157">
        <f>IF('Datos de Indicador'!G267="No dato","x",IF('Datos de Indicador'!G267="No dato","x", 'Datos de Indicador'!G267/'Datos de Indicador'!AX267))</f>
        <v>0</v>
      </c>
      <c r="N130" s="158">
        <f t="shared" si="37"/>
        <v>0</v>
      </c>
      <c r="O130" s="156">
        <f t="shared" si="38"/>
        <v>0</v>
      </c>
      <c r="P130" s="155">
        <f t="shared" si="39"/>
        <v>0</v>
      </c>
      <c r="Q130" s="285">
        <f>IF('Datos de Indicador'!I267="No dato","x",ROUND(IF('Datos de Indicador'!I267=0,0,IF(LOG('Datos de Indicador'!I267)&gt;Q$302,10,IF(LOG('Datos de Indicador'!I267)&lt;Q$301,0,10-(Q$302-LOG('Datos de Indicador'!I267))/(Q$302-Q$301)*10))),1))</f>
        <v>0</v>
      </c>
      <c r="R130" s="153">
        <f>IF('Datos de Indicador'!I267="No dato","x",IF('Datos de Indicador'!I267="No dato","x",( 'Datos de Indicador'!I267)/'Datos de Indicador'!AX267))</f>
        <v>0</v>
      </c>
      <c r="S130" s="154">
        <f t="shared" si="40"/>
        <v>0</v>
      </c>
      <c r="T130" s="289">
        <f>IF('Datos de Indicador'!J267="No dato","x",ROUND(IF('Datos de Indicador'!J267=0,0,IF(LOG('Datos de Indicador'!J267)&gt;T$302,10,IF(LOG('Datos de Indicador'!J267)&lt;T$301,0,10-(T$302-LOG('Datos de Indicador'!J267))/(T$302-T$301)*10))),1))</f>
        <v>10</v>
      </c>
      <c r="U130" s="307">
        <f>IF('Datos de Indicador'!J267="No dato","x",IF('Datos de Indicador'!J267="No dato","x", ('Datos de Indicador'!J267)/'Datos de Indicador'!AX267))</f>
        <v>3.3305184885882514E-4</v>
      </c>
      <c r="V130" s="289">
        <f t="shared" si="41"/>
        <v>10</v>
      </c>
      <c r="W130" s="292">
        <f t="shared" si="42"/>
        <v>10</v>
      </c>
      <c r="X130" s="289">
        <f>IF('Datos de Indicador'!K267="No dato","x",ROUND(IF('Datos de Indicador'!K267=0,0,IF(LOG('Datos de Indicador'!K267)&gt;X$302,10,IF(LOG('Datos de Indicador'!K267)&lt;X$301,0,10-(X$302-LOG('Datos de Indicador'!K267))/(X$302-X$301)*10))),1))</f>
        <v>0</v>
      </c>
      <c r="Y130" s="310">
        <f>IF('Datos de Indicador'!K267="No dato","x",IF('Datos de Indicador'!K267="No dato","x", ('Datos de Indicador'!K267)/'Datos de Indicador'!AX267))</f>
        <v>0</v>
      </c>
      <c r="Z130" s="289">
        <f t="shared" si="43"/>
        <v>0</v>
      </c>
      <c r="AA130" s="291">
        <f t="shared" si="44"/>
        <v>0</v>
      </c>
      <c r="AB130" s="155">
        <f t="shared" si="45"/>
        <v>0</v>
      </c>
      <c r="AC130" s="155">
        <v>3.2000001519917998E-2</v>
      </c>
      <c r="AD130" s="155">
        <f t="shared" si="46"/>
        <v>6.8085109616846801E-3</v>
      </c>
      <c r="AE130" s="155">
        <v>-0.40279999375343301</v>
      </c>
      <c r="AF130" s="155">
        <f t="shared" si="47"/>
        <v>0.40279999375343301</v>
      </c>
      <c r="AG130" s="155">
        <f t="shared" si="48"/>
        <v>3.8423887487554165</v>
      </c>
      <c r="AH130" s="155">
        <v>4.1660003662109304</v>
      </c>
      <c r="AI130" s="155">
        <v>33.9219970703125</v>
      </c>
      <c r="AJ130" s="155">
        <v>20.114000320399999</v>
      </c>
      <c r="AK130" s="155">
        <v>225</v>
      </c>
      <c r="AL130" s="155">
        <v>-1.2987599372863701</v>
      </c>
      <c r="AM130" s="155">
        <v>-1.4665999412536599</v>
      </c>
      <c r="AN130" s="155">
        <v>-1.68892002105712</v>
      </c>
      <c r="AO130" s="155">
        <v>-2.92531991004943</v>
      </c>
      <c r="AP130" s="155">
        <f t="shared" si="49"/>
        <v>0.16178642198877402</v>
      </c>
      <c r="AQ130" s="155">
        <f t="shared" si="50"/>
        <v>1.0418303573227818</v>
      </c>
      <c r="AR130" s="155">
        <f t="shared" si="51"/>
        <v>0.67503440742283771</v>
      </c>
      <c r="AS130" s="155">
        <f t="shared" si="52"/>
        <v>6.1624649859943981</v>
      </c>
      <c r="AT130" s="155">
        <f t="shared" si="53"/>
        <v>1.2987599372863701</v>
      </c>
      <c r="AU130" s="155">
        <f t="shared" si="54"/>
        <v>1.4665999412536599</v>
      </c>
      <c r="AV130" s="155">
        <f t="shared" si="55"/>
        <v>1.68892002105712</v>
      </c>
      <c r="AW130" s="155">
        <f t="shared" si="56"/>
        <v>2.92531991004943</v>
      </c>
      <c r="AX130" s="155">
        <f t="shared" si="57"/>
        <v>4.6324783259387132</v>
      </c>
      <c r="AY130" s="155">
        <f t="shared" si="58"/>
        <v>7.6594018888021109</v>
      </c>
      <c r="AZ130" s="155">
        <f t="shared" si="59"/>
        <v>5.4000088863250717</v>
      </c>
      <c r="BA130" s="155">
        <f t="shared" si="60"/>
        <v>3.08781055408395</v>
      </c>
      <c r="BB130" s="155">
        <f t="shared" si="61"/>
        <v>4.1323774579879142</v>
      </c>
      <c r="BC130" s="155">
        <f t="shared" si="62"/>
        <v>4.783538707687482</v>
      </c>
      <c r="BD130" s="155">
        <f t="shared" si="63"/>
        <v>4.3458405489579848</v>
      </c>
      <c r="BE130" s="155">
        <f t="shared" si="64"/>
        <v>4.8750459233463914</v>
      </c>
      <c r="BF130" s="159">
        <f t="shared" si="65"/>
        <v>3.9748662099528502</v>
      </c>
      <c r="BG130" s="223"/>
      <c r="BH130" s="12"/>
      <c r="BI130" s="12"/>
    </row>
    <row r="131" spans="1:61">
      <c r="A131" s="48" t="s">
        <v>249</v>
      </c>
      <c r="B131" s="46" t="s">
        <v>254</v>
      </c>
      <c r="C131" s="160">
        <v>1008</v>
      </c>
      <c r="D131" s="285">
        <f>IF('Datos de Indicador'!E156="No dato","x",ROUND(IF('Datos de Indicador'!E156=0,0,IF(LOG('Datos de Indicador'!E156)&gt;D$302,10,IF(LOG('Datos de Indicador'!E156)&lt;D$301,0,10-(D$302-LOG('Datos de Indicador'!E156))/(D$302-D$301)*10))),1))</f>
        <v>0</v>
      </c>
      <c r="E131" s="153">
        <f>IF('Datos de Indicador'!E156="No dato","x",IF('Datos de Indicador'!E156="No dato","x", ('Datos de Indicador'!E156)/'Datos de Indicador'!AX156))</f>
        <v>0</v>
      </c>
      <c r="F131" s="154">
        <f t="shared" ref="F131:F194" si="66">IF(E131="x","x",ROUND(IF(E131&gt;F$302,10,IF(E131&lt;$F$301,0,10-(F$302-E131)/(F$302-F$301)*10)),1))</f>
        <v>0</v>
      </c>
      <c r="G131" s="155">
        <f t="shared" ref="G131:G194" si="67">IF(D131="x",                                              (IF(F131="x","x",ROUND(((10-GEOMEAN(((10-D131)/10*9+1),((10-F131)/10*9+1)))/9*10),1))),ROUND(((10-GEOMEAN(((10-D131)/10*9+1),((10-F131)/10*9+1)))/9*10),1))</f>
        <v>0</v>
      </c>
      <c r="H131" s="285">
        <f>IF('Datos de Indicador'!F156="No dato","x",ROUND(IF('Datos de Indicador'!F156=0,0,IF(LOG('Datos de Indicador'!F156*1/40)&gt;H$302,10,IF(LOG('Datos de Indicador'!F156*1/40)&lt;H$301,0,10-(H$302-LOG('Datos de Indicador'!F156*1/40))/(H$302-H$301)*10))),1))</f>
        <v>0</v>
      </c>
      <c r="I131" s="153">
        <f>IF('Datos de Indicador'!F156="No dato","x",IF('Datos de Indicador'!F156="No dato","x",( 'Datos de Indicador'!F156*1/40)/'Datos de Indicador'!AX156))</f>
        <v>0</v>
      </c>
      <c r="J131" s="154">
        <f t="shared" ref="J131:J194" si="68">IF(I131="x","x",ROUND(IF(I131&gt;J$302,10,IF(I131&lt;$J$301,0,10-(J$302-I131)/(J$302-J$301)*10)),1))</f>
        <v>0</v>
      </c>
      <c r="K131" s="156">
        <f t="shared" ref="K131:K194" si="69">ROUND(IF(H131="x",J131,(10-GEOMEAN(((10-H131)/10*9+1),((10-J131)/10*9+1)))/9*10),1)</f>
        <v>0</v>
      </c>
      <c r="L131" s="286">
        <f>IF('Datos de Indicador'!G156="No dato","x",ROUND(IF('Datos de Indicador'!G156=0,0,IF(LOG('Datos de Indicador'!G156)&gt;L$302,10,IF(LOG('Datos de Indicador'!G156)&lt;L$301,0,10-(L$302-LOG('Datos de Indicador'!G156))/(L$302-L$301)*10))),1))</f>
        <v>0</v>
      </c>
      <c r="M131" s="157">
        <f>IF('Datos de Indicador'!G156="No dato","x",IF('Datos de Indicador'!G156="No dato","x", 'Datos de Indicador'!G156/'Datos de Indicador'!AX156))</f>
        <v>0</v>
      </c>
      <c r="N131" s="158">
        <f t="shared" ref="N131:N194" si="70">IF(M131="x","x",ROUND(IF(M131&gt;N$302,10,IF(M131&lt;$N$301,0,10-(N$302-M131)/(N$302-N$301)*10)),1))</f>
        <v>0</v>
      </c>
      <c r="O131" s="156">
        <f t="shared" ref="O131:O194" si="71">ROUND(IF(L131="x",N131,(10-GEOMEAN(((10-L131)/10*9+1),((10-N131)/10*9+1)))/9*10),1)</f>
        <v>0</v>
      </c>
      <c r="P131" s="155">
        <f t="shared" ref="P131:P194" si="72">ROUND(IF(K131="x",O131,(10-GEOMEAN(((10-K131)/10*9+1),((10-O131)/10*9+1)))/9*10),1)</f>
        <v>0</v>
      </c>
      <c r="Q131" s="285">
        <f>IF('Datos de Indicador'!I156="No dato","x",ROUND(IF('Datos de Indicador'!I156=0,0,IF(LOG('Datos de Indicador'!I156)&gt;Q$302,10,IF(LOG('Datos de Indicador'!I156)&lt;Q$301,0,10-(Q$302-LOG('Datos de Indicador'!I156))/(Q$302-Q$301)*10))),1))</f>
        <v>10</v>
      </c>
      <c r="R131" s="153">
        <f>IF('Datos de Indicador'!I156="No dato","x",IF('Datos de Indicador'!I156="No dato","x",( 'Datos de Indicador'!I156)/'Datos de Indicador'!AX156))</f>
        <v>9.8379828695263336E-2</v>
      </c>
      <c r="S131" s="154">
        <f t="shared" ref="S131:S194" si="73">IF(R131="x","x",ROUND(IF(R131&gt;S$302,10,IF(R131&lt;$S$301,0,10-(S$302-R131)/(S$302-S$301)*10)),1))</f>
        <v>10</v>
      </c>
      <c r="T131" s="289">
        <f>IF('Datos de Indicador'!J156="No dato","x",ROUND(IF('Datos de Indicador'!J156=0,0,IF(LOG('Datos de Indicador'!J156)&gt;T$302,10,IF(LOG('Datos de Indicador'!J156)&lt;T$301,0,10-(T$302-LOG('Datos de Indicador'!J156))/(T$302-T$301)*10))),1))</f>
        <v>10</v>
      </c>
      <c r="U131" s="307">
        <f>IF('Datos de Indicador'!J156="No dato","x",IF('Datos de Indicador'!J156="No dato","x", ('Datos de Indicador'!J156)/'Datos de Indicador'!AX156))</f>
        <v>3.1612259640191256E-4</v>
      </c>
      <c r="V131" s="289">
        <f t="shared" ref="V131:V194" si="74">IF(U131="x","x",ROUND(IF(U131&gt;V$302,10,IF(U131&lt;$V$301,0,10-(V$302-U131)/(V$302-V$301)*10)),1))</f>
        <v>10</v>
      </c>
      <c r="W131" s="292">
        <f t="shared" ref="W131:W194" si="75">IF(T131="x",                                              (IF(V131="x","x",ROUND(((10-GEOMEAN(((10-T131)/10*9+1),((10-V131)/10*9+1)))/9*10),1))),ROUND(((10-GEOMEAN(((10-T131)/10*9+1),((10-V131)/10*9+1)))/9*10),1))</f>
        <v>10</v>
      </c>
      <c r="X131" s="289">
        <f>IF('Datos de Indicador'!K156="No dato","x",ROUND(IF('Datos de Indicador'!K156=0,0,IF(LOG('Datos de Indicador'!K156)&gt;X$302,10,IF(LOG('Datos de Indicador'!K156)&lt;X$301,0,10-(X$302-LOG('Datos de Indicador'!K156))/(X$302-X$301)*10))),1))</f>
        <v>0</v>
      </c>
      <c r="Y131" s="310">
        <f>IF('Datos de Indicador'!K156="No dato","x",IF('Datos de Indicador'!K156="No dato","x", ('Datos de Indicador'!K156)/'Datos de Indicador'!AX156))</f>
        <v>0</v>
      </c>
      <c r="Z131" s="289">
        <f t="shared" ref="Z131:Z194" si="76">IF(Y131="x","x",ROUND(IF(Y131&gt;Z$302,10,IF(Y131&lt;$Z$301,0,10-(Z$302-Y131)/(Z$302-Z$301)*10)),1))</f>
        <v>0</v>
      </c>
      <c r="AA131" s="291">
        <f t="shared" ref="AA131:AA194" si="77">IF(X131="x",                                              (IF(Z131="x","x",ROUND(((10-GEOMEAN(((10-X131)/10*9+1),((10-Z131)/10*9+1)))/9*10),1))),ROUND(((10-GEOMEAN(((10-X131)/10*9+1),((10-Z131)/10*9+1)))/9*10),1))</f>
        <v>0</v>
      </c>
      <c r="AB131" s="155">
        <f t="shared" ref="AB131:AB194" si="78">ROUND(IF(Q131="x",S131,(10-GEOMEAN(((10-Q131)/10*9+1),((10-S131)/10*9+1)))/9*10),1)</f>
        <v>10</v>
      </c>
      <c r="AC131" s="155">
        <v>0.26800000667571999</v>
      </c>
      <c r="AD131" s="155">
        <f t="shared" ref="AD131:AD194" si="79">(AC131/47)*10</f>
        <v>5.7021278016110635E-2</v>
      </c>
      <c r="AE131" s="155">
        <v>-0.42659997940063499</v>
      </c>
      <c r="AF131" s="155">
        <f t="shared" ref="AF131:AF194" si="80">-1*AE131</f>
        <v>0.42659997940063499</v>
      </c>
      <c r="AG131" s="155">
        <f t="shared" ref="AG131:AG194" si="81">((AF131-$AF$302)/($AF$301-$AF$302))*10</f>
        <v>4.4248651437626698</v>
      </c>
      <c r="AH131" s="155">
        <v>19.736000061035099</v>
      </c>
      <c r="AI131" s="155">
        <v>62.3699951171875</v>
      </c>
      <c r="AJ131" s="155">
        <v>39.468002319299998</v>
      </c>
      <c r="AK131" s="155">
        <v>246</v>
      </c>
      <c r="AL131" s="155">
        <v>-1.2172000408172601</v>
      </c>
      <c r="AM131" s="155">
        <v>-1.4736399650573699</v>
      </c>
      <c r="AN131" s="155">
        <v>-1.6228400468826201</v>
      </c>
      <c r="AO131" s="155">
        <v>-2.9379200935363698</v>
      </c>
      <c r="AP131" s="155">
        <f t="shared" ref="AP131:AP194" si="82">((AH131-$AH4430)/($AH$301-$AH$302))*10</f>
        <v>0.7664466043120427</v>
      </c>
      <c r="AQ131" s="155">
        <f t="shared" ref="AQ131:AQ194" si="83">((AI131-$AI$302)/($AI$301-$AI$302))*10</f>
        <v>1.9155403546693663</v>
      </c>
      <c r="AR131" s="155">
        <f t="shared" ref="AR131:AR194" si="84">((AJ131-$AJ$302)/($AJ$301-$AJ$302))*10</f>
        <v>1.3245629478662571</v>
      </c>
      <c r="AS131" s="155">
        <f t="shared" ref="AS131:AS194" si="85">((AK131-$AK$302)/($AK$301-$AK$302))*10</f>
        <v>6.7507002801120457</v>
      </c>
      <c r="AT131" s="155">
        <f t="shared" ref="AT131:AT194" si="86">-1*AL131</f>
        <v>1.2172000408172601</v>
      </c>
      <c r="AU131" s="155">
        <f t="shared" ref="AU131:AU194" si="87">-1*AM131</f>
        <v>1.4736399650573699</v>
      </c>
      <c r="AV131" s="155">
        <f t="shared" ref="AV131:AV194" si="88">-1*AN131</f>
        <v>1.6228400468826201</v>
      </c>
      <c r="AW131" s="155">
        <f t="shared" ref="AW131:AW194" si="89">-1*AO131</f>
        <v>2.9379200935363698</v>
      </c>
      <c r="AX131" s="155">
        <f t="shared" ref="AX131:AX194" si="90">((AT131-$AT$302)/($AT$301-$AT$302))*10</f>
        <v>5.6506534121285394</v>
      </c>
      <c r="AY131" s="155">
        <f t="shared" ref="AY131:AY194" si="91">((AU131-$AU$302)/($AU$301-$AU$302))*10</f>
        <v>7.5971272423844134</v>
      </c>
      <c r="AZ131" s="155">
        <f t="shared" ref="AZ131:AZ194" si="92">((AV131-$AV$302)/($AV$301-$AV$302))*10</f>
        <v>6.2349002133471112</v>
      </c>
      <c r="BA131" s="155">
        <f t="shared" ref="BA131:BA194" si="93">((AW131-$AW$302)/($AW$301-$AW$302))*10</f>
        <v>2.8358874890779591</v>
      </c>
      <c r="BB131" s="155">
        <f t="shared" ref="BB131:BB194" si="94">AVERAGE(P131,W131,AA131,AP131,G131,AX131)</f>
        <v>2.7361833360734304</v>
      </c>
      <c r="BC131" s="155">
        <f t="shared" ref="BC131:BC194" si="95">AVERAGE(P131,W131,AA131,AQ131,G131,AY131)</f>
        <v>3.2521112661756297</v>
      </c>
      <c r="BD131" s="155">
        <f t="shared" ref="BD131:BD194" si="96">AVERAGE(P131,W131,AA131,AR131,G131,AZ131)</f>
        <v>2.9265771935355613</v>
      </c>
      <c r="BE131" s="155">
        <f t="shared" ref="BE131:BE194" si="97">AVERAGE(P131,W131,AA131,AS131,G131,BA131)</f>
        <v>3.2644312948650005</v>
      </c>
      <c r="BF131" s="159">
        <f t="shared" ref="BF131:BF194" si="98">AVERAGE(P131,W131,AA131,AD131,G131,AG131)</f>
        <v>2.4136477369631302</v>
      </c>
      <c r="BG131" s="223"/>
      <c r="BH131" s="12"/>
      <c r="BI131" s="12"/>
    </row>
    <row r="132" spans="1:61">
      <c r="A132" s="48" t="s">
        <v>294</v>
      </c>
      <c r="B132" s="46" t="s">
        <v>306</v>
      </c>
      <c r="C132" s="160">
        <v>1514</v>
      </c>
      <c r="D132" s="285">
        <f>IF('Datos de Indicador'!E246="No dato","x",ROUND(IF('Datos de Indicador'!E246=0,0,IF(LOG('Datos de Indicador'!E246)&gt;D$302,10,IF(LOG('Datos de Indicador'!E246)&lt;D$301,0,10-(D$302-LOG('Datos de Indicador'!E246))/(D$302-D$301)*10))),1))</f>
        <v>10</v>
      </c>
      <c r="E132" s="153">
        <f>IF('Datos de Indicador'!E246="No dato","x",IF('Datos de Indicador'!E246="No dato","x", ('Datos de Indicador'!E246)/'Datos de Indicador'!AX246))</f>
        <v>3.7656416201678321E-3</v>
      </c>
      <c r="F132" s="154">
        <f t="shared" si="66"/>
        <v>10</v>
      </c>
      <c r="G132" s="155">
        <f t="shared" si="67"/>
        <v>10</v>
      </c>
      <c r="H132" s="285">
        <f>IF('Datos de Indicador'!F246="No dato","x",ROUND(IF('Datos de Indicador'!F246=0,0,IF(LOG('Datos de Indicador'!F246*1/40)&gt;H$302,10,IF(LOG('Datos de Indicador'!F246*1/40)&lt;H$301,0,10-(H$302-LOG('Datos de Indicador'!F246*1/40))/(H$302-H$301)*10))),1))</f>
        <v>0</v>
      </c>
      <c r="I132" s="153">
        <f>IF('Datos de Indicador'!F246="No dato","x",IF('Datos de Indicador'!F246="No dato","x",( 'Datos de Indicador'!F246*1/40)/'Datos de Indicador'!AX246))</f>
        <v>0</v>
      </c>
      <c r="J132" s="154">
        <f t="shared" si="68"/>
        <v>0</v>
      </c>
      <c r="K132" s="156">
        <f t="shared" si="69"/>
        <v>0</v>
      </c>
      <c r="L132" s="286">
        <f>IF('Datos de Indicador'!G246="No dato","x",ROUND(IF('Datos de Indicador'!G246=0,0,IF(LOG('Datos de Indicador'!G246)&gt;L$302,10,IF(LOG('Datos de Indicador'!G246)&lt;L$301,0,10-(L$302-LOG('Datos de Indicador'!G246))/(L$302-L$301)*10))),1))</f>
        <v>0</v>
      </c>
      <c r="M132" s="157">
        <f>IF('Datos de Indicador'!G246="No dato","x",IF('Datos de Indicador'!G246="No dato","x", 'Datos de Indicador'!G246/'Datos de Indicador'!AX246))</f>
        <v>0</v>
      </c>
      <c r="N132" s="158">
        <f t="shared" si="70"/>
        <v>0</v>
      </c>
      <c r="O132" s="156">
        <f t="shared" si="71"/>
        <v>0</v>
      </c>
      <c r="P132" s="155">
        <f t="shared" si="72"/>
        <v>0</v>
      </c>
      <c r="Q132" s="285">
        <f>IF('Datos de Indicador'!I246="No dato","x",ROUND(IF('Datos de Indicador'!I246=0,0,IF(LOG('Datos de Indicador'!I246)&gt;Q$302,10,IF(LOG('Datos de Indicador'!I246)&lt;Q$301,0,10-(Q$302-LOG('Datos de Indicador'!I246))/(Q$302-Q$301)*10))),1))</f>
        <v>10</v>
      </c>
      <c r="R132" s="153">
        <f>IF('Datos de Indicador'!I246="No dato","x",IF('Datos de Indicador'!I246="No dato","x",( 'Datos de Indicador'!I246)/'Datos de Indicador'!AX246))</f>
        <v>3.0816215279954691E-3</v>
      </c>
      <c r="S132" s="154">
        <f t="shared" si="73"/>
        <v>10</v>
      </c>
      <c r="T132" s="289">
        <f>IF('Datos de Indicador'!J246="No dato","x",ROUND(IF('Datos de Indicador'!J246=0,0,IF(LOG('Datos de Indicador'!J246)&gt;T$302,10,IF(LOG('Datos de Indicador'!J246)&lt;T$301,0,10-(T$302-LOG('Datos de Indicador'!J246))/(T$302-T$301)*10))),1))</f>
        <v>10</v>
      </c>
      <c r="U132" s="307">
        <f>IF('Datos de Indicador'!J246="No dato","x",IF('Datos de Indicador'!J246="No dato","x", ('Datos de Indicador'!J246)/'Datos de Indicador'!AX246))</f>
        <v>3.0326343719814722E-4</v>
      </c>
      <c r="V132" s="289">
        <f t="shared" si="74"/>
        <v>10</v>
      </c>
      <c r="W132" s="292">
        <f t="shared" si="75"/>
        <v>10</v>
      </c>
      <c r="X132" s="289">
        <f>IF('Datos de Indicador'!K246="No dato","x",ROUND(IF('Datos de Indicador'!K246=0,0,IF(LOG('Datos de Indicador'!K246)&gt;X$302,10,IF(LOG('Datos de Indicador'!K246)&lt;X$301,0,10-(X$302-LOG('Datos de Indicador'!K246))/(X$302-X$301)*10))),1))</f>
        <v>10</v>
      </c>
      <c r="Y132" s="310">
        <f>IF('Datos de Indicador'!K246="No dato","x",IF('Datos de Indicador'!K246="No dato","x", ('Datos de Indicador'!K246)/'Datos de Indicador'!AX246))</f>
        <v>1.5601203433489782E-5</v>
      </c>
      <c r="Z132" s="289">
        <f t="shared" si="76"/>
        <v>10</v>
      </c>
      <c r="AA132" s="291">
        <f t="shared" si="77"/>
        <v>10</v>
      </c>
      <c r="AB132" s="155">
        <f t="shared" si="78"/>
        <v>10</v>
      </c>
      <c r="AC132" s="155">
        <v>0</v>
      </c>
      <c r="AD132" s="155">
        <f t="shared" si="79"/>
        <v>0</v>
      </c>
      <c r="AE132" s="155">
        <v>-0.57300001382827803</v>
      </c>
      <c r="AF132" s="155">
        <f t="shared" si="80"/>
        <v>0.57300001382827803</v>
      </c>
      <c r="AG132" s="155">
        <f t="shared" si="81"/>
        <v>8.007832190315348</v>
      </c>
      <c r="AH132" s="155">
        <v>0.11200000345706899</v>
      </c>
      <c r="AI132" s="155">
        <v>0.557999968528748</v>
      </c>
      <c r="AJ132" s="155">
        <v>0.175999999046</v>
      </c>
      <c r="AK132" s="155">
        <v>73</v>
      </c>
      <c r="AL132" s="155">
        <v>-1.43508005142211</v>
      </c>
      <c r="AM132" s="155">
        <v>-2.0065600872039702</v>
      </c>
      <c r="AN132" s="155">
        <v>-1.90851998329162</v>
      </c>
      <c r="AO132" s="155">
        <v>-3.0280001163482599</v>
      </c>
      <c r="AP132" s="155">
        <f t="shared" si="82"/>
        <v>4.3495146973619022E-3</v>
      </c>
      <c r="AQ132" s="155">
        <f t="shared" si="83"/>
        <v>1.7137590849778676E-2</v>
      </c>
      <c r="AR132" s="155">
        <f t="shared" si="84"/>
        <v>5.9066348399100538E-3</v>
      </c>
      <c r="AS132" s="155">
        <f t="shared" si="85"/>
        <v>1.9047619047619047</v>
      </c>
      <c r="AT132" s="155">
        <f t="shared" si="86"/>
        <v>1.43508005142211</v>
      </c>
      <c r="AU132" s="155">
        <f t="shared" si="87"/>
        <v>2.0065600872039702</v>
      </c>
      <c r="AV132" s="155">
        <f t="shared" si="88"/>
        <v>1.90851998329162</v>
      </c>
      <c r="AW132" s="155">
        <f t="shared" si="89"/>
        <v>3.0280001163482599</v>
      </c>
      <c r="AX132" s="155">
        <f t="shared" si="90"/>
        <v>2.9306892118226582</v>
      </c>
      <c r="AY132" s="155">
        <f t="shared" si="91"/>
        <v>2.8830221340940088</v>
      </c>
      <c r="AZ132" s="155">
        <f t="shared" si="92"/>
        <v>2.6254602250348453</v>
      </c>
      <c r="BA132" s="155">
        <f t="shared" si="93"/>
        <v>1.0348632844619967</v>
      </c>
      <c r="BB132" s="155">
        <f t="shared" si="94"/>
        <v>5.4891731210866697</v>
      </c>
      <c r="BC132" s="155">
        <f t="shared" si="95"/>
        <v>5.4833599541572973</v>
      </c>
      <c r="BD132" s="155">
        <f t="shared" si="96"/>
        <v>5.4385611433124588</v>
      </c>
      <c r="BE132" s="155">
        <f t="shared" si="97"/>
        <v>5.4899375315373176</v>
      </c>
      <c r="BF132" s="159">
        <f t="shared" si="98"/>
        <v>6.3346386983858913</v>
      </c>
      <c r="BG132" s="223"/>
      <c r="BH132" s="12"/>
      <c r="BI132" s="12"/>
    </row>
    <row r="133" spans="1:61">
      <c r="A133" s="48" t="s">
        <v>294</v>
      </c>
      <c r="B133" s="46" t="s">
        <v>307</v>
      </c>
      <c r="C133" s="160">
        <v>1515</v>
      </c>
      <c r="D133" s="285">
        <f>IF('Datos de Indicador'!E247="No dato","x",ROUND(IF('Datos de Indicador'!E247=0,0,IF(LOG('Datos de Indicador'!E247)&gt;D$302,10,IF(LOG('Datos de Indicador'!E247)&lt;D$301,0,10-(D$302-LOG('Datos de Indicador'!E247))/(D$302-D$301)*10))),1))</f>
        <v>10</v>
      </c>
      <c r="E133" s="153">
        <f>IF('Datos de Indicador'!E247="No dato","x",IF('Datos de Indicador'!E247="No dato","x", ('Datos de Indicador'!E247)/'Datos de Indicador'!AX247))</f>
        <v>6.0773595782659731E-4</v>
      </c>
      <c r="F133" s="154">
        <f t="shared" si="66"/>
        <v>10</v>
      </c>
      <c r="G133" s="155">
        <f t="shared" si="67"/>
        <v>10</v>
      </c>
      <c r="H133" s="285">
        <f>IF('Datos de Indicador'!F247="No dato","x",ROUND(IF('Datos de Indicador'!F247=0,0,IF(LOG('Datos de Indicador'!F247*1/40)&gt;H$302,10,IF(LOG('Datos de Indicador'!F247*1/40)&lt;H$301,0,10-(H$302-LOG('Datos de Indicador'!F247*1/40))/(H$302-H$301)*10))),1))</f>
        <v>0</v>
      </c>
      <c r="I133" s="153">
        <f>IF('Datos de Indicador'!F247="No dato","x",IF('Datos de Indicador'!F247="No dato","x",( 'Datos de Indicador'!F247*1/40)/'Datos de Indicador'!AX247))</f>
        <v>0</v>
      </c>
      <c r="J133" s="154">
        <f t="shared" si="68"/>
        <v>0</v>
      </c>
      <c r="K133" s="156">
        <f t="shared" si="69"/>
        <v>0</v>
      </c>
      <c r="L133" s="286">
        <f>IF('Datos de Indicador'!G247="No dato","x",ROUND(IF('Datos de Indicador'!G247=0,0,IF(LOG('Datos de Indicador'!G247)&gt;L$302,10,IF(LOG('Datos de Indicador'!G247)&lt;L$301,0,10-(L$302-LOG('Datos de Indicador'!G247))/(L$302-L$301)*10))),1))</f>
        <v>0</v>
      </c>
      <c r="M133" s="157">
        <f>IF('Datos de Indicador'!G247="No dato","x",IF('Datos de Indicador'!G247="No dato","x", 'Datos de Indicador'!G247/'Datos de Indicador'!AX247))</f>
        <v>0</v>
      </c>
      <c r="N133" s="158">
        <f t="shared" si="70"/>
        <v>0</v>
      </c>
      <c r="O133" s="156">
        <f t="shared" si="71"/>
        <v>0</v>
      </c>
      <c r="P133" s="155">
        <f t="shared" si="72"/>
        <v>0</v>
      </c>
      <c r="Q133" s="285">
        <f>IF('Datos de Indicador'!I247="No dato","x",ROUND(IF('Datos de Indicador'!I247=0,0,IF(LOG('Datos de Indicador'!I247)&gt;Q$302,10,IF(LOG('Datos de Indicador'!I247)&lt;Q$301,0,10-(Q$302-LOG('Datos de Indicador'!I247))/(Q$302-Q$301)*10))),1))</f>
        <v>0</v>
      </c>
      <c r="R133" s="153">
        <f>IF('Datos de Indicador'!I247="No dato","x",IF('Datos de Indicador'!I247="No dato","x",( 'Datos de Indicador'!I247)/'Datos de Indicador'!AX247))</f>
        <v>0</v>
      </c>
      <c r="S133" s="154">
        <f t="shared" si="73"/>
        <v>0</v>
      </c>
      <c r="T133" s="289">
        <f>IF('Datos de Indicador'!J247="No dato","x",ROUND(IF('Datos de Indicador'!J247=0,0,IF(LOG('Datos de Indicador'!J247)&gt;T$302,10,IF(LOG('Datos de Indicador'!J247)&lt;T$301,0,10-(T$302-LOG('Datos de Indicador'!J247))/(T$302-T$301)*10))),1))</f>
        <v>10</v>
      </c>
      <c r="U133" s="307">
        <f>IF('Datos de Indicador'!J247="No dato","x",IF('Datos de Indicador'!J247="No dato","x", ('Datos de Indicador'!J247)/'Datos de Indicador'!AX247))</f>
        <v>3.0911187203511669E-4</v>
      </c>
      <c r="V133" s="289">
        <f t="shared" si="74"/>
        <v>10</v>
      </c>
      <c r="W133" s="292">
        <f t="shared" si="75"/>
        <v>10</v>
      </c>
      <c r="X133" s="289">
        <f>IF('Datos de Indicador'!K247="No dato","x",ROUND(IF('Datos de Indicador'!K247=0,0,IF(LOG('Datos de Indicador'!K247)&gt;X$302,10,IF(LOG('Datos de Indicador'!K247)&lt;X$301,0,10-(X$302-LOG('Datos de Indicador'!K247))/(X$302-X$301)*10))),1))</f>
        <v>10</v>
      </c>
      <c r="Y133" s="310">
        <f>IF('Datos de Indicador'!K247="No dato","x",IF('Datos de Indicador'!K247="No dato","x", ('Datos de Indicador'!K247)/'Datos de Indicador'!AX247))</f>
        <v>1.5725846589478465E-5</v>
      </c>
      <c r="Z133" s="289">
        <f t="shared" si="76"/>
        <v>10</v>
      </c>
      <c r="AA133" s="291">
        <f t="shared" si="77"/>
        <v>10</v>
      </c>
      <c r="AB133" s="155">
        <f t="shared" si="78"/>
        <v>0</v>
      </c>
      <c r="AC133" s="155">
        <v>0</v>
      </c>
      <c r="AD133" s="155">
        <f t="shared" si="79"/>
        <v>0</v>
      </c>
      <c r="AE133" s="155">
        <v>-0.47620001435279802</v>
      </c>
      <c r="AF133" s="155">
        <f t="shared" si="80"/>
        <v>0.47620001435279802</v>
      </c>
      <c r="AG133" s="155">
        <f t="shared" si="81"/>
        <v>5.6387671174626517</v>
      </c>
      <c r="AH133" s="155">
        <v>0.18600000441074399</v>
      </c>
      <c r="AI133" s="155">
        <v>3.0399999618530198</v>
      </c>
      <c r="AJ133" s="155">
        <v>1.06799995899</v>
      </c>
      <c r="AK133" s="155">
        <v>110</v>
      </c>
      <c r="AL133" s="155">
        <v>-1.54343998432159</v>
      </c>
      <c r="AM133" s="155">
        <v>-2.1783199310302699</v>
      </c>
      <c r="AN133" s="155">
        <v>-2.0239999294281001</v>
      </c>
      <c r="AO133" s="155">
        <v>-3.0581600666046098</v>
      </c>
      <c r="AP133" s="155">
        <f t="shared" si="82"/>
        <v>7.2233011421648152E-3</v>
      </c>
      <c r="AQ133" s="155">
        <f t="shared" si="83"/>
        <v>9.3366090444314695E-2</v>
      </c>
      <c r="AR133" s="155">
        <f t="shared" si="84"/>
        <v>3.5842532960151247E-2</v>
      </c>
      <c r="AS133" s="155">
        <f t="shared" si="85"/>
        <v>2.9411764705882355</v>
      </c>
      <c r="AT133" s="155">
        <f t="shared" si="86"/>
        <v>1.54343998432159</v>
      </c>
      <c r="AU133" s="155">
        <f t="shared" si="87"/>
        <v>2.1783199310302699</v>
      </c>
      <c r="AV133" s="155">
        <f t="shared" si="88"/>
        <v>2.0239999294281001</v>
      </c>
      <c r="AW133" s="155">
        <f t="shared" si="89"/>
        <v>3.0581600666046098</v>
      </c>
      <c r="AX133" s="155">
        <f t="shared" si="90"/>
        <v>1.577948602824486</v>
      </c>
      <c r="AY133" s="155">
        <f t="shared" si="91"/>
        <v>1.3636688135264206</v>
      </c>
      <c r="AZ133" s="155">
        <f t="shared" si="92"/>
        <v>1.1664220417008513</v>
      </c>
      <c r="BA133" s="155">
        <f t="shared" si="93"/>
        <v>0.43185721578980107</v>
      </c>
      <c r="BB133" s="155">
        <f t="shared" si="94"/>
        <v>5.2641953173277747</v>
      </c>
      <c r="BC133" s="155">
        <f t="shared" si="95"/>
        <v>5.2428391506617888</v>
      </c>
      <c r="BD133" s="155">
        <f t="shared" si="96"/>
        <v>5.2003774291101665</v>
      </c>
      <c r="BE133" s="155">
        <f t="shared" si="97"/>
        <v>5.5621722810630061</v>
      </c>
      <c r="BF133" s="159">
        <f t="shared" si="98"/>
        <v>5.9397945195771085</v>
      </c>
      <c r="BG133" s="223"/>
      <c r="BH133" s="12"/>
      <c r="BI133" s="12"/>
    </row>
    <row r="134" spans="1:61">
      <c r="A134" s="45" t="s">
        <v>31</v>
      </c>
      <c r="B134" s="46" t="s">
        <v>45</v>
      </c>
      <c r="C134" s="160">
        <v>1314</v>
      </c>
      <c r="D134" s="285">
        <f>IF('Datos de Indicador'!E202="No dato","x",ROUND(IF('Datos de Indicador'!E202=0,0,IF(LOG('Datos de Indicador'!E202)&gt;D$302,10,IF(LOG('Datos de Indicador'!E202)&lt;D$301,0,10-(D$302-LOG('Datos de Indicador'!E202))/(D$302-D$301)*10))),1))</f>
        <v>0</v>
      </c>
      <c r="E134" s="153">
        <f>IF('Datos de Indicador'!E202="No dato","x",IF('Datos de Indicador'!E202="No dato","x", ('Datos de Indicador'!E202)/'Datos de Indicador'!AX202))</f>
        <v>0</v>
      </c>
      <c r="F134" s="154">
        <f t="shared" si="66"/>
        <v>0</v>
      </c>
      <c r="G134" s="155">
        <f t="shared" si="67"/>
        <v>0</v>
      </c>
      <c r="H134" s="285">
        <f>IF('Datos de Indicador'!F202="No dato","x",ROUND(IF('Datos de Indicador'!F202=0,0,IF(LOG('Datos de Indicador'!F202*1/40)&gt;H$302,10,IF(LOG('Datos de Indicador'!F202*1/40)&lt;H$301,0,10-(H$302-LOG('Datos de Indicador'!F202*1/40))/(H$302-H$301)*10))),1))</f>
        <v>0</v>
      </c>
      <c r="I134" s="153">
        <f>IF('Datos de Indicador'!F202="No dato","x",IF('Datos de Indicador'!F202="No dato","x",( 'Datos de Indicador'!F202*1/40)/'Datos de Indicador'!AX202))</f>
        <v>0</v>
      </c>
      <c r="J134" s="154">
        <f t="shared" si="68"/>
        <v>0</v>
      </c>
      <c r="K134" s="156">
        <f t="shared" si="69"/>
        <v>0</v>
      </c>
      <c r="L134" s="286">
        <f>IF('Datos de Indicador'!G202="No dato","x",ROUND(IF('Datos de Indicador'!G202=0,0,IF(LOG('Datos de Indicador'!G202)&gt;L$302,10,IF(LOG('Datos de Indicador'!G202)&lt;L$301,0,10-(L$302-LOG('Datos de Indicador'!G202))/(L$302-L$301)*10))),1))</f>
        <v>0</v>
      </c>
      <c r="M134" s="157">
        <f>IF('Datos de Indicador'!G202="No dato","x",IF('Datos de Indicador'!G202="No dato","x", 'Datos de Indicador'!G202/'Datos de Indicador'!AX202))</f>
        <v>0</v>
      </c>
      <c r="N134" s="158">
        <f t="shared" si="70"/>
        <v>0</v>
      </c>
      <c r="O134" s="156">
        <f t="shared" si="71"/>
        <v>0</v>
      </c>
      <c r="P134" s="155">
        <f t="shared" si="72"/>
        <v>0</v>
      </c>
      <c r="Q134" s="285">
        <f>IF('Datos de Indicador'!I202="No dato","x",ROUND(IF('Datos de Indicador'!I202=0,0,IF(LOG('Datos de Indicador'!I202)&gt;Q$302,10,IF(LOG('Datos de Indicador'!I202)&lt;Q$301,0,10-(Q$302-LOG('Datos de Indicador'!I202))/(Q$302-Q$301)*10))),1))</f>
        <v>10</v>
      </c>
      <c r="R134" s="153">
        <f>IF('Datos de Indicador'!I202="No dato","x",IF('Datos de Indicador'!I202="No dato","x",( 'Datos de Indicador'!I202)/'Datos de Indicador'!AX202))</f>
        <v>0.10467935493107826</v>
      </c>
      <c r="S134" s="154">
        <f t="shared" si="73"/>
        <v>10</v>
      </c>
      <c r="T134" s="289">
        <f>IF('Datos de Indicador'!J202="No dato","x",ROUND(IF('Datos de Indicador'!J202=0,0,IF(LOG('Datos de Indicador'!J202)&gt;T$302,10,IF(LOG('Datos de Indicador'!J202)&lt;T$301,0,10-(T$302-LOG('Datos de Indicador'!J202))/(T$302-T$301)*10))),1))</f>
        <v>10</v>
      </c>
      <c r="U134" s="307">
        <f>IF('Datos de Indicador'!J202="No dato","x",IF('Datos de Indicador'!J202="No dato","x", ('Datos de Indicador'!J202)/'Datos de Indicador'!AX202))</f>
        <v>3.1086951929644202E-4</v>
      </c>
      <c r="V134" s="289">
        <f t="shared" si="74"/>
        <v>10</v>
      </c>
      <c r="W134" s="292">
        <f t="shared" si="75"/>
        <v>10</v>
      </c>
      <c r="X134" s="289">
        <f>IF('Datos de Indicador'!K202="No dato","x",ROUND(IF('Datos de Indicador'!K202=0,0,IF(LOG('Datos de Indicador'!K202)&gt;X$302,10,IF(LOG('Datos de Indicador'!K202)&lt;X$301,0,10-(X$302-LOG('Datos de Indicador'!K202))/(X$302-X$301)*10))),1))</f>
        <v>0</v>
      </c>
      <c r="Y134" s="310">
        <f>IF('Datos de Indicador'!K202="No dato","x",IF('Datos de Indicador'!K202="No dato","x", ('Datos de Indicador'!K202)/'Datos de Indicador'!AX202))</f>
        <v>0</v>
      </c>
      <c r="Z134" s="289">
        <f t="shared" si="76"/>
        <v>0</v>
      </c>
      <c r="AA134" s="291">
        <f t="shared" si="77"/>
        <v>0</v>
      </c>
      <c r="AB134" s="155">
        <f t="shared" si="78"/>
        <v>10</v>
      </c>
      <c r="AC134" s="155">
        <v>0</v>
      </c>
      <c r="AD134" s="155">
        <f t="shared" si="79"/>
        <v>0</v>
      </c>
      <c r="AE134" s="155">
        <v>-0.43952000141143799</v>
      </c>
      <c r="AF134" s="155">
        <f t="shared" si="80"/>
        <v>0.43952000141143799</v>
      </c>
      <c r="AG134" s="155">
        <f t="shared" si="81"/>
        <v>4.7410673447144864</v>
      </c>
      <c r="AH134" s="155">
        <v>2.9679999351501398</v>
      </c>
      <c r="AI134" s="155">
        <v>42.791999816894503</v>
      </c>
      <c r="AJ134" s="155">
        <v>21.087999343900002</v>
      </c>
      <c r="AK134" s="155">
        <v>226</v>
      </c>
      <c r="AL134" s="155">
        <v>-1.3452800512313801</v>
      </c>
      <c r="AM134" s="155">
        <v>-1.5668799877166699</v>
      </c>
      <c r="AN134" s="155">
        <v>-1.74308001995086</v>
      </c>
      <c r="AO134" s="155">
        <v>-2.97588014602661</v>
      </c>
      <c r="AP134" s="155">
        <f t="shared" si="82"/>
        <v>0.11526213340388893</v>
      </c>
      <c r="AQ134" s="155">
        <f t="shared" si="83"/>
        <v>1.3142505839907768</v>
      </c>
      <c r="AR134" s="155">
        <f t="shared" si="84"/>
        <v>0.7077222289991314</v>
      </c>
      <c r="AS134" s="155">
        <f t="shared" si="85"/>
        <v>6.1904761904761907</v>
      </c>
      <c r="AT134" s="155">
        <f t="shared" si="86"/>
        <v>1.3452800512313801</v>
      </c>
      <c r="AU134" s="155">
        <f t="shared" si="87"/>
        <v>1.5668799877166699</v>
      </c>
      <c r="AV134" s="155">
        <f t="shared" si="88"/>
        <v>1.74308001995086</v>
      </c>
      <c r="AW134" s="155">
        <f t="shared" si="89"/>
        <v>2.97588014602661</v>
      </c>
      <c r="AX134" s="155">
        <f t="shared" si="90"/>
        <v>4.051731867494393</v>
      </c>
      <c r="AY134" s="155">
        <f t="shared" si="91"/>
        <v>6.772344598890224</v>
      </c>
      <c r="AZ134" s="155">
        <f t="shared" si="92"/>
        <v>4.7157211892914939</v>
      </c>
      <c r="BA134" s="155">
        <f t="shared" si="93"/>
        <v>2.0769292738232572</v>
      </c>
      <c r="BB134" s="155">
        <f t="shared" si="94"/>
        <v>2.3611656668163801</v>
      </c>
      <c r="BC134" s="155">
        <f t="shared" si="95"/>
        <v>3.0144325304801671</v>
      </c>
      <c r="BD134" s="155">
        <f t="shared" si="96"/>
        <v>2.5705739030484374</v>
      </c>
      <c r="BE134" s="155">
        <f t="shared" si="97"/>
        <v>3.044567577383241</v>
      </c>
      <c r="BF134" s="159">
        <f t="shared" si="98"/>
        <v>2.4568445574524147</v>
      </c>
      <c r="BG134" s="223"/>
      <c r="BH134" s="12"/>
      <c r="BI134" s="12"/>
    </row>
    <row r="135" spans="1:61">
      <c r="A135" s="48" t="s">
        <v>61</v>
      </c>
      <c r="B135" s="46" t="s">
        <v>223</v>
      </c>
      <c r="C135" s="160">
        <v>810</v>
      </c>
      <c r="D135" s="285">
        <f>IF('Datos de Indicador'!E124="No dato","x",ROUND(IF('Datos de Indicador'!E124=0,0,IF(LOG('Datos de Indicador'!E124)&gt;D$302,10,IF(LOG('Datos de Indicador'!E124)&lt;D$301,0,10-(D$302-LOG('Datos de Indicador'!E124))/(D$302-D$301)*10))),1))</f>
        <v>10</v>
      </c>
      <c r="E135" s="153">
        <f>IF('Datos de Indicador'!E124="No dato","x",IF('Datos de Indicador'!E124="No dato","x", ('Datos de Indicador'!E124)/'Datos de Indicador'!AX124))</f>
        <v>5.3816244433382214E-4</v>
      </c>
      <c r="F135" s="154">
        <f t="shared" si="66"/>
        <v>10</v>
      </c>
      <c r="G135" s="155">
        <f t="shared" si="67"/>
        <v>10</v>
      </c>
      <c r="H135" s="285">
        <f>IF('Datos de Indicador'!F124="No dato","x",ROUND(IF('Datos de Indicador'!F124=0,0,IF(LOG('Datos de Indicador'!F124*1/40)&gt;H$302,10,IF(LOG('Datos de Indicador'!F124*1/40)&lt;H$301,0,10-(H$302-LOG('Datos de Indicador'!F124*1/40))/(H$302-H$301)*10))),1))</f>
        <v>0</v>
      </c>
      <c r="I135" s="153">
        <f>IF('Datos de Indicador'!F124="No dato","x",IF('Datos de Indicador'!F124="No dato","x",( 'Datos de Indicador'!F124*1/40)/'Datos de Indicador'!AX124))</f>
        <v>0</v>
      </c>
      <c r="J135" s="154">
        <f t="shared" si="68"/>
        <v>0</v>
      </c>
      <c r="K135" s="156">
        <f t="shared" si="69"/>
        <v>0</v>
      </c>
      <c r="L135" s="286">
        <f>IF('Datos de Indicador'!G124="No dato","x",ROUND(IF('Datos de Indicador'!G124=0,0,IF(LOG('Datos de Indicador'!G124)&gt;L$302,10,IF(LOG('Datos de Indicador'!G124)&lt;L$301,0,10-(L$302-LOG('Datos de Indicador'!G124))/(L$302-L$301)*10))),1))</f>
        <v>0</v>
      </c>
      <c r="M135" s="157">
        <f>IF('Datos de Indicador'!G124="No dato","x",IF('Datos de Indicador'!G124="No dato","x", 'Datos de Indicador'!G124/'Datos de Indicador'!AX124))</f>
        <v>0</v>
      </c>
      <c r="N135" s="158">
        <f t="shared" si="70"/>
        <v>0</v>
      </c>
      <c r="O135" s="156">
        <f t="shared" si="71"/>
        <v>0</v>
      </c>
      <c r="P135" s="155">
        <f t="shared" si="72"/>
        <v>0</v>
      </c>
      <c r="Q135" s="285">
        <f>IF('Datos de Indicador'!I124="No dato","x",ROUND(IF('Datos de Indicador'!I124=0,0,IF(LOG('Datos de Indicador'!I124)&gt;Q$302,10,IF(LOG('Datos de Indicador'!I124)&lt;Q$301,0,10-(Q$302-LOG('Datos de Indicador'!I124))/(Q$302-Q$301)*10))),1))</f>
        <v>10</v>
      </c>
      <c r="R135" s="153">
        <f>IF('Datos de Indicador'!I124="No dato","x",IF('Datos de Indicador'!I124="No dato","x",( 'Datos de Indicador'!I124)/'Datos de Indicador'!AX124))</f>
        <v>2.3170883019928454E-2</v>
      </c>
      <c r="S135" s="154">
        <f t="shared" si="73"/>
        <v>10</v>
      </c>
      <c r="T135" s="289">
        <f>IF('Datos de Indicador'!J124="No dato","x",ROUND(IF('Datos de Indicador'!J124=0,0,IF(LOG('Datos de Indicador'!J124)&gt;T$302,10,IF(LOG('Datos de Indicador'!J124)&lt;T$301,0,10-(T$302-LOG('Datos de Indicador'!J124))/(T$302-T$301)*10))),1))</f>
        <v>10</v>
      </c>
      <c r="U135" s="307">
        <f>IF('Datos de Indicador'!J124="No dato","x",IF('Datos de Indicador'!J124="No dato","x", ('Datos de Indicador'!J124)/'Datos de Indicador'!AX124))</f>
        <v>3.1948910445284574E-4</v>
      </c>
      <c r="V135" s="289">
        <f t="shared" si="74"/>
        <v>10</v>
      </c>
      <c r="W135" s="292">
        <f t="shared" si="75"/>
        <v>10</v>
      </c>
      <c r="X135" s="289">
        <f>IF('Datos de Indicador'!K124="No dato","x",ROUND(IF('Datos de Indicador'!K124=0,0,IF(LOG('Datos de Indicador'!K124)&gt;X$302,10,IF(LOG('Datos de Indicador'!K124)&lt;X$301,0,10-(X$302-LOG('Datos de Indicador'!K124))/(X$302-X$301)*10))),1))</f>
        <v>10</v>
      </c>
      <c r="Y135" s="310">
        <f>IF('Datos de Indicador'!K124="No dato","x",IF('Datos de Indicador'!K124="No dato","x", ('Datos de Indicador'!K124)/'Datos de Indicador'!AX124))</f>
        <v>3.1238302569301776E-4</v>
      </c>
      <c r="Z135" s="289">
        <f t="shared" si="76"/>
        <v>10</v>
      </c>
      <c r="AA135" s="291">
        <f t="shared" si="77"/>
        <v>10</v>
      </c>
      <c r="AB135" s="155">
        <f t="shared" si="78"/>
        <v>10</v>
      </c>
      <c r="AC135" s="155">
        <v>0</v>
      </c>
      <c r="AD135" s="155">
        <f t="shared" si="79"/>
        <v>0</v>
      </c>
      <c r="AE135" s="155">
        <v>-0.43195998668670699</v>
      </c>
      <c r="AF135" s="155">
        <f t="shared" si="80"/>
        <v>0.43195998668670699</v>
      </c>
      <c r="AG135" s="155">
        <f t="shared" si="81"/>
        <v>4.5560449590568393</v>
      </c>
      <c r="AH135" s="155">
        <v>0.270000010728836</v>
      </c>
      <c r="AI135" s="155">
        <v>2.56200003623962</v>
      </c>
      <c r="AJ135" s="155">
        <v>0.97799992561299998</v>
      </c>
      <c r="AK135" s="155">
        <v>131</v>
      </c>
      <c r="AL135" s="155">
        <v>-1.3297600746154701</v>
      </c>
      <c r="AM135" s="155">
        <v>-1.6275600194930999</v>
      </c>
      <c r="AN135" s="155">
        <v>-1.83267998695373</v>
      </c>
      <c r="AO135" s="155">
        <v>-2.9897999763488698</v>
      </c>
      <c r="AP135" s="155">
        <f t="shared" si="82"/>
        <v>1.0485437309857709E-2</v>
      </c>
      <c r="AQ135" s="155">
        <f t="shared" si="83"/>
        <v>7.8685503323519812E-2</v>
      </c>
      <c r="AR135" s="155">
        <f t="shared" si="84"/>
        <v>3.2822093553224227E-2</v>
      </c>
      <c r="AS135" s="155">
        <f t="shared" si="85"/>
        <v>3.5294117647058827</v>
      </c>
      <c r="AT135" s="155">
        <f t="shared" si="86"/>
        <v>1.3297600746154701</v>
      </c>
      <c r="AU135" s="155">
        <f t="shared" si="87"/>
        <v>1.6275600194930999</v>
      </c>
      <c r="AV135" s="155">
        <f t="shared" si="88"/>
        <v>1.83267998695373</v>
      </c>
      <c r="AW135" s="155">
        <f t="shared" si="89"/>
        <v>2.9897999763488698</v>
      </c>
      <c r="AX135" s="155">
        <f t="shared" si="90"/>
        <v>4.245479704515656</v>
      </c>
      <c r="AY135" s="155">
        <f t="shared" si="91"/>
        <v>6.2355811405762918</v>
      </c>
      <c r="AZ135" s="155">
        <f t="shared" si="92"/>
        <v>3.5836651271233495</v>
      </c>
      <c r="BA135" s="155">
        <f t="shared" si="93"/>
        <v>1.7986217140340059</v>
      </c>
      <c r="BB135" s="155">
        <f t="shared" si="94"/>
        <v>5.7093275236375858</v>
      </c>
      <c r="BC135" s="155">
        <f t="shared" si="95"/>
        <v>6.0523777739833022</v>
      </c>
      <c r="BD135" s="155">
        <f t="shared" si="96"/>
        <v>5.6027478701127622</v>
      </c>
      <c r="BE135" s="155">
        <f t="shared" si="97"/>
        <v>5.888005579789982</v>
      </c>
      <c r="BF135" s="159">
        <f t="shared" si="98"/>
        <v>5.7593408265094732</v>
      </c>
      <c r="BG135" s="223"/>
      <c r="BH135" s="12"/>
      <c r="BI135" s="12"/>
    </row>
    <row r="136" spans="1:61">
      <c r="A136" s="48" t="s">
        <v>61</v>
      </c>
      <c r="B136" s="46" t="s">
        <v>224</v>
      </c>
      <c r="C136" s="160">
        <v>811</v>
      </c>
      <c r="D136" s="285">
        <f>IF('Datos de Indicador'!E125="No dato","x",ROUND(IF('Datos de Indicador'!E125=0,0,IF(LOG('Datos de Indicador'!E125)&gt;D$302,10,IF(LOG('Datos de Indicador'!E125)&lt;D$301,0,10-(D$302-LOG('Datos de Indicador'!E125))/(D$302-D$301)*10))),1))</f>
        <v>10</v>
      </c>
      <c r="E136" s="153">
        <f>IF('Datos de Indicador'!E125="No dato","x",IF('Datos de Indicador'!E125="No dato","x", ('Datos de Indicador'!E125)/'Datos de Indicador'!AX125))</f>
        <v>1.5878821594321295E-3</v>
      </c>
      <c r="F136" s="154">
        <f t="shared" si="66"/>
        <v>10</v>
      </c>
      <c r="G136" s="155">
        <f t="shared" si="67"/>
        <v>10</v>
      </c>
      <c r="H136" s="285">
        <f>IF('Datos de Indicador'!F125="No dato","x",ROUND(IF('Datos de Indicador'!F125=0,0,IF(LOG('Datos de Indicador'!F125*1/40)&gt;H$302,10,IF(LOG('Datos de Indicador'!F125*1/40)&lt;H$301,0,10-(H$302-LOG('Datos de Indicador'!F125*1/40))/(H$302-H$301)*10))),1))</f>
        <v>0</v>
      </c>
      <c r="I136" s="153">
        <f>IF('Datos de Indicador'!F125="No dato","x",IF('Datos de Indicador'!F125="No dato","x",( 'Datos de Indicador'!F125*1/40)/'Datos de Indicador'!AX125))</f>
        <v>0</v>
      </c>
      <c r="J136" s="154">
        <f t="shared" si="68"/>
        <v>0</v>
      </c>
      <c r="K136" s="156">
        <f t="shared" si="69"/>
        <v>0</v>
      </c>
      <c r="L136" s="286">
        <f>IF('Datos de Indicador'!G125="No dato","x",ROUND(IF('Datos de Indicador'!G125=0,0,IF(LOG('Datos de Indicador'!G125)&gt;L$302,10,IF(LOG('Datos de Indicador'!G125)&lt;L$301,0,10-(L$302-LOG('Datos de Indicador'!G125))/(L$302-L$301)*10))),1))</f>
        <v>0</v>
      </c>
      <c r="M136" s="157">
        <f>IF('Datos de Indicador'!G125="No dato","x",IF('Datos de Indicador'!G125="No dato","x", 'Datos de Indicador'!G125/'Datos de Indicador'!AX125))</f>
        <v>0</v>
      </c>
      <c r="N136" s="158">
        <f t="shared" si="70"/>
        <v>0</v>
      </c>
      <c r="O136" s="156">
        <f t="shared" si="71"/>
        <v>0</v>
      </c>
      <c r="P136" s="155">
        <f t="shared" si="72"/>
        <v>0</v>
      </c>
      <c r="Q136" s="285">
        <f>IF('Datos de Indicador'!I125="No dato","x",ROUND(IF('Datos de Indicador'!I125=0,0,IF(LOG('Datos de Indicador'!I125)&gt;Q$302,10,IF(LOG('Datos de Indicador'!I125)&lt;Q$301,0,10-(Q$302-LOG('Datos de Indicador'!I125))/(Q$302-Q$301)*10))),1))</f>
        <v>10</v>
      </c>
      <c r="R136" s="153">
        <f>IF('Datos de Indicador'!I125="No dato","x",IF('Datos de Indicador'!I125="No dato","x",( 'Datos de Indicador'!I125)/'Datos de Indicador'!AX125))</f>
        <v>2.3982496063147337E-2</v>
      </c>
      <c r="S136" s="154">
        <f t="shared" si="73"/>
        <v>10</v>
      </c>
      <c r="T136" s="289">
        <f>IF('Datos de Indicador'!J125="No dato","x",ROUND(IF('Datos de Indicador'!J125=0,0,IF(LOG('Datos de Indicador'!J125)&gt;T$302,10,IF(LOG('Datos de Indicador'!J125)&lt;T$301,0,10-(T$302-LOG('Datos de Indicador'!J125))/(T$302-T$301)*10))),1))</f>
        <v>10</v>
      </c>
      <c r="U136" s="307">
        <f>IF('Datos de Indicador'!J125="No dato","x",IF('Datos de Indicador'!J125="No dato","x", ('Datos de Indicador'!J125)/'Datos de Indicador'!AX125))</f>
        <v>3.0415061445564115E-4</v>
      </c>
      <c r="V136" s="289">
        <f t="shared" si="74"/>
        <v>10</v>
      </c>
      <c r="W136" s="292">
        <f t="shared" si="75"/>
        <v>10</v>
      </c>
      <c r="X136" s="289">
        <f>IF('Datos de Indicador'!K125="No dato","x",ROUND(IF('Datos de Indicador'!K125=0,0,IF(LOG('Datos de Indicador'!K125)&gt;X$302,10,IF(LOG('Datos de Indicador'!K125)&lt;X$301,0,10-(X$302-LOG('Datos de Indicador'!K125))/(X$302-X$301)*10))),1))</f>
        <v>10</v>
      </c>
      <c r="Y136" s="310">
        <f>IF('Datos de Indicador'!K125="No dato","x",IF('Datos de Indicador'!K125="No dato","x", ('Datos de Indicador'!K125)/'Datos de Indicador'!AX125))</f>
        <v>3.0601614829545121E-4</v>
      </c>
      <c r="Z136" s="289">
        <f t="shared" si="76"/>
        <v>10</v>
      </c>
      <c r="AA136" s="291">
        <f t="shared" si="77"/>
        <v>10</v>
      </c>
      <c r="AB136" s="155">
        <f t="shared" si="78"/>
        <v>10</v>
      </c>
      <c r="AC136" s="155">
        <v>0</v>
      </c>
      <c r="AD136" s="155">
        <f t="shared" si="79"/>
        <v>0</v>
      </c>
      <c r="AE136" s="155">
        <v>-0.43959999084472701</v>
      </c>
      <c r="AF136" s="155">
        <f t="shared" si="80"/>
        <v>0.43959999084472701</v>
      </c>
      <c r="AG136" s="155">
        <f t="shared" si="81"/>
        <v>4.7430249911362745</v>
      </c>
      <c r="AH136" s="155">
        <v>3.9999999105930002E-2</v>
      </c>
      <c r="AI136" s="155">
        <v>0.61400002241134599</v>
      </c>
      <c r="AJ136" s="155">
        <v>9.6000000834499999E-2</v>
      </c>
      <c r="AK136" s="155">
        <v>79</v>
      </c>
      <c r="AL136" s="155">
        <v>-1.4345999956130899</v>
      </c>
      <c r="AM136" s="155">
        <v>-1.9591599702835001</v>
      </c>
      <c r="AN136" s="155">
        <v>-1.88287997245788</v>
      </c>
      <c r="AO136" s="155">
        <v>-3.0045199394225999</v>
      </c>
      <c r="AP136" s="155">
        <f t="shared" si="82"/>
        <v>1.5533980235312621E-3</v>
      </c>
      <c r="AQ136" s="155">
        <f t="shared" si="83"/>
        <v>1.8857494192310999E-2</v>
      </c>
      <c r="AR136" s="155">
        <f t="shared" si="84"/>
        <v>3.2218008672389204E-3</v>
      </c>
      <c r="AS136" s="155">
        <f t="shared" si="85"/>
        <v>2.0728291316526612</v>
      </c>
      <c r="AT136" s="155">
        <f t="shared" si="86"/>
        <v>1.4345999956130899</v>
      </c>
      <c r="AU136" s="155">
        <f t="shared" si="87"/>
        <v>1.9591599702835001</v>
      </c>
      <c r="AV136" s="155">
        <f t="shared" si="88"/>
        <v>1.88287997245788</v>
      </c>
      <c r="AW136" s="155">
        <f t="shared" si="89"/>
        <v>3.0045199394225999</v>
      </c>
      <c r="AX136" s="155">
        <f t="shared" si="90"/>
        <v>2.9366821187031871</v>
      </c>
      <c r="AY136" s="155">
        <f t="shared" si="91"/>
        <v>3.3023141143035346</v>
      </c>
      <c r="AZ136" s="155">
        <f t="shared" si="92"/>
        <v>2.9494104525774794</v>
      </c>
      <c r="BA136" s="155">
        <f t="shared" si="93"/>
        <v>1.5043166177508638</v>
      </c>
      <c r="BB136" s="155">
        <f t="shared" si="94"/>
        <v>5.4897059194544537</v>
      </c>
      <c r="BC136" s="155">
        <f t="shared" si="95"/>
        <v>5.5535286014159739</v>
      </c>
      <c r="BD136" s="155">
        <f t="shared" si="96"/>
        <v>5.4921053755741198</v>
      </c>
      <c r="BE136" s="155">
        <f t="shared" si="97"/>
        <v>5.5961909582339215</v>
      </c>
      <c r="BF136" s="159">
        <f t="shared" si="98"/>
        <v>5.7905041651893789</v>
      </c>
      <c r="BG136" s="223"/>
      <c r="BH136" s="12"/>
      <c r="BI136" s="12"/>
    </row>
    <row r="137" spans="1:61">
      <c r="A137" s="48" t="s">
        <v>265</v>
      </c>
      <c r="B137" s="46" t="s">
        <v>271</v>
      </c>
      <c r="C137" s="160">
        <v>1208</v>
      </c>
      <c r="D137" s="285">
        <f>IF('Datos de Indicador'!E177="No dato","x",ROUND(IF('Datos de Indicador'!E177=0,0,IF(LOG('Datos de Indicador'!E177)&gt;D$302,10,IF(LOG('Datos de Indicador'!E177)&lt;D$301,0,10-(D$302-LOG('Datos de Indicador'!E177))/(D$302-D$301)*10))),1))</f>
        <v>10</v>
      </c>
      <c r="E137" s="153">
        <f>IF('Datos de Indicador'!E177="No dato","x",IF('Datos de Indicador'!E177="No dato","x", ('Datos de Indicador'!E177)/'Datos de Indicador'!AX177))</f>
        <v>1.0659166341358229E-3</v>
      </c>
      <c r="F137" s="154">
        <f t="shared" si="66"/>
        <v>10</v>
      </c>
      <c r="G137" s="155">
        <f t="shared" si="67"/>
        <v>10</v>
      </c>
      <c r="H137" s="285">
        <f>IF('Datos de Indicador'!F177="No dato","x",ROUND(IF('Datos de Indicador'!F177=0,0,IF(LOG('Datos de Indicador'!F177*1/40)&gt;H$302,10,IF(LOG('Datos de Indicador'!F177*1/40)&lt;H$301,0,10-(H$302-LOG('Datos de Indicador'!F177*1/40))/(H$302-H$301)*10))),1))</f>
        <v>0</v>
      </c>
      <c r="I137" s="153">
        <f>IF('Datos de Indicador'!F177="No dato","x",IF('Datos de Indicador'!F177="No dato","x",( 'Datos de Indicador'!F177*1/40)/'Datos de Indicador'!AX177))</f>
        <v>0</v>
      </c>
      <c r="J137" s="154">
        <f t="shared" si="68"/>
        <v>0</v>
      </c>
      <c r="K137" s="156">
        <f t="shared" si="69"/>
        <v>0</v>
      </c>
      <c r="L137" s="286">
        <f>IF('Datos de Indicador'!G177="No dato","x",ROUND(IF('Datos de Indicador'!G177=0,0,IF(LOG('Datos de Indicador'!G177)&gt;L$302,10,IF(LOG('Datos de Indicador'!G177)&lt;L$301,0,10-(L$302-LOG('Datos de Indicador'!G177))/(L$302-L$301)*10))),1))</f>
        <v>0</v>
      </c>
      <c r="M137" s="157">
        <f>IF('Datos de Indicador'!G177="No dato","x",IF('Datos de Indicador'!G177="No dato","x", 'Datos de Indicador'!G177/'Datos de Indicador'!AX177))</f>
        <v>0</v>
      </c>
      <c r="N137" s="158">
        <f t="shared" si="70"/>
        <v>0</v>
      </c>
      <c r="O137" s="156">
        <f t="shared" si="71"/>
        <v>0</v>
      </c>
      <c r="P137" s="155">
        <f t="shared" si="72"/>
        <v>0</v>
      </c>
      <c r="Q137" s="285">
        <f>IF('Datos de Indicador'!I177="No dato","x",ROUND(IF('Datos de Indicador'!I177=0,0,IF(LOG('Datos de Indicador'!I177)&gt;Q$302,10,IF(LOG('Datos de Indicador'!I177)&lt;Q$301,0,10-(Q$302-LOG('Datos de Indicador'!I177))/(Q$302-Q$301)*10))),1))</f>
        <v>10</v>
      </c>
      <c r="R137" s="153">
        <f>IF('Datos de Indicador'!I177="No dato","x",IF('Datos de Indicador'!I177="No dato","x",( 'Datos de Indicador'!I177)/'Datos de Indicador'!AX177))</f>
        <v>2.4533556628306485E-2</v>
      </c>
      <c r="S137" s="154">
        <f t="shared" si="73"/>
        <v>10</v>
      </c>
      <c r="T137" s="289">
        <f>IF('Datos de Indicador'!J177="No dato","x",ROUND(IF('Datos de Indicador'!J177=0,0,IF(LOG('Datos de Indicador'!J177)&gt;T$302,10,IF(LOG('Datos de Indicador'!J177)&lt;T$301,0,10-(T$302-LOG('Datos de Indicador'!J177))/(T$302-T$301)*10))),1))</f>
        <v>10</v>
      </c>
      <c r="U137" s="307">
        <f>IF('Datos de Indicador'!J177="No dato","x",IF('Datos de Indicador'!J177="No dato","x", ('Datos de Indicador'!J177)/'Datos de Indicador'!AX177))</f>
        <v>3.4665705827278872E-4</v>
      </c>
      <c r="V137" s="289">
        <f t="shared" si="74"/>
        <v>10</v>
      </c>
      <c r="W137" s="292">
        <f t="shared" si="75"/>
        <v>10</v>
      </c>
      <c r="X137" s="289">
        <f>IF('Datos de Indicador'!K177="No dato","x",ROUND(IF('Datos de Indicador'!K177=0,0,IF(LOG('Datos de Indicador'!K177)&gt;X$302,10,IF(LOG('Datos de Indicador'!K177)&lt;X$301,0,10-(X$302-LOG('Datos de Indicador'!K177))/(X$302-X$301)*10))),1))</f>
        <v>0</v>
      </c>
      <c r="Y137" s="310">
        <f>IF('Datos de Indicador'!K177="No dato","x",IF('Datos de Indicador'!K177="No dato","x", ('Datos de Indicador'!K177)/'Datos de Indicador'!AX177))</f>
        <v>0</v>
      </c>
      <c r="Z137" s="289">
        <f t="shared" si="76"/>
        <v>0</v>
      </c>
      <c r="AA137" s="291">
        <f t="shared" si="77"/>
        <v>0</v>
      </c>
      <c r="AB137" s="155">
        <f t="shared" si="78"/>
        <v>10</v>
      </c>
      <c r="AC137" s="155">
        <v>0</v>
      </c>
      <c r="AD137" s="155">
        <f t="shared" si="79"/>
        <v>0</v>
      </c>
      <c r="AE137" s="155">
        <v>-0.42539998888969399</v>
      </c>
      <c r="AF137" s="155">
        <f t="shared" si="80"/>
        <v>0.42539998888969399</v>
      </c>
      <c r="AG137" s="155">
        <f t="shared" si="81"/>
        <v>4.3954968005536905</v>
      </c>
      <c r="AH137" s="155">
        <v>0</v>
      </c>
      <c r="AI137" s="155">
        <v>6.7999996244907004E-2</v>
      </c>
      <c r="AJ137" s="155">
        <v>8.0000003799800008E-3</v>
      </c>
      <c r="AK137" s="155">
        <v>62</v>
      </c>
      <c r="AL137" s="155">
        <v>-1.2422800064086901</v>
      </c>
      <c r="AM137" s="155">
        <v>-1.5465999841689999</v>
      </c>
      <c r="AN137" s="155">
        <v>-1.68659996986389</v>
      </c>
      <c r="AO137" s="155">
        <v>-2.9541997909545898</v>
      </c>
      <c r="AP137" s="155">
        <f t="shared" si="82"/>
        <v>0</v>
      </c>
      <c r="AQ137" s="155">
        <f t="shared" si="83"/>
        <v>2.0884519339747307E-3</v>
      </c>
      <c r="AR137" s="155">
        <f t="shared" si="84"/>
        <v>2.6848341602168593E-4</v>
      </c>
      <c r="AS137" s="155">
        <f t="shared" si="85"/>
        <v>1.5966386554621848</v>
      </c>
      <c r="AT137" s="155">
        <f t="shared" si="86"/>
        <v>1.2422800064086901</v>
      </c>
      <c r="AU137" s="155">
        <f t="shared" si="87"/>
        <v>1.5465999841689999</v>
      </c>
      <c r="AV137" s="155">
        <f t="shared" si="88"/>
        <v>1.68659996986389</v>
      </c>
      <c r="AW137" s="155">
        <f t="shared" si="89"/>
        <v>2.9541997909545898</v>
      </c>
      <c r="AX137" s="155">
        <f t="shared" si="90"/>
        <v>5.3375608601123217</v>
      </c>
      <c r="AY137" s="155">
        <f t="shared" si="91"/>
        <v>6.9517374653767323</v>
      </c>
      <c r="AZ137" s="155">
        <f t="shared" si="92"/>
        <v>5.4293217098192166</v>
      </c>
      <c r="BA137" s="155">
        <f t="shared" si="93"/>
        <v>2.5103976836938502</v>
      </c>
      <c r="BB137" s="155">
        <f t="shared" si="94"/>
        <v>4.2229268100187207</v>
      </c>
      <c r="BC137" s="155">
        <f t="shared" si="95"/>
        <v>4.4923043195517849</v>
      </c>
      <c r="BD137" s="155">
        <f t="shared" si="96"/>
        <v>4.2382650322058728</v>
      </c>
      <c r="BE137" s="155">
        <f t="shared" si="97"/>
        <v>4.017839389859339</v>
      </c>
      <c r="BF137" s="159">
        <f t="shared" si="98"/>
        <v>4.0659161334256151</v>
      </c>
      <c r="BG137" s="223"/>
      <c r="BH137" s="12"/>
      <c r="BI137" s="12"/>
    </row>
    <row r="138" spans="1:61">
      <c r="A138" s="48" t="s">
        <v>186</v>
      </c>
      <c r="B138" s="46" t="s">
        <v>192</v>
      </c>
      <c r="C138" s="160">
        <v>607</v>
      </c>
      <c r="D138" s="285">
        <f>IF('Datos de Indicador'!E86="No dato","x",ROUND(IF('Datos de Indicador'!E86=0,0,IF(LOG('Datos de Indicador'!E86)&gt;D$302,10,IF(LOG('Datos de Indicador'!E86)&lt;D$301,0,10-(D$302-LOG('Datos de Indicador'!E86))/(D$302-D$301)*10))),1))</f>
        <v>10</v>
      </c>
      <c r="E138" s="153">
        <f>IF('Datos de Indicador'!E86="No dato","x",IF('Datos de Indicador'!E86="No dato","x", ('Datos de Indicador'!E86)/'Datos de Indicador'!AX86))</f>
        <v>4.5354112217191399E-2</v>
      </c>
      <c r="F138" s="154">
        <f t="shared" si="66"/>
        <v>10</v>
      </c>
      <c r="G138" s="155">
        <f t="shared" si="67"/>
        <v>10</v>
      </c>
      <c r="H138" s="285">
        <f>IF('Datos de Indicador'!F86="No dato","x",ROUND(IF('Datos de Indicador'!F86=0,0,IF(LOG('Datos de Indicador'!F86*1/40)&gt;H$302,10,IF(LOG('Datos de Indicador'!F86*1/40)&lt;H$301,0,10-(H$302-LOG('Datos de Indicador'!F86*1/40))/(H$302-H$301)*10))),1))</f>
        <v>0</v>
      </c>
      <c r="I138" s="153">
        <f>IF('Datos de Indicador'!F86="No dato","x",IF('Datos de Indicador'!F86="No dato","x",( 'Datos de Indicador'!F86*1/40)/'Datos de Indicador'!AX86))</f>
        <v>0</v>
      </c>
      <c r="J138" s="154">
        <f t="shared" si="68"/>
        <v>0</v>
      </c>
      <c r="K138" s="156">
        <f t="shared" si="69"/>
        <v>0</v>
      </c>
      <c r="L138" s="286">
        <f>IF('Datos de Indicador'!G86="No dato","x",ROUND(IF('Datos de Indicador'!G86=0,0,IF(LOG('Datos de Indicador'!G86)&gt;L$302,10,IF(LOG('Datos de Indicador'!G86)&lt;L$301,0,10-(L$302-LOG('Datos de Indicador'!G86))/(L$302-L$301)*10))),1))</f>
        <v>10</v>
      </c>
      <c r="M138" s="157">
        <f>IF('Datos de Indicador'!G86="No dato","x",IF('Datos de Indicador'!G86="No dato","x", 'Datos de Indicador'!G86/'Datos de Indicador'!AX86))</f>
        <v>0.55038888100083616</v>
      </c>
      <c r="N138" s="158">
        <f t="shared" si="70"/>
        <v>10</v>
      </c>
      <c r="O138" s="156">
        <f t="shared" si="71"/>
        <v>10</v>
      </c>
      <c r="P138" s="155">
        <f t="shared" si="72"/>
        <v>7.6</v>
      </c>
      <c r="Q138" s="285">
        <f>IF('Datos de Indicador'!I86="No dato","x",ROUND(IF('Datos de Indicador'!I86=0,0,IF(LOG('Datos de Indicador'!I86)&gt;Q$302,10,IF(LOG('Datos de Indicador'!I86)&lt;Q$301,0,10-(Q$302-LOG('Datos de Indicador'!I86))/(Q$302-Q$301)*10))),1))</f>
        <v>10</v>
      </c>
      <c r="R138" s="153">
        <f>IF('Datos de Indicador'!I86="No dato","x",IF('Datos de Indicador'!I86="No dato","x",( 'Datos de Indicador'!I86)/'Datos de Indicador'!AX86))</f>
        <v>1.7660473668803453E-2</v>
      </c>
      <c r="S138" s="154">
        <f t="shared" si="73"/>
        <v>10</v>
      </c>
      <c r="T138" s="289">
        <f>IF('Datos de Indicador'!J86="No dato","x",ROUND(IF('Datos de Indicador'!J86=0,0,IF(LOG('Datos de Indicador'!J86)&gt;T$302,10,IF(LOG('Datos de Indicador'!J86)&lt;T$301,0,10-(T$302-LOG('Datos de Indicador'!J86))/(T$302-T$301)*10))),1))</f>
        <v>10</v>
      </c>
      <c r="U138" s="307">
        <f>IF('Datos de Indicador'!J86="No dato","x",IF('Datos de Indicador'!J86="No dato","x", ('Datos de Indicador'!J86)/'Datos de Indicador'!AX86))</f>
        <v>3.1771104485146795E-4</v>
      </c>
      <c r="V138" s="289">
        <f t="shared" si="74"/>
        <v>10</v>
      </c>
      <c r="W138" s="292">
        <f t="shared" si="75"/>
        <v>10</v>
      </c>
      <c r="X138" s="289">
        <f>IF('Datos de Indicador'!K86="No dato","x",ROUND(IF('Datos de Indicador'!K86=0,0,IF(LOG('Datos de Indicador'!K86)&gt;X$302,10,IF(LOG('Datos de Indicador'!K86)&lt;X$301,0,10-(X$302-LOG('Datos de Indicador'!K86))/(X$302-X$301)*10))),1))</f>
        <v>0</v>
      </c>
      <c r="Y138" s="310">
        <f>IF('Datos de Indicador'!K86="No dato","x",IF('Datos de Indicador'!K86="No dato","x", ('Datos de Indicador'!K86)/'Datos de Indicador'!AX86))</f>
        <v>0</v>
      </c>
      <c r="Z138" s="289">
        <f t="shared" si="76"/>
        <v>0</v>
      </c>
      <c r="AA138" s="291">
        <f t="shared" si="77"/>
        <v>0</v>
      </c>
      <c r="AB138" s="155">
        <f t="shared" si="78"/>
        <v>10</v>
      </c>
      <c r="AC138" s="155">
        <v>46.660003662109297</v>
      </c>
      <c r="AD138" s="155">
        <f t="shared" si="79"/>
        <v>9.9276603536402757</v>
      </c>
      <c r="AE138" s="155">
        <v>-0.44319999217987099</v>
      </c>
      <c r="AF138" s="155">
        <f t="shared" si="80"/>
        <v>0.44319999217987099</v>
      </c>
      <c r="AG138" s="155">
        <f t="shared" si="81"/>
        <v>4.8311307501396419</v>
      </c>
      <c r="AH138" s="155">
        <v>257.5</v>
      </c>
      <c r="AI138" s="155">
        <v>325.600006103515</v>
      </c>
      <c r="AJ138" s="155">
        <v>297.97000122100002</v>
      </c>
      <c r="AK138" s="155">
        <v>362</v>
      </c>
      <c r="AL138" s="155">
        <v>-1.06359994411468</v>
      </c>
      <c r="AM138" s="155">
        <v>-1.24940001964569</v>
      </c>
      <c r="AN138" s="155">
        <v>-1.53960001468658</v>
      </c>
      <c r="AO138" s="155">
        <v>-2.83520007133483</v>
      </c>
      <c r="AP138" s="155">
        <f t="shared" si="82"/>
        <v>10</v>
      </c>
      <c r="AQ138" s="155">
        <f t="shared" si="83"/>
        <v>10</v>
      </c>
      <c r="AR138" s="155">
        <f t="shared" si="84"/>
        <v>10</v>
      </c>
      <c r="AS138" s="155">
        <f t="shared" si="85"/>
        <v>10</v>
      </c>
      <c r="AT138" s="155">
        <f t="shared" si="86"/>
        <v>1.06359994411468</v>
      </c>
      <c r="AU138" s="155">
        <f t="shared" si="87"/>
        <v>1.24940001964569</v>
      </c>
      <c r="AV138" s="155">
        <f t="shared" si="88"/>
        <v>1.53960001468658</v>
      </c>
      <c r="AW138" s="155">
        <f t="shared" si="89"/>
        <v>2.83520007133483</v>
      </c>
      <c r="AX138" s="155">
        <f t="shared" si="90"/>
        <v>7.5681618748587098</v>
      </c>
      <c r="AY138" s="155">
        <f t="shared" si="91"/>
        <v>9.5807090742919883</v>
      </c>
      <c r="AZ138" s="155">
        <f t="shared" si="92"/>
        <v>7.286601304482339</v>
      </c>
      <c r="BA138" s="155">
        <f t="shared" si="93"/>
        <v>4.8896308220474873</v>
      </c>
      <c r="BB138" s="155">
        <f t="shared" si="94"/>
        <v>7.5280269791431182</v>
      </c>
      <c r="BC138" s="155">
        <f t="shared" si="95"/>
        <v>7.8634515123819986</v>
      </c>
      <c r="BD138" s="155">
        <f t="shared" si="96"/>
        <v>7.4811002174137231</v>
      </c>
      <c r="BE138" s="155">
        <f t="shared" si="97"/>
        <v>7.0816051370079149</v>
      </c>
      <c r="BF138" s="159">
        <f t="shared" si="98"/>
        <v>7.0597985172966533</v>
      </c>
      <c r="BG138" s="223"/>
      <c r="BH138" s="12"/>
      <c r="BI138" s="12"/>
    </row>
    <row r="139" spans="1:61">
      <c r="A139" s="48" t="s">
        <v>249</v>
      </c>
      <c r="B139" s="46" t="s">
        <v>255</v>
      </c>
      <c r="C139" s="160">
        <v>1009</v>
      </c>
      <c r="D139" s="285">
        <f>IF('Datos de Indicador'!E157="No dato","x",ROUND(IF('Datos de Indicador'!E157=0,0,IF(LOG('Datos de Indicador'!E157)&gt;D$302,10,IF(LOG('Datos de Indicador'!E157)&lt;D$301,0,10-(D$302-LOG('Datos de Indicador'!E157))/(D$302-D$301)*10))),1))</f>
        <v>10</v>
      </c>
      <c r="E139" s="153">
        <f>IF('Datos de Indicador'!E157="No dato","x",IF('Datos de Indicador'!E157="No dato","x", ('Datos de Indicador'!E157)/'Datos de Indicador'!AX157))</f>
        <v>3.5866606427547567E-4</v>
      </c>
      <c r="F139" s="154">
        <f t="shared" si="66"/>
        <v>10</v>
      </c>
      <c r="G139" s="155">
        <f t="shared" si="67"/>
        <v>10</v>
      </c>
      <c r="H139" s="285">
        <f>IF('Datos de Indicador'!F157="No dato","x",ROUND(IF('Datos de Indicador'!F157=0,0,IF(LOG('Datos de Indicador'!F157*1/40)&gt;H$302,10,IF(LOG('Datos de Indicador'!F157*1/40)&lt;H$301,0,10-(H$302-LOG('Datos de Indicador'!F157*1/40))/(H$302-H$301)*10))),1))</f>
        <v>0</v>
      </c>
      <c r="I139" s="153">
        <f>IF('Datos de Indicador'!F157="No dato","x",IF('Datos de Indicador'!F157="No dato","x",( 'Datos de Indicador'!F157*1/40)/'Datos de Indicador'!AX157))</f>
        <v>0</v>
      </c>
      <c r="J139" s="154">
        <f t="shared" si="68"/>
        <v>0</v>
      </c>
      <c r="K139" s="156">
        <f t="shared" si="69"/>
        <v>0</v>
      </c>
      <c r="L139" s="286">
        <f>IF('Datos de Indicador'!G157="No dato","x",ROUND(IF('Datos de Indicador'!G157=0,0,IF(LOG('Datos de Indicador'!G157)&gt;L$302,10,IF(LOG('Datos de Indicador'!G157)&lt;L$301,0,10-(L$302-LOG('Datos de Indicador'!G157))/(L$302-L$301)*10))),1))</f>
        <v>0</v>
      </c>
      <c r="M139" s="157">
        <f>IF('Datos de Indicador'!G157="No dato","x",IF('Datos de Indicador'!G157="No dato","x", 'Datos de Indicador'!G157/'Datos de Indicador'!AX157))</f>
        <v>0</v>
      </c>
      <c r="N139" s="158">
        <f t="shared" si="70"/>
        <v>0</v>
      </c>
      <c r="O139" s="156">
        <f t="shared" si="71"/>
        <v>0</v>
      </c>
      <c r="P139" s="155">
        <f t="shared" si="72"/>
        <v>0</v>
      </c>
      <c r="Q139" s="285">
        <f>IF('Datos de Indicador'!I157="No dato","x",ROUND(IF('Datos de Indicador'!I157=0,0,IF(LOG('Datos de Indicador'!I157)&gt;Q$302,10,IF(LOG('Datos de Indicador'!I157)&lt;Q$301,0,10-(Q$302-LOG('Datos de Indicador'!I157))/(Q$302-Q$301)*10))),1))</f>
        <v>0</v>
      </c>
      <c r="R139" s="153">
        <f>IF('Datos de Indicador'!I157="No dato","x",IF('Datos de Indicador'!I157="No dato","x",( 'Datos de Indicador'!I157)/'Datos de Indicador'!AX157))</f>
        <v>0</v>
      </c>
      <c r="S139" s="154">
        <f t="shared" si="73"/>
        <v>0</v>
      </c>
      <c r="T139" s="289">
        <f>IF('Datos de Indicador'!J157="No dato","x",ROUND(IF('Datos de Indicador'!J157=0,0,IF(LOG('Datos de Indicador'!J157)&gt;T$302,10,IF(LOG('Datos de Indicador'!J157)&lt;T$301,0,10-(T$302-LOG('Datos de Indicador'!J157))/(T$302-T$301)*10))),1))</f>
        <v>10</v>
      </c>
      <c r="U139" s="307">
        <f>IF('Datos de Indicador'!J157="No dato","x",IF('Datos de Indicador'!J157="No dato","x", ('Datos de Indicador'!J157)/'Datos de Indicador'!AX157))</f>
        <v>3.2957635874660685E-4</v>
      </c>
      <c r="V139" s="289">
        <f t="shared" si="74"/>
        <v>10</v>
      </c>
      <c r="W139" s="292">
        <f t="shared" si="75"/>
        <v>10</v>
      </c>
      <c r="X139" s="289">
        <f>IF('Datos de Indicador'!K157="No dato","x",ROUND(IF('Datos de Indicador'!K157=0,0,IF(LOG('Datos de Indicador'!K157)&gt;X$302,10,IF(LOG('Datos de Indicador'!K157)&lt;X$301,0,10-(X$302-LOG('Datos de Indicador'!K157))/(X$302-X$301)*10))),1))</f>
        <v>0</v>
      </c>
      <c r="Y139" s="310">
        <f>IF('Datos de Indicador'!K157="No dato","x",IF('Datos de Indicador'!K157="No dato","x", ('Datos de Indicador'!K157)/'Datos de Indicador'!AX157))</f>
        <v>0</v>
      </c>
      <c r="Z139" s="289">
        <f t="shared" si="76"/>
        <v>0</v>
      </c>
      <c r="AA139" s="291">
        <f t="shared" si="77"/>
        <v>0</v>
      </c>
      <c r="AB139" s="155">
        <f t="shared" si="78"/>
        <v>0</v>
      </c>
      <c r="AC139" s="155">
        <v>0</v>
      </c>
      <c r="AD139" s="155">
        <f t="shared" si="79"/>
        <v>0</v>
      </c>
      <c r="AE139" s="155">
        <v>-0.42903998494148299</v>
      </c>
      <c r="AF139" s="155">
        <f t="shared" si="80"/>
        <v>0.42903998494148299</v>
      </c>
      <c r="AG139" s="155">
        <f t="shared" si="81"/>
        <v>4.4845813827679635</v>
      </c>
      <c r="AH139" s="155">
        <v>0</v>
      </c>
      <c r="AI139" s="155">
        <v>0</v>
      </c>
      <c r="AJ139" s="155">
        <v>0</v>
      </c>
      <c r="AK139" s="155">
        <v>39</v>
      </c>
      <c r="AL139" s="155">
        <v>-1.3748799562454199</v>
      </c>
      <c r="AM139" s="155">
        <v>-1.6448400020599301</v>
      </c>
      <c r="AN139" s="155">
        <v>-1.7203999757766699</v>
      </c>
      <c r="AO139" s="155">
        <v>-2.9574799537658598</v>
      </c>
      <c r="AP139" s="155">
        <f t="shared" si="82"/>
        <v>0</v>
      </c>
      <c r="AQ139" s="155">
        <f t="shared" si="83"/>
        <v>0</v>
      </c>
      <c r="AR139" s="155">
        <f t="shared" si="84"/>
        <v>0</v>
      </c>
      <c r="AS139" s="155">
        <f t="shared" si="85"/>
        <v>0.95238095238095233</v>
      </c>
      <c r="AT139" s="155">
        <f t="shared" si="86"/>
        <v>1.3748799562454199</v>
      </c>
      <c r="AU139" s="155">
        <f t="shared" si="87"/>
        <v>1.6448400020599301</v>
      </c>
      <c r="AV139" s="155">
        <f t="shared" si="88"/>
        <v>1.7203999757766699</v>
      </c>
      <c r="AW139" s="155">
        <f t="shared" si="89"/>
        <v>2.9574799537658598</v>
      </c>
      <c r="AX139" s="155">
        <f t="shared" si="90"/>
        <v>3.6822134259120758</v>
      </c>
      <c r="AY139" s="155">
        <f t="shared" si="91"/>
        <v>6.0827258613247892</v>
      </c>
      <c r="AZ139" s="155">
        <f t="shared" si="92"/>
        <v>5.0022735436780854</v>
      </c>
      <c r="BA139" s="155">
        <f t="shared" si="93"/>
        <v>2.4448154110237481</v>
      </c>
      <c r="BB139" s="155">
        <f t="shared" si="94"/>
        <v>3.9470355709853457</v>
      </c>
      <c r="BC139" s="155">
        <f t="shared" si="95"/>
        <v>4.3471209768874646</v>
      </c>
      <c r="BD139" s="155">
        <f t="shared" si="96"/>
        <v>4.1670455906130144</v>
      </c>
      <c r="BE139" s="155">
        <f t="shared" si="97"/>
        <v>3.8995327272341167</v>
      </c>
      <c r="BF139" s="159">
        <f t="shared" si="98"/>
        <v>4.0807635637946609</v>
      </c>
      <c r="BG139" s="223"/>
      <c r="BH139" s="12"/>
      <c r="BI139" s="12"/>
    </row>
    <row r="140" spans="1:61">
      <c r="A140" s="48" t="s">
        <v>142</v>
      </c>
      <c r="B140" s="46" t="s">
        <v>151</v>
      </c>
      <c r="C140" s="160">
        <v>310</v>
      </c>
      <c r="D140" s="285">
        <f>IF('Datos de Indicador'!E33="No dato","x",ROUND(IF('Datos de Indicador'!E33=0,0,IF(LOG('Datos de Indicador'!E33)&gt;D$302,10,IF(LOG('Datos de Indicador'!E33)&lt;D$301,0,10-(D$302-LOG('Datos de Indicador'!E33))/(D$302-D$301)*10))),1))</f>
        <v>10</v>
      </c>
      <c r="E140" s="153">
        <f>IF('Datos de Indicador'!E33="No dato","x",IF('Datos de Indicador'!E33="No dato","x", ('Datos de Indicador'!E33)/'Datos de Indicador'!AX33))</f>
        <v>2.9548561863508003E-3</v>
      </c>
      <c r="F140" s="154">
        <f t="shared" si="66"/>
        <v>10</v>
      </c>
      <c r="G140" s="155">
        <f t="shared" si="67"/>
        <v>10</v>
      </c>
      <c r="H140" s="285">
        <f>IF('Datos de Indicador'!F33="No dato","x",ROUND(IF('Datos de Indicador'!F33=0,0,IF(LOG('Datos de Indicador'!F33*1/40)&gt;H$302,10,IF(LOG('Datos de Indicador'!F33*1/40)&lt;H$301,0,10-(H$302-LOG('Datos de Indicador'!F33*1/40))/(H$302-H$301)*10))),1))</f>
        <v>0</v>
      </c>
      <c r="I140" s="153">
        <f>IF('Datos de Indicador'!F33="No dato","x",IF('Datos de Indicador'!F33="No dato","x",( 'Datos de Indicador'!F33*1/40)/'Datos de Indicador'!AX33))</f>
        <v>0</v>
      </c>
      <c r="J140" s="154">
        <f t="shared" si="68"/>
        <v>0</v>
      </c>
      <c r="K140" s="156">
        <f t="shared" si="69"/>
        <v>0</v>
      </c>
      <c r="L140" s="286">
        <f>IF('Datos de Indicador'!G33="No dato","x",ROUND(IF('Datos de Indicador'!G33=0,0,IF(LOG('Datos de Indicador'!G33)&gt;L$302,10,IF(LOG('Datos de Indicador'!G33)&lt;L$301,0,10-(L$302-LOG('Datos de Indicador'!G33))/(L$302-L$301)*10))),1))</f>
        <v>0</v>
      </c>
      <c r="M140" s="157">
        <f>IF('Datos de Indicador'!G33="No dato","x",IF('Datos de Indicador'!G33="No dato","x", 'Datos de Indicador'!G33/'Datos de Indicador'!AX33))</f>
        <v>0</v>
      </c>
      <c r="N140" s="158">
        <f t="shared" si="70"/>
        <v>0</v>
      </c>
      <c r="O140" s="156">
        <f t="shared" si="71"/>
        <v>0</v>
      </c>
      <c r="P140" s="155">
        <f t="shared" si="72"/>
        <v>0</v>
      </c>
      <c r="Q140" s="285">
        <f>IF('Datos de Indicador'!I33="No dato","x",ROUND(IF('Datos de Indicador'!I33=0,0,IF(LOG('Datos de Indicador'!I33)&gt;Q$302,10,IF(LOG('Datos de Indicador'!I33)&lt;Q$301,0,10-(Q$302-LOG('Datos de Indicador'!I33))/(Q$302-Q$301)*10))),1))</f>
        <v>0</v>
      </c>
      <c r="R140" s="153">
        <f>IF('Datos de Indicador'!I33="No dato","x",IF('Datos de Indicador'!I33="No dato","x",( 'Datos de Indicador'!I33)/'Datos de Indicador'!AX33))</f>
        <v>0</v>
      </c>
      <c r="S140" s="154">
        <f t="shared" si="73"/>
        <v>0</v>
      </c>
      <c r="T140" s="289">
        <f>IF('Datos de Indicador'!J33="No dato","x",ROUND(IF('Datos de Indicador'!J33=0,0,IF(LOG('Datos de Indicador'!J33)&gt;T$302,10,IF(LOG('Datos de Indicador'!J33)&lt;T$301,0,10-(T$302-LOG('Datos de Indicador'!J33))/(T$302-T$301)*10))),1))</f>
        <v>10</v>
      </c>
      <c r="U140" s="307">
        <f>IF('Datos de Indicador'!J33="No dato","x",IF('Datos de Indicador'!J33="No dato","x", ('Datos de Indicador'!J33)/'Datos de Indicador'!AX33))</f>
        <v>3.3210986315022808E-4</v>
      </c>
      <c r="V140" s="289">
        <f t="shared" si="74"/>
        <v>10</v>
      </c>
      <c r="W140" s="292">
        <f t="shared" si="75"/>
        <v>10</v>
      </c>
      <c r="X140" s="289">
        <f>IF('Datos de Indicador'!K33="No dato","x",ROUND(IF('Datos de Indicador'!K33=0,0,IF(LOG('Datos de Indicador'!K33)&gt;X$302,10,IF(LOG('Datos de Indicador'!K33)&lt;X$301,0,10-(X$302-LOG('Datos de Indicador'!K33))/(X$302-X$301)*10))),1))</f>
        <v>10</v>
      </c>
      <c r="Y140" s="310">
        <f>IF('Datos de Indicador'!K33="No dato","x",IF('Datos de Indicador'!K33="No dato","x", ('Datos de Indicador'!K33)/'Datos de Indicador'!AX33))</f>
        <v>3.1373017944296035E-4</v>
      </c>
      <c r="Z140" s="289">
        <f t="shared" si="76"/>
        <v>10</v>
      </c>
      <c r="AA140" s="291">
        <f t="shared" si="77"/>
        <v>10</v>
      </c>
      <c r="AB140" s="155">
        <f t="shared" si="78"/>
        <v>0</v>
      </c>
      <c r="AC140" s="155">
        <v>9.2000000178814004E-2</v>
      </c>
      <c r="AD140" s="155">
        <f t="shared" si="79"/>
        <v>1.9574468123151917E-2</v>
      </c>
      <c r="AE140" s="155">
        <v>-0.408879995346069</v>
      </c>
      <c r="AF140" s="155">
        <f t="shared" si="80"/>
        <v>0.408879995346069</v>
      </c>
      <c r="AG140" s="155">
        <f t="shared" si="81"/>
        <v>3.9911895699749591</v>
      </c>
      <c r="AH140" s="155">
        <v>3.9420001506805402</v>
      </c>
      <c r="AI140" s="155">
        <v>26.053998947143501</v>
      </c>
      <c r="AJ140" s="155">
        <v>15.627998352100001</v>
      </c>
      <c r="AK140" s="155">
        <v>206</v>
      </c>
      <c r="AL140" s="155">
        <v>-1.47224009037017</v>
      </c>
      <c r="AM140" s="155">
        <v>-1.6981600522995</v>
      </c>
      <c r="AN140" s="155">
        <v>-1.6890799999237001</v>
      </c>
      <c r="AO140" s="155">
        <v>-2.9062399864196702</v>
      </c>
      <c r="AP140" s="155">
        <f t="shared" si="82"/>
        <v>0.15308738449244816</v>
      </c>
      <c r="AQ140" s="155">
        <f t="shared" si="83"/>
        <v>0.80018422784858279</v>
      </c>
      <c r="AR140" s="155">
        <f t="shared" si="84"/>
        <v>0.52448227298253902</v>
      </c>
      <c r="AS140" s="155">
        <f t="shared" si="85"/>
        <v>5.6302521008403357</v>
      </c>
      <c r="AT140" s="155">
        <f t="shared" si="86"/>
        <v>1.47224009037017</v>
      </c>
      <c r="AU140" s="155">
        <f t="shared" si="87"/>
        <v>1.6981600522995</v>
      </c>
      <c r="AV140" s="155">
        <f t="shared" si="88"/>
        <v>1.6890799999237001</v>
      </c>
      <c r="AW140" s="155">
        <f t="shared" si="89"/>
        <v>2.9062399864196702</v>
      </c>
      <c r="AX140" s="155">
        <f t="shared" si="90"/>
        <v>2.4667917880061871</v>
      </c>
      <c r="AY140" s="155">
        <f t="shared" si="91"/>
        <v>5.6110673317196493</v>
      </c>
      <c r="AZ140" s="155">
        <f t="shared" si="92"/>
        <v>5.3979876239095956</v>
      </c>
      <c r="BA140" s="155">
        <f t="shared" si="93"/>
        <v>3.4692869703497524</v>
      </c>
      <c r="BB140" s="155">
        <f t="shared" si="94"/>
        <v>5.4366465287497725</v>
      </c>
      <c r="BC140" s="155">
        <f t="shared" si="95"/>
        <v>6.0685419265947047</v>
      </c>
      <c r="BD140" s="155">
        <f t="shared" si="96"/>
        <v>5.9870783161486889</v>
      </c>
      <c r="BE140" s="155">
        <f t="shared" si="97"/>
        <v>6.5165898451983475</v>
      </c>
      <c r="BF140" s="159">
        <f t="shared" si="98"/>
        <v>5.6684606730163516</v>
      </c>
      <c r="BG140" s="223"/>
      <c r="BH140" s="12"/>
      <c r="BI140" s="12"/>
    </row>
    <row r="141" spans="1:61">
      <c r="A141" s="48" t="s">
        <v>280</v>
      </c>
      <c r="B141" s="46" t="s">
        <v>287</v>
      </c>
      <c r="C141" s="160">
        <v>1409</v>
      </c>
      <c r="D141" s="285">
        <f>IF('Datos de Indicador'!E225="No dato","x",ROUND(IF('Datos de Indicador'!E225=0,0,IF(LOG('Datos de Indicador'!E225)&gt;D$302,10,IF(LOG('Datos de Indicador'!E225)&lt;D$301,0,10-(D$302-LOG('Datos de Indicador'!E225))/(D$302-D$301)*10))),1))</f>
        <v>0</v>
      </c>
      <c r="E141" s="153">
        <f>IF('Datos de Indicador'!E225="No dato","x",IF('Datos de Indicador'!E225="No dato","x", ('Datos de Indicador'!E225)/'Datos de Indicador'!AX225))</f>
        <v>0</v>
      </c>
      <c r="F141" s="154">
        <f t="shared" si="66"/>
        <v>0</v>
      </c>
      <c r="G141" s="155">
        <f t="shared" si="67"/>
        <v>0</v>
      </c>
      <c r="H141" s="285">
        <f>IF('Datos de Indicador'!F225="No dato","x",ROUND(IF('Datos de Indicador'!F225=0,0,IF(LOG('Datos de Indicador'!F225*1/40)&gt;H$302,10,IF(LOG('Datos de Indicador'!F225*1/40)&lt;H$301,0,10-(H$302-LOG('Datos de Indicador'!F225*1/40))/(H$302-H$301)*10))),1))</f>
        <v>0</v>
      </c>
      <c r="I141" s="153">
        <f>IF('Datos de Indicador'!F225="No dato","x",IF('Datos de Indicador'!F225="No dato","x",( 'Datos de Indicador'!F225*1/40)/'Datos de Indicador'!AX225))</f>
        <v>0</v>
      </c>
      <c r="J141" s="154">
        <f t="shared" si="68"/>
        <v>0</v>
      </c>
      <c r="K141" s="156">
        <f t="shared" si="69"/>
        <v>0</v>
      </c>
      <c r="L141" s="286">
        <f>IF('Datos de Indicador'!G225="No dato","x",ROUND(IF('Datos de Indicador'!G225=0,0,IF(LOG('Datos de Indicador'!G225)&gt;L$302,10,IF(LOG('Datos de Indicador'!G225)&lt;L$301,0,10-(L$302-LOG('Datos de Indicador'!G225))/(L$302-L$301)*10))),1))</f>
        <v>0</v>
      </c>
      <c r="M141" s="157">
        <f>IF('Datos de Indicador'!G225="No dato","x",IF('Datos de Indicador'!G225="No dato","x", 'Datos de Indicador'!G225/'Datos de Indicador'!AX225))</f>
        <v>0</v>
      </c>
      <c r="N141" s="158">
        <f t="shared" si="70"/>
        <v>0</v>
      </c>
      <c r="O141" s="156">
        <f t="shared" si="71"/>
        <v>0</v>
      </c>
      <c r="P141" s="155">
        <f t="shared" si="72"/>
        <v>0</v>
      </c>
      <c r="Q141" s="285">
        <f>IF('Datos de Indicador'!I225="No dato","x",ROUND(IF('Datos de Indicador'!I225=0,0,IF(LOG('Datos de Indicador'!I225)&gt;Q$302,10,IF(LOG('Datos de Indicador'!I225)&lt;Q$301,0,10-(Q$302-LOG('Datos de Indicador'!I225))/(Q$302-Q$301)*10))),1))</f>
        <v>10</v>
      </c>
      <c r="R141" s="153">
        <f>IF('Datos de Indicador'!I225="No dato","x",IF('Datos de Indicador'!I225="No dato","x",( 'Datos de Indicador'!I225)/'Datos de Indicador'!AX225))</f>
        <v>3.4598005770947363E-2</v>
      </c>
      <c r="S141" s="154">
        <f t="shared" si="73"/>
        <v>10</v>
      </c>
      <c r="T141" s="289">
        <f>IF('Datos de Indicador'!J225="No dato","x",ROUND(IF('Datos de Indicador'!J225=0,0,IF(LOG('Datos de Indicador'!J225)&gt;T$302,10,IF(LOG('Datos de Indicador'!J225)&lt;T$301,0,10-(T$302-LOG('Datos de Indicador'!J225))/(T$302-T$301)*10))),1))</f>
        <v>10</v>
      </c>
      <c r="U141" s="307">
        <f>IF('Datos de Indicador'!J225="No dato","x",IF('Datos de Indicador'!J225="No dato","x", ('Datos de Indicador'!J225)/'Datos de Indicador'!AX225))</f>
        <v>3.1877218597120061E-4</v>
      </c>
      <c r="V141" s="289">
        <f t="shared" si="74"/>
        <v>10</v>
      </c>
      <c r="W141" s="292">
        <f t="shared" si="75"/>
        <v>10</v>
      </c>
      <c r="X141" s="289">
        <f>IF('Datos de Indicador'!K225="No dato","x",ROUND(IF('Datos de Indicador'!K225=0,0,IF(LOG('Datos de Indicador'!K225)&gt;X$302,10,IF(LOG('Datos de Indicador'!K225)&lt;X$301,0,10-(X$302-LOG('Datos de Indicador'!K225))/(X$302-X$301)*10))),1))</f>
        <v>10</v>
      </c>
      <c r="Y141" s="310">
        <f>IF('Datos de Indicador'!K225="No dato","x",IF('Datos de Indicador'!K225="No dato","x", ('Datos de Indicador'!K225)/'Datos de Indicador'!AX225))</f>
        <v>3.6758366864172304E-4</v>
      </c>
      <c r="Z141" s="289">
        <f t="shared" si="76"/>
        <v>10</v>
      </c>
      <c r="AA141" s="291">
        <f t="shared" si="77"/>
        <v>10</v>
      </c>
      <c r="AB141" s="155">
        <f t="shared" si="78"/>
        <v>10</v>
      </c>
      <c r="AC141" s="155">
        <v>0</v>
      </c>
      <c r="AD141" s="155">
        <f t="shared" si="79"/>
        <v>0</v>
      </c>
      <c r="AE141" s="155">
        <v>-0.41440001130104098</v>
      </c>
      <c r="AF141" s="155">
        <f t="shared" si="80"/>
        <v>0.41440001130104098</v>
      </c>
      <c r="AG141" s="155">
        <f t="shared" si="81"/>
        <v>4.1262854074891555</v>
      </c>
      <c r="AH141" s="155">
        <v>0</v>
      </c>
      <c r="AI141" s="155">
        <v>0.72000008821487405</v>
      </c>
      <c r="AJ141" s="155">
        <v>0.120000004768</v>
      </c>
      <c r="AK141" s="155">
        <v>142</v>
      </c>
      <c r="AL141" s="155">
        <v>-1.3026000261306701</v>
      </c>
      <c r="AM141" s="155">
        <v>-1.49940001964569</v>
      </c>
      <c r="AN141" s="155">
        <v>-1.60780000686645</v>
      </c>
      <c r="AO141" s="155">
        <v>-2.9622001647949201</v>
      </c>
      <c r="AP141" s="155">
        <f t="shared" si="82"/>
        <v>0</v>
      </c>
      <c r="AQ141" s="155">
        <f t="shared" si="83"/>
        <v>2.2113024407805788E-2</v>
      </c>
      <c r="AR141" s="155">
        <f t="shared" si="84"/>
        <v>4.0272512090570398E-3</v>
      </c>
      <c r="AS141" s="155">
        <f t="shared" si="85"/>
        <v>3.8375350140056024</v>
      </c>
      <c r="AT141" s="155">
        <f t="shared" si="86"/>
        <v>1.3026000261306701</v>
      </c>
      <c r="AU141" s="155">
        <f t="shared" si="87"/>
        <v>1.49940001964569</v>
      </c>
      <c r="AV141" s="155">
        <f t="shared" si="88"/>
        <v>1.60780000686645</v>
      </c>
      <c r="AW141" s="155">
        <f t="shared" si="89"/>
        <v>2.9622001647949201</v>
      </c>
      <c r="AX141" s="155">
        <f t="shared" si="90"/>
        <v>4.5845395354388678</v>
      </c>
      <c r="AY141" s="155">
        <f t="shared" si="91"/>
        <v>7.3692589374018631</v>
      </c>
      <c r="AZ141" s="155">
        <f t="shared" si="92"/>
        <v>6.4249244850637677</v>
      </c>
      <c r="BA141" s="155">
        <f t="shared" si="93"/>
        <v>2.3504413861416111</v>
      </c>
      <c r="BB141" s="155">
        <f t="shared" si="94"/>
        <v>4.0974232559064783</v>
      </c>
      <c r="BC141" s="155">
        <f t="shared" si="95"/>
        <v>4.565228660301611</v>
      </c>
      <c r="BD141" s="155">
        <f t="shared" si="96"/>
        <v>4.4048252893788034</v>
      </c>
      <c r="BE141" s="155">
        <f t="shared" si="97"/>
        <v>4.3646627333578687</v>
      </c>
      <c r="BF141" s="159">
        <f t="shared" si="98"/>
        <v>4.0210475679148594</v>
      </c>
      <c r="BG141" s="223"/>
      <c r="BH141" s="12"/>
      <c r="BI141" s="12"/>
    </row>
    <row r="142" spans="1:61">
      <c r="A142" s="48" t="s">
        <v>265</v>
      </c>
      <c r="B142" s="46" t="s">
        <v>272</v>
      </c>
      <c r="C142" s="160">
        <v>1209</v>
      </c>
      <c r="D142" s="285">
        <f>IF('Datos de Indicador'!E178="No dato","x",ROUND(IF('Datos de Indicador'!E178=0,0,IF(LOG('Datos de Indicador'!E178)&gt;D$302,10,IF(LOG('Datos de Indicador'!E178)&lt;D$301,0,10-(D$302-LOG('Datos de Indicador'!E178))/(D$302-D$301)*10))),1))</f>
        <v>0</v>
      </c>
      <c r="E142" s="153">
        <f>IF('Datos de Indicador'!E178="No dato","x",IF('Datos de Indicador'!E178="No dato","x", ('Datos de Indicador'!E178)/'Datos de Indicador'!AX178))</f>
        <v>0</v>
      </c>
      <c r="F142" s="154">
        <f t="shared" si="66"/>
        <v>0</v>
      </c>
      <c r="G142" s="155">
        <f t="shared" si="67"/>
        <v>0</v>
      </c>
      <c r="H142" s="285">
        <f>IF('Datos de Indicador'!F178="No dato","x",ROUND(IF('Datos de Indicador'!F178=0,0,IF(LOG('Datos de Indicador'!F178*1/40)&gt;H$302,10,IF(LOG('Datos de Indicador'!F178*1/40)&lt;H$301,0,10-(H$302-LOG('Datos de Indicador'!F178*1/40))/(H$302-H$301)*10))),1))</f>
        <v>0</v>
      </c>
      <c r="I142" s="153">
        <f>IF('Datos de Indicador'!F178="No dato","x",IF('Datos de Indicador'!F178="No dato","x",( 'Datos de Indicador'!F178*1/40)/'Datos de Indicador'!AX178))</f>
        <v>0</v>
      </c>
      <c r="J142" s="154">
        <f t="shared" si="68"/>
        <v>0</v>
      </c>
      <c r="K142" s="156">
        <f t="shared" si="69"/>
        <v>0</v>
      </c>
      <c r="L142" s="286">
        <f>IF('Datos de Indicador'!G178="No dato","x",ROUND(IF('Datos de Indicador'!G178=0,0,IF(LOG('Datos de Indicador'!G178)&gt;L$302,10,IF(LOG('Datos de Indicador'!G178)&lt;L$301,0,10-(L$302-LOG('Datos de Indicador'!G178))/(L$302-L$301)*10))),1))</f>
        <v>0</v>
      </c>
      <c r="M142" s="157">
        <f>IF('Datos de Indicador'!G178="No dato","x",IF('Datos de Indicador'!G178="No dato","x", 'Datos de Indicador'!G178/'Datos de Indicador'!AX178))</f>
        <v>0</v>
      </c>
      <c r="N142" s="158">
        <f t="shared" si="70"/>
        <v>0</v>
      </c>
      <c r="O142" s="156">
        <f t="shared" si="71"/>
        <v>0</v>
      </c>
      <c r="P142" s="155">
        <f t="shared" si="72"/>
        <v>0</v>
      </c>
      <c r="Q142" s="285">
        <f>IF('Datos de Indicador'!I178="No dato","x",ROUND(IF('Datos de Indicador'!I178=0,0,IF(LOG('Datos de Indicador'!I178)&gt;Q$302,10,IF(LOG('Datos de Indicador'!I178)&lt;Q$301,0,10-(Q$302-LOG('Datos de Indicador'!I178))/(Q$302-Q$301)*10))),1))</f>
        <v>10</v>
      </c>
      <c r="R142" s="153">
        <f>IF('Datos de Indicador'!I178="No dato","x",IF('Datos de Indicador'!I178="No dato","x",( 'Datos de Indicador'!I178)/'Datos de Indicador'!AX178))</f>
        <v>0.20243846330802853</v>
      </c>
      <c r="S142" s="154">
        <f t="shared" si="73"/>
        <v>10</v>
      </c>
      <c r="T142" s="289">
        <f>IF('Datos de Indicador'!J178="No dato","x",ROUND(IF('Datos de Indicador'!J178=0,0,IF(LOG('Datos de Indicador'!J178)&gt;T$302,10,IF(LOG('Datos de Indicador'!J178)&lt;T$301,0,10-(T$302-LOG('Datos de Indicador'!J178))/(T$302-T$301)*10))),1))</f>
        <v>10</v>
      </c>
      <c r="U142" s="307">
        <f>IF('Datos de Indicador'!J178="No dato","x",IF('Datos de Indicador'!J178="No dato","x", ('Datos de Indicador'!J178)/'Datos de Indicador'!AX178))</f>
        <v>3.2546583850931671E-4</v>
      </c>
      <c r="V142" s="289">
        <f t="shared" si="74"/>
        <v>10</v>
      </c>
      <c r="W142" s="292">
        <f t="shared" si="75"/>
        <v>10</v>
      </c>
      <c r="X142" s="289">
        <f>IF('Datos de Indicador'!K178="No dato","x",ROUND(IF('Datos de Indicador'!K178=0,0,IF(LOG('Datos de Indicador'!K178)&gt;X$302,10,IF(LOG('Datos de Indicador'!K178)&lt;X$301,0,10-(X$302-LOG('Datos de Indicador'!K178))/(X$302-X$301)*10))),1))</f>
        <v>0</v>
      </c>
      <c r="Y142" s="310">
        <f>IF('Datos de Indicador'!K178="No dato","x",IF('Datos de Indicador'!K178="No dato","x", ('Datos de Indicador'!K178)/'Datos de Indicador'!AX178))</f>
        <v>0</v>
      </c>
      <c r="Z142" s="289">
        <f t="shared" si="76"/>
        <v>0</v>
      </c>
      <c r="AA142" s="291">
        <f t="shared" si="77"/>
        <v>0</v>
      </c>
      <c r="AB142" s="155">
        <f t="shared" si="78"/>
        <v>10</v>
      </c>
      <c r="AC142" s="155">
        <v>0.164000004529953</v>
      </c>
      <c r="AD142" s="155">
        <f t="shared" si="79"/>
        <v>3.4893617985096381E-2</v>
      </c>
      <c r="AE142" s="155">
        <v>-0.36399999260902399</v>
      </c>
      <c r="AF142" s="155">
        <f t="shared" si="80"/>
        <v>0.36399999260902399</v>
      </c>
      <c r="AG142" s="155">
        <f t="shared" si="81"/>
        <v>2.8928047814419893</v>
      </c>
      <c r="AH142" s="155">
        <v>11.336000442504799</v>
      </c>
      <c r="AI142" s="155">
        <v>51.500003814697202</v>
      </c>
      <c r="AJ142" s="155">
        <v>30.583999633800001</v>
      </c>
      <c r="AK142" s="155">
        <v>207</v>
      </c>
      <c r="AL142" s="155">
        <v>-1.2469999790191599</v>
      </c>
      <c r="AM142" s="155">
        <v>-1.52235996723175</v>
      </c>
      <c r="AN142" s="155">
        <v>-1.73427999019622</v>
      </c>
      <c r="AO142" s="155">
        <v>-2.96192002296447</v>
      </c>
      <c r="AP142" s="155">
        <f t="shared" si="82"/>
        <v>0.44023302689339022</v>
      </c>
      <c r="AQ142" s="155">
        <f t="shared" si="83"/>
        <v>1.5816954192047614</v>
      </c>
      <c r="AR142" s="155">
        <f t="shared" si="84"/>
        <v>1.0264120384090711</v>
      </c>
      <c r="AS142" s="155">
        <f t="shared" si="85"/>
        <v>5.6582633053221283</v>
      </c>
      <c r="AT142" s="155">
        <f t="shared" si="86"/>
        <v>1.2469999790191599</v>
      </c>
      <c r="AU142" s="155">
        <f t="shared" si="87"/>
        <v>1.52235996723175</v>
      </c>
      <c r="AV142" s="155">
        <f t="shared" si="88"/>
        <v>1.73427999019622</v>
      </c>
      <c r="AW142" s="155">
        <f t="shared" si="89"/>
        <v>2.96192002296447</v>
      </c>
      <c r="AX142" s="155">
        <f t="shared" si="90"/>
        <v>5.2786378019976157</v>
      </c>
      <c r="AY142" s="155">
        <f t="shared" si="91"/>
        <v>7.1661598204731334</v>
      </c>
      <c r="AZ142" s="155">
        <f t="shared" si="92"/>
        <v>4.8269056837085644</v>
      </c>
      <c r="BA142" s="155">
        <f t="shared" si="93"/>
        <v>2.3560424306531083</v>
      </c>
      <c r="BB142" s="155">
        <f t="shared" si="94"/>
        <v>2.6198118048151677</v>
      </c>
      <c r="BC142" s="155">
        <f t="shared" si="95"/>
        <v>3.1246425399463162</v>
      </c>
      <c r="BD142" s="155">
        <f t="shared" si="96"/>
        <v>2.6422196203529391</v>
      </c>
      <c r="BE142" s="155">
        <f t="shared" si="97"/>
        <v>3.0023842893292056</v>
      </c>
      <c r="BF142" s="159">
        <f t="shared" si="98"/>
        <v>2.1546163999045143</v>
      </c>
      <c r="BG142" s="223"/>
      <c r="BH142" s="12"/>
      <c r="BI142" s="12"/>
    </row>
    <row r="143" spans="1:61">
      <c r="A143" s="48" t="s">
        <v>142</v>
      </c>
      <c r="B143" s="46" t="s">
        <v>152</v>
      </c>
      <c r="C143" s="160">
        <v>311</v>
      </c>
      <c r="D143" s="285">
        <f>IF('Datos de Indicador'!E34="No dato","x",ROUND(IF('Datos de Indicador'!E34=0,0,IF(LOG('Datos de Indicador'!E34)&gt;D$302,10,IF(LOG('Datos de Indicador'!E34)&lt;D$301,0,10-(D$302-LOG('Datos de Indicador'!E34))/(D$302-D$301)*10))),1))</f>
        <v>0</v>
      </c>
      <c r="E143" s="153">
        <f>IF('Datos de Indicador'!E34="No dato","x",IF('Datos de Indicador'!E34="No dato","x", ('Datos de Indicador'!E34)/'Datos de Indicador'!AX34))</f>
        <v>0</v>
      </c>
      <c r="F143" s="154">
        <f t="shared" si="66"/>
        <v>0</v>
      </c>
      <c r="G143" s="155">
        <f t="shared" si="67"/>
        <v>0</v>
      </c>
      <c r="H143" s="285">
        <f>IF('Datos de Indicador'!F34="No dato","x",ROUND(IF('Datos de Indicador'!F34=0,0,IF(LOG('Datos de Indicador'!F34*1/40)&gt;H$302,10,IF(LOG('Datos de Indicador'!F34*1/40)&lt;H$301,0,10-(H$302-LOG('Datos de Indicador'!F34*1/40))/(H$302-H$301)*10))),1))</f>
        <v>0</v>
      </c>
      <c r="I143" s="153">
        <f>IF('Datos de Indicador'!F34="No dato","x",IF('Datos de Indicador'!F34="No dato","x",( 'Datos de Indicador'!F34*1/40)/'Datos de Indicador'!AX34))</f>
        <v>0</v>
      </c>
      <c r="J143" s="154">
        <f t="shared" si="68"/>
        <v>0</v>
      </c>
      <c r="K143" s="156">
        <f t="shared" si="69"/>
        <v>0</v>
      </c>
      <c r="L143" s="286">
        <f>IF('Datos de Indicador'!G34="No dato","x",ROUND(IF('Datos de Indicador'!G34=0,0,IF(LOG('Datos de Indicador'!G34)&gt;L$302,10,IF(LOG('Datos de Indicador'!G34)&lt;L$301,0,10-(L$302-LOG('Datos de Indicador'!G34))/(L$302-L$301)*10))),1))</f>
        <v>0</v>
      </c>
      <c r="M143" s="157">
        <f>IF('Datos de Indicador'!G34="No dato","x",IF('Datos de Indicador'!G34="No dato","x", 'Datos de Indicador'!G34/'Datos de Indicador'!AX34))</f>
        <v>0</v>
      </c>
      <c r="N143" s="158">
        <f t="shared" si="70"/>
        <v>0</v>
      </c>
      <c r="O143" s="156">
        <f t="shared" si="71"/>
        <v>0</v>
      </c>
      <c r="P143" s="155">
        <f t="shared" si="72"/>
        <v>0</v>
      </c>
      <c r="Q143" s="285">
        <f>IF('Datos de Indicador'!I34="No dato","x",ROUND(IF('Datos de Indicador'!I34=0,0,IF(LOG('Datos de Indicador'!I34)&gt;Q$302,10,IF(LOG('Datos de Indicador'!I34)&lt;Q$301,0,10-(Q$302-LOG('Datos de Indicador'!I34))/(Q$302-Q$301)*10))),1))</f>
        <v>10</v>
      </c>
      <c r="R143" s="153">
        <f>IF('Datos de Indicador'!I34="No dato","x",IF('Datos de Indicador'!I34="No dato","x",( 'Datos de Indicador'!I34)/'Datos de Indicador'!AX34))</f>
        <v>1.8129189518586226E-2</v>
      </c>
      <c r="S143" s="154">
        <f t="shared" si="73"/>
        <v>10</v>
      </c>
      <c r="T143" s="289">
        <f>IF('Datos de Indicador'!J34="No dato","x",ROUND(IF('Datos de Indicador'!J34=0,0,IF(LOG('Datos de Indicador'!J34)&gt;T$302,10,IF(LOG('Datos de Indicador'!J34)&lt;T$301,0,10-(T$302-LOG('Datos de Indicador'!J34))/(T$302-T$301)*10))),1))</f>
        <v>10</v>
      </c>
      <c r="U143" s="307">
        <f>IF('Datos de Indicador'!J34="No dato","x",IF('Datos de Indicador'!J34="No dato","x", ('Datos de Indicador'!J34)/'Datos de Indicador'!AX34))</f>
        <v>3.1636197440585009E-4</v>
      </c>
      <c r="V143" s="289">
        <f t="shared" si="74"/>
        <v>10</v>
      </c>
      <c r="W143" s="292">
        <f t="shared" si="75"/>
        <v>10</v>
      </c>
      <c r="X143" s="289">
        <f>IF('Datos de Indicador'!K34="No dato","x",ROUND(IF('Datos de Indicador'!K34=0,0,IF(LOG('Datos de Indicador'!K34)&gt;X$302,10,IF(LOG('Datos de Indicador'!K34)&lt;X$301,0,10-(X$302-LOG('Datos de Indicador'!K34))/(X$302-X$301)*10))),1))</f>
        <v>10</v>
      </c>
      <c r="Y143" s="310">
        <f>IF('Datos de Indicador'!K34="No dato","x",IF('Datos de Indicador'!K34="No dato","x", ('Datos de Indicador'!K34)/'Datos de Indicador'!AX34))</f>
        <v>3.0731086521074255E-4</v>
      </c>
      <c r="Z143" s="289">
        <f t="shared" si="76"/>
        <v>10</v>
      </c>
      <c r="AA143" s="291">
        <f t="shared" si="77"/>
        <v>10</v>
      </c>
      <c r="AB143" s="155">
        <f t="shared" si="78"/>
        <v>10</v>
      </c>
      <c r="AC143" s="155">
        <v>0</v>
      </c>
      <c r="AD143" s="155">
        <f t="shared" si="79"/>
        <v>0</v>
      </c>
      <c r="AE143" s="155">
        <v>-0.48956000804901101</v>
      </c>
      <c r="AF143" s="155">
        <f t="shared" si="80"/>
        <v>0.48956000804901101</v>
      </c>
      <c r="AG143" s="155">
        <f t="shared" si="81"/>
        <v>5.9657371031107163</v>
      </c>
      <c r="AH143" s="155">
        <v>0.32400000095367398</v>
      </c>
      <c r="AI143" s="155">
        <v>2.4879999160766602</v>
      </c>
      <c r="AJ143" s="155">
        <v>1.0859999656699999</v>
      </c>
      <c r="AK143" s="155">
        <v>152</v>
      </c>
      <c r="AL143" s="155">
        <v>-1.53579998016357</v>
      </c>
      <c r="AM143" s="155">
        <v>-1.83539998531341</v>
      </c>
      <c r="AN143" s="155">
        <v>-1.7913999557495099</v>
      </c>
      <c r="AO143" s="155">
        <v>-2.9665601253509499</v>
      </c>
      <c r="AP143" s="155">
        <f t="shared" si="82"/>
        <v>1.2582524308880542E-2</v>
      </c>
      <c r="AQ143" s="155">
        <f t="shared" si="83"/>
        <v>7.6412772402887283E-2</v>
      </c>
      <c r="AR143" s="155">
        <f t="shared" si="84"/>
        <v>3.6446620841691021E-2</v>
      </c>
      <c r="AS143" s="155">
        <f t="shared" si="85"/>
        <v>4.117647058823529</v>
      </c>
      <c r="AT143" s="155">
        <f t="shared" si="86"/>
        <v>1.53579998016357</v>
      </c>
      <c r="AU143" s="155">
        <f t="shared" si="87"/>
        <v>1.83539998531341</v>
      </c>
      <c r="AV143" s="155">
        <f t="shared" si="88"/>
        <v>1.7913999557495099</v>
      </c>
      <c r="AW143" s="155">
        <f t="shared" si="89"/>
        <v>2.9665601253509499</v>
      </c>
      <c r="AX143" s="155">
        <f t="shared" si="90"/>
        <v>1.6733246666603299</v>
      </c>
      <c r="AY143" s="155">
        <f t="shared" si="91"/>
        <v>4.3970702571180373</v>
      </c>
      <c r="AZ143" s="155">
        <f t="shared" si="92"/>
        <v>4.1052201135189428</v>
      </c>
      <c r="BA143" s="155">
        <f t="shared" si="93"/>
        <v>2.2632700661589511</v>
      </c>
      <c r="BB143" s="155">
        <f t="shared" si="94"/>
        <v>3.6143178651615351</v>
      </c>
      <c r="BC143" s="155">
        <f t="shared" si="95"/>
        <v>4.0789138382534871</v>
      </c>
      <c r="BD143" s="155">
        <f t="shared" si="96"/>
        <v>4.0236111223934392</v>
      </c>
      <c r="BE143" s="155">
        <f t="shared" si="97"/>
        <v>4.3968195208304133</v>
      </c>
      <c r="BF143" s="159">
        <f t="shared" si="98"/>
        <v>4.3276228505184529</v>
      </c>
      <c r="BG143" s="223"/>
      <c r="BH143" s="12"/>
      <c r="BI143" s="12"/>
    </row>
    <row r="144" spans="1:61">
      <c r="A144" s="49" t="s">
        <v>351</v>
      </c>
      <c r="B144" s="46" t="s">
        <v>356</v>
      </c>
      <c r="C144" s="160">
        <v>1806</v>
      </c>
      <c r="D144" s="285">
        <f>IF('Datos de Indicador'!E298="No dato","x",ROUND(IF('Datos de Indicador'!E298=0,0,IF(LOG('Datos de Indicador'!E298)&gt;D$302,10,IF(LOG('Datos de Indicador'!E298)&lt;D$301,0,10-(D$302-LOG('Datos de Indicador'!E298))/(D$302-D$301)*10))),1))</f>
        <v>10</v>
      </c>
      <c r="E144" s="153">
        <f>IF('Datos de Indicador'!E298="No dato","x",IF('Datos de Indicador'!E298="No dato","x", ('Datos de Indicador'!E298)/'Datos de Indicador'!AX298))</f>
        <v>0.19402230707047305</v>
      </c>
      <c r="F144" s="154">
        <f t="shared" si="66"/>
        <v>10</v>
      </c>
      <c r="G144" s="155">
        <f t="shared" si="67"/>
        <v>10</v>
      </c>
      <c r="H144" s="285">
        <f>IF('Datos de Indicador'!F298="No dato","x",ROUND(IF('Datos de Indicador'!F298=0,0,IF(LOG('Datos de Indicador'!F298*1/40)&gt;H$302,10,IF(LOG('Datos de Indicador'!F298*1/40)&lt;H$301,0,10-(H$302-LOG('Datos de Indicador'!F298*1/40))/(H$302-H$301)*10))),1))</f>
        <v>0</v>
      </c>
      <c r="I144" s="153">
        <f>IF('Datos de Indicador'!F298="No dato","x",IF('Datos de Indicador'!F298="No dato","x",( 'Datos de Indicador'!F298*1/40)/'Datos de Indicador'!AX298))</f>
        <v>0</v>
      </c>
      <c r="J144" s="154">
        <f t="shared" si="68"/>
        <v>0</v>
      </c>
      <c r="K144" s="156">
        <f t="shared" si="69"/>
        <v>0</v>
      </c>
      <c r="L144" s="286">
        <f>IF('Datos de Indicador'!G298="No dato","x",ROUND(IF('Datos de Indicador'!G298=0,0,IF(LOG('Datos de Indicador'!G298)&gt;L$302,10,IF(LOG('Datos de Indicador'!G298)&lt;L$301,0,10-(L$302-LOG('Datos de Indicador'!G298))/(L$302-L$301)*10))),1))</f>
        <v>0</v>
      </c>
      <c r="M144" s="157">
        <f>IF('Datos de Indicador'!G298="No dato","x",IF('Datos de Indicador'!G298="No dato","x", 'Datos de Indicador'!G298/'Datos de Indicador'!AX298))</f>
        <v>0</v>
      </c>
      <c r="N144" s="158">
        <f t="shared" si="70"/>
        <v>0</v>
      </c>
      <c r="O144" s="156">
        <f t="shared" si="71"/>
        <v>0</v>
      </c>
      <c r="P144" s="155">
        <f t="shared" si="72"/>
        <v>0</v>
      </c>
      <c r="Q144" s="285">
        <f>IF('Datos de Indicador'!I298="No dato","x",ROUND(IF('Datos de Indicador'!I298=0,0,IF(LOG('Datos de Indicador'!I298)&gt;Q$302,10,IF(LOG('Datos de Indicador'!I298)&lt;Q$301,0,10-(Q$302-LOG('Datos de Indicador'!I298))/(Q$302-Q$301)*10))),1))</f>
        <v>0</v>
      </c>
      <c r="R144" s="153">
        <f>IF('Datos de Indicador'!I298="No dato","x",IF('Datos de Indicador'!I298="No dato","x",( 'Datos de Indicador'!I298)/'Datos de Indicador'!AX298))</f>
        <v>0</v>
      </c>
      <c r="S144" s="154">
        <f t="shared" si="73"/>
        <v>0</v>
      </c>
      <c r="T144" s="289">
        <f>IF('Datos de Indicador'!J298="No dato","x",ROUND(IF('Datos de Indicador'!J298=0,0,IF(LOG('Datos de Indicador'!J298)&gt;T$302,10,IF(LOG('Datos de Indicador'!J298)&lt;T$301,0,10-(T$302-LOG('Datos de Indicador'!J298))/(T$302-T$301)*10))),1))</f>
        <v>10</v>
      </c>
      <c r="U144" s="307">
        <f>IF('Datos de Indicador'!J298="No dato","x",IF('Datos de Indicador'!J298="No dato","x", ('Datos de Indicador'!J298)/'Datos de Indicador'!AX298))</f>
        <v>3.5219697070953233E-4</v>
      </c>
      <c r="V144" s="289">
        <f t="shared" si="74"/>
        <v>10</v>
      </c>
      <c r="W144" s="292">
        <f t="shared" si="75"/>
        <v>10</v>
      </c>
      <c r="X144" s="289">
        <f>IF('Datos de Indicador'!K298="No dato","x",ROUND(IF('Datos de Indicador'!K298=0,0,IF(LOG('Datos de Indicador'!K298)&gt;X$302,10,IF(LOG('Datos de Indicador'!K298)&lt;X$301,0,10-(X$302-LOG('Datos de Indicador'!K298))/(X$302-X$301)*10))),1))</f>
        <v>10</v>
      </c>
      <c r="Y144" s="310">
        <f>IF('Datos de Indicador'!K298="No dato","x",IF('Datos de Indicador'!K298="No dato","x", ('Datos de Indicador'!K298)/'Datos de Indicador'!AX298))</f>
        <v>1.7561923805956098E-4</v>
      </c>
      <c r="Z144" s="289">
        <f t="shared" si="76"/>
        <v>10</v>
      </c>
      <c r="AA144" s="291">
        <f t="shared" si="77"/>
        <v>10</v>
      </c>
      <c r="AB144" s="155">
        <f t="shared" si="78"/>
        <v>0</v>
      </c>
      <c r="AC144" s="155">
        <v>0.38800001144409202</v>
      </c>
      <c r="AD144" s="155">
        <f t="shared" si="79"/>
        <v>8.2553193924274904E-2</v>
      </c>
      <c r="AE144" s="155">
        <v>-0.40792000293731701</v>
      </c>
      <c r="AF144" s="155">
        <f t="shared" si="80"/>
        <v>0.40792000293731701</v>
      </c>
      <c r="AG144" s="155">
        <f t="shared" si="81"/>
        <v>3.9676948954077944</v>
      </c>
      <c r="AH144" s="155">
        <v>19.1539993286132</v>
      </c>
      <c r="AI144" s="155">
        <v>69.672004699707003</v>
      </c>
      <c r="AJ144" s="155">
        <v>45.832000732399997</v>
      </c>
      <c r="AK144" s="155">
        <v>229</v>
      </c>
      <c r="AL144" s="155">
        <v>-1.382120013237</v>
      </c>
      <c r="AM144" s="155">
        <v>-1.6300400495529099</v>
      </c>
      <c r="AN144" s="155">
        <v>-1.6864800453186</v>
      </c>
      <c r="AO144" s="155">
        <v>-2.9112401008605899</v>
      </c>
      <c r="AP144" s="155">
        <f t="shared" si="82"/>
        <v>0.74384463412090096</v>
      </c>
      <c r="AQ144" s="155">
        <f t="shared" si="83"/>
        <v>2.1398035440317784</v>
      </c>
      <c r="AR144" s="155">
        <f t="shared" si="84"/>
        <v>1.5381414419100219</v>
      </c>
      <c r="AS144" s="155">
        <f t="shared" si="85"/>
        <v>6.2745098039215685</v>
      </c>
      <c r="AT144" s="155">
        <f t="shared" si="86"/>
        <v>1.382120013237</v>
      </c>
      <c r="AU144" s="155">
        <f t="shared" si="87"/>
        <v>1.6300400495529099</v>
      </c>
      <c r="AV144" s="155">
        <f t="shared" si="88"/>
        <v>1.6864800453186</v>
      </c>
      <c r="AW144" s="155">
        <f t="shared" si="89"/>
        <v>2.9112401008605899</v>
      </c>
      <c r="AX144" s="155">
        <f t="shared" si="90"/>
        <v>3.5918302109920668</v>
      </c>
      <c r="AY144" s="155">
        <f t="shared" si="91"/>
        <v>6.2136432893152573</v>
      </c>
      <c r="AZ144" s="155">
        <f t="shared" si="92"/>
        <v>5.4308369035524251</v>
      </c>
      <c r="BA144" s="155">
        <f t="shared" si="93"/>
        <v>3.369316667802742</v>
      </c>
      <c r="BB144" s="155">
        <f t="shared" si="94"/>
        <v>5.7226124741854951</v>
      </c>
      <c r="BC144" s="155">
        <f t="shared" si="95"/>
        <v>6.3922411388911726</v>
      </c>
      <c r="BD144" s="155">
        <f t="shared" si="96"/>
        <v>6.1614963909104077</v>
      </c>
      <c r="BE144" s="155">
        <f t="shared" si="97"/>
        <v>6.6073044119540514</v>
      </c>
      <c r="BF144" s="159">
        <f t="shared" si="98"/>
        <v>5.6750413482220123</v>
      </c>
      <c r="BG144" s="223"/>
      <c r="BH144" s="12"/>
      <c r="BI144" s="12"/>
    </row>
    <row r="145" spans="1:61">
      <c r="A145" s="48" t="s">
        <v>170</v>
      </c>
      <c r="B145" s="46" t="s">
        <v>207</v>
      </c>
      <c r="C145" s="160">
        <v>708</v>
      </c>
      <c r="D145" s="285">
        <f>IF('Datos de Indicador'!E103="No dato","x",ROUND(IF('Datos de Indicador'!E103=0,0,IF(LOG('Datos de Indicador'!E103)&gt;D$302,10,IF(LOG('Datos de Indicador'!E103)&lt;D$301,0,10-(D$302-LOG('Datos de Indicador'!E103))/(D$302-D$301)*10))),1))</f>
        <v>0</v>
      </c>
      <c r="E145" s="153">
        <f>IF('Datos de Indicador'!E103="No dato","x",IF('Datos de Indicador'!E103="No dato","x", ('Datos de Indicador'!E103)/'Datos de Indicador'!AX103))</f>
        <v>0</v>
      </c>
      <c r="F145" s="154">
        <f t="shared" si="66"/>
        <v>0</v>
      </c>
      <c r="G145" s="155">
        <f t="shared" si="67"/>
        <v>0</v>
      </c>
      <c r="H145" s="285">
        <f>IF('Datos de Indicador'!F103="No dato","x",ROUND(IF('Datos de Indicador'!F103=0,0,IF(LOG('Datos de Indicador'!F103*1/40)&gt;H$302,10,IF(LOG('Datos de Indicador'!F103*1/40)&lt;H$301,0,10-(H$302-LOG('Datos de Indicador'!F103*1/40))/(H$302-H$301)*10))),1))</f>
        <v>0</v>
      </c>
      <c r="I145" s="153">
        <f>IF('Datos de Indicador'!F103="No dato","x",IF('Datos de Indicador'!F103="No dato","x",( 'Datos de Indicador'!F103*1/40)/'Datos de Indicador'!AX103))</f>
        <v>0</v>
      </c>
      <c r="J145" s="154">
        <f t="shared" si="68"/>
        <v>0</v>
      </c>
      <c r="K145" s="156">
        <f t="shared" si="69"/>
        <v>0</v>
      </c>
      <c r="L145" s="286">
        <f>IF('Datos de Indicador'!G103="No dato","x",ROUND(IF('Datos de Indicador'!G103=0,0,IF(LOG('Datos de Indicador'!G103)&gt;L$302,10,IF(LOG('Datos de Indicador'!G103)&lt;L$301,0,10-(L$302-LOG('Datos de Indicador'!G103))/(L$302-L$301)*10))),1))</f>
        <v>0</v>
      </c>
      <c r="M145" s="157">
        <f>IF('Datos de Indicador'!G103="No dato","x",IF('Datos de Indicador'!G103="No dato","x", 'Datos de Indicador'!G103/'Datos de Indicador'!AX103))</f>
        <v>0</v>
      </c>
      <c r="N145" s="158">
        <f t="shared" si="70"/>
        <v>0</v>
      </c>
      <c r="O145" s="156">
        <f t="shared" si="71"/>
        <v>0</v>
      </c>
      <c r="P145" s="155">
        <f t="shared" si="72"/>
        <v>0</v>
      </c>
      <c r="Q145" s="285">
        <f>IF('Datos de Indicador'!I103="No dato","x",ROUND(IF('Datos de Indicador'!I103=0,0,IF(LOG('Datos de Indicador'!I103)&gt;Q$302,10,IF(LOG('Datos de Indicador'!I103)&lt;Q$301,0,10-(Q$302-LOG('Datos de Indicador'!I103))/(Q$302-Q$301)*10))),1))</f>
        <v>10</v>
      </c>
      <c r="R145" s="153">
        <f>IF('Datos de Indicador'!I103="No dato","x",IF('Datos de Indicador'!I103="No dato","x",( 'Datos de Indicador'!I103)/'Datos de Indicador'!AX103))</f>
        <v>1.4114658072408198E-2</v>
      </c>
      <c r="S145" s="154">
        <f t="shared" si="73"/>
        <v>10</v>
      </c>
      <c r="T145" s="289">
        <f>IF('Datos de Indicador'!J103="No dato","x",ROUND(IF('Datos de Indicador'!J103=0,0,IF(LOG('Datos de Indicador'!J103)&gt;T$302,10,IF(LOG('Datos de Indicador'!J103)&lt;T$301,0,10-(T$302-LOG('Datos de Indicador'!J103))/(T$302-T$301)*10))),1))</f>
        <v>10</v>
      </c>
      <c r="U145" s="307">
        <f>IF('Datos de Indicador'!J103="No dato","x",IF('Datos de Indicador'!J103="No dato","x", ('Datos de Indicador'!J103)/'Datos de Indicador'!AX103))</f>
        <v>3.3808225226513122E-4</v>
      </c>
      <c r="V145" s="289">
        <f t="shared" si="74"/>
        <v>10</v>
      </c>
      <c r="W145" s="292">
        <f t="shared" si="75"/>
        <v>10</v>
      </c>
      <c r="X145" s="289">
        <f>IF('Datos de Indicador'!K103="No dato","x",ROUND(IF('Datos de Indicador'!K103=0,0,IF(LOG('Datos de Indicador'!K103)&gt;X$302,10,IF(LOG('Datos de Indicador'!K103)&lt;X$301,0,10-(X$302-LOG('Datos de Indicador'!K103))/(X$302-X$301)*10))),1))</f>
        <v>10</v>
      </c>
      <c r="Y145" s="310">
        <f>IF('Datos de Indicador'!K103="No dato","x",IF('Datos de Indicador'!K103="No dato","x", ('Datos de Indicador'!K103)/'Datos de Indicador'!AX103))</f>
        <v>9.8699711859369659E-4</v>
      </c>
      <c r="Z145" s="289">
        <f t="shared" si="76"/>
        <v>10</v>
      </c>
      <c r="AA145" s="291">
        <f t="shared" si="77"/>
        <v>10</v>
      </c>
      <c r="AB145" s="155">
        <f t="shared" si="78"/>
        <v>10</v>
      </c>
      <c r="AC145" s="155">
        <v>0</v>
      </c>
      <c r="AD145" s="155">
        <f t="shared" si="79"/>
        <v>0</v>
      </c>
      <c r="AE145" s="155">
        <v>-0.499280005693436</v>
      </c>
      <c r="AF145" s="155">
        <f t="shared" si="80"/>
        <v>0.499280005693436</v>
      </c>
      <c r="AG145" s="155">
        <f t="shared" si="81"/>
        <v>6.2036225065445318</v>
      </c>
      <c r="AH145" s="155">
        <v>3.0000001192093E-2</v>
      </c>
      <c r="AI145" s="155">
        <v>0.67199999094009399</v>
      </c>
      <c r="AJ145" s="155">
        <v>6.5999999642399998E-2</v>
      </c>
      <c r="AK145" s="155">
        <v>103</v>
      </c>
      <c r="AL145" s="155">
        <v>-1.40315997600555</v>
      </c>
      <c r="AM145" s="155">
        <v>-1.81624007225036</v>
      </c>
      <c r="AN145" s="155">
        <v>-1.8994400501251201</v>
      </c>
      <c r="AO145" s="155">
        <v>-3.0172801017761199</v>
      </c>
      <c r="AP145" s="155">
        <f t="shared" si="82"/>
        <v>1.1650485899841942E-3</v>
      </c>
      <c r="AQ145" s="155">
        <f t="shared" si="83"/>
        <v>2.0638819973684254E-2</v>
      </c>
      <c r="AR145" s="155">
        <f t="shared" si="84"/>
        <v>2.2149880649713041E-3</v>
      </c>
      <c r="AS145" s="155">
        <f t="shared" si="85"/>
        <v>2.7450980392156863</v>
      </c>
      <c r="AT145" s="155">
        <f t="shared" si="86"/>
        <v>1.40315997600555</v>
      </c>
      <c r="AU145" s="155">
        <f t="shared" si="87"/>
        <v>1.81624007225036</v>
      </c>
      <c r="AV145" s="155">
        <f t="shared" si="88"/>
        <v>1.8994400501251201</v>
      </c>
      <c r="AW145" s="155">
        <f t="shared" si="89"/>
        <v>3.0172801017761199</v>
      </c>
      <c r="AX145" s="155">
        <f t="shared" si="90"/>
        <v>3.3291721298429247</v>
      </c>
      <c r="AY145" s="155">
        <f t="shared" si="91"/>
        <v>4.5665550265823764</v>
      </c>
      <c r="AZ145" s="155">
        <f t="shared" si="92"/>
        <v>2.7401811756004695</v>
      </c>
      <c r="BA145" s="155">
        <f t="shared" si="93"/>
        <v>1.2491949988153321</v>
      </c>
      <c r="BB145" s="155">
        <f t="shared" si="94"/>
        <v>3.8883895297388182</v>
      </c>
      <c r="BC145" s="155">
        <f t="shared" si="95"/>
        <v>4.0978656410926773</v>
      </c>
      <c r="BD145" s="155">
        <f t="shared" si="96"/>
        <v>3.7903993606109068</v>
      </c>
      <c r="BE145" s="155">
        <f t="shared" si="97"/>
        <v>3.9990488396718367</v>
      </c>
      <c r="BF145" s="159">
        <f t="shared" si="98"/>
        <v>4.367270417757422</v>
      </c>
      <c r="BG145" s="223"/>
      <c r="BH145" s="12"/>
      <c r="BI145" s="12"/>
    </row>
    <row r="146" spans="1:61">
      <c r="A146" s="48" t="s">
        <v>186</v>
      </c>
      <c r="B146" s="46" t="s">
        <v>193</v>
      </c>
      <c r="C146" s="160">
        <v>608</v>
      </c>
      <c r="D146" s="285">
        <f>IF('Datos de Indicador'!E87="No dato","x",ROUND(IF('Datos de Indicador'!E87=0,0,IF(LOG('Datos de Indicador'!E87)&gt;D$302,10,IF(LOG('Datos de Indicador'!E87)&lt;D$301,0,10-(D$302-LOG('Datos de Indicador'!E87))/(D$302-D$301)*10))),1))</f>
        <v>10</v>
      </c>
      <c r="E146" s="153">
        <f>IF('Datos de Indicador'!E87="No dato","x",IF('Datos de Indicador'!E87="No dato","x", ('Datos de Indicador'!E87)/'Datos de Indicador'!AX87))</f>
        <v>1.999940001799946E-2</v>
      </c>
      <c r="F146" s="154">
        <f t="shared" si="66"/>
        <v>10</v>
      </c>
      <c r="G146" s="155">
        <f t="shared" si="67"/>
        <v>10</v>
      </c>
      <c r="H146" s="285">
        <f>IF('Datos de Indicador'!F87="No dato","x",ROUND(IF('Datos de Indicador'!F87=0,0,IF(LOG('Datos de Indicador'!F87*1/40)&gt;H$302,10,IF(LOG('Datos de Indicador'!F87*1/40)&lt;H$301,0,10-(H$302-LOG('Datos de Indicador'!F87*1/40))/(H$302-H$301)*10))),1))</f>
        <v>0</v>
      </c>
      <c r="I146" s="153">
        <f>IF('Datos de Indicador'!F87="No dato","x",IF('Datos de Indicador'!F87="No dato","x",( 'Datos de Indicador'!F87*1/40)/'Datos de Indicador'!AX87))</f>
        <v>0</v>
      </c>
      <c r="J146" s="154">
        <f t="shared" si="68"/>
        <v>0</v>
      </c>
      <c r="K146" s="156">
        <f t="shared" si="69"/>
        <v>0</v>
      </c>
      <c r="L146" s="286">
        <f>IF('Datos de Indicador'!G87="No dato","x",ROUND(IF('Datos de Indicador'!G87=0,0,IF(LOG('Datos de Indicador'!G87)&gt;L$302,10,IF(LOG('Datos de Indicador'!G87)&lt;L$301,0,10-(L$302-LOG('Datos de Indicador'!G87))/(L$302-L$301)*10))),1))</f>
        <v>0</v>
      </c>
      <c r="M146" s="157">
        <f>IF('Datos de Indicador'!G87="No dato","x",IF('Datos de Indicador'!G87="No dato","x", 'Datos de Indicador'!G87/'Datos de Indicador'!AX87))</f>
        <v>0</v>
      </c>
      <c r="N146" s="158">
        <f t="shared" si="70"/>
        <v>0</v>
      </c>
      <c r="O146" s="156">
        <f t="shared" si="71"/>
        <v>0</v>
      </c>
      <c r="P146" s="155">
        <f t="shared" si="72"/>
        <v>0</v>
      </c>
      <c r="Q146" s="285">
        <f>IF('Datos de Indicador'!I87="No dato","x",ROUND(IF('Datos de Indicador'!I87=0,0,IF(LOG('Datos de Indicador'!I87)&gt;Q$302,10,IF(LOG('Datos de Indicador'!I87)&lt;Q$301,0,10-(Q$302-LOG('Datos de Indicador'!I87))/(Q$302-Q$301)*10))),1))</f>
        <v>10</v>
      </c>
      <c r="R146" s="153">
        <f>IF('Datos de Indicador'!I87="No dato","x",IF('Datos de Indicador'!I87="No dato","x",( 'Datos de Indicador'!I87)/'Datos de Indicador'!AX87))</f>
        <v>0.14519564413067609</v>
      </c>
      <c r="S146" s="154">
        <f t="shared" si="73"/>
        <v>10</v>
      </c>
      <c r="T146" s="289">
        <f>IF('Datos de Indicador'!J87="No dato","x",ROUND(IF('Datos de Indicador'!J87=0,0,IF(LOG('Datos de Indicador'!J87)&gt;T$302,10,IF(LOG('Datos de Indicador'!J87)&lt;T$301,0,10-(T$302-LOG('Datos de Indicador'!J87))/(T$302-T$301)*10))),1))</f>
        <v>10</v>
      </c>
      <c r="U146" s="307">
        <f>IF('Datos de Indicador'!J87="No dato","x",IF('Datos de Indicador'!J87="No dato","x", ('Datos de Indicador'!J87)/'Datos de Indicador'!AX87))</f>
        <v>3.015509534713959E-4</v>
      </c>
      <c r="V146" s="289">
        <f t="shared" si="74"/>
        <v>10</v>
      </c>
      <c r="W146" s="292">
        <f t="shared" si="75"/>
        <v>10</v>
      </c>
      <c r="X146" s="289">
        <f>IF('Datos de Indicador'!K87="No dato","x",ROUND(IF('Datos de Indicador'!K87=0,0,IF(LOG('Datos de Indicador'!K87)&gt;X$302,10,IF(LOG('Datos de Indicador'!K87)&lt;X$301,0,10-(X$302-LOG('Datos de Indicador'!K87))/(X$302-X$301)*10))),1))</f>
        <v>0</v>
      </c>
      <c r="Y146" s="310">
        <f>IF('Datos de Indicador'!K87="No dato","x",IF('Datos de Indicador'!K87="No dato","x", ('Datos de Indicador'!K87)/'Datos de Indicador'!AX87))</f>
        <v>0</v>
      </c>
      <c r="Z146" s="289">
        <f t="shared" si="76"/>
        <v>0</v>
      </c>
      <c r="AA146" s="291">
        <f t="shared" si="77"/>
        <v>0</v>
      </c>
      <c r="AB146" s="155">
        <f t="shared" si="78"/>
        <v>10</v>
      </c>
      <c r="AC146" s="155">
        <v>0</v>
      </c>
      <c r="AD146" s="155">
        <f t="shared" si="79"/>
        <v>0</v>
      </c>
      <c r="AE146" s="155">
        <v>-0.43040001392364502</v>
      </c>
      <c r="AF146" s="155">
        <f t="shared" si="80"/>
        <v>0.43040001392364502</v>
      </c>
      <c r="AG146" s="155">
        <f t="shared" si="81"/>
        <v>4.5178664775733992</v>
      </c>
      <c r="AH146" s="155">
        <v>1.2259999513626101</v>
      </c>
      <c r="AI146" s="155">
        <v>8.1319999694824201</v>
      </c>
      <c r="AJ146" s="155">
        <v>4.0060000419600001</v>
      </c>
      <c r="AK146" s="155">
        <v>190</v>
      </c>
      <c r="AL146" s="155">
        <v>-1.3182399272918699</v>
      </c>
      <c r="AM146" s="155">
        <v>-1.5298000574111901</v>
      </c>
      <c r="AN146" s="155">
        <v>-1.7824000120162899</v>
      </c>
      <c r="AO146" s="155">
        <v>-2.9615199565887398</v>
      </c>
      <c r="AP146" s="155">
        <f t="shared" si="82"/>
        <v>4.7611648596606215E-2</v>
      </c>
      <c r="AQ146" s="155">
        <f t="shared" si="83"/>
        <v>0.24975429413527372</v>
      </c>
      <c r="AR146" s="155">
        <f t="shared" si="84"/>
        <v>0.13444306559534522</v>
      </c>
      <c r="AS146" s="155">
        <f t="shared" si="85"/>
        <v>5.1820728291316529</v>
      </c>
      <c r="AT146" s="155">
        <f t="shared" si="86"/>
        <v>1.3182399272918699</v>
      </c>
      <c r="AU146" s="155">
        <f t="shared" si="87"/>
        <v>1.5298000574111901</v>
      </c>
      <c r="AV146" s="155">
        <f t="shared" si="88"/>
        <v>1.7824000120162899</v>
      </c>
      <c r="AW146" s="155">
        <f t="shared" si="89"/>
        <v>2.9615199565887398</v>
      </c>
      <c r="AX146" s="155">
        <f t="shared" si="90"/>
        <v>4.389294587833569</v>
      </c>
      <c r="AY146" s="155">
        <f t="shared" si="91"/>
        <v>7.1003462666899431</v>
      </c>
      <c r="AZ146" s="155">
        <f t="shared" si="92"/>
        <v>4.2189304328769577</v>
      </c>
      <c r="BA146" s="155">
        <f t="shared" si="93"/>
        <v>2.3640411988999563</v>
      </c>
      <c r="BB146" s="155">
        <f t="shared" si="94"/>
        <v>4.0728177060716959</v>
      </c>
      <c r="BC146" s="155">
        <f t="shared" si="95"/>
        <v>4.5583500934708692</v>
      </c>
      <c r="BD146" s="155">
        <f t="shared" si="96"/>
        <v>4.0588955830787166</v>
      </c>
      <c r="BE146" s="155">
        <f t="shared" si="97"/>
        <v>4.591019004671935</v>
      </c>
      <c r="BF146" s="159">
        <f t="shared" si="98"/>
        <v>4.0863110795955668</v>
      </c>
      <c r="BG146" s="223"/>
      <c r="BH146" s="12"/>
      <c r="BI146" s="12"/>
    </row>
    <row r="147" spans="1:61">
      <c r="A147" s="48" t="s">
        <v>341</v>
      </c>
      <c r="B147" s="46" t="s">
        <v>342</v>
      </c>
      <c r="C147" s="160">
        <v>1701</v>
      </c>
      <c r="D147" s="285">
        <f>IF('Datos de Indicador'!E284="No dato","x",ROUND(IF('Datos de Indicador'!E284=0,0,IF(LOG('Datos de Indicador'!E284)&gt;D$302,10,IF(LOG('Datos de Indicador'!E284)&lt;D$301,0,10-(D$302-LOG('Datos de Indicador'!E284))/(D$302-D$301)*10))),1))</f>
        <v>10</v>
      </c>
      <c r="E147" s="153">
        <f>IF('Datos de Indicador'!E284="No dato","x",IF('Datos de Indicador'!E284="No dato","x", ('Datos de Indicador'!E284)/'Datos de Indicador'!AX284))</f>
        <v>3.6934331873979646E-3</v>
      </c>
      <c r="F147" s="154">
        <f t="shared" si="66"/>
        <v>10</v>
      </c>
      <c r="G147" s="155">
        <f t="shared" si="67"/>
        <v>10</v>
      </c>
      <c r="H147" s="285">
        <f>IF('Datos de Indicador'!F284="No dato","x",ROUND(IF('Datos de Indicador'!F284=0,0,IF(LOG('Datos de Indicador'!F284*1/40)&gt;H$302,10,IF(LOG('Datos de Indicador'!F284*1/40)&lt;H$301,0,10-(H$302-LOG('Datos de Indicador'!F284*1/40))/(H$302-H$301)*10))),1))</f>
        <v>0</v>
      </c>
      <c r="I147" s="153">
        <f>IF('Datos de Indicador'!F284="No dato","x",IF('Datos de Indicador'!F284="No dato","x",( 'Datos de Indicador'!F284*1/40)/'Datos de Indicador'!AX284))</f>
        <v>0</v>
      </c>
      <c r="J147" s="154">
        <f t="shared" si="68"/>
        <v>0</v>
      </c>
      <c r="K147" s="156">
        <f t="shared" si="69"/>
        <v>0</v>
      </c>
      <c r="L147" s="286">
        <f>IF('Datos de Indicador'!G284="No dato","x",ROUND(IF('Datos de Indicador'!G284=0,0,IF(LOG('Datos de Indicador'!G284)&gt;L$302,10,IF(LOG('Datos de Indicador'!G284)&lt;L$301,0,10-(L$302-LOG('Datos de Indicador'!G284))/(L$302-L$301)*10))),1))</f>
        <v>10</v>
      </c>
      <c r="M147" s="157">
        <f>IF('Datos de Indicador'!G284="No dato","x",IF('Datos de Indicador'!G284="No dato","x", 'Datos de Indicador'!G284/'Datos de Indicador'!AX284))</f>
        <v>7.7670214431872206E-2</v>
      </c>
      <c r="N147" s="158">
        <f t="shared" si="70"/>
        <v>10</v>
      </c>
      <c r="O147" s="156">
        <f t="shared" si="71"/>
        <v>10</v>
      </c>
      <c r="P147" s="155">
        <f t="shared" si="72"/>
        <v>7.6</v>
      </c>
      <c r="Q147" s="285">
        <f>IF('Datos de Indicador'!I284="No dato","x",ROUND(IF('Datos de Indicador'!I284=0,0,IF(LOG('Datos de Indicador'!I284)&gt;Q$302,10,IF(LOG('Datos de Indicador'!I284)&lt;Q$301,0,10-(Q$302-LOG('Datos de Indicador'!I284))/(Q$302-Q$301)*10))),1))</f>
        <v>10</v>
      </c>
      <c r="R147" s="153">
        <f>IF('Datos de Indicador'!I284="No dato","x",IF('Datos de Indicador'!I284="No dato","x",( 'Datos de Indicador'!I284)/'Datos de Indicador'!AX284))</f>
        <v>1.6479199065585818E-2</v>
      </c>
      <c r="S147" s="154">
        <f t="shared" si="73"/>
        <v>10</v>
      </c>
      <c r="T147" s="289">
        <f>IF('Datos de Indicador'!J284="No dato","x",ROUND(IF('Datos de Indicador'!J284=0,0,IF(LOG('Datos de Indicador'!J284)&gt;T$302,10,IF(LOG('Datos de Indicador'!J284)&lt;T$301,0,10-(T$302-LOG('Datos de Indicador'!J284))/(T$302-T$301)*10))),1))</f>
        <v>10</v>
      </c>
      <c r="U147" s="307">
        <f>IF('Datos de Indicador'!J284="No dato","x",IF('Datos de Indicador'!J284="No dato","x", ('Datos de Indicador'!J284)/'Datos de Indicador'!AX284))</f>
        <v>3.2430017462719516E-4</v>
      </c>
      <c r="V147" s="289">
        <f t="shared" si="74"/>
        <v>10</v>
      </c>
      <c r="W147" s="292">
        <f t="shared" si="75"/>
        <v>10</v>
      </c>
      <c r="X147" s="289">
        <f>IF('Datos de Indicador'!K284="No dato","x",ROUND(IF('Datos de Indicador'!K284=0,0,IF(LOG('Datos de Indicador'!K284)&gt;X$302,10,IF(LOG('Datos de Indicador'!K284)&lt;X$301,0,10-(X$302-LOG('Datos de Indicador'!K284))/(X$302-X$301)*10))),1))</f>
        <v>10</v>
      </c>
      <c r="Y147" s="310">
        <f>IF('Datos de Indicador'!K284="No dato","x",IF('Datos de Indicador'!K284="No dato","x", ('Datos de Indicador'!K284)/'Datos de Indicador'!AX284))</f>
        <v>2.455004516608815E-4</v>
      </c>
      <c r="Z147" s="289">
        <f t="shared" si="76"/>
        <v>10</v>
      </c>
      <c r="AA147" s="291">
        <f t="shared" si="77"/>
        <v>10</v>
      </c>
      <c r="AB147" s="155">
        <f t="shared" si="78"/>
        <v>10</v>
      </c>
      <c r="AC147" s="155">
        <v>16.119998931884702</v>
      </c>
      <c r="AD147" s="155">
        <f t="shared" si="79"/>
        <v>3.4297870067839793</v>
      </c>
      <c r="AE147" s="155">
        <v>-0.402999997138977</v>
      </c>
      <c r="AF147" s="155">
        <f t="shared" si="80"/>
        <v>0.402999997138977</v>
      </c>
      <c r="AG147" s="155">
        <f t="shared" si="81"/>
        <v>3.8472835941863255</v>
      </c>
      <c r="AH147" s="155">
        <v>200.84999084472599</v>
      </c>
      <c r="AI147" s="155">
        <v>280.83999633789</v>
      </c>
      <c r="AJ147" s="155">
        <v>245.72999572800001</v>
      </c>
      <c r="AK147" s="155">
        <v>356</v>
      </c>
      <c r="AL147" s="155">
        <v>-1.1759999990463199</v>
      </c>
      <c r="AM147" s="155">
        <v>-1.28999996185302</v>
      </c>
      <c r="AN147" s="155">
        <v>-1.6232000589370701</v>
      </c>
      <c r="AO147" s="155">
        <v>-2.8983998298645002</v>
      </c>
      <c r="AP147" s="155">
        <f t="shared" si="82"/>
        <v>7.7999996444553785</v>
      </c>
      <c r="AQ147" s="155">
        <f t="shared" si="83"/>
        <v>8.6253068511492952</v>
      </c>
      <c r="AR147" s="155">
        <f t="shared" si="84"/>
        <v>8.24680319230343</v>
      </c>
      <c r="AS147" s="155">
        <f t="shared" si="85"/>
        <v>9.8319327731092425</v>
      </c>
      <c r="AT147" s="155">
        <f t="shared" si="86"/>
        <v>1.1759999990463199</v>
      </c>
      <c r="AU147" s="155">
        <f t="shared" si="87"/>
        <v>1.28999996185302</v>
      </c>
      <c r="AV147" s="155">
        <f t="shared" si="88"/>
        <v>1.6232000589370701</v>
      </c>
      <c r="AW147" s="155">
        <f t="shared" si="89"/>
        <v>2.8983998298645002</v>
      </c>
      <c r="AX147" s="155">
        <f t="shared" si="90"/>
        <v>6.1649853068120875</v>
      </c>
      <c r="AY147" s="155">
        <f t="shared" si="91"/>
        <v>9.2215700832834653</v>
      </c>
      <c r="AZ147" s="155">
        <f t="shared" si="92"/>
        <v>6.2303516198338933</v>
      </c>
      <c r="BA147" s="155">
        <f t="shared" si="93"/>
        <v>3.6260399471260403</v>
      </c>
      <c r="BB147" s="155">
        <f t="shared" si="94"/>
        <v>8.5941641585445776</v>
      </c>
      <c r="BC147" s="155">
        <f t="shared" si="95"/>
        <v>9.2411461557387948</v>
      </c>
      <c r="BD147" s="155">
        <f t="shared" si="96"/>
        <v>8.6795258020228871</v>
      </c>
      <c r="BE147" s="155">
        <f t="shared" si="97"/>
        <v>8.5096621200392146</v>
      </c>
      <c r="BF147" s="159">
        <f t="shared" si="98"/>
        <v>7.4795117668283835</v>
      </c>
      <c r="BG147" s="223"/>
      <c r="BH147" s="12"/>
      <c r="BI147" s="12"/>
    </row>
    <row r="148" spans="1:61">
      <c r="A148" s="48" t="s">
        <v>186</v>
      </c>
      <c r="B148" s="46" t="s">
        <v>194</v>
      </c>
      <c r="C148" s="160">
        <v>609</v>
      </c>
      <c r="D148" s="285">
        <f>IF('Datos de Indicador'!E88="No dato","x",ROUND(IF('Datos de Indicador'!E88=0,0,IF(LOG('Datos de Indicador'!E88)&gt;D$302,10,IF(LOG('Datos de Indicador'!E88)&lt;D$301,0,10-(D$302-LOG('Datos de Indicador'!E88))/(D$302-D$301)*10))),1))</f>
        <v>10</v>
      </c>
      <c r="E148" s="153">
        <f>IF('Datos de Indicador'!E88="No dato","x",IF('Datos de Indicador'!E88="No dato","x", ('Datos de Indicador'!E88)/'Datos de Indicador'!AX88))</f>
        <v>1.8964769779339914E-3</v>
      </c>
      <c r="F148" s="154">
        <f t="shared" si="66"/>
        <v>10</v>
      </c>
      <c r="G148" s="155">
        <f t="shared" si="67"/>
        <v>10</v>
      </c>
      <c r="H148" s="285">
        <f>IF('Datos de Indicador'!F88="No dato","x",ROUND(IF('Datos de Indicador'!F88=0,0,IF(LOG('Datos de Indicador'!F88*1/40)&gt;H$302,10,IF(LOG('Datos de Indicador'!F88*1/40)&lt;H$301,0,10-(H$302-LOG('Datos de Indicador'!F88*1/40))/(H$302-H$301)*10))),1))</f>
        <v>0</v>
      </c>
      <c r="I148" s="153">
        <f>IF('Datos de Indicador'!F88="No dato","x",IF('Datos de Indicador'!F88="No dato","x",( 'Datos de Indicador'!F88*1/40)/'Datos de Indicador'!AX88))</f>
        <v>0</v>
      </c>
      <c r="J148" s="154">
        <f t="shared" si="68"/>
        <v>0</v>
      </c>
      <c r="K148" s="156">
        <f t="shared" si="69"/>
        <v>0</v>
      </c>
      <c r="L148" s="286">
        <f>IF('Datos de Indicador'!G88="No dato","x",ROUND(IF('Datos de Indicador'!G88=0,0,IF(LOG('Datos de Indicador'!G88)&gt;L$302,10,IF(LOG('Datos de Indicador'!G88)&lt;L$301,0,10-(L$302-LOG('Datos de Indicador'!G88))/(L$302-L$301)*10))),1))</f>
        <v>0</v>
      </c>
      <c r="M148" s="157">
        <f>IF('Datos de Indicador'!G88="No dato","x",IF('Datos de Indicador'!G88="No dato","x", 'Datos de Indicador'!G88/'Datos de Indicador'!AX88))</f>
        <v>0</v>
      </c>
      <c r="N148" s="158">
        <f t="shared" si="70"/>
        <v>0</v>
      </c>
      <c r="O148" s="156">
        <f t="shared" si="71"/>
        <v>0</v>
      </c>
      <c r="P148" s="155">
        <f t="shared" si="72"/>
        <v>0</v>
      </c>
      <c r="Q148" s="285">
        <f>IF('Datos de Indicador'!I88="No dato","x",ROUND(IF('Datos de Indicador'!I88=0,0,IF(LOG('Datos de Indicador'!I88)&gt;Q$302,10,IF(LOG('Datos de Indicador'!I88)&lt;Q$301,0,10-(Q$302-LOG('Datos de Indicador'!I88))/(Q$302-Q$301)*10))),1))</f>
        <v>10</v>
      </c>
      <c r="R148" s="153">
        <f>IF('Datos de Indicador'!I88="No dato","x",IF('Datos de Indicador'!I88="No dato","x",( 'Datos de Indicador'!I88)/'Datos de Indicador'!AX88))</f>
        <v>2.7249379735577874E-2</v>
      </c>
      <c r="S148" s="154">
        <f t="shared" si="73"/>
        <v>10</v>
      </c>
      <c r="T148" s="289">
        <f>IF('Datos de Indicador'!J88="No dato","x",ROUND(IF('Datos de Indicador'!J88=0,0,IF(LOG('Datos de Indicador'!J88)&gt;T$302,10,IF(LOG('Datos de Indicador'!J88)&lt;T$301,0,10-(T$302-LOG('Datos de Indicador'!J88))/(T$302-T$301)*10))),1))</f>
        <v>10</v>
      </c>
      <c r="U148" s="307">
        <f>IF('Datos de Indicador'!J88="No dato","x",IF('Datos de Indicador'!J88="No dato","x", ('Datos de Indicador'!J88)/'Datos de Indicador'!AX88))</f>
        <v>3.3825164120119525E-4</v>
      </c>
      <c r="V148" s="289">
        <f t="shared" si="74"/>
        <v>10</v>
      </c>
      <c r="W148" s="292">
        <f t="shared" si="75"/>
        <v>10</v>
      </c>
      <c r="X148" s="289">
        <f>IF('Datos de Indicador'!K88="No dato","x",ROUND(IF('Datos de Indicador'!K88=0,0,IF(LOG('Datos de Indicador'!K88)&gt;X$302,10,IF(LOG('Datos de Indicador'!K88)&lt;X$301,0,10-(X$302-LOG('Datos de Indicador'!K88))/(X$302-X$301)*10))),1))</f>
        <v>0</v>
      </c>
      <c r="Y148" s="310">
        <f>IF('Datos de Indicador'!K88="No dato","x",IF('Datos de Indicador'!K88="No dato","x", ('Datos de Indicador'!K88)/'Datos de Indicador'!AX88))</f>
        <v>0</v>
      </c>
      <c r="Z148" s="289">
        <f t="shared" si="76"/>
        <v>0</v>
      </c>
      <c r="AA148" s="291">
        <f t="shared" si="77"/>
        <v>0</v>
      </c>
      <c r="AB148" s="155">
        <f t="shared" si="78"/>
        <v>10</v>
      </c>
      <c r="AC148" s="155">
        <v>34.872001647949197</v>
      </c>
      <c r="AD148" s="155">
        <f t="shared" si="79"/>
        <v>7.4195748187125954</v>
      </c>
      <c r="AE148" s="155">
        <v>-0.41356000304222101</v>
      </c>
      <c r="AF148" s="155">
        <f t="shared" si="80"/>
        <v>0.41356000304222101</v>
      </c>
      <c r="AG148" s="155">
        <f t="shared" si="81"/>
        <v>4.1057272025546361</v>
      </c>
      <c r="AH148" s="155">
        <v>187.08801269531199</v>
      </c>
      <c r="AI148" s="155">
        <v>262.656005859375</v>
      </c>
      <c r="AJ148" s="155">
        <v>231.326004028</v>
      </c>
      <c r="AK148" s="155">
        <v>344</v>
      </c>
      <c r="AL148" s="155">
        <v>-1.09384000301361</v>
      </c>
      <c r="AM148" s="155">
        <v>-1.31700003147125</v>
      </c>
      <c r="AN148" s="155">
        <v>-1.6257200241088801</v>
      </c>
      <c r="AO148" s="155">
        <v>-2.8595199584960902</v>
      </c>
      <c r="AP148" s="155">
        <f t="shared" si="82"/>
        <v>7.2655538910800779</v>
      </c>
      <c r="AQ148" s="155">
        <f t="shared" si="83"/>
        <v>8.0668304955704215</v>
      </c>
      <c r="AR148" s="155">
        <f t="shared" si="84"/>
        <v>7.7633991032684149</v>
      </c>
      <c r="AS148" s="155">
        <f t="shared" si="85"/>
        <v>9.4957983193277311</v>
      </c>
      <c r="AT148" s="155">
        <f t="shared" si="86"/>
        <v>1.09384000301361</v>
      </c>
      <c r="AU148" s="155">
        <f t="shared" si="87"/>
        <v>1.31700003147125</v>
      </c>
      <c r="AV148" s="155">
        <f t="shared" si="88"/>
        <v>1.6257200241088801</v>
      </c>
      <c r="AW148" s="155">
        <f t="shared" si="89"/>
        <v>2.8595199584960902</v>
      </c>
      <c r="AX148" s="155">
        <f t="shared" si="90"/>
        <v>7.1906518986479782</v>
      </c>
      <c r="AY148" s="155">
        <f t="shared" si="91"/>
        <v>8.9827328526703525</v>
      </c>
      <c r="AZ148" s="155">
        <f t="shared" si="92"/>
        <v>6.1985129713988041</v>
      </c>
      <c r="BA148" s="155">
        <f t="shared" si="93"/>
        <v>4.4033886557635649</v>
      </c>
      <c r="BB148" s="155">
        <f t="shared" si="94"/>
        <v>5.7427009649546763</v>
      </c>
      <c r="BC148" s="155">
        <f t="shared" si="95"/>
        <v>6.1749272247067957</v>
      </c>
      <c r="BD148" s="155">
        <f t="shared" si="96"/>
        <v>5.660318679111203</v>
      </c>
      <c r="BE148" s="155">
        <f t="shared" si="97"/>
        <v>5.6498644958485498</v>
      </c>
      <c r="BF148" s="159">
        <f t="shared" si="98"/>
        <v>5.2542170035445386</v>
      </c>
      <c r="BG148" s="223"/>
      <c r="BH148" s="12"/>
      <c r="BI148" s="12"/>
    </row>
    <row r="149" spans="1:61">
      <c r="A149" s="48" t="s">
        <v>316</v>
      </c>
      <c r="B149" s="46" t="s">
        <v>329</v>
      </c>
      <c r="C149" s="160">
        <v>1613</v>
      </c>
      <c r="D149" s="285">
        <f>IF('Datos de Indicador'!E268="No dato","x",ROUND(IF('Datos de Indicador'!E268=0,0,IF(LOG('Datos de Indicador'!E268)&gt;D$302,10,IF(LOG('Datos de Indicador'!E268)&lt;D$301,0,10-(D$302-LOG('Datos de Indicador'!E268))/(D$302-D$301)*10))),1))</f>
        <v>10</v>
      </c>
      <c r="E149" s="153">
        <f>IF('Datos de Indicador'!E268="No dato","x",IF('Datos de Indicador'!E268="No dato","x", ('Datos de Indicador'!E268)/'Datos de Indicador'!AX268))</f>
        <v>4.9390904660269221E-3</v>
      </c>
      <c r="F149" s="154">
        <f t="shared" si="66"/>
        <v>10</v>
      </c>
      <c r="G149" s="155">
        <f t="shared" si="67"/>
        <v>10</v>
      </c>
      <c r="H149" s="285">
        <f>IF('Datos de Indicador'!F268="No dato","x",ROUND(IF('Datos de Indicador'!F268=0,0,IF(LOG('Datos de Indicador'!F268*1/40)&gt;H$302,10,IF(LOG('Datos de Indicador'!F268*1/40)&lt;H$301,0,10-(H$302-LOG('Datos de Indicador'!F268*1/40))/(H$302-H$301)*10))),1))</f>
        <v>0</v>
      </c>
      <c r="I149" s="153">
        <f>IF('Datos de Indicador'!F268="No dato","x",IF('Datos de Indicador'!F268="No dato","x",( 'Datos de Indicador'!F268*1/40)/'Datos de Indicador'!AX268))</f>
        <v>0</v>
      </c>
      <c r="J149" s="154">
        <f t="shared" si="68"/>
        <v>0</v>
      </c>
      <c r="K149" s="156">
        <f t="shared" si="69"/>
        <v>0</v>
      </c>
      <c r="L149" s="286">
        <f>IF('Datos de Indicador'!G268="No dato","x",ROUND(IF('Datos de Indicador'!G268=0,0,IF(LOG('Datos de Indicador'!G268)&gt;L$302,10,IF(LOG('Datos de Indicador'!G268)&lt;L$301,0,10-(L$302-LOG('Datos de Indicador'!G268))/(L$302-L$301)*10))),1))</f>
        <v>0</v>
      </c>
      <c r="M149" s="157">
        <f>IF('Datos de Indicador'!G268="No dato","x",IF('Datos de Indicador'!G268="No dato","x", 'Datos de Indicador'!G268/'Datos de Indicador'!AX268))</f>
        <v>0</v>
      </c>
      <c r="N149" s="158">
        <f t="shared" si="70"/>
        <v>0</v>
      </c>
      <c r="O149" s="156">
        <f t="shared" si="71"/>
        <v>0</v>
      </c>
      <c r="P149" s="155">
        <f t="shared" si="72"/>
        <v>0</v>
      </c>
      <c r="Q149" s="285">
        <f>IF('Datos de Indicador'!I268="No dato","x",ROUND(IF('Datos de Indicador'!I268=0,0,IF(LOG('Datos de Indicador'!I268)&gt;Q$302,10,IF(LOG('Datos de Indicador'!I268)&lt;Q$301,0,10-(Q$302-LOG('Datos de Indicador'!I268))/(Q$302-Q$301)*10))),1))</f>
        <v>0</v>
      </c>
      <c r="R149" s="153">
        <f>IF('Datos de Indicador'!I268="No dato","x",IF('Datos de Indicador'!I268="No dato","x",( 'Datos de Indicador'!I268)/'Datos de Indicador'!AX268))</f>
        <v>0</v>
      </c>
      <c r="S149" s="154">
        <f t="shared" si="73"/>
        <v>0</v>
      </c>
      <c r="T149" s="289">
        <f>IF('Datos de Indicador'!J268="No dato","x",ROUND(IF('Datos de Indicador'!J268=0,0,IF(LOG('Datos de Indicador'!J268)&gt;T$302,10,IF(LOG('Datos de Indicador'!J268)&lt;T$301,0,10-(T$302-LOG('Datos de Indicador'!J268))/(T$302-T$301)*10))),1))</f>
        <v>10</v>
      </c>
      <c r="U149" s="307">
        <f>IF('Datos de Indicador'!J268="No dato","x",IF('Datos de Indicador'!J268="No dato","x", ('Datos de Indicador'!J268)/'Datos de Indicador'!AX268))</f>
        <v>3.3285716686553619E-4</v>
      </c>
      <c r="V149" s="289">
        <f t="shared" si="74"/>
        <v>10</v>
      </c>
      <c r="W149" s="292">
        <f t="shared" si="75"/>
        <v>10</v>
      </c>
      <c r="X149" s="289">
        <f>IF('Datos de Indicador'!K268="No dato","x",ROUND(IF('Datos de Indicador'!K268=0,0,IF(LOG('Datos de Indicador'!K268)&gt;X$302,10,IF(LOG('Datos de Indicador'!K268)&lt;X$301,0,10-(X$302-LOG('Datos de Indicador'!K268))/(X$302-X$301)*10))),1))</f>
        <v>0</v>
      </c>
      <c r="Y149" s="310">
        <f>IF('Datos de Indicador'!K268="No dato","x",IF('Datos de Indicador'!K268="No dato","x", ('Datos de Indicador'!K268)/'Datos de Indicador'!AX268))</f>
        <v>0</v>
      </c>
      <c r="Z149" s="289">
        <f t="shared" si="76"/>
        <v>0</v>
      </c>
      <c r="AA149" s="291">
        <f t="shared" si="77"/>
        <v>0</v>
      </c>
      <c r="AB149" s="155">
        <f t="shared" si="78"/>
        <v>0</v>
      </c>
      <c r="AC149" s="155">
        <v>0</v>
      </c>
      <c r="AD149" s="155">
        <f t="shared" si="79"/>
        <v>0</v>
      </c>
      <c r="AE149" s="155">
        <v>-0.43119999766349798</v>
      </c>
      <c r="AF149" s="155">
        <f t="shared" si="80"/>
        <v>0.43119999766349798</v>
      </c>
      <c r="AG149" s="155">
        <f t="shared" si="81"/>
        <v>4.5374451299205596</v>
      </c>
      <c r="AH149" s="155">
        <v>0.287999987602234</v>
      </c>
      <c r="AI149" s="155">
        <v>2.0179998874664302</v>
      </c>
      <c r="AJ149" s="155">
        <v>0.695999979973</v>
      </c>
      <c r="AK149" s="155">
        <v>167</v>
      </c>
      <c r="AL149" s="155">
        <v>-1.3919199705123899</v>
      </c>
      <c r="AM149" s="155">
        <v>-1.4597599506378101</v>
      </c>
      <c r="AN149" s="155">
        <v>-1.64819991588592</v>
      </c>
      <c r="AO149" s="155">
        <v>-2.91179990768432</v>
      </c>
      <c r="AP149" s="155">
        <f t="shared" si="82"/>
        <v>1.1184465537950834E-2</v>
      </c>
      <c r="AQ149" s="155">
        <f t="shared" si="83"/>
        <v>6.1977882359893634E-2</v>
      </c>
      <c r="AR149" s="155">
        <f t="shared" si="84"/>
        <v>2.3358055412322762E-2</v>
      </c>
      <c r="AS149" s="155">
        <f t="shared" si="85"/>
        <v>4.53781512605042</v>
      </c>
      <c r="AT149" s="155">
        <f t="shared" si="86"/>
        <v>1.3919199705123899</v>
      </c>
      <c r="AU149" s="155">
        <f t="shared" si="87"/>
        <v>1.4597599506378101</v>
      </c>
      <c r="AV149" s="155">
        <f t="shared" si="88"/>
        <v>1.64819991588592</v>
      </c>
      <c r="AW149" s="155">
        <f t="shared" si="89"/>
        <v>2.91179990768432</v>
      </c>
      <c r="AX149" s="155">
        <f t="shared" si="90"/>
        <v>3.4694897866475376</v>
      </c>
      <c r="AY149" s="155">
        <f t="shared" si="91"/>
        <v>7.7199070815371043</v>
      </c>
      <c r="AZ149" s="155">
        <f t="shared" si="92"/>
        <v>5.9144894542666293</v>
      </c>
      <c r="BA149" s="155">
        <f t="shared" si="93"/>
        <v>3.358124112472773</v>
      </c>
      <c r="BB149" s="155">
        <f t="shared" si="94"/>
        <v>3.9134457086975813</v>
      </c>
      <c r="BC149" s="155">
        <f t="shared" si="95"/>
        <v>4.6303141606495002</v>
      </c>
      <c r="BD149" s="155">
        <f t="shared" si="96"/>
        <v>4.3229745849464924</v>
      </c>
      <c r="BE149" s="155">
        <f t="shared" si="97"/>
        <v>4.6493232064205321</v>
      </c>
      <c r="BF149" s="159">
        <f t="shared" si="98"/>
        <v>4.0895741883200936</v>
      </c>
      <c r="BG149" s="223"/>
      <c r="BH149" s="12"/>
      <c r="BI149" s="12"/>
    </row>
    <row r="150" spans="1:61">
      <c r="A150" s="48" t="s">
        <v>185</v>
      </c>
      <c r="B150" s="46" t="s">
        <v>173</v>
      </c>
      <c r="C150" s="160">
        <v>413</v>
      </c>
      <c r="D150" s="285">
        <f>IF('Datos de Indicador'!E57="No dato","x",ROUND(IF('Datos de Indicador'!E57=0,0,IF(LOG('Datos de Indicador'!E57)&gt;D$302,10,IF(LOG('Datos de Indicador'!E57)&lt;D$301,0,10-(D$302-LOG('Datos de Indicador'!E57))/(D$302-D$301)*10))),1))</f>
        <v>10</v>
      </c>
      <c r="E150" s="153">
        <f>IF('Datos de Indicador'!E57="No dato","x",IF('Datos de Indicador'!E57="No dato","x", ('Datos de Indicador'!E57)/'Datos de Indicador'!AX57))</f>
        <v>4.2115389714977372E-3</v>
      </c>
      <c r="F150" s="154">
        <f t="shared" si="66"/>
        <v>10</v>
      </c>
      <c r="G150" s="155">
        <f t="shared" si="67"/>
        <v>10</v>
      </c>
      <c r="H150" s="285">
        <f>IF('Datos de Indicador'!F57="No dato","x",ROUND(IF('Datos de Indicador'!F57=0,0,IF(LOG('Datos de Indicador'!F57*1/40)&gt;H$302,10,IF(LOG('Datos de Indicador'!F57*1/40)&lt;H$301,0,10-(H$302-LOG('Datos de Indicador'!F57*1/40))/(H$302-H$301)*10))),1))</f>
        <v>0</v>
      </c>
      <c r="I150" s="153">
        <f>IF('Datos de Indicador'!F57="No dato","x",IF('Datos de Indicador'!F57="No dato","x",( 'Datos de Indicador'!F57*1/40)/'Datos de Indicador'!AX57))</f>
        <v>0</v>
      </c>
      <c r="J150" s="154">
        <f t="shared" si="68"/>
        <v>0</v>
      </c>
      <c r="K150" s="156">
        <f t="shared" si="69"/>
        <v>0</v>
      </c>
      <c r="L150" s="286">
        <f>IF('Datos de Indicador'!G57="No dato","x",ROUND(IF('Datos de Indicador'!G57=0,0,IF(LOG('Datos de Indicador'!G57)&gt;L$302,10,IF(LOG('Datos de Indicador'!G57)&lt;L$301,0,10-(L$302-LOG('Datos de Indicador'!G57))/(L$302-L$301)*10))),1))</f>
        <v>0</v>
      </c>
      <c r="M150" s="157">
        <f>IF('Datos de Indicador'!G57="No dato","x",IF('Datos de Indicador'!G57="No dato","x", 'Datos de Indicador'!G57/'Datos de Indicador'!AX57))</f>
        <v>0</v>
      </c>
      <c r="N150" s="158">
        <f t="shared" si="70"/>
        <v>0</v>
      </c>
      <c r="O150" s="156">
        <f t="shared" si="71"/>
        <v>0</v>
      </c>
      <c r="P150" s="155">
        <f t="shared" si="72"/>
        <v>0</v>
      </c>
      <c r="Q150" s="285">
        <f>IF('Datos de Indicador'!I57="No dato","x",ROUND(IF('Datos de Indicador'!I57=0,0,IF(LOG('Datos de Indicador'!I57)&gt;Q$302,10,IF(LOG('Datos de Indicador'!I57)&lt;Q$301,0,10-(Q$302-LOG('Datos de Indicador'!I57))/(Q$302-Q$301)*10))),1))</f>
        <v>0</v>
      </c>
      <c r="R150" s="153">
        <f>IF('Datos de Indicador'!I57="No dato","x",IF('Datos de Indicador'!I57="No dato","x",( 'Datos de Indicador'!I57)/'Datos de Indicador'!AX57))</f>
        <v>0</v>
      </c>
      <c r="S150" s="154">
        <f t="shared" si="73"/>
        <v>0</v>
      </c>
      <c r="T150" s="289">
        <f>IF('Datos de Indicador'!J57="No dato","x",ROUND(IF('Datos de Indicador'!J57=0,0,IF(LOG('Datos de Indicador'!J57)&gt;T$302,10,IF(LOG('Datos de Indicador'!J57)&lt;T$301,0,10-(T$302-LOG('Datos de Indicador'!J57))/(T$302-T$301)*10))),1))</f>
        <v>10</v>
      </c>
      <c r="U150" s="307">
        <f>IF('Datos de Indicador'!J57="No dato","x",IF('Datos de Indicador'!J57="No dato","x", ('Datos de Indicador'!J57)/'Datos de Indicador'!AX57))</f>
        <v>3.3901006019063627E-4</v>
      </c>
      <c r="V150" s="289">
        <f t="shared" si="74"/>
        <v>10</v>
      </c>
      <c r="W150" s="292">
        <f t="shared" si="75"/>
        <v>10</v>
      </c>
      <c r="X150" s="289">
        <f>IF('Datos de Indicador'!K57="No dato","x",ROUND(IF('Datos de Indicador'!K57=0,0,IF(LOG('Datos de Indicador'!K57)&gt;X$302,10,IF(LOG('Datos de Indicador'!K57)&lt;X$301,0,10-(X$302-LOG('Datos de Indicador'!K57))/(X$302-X$301)*10))),1))</f>
        <v>10</v>
      </c>
      <c r="Y150" s="310">
        <f>IF('Datos de Indicador'!K57="No dato","x",IF('Datos de Indicador'!K57="No dato","x", ('Datos de Indicador'!K57)/'Datos de Indicador'!AX57))</f>
        <v>2.8289451003267707E-4</v>
      </c>
      <c r="Z150" s="289">
        <f t="shared" si="76"/>
        <v>10</v>
      </c>
      <c r="AA150" s="291">
        <f t="shared" si="77"/>
        <v>10</v>
      </c>
      <c r="AB150" s="155">
        <f t="shared" si="78"/>
        <v>0</v>
      </c>
      <c r="AC150" s="155">
        <v>6.4000003039836995E-2</v>
      </c>
      <c r="AD150" s="155">
        <f t="shared" si="79"/>
        <v>1.3617021923369573E-2</v>
      </c>
      <c r="AE150" s="155">
        <v>-0.49235999584197998</v>
      </c>
      <c r="AF150" s="155">
        <f t="shared" si="80"/>
        <v>0.49235999584197998</v>
      </c>
      <c r="AG150" s="155">
        <f t="shared" si="81"/>
        <v>6.0342634803904707</v>
      </c>
      <c r="AH150" s="155">
        <v>3.3120002746582</v>
      </c>
      <c r="AI150" s="155">
        <v>25.873998641967699</v>
      </c>
      <c r="AJ150" s="155">
        <v>14.9180002213</v>
      </c>
      <c r="AK150" s="155">
        <v>203</v>
      </c>
      <c r="AL150" s="155">
        <v>-1.30612003803253</v>
      </c>
      <c r="AM150" s="155">
        <v>-1.37080001831054</v>
      </c>
      <c r="AN150" s="155">
        <v>-1.61544001102447</v>
      </c>
      <c r="AO150" s="155">
        <v>-2.9072399139404301</v>
      </c>
      <c r="AP150" s="155">
        <f t="shared" si="82"/>
        <v>0.12862136988963882</v>
      </c>
      <c r="AQ150" s="155">
        <f t="shared" si="83"/>
        <v>0.79465596305123598</v>
      </c>
      <c r="AR150" s="155">
        <f t="shared" si="84"/>
        <v>0.50065443367352724</v>
      </c>
      <c r="AS150" s="155">
        <f t="shared" si="85"/>
        <v>5.5462184873949578</v>
      </c>
      <c r="AT150" s="155">
        <f t="shared" si="86"/>
        <v>1.30612003803253</v>
      </c>
      <c r="AU150" s="155">
        <f t="shared" si="87"/>
        <v>1.37080001831054</v>
      </c>
      <c r="AV150" s="155">
        <f t="shared" si="88"/>
        <v>1.61544001102447</v>
      </c>
      <c r="AW150" s="155">
        <f t="shared" si="89"/>
        <v>2.9072399139404301</v>
      </c>
      <c r="AX150" s="155">
        <f t="shared" si="90"/>
        <v>4.5405965122531677</v>
      </c>
      <c r="AY150" s="155">
        <f t="shared" si="91"/>
        <v>8.5068288996286139</v>
      </c>
      <c r="AZ150" s="155">
        <f t="shared" si="92"/>
        <v>6.3283964023938344</v>
      </c>
      <c r="BA150" s="155">
        <f t="shared" si="93"/>
        <v>3.4492948165787545</v>
      </c>
      <c r="BB150" s="155">
        <f t="shared" si="94"/>
        <v>5.7782029803571353</v>
      </c>
      <c r="BC150" s="155">
        <f t="shared" si="95"/>
        <v>6.5502474771133086</v>
      </c>
      <c r="BD150" s="155">
        <f t="shared" si="96"/>
        <v>6.1381751393445603</v>
      </c>
      <c r="BE150" s="155">
        <f t="shared" si="97"/>
        <v>6.4992522173289524</v>
      </c>
      <c r="BF150" s="159">
        <f t="shared" si="98"/>
        <v>6.007980083718973</v>
      </c>
      <c r="BG150" s="223"/>
      <c r="BH150" s="12"/>
      <c r="BI150" s="12"/>
    </row>
    <row r="151" spans="1:61">
      <c r="A151" s="48" t="s">
        <v>61</v>
      </c>
      <c r="B151" s="46" t="s">
        <v>225</v>
      </c>
      <c r="C151" s="160">
        <v>812</v>
      </c>
      <c r="D151" s="285">
        <f>IF('Datos de Indicador'!E126="No dato","x",ROUND(IF('Datos de Indicador'!E126=0,0,IF(LOG('Datos de Indicador'!E126)&gt;D$302,10,IF(LOG('Datos de Indicador'!E126)&lt;D$301,0,10-(D$302-LOG('Datos de Indicador'!E126))/(D$302-D$301)*10))),1))</f>
        <v>0</v>
      </c>
      <c r="E151" s="153">
        <f>IF('Datos de Indicador'!E126="No dato","x",IF('Datos de Indicador'!E126="No dato","x", ('Datos de Indicador'!E126)/'Datos de Indicador'!AX126))</f>
        <v>0</v>
      </c>
      <c r="F151" s="154">
        <f t="shared" si="66"/>
        <v>0</v>
      </c>
      <c r="G151" s="155">
        <f t="shared" si="67"/>
        <v>0</v>
      </c>
      <c r="H151" s="285">
        <f>IF('Datos de Indicador'!F126="No dato","x",ROUND(IF('Datos de Indicador'!F126=0,0,IF(LOG('Datos de Indicador'!F126*1/40)&gt;H$302,10,IF(LOG('Datos de Indicador'!F126*1/40)&lt;H$301,0,10-(H$302-LOG('Datos de Indicador'!F126*1/40))/(H$302-H$301)*10))),1))</f>
        <v>0</v>
      </c>
      <c r="I151" s="153">
        <f>IF('Datos de Indicador'!F126="No dato","x",IF('Datos de Indicador'!F126="No dato","x",( 'Datos de Indicador'!F126*1/40)/'Datos de Indicador'!AX126))</f>
        <v>0</v>
      </c>
      <c r="J151" s="154">
        <f t="shared" si="68"/>
        <v>0</v>
      </c>
      <c r="K151" s="156">
        <f t="shared" si="69"/>
        <v>0</v>
      </c>
      <c r="L151" s="286">
        <f>IF('Datos de Indicador'!G126="No dato","x",ROUND(IF('Datos de Indicador'!G126=0,0,IF(LOG('Datos de Indicador'!G126)&gt;L$302,10,IF(LOG('Datos de Indicador'!G126)&lt;L$301,0,10-(L$302-LOG('Datos de Indicador'!G126))/(L$302-L$301)*10))),1))</f>
        <v>0</v>
      </c>
      <c r="M151" s="157">
        <f>IF('Datos de Indicador'!G126="No dato","x",IF('Datos de Indicador'!G126="No dato","x", 'Datos de Indicador'!G126/'Datos de Indicador'!AX126))</f>
        <v>0</v>
      </c>
      <c r="N151" s="158">
        <f t="shared" si="70"/>
        <v>0</v>
      </c>
      <c r="O151" s="156">
        <f t="shared" si="71"/>
        <v>0</v>
      </c>
      <c r="P151" s="155">
        <f t="shared" si="72"/>
        <v>0</v>
      </c>
      <c r="Q151" s="285">
        <f>IF('Datos de Indicador'!I126="No dato","x",ROUND(IF('Datos de Indicador'!I126=0,0,IF(LOG('Datos de Indicador'!I126)&gt;Q$302,10,IF(LOG('Datos de Indicador'!I126)&lt;Q$301,0,10-(Q$302-LOG('Datos de Indicador'!I126))/(Q$302-Q$301)*10))),1))</f>
        <v>10</v>
      </c>
      <c r="R151" s="153">
        <f>IF('Datos de Indicador'!I126="No dato","x",IF('Datos de Indicador'!I126="No dato","x",( 'Datos de Indicador'!I126)/'Datos de Indicador'!AX126))</f>
        <v>2.2191116725273973E-2</v>
      </c>
      <c r="S151" s="154">
        <f t="shared" si="73"/>
        <v>10</v>
      </c>
      <c r="T151" s="289">
        <f>IF('Datos de Indicador'!J126="No dato","x",ROUND(IF('Datos de Indicador'!J126=0,0,IF(LOG('Datos de Indicador'!J126)&gt;T$302,10,IF(LOG('Datos de Indicador'!J126)&lt;T$301,0,10-(T$302-LOG('Datos de Indicador'!J126))/(T$302-T$301)*10))),1))</f>
        <v>10</v>
      </c>
      <c r="U151" s="307">
        <f>IF('Datos de Indicador'!J126="No dato","x",IF('Datos de Indicador'!J126="No dato","x", ('Datos de Indicador'!J126)/'Datos de Indicador'!AX126))</f>
        <v>3.580451333174012E-4</v>
      </c>
      <c r="V151" s="289">
        <f t="shared" si="74"/>
        <v>10</v>
      </c>
      <c r="W151" s="292">
        <f t="shared" si="75"/>
        <v>10</v>
      </c>
      <c r="X151" s="289">
        <f>IF('Datos de Indicador'!K126="No dato","x",ROUND(IF('Datos de Indicador'!K126=0,0,IF(LOG('Datos de Indicador'!K126)&gt;X$302,10,IF(LOG('Datos de Indicador'!K126)&lt;X$301,0,10-(X$302-LOG('Datos de Indicador'!K126))/(X$302-X$301)*10))),1))</f>
        <v>10</v>
      </c>
      <c r="Y151" s="310">
        <f>IF('Datos de Indicador'!K126="No dato","x",IF('Datos de Indicador'!K126="No dato","x", ('Datos de Indicador'!K126)/'Datos de Indicador'!AX126))</f>
        <v>3.2742781718225571E-4</v>
      </c>
      <c r="Z151" s="289">
        <f t="shared" si="76"/>
        <v>10</v>
      </c>
      <c r="AA151" s="291">
        <f t="shared" si="77"/>
        <v>10</v>
      </c>
      <c r="AB151" s="155">
        <f t="shared" si="78"/>
        <v>10</v>
      </c>
      <c r="AC151" s="155">
        <v>1.9000000000000001E-14</v>
      </c>
      <c r="AD151" s="155">
        <f t="shared" si="79"/>
        <v>4.0425531914893619E-15</v>
      </c>
      <c r="AE151" s="155">
        <v>-0.51300001144409202</v>
      </c>
      <c r="AF151" s="155">
        <f t="shared" si="80"/>
        <v>0.51300001144409202</v>
      </c>
      <c r="AG151" s="155">
        <f t="shared" si="81"/>
        <v>6.5394033598435097</v>
      </c>
      <c r="AH151" s="155">
        <v>0.45000001788139299</v>
      </c>
      <c r="AI151" s="155">
        <v>4.5699996948242099</v>
      </c>
      <c r="AJ151" s="155">
        <v>1.7899998426399999</v>
      </c>
      <c r="AK151" s="155">
        <v>178</v>
      </c>
      <c r="AL151" s="155">
        <v>-1.30320000648498</v>
      </c>
      <c r="AM151" s="155">
        <v>-1.5654000043869001</v>
      </c>
      <c r="AN151" s="155">
        <v>-1.7661999464035001</v>
      </c>
      <c r="AO151" s="155">
        <v>-2.9598000049590998</v>
      </c>
      <c r="AP151" s="155">
        <f t="shared" si="82"/>
        <v>1.7475728849762832E-2</v>
      </c>
      <c r="AQ151" s="155">
        <f t="shared" si="83"/>
        <v>0.14035625335250493</v>
      </c>
      <c r="AR151" s="155">
        <f t="shared" si="84"/>
        <v>6.007315620045868E-2</v>
      </c>
      <c r="AS151" s="155">
        <f t="shared" si="85"/>
        <v>4.8459383753501397</v>
      </c>
      <c r="AT151" s="155">
        <f t="shared" si="86"/>
        <v>1.30320000648498</v>
      </c>
      <c r="AU151" s="155">
        <f t="shared" si="87"/>
        <v>1.5654000043869001</v>
      </c>
      <c r="AV151" s="155">
        <f t="shared" si="88"/>
        <v>1.7661999464035001</v>
      </c>
      <c r="AW151" s="155">
        <f t="shared" si="89"/>
        <v>2.9598000049590998</v>
      </c>
      <c r="AX151" s="155">
        <f t="shared" si="90"/>
        <v>4.5770495179743031</v>
      </c>
      <c r="AY151" s="155">
        <f t="shared" si="91"/>
        <v>6.7854362362390832</v>
      </c>
      <c r="AZ151" s="155">
        <f t="shared" si="92"/>
        <v>4.4236111163407479</v>
      </c>
      <c r="BA151" s="155">
        <f t="shared" si="93"/>
        <v>2.3984292287766698</v>
      </c>
      <c r="BB151" s="155">
        <f t="shared" si="94"/>
        <v>4.0990875411373446</v>
      </c>
      <c r="BC151" s="155">
        <f t="shared" si="95"/>
        <v>4.4876320815985977</v>
      </c>
      <c r="BD151" s="155">
        <f t="shared" si="96"/>
        <v>4.0806140454235349</v>
      </c>
      <c r="BE151" s="155">
        <f t="shared" si="97"/>
        <v>4.5407279340211355</v>
      </c>
      <c r="BF151" s="159">
        <f t="shared" si="98"/>
        <v>4.4232338933072519</v>
      </c>
      <c r="BG151" s="223"/>
      <c r="BH151" s="12"/>
      <c r="BI151" s="12"/>
    </row>
    <row r="152" spans="1:61">
      <c r="A152" s="48" t="s">
        <v>316</v>
      </c>
      <c r="B152" s="46" t="s">
        <v>340</v>
      </c>
      <c r="C152" s="160">
        <v>1628</v>
      </c>
      <c r="D152" s="285">
        <f>IF('Datos de Indicador'!E283="No dato","x",ROUND(IF('Datos de Indicador'!E283=0,0,IF(LOG('Datos de Indicador'!E283)&gt;D$302,10,IF(LOG('Datos de Indicador'!E283)&lt;D$301,0,10-(D$302-LOG('Datos de Indicador'!E283))/(D$302-D$301)*10))),1))</f>
        <v>10</v>
      </c>
      <c r="E152" s="153">
        <f>IF('Datos de Indicador'!E283="No dato","x",IF('Datos de Indicador'!E283="No dato","x", ('Datos de Indicador'!E283)/'Datos de Indicador'!AX283))</f>
        <v>7.4852352767883455E-3</v>
      </c>
      <c r="F152" s="154">
        <f t="shared" si="66"/>
        <v>10</v>
      </c>
      <c r="G152" s="155">
        <f t="shared" si="67"/>
        <v>10</v>
      </c>
      <c r="H152" s="285">
        <f>IF('Datos de Indicador'!F283="No dato","x",ROUND(IF('Datos de Indicador'!F283=0,0,IF(LOG('Datos de Indicador'!F283*1/40)&gt;H$302,10,IF(LOG('Datos de Indicador'!F283*1/40)&lt;H$301,0,10-(H$302-LOG('Datos de Indicador'!F283*1/40))/(H$302-H$301)*10))),1))</f>
        <v>0</v>
      </c>
      <c r="I152" s="153">
        <f>IF('Datos de Indicador'!F283="No dato","x",IF('Datos de Indicador'!F283="No dato","x",( 'Datos de Indicador'!F283*1/40)/'Datos de Indicador'!AX283))</f>
        <v>0</v>
      </c>
      <c r="J152" s="154">
        <f t="shared" si="68"/>
        <v>0</v>
      </c>
      <c r="K152" s="156">
        <f t="shared" si="69"/>
        <v>0</v>
      </c>
      <c r="L152" s="286">
        <f>IF('Datos de Indicador'!G283="No dato","x",ROUND(IF('Datos de Indicador'!G283=0,0,IF(LOG('Datos de Indicador'!G283)&gt;L$302,10,IF(LOG('Datos de Indicador'!G283)&lt;L$301,0,10-(L$302-LOG('Datos de Indicador'!G283))/(L$302-L$301)*10))),1))</f>
        <v>0</v>
      </c>
      <c r="M152" s="157">
        <f>IF('Datos de Indicador'!G283="No dato","x",IF('Datos de Indicador'!G283="No dato","x", 'Datos de Indicador'!G283/'Datos de Indicador'!AX283))</f>
        <v>0</v>
      </c>
      <c r="N152" s="158">
        <f t="shared" si="70"/>
        <v>0</v>
      </c>
      <c r="O152" s="156">
        <f t="shared" si="71"/>
        <v>0</v>
      </c>
      <c r="P152" s="155">
        <f t="shared" si="72"/>
        <v>0</v>
      </c>
      <c r="Q152" s="285">
        <f>IF('Datos de Indicador'!I283="No dato","x",ROUND(IF('Datos de Indicador'!I283=0,0,IF(LOG('Datos de Indicador'!I283)&gt;Q$302,10,IF(LOG('Datos de Indicador'!I283)&lt;Q$301,0,10-(Q$302-LOG('Datos de Indicador'!I283))/(Q$302-Q$301)*10))),1))</f>
        <v>0</v>
      </c>
      <c r="R152" s="153">
        <f>IF('Datos de Indicador'!I283="No dato","x",IF('Datos de Indicador'!I283="No dato","x",( 'Datos de Indicador'!I283)/'Datos de Indicador'!AX283))</f>
        <v>0</v>
      </c>
      <c r="S152" s="154">
        <f t="shared" si="73"/>
        <v>0</v>
      </c>
      <c r="T152" s="289">
        <f>IF('Datos de Indicador'!J283="No dato","x",ROUND(IF('Datos de Indicador'!J283=0,0,IF(LOG('Datos de Indicador'!J283)&gt;T$302,10,IF(LOG('Datos de Indicador'!J283)&lt;T$301,0,10-(T$302-LOG('Datos de Indicador'!J283))/(T$302-T$301)*10))),1))</f>
        <v>10</v>
      </c>
      <c r="U152" s="307">
        <f>IF('Datos de Indicador'!J283="No dato","x",IF('Datos de Indicador'!J283="No dato","x", ('Datos de Indicador'!J283)/'Datos de Indicador'!AX283))</f>
        <v>3.1091199167473309E-4</v>
      </c>
      <c r="V152" s="289">
        <f t="shared" si="74"/>
        <v>10</v>
      </c>
      <c r="W152" s="292">
        <f t="shared" si="75"/>
        <v>10</v>
      </c>
      <c r="X152" s="289">
        <f>IF('Datos de Indicador'!K283="No dato","x",ROUND(IF('Datos de Indicador'!K283=0,0,IF(LOG('Datos de Indicador'!K283)&gt;X$302,10,IF(LOG('Datos de Indicador'!K283)&lt;X$301,0,10-(X$302-LOG('Datos de Indicador'!K283))/(X$302-X$301)*10))),1))</f>
        <v>0</v>
      </c>
      <c r="Y152" s="310">
        <f>IF('Datos de Indicador'!K283="No dato","x",IF('Datos de Indicador'!K283="No dato","x", ('Datos de Indicador'!K283)/'Datos de Indicador'!AX283))</f>
        <v>0</v>
      </c>
      <c r="Z152" s="289">
        <f t="shared" si="76"/>
        <v>0</v>
      </c>
      <c r="AA152" s="291">
        <f t="shared" si="77"/>
        <v>0</v>
      </c>
      <c r="AB152" s="155">
        <f t="shared" si="78"/>
        <v>0</v>
      </c>
      <c r="AC152" s="155">
        <v>0.120000004768372</v>
      </c>
      <c r="AD152" s="155">
        <f t="shared" si="79"/>
        <v>2.5531915908164254E-2</v>
      </c>
      <c r="AE152" s="155">
        <v>-0.39480000734329201</v>
      </c>
      <c r="AF152" s="155">
        <f t="shared" si="80"/>
        <v>0.39480000734329201</v>
      </c>
      <c r="AG152" s="155">
        <f t="shared" si="81"/>
        <v>3.6465985784015209</v>
      </c>
      <c r="AH152" s="155">
        <v>7.0000004768371502</v>
      </c>
      <c r="AI152" s="155">
        <v>54.959999084472599</v>
      </c>
      <c r="AJ152" s="155">
        <v>32.569999694800003</v>
      </c>
      <c r="AK152" s="155">
        <v>241</v>
      </c>
      <c r="AL152" s="155">
        <v>-1.24180006980896</v>
      </c>
      <c r="AM152" s="155">
        <v>-1.41139996051788</v>
      </c>
      <c r="AN152" s="155">
        <v>-1.6579999923705999</v>
      </c>
      <c r="AO152" s="155">
        <v>-2.91999983787536</v>
      </c>
      <c r="AP152" s="155">
        <f t="shared" si="82"/>
        <v>0.27184467871212237</v>
      </c>
      <c r="AQ152" s="155">
        <f t="shared" si="83"/>
        <v>1.6879606282009614</v>
      </c>
      <c r="AR152" s="155">
        <f t="shared" si="84"/>
        <v>1.0930630453178845</v>
      </c>
      <c r="AS152" s="155">
        <f t="shared" si="85"/>
        <v>6.6106442577030808</v>
      </c>
      <c r="AT152" s="155">
        <f t="shared" si="86"/>
        <v>1.24180006980896</v>
      </c>
      <c r="AU152" s="155">
        <f t="shared" si="87"/>
        <v>1.41139996051788</v>
      </c>
      <c r="AV152" s="155">
        <f t="shared" si="88"/>
        <v>1.6579999923705999</v>
      </c>
      <c r="AW152" s="155">
        <f t="shared" si="89"/>
        <v>2.91999983787536</v>
      </c>
      <c r="AX152" s="155">
        <f t="shared" si="90"/>
        <v>5.3435522788113499</v>
      </c>
      <c r="AY152" s="155">
        <f t="shared" si="91"/>
        <v>8.1476899086200021</v>
      </c>
      <c r="AZ152" s="155">
        <f t="shared" si="92"/>
        <v>5.7906698105178993</v>
      </c>
      <c r="BA152" s="155">
        <f t="shared" si="93"/>
        <v>3.1941779644898376</v>
      </c>
      <c r="BB152" s="155">
        <f t="shared" si="94"/>
        <v>4.2692328262539121</v>
      </c>
      <c r="BC152" s="155">
        <f t="shared" si="95"/>
        <v>4.9726084228034937</v>
      </c>
      <c r="BD152" s="155">
        <f t="shared" si="96"/>
        <v>4.4806221426392971</v>
      </c>
      <c r="BE152" s="155">
        <f t="shared" si="97"/>
        <v>4.9674703703654863</v>
      </c>
      <c r="BF152" s="159">
        <f t="shared" si="98"/>
        <v>3.9453550823849475</v>
      </c>
      <c r="BG152" s="223"/>
      <c r="BH152" s="12"/>
      <c r="BI152" s="12"/>
    </row>
    <row r="153" spans="1:61">
      <c r="A153" s="48" t="s">
        <v>316</v>
      </c>
      <c r="B153" s="46" t="s">
        <v>330</v>
      </c>
      <c r="C153" s="160">
        <v>1614</v>
      </c>
      <c r="D153" s="285">
        <f>IF('Datos de Indicador'!E269="No dato","x",ROUND(IF('Datos de Indicador'!E269=0,0,IF(LOG('Datos de Indicador'!E269)&gt;D$302,10,IF(LOG('Datos de Indicador'!E269)&lt;D$301,0,10-(D$302-LOG('Datos de Indicador'!E269))/(D$302-D$301)*10))),1))</f>
        <v>0</v>
      </c>
      <c r="E153" s="153">
        <f>IF('Datos de Indicador'!E269="No dato","x",IF('Datos de Indicador'!E269="No dato","x", ('Datos de Indicador'!E269)/'Datos de Indicador'!AX269))</f>
        <v>0</v>
      </c>
      <c r="F153" s="154">
        <f t="shared" si="66"/>
        <v>0</v>
      </c>
      <c r="G153" s="155">
        <f t="shared" si="67"/>
        <v>0</v>
      </c>
      <c r="H153" s="285">
        <f>IF('Datos de Indicador'!F269="No dato","x",ROUND(IF('Datos de Indicador'!F269=0,0,IF(LOG('Datos de Indicador'!F269*1/40)&gt;H$302,10,IF(LOG('Datos de Indicador'!F269*1/40)&lt;H$301,0,10-(H$302-LOG('Datos de Indicador'!F269*1/40))/(H$302-H$301)*10))),1))</f>
        <v>0</v>
      </c>
      <c r="I153" s="153">
        <f>IF('Datos de Indicador'!F269="No dato","x",IF('Datos de Indicador'!F269="No dato","x",( 'Datos de Indicador'!F269*1/40)/'Datos de Indicador'!AX269))</f>
        <v>0</v>
      </c>
      <c r="J153" s="154">
        <f t="shared" si="68"/>
        <v>0</v>
      </c>
      <c r="K153" s="156">
        <f t="shared" si="69"/>
        <v>0</v>
      </c>
      <c r="L153" s="286">
        <f>IF('Datos de Indicador'!G269="No dato","x",ROUND(IF('Datos de Indicador'!G269=0,0,IF(LOG('Datos de Indicador'!G269)&gt;L$302,10,IF(LOG('Datos de Indicador'!G269)&lt;L$301,0,10-(L$302-LOG('Datos de Indicador'!G269))/(L$302-L$301)*10))),1))</f>
        <v>0</v>
      </c>
      <c r="M153" s="157">
        <f>IF('Datos de Indicador'!G269="No dato","x",IF('Datos de Indicador'!G269="No dato","x", 'Datos de Indicador'!G269/'Datos de Indicador'!AX269))</f>
        <v>0</v>
      </c>
      <c r="N153" s="158">
        <f t="shared" si="70"/>
        <v>0</v>
      </c>
      <c r="O153" s="156">
        <f t="shared" si="71"/>
        <v>0</v>
      </c>
      <c r="P153" s="155">
        <f t="shared" si="72"/>
        <v>0</v>
      </c>
      <c r="Q153" s="285">
        <f>IF('Datos de Indicador'!I269="No dato","x",ROUND(IF('Datos de Indicador'!I269=0,0,IF(LOG('Datos de Indicador'!I269)&gt;Q$302,10,IF(LOG('Datos de Indicador'!I269)&lt;Q$301,0,10-(Q$302-LOG('Datos de Indicador'!I269))/(Q$302-Q$301)*10))),1))</f>
        <v>0</v>
      </c>
      <c r="R153" s="153">
        <f>IF('Datos de Indicador'!I269="No dato","x",IF('Datos de Indicador'!I269="No dato","x",( 'Datos de Indicador'!I269)/'Datos de Indicador'!AX269))</f>
        <v>0</v>
      </c>
      <c r="S153" s="154">
        <f t="shared" si="73"/>
        <v>0</v>
      </c>
      <c r="T153" s="289">
        <f>IF('Datos de Indicador'!J269="No dato","x",ROUND(IF('Datos de Indicador'!J269=0,0,IF(LOG('Datos de Indicador'!J269)&gt;T$302,10,IF(LOG('Datos de Indicador'!J269)&lt;T$301,0,10-(T$302-LOG('Datos de Indicador'!J269))/(T$302-T$301)*10))),1))</f>
        <v>10</v>
      </c>
      <c r="U153" s="307">
        <f>IF('Datos de Indicador'!J269="No dato","x",IF('Datos de Indicador'!J269="No dato","x", ('Datos de Indicador'!J269)/'Datos de Indicador'!AX269))</f>
        <v>3.0496401276248423E-4</v>
      </c>
      <c r="V153" s="289">
        <f t="shared" si="74"/>
        <v>10</v>
      </c>
      <c r="W153" s="292">
        <f t="shared" si="75"/>
        <v>10</v>
      </c>
      <c r="X153" s="289">
        <f>IF('Datos de Indicador'!K269="No dato","x",ROUND(IF('Datos de Indicador'!K269=0,0,IF(LOG('Datos de Indicador'!K269)&gt;X$302,10,IF(LOG('Datos de Indicador'!K269)&lt;X$301,0,10-(X$302-LOG('Datos de Indicador'!K269))/(X$302-X$301)*10))),1))</f>
        <v>0</v>
      </c>
      <c r="Y153" s="310">
        <f>IF('Datos de Indicador'!K269="No dato","x",IF('Datos de Indicador'!K269="No dato","x", ('Datos de Indicador'!K269)/'Datos de Indicador'!AX269))</f>
        <v>0</v>
      </c>
      <c r="Z153" s="289">
        <f t="shared" si="76"/>
        <v>0</v>
      </c>
      <c r="AA153" s="291">
        <f t="shared" si="77"/>
        <v>0</v>
      </c>
      <c r="AB153" s="155">
        <f t="shared" si="78"/>
        <v>0</v>
      </c>
      <c r="AC153" s="155">
        <v>0</v>
      </c>
      <c r="AD153" s="155">
        <f t="shared" si="79"/>
        <v>0</v>
      </c>
      <c r="AE153" s="155">
        <v>-0.40819999575614901</v>
      </c>
      <c r="AF153" s="155">
        <f t="shared" si="80"/>
        <v>0.40819999575614901</v>
      </c>
      <c r="AG153" s="155">
        <f t="shared" si="81"/>
        <v>3.9745473872604675</v>
      </c>
      <c r="AH153" s="155">
        <v>1.3359999656677199</v>
      </c>
      <c r="AI153" s="155">
        <v>12.78600025177</v>
      </c>
      <c r="AJ153" s="155">
        <v>6.7279996871899996</v>
      </c>
      <c r="AK153" s="155">
        <v>192</v>
      </c>
      <c r="AL153" s="155">
        <v>-1.4534000158309901</v>
      </c>
      <c r="AM153" s="155">
        <v>-1.57695996761322</v>
      </c>
      <c r="AN153" s="155">
        <v>-1.700080037117</v>
      </c>
      <c r="AO153" s="155">
        <v>-2.9138400554656898</v>
      </c>
      <c r="AP153" s="155">
        <f t="shared" si="82"/>
        <v>5.1883493812338644E-2</v>
      </c>
      <c r="AQ153" s="155">
        <f t="shared" si="83"/>
        <v>0.3926904180617572</v>
      </c>
      <c r="AR153" s="155">
        <f t="shared" si="84"/>
        <v>0.22579453165152488</v>
      </c>
      <c r="AS153" s="155">
        <f t="shared" si="85"/>
        <v>5.2380952380952381</v>
      </c>
      <c r="AT153" s="155">
        <f t="shared" si="86"/>
        <v>1.4534000158309901</v>
      </c>
      <c r="AU153" s="155">
        <f t="shared" si="87"/>
        <v>1.57695996761322</v>
      </c>
      <c r="AV153" s="155">
        <f t="shared" si="88"/>
        <v>1.700080037117</v>
      </c>
      <c r="AW153" s="155">
        <f t="shared" si="89"/>
        <v>2.9138400554656898</v>
      </c>
      <c r="AX153" s="155">
        <f t="shared" si="90"/>
        <v>2.7019869678457962</v>
      </c>
      <c r="AY153" s="155">
        <f t="shared" si="91"/>
        <v>6.6831791072019229</v>
      </c>
      <c r="AZ153" s="155">
        <f t="shared" si="92"/>
        <v>5.2590070058882601</v>
      </c>
      <c r="BA153" s="155">
        <f t="shared" si="93"/>
        <v>3.3173342078907808</v>
      </c>
      <c r="BB153" s="155">
        <f t="shared" si="94"/>
        <v>2.1256450769430226</v>
      </c>
      <c r="BC153" s="155">
        <f t="shared" si="95"/>
        <v>2.8459782542106136</v>
      </c>
      <c r="BD153" s="155">
        <f t="shared" si="96"/>
        <v>2.5808002562566306</v>
      </c>
      <c r="BE153" s="155">
        <f t="shared" si="97"/>
        <v>3.0925715743310032</v>
      </c>
      <c r="BF153" s="159">
        <f t="shared" si="98"/>
        <v>2.3290912312100782</v>
      </c>
      <c r="BG153" s="223"/>
      <c r="BH153" s="12"/>
      <c r="BI153" s="12"/>
    </row>
    <row r="154" spans="1:61">
      <c r="A154" s="48" t="s">
        <v>280</v>
      </c>
      <c r="B154" s="46" t="s">
        <v>280</v>
      </c>
      <c r="C154" s="160">
        <v>1401</v>
      </c>
      <c r="D154" s="285">
        <f>IF('Datos de Indicador'!E217="No dato","x",ROUND(IF('Datos de Indicador'!E217=0,0,IF(LOG('Datos de Indicador'!E217)&gt;D$302,10,IF(LOG('Datos de Indicador'!E217)&lt;D$301,0,10-(D$302-LOG('Datos de Indicador'!E217))/(D$302-D$301)*10))),1))</f>
        <v>10</v>
      </c>
      <c r="E154" s="153">
        <f>IF('Datos de Indicador'!E217="No dato","x",IF('Datos de Indicador'!E217="No dato","x", ('Datos de Indicador'!E217)/'Datos de Indicador'!AX217))</f>
        <v>2.2343312733726452E-2</v>
      </c>
      <c r="F154" s="154">
        <f t="shared" si="66"/>
        <v>10</v>
      </c>
      <c r="G154" s="155">
        <f t="shared" si="67"/>
        <v>10</v>
      </c>
      <c r="H154" s="285">
        <f>IF('Datos de Indicador'!F217="No dato","x",ROUND(IF('Datos de Indicador'!F217=0,0,IF(LOG('Datos de Indicador'!F217*1/40)&gt;H$302,10,IF(LOG('Datos de Indicador'!F217*1/40)&lt;H$301,0,10-(H$302-LOG('Datos de Indicador'!F217*1/40))/(H$302-H$301)*10))),1))</f>
        <v>0</v>
      </c>
      <c r="I154" s="153">
        <f>IF('Datos de Indicador'!F217="No dato","x",IF('Datos de Indicador'!F217="No dato","x",( 'Datos de Indicador'!F217*1/40)/'Datos de Indicador'!AX217))</f>
        <v>0</v>
      </c>
      <c r="J154" s="154">
        <f t="shared" si="68"/>
        <v>0</v>
      </c>
      <c r="K154" s="156">
        <f t="shared" si="69"/>
        <v>0</v>
      </c>
      <c r="L154" s="286">
        <f>IF('Datos de Indicador'!G217="No dato","x",ROUND(IF('Datos de Indicador'!G217=0,0,IF(LOG('Datos de Indicador'!G217)&gt;L$302,10,IF(LOG('Datos de Indicador'!G217)&lt;L$301,0,10-(L$302-LOG('Datos de Indicador'!G217))/(L$302-L$301)*10))),1))</f>
        <v>0</v>
      </c>
      <c r="M154" s="157">
        <f>IF('Datos de Indicador'!G217="No dato","x",IF('Datos de Indicador'!G217="No dato","x", 'Datos de Indicador'!G217/'Datos de Indicador'!AX217))</f>
        <v>0</v>
      </c>
      <c r="N154" s="158">
        <f t="shared" si="70"/>
        <v>0</v>
      </c>
      <c r="O154" s="156">
        <f t="shared" si="71"/>
        <v>0</v>
      </c>
      <c r="P154" s="155">
        <f t="shared" si="72"/>
        <v>0</v>
      </c>
      <c r="Q154" s="285">
        <f>IF('Datos de Indicador'!I217="No dato","x",ROUND(IF('Datos de Indicador'!I217=0,0,IF(LOG('Datos de Indicador'!I217)&gt;Q$302,10,IF(LOG('Datos de Indicador'!I217)&lt;Q$301,0,10-(Q$302-LOG('Datos de Indicador'!I217))/(Q$302-Q$301)*10))),1))</f>
        <v>0</v>
      </c>
      <c r="R154" s="153">
        <f>IF('Datos de Indicador'!I217="No dato","x",IF('Datos de Indicador'!I217="No dato","x",( 'Datos de Indicador'!I217)/'Datos de Indicador'!AX217))</f>
        <v>0</v>
      </c>
      <c r="S154" s="154">
        <f t="shared" si="73"/>
        <v>0</v>
      </c>
      <c r="T154" s="289">
        <f>IF('Datos de Indicador'!J217="No dato","x",ROUND(IF('Datos de Indicador'!J217=0,0,IF(LOG('Datos de Indicador'!J217)&gt;T$302,10,IF(LOG('Datos de Indicador'!J217)&lt;T$301,0,10-(T$302-LOG('Datos de Indicador'!J217))/(T$302-T$301)*10))),1))</f>
        <v>10</v>
      </c>
      <c r="U154" s="307">
        <f>IF('Datos de Indicador'!J217="No dato","x",IF('Datos de Indicador'!J217="No dato","x", ('Datos de Indicador'!J217)/'Datos de Indicador'!AX217))</f>
        <v>3.389041609531731E-4</v>
      </c>
      <c r="V154" s="289">
        <f t="shared" si="74"/>
        <v>10</v>
      </c>
      <c r="W154" s="292">
        <f t="shared" si="75"/>
        <v>10</v>
      </c>
      <c r="X154" s="289">
        <f>IF('Datos de Indicador'!K217="No dato","x",ROUND(IF('Datos de Indicador'!K217=0,0,IF(LOG('Datos de Indicador'!K217)&gt;X$302,10,IF(LOG('Datos de Indicador'!K217)&lt;X$301,0,10-(X$302-LOG('Datos de Indicador'!K217))/(X$302-X$301)*10))),1))</f>
        <v>0</v>
      </c>
      <c r="Y154" s="310">
        <f>IF('Datos de Indicador'!K217="No dato","x",IF('Datos de Indicador'!K217="No dato","x", ('Datos de Indicador'!K217)/'Datos de Indicador'!AX217))</f>
        <v>0</v>
      </c>
      <c r="Z154" s="289">
        <f t="shared" si="76"/>
        <v>0</v>
      </c>
      <c r="AA154" s="291">
        <f t="shared" si="77"/>
        <v>0</v>
      </c>
      <c r="AB154" s="155">
        <f t="shared" si="78"/>
        <v>0</v>
      </c>
      <c r="AC154" s="155">
        <v>0</v>
      </c>
      <c r="AD154" s="155">
        <f t="shared" si="79"/>
        <v>0</v>
      </c>
      <c r="AE154" s="155">
        <v>-0.45524001121521002</v>
      </c>
      <c r="AF154" s="155">
        <f t="shared" si="80"/>
        <v>0.45524001121521002</v>
      </c>
      <c r="AG154" s="155">
        <f t="shared" si="81"/>
        <v>5.1257959229460583</v>
      </c>
      <c r="AH154" s="155">
        <v>3.2000001519917998E-2</v>
      </c>
      <c r="AI154" s="155">
        <v>2.80800008773803</v>
      </c>
      <c r="AJ154" s="155">
        <v>1.4360001087200001</v>
      </c>
      <c r="AK154" s="155">
        <v>114</v>
      </c>
      <c r="AL154" s="155">
        <v>-1.3502000570297199</v>
      </c>
      <c r="AM154" s="155">
        <v>-1.5574799776077199</v>
      </c>
      <c r="AN154" s="155">
        <v>-1.65828001499176</v>
      </c>
      <c r="AO154" s="155">
        <v>-2.9673199653625399</v>
      </c>
      <c r="AP154" s="155">
        <f t="shared" si="82"/>
        <v>1.2427185056278836E-3</v>
      </c>
      <c r="AQ154" s="155">
        <f t="shared" si="83"/>
        <v>8.6240787318821746E-2</v>
      </c>
      <c r="AR154" s="155">
        <f t="shared" si="84"/>
        <v>4.8192774535545935E-2</v>
      </c>
      <c r="AS154" s="155">
        <f t="shared" si="85"/>
        <v>3.0532212885154064</v>
      </c>
      <c r="AT154" s="155">
        <f t="shared" si="86"/>
        <v>1.3502000570297199</v>
      </c>
      <c r="AU154" s="155">
        <f t="shared" si="87"/>
        <v>1.5574799776077199</v>
      </c>
      <c r="AV154" s="155">
        <f t="shared" si="88"/>
        <v>1.65828001499176</v>
      </c>
      <c r="AW154" s="155">
        <f t="shared" si="89"/>
        <v>2.9673199653625399</v>
      </c>
      <c r="AX154" s="155">
        <f t="shared" si="90"/>
        <v>3.9903116408309569</v>
      </c>
      <c r="AY154" s="155">
        <f t="shared" si="91"/>
        <v>6.855495213459049</v>
      </c>
      <c r="AZ154" s="155">
        <f t="shared" si="92"/>
        <v>5.7871318482124181</v>
      </c>
      <c r="BA154" s="155">
        <f t="shared" si="93"/>
        <v>2.2480781267056602</v>
      </c>
      <c r="BB154" s="155">
        <f t="shared" si="94"/>
        <v>3.9985923932227645</v>
      </c>
      <c r="BC154" s="155">
        <f t="shared" si="95"/>
        <v>4.4902893334629788</v>
      </c>
      <c r="BD154" s="155">
        <f t="shared" si="96"/>
        <v>4.3058874371246603</v>
      </c>
      <c r="BE154" s="155">
        <f t="shared" si="97"/>
        <v>4.2168832358701778</v>
      </c>
      <c r="BF154" s="159">
        <f t="shared" si="98"/>
        <v>4.1876326538243429</v>
      </c>
      <c r="BG154" s="223"/>
      <c r="BH154" s="12"/>
      <c r="BI154" s="12"/>
    </row>
    <row r="155" spans="1:61">
      <c r="A155" s="48" t="s">
        <v>61</v>
      </c>
      <c r="B155" s="46" t="s">
        <v>226</v>
      </c>
      <c r="C155" s="160">
        <v>813</v>
      </c>
      <c r="D155" s="285">
        <f>IF('Datos de Indicador'!E127="No dato","x",ROUND(IF('Datos de Indicador'!E127=0,0,IF(LOG('Datos de Indicador'!E127)&gt;D$302,10,IF(LOG('Datos de Indicador'!E127)&lt;D$301,0,10-(D$302-LOG('Datos de Indicador'!E127))/(D$302-D$301)*10))),1))</f>
        <v>10</v>
      </c>
      <c r="E155" s="153">
        <f>IF('Datos de Indicador'!E127="No dato","x",IF('Datos de Indicador'!E127="No dato","x", ('Datos de Indicador'!E127)/'Datos de Indicador'!AX127))</f>
        <v>6.6938820786607641E-5</v>
      </c>
      <c r="F155" s="154">
        <f t="shared" si="66"/>
        <v>10</v>
      </c>
      <c r="G155" s="155">
        <f t="shared" si="67"/>
        <v>10</v>
      </c>
      <c r="H155" s="285">
        <f>IF('Datos de Indicador'!F127="No dato","x",ROUND(IF('Datos de Indicador'!F127=0,0,IF(LOG('Datos de Indicador'!F127*1/40)&gt;H$302,10,IF(LOG('Datos de Indicador'!F127*1/40)&lt;H$301,0,10-(H$302-LOG('Datos de Indicador'!F127*1/40))/(H$302-H$301)*10))),1))</f>
        <v>0</v>
      </c>
      <c r="I155" s="153">
        <f>IF('Datos de Indicador'!F127="No dato","x",IF('Datos de Indicador'!F127="No dato","x",( 'Datos de Indicador'!F127*1/40)/'Datos de Indicador'!AX127))</f>
        <v>0</v>
      </c>
      <c r="J155" s="154">
        <f t="shared" si="68"/>
        <v>0</v>
      </c>
      <c r="K155" s="156">
        <f t="shared" si="69"/>
        <v>0</v>
      </c>
      <c r="L155" s="286">
        <f>IF('Datos de Indicador'!G127="No dato","x",ROUND(IF('Datos de Indicador'!G127=0,0,IF(LOG('Datos de Indicador'!G127)&gt;L$302,10,IF(LOG('Datos de Indicador'!G127)&lt;L$301,0,10-(L$302-LOG('Datos de Indicador'!G127))/(L$302-L$301)*10))),1))</f>
        <v>0</v>
      </c>
      <c r="M155" s="157">
        <f>IF('Datos de Indicador'!G127="No dato","x",IF('Datos de Indicador'!G127="No dato","x", 'Datos de Indicador'!G127/'Datos de Indicador'!AX127))</f>
        <v>0</v>
      </c>
      <c r="N155" s="158">
        <f t="shared" si="70"/>
        <v>0</v>
      </c>
      <c r="O155" s="156">
        <f t="shared" si="71"/>
        <v>0</v>
      </c>
      <c r="P155" s="155">
        <f t="shared" si="72"/>
        <v>0</v>
      </c>
      <c r="Q155" s="285">
        <f>IF('Datos de Indicador'!I127="No dato","x",ROUND(IF('Datos de Indicador'!I127=0,0,IF(LOG('Datos de Indicador'!I127)&gt;Q$302,10,IF(LOG('Datos de Indicador'!I127)&lt;Q$301,0,10-(Q$302-LOG('Datos de Indicador'!I127))/(Q$302-Q$301)*10))),1))</f>
        <v>10</v>
      </c>
      <c r="R155" s="153">
        <f>IF('Datos de Indicador'!I127="No dato","x",IF('Datos de Indicador'!I127="No dato","x",( 'Datos de Indicador'!I127)/'Datos de Indicador'!AX127))</f>
        <v>2.1037915104362405E-2</v>
      </c>
      <c r="S155" s="154">
        <f t="shared" si="73"/>
        <v>10</v>
      </c>
      <c r="T155" s="289">
        <f>IF('Datos de Indicador'!J127="No dato","x",ROUND(IF('Datos de Indicador'!J127=0,0,IF(LOG('Datos de Indicador'!J127)&gt;T$302,10,IF(LOG('Datos de Indicador'!J127)&lt;T$301,0,10-(T$302-LOG('Datos de Indicador'!J127))/(T$302-T$301)*10))),1))</f>
        <v>10</v>
      </c>
      <c r="U155" s="307">
        <f>IF('Datos de Indicador'!J127="No dato","x",IF('Datos de Indicador'!J127="No dato","x", ('Datos de Indicador'!J127)/'Datos de Indicador'!AX127))</f>
        <v>3.2916686987380118E-4</v>
      </c>
      <c r="V155" s="289">
        <f t="shared" si="74"/>
        <v>10</v>
      </c>
      <c r="W155" s="292">
        <f t="shared" si="75"/>
        <v>10</v>
      </c>
      <c r="X155" s="289">
        <f>IF('Datos de Indicador'!K127="No dato","x",ROUND(IF('Datos de Indicador'!K127=0,0,IF(LOG('Datos de Indicador'!K127)&gt;X$302,10,IF(LOG('Datos de Indicador'!K127)&lt;X$301,0,10-(X$302-LOG('Datos de Indicador'!K127))/(X$302-X$301)*10))),1))</f>
        <v>10</v>
      </c>
      <c r="Y155" s="310">
        <f>IF('Datos de Indicador'!K127="No dato","x",IF('Datos de Indicador'!K127="No dato","x", ('Datos de Indicador'!K127)/'Datos de Indicador'!AX127))</f>
        <v>3.1637266610722882E-4</v>
      </c>
      <c r="Z155" s="289">
        <f t="shared" si="76"/>
        <v>10</v>
      </c>
      <c r="AA155" s="291">
        <f t="shared" si="77"/>
        <v>10</v>
      </c>
      <c r="AB155" s="155">
        <f t="shared" si="78"/>
        <v>10</v>
      </c>
      <c r="AC155" s="155">
        <v>0</v>
      </c>
      <c r="AD155" s="155">
        <f t="shared" si="79"/>
        <v>0</v>
      </c>
      <c r="AE155" s="155">
        <v>-0.42779999971389798</v>
      </c>
      <c r="AF155" s="155">
        <f t="shared" si="80"/>
        <v>0.42779999971389798</v>
      </c>
      <c r="AG155" s="155">
        <f t="shared" si="81"/>
        <v>4.4542342163481017</v>
      </c>
      <c r="AH155" s="155">
        <v>0.38000002503395103</v>
      </c>
      <c r="AI155" s="155">
        <v>3.20000028610229</v>
      </c>
      <c r="AJ155" s="155">
        <v>1.44000005722</v>
      </c>
      <c r="AK155" s="155">
        <v>169</v>
      </c>
      <c r="AL155" s="155">
        <v>-1.4614000320434499</v>
      </c>
      <c r="AM155" s="155">
        <v>-1.7800000905990601</v>
      </c>
      <c r="AN155" s="155">
        <v>-1.69599997997283</v>
      </c>
      <c r="AO155" s="155">
        <v>-2.9251999855041499</v>
      </c>
      <c r="AP155" s="155">
        <f t="shared" si="82"/>
        <v>1.4757282525590332E-2</v>
      </c>
      <c r="AQ155" s="155">
        <f t="shared" si="83"/>
        <v>9.8280105224719916E-2</v>
      </c>
      <c r="AR155" s="155">
        <f t="shared" si="84"/>
        <v>4.8327014508818718E-2</v>
      </c>
      <c r="AS155" s="155">
        <f t="shared" si="85"/>
        <v>4.5938375350140053</v>
      </c>
      <c r="AT155" s="155">
        <f t="shared" si="86"/>
        <v>1.4614000320434499</v>
      </c>
      <c r="AU155" s="155">
        <f t="shared" si="87"/>
        <v>1.7800000905990601</v>
      </c>
      <c r="AV155" s="155">
        <f t="shared" si="88"/>
        <v>1.69599997997283</v>
      </c>
      <c r="AW155" s="155">
        <f t="shared" si="89"/>
        <v>2.9251999855041499</v>
      </c>
      <c r="AX155" s="155">
        <f t="shared" si="90"/>
        <v>2.6021165958949655</v>
      </c>
      <c r="AY155" s="155">
        <f t="shared" si="91"/>
        <v>4.8871266761170276</v>
      </c>
      <c r="AZ155" s="155">
        <f t="shared" si="92"/>
        <v>5.3105567282659702</v>
      </c>
      <c r="BA155" s="155">
        <f t="shared" si="93"/>
        <v>3.0902082778193014</v>
      </c>
      <c r="BB155" s="155">
        <f t="shared" si="94"/>
        <v>5.4361456464034257</v>
      </c>
      <c r="BC155" s="155">
        <f t="shared" si="95"/>
        <v>5.8309011302236256</v>
      </c>
      <c r="BD155" s="155">
        <f t="shared" si="96"/>
        <v>5.8931472904624647</v>
      </c>
      <c r="BE155" s="155">
        <f t="shared" si="97"/>
        <v>6.280674302138884</v>
      </c>
      <c r="BF155" s="159">
        <f t="shared" si="98"/>
        <v>5.74237236939135</v>
      </c>
      <c r="BG155" s="223"/>
      <c r="BH155" s="12"/>
      <c r="BI155" s="12"/>
    </row>
    <row r="156" spans="1:61">
      <c r="A156" s="48" t="s">
        <v>142</v>
      </c>
      <c r="B156" s="46" t="s">
        <v>153</v>
      </c>
      <c r="C156" s="160">
        <v>312</v>
      </c>
      <c r="D156" s="285">
        <f>IF('Datos de Indicador'!E35="No dato","x",ROUND(IF('Datos de Indicador'!E35=0,0,IF(LOG('Datos de Indicador'!E35)&gt;D$302,10,IF(LOG('Datos de Indicador'!E35)&lt;D$301,0,10-(D$302-LOG('Datos de Indicador'!E35))/(D$302-D$301)*10))),1))</f>
        <v>10</v>
      </c>
      <c r="E156" s="153">
        <f>IF('Datos de Indicador'!E35="No dato","x",IF('Datos de Indicador'!E35="No dato","x", ('Datos de Indicador'!E35)/'Datos de Indicador'!AX35))</f>
        <v>1.8544037792960722E-3</v>
      </c>
      <c r="F156" s="154">
        <f t="shared" si="66"/>
        <v>10</v>
      </c>
      <c r="G156" s="155">
        <f t="shared" si="67"/>
        <v>10</v>
      </c>
      <c r="H156" s="285">
        <f>IF('Datos de Indicador'!F35="No dato","x",ROUND(IF('Datos de Indicador'!F35=0,0,IF(LOG('Datos de Indicador'!F35*1/40)&gt;H$302,10,IF(LOG('Datos de Indicador'!F35*1/40)&lt;H$301,0,10-(H$302-LOG('Datos de Indicador'!F35*1/40))/(H$302-H$301)*10))),1))</f>
        <v>0</v>
      </c>
      <c r="I156" s="153">
        <f>IF('Datos de Indicador'!F35="No dato","x",IF('Datos de Indicador'!F35="No dato","x",( 'Datos de Indicador'!F35*1/40)/'Datos de Indicador'!AX35))</f>
        <v>0</v>
      </c>
      <c r="J156" s="154">
        <f t="shared" si="68"/>
        <v>0</v>
      </c>
      <c r="K156" s="156">
        <f t="shared" si="69"/>
        <v>0</v>
      </c>
      <c r="L156" s="286">
        <f>IF('Datos de Indicador'!G35="No dato","x",ROUND(IF('Datos de Indicador'!G35=0,0,IF(LOG('Datos de Indicador'!G35)&gt;L$302,10,IF(LOG('Datos de Indicador'!G35)&lt;L$301,0,10-(L$302-LOG('Datos de Indicador'!G35))/(L$302-L$301)*10))),1))</f>
        <v>0</v>
      </c>
      <c r="M156" s="157">
        <f>IF('Datos de Indicador'!G35="No dato","x",IF('Datos de Indicador'!G35="No dato","x", 'Datos de Indicador'!G35/'Datos de Indicador'!AX35))</f>
        <v>0</v>
      </c>
      <c r="N156" s="158">
        <f t="shared" si="70"/>
        <v>0</v>
      </c>
      <c r="O156" s="156">
        <f t="shared" si="71"/>
        <v>0</v>
      </c>
      <c r="P156" s="155">
        <f t="shared" si="72"/>
        <v>0</v>
      </c>
      <c r="Q156" s="285">
        <f>IF('Datos de Indicador'!I35="No dato","x",ROUND(IF('Datos de Indicador'!I35=0,0,IF(LOG('Datos de Indicador'!I35)&gt;Q$302,10,IF(LOG('Datos de Indicador'!I35)&lt;Q$301,0,10-(Q$302-LOG('Datos de Indicador'!I35))/(Q$302-Q$301)*10))),1))</f>
        <v>0</v>
      </c>
      <c r="R156" s="153">
        <f>IF('Datos de Indicador'!I35="No dato","x",IF('Datos de Indicador'!I35="No dato","x",( 'Datos de Indicador'!I35)/'Datos de Indicador'!AX35))</f>
        <v>0</v>
      </c>
      <c r="S156" s="154">
        <f t="shared" si="73"/>
        <v>0</v>
      </c>
      <c r="T156" s="289">
        <f>IF('Datos de Indicador'!J35="No dato","x",ROUND(IF('Datos de Indicador'!J35=0,0,IF(LOG('Datos de Indicador'!J35)&gt;T$302,10,IF(LOG('Datos de Indicador'!J35)&lt;T$301,0,10-(T$302-LOG('Datos de Indicador'!J35))/(T$302-T$301)*10))),1))</f>
        <v>10</v>
      </c>
      <c r="U156" s="307">
        <f>IF('Datos de Indicador'!J35="No dato","x",IF('Datos de Indicador'!J35="No dato","x", ('Datos de Indicador'!J35)/'Datos de Indicador'!AX35))</f>
        <v>3.2676211613502182E-4</v>
      </c>
      <c r="V156" s="289">
        <f t="shared" si="74"/>
        <v>10</v>
      </c>
      <c r="W156" s="292">
        <f t="shared" si="75"/>
        <v>10</v>
      </c>
      <c r="X156" s="289">
        <f>IF('Datos de Indicador'!K35="No dato","x",ROUND(IF('Datos de Indicador'!K35=0,0,IF(LOG('Datos de Indicador'!K35)&gt;X$302,10,IF(LOG('Datos de Indicador'!K35)&lt;X$301,0,10-(X$302-LOG('Datos de Indicador'!K35))/(X$302-X$301)*10))),1))</f>
        <v>10</v>
      </c>
      <c r="Y156" s="310">
        <f>IF('Datos de Indicador'!K35="No dato","x",IF('Datos de Indicador'!K35="No dato","x", ('Datos de Indicador'!K35)/'Datos de Indicador'!AX35))</f>
        <v>3.1162757511472573E-4</v>
      </c>
      <c r="Z156" s="289">
        <f t="shared" si="76"/>
        <v>10</v>
      </c>
      <c r="AA156" s="291">
        <f t="shared" si="77"/>
        <v>10</v>
      </c>
      <c r="AB156" s="155">
        <f t="shared" si="78"/>
        <v>0</v>
      </c>
      <c r="AC156" s="155">
        <v>4.0000001899900004E-3</v>
      </c>
      <c r="AD156" s="155">
        <f t="shared" si="79"/>
        <v>8.5106387021063835E-4</v>
      </c>
      <c r="AE156" s="155">
        <v>-0.59680002927780196</v>
      </c>
      <c r="AF156" s="155">
        <f t="shared" si="80"/>
        <v>0.59680002927780196</v>
      </c>
      <c r="AG156" s="155">
        <f t="shared" si="81"/>
        <v>8.5903093146990503</v>
      </c>
      <c r="AH156" s="155">
        <v>0.58200001716613803</v>
      </c>
      <c r="AI156" s="155">
        <v>4.2859997749328604</v>
      </c>
      <c r="AJ156" s="155">
        <v>1.97400009632</v>
      </c>
      <c r="AK156" s="155">
        <v>89</v>
      </c>
      <c r="AL156" s="155">
        <v>-1.22495996952056</v>
      </c>
      <c r="AM156" s="155">
        <v>-1.49619996547699</v>
      </c>
      <c r="AN156" s="155">
        <v>-1.70715999603271</v>
      </c>
      <c r="AO156" s="155">
        <v>-2.9555599689483598</v>
      </c>
      <c r="AP156" s="155">
        <f t="shared" si="82"/>
        <v>2.2601942414218951E-2</v>
      </c>
      <c r="AQ156" s="155">
        <f t="shared" si="83"/>
        <v>0.13163389725399</v>
      </c>
      <c r="AR156" s="155">
        <f t="shared" si="84"/>
        <v>6.6248282989263496E-2</v>
      </c>
      <c r="AS156" s="155">
        <f t="shared" si="85"/>
        <v>2.3529411764705883</v>
      </c>
      <c r="AT156" s="155">
        <f t="shared" si="86"/>
        <v>1.22495996952056</v>
      </c>
      <c r="AU156" s="155">
        <f t="shared" si="87"/>
        <v>1.49619996547699</v>
      </c>
      <c r="AV156" s="155">
        <f t="shared" si="88"/>
        <v>1.70715999603271</v>
      </c>
      <c r="AW156" s="155">
        <f t="shared" si="89"/>
        <v>2.9555599689483598</v>
      </c>
      <c r="AX156" s="155">
        <f t="shared" si="90"/>
        <v>5.553780237708783</v>
      </c>
      <c r="AY156" s="155">
        <f t="shared" si="91"/>
        <v>7.3975659783195731</v>
      </c>
      <c r="AZ156" s="155">
        <f t="shared" si="92"/>
        <v>5.1695548478291595</v>
      </c>
      <c r="BA156" s="155">
        <f t="shared" si="93"/>
        <v>2.4832028250237839</v>
      </c>
      <c r="BB156" s="155">
        <f t="shared" si="94"/>
        <v>5.9293970300205006</v>
      </c>
      <c r="BC156" s="155">
        <f t="shared" si="95"/>
        <v>6.2548666459289279</v>
      </c>
      <c r="BD156" s="155">
        <f t="shared" si="96"/>
        <v>5.8726338551364039</v>
      </c>
      <c r="BE156" s="155">
        <f t="shared" si="97"/>
        <v>5.8060240002490611</v>
      </c>
      <c r="BF156" s="159">
        <f t="shared" si="98"/>
        <v>6.4318600630948772</v>
      </c>
      <c r="BG156" s="223"/>
      <c r="BH156" s="12"/>
      <c r="BI156" s="12"/>
    </row>
    <row r="157" spans="1:61">
      <c r="A157" s="49" t="s">
        <v>351</v>
      </c>
      <c r="B157" s="46" t="s">
        <v>357</v>
      </c>
      <c r="C157" s="160">
        <v>1807</v>
      </c>
      <c r="D157" s="285">
        <f>IF('Datos de Indicador'!E299="No dato","x",ROUND(IF('Datos de Indicador'!E299=0,0,IF(LOG('Datos de Indicador'!E299)&gt;D$302,10,IF(LOG('Datos de Indicador'!E299)&lt;D$301,0,10-(D$302-LOG('Datos de Indicador'!E299))/(D$302-D$301)*10))),1))</f>
        <v>10</v>
      </c>
      <c r="E157" s="153">
        <f>IF('Datos de Indicador'!E299="No dato","x",IF('Datos de Indicador'!E299="No dato","x", ('Datos de Indicador'!E299)/'Datos de Indicador'!AX299))</f>
        <v>0.35156919533755837</v>
      </c>
      <c r="F157" s="154">
        <f t="shared" si="66"/>
        <v>10</v>
      </c>
      <c r="G157" s="155">
        <f t="shared" si="67"/>
        <v>10</v>
      </c>
      <c r="H157" s="285">
        <f>IF('Datos de Indicador'!F299="No dato","x",ROUND(IF('Datos de Indicador'!F299=0,0,IF(LOG('Datos de Indicador'!F299*1/40)&gt;H$302,10,IF(LOG('Datos de Indicador'!F299*1/40)&lt;H$301,0,10-(H$302-LOG('Datos de Indicador'!F299*1/40))/(H$302-H$301)*10))),1))</f>
        <v>0</v>
      </c>
      <c r="I157" s="153">
        <f>IF('Datos de Indicador'!F299="No dato","x",IF('Datos de Indicador'!F299="No dato","x",( 'Datos de Indicador'!F299*1/40)/'Datos de Indicador'!AX299))</f>
        <v>0</v>
      </c>
      <c r="J157" s="154">
        <f t="shared" si="68"/>
        <v>0</v>
      </c>
      <c r="K157" s="156">
        <f t="shared" si="69"/>
        <v>0</v>
      </c>
      <c r="L157" s="286">
        <f>IF('Datos de Indicador'!G299="No dato","x",ROUND(IF('Datos de Indicador'!G299=0,0,IF(LOG('Datos de Indicador'!G299)&gt;L$302,10,IF(LOG('Datos de Indicador'!G299)&lt;L$301,0,10-(L$302-LOG('Datos de Indicador'!G299))/(L$302-L$301)*10))),1))</f>
        <v>0</v>
      </c>
      <c r="M157" s="157">
        <f>IF('Datos de Indicador'!G299="No dato","x",IF('Datos de Indicador'!G299="No dato","x", 'Datos de Indicador'!G299/'Datos de Indicador'!AX299))</f>
        <v>0</v>
      </c>
      <c r="N157" s="158">
        <f t="shared" si="70"/>
        <v>0</v>
      </c>
      <c r="O157" s="156">
        <f t="shared" si="71"/>
        <v>0</v>
      </c>
      <c r="P157" s="155">
        <f t="shared" si="72"/>
        <v>0</v>
      </c>
      <c r="Q157" s="285">
        <f>IF('Datos de Indicador'!I299="No dato","x",ROUND(IF('Datos de Indicador'!I299=0,0,IF(LOG('Datos de Indicador'!I299)&gt;Q$302,10,IF(LOG('Datos de Indicador'!I299)&lt;Q$301,0,10-(Q$302-LOG('Datos de Indicador'!I299))/(Q$302-Q$301)*10))),1))</f>
        <v>0</v>
      </c>
      <c r="R157" s="153">
        <f>IF('Datos de Indicador'!I299="No dato","x",IF('Datos de Indicador'!I299="No dato","x",( 'Datos de Indicador'!I299)/'Datos de Indicador'!AX299))</f>
        <v>0</v>
      </c>
      <c r="S157" s="154">
        <f t="shared" si="73"/>
        <v>0</v>
      </c>
      <c r="T157" s="289">
        <f>IF('Datos de Indicador'!J299="No dato","x",ROUND(IF('Datos de Indicador'!J299=0,0,IF(LOG('Datos de Indicador'!J299)&gt;T$302,10,IF(LOG('Datos de Indicador'!J299)&lt;T$301,0,10-(T$302-LOG('Datos de Indicador'!J299))/(T$302-T$301)*10))),1))</f>
        <v>10</v>
      </c>
      <c r="U157" s="307">
        <f>IF('Datos de Indicador'!J299="No dato","x",IF('Datos de Indicador'!J299="No dato","x", ('Datos de Indicador'!J299)/'Datos de Indicador'!AX299))</f>
        <v>3.3953673647251739E-4</v>
      </c>
      <c r="V157" s="289">
        <f t="shared" si="74"/>
        <v>10</v>
      </c>
      <c r="W157" s="292">
        <f t="shared" si="75"/>
        <v>10</v>
      </c>
      <c r="X157" s="289">
        <f>IF('Datos de Indicador'!K299="No dato","x",ROUND(IF('Datos de Indicador'!K299=0,0,IF(LOG('Datos de Indicador'!K299)&gt;X$302,10,IF(LOG('Datos de Indicador'!K299)&lt;X$301,0,10-(X$302-LOG('Datos de Indicador'!K299))/(X$302-X$301)*10))),1))</f>
        <v>10</v>
      </c>
      <c r="Y157" s="310">
        <f>IF('Datos de Indicador'!K299="No dato","x",IF('Datos de Indicador'!K299="No dato","x", ('Datos de Indicador'!K299)/'Datos de Indicador'!AX299))</f>
        <v>1.7354221648713833E-4</v>
      </c>
      <c r="Z157" s="289">
        <f t="shared" si="76"/>
        <v>10</v>
      </c>
      <c r="AA157" s="291">
        <f t="shared" si="77"/>
        <v>10</v>
      </c>
      <c r="AB157" s="155">
        <f t="shared" si="78"/>
        <v>0</v>
      </c>
      <c r="AC157" s="155">
        <v>0</v>
      </c>
      <c r="AD157" s="155">
        <f t="shared" si="79"/>
        <v>0</v>
      </c>
      <c r="AE157" s="155">
        <v>-0.54151999950408902</v>
      </c>
      <c r="AF157" s="155">
        <f t="shared" si="80"/>
        <v>0.54151999950408902</v>
      </c>
      <c r="AG157" s="155">
        <f t="shared" si="81"/>
        <v>7.2373962106412995</v>
      </c>
      <c r="AH157" s="155">
        <v>0.67000001668930098</v>
      </c>
      <c r="AI157" s="155">
        <v>4.2960000038146902</v>
      </c>
      <c r="AJ157" s="155">
        <v>1.58799993992</v>
      </c>
      <c r="AK157" s="155">
        <v>144</v>
      </c>
      <c r="AL157" s="155">
        <v>-1.26320004463195</v>
      </c>
      <c r="AM157" s="155">
        <v>-1.8553600311279299</v>
      </c>
      <c r="AN157" s="155">
        <v>-1.7510399818420399</v>
      </c>
      <c r="AO157" s="155">
        <v>-2.94580006599426</v>
      </c>
      <c r="AP157" s="155">
        <f t="shared" si="82"/>
        <v>2.6019418123856348E-2</v>
      </c>
      <c r="AQ157" s="155">
        <f t="shared" si="83"/>
        <v>0.13194102958489817</v>
      </c>
      <c r="AR157" s="155">
        <f t="shared" si="84"/>
        <v>5.329395353266464E-2</v>
      </c>
      <c r="AS157" s="155">
        <f t="shared" si="85"/>
        <v>3.8935574229691876</v>
      </c>
      <c r="AT157" s="155">
        <f t="shared" si="86"/>
        <v>1.26320004463195</v>
      </c>
      <c r="AU157" s="155">
        <f t="shared" si="87"/>
        <v>1.8553600311279299</v>
      </c>
      <c r="AV157" s="155">
        <f t="shared" si="88"/>
        <v>1.7510399818420399</v>
      </c>
      <c r="AW157" s="155">
        <f t="shared" si="89"/>
        <v>2.94580006599426</v>
      </c>
      <c r="AX157" s="155">
        <f t="shared" si="90"/>
        <v>5.0763998895472184</v>
      </c>
      <c r="AY157" s="155">
        <f t="shared" si="91"/>
        <v>4.2205076729226239</v>
      </c>
      <c r="AZ157" s="155">
        <f t="shared" si="92"/>
        <v>4.615150581790612</v>
      </c>
      <c r="BA157" s="155">
        <f t="shared" si="93"/>
        <v>2.6783384489538919</v>
      </c>
      <c r="BB157" s="155">
        <f t="shared" si="94"/>
        <v>5.8504032179451784</v>
      </c>
      <c r="BC157" s="155">
        <f t="shared" si="95"/>
        <v>5.7254081170845872</v>
      </c>
      <c r="BD157" s="155">
        <f t="shared" si="96"/>
        <v>5.7780740892205458</v>
      </c>
      <c r="BE157" s="155">
        <f t="shared" si="97"/>
        <v>6.0953159786538471</v>
      </c>
      <c r="BF157" s="159">
        <f t="shared" si="98"/>
        <v>6.2062327017735504</v>
      </c>
      <c r="BG157" s="223"/>
      <c r="BH157" s="12"/>
      <c r="BI157" s="12"/>
    </row>
    <row r="158" spans="1:61">
      <c r="A158" s="50" t="s">
        <v>18</v>
      </c>
      <c r="B158" s="46" t="s">
        <v>21</v>
      </c>
      <c r="C158" s="160">
        <v>503</v>
      </c>
      <c r="D158" s="285">
        <f>IF('Datos de Indicador'!E70="No dato","x",ROUND(IF('Datos de Indicador'!E70=0,0,IF(LOG('Datos de Indicador'!E70)&gt;D$302,10,IF(LOG('Datos de Indicador'!E70)&lt;D$301,0,10-(D$302-LOG('Datos de Indicador'!E70))/(D$302-D$301)*10))),1))</f>
        <v>10</v>
      </c>
      <c r="E158" s="153">
        <f>IF('Datos de Indicador'!E70="No dato","x",IF('Datos de Indicador'!E70="No dato","x", ('Datos de Indicador'!E70)/'Datos de Indicador'!AX70))</f>
        <v>5.8623199585118545E-2</v>
      </c>
      <c r="F158" s="154">
        <f t="shared" si="66"/>
        <v>10</v>
      </c>
      <c r="G158" s="155">
        <f t="shared" si="67"/>
        <v>10</v>
      </c>
      <c r="H158" s="285">
        <f>IF('Datos de Indicador'!F70="No dato","x",ROUND(IF('Datos de Indicador'!F70=0,0,IF(LOG('Datos de Indicador'!F70*1/40)&gt;H$302,10,IF(LOG('Datos de Indicador'!F70*1/40)&lt;H$301,0,10-(H$302-LOG('Datos de Indicador'!F70*1/40))/(H$302-H$301)*10))),1))</f>
        <v>0</v>
      </c>
      <c r="I158" s="153">
        <f>IF('Datos de Indicador'!F70="No dato","x",IF('Datos de Indicador'!F70="No dato","x",( 'Datos de Indicador'!F70*1/40)/'Datos de Indicador'!AX70))</f>
        <v>0</v>
      </c>
      <c r="J158" s="154">
        <f t="shared" si="68"/>
        <v>0</v>
      </c>
      <c r="K158" s="156">
        <f t="shared" si="69"/>
        <v>0</v>
      </c>
      <c r="L158" s="286">
        <f>IF('Datos de Indicador'!G70="No dato","x",ROUND(IF('Datos de Indicador'!G70=0,0,IF(LOG('Datos de Indicador'!G70)&gt;L$302,10,IF(LOG('Datos de Indicador'!G70)&lt;L$301,0,10-(L$302-LOG('Datos de Indicador'!G70))/(L$302-L$301)*10))),1))</f>
        <v>0</v>
      </c>
      <c r="M158" s="157">
        <f>IF('Datos de Indicador'!G70="No dato","x",IF('Datos de Indicador'!G70="No dato","x", 'Datos de Indicador'!G70/'Datos de Indicador'!AX70))</f>
        <v>0</v>
      </c>
      <c r="N158" s="158">
        <f t="shared" si="70"/>
        <v>0</v>
      </c>
      <c r="O158" s="156">
        <f t="shared" si="71"/>
        <v>0</v>
      </c>
      <c r="P158" s="155">
        <f t="shared" si="72"/>
        <v>0</v>
      </c>
      <c r="Q158" s="285">
        <f>IF('Datos de Indicador'!I70="No dato","x",ROUND(IF('Datos de Indicador'!I70=0,0,IF(LOG('Datos de Indicador'!I70)&gt;Q$302,10,IF(LOG('Datos de Indicador'!I70)&lt;Q$301,0,10-(Q$302-LOG('Datos de Indicador'!I70))/(Q$302-Q$301)*10))),1))</f>
        <v>0</v>
      </c>
      <c r="R158" s="153">
        <f>IF('Datos de Indicador'!I70="No dato","x",IF('Datos de Indicador'!I70="No dato","x",( 'Datos de Indicador'!I70)/'Datos de Indicador'!AX70))</f>
        <v>0</v>
      </c>
      <c r="S158" s="154">
        <f t="shared" si="73"/>
        <v>0</v>
      </c>
      <c r="T158" s="289">
        <f>IF('Datos de Indicador'!J70="No dato","x",ROUND(IF('Datos de Indicador'!J70=0,0,IF(LOG('Datos de Indicador'!J70)&gt;T$302,10,IF(LOG('Datos de Indicador'!J70)&lt;T$301,0,10-(T$302-LOG('Datos de Indicador'!J70))/(T$302-T$301)*10))),1))</f>
        <v>10</v>
      </c>
      <c r="U158" s="307">
        <f>IF('Datos de Indicador'!J70="No dato","x",IF('Datos de Indicador'!J70="No dato","x", ('Datos de Indicador'!J70)/'Datos de Indicador'!AX70))</f>
        <v>3.5705171210537954E-4</v>
      </c>
      <c r="V158" s="289">
        <f t="shared" si="74"/>
        <v>10</v>
      </c>
      <c r="W158" s="292">
        <f t="shared" si="75"/>
        <v>10</v>
      </c>
      <c r="X158" s="289">
        <f>IF('Datos de Indicador'!K70="No dato","x",ROUND(IF('Datos de Indicador'!K70=0,0,IF(LOG('Datos de Indicador'!K70)&gt;X$302,10,IF(LOG('Datos de Indicador'!K70)&lt;X$301,0,10-(X$302-LOG('Datos de Indicador'!K70))/(X$302-X$301)*10))),1))</f>
        <v>0</v>
      </c>
      <c r="Y158" s="310">
        <f>IF('Datos de Indicador'!K70="No dato","x",IF('Datos de Indicador'!K70="No dato","x", ('Datos de Indicador'!K70)/'Datos de Indicador'!AX70))</f>
        <v>0</v>
      </c>
      <c r="Z158" s="289">
        <f t="shared" si="76"/>
        <v>0</v>
      </c>
      <c r="AA158" s="291">
        <f t="shared" si="77"/>
        <v>0</v>
      </c>
      <c r="AB158" s="155">
        <f t="shared" si="78"/>
        <v>0</v>
      </c>
      <c r="AC158" s="155">
        <v>1.1459999084472601</v>
      </c>
      <c r="AD158" s="155">
        <f t="shared" si="79"/>
        <v>0.24382976775473619</v>
      </c>
      <c r="AE158" s="155">
        <v>-0.55136001110076904</v>
      </c>
      <c r="AF158" s="155">
        <f t="shared" si="80"/>
        <v>0.55136001110076904</v>
      </c>
      <c r="AG158" s="155">
        <f t="shared" si="81"/>
        <v>7.4782188130842373</v>
      </c>
      <c r="AH158" s="155">
        <v>67.111999511718693</v>
      </c>
      <c r="AI158" s="155">
        <v>160.92401123046801</v>
      </c>
      <c r="AJ158" s="155">
        <v>118.91001129199999</v>
      </c>
      <c r="AK158" s="155">
        <v>286</v>
      </c>
      <c r="AL158" s="155">
        <v>-1.0757600069046001</v>
      </c>
      <c r="AM158" s="155">
        <v>-1.2982000112533501</v>
      </c>
      <c r="AN158" s="155">
        <v>-1.4651199579238801</v>
      </c>
      <c r="AO158" s="155">
        <v>-2.7854800224304199</v>
      </c>
      <c r="AP158" s="155">
        <f t="shared" si="82"/>
        <v>2.6062912431735414</v>
      </c>
      <c r="AQ158" s="155">
        <f t="shared" si="83"/>
        <v>4.9423835446522357</v>
      </c>
      <c r="AR158" s="155">
        <f t="shared" si="84"/>
        <v>3.9906705643097999</v>
      </c>
      <c r="AS158" s="155">
        <f t="shared" si="85"/>
        <v>7.8711484593837531</v>
      </c>
      <c r="AT158" s="155">
        <f t="shared" si="86"/>
        <v>1.0757600069046001</v>
      </c>
      <c r="AU158" s="155">
        <f t="shared" si="87"/>
        <v>1.2982000112533501</v>
      </c>
      <c r="AV158" s="155">
        <f t="shared" si="88"/>
        <v>1.4651199579238801</v>
      </c>
      <c r="AW158" s="155">
        <f t="shared" si="89"/>
        <v>2.7854800224304199</v>
      </c>
      <c r="AX158" s="155">
        <f t="shared" si="90"/>
        <v>7.4163584332752617</v>
      </c>
      <c r="AY158" s="155">
        <f t="shared" si="91"/>
        <v>9.1490340818080025</v>
      </c>
      <c r="AZ158" s="155">
        <f t="shared" si="92"/>
        <v>8.2276239698828881</v>
      </c>
      <c r="BA158" s="155">
        <f t="shared" si="93"/>
        <v>5.883713735620109</v>
      </c>
      <c r="BB158" s="155">
        <f t="shared" si="94"/>
        <v>5.0037749460747998</v>
      </c>
      <c r="BC158" s="155">
        <f t="shared" si="95"/>
        <v>5.6819029377433736</v>
      </c>
      <c r="BD158" s="155">
        <f t="shared" si="96"/>
        <v>5.369715755698782</v>
      </c>
      <c r="BE158" s="155">
        <f t="shared" si="97"/>
        <v>5.6258103658339778</v>
      </c>
      <c r="BF158" s="159">
        <f t="shared" si="98"/>
        <v>4.6203414301398285</v>
      </c>
      <c r="BG158" s="223"/>
      <c r="BH158" s="12"/>
      <c r="BI158" s="12"/>
    </row>
    <row r="159" spans="1:61">
      <c r="A159" s="48" t="s">
        <v>265</v>
      </c>
      <c r="B159" s="46" t="s">
        <v>273</v>
      </c>
      <c r="C159" s="160">
        <v>1210</v>
      </c>
      <c r="D159" s="285">
        <f>IF('Datos de Indicador'!E179="No dato","x",ROUND(IF('Datos de Indicador'!E179=0,0,IF(LOG('Datos de Indicador'!E179)&gt;D$302,10,IF(LOG('Datos de Indicador'!E179)&lt;D$301,0,10-(D$302-LOG('Datos de Indicador'!E179))/(D$302-D$301)*10))),1))</f>
        <v>10</v>
      </c>
      <c r="E159" s="153">
        <f>IF('Datos de Indicador'!E179="No dato","x",IF('Datos de Indicador'!E179="No dato","x", ('Datos de Indicador'!E179)/'Datos de Indicador'!AX179))</f>
        <v>6.7498427286644228E-5</v>
      </c>
      <c r="F159" s="154">
        <f t="shared" si="66"/>
        <v>10</v>
      </c>
      <c r="G159" s="155">
        <f t="shared" si="67"/>
        <v>10</v>
      </c>
      <c r="H159" s="285">
        <f>IF('Datos de Indicador'!F179="No dato","x",ROUND(IF('Datos de Indicador'!F179=0,0,IF(LOG('Datos de Indicador'!F179*1/40)&gt;H$302,10,IF(LOG('Datos de Indicador'!F179*1/40)&lt;H$301,0,10-(H$302-LOG('Datos de Indicador'!F179*1/40))/(H$302-H$301)*10))),1))</f>
        <v>0</v>
      </c>
      <c r="I159" s="153">
        <f>IF('Datos de Indicador'!F179="No dato","x",IF('Datos de Indicador'!F179="No dato","x",( 'Datos de Indicador'!F179*1/40)/'Datos de Indicador'!AX179))</f>
        <v>0</v>
      </c>
      <c r="J159" s="154">
        <f t="shared" si="68"/>
        <v>0</v>
      </c>
      <c r="K159" s="156">
        <f t="shared" si="69"/>
        <v>0</v>
      </c>
      <c r="L159" s="286">
        <f>IF('Datos de Indicador'!G179="No dato","x",ROUND(IF('Datos de Indicador'!G179=0,0,IF(LOG('Datos de Indicador'!G179)&gt;L$302,10,IF(LOG('Datos de Indicador'!G179)&lt;L$301,0,10-(L$302-LOG('Datos de Indicador'!G179))/(L$302-L$301)*10))),1))</f>
        <v>0</v>
      </c>
      <c r="M159" s="157">
        <f>IF('Datos de Indicador'!G179="No dato","x",IF('Datos de Indicador'!G179="No dato","x", 'Datos de Indicador'!G179/'Datos de Indicador'!AX179))</f>
        <v>0</v>
      </c>
      <c r="N159" s="158">
        <f t="shared" si="70"/>
        <v>0</v>
      </c>
      <c r="O159" s="156">
        <f t="shared" si="71"/>
        <v>0</v>
      </c>
      <c r="P159" s="155">
        <f t="shared" si="72"/>
        <v>0</v>
      </c>
      <c r="Q159" s="285">
        <f>IF('Datos de Indicador'!I179="No dato","x",ROUND(IF('Datos de Indicador'!I179=0,0,IF(LOG('Datos de Indicador'!I179)&gt;Q$302,10,IF(LOG('Datos de Indicador'!I179)&lt;Q$301,0,10-(Q$302-LOG('Datos de Indicador'!I179))/(Q$302-Q$301)*10))),1))</f>
        <v>10</v>
      </c>
      <c r="R159" s="153">
        <f>IF('Datos de Indicador'!I179="No dato","x",IF('Datos de Indicador'!I179="No dato","x",( 'Datos de Indicador'!I179)/'Datos de Indicador'!AX179))</f>
        <v>9.4227804492155329E-2</v>
      </c>
      <c r="S159" s="154">
        <f t="shared" si="73"/>
        <v>10</v>
      </c>
      <c r="T159" s="289">
        <f>IF('Datos de Indicador'!J179="No dato","x",ROUND(IF('Datos de Indicador'!J179=0,0,IF(LOG('Datos de Indicador'!J179)&gt;T$302,10,IF(LOG('Datos de Indicador'!J179)&lt;T$301,0,10-(T$302-LOG('Datos de Indicador'!J179))/(T$302-T$301)*10))),1))</f>
        <v>10</v>
      </c>
      <c r="U159" s="307">
        <f>IF('Datos de Indicador'!J179="No dato","x",IF('Datos de Indicador'!J179="No dato","x", ('Datos de Indicador'!J179)/'Datos de Indicador'!AX179))</f>
        <v>3.2549091606165573E-4</v>
      </c>
      <c r="V159" s="289">
        <f t="shared" si="74"/>
        <v>10</v>
      </c>
      <c r="W159" s="292">
        <f t="shared" si="75"/>
        <v>10</v>
      </c>
      <c r="X159" s="289">
        <f>IF('Datos de Indicador'!K179="No dato","x",ROUND(IF('Datos de Indicador'!K179=0,0,IF(LOG('Datos de Indicador'!K179)&gt;X$302,10,IF(LOG('Datos de Indicador'!K179)&lt;X$301,0,10-(X$302-LOG('Datos de Indicador'!K179))/(X$302-X$301)*10))),1))</f>
        <v>0</v>
      </c>
      <c r="Y159" s="310">
        <f>IF('Datos de Indicador'!K179="No dato","x",IF('Datos de Indicador'!K179="No dato","x", ('Datos de Indicador'!K179)/'Datos de Indicador'!AX179))</f>
        <v>0</v>
      </c>
      <c r="Z159" s="289">
        <f t="shared" si="76"/>
        <v>0</v>
      </c>
      <c r="AA159" s="291">
        <f t="shared" si="77"/>
        <v>0</v>
      </c>
      <c r="AB159" s="155">
        <f t="shared" si="78"/>
        <v>10</v>
      </c>
      <c r="AC159" s="155">
        <v>5E-15</v>
      </c>
      <c r="AD159" s="155">
        <f t="shared" si="79"/>
        <v>1.0638297872340425E-15</v>
      </c>
      <c r="AE159" s="155">
        <v>-0.39860001206397999</v>
      </c>
      <c r="AF159" s="155">
        <f t="shared" si="80"/>
        <v>0.39860001206397999</v>
      </c>
      <c r="AG159" s="155">
        <f t="shared" si="81"/>
        <v>3.7395991828357973</v>
      </c>
      <c r="AH159" s="155">
        <v>3.0000001192093E-2</v>
      </c>
      <c r="AI159" s="155">
        <v>0.57000005245208696</v>
      </c>
      <c r="AJ159" s="155">
        <v>9.0000003576300003E-2</v>
      </c>
      <c r="AK159" s="155">
        <v>136</v>
      </c>
      <c r="AL159" s="155">
        <v>-1.1995999813079801</v>
      </c>
      <c r="AM159" s="155">
        <v>-1.5362000465393</v>
      </c>
      <c r="AN159" s="155">
        <v>-1.70640003681182</v>
      </c>
      <c r="AO159" s="155">
        <v>-2.9616000652313201</v>
      </c>
      <c r="AP159" s="155">
        <f t="shared" si="82"/>
        <v>1.1650485899841942E-3</v>
      </c>
      <c r="AQ159" s="155">
        <f t="shared" si="83"/>
        <v>1.7506143788918484E-2</v>
      </c>
      <c r="AR159" s="155">
        <f t="shared" si="84"/>
        <v>3.0204384068028482E-3</v>
      </c>
      <c r="AS159" s="155">
        <f t="shared" si="85"/>
        <v>3.6694677871148458</v>
      </c>
      <c r="AT159" s="155">
        <f t="shared" si="86"/>
        <v>1.1995999813079801</v>
      </c>
      <c r="AU159" s="155">
        <f t="shared" si="87"/>
        <v>1.5362000465393</v>
      </c>
      <c r="AV159" s="155">
        <f t="shared" si="88"/>
        <v>1.70640003681182</v>
      </c>
      <c r="AW159" s="155">
        <f t="shared" si="89"/>
        <v>2.9616000652313201</v>
      </c>
      <c r="AX159" s="155">
        <f t="shared" si="90"/>
        <v>5.8703685280567965</v>
      </c>
      <c r="AY159" s="155">
        <f t="shared" si="91"/>
        <v>7.0437332393561274</v>
      </c>
      <c r="AZ159" s="155">
        <f t="shared" si="92"/>
        <v>5.1791565973809375</v>
      </c>
      <c r="BA159" s="155">
        <f t="shared" si="93"/>
        <v>2.3624395385119761</v>
      </c>
      <c r="BB159" s="155">
        <f t="shared" si="94"/>
        <v>4.3119222627744636</v>
      </c>
      <c r="BC159" s="155">
        <f t="shared" si="95"/>
        <v>4.5102065638575075</v>
      </c>
      <c r="BD159" s="155">
        <f t="shared" si="96"/>
        <v>4.1970295059646237</v>
      </c>
      <c r="BE159" s="155">
        <f t="shared" si="97"/>
        <v>4.3386512209378036</v>
      </c>
      <c r="BF159" s="159">
        <f t="shared" si="98"/>
        <v>3.9565998638059661</v>
      </c>
      <c r="BG159" s="223"/>
      <c r="BH159" s="12"/>
      <c r="BI159" s="12"/>
    </row>
    <row r="160" spans="1:61">
      <c r="A160" s="48" t="s">
        <v>61</v>
      </c>
      <c r="B160" s="46" t="s">
        <v>227</v>
      </c>
      <c r="C160" s="160">
        <v>814</v>
      </c>
      <c r="D160" s="285">
        <f>IF('Datos de Indicador'!E128="No dato","x",ROUND(IF('Datos de Indicador'!E128=0,0,IF(LOG('Datos de Indicador'!E128)&gt;D$302,10,IF(LOG('Datos de Indicador'!E128)&lt;D$301,0,10-(D$302-LOG('Datos de Indicador'!E128))/(D$302-D$301)*10))),1))</f>
        <v>0</v>
      </c>
      <c r="E160" s="153">
        <f>IF('Datos de Indicador'!E128="No dato","x",IF('Datos de Indicador'!E128="No dato","x", ('Datos de Indicador'!E128)/'Datos de Indicador'!AX128))</f>
        <v>0</v>
      </c>
      <c r="F160" s="154">
        <f t="shared" si="66"/>
        <v>0</v>
      </c>
      <c r="G160" s="155">
        <f t="shared" si="67"/>
        <v>0</v>
      </c>
      <c r="H160" s="285">
        <f>IF('Datos de Indicador'!F128="No dato","x",ROUND(IF('Datos de Indicador'!F128=0,0,IF(LOG('Datos de Indicador'!F128*1/40)&gt;H$302,10,IF(LOG('Datos de Indicador'!F128*1/40)&lt;H$301,0,10-(H$302-LOG('Datos de Indicador'!F128*1/40))/(H$302-H$301)*10))),1))</f>
        <v>0</v>
      </c>
      <c r="I160" s="153">
        <f>IF('Datos de Indicador'!F128="No dato","x",IF('Datos de Indicador'!F128="No dato","x",( 'Datos de Indicador'!F128*1/40)/'Datos de Indicador'!AX128))</f>
        <v>0</v>
      </c>
      <c r="J160" s="154">
        <f t="shared" si="68"/>
        <v>0</v>
      </c>
      <c r="K160" s="156">
        <f t="shared" si="69"/>
        <v>0</v>
      </c>
      <c r="L160" s="286">
        <f>IF('Datos de Indicador'!G128="No dato","x",ROUND(IF('Datos de Indicador'!G128=0,0,IF(LOG('Datos de Indicador'!G128)&gt;L$302,10,IF(LOG('Datos de Indicador'!G128)&lt;L$301,0,10-(L$302-LOG('Datos de Indicador'!G128))/(L$302-L$301)*10))),1))</f>
        <v>0</v>
      </c>
      <c r="M160" s="157">
        <f>IF('Datos de Indicador'!G128="No dato","x",IF('Datos de Indicador'!G128="No dato","x", 'Datos de Indicador'!G128/'Datos de Indicador'!AX128))</f>
        <v>0</v>
      </c>
      <c r="N160" s="158">
        <f t="shared" si="70"/>
        <v>0</v>
      </c>
      <c r="O160" s="156">
        <f t="shared" si="71"/>
        <v>0</v>
      </c>
      <c r="P160" s="155">
        <f t="shared" si="72"/>
        <v>0</v>
      </c>
      <c r="Q160" s="285">
        <f>IF('Datos de Indicador'!I128="No dato","x",ROUND(IF('Datos de Indicador'!I128=0,0,IF(LOG('Datos de Indicador'!I128)&gt;Q$302,10,IF(LOG('Datos de Indicador'!I128)&lt;Q$301,0,10-(Q$302-LOG('Datos de Indicador'!I128))/(Q$302-Q$301)*10))),1))</f>
        <v>10</v>
      </c>
      <c r="R160" s="153">
        <f>IF('Datos de Indicador'!I128="No dato","x",IF('Datos de Indicador'!I128="No dato","x",( 'Datos de Indicador'!I128)/'Datos de Indicador'!AX128))</f>
        <v>2.5045222551413282E-2</v>
      </c>
      <c r="S160" s="154">
        <f t="shared" si="73"/>
        <v>10</v>
      </c>
      <c r="T160" s="289">
        <f>IF('Datos de Indicador'!J128="No dato","x",ROUND(IF('Datos de Indicador'!J128=0,0,IF(LOG('Datos de Indicador'!J128)&gt;T$302,10,IF(LOG('Datos de Indicador'!J128)&lt;T$301,0,10-(T$302-LOG('Datos de Indicador'!J128))/(T$302-T$301)*10))),1))</f>
        <v>10</v>
      </c>
      <c r="U160" s="307">
        <f>IF('Datos de Indicador'!J128="No dato","x",IF('Datos de Indicador'!J128="No dato","x", ('Datos de Indicador'!J128)/'Datos de Indicador'!AX128))</f>
        <v>3.3133526504866806E-4</v>
      </c>
      <c r="V160" s="289">
        <f t="shared" si="74"/>
        <v>10</v>
      </c>
      <c r="W160" s="292">
        <f t="shared" si="75"/>
        <v>10</v>
      </c>
      <c r="X160" s="289">
        <f>IF('Datos de Indicador'!K128="No dato","x",ROUND(IF('Datos de Indicador'!K128=0,0,IF(LOG('Datos de Indicador'!K128)&gt;X$302,10,IF(LOG('Datos de Indicador'!K128)&lt;X$301,0,10-(X$302-LOG('Datos de Indicador'!K128))/(X$302-X$301)*10))),1))</f>
        <v>10</v>
      </c>
      <c r="Y160" s="310">
        <f>IF('Datos de Indicador'!K128="No dato","x",IF('Datos de Indicador'!K128="No dato","x", ('Datos de Indicador'!K128)/'Datos de Indicador'!AX128))</f>
        <v>3.1714689135499429E-4</v>
      </c>
      <c r="Z160" s="289">
        <f t="shared" si="76"/>
        <v>10</v>
      </c>
      <c r="AA160" s="291">
        <f t="shared" si="77"/>
        <v>10</v>
      </c>
      <c r="AB160" s="155">
        <f t="shared" si="78"/>
        <v>10</v>
      </c>
      <c r="AC160" s="155">
        <v>0</v>
      </c>
      <c r="AD160" s="155">
        <f t="shared" si="79"/>
        <v>0</v>
      </c>
      <c r="AE160" s="155">
        <v>-0.50135999917983998</v>
      </c>
      <c r="AF160" s="155">
        <f t="shared" si="80"/>
        <v>0.50135999917983998</v>
      </c>
      <c r="AG160" s="155">
        <f t="shared" si="81"/>
        <v>6.2545278778988873</v>
      </c>
      <c r="AH160" s="155">
        <v>1.0000000000000001E-15</v>
      </c>
      <c r="AI160" s="155">
        <v>0.43000000715255698</v>
      </c>
      <c r="AJ160" s="155">
        <v>7.99999982119E-2</v>
      </c>
      <c r="AK160" s="155">
        <v>87</v>
      </c>
      <c r="AL160" s="155">
        <v>-1.45459997653961</v>
      </c>
      <c r="AM160" s="155">
        <v>-2.0251998901367099</v>
      </c>
      <c r="AN160" s="155">
        <v>-1.95039999485015</v>
      </c>
      <c r="AO160" s="155">
        <v>-3.02200007438659</v>
      </c>
      <c r="AP160" s="155">
        <f t="shared" si="82"/>
        <v>3.8834951456310684E-17</v>
      </c>
      <c r="AQ160" s="155">
        <f t="shared" si="83"/>
        <v>1.3206388178501787E-2</v>
      </c>
      <c r="AR160" s="155">
        <f t="shared" si="84"/>
        <v>2.6848339726845581E-3</v>
      </c>
      <c r="AS160" s="155">
        <f t="shared" si="85"/>
        <v>2.2969187675070026</v>
      </c>
      <c r="AT160" s="155">
        <f t="shared" si="86"/>
        <v>1.45459997653961</v>
      </c>
      <c r="AU160" s="155">
        <f t="shared" si="87"/>
        <v>2.0251998901367099</v>
      </c>
      <c r="AV160" s="155">
        <f t="shared" si="88"/>
        <v>1.95039999485015</v>
      </c>
      <c r="AW160" s="155">
        <f t="shared" si="89"/>
        <v>3.02200007438659</v>
      </c>
      <c r="AX160" s="155">
        <f t="shared" si="90"/>
        <v>2.6870069329166664</v>
      </c>
      <c r="AY160" s="155">
        <f t="shared" si="91"/>
        <v>2.7181381551051595</v>
      </c>
      <c r="AZ160" s="155">
        <f t="shared" si="92"/>
        <v>2.0963247515029484</v>
      </c>
      <c r="BA160" s="155">
        <f t="shared" si="93"/>
        <v>1.1548257407798097</v>
      </c>
      <c r="BB160" s="155">
        <f t="shared" si="94"/>
        <v>3.7811678221527778</v>
      </c>
      <c r="BC160" s="155">
        <f t="shared" si="95"/>
        <v>3.7885574238806101</v>
      </c>
      <c r="BD160" s="155">
        <f t="shared" si="96"/>
        <v>3.6831682642459387</v>
      </c>
      <c r="BE160" s="155">
        <f t="shared" si="97"/>
        <v>3.9086240847144684</v>
      </c>
      <c r="BF160" s="159">
        <f t="shared" si="98"/>
        <v>4.3757546463164809</v>
      </c>
      <c r="BG160" s="223"/>
      <c r="BH160" s="12"/>
      <c r="BI160" s="12"/>
    </row>
    <row r="161" spans="1:61">
      <c r="A161" s="48" t="s">
        <v>186</v>
      </c>
      <c r="B161" s="46" t="s">
        <v>195</v>
      </c>
      <c r="C161" s="160">
        <v>610</v>
      </c>
      <c r="D161" s="285">
        <f>IF('Datos de Indicador'!E89="No dato","x",ROUND(IF('Datos de Indicador'!E89=0,0,IF(LOG('Datos de Indicador'!E89)&gt;D$302,10,IF(LOG('Datos de Indicador'!E89)&lt;D$301,0,10-(D$302-LOG('Datos de Indicador'!E89))/(D$302-D$301)*10))),1))</f>
        <v>10</v>
      </c>
      <c r="E161" s="153">
        <f>IF('Datos de Indicador'!E89="No dato","x",IF('Datos de Indicador'!E89="No dato","x", ('Datos de Indicador'!E89)/'Datos de Indicador'!AX89))</f>
        <v>2.184041536101934E-3</v>
      </c>
      <c r="F161" s="154">
        <f t="shared" si="66"/>
        <v>10</v>
      </c>
      <c r="G161" s="155">
        <f t="shared" si="67"/>
        <v>10</v>
      </c>
      <c r="H161" s="285">
        <f>IF('Datos de Indicador'!F89="No dato","x",ROUND(IF('Datos de Indicador'!F89=0,0,IF(LOG('Datos de Indicador'!F89*1/40)&gt;H$302,10,IF(LOG('Datos de Indicador'!F89*1/40)&lt;H$301,0,10-(H$302-LOG('Datos de Indicador'!F89*1/40))/(H$302-H$301)*10))),1))</f>
        <v>0</v>
      </c>
      <c r="I161" s="153">
        <f>IF('Datos de Indicador'!F89="No dato","x",IF('Datos de Indicador'!F89="No dato","x",( 'Datos de Indicador'!F89*1/40)/'Datos de Indicador'!AX89))</f>
        <v>0</v>
      </c>
      <c r="J161" s="154">
        <f t="shared" si="68"/>
        <v>0</v>
      </c>
      <c r="K161" s="156">
        <f t="shared" si="69"/>
        <v>0</v>
      </c>
      <c r="L161" s="286">
        <f>IF('Datos de Indicador'!G89="No dato","x",ROUND(IF('Datos de Indicador'!G89=0,0,IF(LOG('Datos de Indicador'!G89)&gt;L$302,10,IF(LOG('Datos de Indicador'!G89)&lt;L$301,0,10-(L$302-LOG('Datos de Indicador'!G89))/(L$302-L$301)*10))),1))</f>
        <v>0</v>
      </c>
      <c r="M161" s="157">
        <f>IF('Datos de Indicador'!G89="No dato","x",IF('Datos de Indicador'!G89="No dato","x", 'Datos de Indicador'!G89/'Datos de Indicador'!AX89))</f>
        <v>0</v>
      </c>
      <c r="N161" s="158">
        <f t="shared" si="70"/>
        <v>0</v>
      </c>
      <c r="O161" s="156">
        <f t="shared" si="71"/>
        <v>0</v>
      </c>
      <c r="P161" s="155">
        <f t="shared" si="72"/>
        <v>0</v>
      </c>
      <c r="Q161" s="285">
        <f>IF('Datos de Indicador'!I89="No dato","x",ROUND(IF('Datos de Indicador'!I89=0,0,IF(LOG('Datos de Indicador'!I89)&gt;Q$302,10,IF(LOG('Datos de Indicador'!I89)&lt;Q$301,0,10-(Q$302-LOG('Datos de Indicador'!I89))/(Q$302-Q$301)*10))),1))</f>
        <v>10</v>
      </c>
      <c r="R161" s="153">
        <f>IF('Datos de Indicador'!I89="No dato","x",IF('Datos de Indicador'!I89="No dato","x",( 'Datos de Indicador'!I89)/'Datos de Indicador'!AX89))</f>
        <v>9.2985568399539836E-2</v>
      </c>
      <c r="S161" s="154">
        <f t="shared" si="73"/>
        <v>10</v>
      </c>
      <c r="T161" s="289">
        <f>IF('Datos de Indicador'!J89="No dato","x",ROUND(IF('Datos de Indicador'!J89=0,0,IF(LOG('Datos de Indicador'!J89)&gt;T$302,10,IF(LOG('Datos de Indicador'!J89)&lt;T$301,0,10-(T$302-LOG('Datos de Indicador'!J89))/(T$302-T$301)*10))),1))</f>
        <v>10</v>
      </c>
      <c r="U161" s="307">
        <f>IF('Datos de Indicador'!J89="No dato","x",IF('Datos de Indicador'!J89="No dato","x", ('Datos de Indicador'!J89)/'Datos de Indicador'!AX89))</f>
        <v>3.1073450954890265E-4</v>
      </c>
      <c r="V161" s="289">
        <f t="shared" si="74"/>
        <v>10</v>
      </c>
      <c r="W161" s="292">
        <f t="shared" si="75"/>
        <v>10</v>
      </c>
      <c r="X161" s="289">
        <f>IF('Datos de Indicador'!K89="No dato","x",ROUND(IF('Datos de Indicador'!K89=0,0,IF(LOG('Datos de Indicador'!K89)&gt;X$302,10,IF(LOG('Datos de Indicador'!K89)&lt;X$301,0,10-(X$302-LOG('Datos de Indicador'!K89))/(X$302-X$301)*10))),1))</f>
        <v>0</v>
      </c>
      <c r="Y161" s="310">
        <f>IF('Datos de Indicador'!K89="No dato","x",IF('Datos de Indicador'!K89="No dato","x", ('Datos de Indicador'!K89)/'Datos de Indicador'!AX89))</f>
        <v>0</v>
      </c>
      <c r="Z161" s="289">
        <f t="shared" si="76"/>
        <v>0</v>
      </c>
      <c r="AA161" s="291">
        <f t="shared" si="77"/>
        <v>0</v>
      </c>
      <c r="AB161" s="155">
        <f t="shared" si="78"/>
        <v>10</v>
      </c>
      <c r="AC161" s="155">
        <v>1.3500000238418499</v>
      </c>
      <c r="AD161" s="155">
        <f t="shared" si="79"/>
        <v>0.28723404762592553</v>
      </c>
      <c r="AE161" s="155">
        <v>-0.41280001401901201</v>
      </c>
      <c r="AF161" s="155">
        <f t="shared" si="80"/>
        <v>0.41280001401901201</v>
      </c>
      <c r="AG161" s="155">
        <f t="shared" si="81"/>
        <v>4.0871273734183573</v>
      </c>
      <c r="AH161" s="155">
        <v>30.649997711181602</v>
      </c>
      <c r="AI161" s="155">
        <v>106.499992370605</v>
      </c>
      <c r="AJ161" s="155">
        <v>68.580001831100006</v>
      </c>
      <c r="AK161" s="155">
        <v>279</v>
      </c>
      <c r="AL161" s="155">
        <v>-1.27259993553161</v>
      </c>
      <c r="AM161" s="155">
        <v>-1.3952000141143801</v>
      </c>
      <c r="AN161" s="155">
        <v>-1.6937999725341799</v>
      </c>
      <c r="AO161" s="155">
        <v>-2.9356000423431401</v>
      </c>
      <c r="AP161" s="155">
        <f t="shared" si="82"/>
        <v>1.190291173249771</v>
      </c>
      <c r="AQ161" s="155">
        <f t="shared" si="83"/>
        <v>3.2708842252523311</v>
      </c>
      <c r="AR161" s="155">
        <f t="shared" si="84"/>
        <v>2.3015740359793875</v>
      </c>
      <c r="AS161" s="155">
        <f t="shared" si="85"/>
        <v>7.6750700280112047</v>
      </c>
      <c r="AT161" s="155">
        <f t="shared" si="86"/>
        <v>1.27259993553161</v>
      </c>
      <c r="AU161" s="155">
        <f t="shared" si="87"/>
        <v>1.3952000141143801</v>
      </c>
      <c r="AV161" s="155">
        <f t="shared" si="88"/>
        <v>1.6937999725341799</v>
      </c>
      <c r="AW161" s="155">
        <f t="shared" si="89"/>
        <v>2.9356000423431401</v>
      </c>
      <c r="AX161" s="155">
        <f t="shared" si="90"/>
        <v>4.9590538023000246</v>
      </c>
      <c r="AY161" s="155">
        <f t="shared" si="91"/>
        <v>8.2909914033865313</v>
      </c>
      <c r="AZ161" s="155">
        <f t="shared" si="92"/>
        <v>5.3383528518701127</v>
      </c>
      <c r="BA161" s="155">
        <f t="shared" si="93"/>
        <v>2.8822736713248336</v>
      </c>
      <c r="BB161" s="155">
        <f t="shared" si="94"/>
        <v>4.3582241625916325</v>
      </c>
      <c r="BC161" s="155">
        <f t="shared" si="95"/>
        <v>5.2603126047731434</v>
      </c>
      <c r="BD161" s="155">
        <f t="shared" si="96"/>
        <v>4.6066544813082499</v>
      </c>
      <c r="BE161" s="155">
        <f t="shared" si="97"/>
        <v>5.0928906165560059</v>
      </c>
      <c r="BF161" s="159">
        <f t="shared" si="98"/>
        <v>4.0623935701740477</v>
      </c>
      <c r="BG161" s="223"/>
      <c r="BH161" s="12"/>
      <c r="BI161" s="12"/>
    </row>
    <row r="162" spans="1:61">
      <c r="A162" s="48" t="s">
        <v>170</v>
      </c>
      <c r="B162" s="46" t="s">
        <v>208</v>
      </c>
      <c r="C162" s="160">
        <v>709</v>
      </c>
      <c r="D162" s="285">
        <f>IF('Datos de Indicador'!E104="No dato","x",ROUND(IF('Datos de Indicador'!E104=0,0,IF(LOG('Datos de Indicador'!E104)&gt;D$302,10,IF(LOG('Datos de Indicador'!E104)&lt;D$301,0,10-(D$302-LOG('Datos de Indicador'!E104))/(D$302-D$301)*10))),1))</f>
        <v>10</v>
      </c>
      <c r="E162" s="153">
        <f>IF('Datos de Indicador'!E104="No dato","x",IF('Datos de Indicador'!E104="No dato","x", ('Datos de Indicador'!E104)/'Datos de Indicador'!AX104))</f>
        <v>1.6017751040310779E-2</v>
      </c>
      <c r="F162" s="154">
        <f t="shared" si="66"/>
        <v>10</v>
      </c>
      <c r="G162" s="155">
        <f t="shared" si="67"/>
        <v>10</v>
      </c>
      <c r="H162" s="285">
        <f>IF('Datos de Indicador'!F104="No dato","x",ROUND(IF('Datos de Indicador'!F104=0,0,IF(LOG('Datos de Indicador'!F104*1/40)&gt;H$302,10,IF(LOG('Datos de Indicador'!F104*1/40)&lt;H$301,0,10-(H$302-LOG('Datos de Indicador'!F104*1/40))/(H$302-H$301)*10))),1))</f>
        <v>0</v>
      </c>
      <c r="I162" s="153">
        <f>IF('Datos de Indicador'!F104="No dato","x",IF('Datos de Indicador'!F104="No dato","x",( 'Datos de Indicador'!F104*1/40)/'Datos de Indicador'!AX104))</f>
        <v>0</v>
      </c>
      <c r="J162" s="154">
        <f t="shared" si="68"/>
        <v>0</v>
      </c>
      <c r="K162" s="156">
        <f t="shared" si="69"/>
        <v>0</v>
      </c>
      <c r="L162" s="286">
        <f>IF('Datos de Indicador'!G104="No dato","x",ROUND(IF('Datos de Indicador'!G104=0,0,IF(LOG('Datos de Indicador'!G104)&gt;L$302,10,IF(LOG('Datos de Indicador'!G104)&lt;L$301,0,10-(L$302-LOG('Datos de Indicador'!G104))/(L$302-L$301)*10))),1))</f>
        <v>0</v>
      </c>
      <c r="M162" s="157">
        <f>IF('Datos de Indicador'!G104="No dato","x",IF('Datos de Indicador'!G104="No dato","x", 'Datos de Indicador'!G104/'Datos de Indicador'!AX104))</f>
        <v>0</v>
      </c>
      <c r="N162" s="158">
        <f t="shared" si="70"/>
        <v>0</v>
      </c>
      <c r="O162" s="156">
        <f t="shared" si="71"/>
        <v>0</v>
      </c>
      <c r="P162" s="155">
        <f t="shared" si="72"/>
        <v>0</v>
      </c>
      <c r="Q162" s="285">
        <f>IF('Datos de Indicador'!I104="No dato","x",ROUND(IF('Datos de Indicador'!I104=0,0,IF(LOG('Datos de Indicador'!I104)&gt;Q$302,10,IF(LOG('Datos de Indicador'!I104)&lt;Q$301,0,10-(Q$302-LOG('Datos de Indicador'!I104))/(Q$302-Q$301)*10))),1))</f>
        <v>10</v>
      </c>
      <c r="R162" s="153">
        <f>IF('Datos de Indicador'!I104="No dato","x",IF('Datos de Indicador'!I104="No dato","x",( 'Datos de Indicador'!I104)/'Datos de Indicador'!AX104))</f>
        <v>0.11583363120730004</v>
      </c>
      <c r="S162" s="154">
        <f t="shared" si="73"/>
        <v>10</v>
      </c>
      <c r="T162" s="289">
        <f>IF('Datos de Indicador'!J104="No dato","x",ROUND(IF('Datos de Indicador'!J104=0,0,IF(LOG('Datos de Indicador'!J104)&gt;T$302,10,IF(LOG('Datos de Indicador'!J104)&lt;T$301,0,10-(T$302-LOG('Datos de Indicador'!J104))/(T$302-T$301)*10))),1))</f>
        <v>10</v>
      </c>
      <c r="U162" s="307">
        <f>IF('Datos de Indicador'!J104="No dato","x",IF('Datos de Indicador'!J104="No dato","x", ('Datos de Indicador'!J104)/'Datos de Indicador'!AX104))</f>
        <v>3.1315546323336006E-4</v>
      </c>
      <c r="V162" s="289">
        <f t="shared" si="74"/>
        <v>10</v>
      </c>
      <c r="W162" s="292">
        <f t="shared" si="75"/>
        <v>10</v>
      </c>
      <c r="X162" s="289">
        <f>IF('Datos de Indicador'!K104="No dato","x",ROUND(IF('Datos de Indicador'!K104=0,0,IF(LOG('Datos de Indicador'!K104)&gt;X$302,10,IF(LOG('Datos de Indicador'!K104)&lt;X$301,0,10-(X$302-LOG('Datos de Indicador'!K104))/(X$302-X$301)*10))),1))</f>
        <v>10</v>
      </c>
      <c r="Y162" s="310">
        <f>IF('Datos de Indicador'!K104="No dato","x",IF('Datos de Indicador'!K104="No dato","x", ('Datos de Indicador'!K104)/'Datos de Indicador'!AX104))</f>
        <v>9.5656723076007638E-4</v>
      </c>
      <c r="Z162" s="289">
        <f t="shared" si="76"/>
        <v>10</v>
      </c>
      <c r="AA162" s="291">
        <f t="shared" si="77"/>
        <v>10</v>
      </c>
      <c r="AB162" s="155">
        <f t="shared" si="78"/>
        <v>10</v>
      </c>
      <c r="AC162" s="155">
        <v>0</v>
      </c>
      <c r="AD162" s="155">
        <f t="shared" si="79"/>
        <v>0</v>
      </c>
      <c r="AE162" s="155">
        <v>-0.38600000739097601</v>
      </c>
      <c r="AF162" s="155">
        <f t="shared" si="80"/>
        <v>0.38600000739097601</v>
      </c>
      <c r="AG162" s="155">
        <f t="shared" si="81"/>
        <v>3.4312290263240119</v>
      </c>
      <c r="AH162" s="155">
        <v>0.17399999499321001</v>
      </c>
      <c r="AI162" s="155">
        <v>2.1800000667571999</v>
      </c>
      <c r="AJ162" s="155">
        <v>0.73599994182600004</v>
      </c>
      <c r="AK162" s="155">
        <v>137</v>
      </c>
      <c r="AL162" s="155">
        <v>-1.38779997825622</v>
      </c>
      <c r="AM162" s="155">
        <v>-1.70899999141693</v>
      </c>
      <c r="AN162" s="155">
        <v>-1.9198800325393599</v>
      </c>
      <c r="AO162" s="155">
        <v>-3.0082800388336102</v>
      </c>
      <c r="AP162" s="155">
        <f t="shared" si="82"/>
        <v>6.7572813589596116E-3</v>
      </c>
      <c r="AQ162" s="155">
        <f t="shared" si="83"/>
        <v>6.6953317748530153E-2</v>
      </c>
      <c r="AR162" s="155">
        <f t="shared" si="84"/>
        <v>2.4700471148440192E-2</v>
      </c>
      <c r="AS162" s="155">
        <f t="shared" si="85"/>
        <v>3.6974789915966388</v>
      </c>
      <c r="AT162" s="155">
        <f t="shared" si="86"/>
        <v>1.38779997825622</v>
      </c>
      <c r="AU162" s="155">
        <f t="shared" si="87"/>
        <v>1.70899999141693</v>
      </c>
      <c r="AV162" s="155">
        <f t="shared" si="88"/>
        <v>1.9198800325393599</v>
      </c>
      <c r="AW162" s="155">
        <f t="shared" si="89"/>
        <v>3.0082800388336102</v>
      </c>
      <c r="AX162" s="155">
        <f t="shared" si="90"/>
        <v>3.5209228272978033</v>
      </c>
      <c r="AY162" s="155">
        <f t="shared" si="91"/>
        <v>5.5151793923391637</v>
      </c>
      <c r="AZ162" s="155">
        <f t="shared" si="92"/>
        <v>2.4819310135004176</v>
      </c>
      <c r="BA162" s="155">
        <f t="shared" si="93"/>
        <v>1.4291386832921493</v>
      </c>
      <c r="BB162" s="155">
        <f t="shared" si="94"/>
        <v>5.5879466847761279</v>
      </c>
      <c r="BC162" s="155">
        <f t="shared" si="95"/>
        <v>5.9303554516812822</v>
      </c>
      <c r="BD162" s="155">
        <f t="shared" si="96"/>
        <v>5.4177719141081431</v>
      </c>
      <c r="BE162" s="155">
        <f t="shared" si="97"/>
        <v>5.8544362791481319</v>
      </c>
      <c r="BF162" s="159">
        <f t="shared" si="98"/>
        <v>5.5718715043873352</v>
      </c>
      <c r="BG162" s="223"/>
      <c r="BH162" s="12"/>
      <c r="BI162" s="12"/>
    </row>
    <row r="163" spans="1:61">
      <c r="A163" s="48" t="s">
        <v>294</v>
      </c>
      <c r="B163" s="46" t="s">
        <v>315</v>
      </c>
      <c r="C163" s="160">
        <v>1523</v>
      </c>
      <c r="D163" s="285">
        <f>IF('Datos de Indicador'!E255="No dato","x",ROUND(IF('Datos de Indicador'!E255=0,0,IF(LOG('Datos de Indicador'!E255)&gt;D$302,10,IF(LOG('Datos de Indicador'!E255)&lt;D$301,0,10-(D$302-LOG('Datos de Indicador'!E255))/(D$302-D$301)*10))),1))</f>
        <v>10</v>
      </c>
      <c r="E163" s="153">
        <f>IF('Datos de Indicador'!E255="No dato","x",IF('Datos de Indicador'!E255="No dato","x", ('Datos de Indicador'!E255)/'Datos de Indicador'!AX255))</f>
        <v>1.4999289408664264E-4</v>
      </c>
      <c r="F163" s="154">
        <f t="shared" si="66"/>
        <v>10</v>
      </c>
      <c r="G163" s="155">
        <f t="shared" si="67"/>
        <v>10</v>
      </c>
      <c r="H163" s="285">
        <f>IF('Datos de Indicador'!F255="No dato","x",ROUND(IF('Datos de Indicador'!F255=0,0,IF(LOG('Datos de Indicador'!F255*1/40)&gt;H$302,10,IF(LOG('Datos de Indicador'!F255*1/40)&lt;H$301,0,10-(H$302-LOG('Datos de Indicador'!F255*1/40))/(H$302-H$301)*10))),1))</f>
        <v>0</v>
      </c>
      <c r="I163" s="153">
        <f>IF('Datos de Indicador'!F255="No dato","x",IF('Datos de Indicador'!F255="No dato","x",( 'Datos de Indicador'!F255*1/40)/'Datos de Indicador'!AX255))</f>
        <v>0</v>
      </c>
      <c r="J163" s="154">
        <f t="shared" si="68"/>
        <v>0</v>
      </c>
      <c r="K163" s="156">
        <f t="shared" si="69"/>
        <v>0</v>
      </c>
      <c r="L163" s="286">
        <f>IF('Datos de Indicador'!G255="No dato","x",ROUND(IF('Datos de Indicador'!G255=0,0,IF(LOG('Datos de Indicador'!G255)&gt;L$302,10,IF(LOG('Datos de Indicador'!G255)&lt;L$301,0,10-(L$302-LOG('Datos de Indicador'!G255))/(L$302-L$301)*10))),1))</f>
        <v>0</v>
      </c>
      <c r="M163" s="157">
        <f>IF('Datos de Indicador'!G255="No dato","x",IF('Datos de Indicador'!G255="No dato","x", 'Datos de Indicador'!G255/'Datos de Indicador'!AX255))</f>
        <v>0</v>
      </c>
      <c r="N163" s="158">
        <f t="shared" si="70"/>
        <v>0</v>
      </c>
      <c r="O163" s="156">
        <f t="shared" si="71"/>
        <v>0</v>
      </c>
      <c r="P163" s="155">
        <f t="shared" si="72"/>
        <v>0</v>
      </c>
      <c r="Q163" s="285">
        <f>IF('Datos de Indicador'!I255="No dato","x",ROUND(IF('Datos de Indicador'!I255=0,0,IF(LOG('Datos de Indicador'!I255)&gt;Q$302,10,IF(LOG('Datos de Indicador'!I255)&lt;Q$301,0,10-(Q$302-LOG('Datos de Indicador'!I255))/(Q$302-Q$301)*10))),1))</f>
        <v>0</v>
      </c>
      <c r="R163" s="153">
        <f>IF('Datos de Indicador'!I255="No dato","x",IF('Datos de Indicador'!I255="No dato","x",( 'Datos de Indicador'!I255)/'Datos de Indicador'!AX255))</f>
        <v>0</v>
      </c>
      <c r="S163" s="154">
        <f t="shared" si="73"/>
        <v>0</v>
      </c>
      <c r="T163" s="289">
        <f>IF('Datos de Indicador'!J255="No dato","x",ROUND(IF('Datos de Indicador'!J255=0,0,IF(LOG('Datos de Indicador'!J255)&gt;T$302,10,IF(LOG('Datos de Indicador'!J255)&lt;T$301,0,10-(T$302-LOG('Datos de Indicador'!J255))/(T$302-T$301)*10))),1))</f>
        <v>10</v>
      </c>
      <c r="U163" s="307">
        <f>IF('Datos de Indicador'!J255="No dato","x",IF('Datos de Indicador'!J255="No dato","x", ('Datos de Indicador'!J255)/'Datos de Indicador'!AX255))</f>
        <v>3.1843866396829445E-4</v>
      </c>
      <c r="V163" s="289">
        <f t="shared" si="74"/>
        <v>10</v>
      </c>
      <c r="W163" s="292">
        <f t="shared" si="75"/>
        <v>10</v>
      </c>
      <c r="X163" s="289">
        <f>IF('Datos de Indicador'!K255="No dato","x",ROUND(IF('Datos de Indicador'!K255=0,0,IF(LOG('Datos de Indicador'!K255)&gt;X$302,10,IF(LOG('Datos de Indicador'!K255)&lt;X$301,0,10-(X$302-LOG('Datos de Indicador'!K255))/(X$302-X$301)*10))),1))</f>
        <v>10</v>
      </c>
      <c r="Y163" s="310">
        <f>IF('Datos de Indicador'!K255="No dato","x",IF('Datos de Indicador'!K255="No dato","x", ('Datos de Indicador'!K255)/'Datos de Indicador'!AX255))</f>
        <v>1.5929665224903299E-5</v>
      </c>
      <c r="Z163" s="289">
        <f t="shared" si="76"/>
        <v>10</v>
      </c>
      <c r="AA163" s="291">
        <f t="shared" si="77"/>
        <v>10</v>
      </c>
      <c r="AB163" s="155">
        <f t="shared" si="78"/>
        <v>0</v>
      </c>
      <c r="AC163" s="155">
        <v>1.2000000104308E-2</v>
      </c>
      <c r="AD163" s="155">
        <f t="shared" si="79"/>
        <v>2.5531915115548937E-3</v>
      </c>
      <c r="AE163" s="155">
        <v>-0.25459998846054099</v>
      </c>
      <c r="AF163" s="155">
        <f t="shared" si="80"/>
        <v>0.25459998846054099</v>
      </c>
      <c r="AG163" s="155">
        <f t="shared" si="81"/>
        <v>0.21536955207753342</v>
      </c>
      <c r="AH163" s="155">
        <v>0.96799999475479104</v>
      </c>
      <c r="AI163" s="155">
        <v>9.9379997253417898</v>
      </c>
      <c r="AJ163" s="155">
        <v>5.0619997978200004</v>
      </c>
      <c r="AK163" s="155">
        <v>178</v>
      </c>
      <c r="AL163" s="155">
        <v>-1.5015999078750599</v>
      </c>
      <c r="AM163" s="155">
        <v>-2.1256401538848801</v>
      </c>
      <c r="AN163" s="155">
        <v>-1.8590400218963601</v>
      </c>
      <c r="AO163" s="155">
        <v>-2.9992401599884002</v>
      </c>
      <c r="AP163" s="155">
        <f t="shared" si="82"/>
        <v>3.7592232806011303E-2</v>
      </c>
      <c r="AQ163" s="155">
        <f t="shared" si="83"/>
        <v>0.30522111606417762</v>
      </c>
      <c r="AR163" s="155">
        <f t="shared" si="84"/>
        <v>0.16988286663346316</v>
      </c>
      <c r="AS163" s="155">
        <f t="shared" si="85"/>
        <v>4.8459383753501397</v>
      </c>
      <c r="AT163" s="155">
        <f t="shared" si="86"/>
        <v>1.5015999078750599</v>
      </c>
      <c r="AU163" s="155">
        <f t="shared" si="87"/>
        <v>2.1256401538848801</v>
      </c>
      <c r="AV163" s="155">
        <f t="shared" si="88"/>
        <v>1.8590400218963601</v>
      </c>
      <c r="AW163" s="155">
        <f t="shared" si="89"/>
        <v>2.9992401599884002</v>
      </c>
      <c r="AX163" s="155">
        <f t="shared" si="90"/>
        <v>2.1002705439548208</v>
      </c>
      <c r="AY163" s="155">
        <f t="shared" si="91"/>
        <v>1.8296636150444743</v>
      </c>
      <c r="AZ163" s="155">
        <f t="shared" si="92"/>
        <v>3.2506177125544058</v>
      </c>
      <c r="BA163" s="155">
        <f t="shared" si="93"/>
        <v>1.6098784311163463</v>
      </c>
      <c r="BB163" s="155">
        <f t="shared" si="94"/>
        <v>5.3563104627934726</v>
      </c>
      <c r="BC163" s="155">
        <f t="shared" si="95"/>
        <v>5.3558141218514423</v>
      </c>
      <c r="BD163" s="155">
        <f t="shared" si="96"/>
        <v>5.5700834298646456</v>
      </c>
      <c r="BE163" s="155">
        <f t="shared" si="97"/>
        <v>6.0759694677444145</v>
      </c>
      <c r="BF163" s="159">
        <f t="shared" si="98"/>
        <v>5.0363204572648481</v>
      </c>
      <c r="BG163" s="223"/>
      <c r="BH163" s="12"/>
      <c r="BI163" s="12"/>
    </row>
    <row r="164" spans="1:61">
      <c r="A164" s="48" t="s">
        <v>186</v>
      </c>
      <c r="B164" s="46" t="s">
        <v>196</v>
      </c>
      <c r="C164" s="160">
        <v>611</v>
      </c>
      <c r="D164" s="285">
        <f>IF('Datos de Indicador'!E90="No dato","x",ROUND(IF('Datos de Indicador'!E90=0,0,IF(LOG('Datos de Indicador'!E90)&gt;D$302,10,IF(LOG('Datos de Indicador'!E90)&lt;D$301,0,10-(D$302-LOG('Datos de Indicador'!E90))/(D$302-D$301)*10))),1))</f>
        <v>10</v>
      </c>
      <c r="E164" s="153">
        <f>IF('Datos de Indicador'!E90="No dato","x",IF('Datos de Indicador'!E90="No dato","x", ('Datos de Indicador'!E90)/'Datos de Indicador'!AX90))</f>
        <v>1.7183251494386691E-2</v>
      </c>
      <c r="F164" s="154">
        <f t="shared" si="66"/>
        <v>10</v>
      </c>
      <c r="G164" s="155">
        <f t="shared" si="67"/>
        <v>10</v>
      </c>
      <c r="H164" s="285">
        <f>IF('Datos de Indicador'!F90="No dato","x",ROUND(IF('Datos de Indicador'!F90=0,0,IF(LOG('Datos de Indicador'!F90*1/40)&gt;H$302,10,IF(LOG('Datos de Indicador'!F90*1/40)&lt;H$301,0,10-(H$302-LOG('Datos de Indicador'!F90*1/40))/(H$302-H$301)*10))),1))</f>
        <v>0</v>
      </c>
      <c r="I164" s="153">
        <f>IF('Datos de Indicador'!F90="No dato","x",IF('Datos de Indicador'!F90="No dato","x",( 'Datos de Indicador'!F90*1/40)/'Datos de Indicador'!AX90))</f>
        <v>0</v>
      </c>
      <c r="J164" s="154">
        <f t="shared" si="68"/>
        <v>0</v>
      </c>
      <c r="K164" s="156">
        <f t="shared" si="69"/>
        <v>0</v>
      </c>
      <c r="L164" s="286">
        <f>IF('Datos de Indicador'!G90="No dato","x",ROUND(IF('Datos de Indicador'!G90=0,0,IF(LOG('Datos de Indicador'!G90)&gt;L$302,10,IF(LOG('Datos de Indicador'!G90)&lt;L$301,0,10-(L$302-LOG('Datos de Indicador'!G90))/(L$302-L$301)*10))),1))</f>
        <v>0</v>
      </c>
      <c r="M164" s="157">
        <f>IF('Datos de Indicador'!G90="No dato","x",IF('Datos de Indicador'!G90="No dato","x", 'Datos de Indicador'!G90/'Datos de Indicador'!AX90))</f>
        <v>0</v>
      </c>
      <c r="N164" s="158">
        <f t="shared" si="70"/>
        <v>0</v>
      </c>
      <c r="O164" s="156">
        <f t="shared" si="71"/>
        <v>0</v>
      </c>
      <c r="P164" s="155">
        <f t="shared" si="72"/>
        <v>0</v>
      </c>
      <c r="Q164" s="285">
        <f>IF('Datos de Indicador'!I90="No dato","x",ROUND(IF('Datos de Indicador'!I90=0,0,IF(LOG('Datos de Indicador'!I90)&gt;Q$302,10,IF(LOG('Datos de Indicador'!I90)&lt;Q$301,0,10-(Q$302-LOG('Datos de Indicador'!I90))/(Q$302-Q$301)*10))),1))</f>
        <v>10</v>
      </c>
      <c r="R164" s="153">
        <f>IF('Datos de Indicador'!I90="No dato","x",IF('Datos de Indicador'!I90="No dato","x",( 'Datos de Indicador'!I90)/'Datos de Indicador'!AX90))</f>
        <v>9.8357282829879544E-2</v>
      </c>
      <c r="S164" s="154">
        <f t="shared" si="73"/>
        <v>10</v>
      </c>
      <c r="T164" s="289">
        <f>IF('Datos de Indicador'!J90="No dato","x",ROUND(IF('Datos de Indicador'!J90=0,0,IF(LOG('Datos de Indicador'!J90)&gt;T$302,10,IF(LOG('Datos de Indicador'!J90)&lt;T$301,0,10-(T$302-LOG('Datos de Indicador'!J90))/(T$302-T$301)*10))),1))</f>
        <v>10</v>
      </c>
      <c r="U164" s="307">
        <f>IF('Datos de Indicador'!J90="No dato","x",IF('Datos de Indicador'!J90="No dato","x", ('Datos de Indicador'!J90)/'Datos de Indicador'!AX90))</f>
        <v>3.0308846886314538E-4</v>
      </c>
      <c r="V164" s="289">
        <f t="shared" si="74"/>
        <v>10</v>
      </c>
      <c r="W164" s="292">
        <f t="shared" si="75"/>
        <v>10</v>
      </c>
      <c r="X164" s="289">
        <f>IF('Datos de Indicador'!K90="No dato","x",ROUND(IF('Datos de Indicador'!K90=0,0,IF(LOG('Datos de Indicador'!K90)&gt;X$302,10,IF(LOG('Datos de Indicador'!K90)&lt;X$301,0,10-(X$302-LOG('Datos de Indicador'!K90))/(X$302-X$301)*10))),1))</f>
        <v>0</v>
      </c>
      <c r="Y164" s="310">
        <f>IF('Datos de Indicador'!K90="No dato","x",IF('Datos de Indicador'!K90="No dato","x", ('Datos de Indicador'!K90)/'Datos de Indicador'!AX90))</f>
        <v>0</v>
      </c>
      <c r="Z164" s="289">
        <f t="shared" si="76"/>
        <v>0</v>
      </c>
      <c r="AA164" s="291">
        <f t="shared" si="77"/>
        <v>0</v>
      </c>
      <c r="AB164" s="155">
        <f t="shared" si="78"/>
        <v>10</v>
      </c>
      <c r="AC164" s="155">
        <v>3.1059997081756499</v>
      </c>
      <c r="AD164" s="155">
        <f t="shared" si="79"/>
        <v>0.66085100173949995</v>
      </c>
      <c r="AE164" s="155">
        <v>-0.25483998656272899</v>
      </c>
      <c r="AF164" s="155">
        <f t="shared" si="80"/>
        <v>0.25483998656272899</v>
      </c>
      <c r="AG164" s="155">
        <f t="shared" si="81"/>
        <v>0.22124322071932451</v>
      </c>
      <c r="AH164" s="155">
        <v>48.8759956359863</v>
      </c>
      <c r="AI164" s="155">
        <v>120.489990234375</v>
      </c>
      <c r="AJ164" s="155">
        <v>85.013999939000001</v>
      </c>
      <c r="AK164" s="155">
        <v>276</v>
      </c>
      <c r="AL164" s="155">
        <v>-1.24195992946624</v>
      </c>
      <c r="AM164" s="155">
        <v>-1.40183997154235</v>
      </c>
      <c r="AN164" s="155">
        <v>-1.67955994606018</v>
      </c>
      <c r="AO164" s="155">
        <v>-2.9291598796844398</v>
      </c>
      <c r="AP164" s="155">
        <f t="shared" si="82"/>
        <v>1.8980969179023806</v>
      </c>
      <c r="AQ164" s="155">
        <f t="shared" si="83"/>
        <v>3.7005524562572867</v>
      </c>
      <c r="AR164" s="155">
        <f t="shared" si="84"/>
        <v>2.8531060036458622</v>
      </c>
      <c r="AS164" s="155">
        <f t="shared" si="85"/>
        <v>7.591036414565826</v>
      </c>
      <c r="AT164" s="155">
        <f t="shared" si="86"/>
        <v>1.24195992946624</v>
      </c>
      <c r="AU164" s="155">
        <f t="shared" si="87"/>
        <v>1.40183997154235</v>
      </c>
      <c r="AV164" s="155">
        <f t="shared" si="88"/>
        <v>1.67955994606018</v>
      </c>
      <c r="AW164" s="155">
        <f t="shared" si="89"/>
        <v>2.9291598796844398</v>
      </c>
      <c r="AX164" s="155">
        <f t="shared" si="90"/>
        <v>5.3415566274265913</v>
      </c>
      <c r="AY164" s="155">
        <f t="shared" si="91"/>
        <v>8.2322556643344171</v>
      </c>
      <c r="AZ164" s="155">
        <f t="shared" si="92"/>
        <v>5.5182693053528489</v>
      </c>
      <c r="BA164" s="155">
        <f t="shared" si="93"/>
        <v>3.011035726083684</v>
      </c>
      <c r="BB164" s="155">
        <f t="shared" si="94"/>
        <v>4.5399422575548281</v>
      </c>
      <c r="BC164" s="155">
        <f t="shared" si="95"/>
        <v>5.3221346867652839</v>
      </c>
      <c r="BD164" s="155">
        <f t="shared" si="96"/>
        <v>4.7285625514997855</v>
      </c>
      <c r="BE164" s="155">
        <f t="shared" si="97"/>
        <v>5.1003453567749188</v>
      </c>
      <c r="BF164" s="159">
        <f t="shared" si="98"/>
        <v>3.4803490370764707</v>
      </c>
      <c r="BG164" s="223"/>
      <c r="BH164" s="12"/>
      <c r="BI164" s="12"/>
    </row>
    <row r="165" spans="1:61">
      <c r="A165" s="48" t="s">
        <v>316</v>
      </c>
      <c r="B165" s="46" t="s">
        <v>331</v>
      </c>
      <c r="C165" s="160">
        <v>1615</v>
      </c>
      <c r="D165" s="285">
        <f>IF('Datos de Indicador'!E270="No dato","x",ROUND(IF('Datos de Indicador'!E270=0,0,IF(LOG('Datos de Indicador'!E270)&gt;D$302,10,IF(LOG('Datos de Indicador'!E270)&lt;D$301,0,10-(D$302-LOG('Datos de Indicador'!E270))/(D$302-D$301)*10))),1))</f>
        <v>10</v>
      </c>
      <c r="E165" s="153">
        <f>IF('Datos de Indicador'!E270="No dato","x",IF('Datos de Indicador'!E270="No dato","x", ('Datos de Indicador'!E270)/'Datos de Indicador'!AX270))</f>
        <v>0.11132875108259177</v>
      </c>
      <c r="F165" s="154">
        <f t="shared" si="66"/>
        <v>10</v>
      </c>
      <c r="G165" s="155">
        <f t="shared" si="67"/>
        <v>10</v>
      </c>
      <c r="H165" s="285">
        <f>IF('Datos de Indicador'!F270="No dato","x",ROUND(IF('Datos de Indicador'!F270=0,0,IF(LOG('Datos de Indicador'!F270*1/40)&gt;H$302,10,IF(LOG('Datos de Indicador'!F270*1/40)&lt;H$301,0,10-(H$302-LOG('Datos de Indicador'!F270*1/40))/(H$302-H$301)*10))),1))</f>
        <v>0</v>
      </c>
      <c r="I165" s="153">
        <f>IF('Datos de Indicador'!F270="No dato","x",IF('Datos de Indicador'!F270="No dato","x",( 'Datos de Indicador'!F270*1/40)/'Datos de Indicador'!AX270))</f>
        <v>0</v>
      </c>
      <c r="J165" s="154">
        <f t="shared" si="68"/>
        <v>0</v>
      </c>
      <c r="K165" s="156">
        <f t="shared" si="69"/>
        <v>0</v>
      </c>
      <c r="L165" s="286">
        <f>IF('Datos de Indicador'!G270="No dato","x",ROUND(IF('Datos de Indicador'!G270=0,0,IF(LOG('Datos de Indicador'!G270)&gt;L$302,10,IF(LOG('Datos de Indicador'!G270)&lt;L$301,0,10-(L$302-LOG('Datos de Indicador'!G270))/(L$302-L$301)*10))),1))</f>
        <v>0</v>
      </c>
      <c r="M165" s="157">
        <f>IF('Datos de Indicador'!G270="No dato","x",IF('Datos de Indicador'!G270="No dato","x", 'Datos de Indicador'!G270/'Datos de Indicador'!AX270))</f>
        <v>0</v>
      </c>
      <c r="N165" s="158">
        <f t="shared" si="70"/>
        <v>0</v>
      </c>
      <c r="O165" s="156">
        <f t="shared" si="71"/>
        <v>0</v>
      </c>
      <c r="P165" s="155">
        <f t="shared" si="72"/>
        <v>0</v>
      </c>
      <c r="Q165" s="285">
        <f>IF('Datos de Indicador'!I270="No dato","x",ROUND(IF('Datos de Indicador'!I270=0,0,IF(LOG('Datos de Indicador'!I270)&gt;Q$302,10,IF(LOG('Datos de Indicador'!I270)&lt;Q$301,0,10-(Q$302-LOG('Datos de Indicador'!I270))/(Q$302-Q$301)*10))),1))</f>
        <v>0</v>
      </c>
      <c r="R165" s="153">
        <f>IF('Datos de Indicador'!I270="No dato","x",IF('Datos de Indicador'!I270="No dato","x",( 'Datos de Indicador'!I270)/'Datos de Indicador'!AX270))</f>
        <v>0</v>
      </c>
      <c r="S165" s="154">
        <f t="shared" si="73"/>
        <v>0</v>
      </c>
      <c r="T165" s="289">
        <f>IF('Datos de Indicador'!J270="No dato","x",ROUND(IF('Datos de Indicador'!J270=0,0,IF(LOG('Datos de Indicador'!J270)&gt;T$302,10,IF(LOG('Datos de Indicador'!J270)&lt;T$301,0,10-(T$302-LOG('Datos de Indicador'!J270))/(T$302-T$301)*10))),1))</f>
        <v>10</v>
      </c>
      <c r="U165" s="307">
        <f>IF('Datos de Indicador'!J270="No dato","x",IF('Datos de Indicador'!J270="No dato","x", ('Datos de Indicador'!J270)/'Datos de Indicador'!AX270))</f>
        <v>3.1969727809032049E-4</v>
      </c>
      <c r="V165" s="289">
        <f t="shared" si="74"/>
        <v>10</v>
      </c>
      <c r="W165" s="292">
        <f t="shared" si="75"/>
        <v>10</v>
      </c>
      <c r="X165" s="289">
        <f>IF('Datos de Indicador'!K270="No dato","x",ROUND(IF('Datos de Indicador'!K270=0,0,IF(LOG('Datos de Indicador'!K270)&gt;X$302,10,IF(LOG('Datos de Indicador'!K270)&lt;X$301,0,10-(X$302-LOG('Datos de Indicador'!K270))/(X$302-X$301)*10))),1))</f>
        <v>0</v>
      </c>
      <c r="Y165" s="310">
        <f>IF('Datos de Indicador'!K270="No dato","x",IF('Datos de Indicador'!K270="No dato","x", ('Datos de Indicador'!K270)/'Datos de Indicador'!AX270))</f>
        <v>0</v>
      </c>
      <c r="Z165" s="289">
        <f t="shared" si="76"/>
        <v>0</v>
      </c>
      <c r="AA165" s="291">
        <f t="shared" si="77"/>
        <v>0</v>
      </c>
      <c r="AB165" s="155">
        <f t="shared" si="78"/>
        <v>0</v>
      </c>
      <c r="AC165" s="155">
        <v>0.30000001192092901</v>
      </c>
      <c r="AD165" s="155">
        <f t="shared" si="79"/>
        <v>6.3829789770410428E-2</v>
      </c>
      <c r="AE165" s="155">
        <v>-0.25299999117851302</v>
      </c>
      <c r="AF165" s="155">
        <f t="shared" si="80"/>
        <v>0.25299999117851302</v>
      </c>
      <c r="AG165" s="155">
        <f t="shared" si="81"/>
        <v>0.17621151800675974</v>
      </c>
      <c r="AH165" s="155">
        <v>15.349999427795399</v>
      </c>
      <c r="AI165" s="155">
        <v>91.800003051757798</v>
      </c>
      <c r="AJ165" s="155">
        <v>53.799999237100003</v>
      </c>
      <c r="AK165" s="155">
        <v>249</v>
      </c>
      <c r="AL165" s="155">
        <v>-1.5340000391006401</v>
      </c>
      <c r="AM165" s="155">
        <v>-1.60199999809265</v>
      </c>
      <c r="AN165" s="155">
        <v>-1.7439999580383301</v>
      </c>
      <c r="AO165" s="155">
        <v>-2.9570000171661301</v>
      </c>
      <c r="AP165" s="155">
        <f t="shared" si="82"/>
        <v>0.59611648263283112</v>
      </c>
      <c r="AQ165" s="155">
        <f t="shared" si="83"/>
        <v>2.8194103602864389</v>
      </c>
      <c r="AR165" s="155">
        <f t="shared" si="84"/>
        <v>1.8055508613834359</v>
      </c>
      <c r="AS165" s="155">
        <f t="shared" si="85"/>
        <v>6.8347338935574236</v>
      </c>
      <c r="AT165" s="155">
        <f t="shared" si="86"/>
        <v>1.5340000391006401</v>
      </c>
      <c r="AU165" s="155">
        <f t="shared" si="87"/>
        <v>1.60199999809265</v>
      </c>
      <c r="AV165" s="155">
        <f t="shared" si="88"/>
        <v>1.7439999580383301</v>
      </c>
      <c r="AW165" s="155">
        <f t="shared" si="89"/>
        <v>2.9570000171661301</v>
      </c>
      <c r="AX165" s="155">
        <f t="shared" si="90"/>
        <v>1.6957947190540255</v>
      </c>
      <c r="AY165" s="155">
        <f t="shared" si="91"/>
        <v>6.461679991876049</v>
      </c>
      <c r="AZ165" s="155">
        <f t="shared" si="92"/>
        <v>4.7040981773242416</v>
      </c>
      <c r="BA165" s="155">
        <f t="shared" si="93"/>
        <v>2.4544110728121478</v>
      </c>
      <c r="BB165" s="155">
        <f t="shared" si="94"/>
        <v>3.7153185336144756</v>
      </c>
      <c r="BC165" s="155">
        <f t="shared" si="95"/>
        <v>4.8801817253604147</v>
      </c>
      <c r="BD165" s="155">
        <f t="shared" si="96"/>
        <v>4.4182748397846128</v>
      </c>
      <c r="BE165" s="155">
        <f t="shared" si="97"/>
        <v>4.8815241610615949</v>
      </c>
      <c r="BF165" s="159">
        <f t="shared" si="98"/>
        <v>3.3733402179628613</v>
      </c>
      <c r="BG165" s="223"/>
      <c r="BH165" s="12"/>
      <c r="BI165" s="12"/>
    </row>
    <row r="166" spans="1:61">
      <c r="A166" s="50" t="s">
        <v>18</v>
      </c>
      <c r="B166" s="46" t="s">
        <v>22</v>
      </c>
      <c r="C166" s="160">
        <v>504</v>
      </c>
      <c r="D166" s="285">
        <f>IF('Datos de Indicador'!E71="No dato","x",ROUND(IF('Datos de Indicador'!E71=0,0,IF(LOG('Datos de Indicador'!E71)&gt;D$302,10,IF(LOG('Datos de Indicador'!E71)&lt;D$301,0,10-(D$302-LOG('Datos de Indicador'!E71))/(D$302-D$301)*10))),1))</f>
        <v>10</v>
      </c>
      <c r="E166" s="153">
        <f>IF('Datos de Indicador'!E71="No dato","x",IF('Datos de Indicador'!E71="No dato","x", ('Datos de Indicador'!E71)/'Datos de Indicador'!AX71))</f>
        <v>0.40098268023393352</v>
      </c>
      <c r="F166" s="154">
        <f t="shared" si="66"/>
        <v>10</v>
      </c>
      <c r="G166" s="155">
        <f t="shared" si="67"/>
        <v>10</v>
      </c>
      <c r="H166" s="285">
        <f>IF('Datos de Indicador'!F71="No dato","x",ROUND(IF('Datos de Indicador'!F71=0,0,IF(LOG('Datos de Indicador'!F71*1/40)&gt;H$302,10,IF(LOG('Datos de Indicador'!F71*1/40)&lt;H$301,0,10-(H$302-LOG('Datos de Indicador'!F71*1/40))/(H$302-H$301)*10))),1))</f>
        <v>0</v>
      </c>
      <c r="I166" s="153">
        <f>IF('Datos de Indicador'!F71="No dato","x",IF('Datos de Indicador'!F71="No dato","x",( 'Datos de Indicador'!F71*1/40)/'Datos de Indicador'!AX71))</f>
        <v>0</v>
      </c>
      <c r="J166" s="154">
        <f t="shared" si="68"/>
        <v>0</v>
      </c>
      <c r="K166" s="156">
        <f t="shared" si="69"/>
        <v>0</v>
      </c>
      <c r="L166" s="286">
        <f>IF('Datos de Indicador'!G71="No dato","x",ROUND(IF('Datos de Indicador'!G71=0,0,IF(LOG('Datos de Indicador'!G71)&gt;L$302,10,IF(LOG('Datos de Indicador'!G71)&lt;L$301,0,10-(L$302-LOG('Datos de Indicador'!G71))/(L$302-L$301)*10))),1))</f>
        <v>0</v>
      </c>
      <c r="M166" s="157">
        <f>IF('Datos de Indicador'!G71="No dato","x",IF('Datos de Indicador'!G71="No dato","x", 'Datos de Indicador'!G71/'Datos de Indicador'!AX71))</f>
        <v>0</v>
      </c>
      <c r="N166" s="158">
        <f t="shared" si="70"/>
        <v>0</v>
      </c>
      <c r="O166" s="156">
        <f t="shared" si="71"/>
        <v>0</v>
      </c>
      <c r="P166" s="155">
        <f t="shared" si="72"/>
        <v>0</v>
      </c>
      <c r="Q166" s="285">
        <f>IF('Datos de Indicador'!I71="No dato","x",ROUND(IF('Datos de Indicador'!I71=0,0,IF(LOG('Datos de Indicador'!I71)&gt;Q$302,10,IF(LOG('Datos de Indicador'!I71)&lt;Q$301,0,10-(Q$302-LOG('Datos de Indicador'!I71))/(Q$302-Q$301)*10))),1))</f>
        <v>0</v>
      </c>
      <c r="R166" s="153">
        <f>IF('Datos de Indicador'!I71="No dato","x",IF('Datos de Indicador'!I71="No dato","x",( 'Datos de Indicador'!I71)/'Datos de Indicador'!AX71))</f>
        <v>0</v>
      </c>
      <c r="S166" s="154">
        <f t="shared" si="73"/>
        <v>0</v>
      </c>
      <c r="T166" s="289">
        <f>IF('Datos de Indicador'!J71="No dato","x",ROUND(IF('Datos de Indicador'!J71=0,0,IF(LOG('Datos de Indicador'!J71)&gt;T$302,10,IF(LOG('Datos de Indicador'!J71)&lt;T$301,0,10-(T$302-LOG('Datos de Indicador'!J71))/(T$302-T$301)*10))),1))</f>
        <v>10</v>
      </c>
      <c r="U166" s="307">
        <f>IF('Datos de Indicador'!J71="No dato","x",IF('Datos de Indicador'!J71="No dato","x", ('Datos de Indicador'!J71)/'Datos de Indicador'!AX71))</f>
        <v>3.5524892751736371E-4</v>
      </c>
      <c r="V166" s="289">
        <f t="shared" si="74"/>
        <v>10</v>
      </c>
      <c r="W166" s="292">
        <f t="shared" si="75"/>
        <v>10</v>
      </c>
      <c r="X166" s="289">
        <f>IF('Datos de Indicador'!K71="No dato","x",ROUND(IF('Datos de Indicador'!K71=0,0,IF(LOG('Datos de Indicador'!K71)&gt;X$302,10,IF(LOG('Datos de Indicador'!K71)&lt;X$301,0,10-(X$302-LOG('Datos de Indicador'!K71))/(X$302-X$301)*10))),1))</f>
        <v>0</v>
      </c>
      <c r="Y166" s="310">
        <f>IF('Datos de Indicador'!K71="No dato","x",IF('Datos de Indicador'!K71="No dato","x", ('Datos de Indicador'!K71)/'Datos de Indicador'!AX71))</f>
        <v>0</v>
      </c>
      <c r="Z166" s="289">
        <f t="shared" si="76"/>
        <v>0</v>
      </c>
      <c r="AA166" s="291">
        <f t="shared" si="77"/>
        <v>0</v>
      </c>
      <c r="AB166" s="155">
        <f t="shared" si="78"/>
        <v>0</v>
      </c>
      <c r="AC166" s="155">
        <v>0.92000001668930098</v>
      </c>
      <c r="AD166" s="155">
        <f t="shared" si="79"/>
        <v>0.19574468440197892</v>
      </c>
      <c r="AE166" s="155">
        <v>-0.24579998850822399</v>
      </c>
      <c r="AF166" s="155">
        <f t="shared" si="80"/>
        <v>0.24579998850822399</v>
      </c>
      <c r="AG166" s="155">
        <f t="shared" si="81"/>
        <v>0</v>
      </c>
      <c r="AH166" s="155">
        <v>36.069999694824197</v>
      </c>
      <c r="AI166" s="155">
        <v>136.100006103515</v>
      </c>
      <c r="AJ166" s="155">
        <v>93.610000610399993</v>
      </c>
      <c r="AK166" s="155">
        <v>260</v>
      </c>
      <c r="AL166" s="155">
        <v>-1.62479996681213</v>
      </c>
      <c r="AM166" s="155">
        <v>-1.7132000923156701</v>
      </c>
      <c r="AN166" s="155">
        <v>-1.7871999740600499</v>
      </c>
      <c r="AO166" s="155">
        <v>-2.9786000251770002</v>
      </c>
      <c r="AP166" s="155">
        <f t="shared" si="82"/>
        <v>1.4007766871776386</v>
      </c>
      <c r="AQ166" s="155">
        <f t="shared" si="83"/>
        <v>4.1799755390743449</v>
      </c>
      <c r="AR166" s="155">
        <f t="shared" si="84"/>
        <v>3.1415914429912966</v>
      </c>
      <c r="AS166" s="155">
        <f t="shared" si="85"/>
        <v>7.1428571428571432</v>
      </c>
      <c r="AT166" s="155">
        <f t="shared" si="86"/>
        <v>1.62479996681213</v>
      </c>
      <c r="AU166" s="155">
        <f t="shared" si="87"/>
        <v>1.7132000923156701</v>
      </c>
      <c r="AV166" s="155">
        <f t="shared" si="88"/>
        <v>1.7871999740600499</v>
      </c>
      <c r="AW166" s="155">
        <f t="shared" si="89"/>
        <v>2.9786000251770002</v>
      </c>
      <c r="AX166" s="155">
        <f t="shared" si="90"/>
        <v>0.56226919700176559</v>
      </c>
      <c r="AY166" s="155">
        <f t="shared" si="91"/>
        <v>5.4780261375092802</v>
      </c>
      <c r="AZ166" s="155">
        <f t="shared" si="92"/>
        <v>4.1582850296298624</v>
      </c>
      <c r="BA166" s="155">
        <f t="shared" si="93"/>
        <v>2.0225490901757412</v>
      </c>
      <c r="BB166" s="155">
        <f t="shared" si="94"/>
        <v>3.6605076473632341</v>
      </c>
      <c r="BC166" s="155">
        <f t="shared" si="95"/>
        <v>4.9430002794306036</v>
      </c>
      <c r="BD166" s="155">
        <f t="shared" si="96"/>
        <v>4.5499794121035269</v>
      </c>
      <c r="BE166" s="155">
        <f t="shared" si="97"/>
        <v>4.8609010388388141</v>
      </c>
      <c r="BF166" s="159">
        <f t="shared" si="98"/>
        <v>3.36595744740033</v>
      </c>
      <c r="BG166" s="223"/>
      <c r="BH166" s="12"/>
      <c r="BI166" s="12"/>
    </row>
    <row r="167" spans="1:61">
      <c r="A167" s="45" t="s">
        <v>31</v>
      </c>
      <c r="B167" s="46" t="s">
        <v>46</v>
      </c>
      <c r="C167" s="160">
        <v>1315</v>
      </c>
      <c r="D167" s="285">
        <f>IF('Datos de Indicador'!E203="No dato","x",ROUND(IF('Datos de Indicador'!E203=0,0,IF(LOG('Datos de Indicador'!E203)&gt;D$302,10,IF(LOG('Datos de Indicador'!E203)&lt;D$301,0,10-(D$302-LOG('Datos de Indicador'!E203))/(D$302-D$301)*10))),1))</f>
        <v>0</v>
      </c>
      <c r="E167" s="153">
        <f>IF('Datos de Indicador'!E203="No dato","x",IF('Datos de Indicador'!E203="No dato","x", ('Datos de Indicador'!E203)/'Datos de Indicador'!AX203))</f>
        <v>0</v>
      </c>
      <c r="F167" s="154">
        <f t="shared" si="66"/>
        <v>0</v>
      </c>
      <c r="G167" s="155">
        <f t="shared" si="67"/>
        <v>0</v>
      </c>
      <c r="H167" s="285">
        <f>IF('Datos de Indicador'!F203="No dato","x",ROUND(IF('Datos de Indicador'!F203=0,0,IF(LOG('Datos de Indicador'!F203*1/40)&gt;H$302,10,IF(LOG('Datos de Indicador'!F203*1/40)&lt;H$301,0,10-(H$302-LOG('Datos de Indicador'!F203*1/40))/(H$302-H$301)*10))),1))</f>
        <v>0</v>
      </c>
      <c r="I167" s="153">
        <f>IF('Datos de Indicador'!F203="No dato","x",IF('Datos de Indicador'!F203="No dato","x",( 'Datos de Indicador'!F203*1/40)/'Datos de Indicador'!AX203))</f>
        <v>0</v>
      </c>
      <c r="J167" s="154">
        <f t="shared" si="68"/>
        <v>0</v>
      </c>
      <c r="K167" s="156">
        <f t="shared" si="69"/>
        <v>0</v>
      </c>
      <c r="L167" s="286">
        <f>IF('Datos de Indicador'!G203="No dato","x",ROUND(IF('Datos de Indicador'!G203=0,0,IF(LOG('Datos de Indicador'!G203)&gt;L$302,10,IF(LOG('Datos de Indicador'!G203)&lt;L$301,0,10-(L$302-LOG('Datos de Indicador'!G203))/(L$302-L$301)*10))),1))</f>
        <v>0</v>
      </c>
      <c r="M167" s="157">
        <f>IF('Datos de Indicador'!G203="No dato","x",IF('Datos de Indicador'!G203="No dato","x", 'Datos de Indicador'!G203/'Datos de Indicador'!AX203))</f>
        <v>0</v>
      </c>
      <c r="N167" s="158">
        <f t="shared" si="70"/>
        <v>0</v>
      </c>
      <c r="O167" s="156">
        <f t="shared" si="71"/>
        <v>0</v>
      </c>
      <c r="P167" s="155">
        <f t="shared" si="72"/>
        <v>0</v>
      </c>
      <c r="Q167" s="285">
        <f>IF('Datos de Indicador'!I203="No dato","x",ROUND(IF('Datos de Indicador'!I203=0,0,IF(LOG('Datos de Indicador'!I203)&gt;Q$302,10,IF(LOG('Datos de Indicador'!I203)&lt;Q$301,0,10-(Q$302-LOG('Datos de Indicador'!I203))/(Q$302-Q$301)*10))),1))</f>
        <v>10</v>
      </c>
      <c r="R167" s="153">
        <f>IF('Datos de Indicador'!I203="No dato","x",IF('Datos de Indicador'!I203="No dato","x",( 'Datos de Indicador'!I203)/'Datos de Indicador'!AX203))</f>
        <v>5.654735513919517E-2</v>
      </c>
      <c r="S167" s="154">
        <f t="shared" si="73"/>
        <v>10</v>
      </c>
      <c r="T167" s="289">
        <f>IF('Datos de Indicador'!J203="No dato","x",ROUND(IF('Datos de Indicador'!J203=0,0,IF(LOG('Datos de Indicador'!J203)&gt;T$302,10,IF(LOG('Datos de Indicador'!J203)&lt;T$301,0,10-(T$302-LOG('Datos de Indicador'!J203))/(T$302-T$301)*10))),1))</f>
        <v>10</v>
      </c>
      <c r="U167" s="307">
        <f>IF('Datos de Indicador'!J203="No dato","x",IF('Datos de Indicador'!J203="No dato","x", ('Datos de Indicador'!J203)/'Datos de Indicador'!AX203))</f>
        <v>3.2694256155157801E-4</v>
      </c>
      <c r="V167" s="289">
        <f t="shared" si="74"/>
        <v>10</v>
      </c>
      <c r="W167" s="292">
        <f t="shared" si="75"/>
        <v>10</v>
      </c>
      <c r="X167" s="289">
        <f>IF('Datos de Indicador'!K203="No dato","x",ROUND(IF('Datos de Indicador'!K203=0,0,IF(LOG('Datos de Indicador'!K203)&gt;X$302,10,IF(LOG('Datos de Indicador'!K203)&lt;X$301,0,10-(X$302-LOG('Datos de Indicador'!K203))/(X$302-X$301)*10))),1))</f>
        <v>0</v>
      </c>
      <c r="Y167" s="310">
        <f>IF('Datos de Indicador'!K203="No dato","x",IF('Datos de Indicador'!K203="No dato","x", ('Datos de Indicador'!K203)/'Datos de Indicador'!AX203))</f>
        <v>0</v>
      </c>
      <c r="Z167" s="289">
        <f t="shared" si="76"/>
        <v>0</v>
      </c>
      <c r="AA167" s="291">
        <f t="shared" si="77"/>
        <v>0</v>
      </c>
      <c r="AB167" s="155">
        <f t="shared" si="78"/>
        <v>10</v>
      </c>
      <c r="AC167" s="155">
        <v>0</v>
      </c>
      <c r="AD167" s="155">
        <f t="shared" si="79"/>
        <v>0</v>
      </c>
      <c r="AE167" s="155">
        <v>-0.52292001247405995</v>
      </c>
      <c r="AF167" s="155">
        <f t="shared" si="80"/>
        <v>0.52292001247405995</v>
      </c>
      <c r="AG167" s="155">
        <f t="shared" si="81"/>
        <v>6.782183608708209</v>
      </c>
      <c r="AH167" s="155">
        <v>0.41599997878074602</v>
      </c>
      <c r="AI167" s="155">
        <v>17</v>
      </c>
      <c r="AJ167" s="155">
        <v>9.5520000457799998</v>
      </c>
      <c r="AK167" s="155">
        <v>199</v>
      </c>
      <c r="AL167" s="155">
        <v>-1.2855600118637001</v>
      </c>
      <c r="AM167" s="155">
        <v>-1.54900002479553</v>
      </c>
      <c r="AN167" s="155">
        <v>-1.71075999736785</v>
      </c>
      <c r="AO167" s="155">
        <v>-2.9694800376892001</v>
      </c>
      <c r="AP167" s="155">
        <f t="shared" si="82"/>
        <v>1.6155338981776544E-2</v>
      </c>
      <c r="AQ167" s="155">
        <f t="shared" si="83"/>
        <v>0.52211301232578433</v>
      </c>
      <c r="AR167" s="155">
        <f t="shared" si="84"/>
        <v>0.32056918504005444</v>
      </c>
      <c r="AS167" s="155">
        <f t="shared" si="85"/>
        <v>5.4341736694677865</v>
      </c>
      <c r="AT167" s="155">
        <f t="shared" si="86"/>
        <v>1.2855600118637001</v>
      </c>
      <c r="AU167" s="155">
        <f t="shared" si="87"/>
        <v>1.54900002479553</v>
      </c>
      <c r="AV167" s="155">
        <f t="shared" si="88"/>
        <v>1.71075999736785</v>
      </c>
      <c r="AW167" s="155">
        <f t="shared" si="89"/>
        <v>2.9694800376892001</v>
      </c>
      <c r="AX167" s="155">
        <f t="shared" si="90"/>
        <v>4.7972631747034065</v>
      </c>
      <c r="AY167" s="155">
        <f t="shared" si="91"/>
        <v>6.9305071846884045</v>
      </c>
      <c r="AZ167" s="155">
        <f t="shared" si="92"/>
        <v>5.1240704188546697</v>
      </c>
      <c r="BA167" s="155">
        <f t="shared" si="93"/>
        <v>2.2048904983881137</v>
      </c>
      <c r="BB167" s="155">
        <f t="shared" si="94"/>
        <v>2.4689030856141971</v>
      </c>
      <c r="BC167" s="155">
        <f t="shared" si="95"/>
        <v>2.9087700328356978</v>
      </c>
      <c r="BD167" s="155">
        <f t="shared" si="96"/>
        <v>2.5741066006491207</v>
      </c>
      <c r="BE167" s="155">
        <f t="shared" si="97"/>
        <v>2.9398440279759832</v>
      </c>
      <c r="BF167" s="159">
        <f t="shared" si="98"/>
        <v>2.7970306014513682</v>
      </c>
      <c r="BG167" s="223"/>
      <c r="BH167" s="12"/>
      <c r="BI167" s="12"/>
    </row>
    <row r="168" spans="1:61">
      <c r="A168" s="50" t="s">
        <v>18</v>
      </c>
      <c r="B168" s="46" t="s">
        <v>23</v>
      </c>
      <c r="C168" s="160">
        <v>505</v>
      </c>
      <c r="D168" s="285">
        <f>IF('Datos de Indicador'!E72="No dato","x",ROUND(IF('Datos de Indicador'!E72=0,0,IF(LOG('Datos de Indicador'!E72)&gt;D$302,10,IF(LOG('Datos de Indicador'!E72)&lt;D$301,0,10-(D$302-LOG('Datos de Indicador'!E72))/(D$302-D$301)*10))),1))</f>
        <v>10</v>
      </c>
      <c r="E168" s="153">
        <f>IF('Datos de Indicador'!E72="No dato","x",IF('Datos de Indicador'!E72="No dato","x", ('Datos de Indicador'!E72)/'Datos de Indicador'!AX72))</f>
        <v>4.2808049230945965E-2</v>
      </c>
      <c r="F168" s="154">
        <f t="shared" si="66"/>
        <v>10</v>
      </c>
      <c r="G168" s="155">
        <f t="shared" si="67"/>
        <v>10</v>
      </c>
      <c r="H168" s="285">
        <f>IF('Datos de Indicador'!F72="No dato","x",ROUND(IF('Datos de Indicador'!F72=0,0,IF(LOG('Datos de Indicador'!F72*1/40)&gt;H$302,10,IF(LOG('Datos de Indicador'!F72*1/40)&lt;H$301,0,10-(H$302-LOG('Datos de Indicador'!F72*1/40))/(H$302-H$301)*10))),1))</f>
        <v>0</v>
      </c>
      <c r="I168" s="153">
        <f>IF('Datos de Indicador'!F72="No dato","x",IF('Datos de Indicador'!F72="No dato","x",( 'Datos de Indicador'!F72*1/40)/'Datos de Indicador'!AX72))</f>
        <v>0</v>
      </c>
      <c r="J168" s="154">
        <f t="shared" si="68"/>
        <v>0</v>
      </c>
      <c r="K168" s="156">
        <f t="shared" si="69"/>
        <v>0</v>
      </c>
      <c r="L168" s="286">
        <f>IF('Datos de Indicador'!G72="No dato","x",ROUND(IF('Datos de Indicador'!G72=0,0,IF(LOG('Datos de Indicador'!G72)&gt;L$302,10,IF(LOG('Datos de Indicador'!G72)&lt;L$301,0,10-(L$302-LOG('Datos de Indicador'!G72))/(L$302-L$301)*10))),1))</f>
        <v>0</v>
      </c>
      <c r="M168" s="157">
        <f>IF('Datos de Indicador'!G72="No dato","x",IF('Datos de Indicador'!G72="No dato","x", 'Datos de Indicador'!G72/'Datos de Indicador'!AX72))</f>
        <v>0</v>
      </c>
      <c r="N168" s="158">
        <f t="shared" si="70"/>
        <v>0</v>
      </c>
      <c r="O168" s="156">
        <f t="shared" si="71"/>
        <v>0</v>
      </c>
      <c r="P168" s="155">
        <f t="shared" si="72"/>
        <v>0</v>
      </c>
      <c r="Q168" s="285">
        <f>IF('Datos de Indicador'!I72="No dato","x",ROUND(IF('Datos de Indicador'!I72=0,0,IF(LOG('Datos de Indicador'!I72)&gt;Q$302,10,IF(LOG('Datos de Indicador'!I72)&lt;Q$301,0,10-(Q$302-LOG('Datos de Indicador'!I72))/(Q$302-Q$301)*10))),1))</f>
        <v>0</v>
      </c>
      <c r="R168" s="153">
        <f>IF('Datos de Indicador'!I72="No dato","x",IF('Datos de Indicador'!I72="No dato","x",( 'Datos de Indicador'!I72)/'Datos de Indicador'!AX72))</f>
        <v>0</v>
      </c>
      <c r="S168" s="154">
        <f t="shared" si="73"/>
        <v>0</v>
      </c>
      <c r="T168" s="289">
        <f>IF('Datos de Indicador'!J72="No dato","x",ROUND(IF('Datos de Indicador'!J72=0,0,IF(LOG('Datos de Indicador'!J72)&gt;T$302,10,IF(LOG('Datos de Indicador'!J72)&lt;T$301,0,10-(T$302-LOG('Datos de Indicador'!J72))/(T$302-T$301)*10))),1))</f>
        <v>10</v>
      </c>
      <c r="U168" s="307">
        <f>IF('Datos de Indicador'!J72="No dato","x",IF('Datos de Indicador'!J72="No dato","x", ('Datos de Indicador'!J72)/'Datos de Indicador'!AX72))</f>
        <v>3.2891583209412699E-4</v>
      </c>
      <c r="V168" s="289">
        <f t="shared" si="74"/>
        <v>10</v>
      </c>
      <c r="W168" s="292">
        <f t="shared" si="75"/>
        <v>10</v>
      </c>
      <c r="X168" s="289">
        <f>IF('Datos de Indicador'!K72="No dato","x",ROUND(IF('Datos de Indicador'!K72=0,0,IF(LOG('Datos de Indicador'!K72)&gt;X$302,10,IF(LOG('Datos de Indicador'!K72)&lt;X$301,0,10-(X$302-LOG('Datos de Indicador'!K72))/(X$302-X$301)*10))),1))</f>
        <v>0</v>
      </c>
      <c r="Y168" s="310">
        <f>IF('Datos de Indicador'!K72="No dato","x",IF('Datos de Indicador'!K72="No dato","x", ('Datos de Indicador'!K72)/'Datos de Indicador'!AX72))</f>
        <v>0</v>
      </c>
      <c r="Z168" s="289">
        <f t="shared" si="76"/>
        <v>0</v>
      </c>
      <c r="AA168" s="291">
        <f t="shared" si="77"/>
        <v>0</v>
      </c>
      <c r="AB168" s="155">
        <f t="shared" si="78"/>
        <v>0</v>
      </c>
      <c r="AC168" s="155">
        <v>0.769999980926514</v>
      </c>
      <c r="AD168" s="155">
        <f t="shared" si="79"/>
        <v>0.16382978317585406</v>
      </c>
      <c r="AE168" s="155">
        <v>-0.37999999523162797</v>
      </c>
      <c r="AF168" s="155">
        <f t="shared" si="80"/>
        <v>0.37999999523162797</v>
      </c>
      <c r="AG168" s="155">
        <f t="shared" si="81"/>
        <v>3.2843858515262321</v>
      </c>
      <c r="AH168" s="155">
        <v>31.0160007476806</v>
      </c>
      <c r="AI168" s="155">
        <v>123.77000427246</v>
      </c>
      <c r="AJ168" s="155">
        <v>83.919998168899994</v>
      </c>
      <c r="AK168" s="155">
        <v>256</v>
      </c>
      <c r="AL168" s="155">
        <v>-1.6022800207137999</v>
      </c>
      <c r="AM168" s="155">
        <v>-1.7127600908279399</v>
      </c>
      <c r="AN168" s="155">
        <v>-1.7754000425338701</v>
      </c>
      <c r="AO168" s="155">
        <v>-2.9736800193786599</v>
      </c>
      <c r="AP168" s="155">
        <f t="shared" si="82"/>
        <v>1.2045048834050718</v>
      </c>
      <c r="AQ168" s="155">
        <f t="shared" si="83"/>
        <v>3.8012899862511351</v>
      </c>
      <c r="AR168" s="155">
        <f t="shared" si="84"/>
        <v>2.8163908388434629</v>
      </c>
      <c r="AS168" s="155">
        <f t="shared" si="85"/>
        <v>7.0308123249299719</v>
      </c>
      <c r="AT168" s="155">
        <f t="shared" si="86"/>
        <v>1.6022800207137999</v>
      </c>
      <c r="AU168" s="155">
        <f t="shared" si="87"/>
        <v>1.7127600908279399</v>
      </c>
      <c r="AV168" s="155">
        <f t="shared" si="88"/>
        <v>1.7754000425338701</v>
      </c>
      <c r="AW168" s="155">
        <f t="shared" si="89"/>
        <v>2.9736800193786599</v>
      </c>
      <c r="AX168" s="155">
        <f t="shared" si="90"/>
        <v>0.84340305141196181</v>
      </c>
      <c r="AY168" s="155">
        <f t="shared" si="91"/>
        <v>5.48191830291037</v>
      </c>
      <c r="AZ168" s="155">
        <f t="shared" si="92"/>
        <v>4.3073719597283198</v>
      </c>
      <c r="BA168" s="155">
        <f t="shared" si="93"/>
        <v>2.1209177323347896</v>
      </c>
      <c r="BB168" s="155">
        <f t="shared" si="94"/>
        <v>3.6746513224695057</v>
      </c>
      <c r="BC168" s="155">
        <f t="shared" si="95"/>
        <v>4.8805347148602509</v>
      </c>
      <c r="BD168" s="155">
        <f t="shared" si="96"/>
        <v>4.5206271330952967</v>
      </c>
      <c r="BE168" s="155">
        <f t="shared" si="97"/>
        <v>4.8586216762107934</v>
      </c>
      <c r="BF168" s="159">
        <f t="shared" si="98"/>
        <v>3.9080359391170147</v>
      </c>
      <c r="BG168" s="223"/>
      <c r="BH168" s="12"/>
      <c r="BI168" s="12"/>
    </row>
    <row r="169" spans="1:61">
      <c r="A169" s="48" t="s">
        <v>170</v>
      </c>
      <c r="B169" s="46" t="s">
        <v>23</v>
      </c>
      <c r="C169" s="160">
        <v>710</v>
      </c>
      <c r="D169" s="285">
        <f>IF('Datos de Indicador'!E105="No dato","x",ROUND(IF('Datos de Indicador'!E105=0,0,IF(LOG('Datos de Indicador'!E105)&gt;D$302,10,IF(LOG('Datos de Indicador'!E105)&lt;D$301,0,10-(D$302-LOG('Datos de Indicador'!E105))/(D$302-D$301)*10))),1))</f>
        <v>10</v>
      </c>
      <c r="E169" s="153">
        <f>IF('Datos de Indicador'!E105="No dato","x",IF('Datos de Indicador'!E105="No dato","x", ('Datos de Indicador'!E105)/'Datos de Indicador'!AX105))</f>
        <v>6.4462213756653661E-2</v>
      </c>
      <c r="F169" s="154">
        <f t="shared" si="66"/>
        <v>10</v>
      </c>
      <c r="G169" s="155">
        <f t="shared" si="67"/>
        <v>10</v>
      </c>
      <c r="H169" s="285">
        <f>IF('Datos de Indicador'!F105="No dato","x",ROUND(IF('Datos de Indicador'!F105=0,0,IF(LOG('Datos de Indicador'!F105*1/40)&gt;H$302,10,IF(LOG('Datos de Indicador'!F105*1/40)&lt;H$301,0,10-(H$302-LOG('Datos de Indicador'!F105*1/40))/(H$302-H$301)*10))),1))</f>
        <v>0</v>
      </c>
      <c r="I169" s="153">
        <f>IF('Datos de Indicador'!F105="No dato","x",IF('Datos de Indicador'!F105="No dato","x",( 'Datos de Indicador'!F105*1/40)/'Datos de Indicador'!AX105))</f>
        <v>0</v>
      </c>
      <c r="J169" s="154">
        <f t="shared" si="68"/>
        <v>0</v>
      </c>
      <c r="K169" s="156">
        <f t="shared" si="69"/>
        <v>0</v>
      </c>
      <c r="L169" s="286">
        <f>IF('Datos de Indicador'!G105="No dato","x",ROUND(IF('Datos de Indicador'!G105=0,0,IF(LOG('Datos de Indicador'!G105)&gt;L$302,10,IF(LOG('Datos de Indicador'!G105)&lt;L$301,0,10-(L$302-LOG('Datos de Indicador'!G105))/(L$302-L$301)*10))),1))</f>
        <v>0</v>
      </c>
      <c r="M169" s="157">
        <f>IF('Datos de Indicador'!G105="No dato","x",IF('Datos de Indicador'!G105="No dato","x", 'Datos de Indicador'!G105/'Datos de Indicador'!AX105))</f>
        <v>0</v>
      </c>
      <c r="N169" s="158">
        <f t="shared" si="70"/>
        <v>0</v>
      </c>
      <c r="O169" s="156">
        <f t="shared" si="71"/>
        <v>0</v>
      </c>
      <c r="P169" s="155">
        <f t="shared" si="72"/>
        <v>0</v>
      </c>
      <c r="Q169" s="285">
        <f>IF('Datos de Indicador'!I105="No dato","x",ROUND(IF('Datos de Indicador'!I105=0,0,IF(LOG('Datos de Indicador'!I105)&gt;Q$302,10,IF(LOG('Datos de Indicador'!I105)&lt;Q$301,0,10-(Q$302-LOG('Datos de Indicador'!I105))/(Q$302-Q$301)*10))),1))</f>
        <v>0</v>
      </c>
      <c r="R169" s="153">
        <f>IF('Datos de Indicador'!I105="No dato","x",IF('Datos de Indicador'!I105="No dato","x",( 'Datos de Indicador'!I105)/'Datos de Indicador'!AX105))</f>
        <v>0</v>
      </c>
      <c r="S169" s="154">
        <f t="shared" si="73"/>
        <v>0</v>
      </c>
      <c r="T169" s="289">
        <f>IF('Datos de Indicador'!J105="No dato","x",ROUND(IF('Datos de Indicador'!J105=0,0,IF(LOG('Datos de Indicador'!J105)&gt;T$302,10,IF(LOG('Datos de Indicador'!J105)&lt;T$301,0,10-(T$302-LOG('Datos de Indicador'!J105))/(T$302-T$301)*10))),1))</f>
        <v>10</v>
      </c>
      <c r="U169" s="307">
        <f>IF('Datos de Indicador'!J105="No dato","x",IF('Datos de Indicador'!J105="No dato","x", ('Datos de Indicador'!J105)/'Datos de Indicador'!AX105))</f>
        <v>3.5353440106364418E-4</v>
      </c>
      <c r="V169" s="289">
        <f t="shared" si="74"/>
        <v>10</v>
      </c>
      <c r="W169" s="292">
        <f t="shared" si="75"/>
        <v>10</v>
      </c>
      <c r="X169" s="289">
        <f>IF('Datos de Indicador'!K105="No dato","x",ROUND(IF('Datos de Indicador'!K105=0,0,IF(LOG('Datos de Indicador'!K105)&gt;X$302,10,IF(LOG('Datos de Indicador'!K105)&lt;X$301,0,10-(X$302-LOG('Datos de Indicador'!K105))/(X$302-X$301)*10))),1))</f>
        <v>10</v>
      </c>
      <c r="Y169" s="310">
        <f>IF('Datos de Indicador'!K105="No dato","x",IF('Datos de Indicador'!K105="No dato","x", ('Datos de Indicador'!K105)/'Datos de Indicador'!AX105))</f>
        <v>1.0059857520437533E-3</v>
      </c>
      <c r="Z169" s="289">
        <f t="shared" si="76"/>
        <v>10</v>
      </c>
      <c r="AA169" s="291">
        <f t="shared" si="77"/>
        <v>10</v>
      </c>
      <c r="AB169" s="155">
        <f t="shared" si="78"/>
        <v>0</v>
      </c>
      <c r="AC169" s="155">
        <v>0</v>
      </c>
      <c r="AD169" s="155">
        <f t="shared" si="79"/>
        <v>0</v>
      </c>
      <c r="AE169" s="155">
        <v>-0.49820002913474998</v>
      </c>
      <c r="AF169" s="155">
        <f t="shared" si="80"/>
        <v>0.49820002913474998</v>
      </c>
      <c r="AG169" s="155">
        <f t="shared" si="81"/>
        <v>6.177191362344673</v>
      </c>
      <c r="AH169" s="155">
        <v>5.0000000745057997E-2</v>
      </c>
      <c r="AI169" s="155">
        <v>1.1399999856948799</v>
      </c>
      <c r="AJ169" s="155">
        <v>0.17000000178800001</v>
      </c>
      <c r="AK169" s="155">
        <v>126</v>
      </c>
      <c r="AL169" s="155">
        <v>-1.4077999591827299</v>
      </c>
      <c r="AM169" s="155">
        <v>-1.81239998340606</v>
      </c>
      <c r="AN169" s="155">
        <v>-1.9476000070571899</v>
      </c>
      <c r="AO169" s="155">
        <v>-3.0155999660491899</v>
      </c>
      <c r="AP169" s="155">
        <f t="shared" si="82"/>
        <v>1.9417476017498251E-3</v>
      </c>
      <c r="AQ169" s="155">
        <f t="shared" si="83"/>
        <v>3.5012283916617933E-2</v>
      </c>
      <c r="AR169" s="155">
        <f t="shared" si="84"/>
        <v>5.7052723794806942E-3</v>
      </c>
      <c r="AS169" s="155">
        <f t="shared" si="85"/>
        <v>3.3893557422969192</v>
      </c>
      <c r="AT169" s="155">
        <f t="shared" si="86"/>
        <v>1.4077999591827299</v>
      </c>
      <c r="AU169" s="155">
        <f t="shared" si="87"/>
        <v>1.81239998340606</v>
      </c>
      <c r="AV169" s="155">
        <f t="shared" si="88"/>
        <v>1.9476000070571899</v>
      </c>
      <c r="AW169" s="155">
        <f t="shared" si="89"/>
        <v>3.0155999660491899</v>
      </c>
      <c r="AX169" s="155">
        <f t="shared" si="90"/>
        <v>3.2712476415114096</v>
      </c>
      <c r="AY169" s="155">
        <f t="shared" si="91"/>
        <v>4.6005236865839656</v>
      </c>
      <c r="AZ169" s="155">
        <f t="shared" si="92"/>
        <v>2.1317013622433936</v>
      </c>
      <c r="BA169" s="155">
        <f t="shared" si="93"/>
        <v>1.2827869653444708</v>
      </c>
      <c r="BB169" s="155">
        <f t="shared" si="94"/>
        <v>5.5455315648521939</v>
      </c>
      <c r="BC169" s="155">
        <f t="shared" si="95"/>
        <v>5.772589328416764</v>
      </c>
      <c r="BD169" s="155">
        <f t="shared" si="96"/>
        <v>5.3562344391038117</v>
      </c>
      <c r="BE169" s="155">
        <f t="shared" si="97"/>
        <v>5.7786904512735653</v>
      </c>
      <c r="BF169" s="159">
        <f t="shared" si="98"/>
        <v>6.029531893724112</v>
      </c>
      <c r="BG169" s="223"/>
      <c r="BH169" s="12"/>
      <c r="BI169" s="12"/>
    </row>
    <row r="170" spans="1:61">
      <c r="A170" s="48" t="s">
        <v>316</v>
      </c>
      <c r="B170" s="46" t="s">
        <v>332</v>
      </c>
      <c r="C170" s="160">
        <v>1616</v>
      </c>
      <c r="D170" s="285">
        <f>IF('Datos de Indicador'!E271="No dato","x",ROUND(IF('Datos de Indicador'!E271=0,0,IF(LOG('Datos de Indicador'!E271)&gt;D$302,10,IF(LOG('Datos de Indicador'!E271)&lt;D$301,0,10-(D$302-LOG('Datos de Indicador'!E271))/(D$302-D$301)*10))),1))</f>
        <v>10</v>
      </c>
      <c r="E170" s="153">
        <f>IF('Datos de Indicador'!E271="No dato","x",IF('Datos de Indicador'!E271="No dato","x", ('Datos de Indicador'!E271)/'Datos de Indicador'!AX271))</f>
        <v>4.4926139778090464E-2</v>
      </c>
      <c r="F170" s="154">
        <f t="shared" si="66"/>
        <v>10</v>
      </c>
      <c r="G170" s="155">
        <f t="shared" si="67"/>
        <v>10</v>
      </c>
      <c r="H170" s="285">
        <f>IF('Datos de Indicador'!F271="No dato","x",ROUND(IF('Datos de Indicador'!F271=0,0,IF(LOG('Datos de Indicador'!F271*1/40)&gt;H$302,10,IF(LOG('Datos de Indicador'!F271*1/40)&lt;H$301,0,10-(H$302-LOG('Datos de Indicador'!F271*1/40))/(H$302-H$301)*10))),1))</f>
        <v>0</v>
      </c>
      <c r="I170" s="153">
        <f>IF('Datos de Indicador'!F271="No dato","x",IF('Datos de Indicador'!F271="No dato","x",( 'Datos de Indicador'!F271*1/40)/'Datos de Indicador'!AX271))</f>
        <v>0</v>
      </c>
      <c r="J170" s="154">
        <f t="shared" si="68"/>
        <v>0</v>
      </c>
      <c r="K170" s="156">
        <f t="shared" si="69"/>
        <v>0</v>
      </c>
      <c r="L170" s="286">
        <f>IF('Datos de Indicador'!G271="No dato","x",ROUND(IF('Datos de Indicador'!G271=0,0,IF(LOG('Datos de Indicador'!G271)&gt;L$302,10,IF(LOG('Datos de Indicador'!G271)&lt;L$301,0,10-(L$302-LOG('Datos de Indicador'!G271))/(L$302-L$301)*10))),1))</f>
        <v>0</v>
      </c>
      <c r="M170" s="157">
        <f>IF('Datos de Indicador'!G271="No dato","x",IF('Datos de Indicador'!G271="No dato","x", 'Datos de Indicador'!G271/'Datos de Indicador'!AX271))</f>
        <v>0</v>
      </c>
      <c r="N170" s="158">
        <f t="shared" si="70"/>
        <v>0</v>
      </c>
      <c r="O170" s="156">
        <f t="shared" si="71"/>
        <v>0</v>
      </c>
      <c r="P170" s="155">
        <f t="shared" si="72"/>
        <v>0</v>
      </c>
      <c r="Q170" s="285">
        <f>IF('Datos de Indicador'!I271="No dato","x",ROUND(IF('Datos de Indicador'!I271=0,0,IF(LOG('Datos de Indicador'!I271)&gt;Q$302,10,IF(LOG('Datos de Indicador'!I271)&lt;Q$301,0,10-(Q$302-LOG('Datos de Indicador'!I271))/(Q$302-Q$301)*10))),1))</f>
        <v>0</v>
      </c>
      <c r="R170" s="153">
        <f>IF('Datos de Indicador'!I271="No dato","x",IF('Datos de Indicador'!I271="No dato","x",( 'Datos de Indicador'!I271)/'Datos de Indicador'!AX271))</f>
        <v>0</v>
      </c>
      <c r="S170" s="154">
        <f t="shared" si="73"/>
        <v>0</v>
      </c>
      <c r="T170" s="289">
        <f>IF('Datos de Indicador'!J271="No dato","x",ROUND(IF('Datos de Indicador'!J271=0,0,IF(LOG('Datos de Indicador'!J271)&gt;T$302,10,IF(LOG('Datos de Indicador'!J271)&lt;T$301,0,10-(T$302-LOG('Datos de Indicador'!J271))/(T$302-T$301)*10))),1))</f>
        <v>10</v>
      </c>
      <c r="U170" s="307">
        <f>IF('Datos de Indicador'!J271="No dato","x",IF('Datos de Indicador'!J271="No dato","x", ('Datos de Indicador'!J271)/'Datos de Indicador'!AX271))</f>
        <v>3.2614032773429483E-4</v>
      </c>
      <c r="V170" s="289">
        <f t="shared" si="74"/>
        <v>10</v>
      </c>
      <c r="W170" s="292">
        <f t="shared" si="75"/>
        <v>10</v>
      </c>
      <c r="X170" s="289">
        <f>IF('Datos de Indicador'!K271="No dato","x",ROUND(IF('Datos de Indicador'!K271=0,0,IF(LOG('Datos de Indicador'!K271)&gt;X$302,10,IF(LOG('Datos de Indicador'!K271)&lt;X$301,0,10-(X$302-LOG('Datos de Indicador'!K271))/(X$302-X$301)*10))),1))</f>
        <v>0</v>
      </c>
      <c r="Y170" s="310">
        <f>IF('Datos de Indicador'!K271="No dato","x",IF('Datos de Indicador'!K271="No dato","x", ('Datos de Indicador'!K271)/'Datos de Indicador'!AX271))</f>
        <v>0</v>
      </c>
      <c r="Z170" s="289">
        <f t="shared" si="76"/>
        <v>0</v>
      </c>
      <c r="AA170" s="291">
        <f t="shared" si="77"/>
        <v>0</v>
      </c>
      <c r="AB170" s="155">
        <f t="shared" si="78"/>
        <v>0</v>
      </c>
      <c r="AC170" s="155">
        <v>1.6000000759958999E-2</v>
      </c>
      <c r="AD170" s="155">
        <f t="shared" si="79"/>
        <v>3.40425548084234E-3</v>
      </c>
      <c r="AE170" s="155">
        <v>-0.41819998621940602</v>
      </c>
      <c r="AF170" s="155">
        <f t="shared" si="80"/>
        <v>0.41819998621940602</v>
      </c>
      <c r="AG170" s="155">
        <f t="shared" si="81"/>
        <v>4.2192852825469567</v>
      </c>
      <c r="AH170" s="155">
        <v>1.4980000257492001</v>
      </c>
      <c r="AI170" s="155">
        <v>11.6759996414184</v>
      </c>
      <c r="AJ170" s="155">
        <v>6.44199991226</v>
      </c>
      <c r="AK170" s="155">
        <v>193</v>
      </c>
      <c r="AL170" s="155">
        <v>-1.3662799596786499</v>
      </c>
      <c r="AM170" s="155">
        <v>-1.4269999265670701</v>
      </c>
      <c r="AN170" s="155">
        <v>-1.6437599658966</v>
      </c>
      <c r="AO170" s="155">
        <v>-2.9129600524902299</v>
      </c>
      <c r="AP170" s="155">
        <f t="shared" si="82"/>
        <v>5.8174758281522333E-2</v>
      </c>
      <c r="AQ170" s="155">
        <f t="shared" si="83"/>
        <v>0.35859949086445525</v>
      </c>
      <c r="AR170" s="155">
        <f t="shared" si="84"/>
        <v>0.21619625753808894</v>
      </c>
      <c r="AS170" s="155">
        <f t="shared" si="85"/>
        <v>5.2661064425770308</v>
      </c>
      <c r="AT170" s="155">
        <f t="shared" si="86"/>
        <v>1.3662799596786499</v>
      </c>
      <c r="AU170" s="155">
        <f t="shared" si="87"/>
        <v>1.4269999265670701</v>
      </c>
      <c r="AV170" s="155">
        <f t="shared" si="88"/>
        <v>1.6437599658966</v>
      </c>
      <c r="AW170" s="155">
        <f t="shared" si="89"/>
        <v>2.9129600524902299</v>
      </c>
      <c r="AX170" s="155">
        <f t="shared" si="90"/>
        <v>3.7895738153274743</v>
      </c>
      <c r="AY170" s="155">
        <f t="shared" si="91"/>
        <v>8.0096957204001509</v>
      </c>
      <c r="AZ170" s="155">
        <f t="shared" si="92"/>
        <v>5.9705862640006337</v>
      </c>
      <c r="BA170" s="155">
        <f t="shared" si="93"/>
        <v>3.3349286379260286</v>
      </c>
      <c r="BB170" s="155">
        <f t="shared" si="94"/>
        <v>3.9746247622681667</v>
      </c>
      <c r="BC170" s="155">
        <f t="shared" si="95"/>
        <v>4.7280492018774352</v>
      </c>
      <c r="BD170" s="155">
        <f t="shared" si="96"/>
        <v>4.3644637535897868</v>
      </c>
      <c r="BE170" s="155">
        <f t="shared" si="97"/>
        <v>4.766839180083843</v>
      </c>
      <c r="BF170" s="159">
        <f t="shared" si="98"/>
        <v>4.0371149230046326</v>
      </c>
      <c r="BG170" s="223"/>
      <c r="BH170" s="12"/>
      <c r="BI170" s="12"/>
    </row>
    <row r="171" spans="1:61">
      <c r="A171" s="50" t="s">
        <v>18</v>
      </c>
      <c r="B171" s="46" t="s">
        <v>24</v>
      </c>
      <c r="C171" s="160">
        <v>506</v>
      </c>
      <c r="D171" s="285">
        <f>IF('Datos de Indicador'!E73="No dato","x",ROUND(IF('Datos de Indicador'!E73=0,0,IF(LOG('Datos de Indicador'!E73)&gt;D$302,10,IF(LOG('Datos de Indicador'!E73)&lt;D$301,0,10-(D$302-LOG('Datos de Indicador'!E73))/(D$302-D$301)*10))),1))</f>
        <v>10</v>
      </c>
      <c r="E171" s="153">
        <f>IF('Datos de Indicador'!E73="No dato","x",IF('Datos de Indicador'!E73="No dato","x", ('Datos de Indicador'!E73)/'Datos de Indicador'!AX73))</f>
        <v>4.0140164178600973E-2</v>
      </c>
      <c r="F171" s="154">
        <f t="shared" si="66"/>
        <v>10</v>
      </c>
      <c r="G171" s="155">
        <f t="shared" si="67"/>
        <v>10</v>
      </c>
      <c r="H171" s="285">
        <f>IF('Datos de Indicador'!F73="No dato","x",ROUND(IF('Datos de Indicador'!F73=0,0,IF(LOG('Datos de Indicador'!F73*1/40)&gt;H$302,10,IF(LOG('Datos de Indicador'!F73*1/40)&lt;H$301,0,10-(H$302-LOG('Datos de Indicador'!F73*1/40))/(H$302-H$301)*10))),1))</f>
        <v>0</v>
      </c>
      <c r="I171" s="153">
        <f>IF('Datos de Indicador'!F73="No dato","x",IF('Datos de Indicador'!F73="No dato","x",( 'Datos de Indicador'!F73*1/40)/'Datos de Indicador'!AX73))</f>
        <v>0</v>
      </c>
      <c r="J171" s="154">
        <f t="shared" si="68"/>
        <v>0</v>
      </c>
      <c r="K171" s="156">
        <f t="shared" si="69"/>
        <v>0</v>
      </c>
      <c r="L171" s="286">
        <f>IF('Datos de Indicador'!G73="No dato","x",ROUND(IF('Datos de Indicador'!G73=0,0,IF(LOG('Datos de Indicador'!G73)&gt;L$302,10,IF(LOG('Datos de Indicador'!G73)&lt;L$301,0,10-(L$302-LOG('Datos de Indicador'!G73))/(L$302-L$301)*10))),1))</f>
        <v>0</v>
      </c>
      <c r="M171" s="157">
        <f>IF('Datos de Indicador'!G73="No dato","x",IF('Datos de Indicador'!G73="No dato","x", 'Datos de Indicador'!G73/'Datos de Indicador'!AX73))</f>
        <v>0</v>
      </c>
      <c r="N171" s="158">
        <f t="shared" si="70"/>
        <v>0</v>
      </c>
      <c r="O171" s="156">
        <f t="shared" si="71"/>
        <v>0</v>
      </c>
      <c r="P171" s="155">
        <f t="shared" si="72"/>
        <v>0</v>
      </c>
      <c r="Q171" s="285">
        <f>IF('Datos de Indicador'!I73="No dato","x",ROUND(IF('Datos de Indicador'!I73=0,0,IF(LOG('Datos de Indicador'!I73)&gt;Q$302,10,IF(LOG('Datos de Indicador'!I73)&lt;Q$301,0,10-(Q$302-LOG('Datos de Indicador'!I73))/(Q$302-Q$301)*10))),1))</f>
        <v>0</v>
      </c>
      <c r="R171" s="153">
        <f>IF('Datos de Indicador'!I73="No dato","x",IF('Datos de Indicador'!I73="No dato","x",( 'Datos de Indicador'!I73)/'Datos de Indicador'!AX73))</f>
        <v>0</v>
      </c>
      <c r="S171" s="154">
        <f t="shared" si="73"/>
        <v>0</v>
      </c>
      <c r="T171" s="289">
        <f>IF('Datos de Indicador'!J73="No dato","x",ROUND(IF('Datos de Indicador'!J73=0,0,IF(LOG('Datos de Indicador'!J73)&gt;T$302,10,IF(LOG('Datos de Indicador'!J73)&lt;T$301,0,10-(T$302-LOG('Datos de Indicador'!J73))/(T$302-T$301)*10))),1))</f>
        <v>10</v>
      </c>
      <c r="U171" s="307">
        <f>IF('Datos de Indicador'!J73="No dato","x",IF('Datos de Indicador'!J73="No dato","x", ('Datos de Indicador'!J73)/'Datos de Indicador'!AX73))</f>
        <v>3.334598583002053E-4</v>
      </c>
      <c r="V171" s="289">
        <f t="shared" si="74"/>
        <v>10</v>
      </c>
      <c r="W171" s="292">
        <f t="shared" si="75"/>
        <v>10</v>
      </c>
      <c r="X171" s="289">
        <f>IF('Datos de Indicador'!K73="No dato","x",ROUND(IF('Datos de Indicador'!K73=0,0,IF(LOG('Datos de Indicador'!K73)&gt;X$302,10,IF(LOG('Datos de Indicador'!K73)&lt;X$301,0,10-(X$302-LOG('Datos de Indicador'!K73))/(X$302-X$301)*10))),1))</f>
        <v>0</v>
      </c>
      <c r="Y171" s="310">
        <f>IF('Datos de Indicador'!K73="No dato","x",IF('Datos de Indicador'!K73="No dato","x", ('Datos de Indicador'!K73)/'Datos de Indicador'!AX73))</f>
        <v>0</v>
      </c>
      <c r="Z171" s="289">
        <f t="shared" si="76"/>
        <v>0</v>
      </c>
      <c r="AA171" s="291">
        <f t="shared" si="77"/>
        <v>0</v>
      </c>
      <c r="AB171" s="155">
        <f t="shared" si="78"/>
        <v>0</v>
      </c>
      <c r="AC171" s="155">
        <v>8.8760004043579102</v>
      </c>
      <c r="AD171" s="155">
        <f t="shared" si="79"/>
        <v>1.8885107243314703</v>
      </c>
      <c r="AE171" s="155">
        <v>-0.48080000281333901</v>
      </c>
      <c r="AF171" s="155">
        <f t="shared" si="80"/>
        <v>0.48080000281333901</v>
      </c>
      <c r="AG171" s="155">
        <f t="shared" si="81"/>
        <v>5.7513463742440898</v>
      </c>
      <c r="AH171" s="155">
        <v>154.83000183105401</v>
      </c>
      <c r="AI171" s="155">
        <v>221.65798950195301</v>
      </c>
      <c r="AJ171" s="155">
        <v>189.63600158700001</v>
      </c>
      <c r="AK171" s="155">
        <v>320</v>
      </c>
      <c r="AL171" s="155">
        <v>-1.0682799816131501</v>
      </c>
      <c r="AM171" s="155">
        <v>-1.38572001457214</v>
      </c>
      <c r="AN171" s="155">
        <v>-1.47648000717163</v>
      </c>
      <c r="AO171" s="155">
        <v>-2.82276010513305</v>
      </c>
      <c r="AP171" s="155">
        <f t="shared" si="82"/>
        <v>6.0128156050894752</v>
      </c>
      <c r="AQ171" s="155">
        <f t="shared" si="83"/>
        <v>6.807677682643634</v>
      </c>
      <c r="AR171" s="155">
        <f t="shared" si="84"/>
        <v>6.3642648860597797</v>
      </c>
      <c r="AS171" s="155">
        <f t="shared" si="85"/>
        <v>8.8235294117647065</v>
      </c>
      <c r="AT171" s="155">
        <f t="shared" si="86"/>
        <v>1.0682799816131501</v>
      </c>
      <c r="AU171" s="155">
        <f t="shared" si="87"/>
        <v>1.38572001457214</v>
      </c>
      <c r="AV171" s="155">
        <f t="shared" si="88"/>
        <v>1.47648000717163</v>
      </c>
      <c r="AW171" s="155">
        <f t="shared" si="89"/>
        <v>2.82276010513305</v>
      </c>
      <c r="AX171" s="155">
        <f t="shared" si="90"/>
        <v>7.5097373575448465</v>
      </c>
      <c r="AY171" s="155">
        <f t="shared" si="91"/>
        <v>8.3748495885281535</v>
      </c>
      <c r="AZ171" s="155">
        <f t="shared" si="92"/>
        <v>8.0840947583483356</v>
      </c>
      <c r="BA171" s="155">
        <f t="shared" si="93"/>
        <v>5.1383505662775359</v>
      </c>
      <c r="BB171" s="155">
        <f t="shared" si="94"/>
        <v>5.5870921604390533</v>
      </c>
      <c r="BC171" s="155">
        <f t="shared" si="95"/>
        <v>5.8637545451952988</v>
      </c>
      <c r="BD171" s="155">
        <f t="shared" si="96"/>
        <v>5.7413932740680194</v>
      </c>
      <c r="BE171" s="155">
        <f t="shared" si="97"/>
        <v>5.6603133296737065</v>
      </c>
      <c r="BF171" s="159">
        <f t="shared" si="98"/>
        <v>4.6066428497625926</v>
      </c>
      <c r="BG171" s="223"/>
      <c r="BH171" s="12"/>
      <c r="BI171" s="12"/>
    </row>
    <row r="172" spans="1:61">
      <c r="A172" s="48" t="s">
        <v>242</v>
      </c>
      <c r="B172" s="46" t="s">
        <v>243</v>
      </c>
      <c r="C172" s="160">
        <v>901</v>
      </c>
      <c r="D172" s="285">
        <f>IF('Datos de Indicador'!E143="No dato","x",ROUND(IF('Datos de Indicador'!E143=0,0,IF(LOG('Datos de Indicador'!E143)&gt;D$302,10,IF(LOG('Datos de Indicador'!E143)&lt;D$301,0,10-(D$302-LOG('Datos de Indicador'!E143))/(D$302-D$301)*10))),1))</f>
        <v>10</v>
      </c>
      <c r="E172" s="153">
        <f>IF('Datos de Indicador'!E143="No dato","x",IF('Datos de Indicador'!E143="No dato","x", ('Datos de Indicador'!E143)/'Datos de Indicador'!AX143))</f>
        <v>6.4595498071876659E-2</v>
      </c>
      <c r="F172" s="154">
        <f t="shared" si="66"/>
        <v>10</v>
      </c>
      <c r="G172" s="155">
        <f t="shared" si="67"/>
        <v>10</v>
      </c>
      <c r="H172" s="285">
        <f>IF('Datos de Indicador'!F143="No dato","x",ROUND(IF('Datos de Indicador'!F143=0,0,IF(LOG('Datos de Indicador'!F143*1/40)&gt;H$302,10,IF(LOG('Datos de Indicador'!F143*1/40)&lt;H$301,0,10-(H$302-LOG('Datos de Indicador'!F143*1/40))/(H$302-H$301)*10))),1))</f>
        <v>10</v>
      </c>
      <c r="I172" s="153">
        <f>IF('Datos de Indicador'!F143="No dato","x",IF('Datos de Indicador'!F143="No dato","x",( 'Datos de Indicador'!F143*1/40)/'Datos de Indicador'!AX143))</f>
        <v>1.5990021057025659E-2</v>
      </c>
      <c r="J172" s="154">
        <f t="shared" si="68"/>
        <v>10</v>
      </c>
      <c r="K172" s="156">
        <f t="shared" si="69"/>
        <v>10</v>
      </c>
      <c r="L172" s="286">
        <f>IF('Datos de Indicador'!G143="No dato","x",ROUND(IF('Datos de Indicador'!G143=0,0,IF(LOG('Datos de Indicador'!G143)&gt;L$302,10,IF(LOG('Datos de Indicador'!G143)&lt;L$301,0,10-(L$302-LOG('Datos de Indicador'!G143))/(L$302-L$301)*10))),1))</f>
        <v>10</v>
      </c>
      <c r="M172" s="157">
        <f>IF('Datos de Indicador'!G143="No dato","x",IF('Datos de Indicador'!G143="No dato","x", 'Datos de Indicador'!G143/'Datos de Indicador'!AX143))</f>
        <v>0.78719779970072423</v>
      </c>
      <c r="N172" s="158">
        <f t="shared" si="70"/>
        <v>10</v>
      </c>
      <c r="O172" s="156">
        <f t="shared" si="71"/>
        <v>10</v>
      </c>
      <c r="P172" s="155">
        <f t="shared" si="72"/>
        <v>10</v>
      </c>
      <c r="Q172" s="285">
        <f>IF('Datos de Indicador'!I143="No dato","x",ROUND(IF('Datos de Indicador'!I143=0,0,IF(LOG('Datos de Indicador'!I143)&gt;Q$302,10,IF(LOG('Datos de Indicador'!I143)&lt;Q$301,0,10-(Q$302-LOG('Datos de Indicador'!I143))/(Q$302-Q$301)*10))),1))</f>
        <v>0</v>
      </c>
      <c r="R172" s="153">
        <f>IF('Datos de Indicador'!I143="No dato","x",IF('Datos de Indicador'!I143="No dato","x",( 'Datos de Indicador'!I143)/'Datos de Indicador'!AX143))</f>
        <v>0</v>
      </c>
      <c r="S172" s="154">
        <f t="shared" si="73"/>
        <v>0</v>
      </c>
      <c r="T172" s="289">
        <f>IF('Datos de Indicador'!J143="No dato","x",ROUND(IF('Datos de Indicador'!J143=0,0,IF(LOG('Datos de Indicador'!J143)&gt;T$302,10,IF(LOG('Datos de Indicador'!J143)&lt;T$301,0,10-(T$302-LOG('Datos de Indicador'!J143))/(T$302-T$301)*10))),1))</f>
        <v>10</v>
      </c>
      <c r="U172" s="307">
        <f>IF('Datos de Indicador'!J143="No dato","x",IF('Datos de Indicador'!J143="No dato","x", ('Datos de Indicador'!J143)/'Datos de Indicador'!AX143))</f>
        <v>3.6221745124145552E-4</v>
      </c>
      <c r="V172" s="289">
        <f t="shared" si="74"/>
        <v>10</v>
      </c>
      <c r="W172" s="292">
        <f t="shared" si="75"/>
        <v>10</v>
      </c>
      <c r="X172" s="289">
        <f>IF('Datos de Indicador'!K143="No dato","x",ROUND(IF('Datos de Indicador'!K143=0,0,IF(LOG('Datos de Indicador'!K143)&gt;X$302,10,IF(LOG('Datos de Indicador'!K143)&lt;X$301,0,10-(X$302-LOG('Datos de Indicador'!K143))/(X$302-X$301)*10))),1))</f>
        <v>10</v>
      </c>
      <c r="Y172" s="310">
        <f>IF('Datos de Indicador'!K143="No dato","x",IF('Datos de Indicador'!K143="No dato","x", ('Datos de Indicador'!K143)/'Datos de Indicador'!AX143))</f>
        <v>6.4077073468412835E-4</v>
      </c>
      <c r="Z172" s="289">
        <f t="shared" si="76"/>
        <v>10</v>
      </c>
      <c r="AA172" s="291">
        <f t="shared" si="77"/>
        <v>10</v>
      </c>
      <c r="AB172" s="155">
        <f t="shared" si="78"/>
        <v>0</v>
      </c>
      <c r="AC172" s="155">
        <v>1.02600002288818</v>
      </c>
      <c r="AD172" s="155">
        <f t="shared" si="79"/>
        <v>0.21829787721025107</v>
      </c>
      <c r="AE172" s="155">
        <v>-0.48960000276565602</v>
      </c>
      <c r="AF172" s="155">
        <f t="shared" si="80"/>
        <v>0.48960000276565602</v>
      </c>
      <c r="AG172" s="155">
        <f t="shared" si="81"/>
        <v>5.9667159263216227</v>
      </c>
      <c r="AH172" s="155">
        <v>91.982002258300696</v>
      </c>
      <c r="AI172" s="155">
        <v>203.44599914550699</v>
      </c>
      <c r="AJ172" s="155">
        <v>159.88999939000001</v>
      </c>
      <c r="AK172" s="155">
        <v>332</v>
      </c>
      <c r="AL172" s="155">
        <v>-1.2713199853896999</v>
      </c>
      <c r="AM172" s="155">
        <v>-1.8231999874114899</v>
      </c>
      <c r="AN172" s="155">
        <v>-1.8429199457168499</v>
      </c>
      <c r="AO172" s="155">
        <v>-3.0082001686096098</v>
      </c>
      <c r="AP172" s="155">
        <f t="shared" si="82"/>
        <v>3.5721165925553668</v>
      </c>
      <c r="AQ172" s="155">
        <f t="shared" si="83"/>
        <v>6.2483413799699772</v>
      </c>
      <c r="AR172" s="155">
        <f t="shared" si="84"/>
        <v>5.3659763981210959</v>
      </c>
      <c r="AS172" s="155">
        <f t="shared" si="85"/>
        <v>9.1596638655462179</v>
      </c>
      <c r="AT172" s="155">
        <f t="shared" si="86"/>
        <v>1.2713199853896999</v>
      </c>
      <c r="AU172" s="155">
        <f t="shared" si="87"/>
        <v>1.8231999874114899</v>
      </c>
      <c r="AV172" s="155">
        <f t="shared" si="88"/>
        <v>1.8429199457168499</v>
      </c>
      <c r="AW172" s="155">
        <f t="shared" si="89"/>
        <v>3.0082001686096098</v>
      </c>
      <c r="AX172" s="155">
        <f t="shared" si="90"/>
        <v>4.9750324070123488</v>
      </c>
      <c r="AY172" s="155">
        <f t="shared" si="91"/>
        <v>4.5049890052390786</v>
      </c>
      <c r="AZ172" s="155">
        <f t="shared" si="92"/>
        <v>3.4542877648105885</v>
      </c>
      <c r="BA172" s="155">
        <f t="shared" si="93"/>
        <v>1.4307355768337189</v>
      </c>
      <c r="BB172" s="155">
        <f t="shared" si="94"/>
        <v>8.0911914999279535</v>
      </c>
      <c r="BC172" s="155">
        <f t="shared" si="95"/>
        <v>8.4588883975348423</v>
      </c>
      <c r="BD172" s="155">
        <f t="shared" si="96"/>
        <v>8.1367106938219482</v>
      </c>
      <c r="BE172" s="155">
        <f t="shared" si="97"/>
        <v>8.4317332403966567</v>
      </c>
      <c r="BF172" s="159">
        <f t="shared" si="98"/>
        <v>7.6975023005886456</v>
      </c>
      <c r="BG172" s="223"/>
      <c r="BH172" s="12"/>
      <c r="BI172" s="12"/>
    </row>
    <row r="173" spans="1:61">
      <c r="A173" s="48" t="s">
        <v>316</v>
      </c>
      <c r="B173" s="46" t="s">
        <v>333</v>
      </c>
      <c r="C173" s="160">
        <v>1617</v>
      </c>
      <c r="D173" s="285">
        <f>IF('Datos de Indicador'!E272="No dato","x",ROUND(IF('Datos de Indicador'!E272=0,0,IF(LOG('Datos de Indicador'!E272)&gt;D$302,10,IF(LOG('Datos de Indicador'!E272)&lt;D$301,0,10-(D$302-LOG('Datos de Indicador'!E272))/(D$302-D$301)*10))),1))</f>
        <v>10</v>
      </c>
      <c r="E173" s="153">
        <f>IF('Datos de Indicador'!E272="No dato","x",IF('Datos de Indicador'!E272="No dato","x", ('Datos de Indicador'!E272)/'Datos de Indicador'!AX272))</f>
        <v>0.17386039955493882</v>
      </c>
      <c r="F173" s="154">
        <f t="shared" si="66"/>
        <v>10</v>
      </c>
      <c r="G173" s="155">
        <f t="shared" si="67"/>
        <v>10</v>
      </c>
      <c r="H173" s="285">
        <f>IF('Datos de Indicador'!F272="No dato","x",ROUND(IF('Datos de Indicador'!F272=0,0,IF(LOG('Datos de Indicador'!F272*1/40)&gt;H$302,10,IF(LOG('Datos de Indicador'!F272*1/40)&lt;H$301,0,10-(H$302-LOG('Datos de Indicador'!F272*1/40))/(H$302-H$301)*10))),1))</f>
        <v>0</v>
      </c>
      <c r="I173" s="153">
        <f>IF('Datos de Indicador'!F272="No dato","x",IF('Datos de Indicador'!F272="No dato","x",( 'Datos de Indicador'!F272*1/40)/'Datos de Indicador'!AX272))</f>
        <v>0</v>
      </c>
      <c r="J173" s="154">
        <f t="shared" si="68"/>
        <v>0</v>
      </c>
      <c r="K173" s="156">
        <f t="shared" si="69"/>
        <v>0</v>
      </c>
      <c r="L173" s="286">
        <f>IF('Datos de Indicador'!G272="No dato","x",ROUND(IF('Datos de Indicador'!G272=0,0,IF(LOG('Datos de Indicador'!G272)&gt;L$302,10,IF(LOG('Datos de Indicador'!G272)&lt;L$301,0,10-(L$302-LOG('Datos de Indicador'!G272))/(L$302-L$301)*10))),1))</f>
        <v>0</v>
      </c>
      <c r="M173" s="157">
        <f>IF('Datos de Indicador'!G272="No dato","x",IF('Datos de Indicador'!G272="No dato","x", 'Datos de Indicador'!G272/'Datos de Indicador'!AX272))</f>
        <v>0</v>
      </c>
      <c r="N173" s="158">
        <f t="shared" si="70"/>
        <v>0</v>
      </c>
      <c r="O173" s="156">
        <f t="shared" si="71"/>
        <v>0</v>
      </c>
      <c r="P173" s="155">
        <f t="shared" si="72"/>
        <v>0</v>
      </c>
      <c r="Q173" s="285">
        <f>IF('Datos de Indicador'!I272="No dato","x",ROUND(IF('Datos de Indicador'!I272=0,0,IF(LOG('Datos de Indicador'!I272)&gt;Q$302,10,IF(LOG('Datos de Indicador'!I272)&lt;Q$301,0,10-(Q$302-LOG('Datos de Indicador'!I272))/(Q$302-Q$301)*10))),1))</f>
        <v>0</v>
      </c>
      <c r="R173" s="153">
        <f>IF('Datos de Indicador'!I272="No dato","x",IF('Datos de Indicador'!I272="No dato","x",( 'Datos de Indicador'!I272)/'Datos de Indicador'!AX272))</f>
        <v>0</v>
      </c>
      <c r="S173" s="154">
        <f t="shared" si="73"/>
        <v>0</v>
      </c>
      <c r="T173" s="289">
        <f>IF('Datos de Indicador'!J272="No dato","x",ROUND(IF('Datos de Indicador'!J272=0,0,IF(LOG('Datos de Indicador'!J272)&gt;T$302,10,IF(LOG('Datos de Indicador'!J272)&lt;T$301,0,10-(T$302-LOG('Datos de Indicador'!J272))/(T$302-T$301)*10))),1))</f>
        <v>10</v>
      </c>
      <c r="U173" s="307">
        <f>IF('Datos de Indicador'!J272="No dato","x",IF('Datos de Indicador'!J272="No dato","x", ('Datos de Indicador'!J272)/'Datos de Indicador'!AX272))</f>
        <v>3.7534535998699818E-4</v>
      </c>
      <c r="V173" s="289">
        <f t="shared" si="74"/>
        <v>10</v>
      </c>
      <c r="W173" s="292">
        <f t="shared" si="75"/>
        <v>10</v>
      </c>
      <c r="X173" s="289">
        <f>IF('Datos de Indicador'!K272="No dato","x",ROUND(IF('Datos de Indicador'!K272=0,0,IF(LOG('Datos de Indicador'!K272)&gt;X$302,10,IF(LOG('Datos de Indicador'!K272)&lt;X$301,0,10-(X$302-LOG('Datos de Indicador'!K272))/(X$302-X$301)*10))),1))</f>
        <v>0</v>
      </c>
      <c r="Y173" s="310">
        <f>IF('Datos de Indicador'!K272="No dato","x",IF('Datos de Indicador'!K272="No dato","x", ('Datos de Indicador'!K272)/'Datos de Indicador'!AX272))</f>
        <v>0</v>
      </c>
      <c r="Z173" s="289">
        <f t="shared" si="76"/>
        <v>0</v>
      </c>
      <c r="AA173" s="291">
        <f t="shared" si="77"/>
        <v>0</v>
      </c>
      <c r="AB173" s="155">
        <f t="shared" si="78"/>
        <v>0</v>
      </c>
      <c r="AC173" s="155">
        <v>0.50400000810623202</v>
      </c>
      <c r="AD173" s="155">
        <f t="shared" si="79"/>
        <v>0.1072340442779217</v>
      </c>
      <c r="AE173" s="155">
        <v>-0.54676002264022805</v>
      </c>
      <c r="AF173" s="155">
        <f t="shared" si="80"/>
        <v>0.54676002264022805</v>
      </c>
      <c r="AG173" s="155">
        <f t="shared" si="81"/>
        <v>7.3656395563028001</v>
      </c>
      <c r="AH173" s="155">
        <v>30.7600002288818</v>
      </c>
      <c r="AI173" s="155">
        <v>112.949996948242</v>
      </c>
      <c r="AJ173" s="155">
        <v>74.270004272500003</v>
      </c>
      <c r="AK173" s="155">
        <v>258</v>
      </c>
      <c r="AL173" s="155">
        <v>-1.2596800327301001</v>
      </c>
      <c r="AM173" s="155">
        <v>-1.4417600631713801</v>
      </c>
      <c r="AN173" s="155">
        <v>-1.6280000209808301</v>
      </c>
      <c r="AO173" s="155">
        <v>-2.9053599834442099</v>
      </c>
      <c r="AP173" s="155">
        <f t="shared" si="82"/>
        <v>1.1945631156847301</v>
      </c>
      <c r="AQ173" s="155">
        <f t="shared" si="83"/>
        <v>3.4689801852255759</v>
      </c>
      <c r="AR173" s="155">
        <f t="shared" si="84"/>
        <v>2.4925329384891675</v>
      </c>
      <c r="AS173" s="155">
        <f t="shared" si="85"/>
        <v>7.086834733893558</v>
      </c>
      <c r="AT173" s="155">
        <f t="shared" si="86"/>
        <v>1.2596800327301001</v>
      </c>
      <c r="AU173" s="155">
        <f t="shared" si="87"/>
        <v>1.4417600631713801</v>
      </c>
      <c r="AV173" s="155">
        <f t="shared" si="88"/>
        <v>1.6280000209808301</v>
      </c>
      <c r="AW173" s="155">
        <f t="shared" si="89"/>
        <v>2.9053599834442099</v>
      </c>
      <c r="AX173" s="155">
        <f t="shared" si="90"/>
        <v>5.1203429127327933</v>
      </c>
      <c r="AY173" s="155">
        <f t="shared" si="91"/>
        <v>7.8791304959436781</v>
      </c>
      <c r="AZ173" s="155">
        <f t="shared" si="92"/>
        <v>6.1697062165867989</v>
      </c>
      <c r="BA173" s="155">
        <f t="shared" si="93"/>
        <v>3.486881400385009</v>
      </c>
      <c r="BB173" s="155">
        <f t="shared" si="94"/>
        <v>4.3858176714029211</v>
      </c>
      <c r="BC173" s="155">
        <f t="shared" si="95"/>
        <v>5.2246851135282091</v>
      </c>
      <c r="BD173" s="155">
        <f t="shared" si="96"/>
        <v>4.7770398591793279</v>
      </c>
      <c r="BE173" s="155">
        <f t="shared" si="97"/>
        <v>5.0956193557130947</v>
      </c>
      <c r="BF173" s="159">
        <f t="shared" si="98"/>
        <v>4.5788122667634541</v>
      </c>
      <c r="BG173" s="223"/>
      <c r="BH173" s="12"/>
      <c r="BI173" s="12"/>
    </row>
    <row r="174" spans="1:61">
      <c r="A174" s="48" t="s">
        <v>242</v>
      </c>
      <c r="B174" s="46" t="s">
        <v>247</v>
      </c>
      <c r="C174" s="160">
        <v>905</v>
      </c>
      <c r="D174" s="285">
        <f>IF('Datos de Indicador'!E147="No dato","x",ROUND(IF('Datos de Indicador'!E147=0,0,IF(LOG('Datos de Indicador'!E147)&gt;D$302,10,IF(LOG('Datos de Indicador'!E147)&lt;D$301,0,10-(D$302-LOG('Datos de Indicador'!E147))/(D$302-D$301)*10))),1))</f>
        <v>10</v>
      </c>
      <c r="E174" s="153">
        <f>IF('Datos de Indicador'!E147="No dato","x",IF('Datos de Indicador'!E147="No dato","x", ('Datos de Indicador'!E147)/'Datos de Indicador'!AX147))</f>
        <v>6.412780748403861E-2</v>
      </c>
      <c r="F174" s="154">
        <f t="shared" si="66"/>
        <v>10</v>
      </c>
      <c r="G174" s="155">
        <f t="shared" si="67"/>
        <v>10</v>
      </c>
      <c r="H174" s="285">
        <f>IF('Datos de Indicador'!F147="No dato","x",ROUND(IF('Datos de Indicador'!F147=0,0,IF(LOG('Datos de Indicador'!F147*1/40)&gt;H$302,10,IF(LOG('Datos de Indicador'!F147*1/40)&lt;H$301,0,10-(H$302-LOG('Datos de Indicador'!F147*1/40))/(H$302-H$301)*10))),1))</f>
        <v>10</v>
      </c>
      <c r="I174" s="153">
        <f>IF('Datos de Indicador'!F147="No dato","x",IF('Datos de Indicador'!F147="No dato","x",( 'Datos de Indicador'!F147*1/40)/'Datos de Indicador'!AX147))</f>
        <v>2.4912860737156955E-2</v>
      </c>
      <c r="J174" s="154">
        <f t="shared" si="68"/>
        <v>10</v>
      </c>
      <c r="K174" s="156">
        <f t="shared" si="69"/>
        <v>10</v>
      </c>
      <c r="L174" s="286">
        <f>IF('Datos de Indicador'!G147="No dato","x",ROUND(IF('Datos de Indicador'!G147=0,0,IF(LOG('Datos de Indicador'!G147)&gt;L$302,10,IF(LOG('Datos de Indicador'!G147)&lt;L$301,0,10-(L$302-LOG('Datos de Indicador'!G147))/(L$302-L$301)*10))),1))</f>
        <v>0</v>
      </c>
      <c r="M174" s="157">
        <f>IF('Datos de Indicador'!G147="No dato","x",IF('Datos de Indicador'!G147="No dato","x", 'Datos de Indicador'!G147/'Datos de Indicador'!AX147))</f>
        <v>0</v>
      </c>
      <c r="N174" s="158">
        <f t="shared" si="70"/>
        <v>0</v>
      </c>
      <c r="O174" s="156">
        <f t="shared" si="71"/>
        <v>0</v>
      </c>
      <c r="P174" s="155">
        <f t="shared" si="72"/>
        <v>7.6</v>
      </c>
      <c r="Q174" s="285">
        <f>IF('Datos de Indicador'!I147="No dato","x",ROUND(IF('Datos de Indicador'!I147=0,0,IF(LOG('Datos de Indicador'!I147)&gt;Q$302,10,IF(LOG('Datos de Indicador'!I147)&lt;Q$301,0,10-(Q$302-LOG('Datos de Indicador'!I147))/(Q$302-Q$301)*10))),1))</f>
        <v>0</v>
      </c>
      <c r="R174" s="153">
        <f>IF('Datos de Indicador'!I147="No dato","x",IF('Datos de Indicador'!I147="No dato","x",( 'Datos de Indicador'!I147)/'Datos de Indicador'!AX147))</f>
        <v>0</v>
      </c>
      <c r="S174" s="154">
        <f t="shared" si="73"/>
        <v>0</v>
      </c>
      <c r="T174" s="289">
        <f>IF('Datos de Indicador'!J147="No dato","x",ROUND(IF('Datos de Indicador'!J147=0,0,IF(LOG('Datos de Indicador'!J147)&gt;T$302,10,IF(LOG('Datos de Indicador'!J147)&lt;T$301,0,10-(T$302-LOG('Datos de Indicador'!J147))/(T$302-T$301)*10))),1))</f>
        <v>10</v>
      </c>
      <c r="U174" s="307">
        <f>IF('Datos de Indicador'!J147="No dato","x",IF('Datos de Indicador'!J147="No dato","x", ('Datos de Indicador'!J147)/'Datos de Indicador'!AX147))</f>
        <v>3.1032727519524523E-4</v>
      </c>
      <c r="V174" s="289">
        <f t="shared" si="74"/>
        <v>10</v>
      </c>
      <c r="W174" s="292">
        <f t="shared" si="75"/>
        <v>10</v>
      </c>
      <c r="X174" s="289">
        <f>IF('Datos de Indicador'!K147="No dato","x",ROUND(IF('Datos de Indicador'!K147=0,0,IF(LOG('Datos de Indicador'!K147)&gt;X$302,10,IF(LOG('Datos de Indicador'!K147)&lt;X$301,0,10-(X$302-LOG('Datos de Indicador'!K147))/(X$302-X$301)*10))),1))</f>
        <v>10</v>
      </c>
      <c r="Y174" s="310">
        <f>IF('Datos de Indicador'!K147="No dato","x",IF('Datos de Indicador'!K147="No dato","x", ('Datos de Indicador'!K147)/'Datos de Indicador'!AX147))</f>
        <v>5.9098572906345016E-4</v>
      </c>
      <c r="Z174" s="289">
        <f t="shared" si="76"/>
        <v>10</v>
      </c>
      <c r="AA174" s="291">
        <f t="shared" si="77"/>
        <v>10</v>
      </c>
      <c r="AB174" s="155">
        <f t="shared" si="78"/>
        <v>0</v>
      </c>
      <c r="AC174" s="155">
        <v>0.28600001335143999</v>
      </c>
      <c r="AD174" s="155">
        <f t="shared" si="79"/>
        <v>6.0851066670519142E-2</v>
      </c>
      <c r="AE174" s="155">
        <v>-0.39631998538970897</v>
      </c>
      <c r="AF174" s="155">
        <f t="shared" si="80"/>
        <v>0.39631998538970897</v>
      </c>
      <c r="AG174" s="155">
        <f t="shared" si="81"/>
        <v>3.6837982366740545</v>
      </c>
      <c r="AH174" s="155">
        <v>115.762001037597</v>
      </c>
      <c r="AI174" s="155">
        <v>229.88200378417901</v>
      </c>
      <c r="AJ174" s="155">
        <v>176.527999878</v>
      </c>
      <c r="AK174" s="155">
        <v>349</v>
      </c>
      <c r="AL174" s="155">
        <v>-1.0835599899291899</v>
      </c>
      <c r="AM174" s="155">
        <v>-1.5692000389099099</v>
      </c>
      <c r="AN174" s="155">
        <v>-1.73388004302978</v>
      </c>
      <c r="AO174" s="155">
        <v>-2.9371600151061998</v>
      </c>
      <c r="AP174" s="155">
        <f t="shared" si="82"/>
        <v>4.495611690780466</v>
      </c>
      <c r="AQ174" s="155">
        <f t="shared" si="83"/>
        <v>7.0602579691320635</v>
      </c>
      <c r="AR174" s="155">
        <f t="shared" si="84"/>
        <v>5.9243547724481083</v>
      </c>
      <c r="AS174" s="155">
        <f t="shared" si="85"/>
        <v>9.6358543417366942</v>
      </c>
      <c r="AT174" s="155">
        <f t="shared" si="86"/>
        <v>1.0835599899291899</v>
      </c>
      <c r="AU174" s="155">
        <f t="shared" si="87"/>
        <v>1.5692000389099099</v>
      </c>
      <c r="AV174" s="155">
        <f t="shared" si="88"/>
        <v>1.73388004302978</v>
      </c>
      <c r="AW174" s="155">
        <f t="shared" si="89"/>
        <v>2.9371600151061998</v>
      </c>
      <c r="AX174" s="155">
        <f t="shared" si="90"/>
        <v>7.3189852298731619</v>
      </c>
      <c r="AY174" s="155">
        <f t="shared" si="91"/>
        <v>6.7518218887746944</v>
      </c>
      <c r="AZ174" s="155">
        <f t="shared" si="92"/>
        <v>4.8319588397471245</v>
      </c>
      <c r="BA174" s="155">
        <f t="shared" si="93"/>
        <v>2.8510841953776604</v>
      </c>
      <c r="BB174" s="155">
        <f t="shared" si="94"/>
        <v>8.2357661534422721</v>
      </c>
      <c r="BC174" s="155">
        <f t="shared" si="95"/>
        <v>8.5686799763177923</v>
      </c>
      <c r="BD174" s="155">
        <f t="shared" si="96"/>
        <v>8.0593856020325383</v>
      </c>
      <c r="BE174" s="155">
        <f t="shared" si="97"/>
        <v>8.3478230895190588</v>
      </c>
      <c r="BF174" s="159">
        <f t="shared" si="98"/>
        <v>6.8907748838907628</v>
      </c>
      <c r="BG174" s="223"/>
      <c r="BH174" s="12"/>
      <c r="BI174" s="12"/>
    </row>
    <row r="175" spans="1:61">
      <c r="A175" s="48" t="s">
        <v>61</v>
      </c>
      <c r="B175" s="46" t="s">
        <v>228</v>
      </c>
      <c r="C175" s="160">
        <v>815</v>
      </c>
      <c r="D175" s="285">
        <f>IF('Datos de Indicador'!E129="No dato","x",ROUND(IF('Datos de Indicador'!E129=0,0,IF(LOG('Datos de Indicador'!E129)&gt;D$302,10,IF(LOG('Datos de Indicador'!E129)&lt;D$301,0,10-(D$302-LOG('Datos de Indicador'!E129))/(D$302-D$301)*10))),1))</f>
        <v>10</v>
      </c>
      <c r="E175" s="153">
        <f>IF('Datos de Indicador'!E129="No dato","x",IF('Datos de Indicador'!E129="No dato","x", ('Datos de Indicador'!E129)/'Datos de Indicador'!AX129))</f>
        <v>2.2537200466520049E-4</v>
      </c>
      <c r="F175" s="154">
        <f t="shared" si="66"/>
        <v>10</v>
      </c>
      <c r="G175" s="155">
        <f t="shared" si="67"/>
        <v>10</v>
      </c>
      <c r="H175" s="285">
        <f>IF('Datos de Indicador'!F129="No dato","x",ROUND(IF('Datos de Indicador'!F129=0,0,IF(LOG('Datos de Indicador'!F129*1/40)&gt;H$302,10,IF(LOG('Datos de Indicador'!F129*1/40)&lt;H$301,0,10-(H$302-LOG('Datos de Indicador'!F129*1/40))/(H$302-H$301)*10))),1))</f>
        <v>0</v>
      </c>
      <c r="I175" s="153">
        <f>IF('Datos de Indicador'!F129="No dato","x",IF('Datos de Indicador'!F129="No dato","x",( 'Datos de Indicador'!F129*1/40)/'Datos de Indicador'!AX129))</f>
        <v>0</v>
      </c>
      <c r="J175" s="154">
        <f t="shared" si="68"/>
        <v>0</v>
      </c>
      <c r="K175" s="156">
        <f t="shared" si="69"/>
        <v>0</v>
      </c>
      <c r="L175" s="286">
        <f>IF('Datos de Indicador'!G129="No dato","x",ROUND(IF('Datos de Indicador'!G129=0,0,IF(LOG('Datos de Indicador'!G129)&gt;L$302,10,IF(LOG('Datos de Indicador'!G129)&lt;L$301,0,10-(L$302-LOG('Datos de Indicador'!G129))/(L$302-L$301)*10))),1))</f>
        <v>0</v>
      </c>
      <c r="M175" s="157">
        <f>IF('Datos de Indicador'!G129="No dato","x",IF('Datos de Indicador'!G129="No dato","x", 'Datos de Indicador'!G129/'Datos de Indicador'!AX129))</f>
        <v>0</v>
      </c>
      <c r="N175" s="158">
        <f t="shared" si="70"/>
        <v>0</v>
      </c>
      <c r="O175" s="156">
        <f t="shared" si="71"/>
        <v>0</v>
      </c>
      <c r="P175" s="155">
        <f t="shared" si="72"/>
        <v>0</v>
      </c>
      <c r="Q175" s="285">
        <f>IF('Datos de Indicador'!I129="No dato","x",ROUND(IF('Datos de Indicador'!I129=0,0,IF(LOG('Datos de Indicador'!I129)&gt;Q$302,10,IF(LOG('Datos de Indicador'!I129)&lt;Q$301,0,10-(Q$302-LOG('Datos de Indicador'!I129))/(Q$302-Q$301)*10))),1))</f>
        <v>10</v>
      </c>
      <c r="R175" s="153">
        <f>IF('Datos de Indicador'!I129="No dato","x",IF('Datos de Indicador'!I129="No dato","x",( 'Datos de Indicador'!I129)/'Datos de Indicador'!AX129))</f>
        <v>0.18377208880408225</v>
      </c>
      <c r="S175" s="154">
        <f t="shared" si="73"/>
        <v>10</v>
      </c>
      <c r="T175" s="289">
        <f>IF('Datos de Indicador'!J129="No dato","x",ROUND(IF('Datos de Indicador'!J129=0,0,IF(LOG('Datos de Indicador'!J129)&gt;T$302,10,IF(LOG('Datos de Indicador'!J129)&lt;T$301,0,10-(T$302-LOG('Datos de Indicador'!J129))/(T$302-T$301)*10))),1))</f>
        <v>10</v>
      </c>
      <c r="U175" s="307">
        <f>IF('Datos de Indicador'!J129="No dato","x",IF('Datos de Indicador'!J129="No dato","x", ('Datos de Indicador'!J129)/'Datos de Indicador'!AX129))</f>
        <v>3.064495833435064E-4</v>
      </c>
      <c r="V175" s="289">
        <f t="shared" si="74"/>
        <v>10</v>
      </c>
      <c r="W175" s="292">
        <f t="shared" si="75"/>
        <v>10</v>
      </c>
      <c r="X175" s="289">
        <f>IF('Datos de Indicador'!K129="No dato","x",ROUND(IF('Datos de Indicador'!K129=0,0,IF(LOG('Datos de Indicador'!K129)&gt;X$302,10,IF(LOG('Datos de Indicador'!K129)&lt;X$301,0,10-(X$302-LOG('Datos de Indicador'!K129))/(X$302-X$301)*10))),1))</f>
        <v>10</v>
      </c>
      <c r="Y175" s="310">
        <f>IF('Datos de Indicador'!K129="No dato","x",IF('Datos de Indicador'!K129="No dato","x", ('Datos de Indicador'!K129)/'Datos de Indicador'!AX129))</f>
        <v>3.0676108700063945E-4</v>
      </c>
      <c r="Z175" s="289">
        <f t="shared" si="76"/>
        <v>10</v>
      </c>
      <c r="AA175" s="291">
        <f t="shared" si="77"/>
        <v>10</v>
      </c>
      <c r="AB175" s="155">
        <f t="shared" si="78"/>
        <v>10</v>
      </c>
      <c r="AC175" s="155">
        <v>2.4000000208616E-2</v>
      </c>
      <c r="AD175" s="155">
        <f t="shared" si="79"/>
        <v>5.1063830231097875E-3</v>
      </c>
      <c r="AE175" s="155">
        <v>-0.50247997045517001</v>
      </c>
      <c r="AF175" s="155">
        <f t="shared" si="80"/>
        <v>0.50247997045517001</v>
      </c>
      <c r="AG175" s="155">
        <f t="shared" si="81"/>
        <v>6.2819378453096295</v>
      </c>
      <c r="AH175" s="155">
        <v>3.2219998836517298</v>
      </c>
      <c r="AI175" s="155">
        <v>22.665998458862301</v>
      </c>
      <c r="AJ175" s="155">
        <v>10.6740007401</v>
      </c>
      <c r="AK175" s="155">
        <v>175</v>
      </c>
      <c r="AL175" s="155">
        <v>-1.2321599721908501</v>
      </c>
      <c r="AM175" s="155">
        <v>-1.43379998207092</v>
      </c>
      <c r="AN175" s="155">
        <v>-1.6819599866867001</v>
      </c>
      <c r="AO175" s="155">
        <v>-2.9339599609375</v>
      </c>
      <c r="AP175" s="155">
        <f t="shared" si="82"/>
        <v>0.12512620907385358</v>
      </c>
      <c r="AQ175" s="155">
        <f t="shared" si="83"/>
        <v>0.6961301607487167</v>
      </c>
      <c r="AR175" s="155">
        <f t="shared" si="84"/>
        <v>0.35822400565026169</v>
      </c>
      <c r="AS175" s="155">
        <f t="shared" si="85"/>
        <v>4.7619047619047619</v>
      </c>
      <c r="AT175" s="155">
        <f t="shared" si="86"/>
        <v>1.2321599721908501</v>
      </c>
      <c r="AU175" s="155">
        <f t="shared" si="87"/>
        <v>1.43379998207092</v>
      </c>
      <c r="AV175" s="155">
        <f t="shared" si="88"/>
        <v>1.6819599866867001</v>
      </c>
      <c r="AW175" s="155">
        <f t="shared" si="89"/>
        <v>2.9339599609375</v>
      </c>
      <c r="AX175" s="155">
        <f t="shared" si="90"/>
        <v>5.4638970517711201</v>
      </c>
      <c r="AY175" s="155">
        <f t="shared" si="91"/>
        <v>7.9495437857007536</v>
      </c>
      <c r="AZ175" s="155">
        <f t="shared" si="92"/>
        <v>5.4879458506509637</v>
      </c>
      <c r="BA175" s="155">
        <f t="shared" si="93"/>
        <v>2.9150648076599865</v>
      </c>
      <c r="BB175" s="155">
        <f t="shared" si="94"/>
        <v>5.9315038768074961</v>
      </c>
      <c r="BC175" s="155">
        <f t="shared" si="95"/>
        <v>6.4409456577415787</v>
      </c>
      <c r="BD175" s="155">
        <f t="shared" si="96"/>
        <v>5.9743616427168709</v>
      </c>
      <c r="BE175" s="155">
        <f t="shared" si="97"/>
        <v>6.2794949282607915</v>
      </c>
      <c r="BF175" s="159">
        <f t="shared" si="98"/>
        <v>6.0478407047221232</v>
      </c>
      <c r="BG175" s="223"/>
      <c r="BH175" s="12"/>
      <c r="BI175" s="12"/>
    </row>
    <row r="176" spans="1:61">
      <c r="A176" s="49" t="s">
        <v>260</v>
      </c>
      <c r="B176" s="46" t="s">
        <v>261</v>
      </c>
      <c r="C176" s="160">
        <v>1101</v>
      </c>
      <c r="D176" s="285">
        <f>IF('Datos de Indicador'!E166="No dato","x",ROUND(IF('Datos de Indicador'!E166=0,0,IF(LOG('Datos de Indicador'!E166)&gt;D$302,10,IF(LOG('Datos de Indicador'!E166)&lt;D$301,0,10-(D$302-LOG('Datos de Indicador'!E166))/(D$302-D$301)*10))),1))</f>
        <v>10</v>
      </c>
      <c r="E176" s="153">
        <f>IF('Datos de Indicador'!E166="No dato","x",IF('Datos de Indicador'!E166="No dato","x", ('Datos de Indicador'!E166)/'Datos de Indicador'!AX166))</f>
        <v>2.3977627893033478E-3</v>
      </c>
      <c r="F176" s="154">
        <f t="shared" si="66"/>
        <v>10</v>
      </c>
      <c r="G176" s="155">
        <f t="shared" si="67"/>
        <v>10</v>
      </c>
      <c r="H176" s="285">
        <f>IF('Datos de Indicador'!F166="No dato","x",ROUND(IF('Datos de Indicador'!F166=0,0,IF(LOG('Datos de Indicador'!F166*1/40)&gt;H$302,10,IF(LOG('Datos de Indicador'!F166*1/40)&lt;H$301,0,10-(H$302-LOG('Datos de Indicador'!F166*1/40))/(H$302-H$301)*10))),1))</f>
        <v>0</v>
      </c>
      <c r="I176" s="153">
        <f>IF('Datos de Indicador'!F166="No dato","x",IF('Datos de Indicador'!F166="No dato","x",( 'Datos de Indicador'!F166*1/40)/'Datos de Indicador'!AX166))</f>
        <v>0</v>
      </c>
      <c r="J176" s="154">
        <f t="shared" si="68"/>
        <v>0</v>
      </c>
      <c r="K176" s="156">
        <f t="shared" si="69"/>
        <v>0</v>
      </c>
      <c r="L176" s="286">
        <f>IF('Datos de Indicador'!G166="No dato","x",ROUND(IF('Datos de Indicador'!G166=0,0,IF(LOG('Datos de Indicador'!G166)&gt;L$302,10,IF(LOG('Datos de Indicador'!G166)&lt;L$301,0,10-(L$302-LOG('Datos de Indicador'!G166))/(L$302-L$301)*10))),1))</f>
        <v>10</v>
      </c>
      <c r="M176" s="157">
        <f>IF('Datos de Indicador'!G166="No dato","x",IF('Datos de Indicador'!G166="No dato","x", 'Datos de Indicador'!G166/'Datos de Indicador'!AX166))</f>
        <v>0.99274073132004126</v>
      </c>
      <c r="N176" s="158">
        <f t="shared" si="70"/>
        <v>10</v>
      </c>
      <c r="O176" s="156">
        <f t="shared" si="71"/>
        <v>10</v>
      </c>
      <c r="P176" s="155">
        <f t="shared" si="72"/>
        <v>7.6</v>
      </c>
      <c r="Q176" s="285">
        <f>IF('Datos de Indicador'!I166="No dato","x",ROUND(IF('Datos de Indicador'!I166=0,0,IF(LOG('Datos de Indicador'!I166)&gt;Q$302,10,IF(LOG('Datos de Indicador'!I166)&lt;Q$301,0,10-(Q$302-LOG('Datos de Indicador'!I166))/(Q$302-Q$301)*10))),1))</f>
        <v>0</v>
      </c>
      <c r="R176" s="153">
        <f>IF('Datos de Indicador'!I166="No dato","x",IF('Datos de Indicador'!I166="No dato","x",( 'Datos de Indicador'!I166)/'Datos de Indicador'!AX166))</f>
        <v>0</v>
      </c>
      <c r="S176" s="154">
        <f t="shared" si="73"/>
        <v>0</v>
      </c>
      <c r="T176" s="289">
        <f>IF('Datos de Indicador'!J166="No dato","x",ROUND(IF('Datos de Indicador'!J166=0,0,IF(LOG('Datos de Indicador'!J166)&gt;T$302,10,IF(LOG('Datos de Indicador'!J166)&lt;T$301,0,10-(T$302-LOG('Datos de Indicador'!J166))/(T$302-T$301)*10))),1))</f>
        <v>10</v>
      </c>
      <c r="U176" s="307">
        <f>IF('Datos de Indicador'!J166="No dato","x",IF('Datos de Indicador'!J166="No dato","x", ('Datos de Indicador'!J166)/'Datos de Indicador'!AX166))</f>
        <v>3.7296088562791018E-4</v>
      </c>
      <c r="V176" s="289">
        <f t="shared" si="74"/>
        <v>10</v>
      </c>
      <c r="W176" s="292">
        <f t="shared" si="75"/>
        <v>10</v>
      </c>
      <c r="X176" s="289">
        <f>IF('Datos de Indicador'!K166="No dato","x",ROUND(IF('Datos de Indicador'!K166=0,0,IF(LOG('Datos de Indicador'!K166)&gt;X$302,10,IF(LOG('Datos de Indicador'!K166)&lt;X$301,0,10-(X$302-LOG('Datos de Indicador'!K166))/(X$302-X$301)*10))),1))</f>
        <v>0</v>
      </c>
      <c r="Y176" s="310">
        <f>IF('Datos de Indicador'!K166="No dato","x",IF('Datos de Indicador'!K166="No dato","x", ('Datos de Indicador'!K166)/'Datos de Indicador'!AX166))</f>
        <v>0</v>
      </c>
      <c r="Z176" s="289">
        <f t="shared" si="76"/>
        <v>0</v>
      </c>
      <c r="AA176" s="291">
        <f t="shared" si="77"/>
        <v>0</v>
      </c>
      <c r="AB176" s="155">
        <f t="shared" si="78"/>
        <v>0</v>
      </c>
      <c r="AC176" s="155">
        <v>3.0700001716613698</v>
      </c>
      <c r="AD176" s="155">
        <f t="shared" si="79"/>
        <v>0.65319152588539775</v>
      </c>
      <c r="AE176" s="155">
        <v>-0.45499998331069902</v>
      </c>
      <c r="AF176" s="155">
        <f t="shared" si="80"/>
        <v>0.45499998331069902</v>
      </c>
      <c r="AG176" s="155">
        <f t="shared" si="81"/>
        <v>5.1199215249277907</v>
      </c>
      <c r="AH176" s="155">
        <v>139</v>
      </c>
      <c r="AI176" s="155">
        <v>226.80999755859301</v>
      </c>
      <c r="AJ176" s="155">
        <v>183.00001525900001</v>
      </c>
      <c r="AK176" s="155">
        <v>331</v>
      </c>
      <c r="AL176" s="155">
        <v>-0.89399999380111705</v>
      </c>
      <c r="AM176" s="155">
        <v>-1.3772000074386599</v>
      </c>
      <c r="AN176" s="155">
        <v>-1.3272000551223699</v>
      </c>
      <c r="AO176" s="155">
        <v>-2.6844000816345202</v>
      </c>
      <c r="AP176" s="155">
        <f t="shared" si="82"/>
        <v>5.3980582524271847</v>
      </c>
      <c r="AQ176" s="155">
        <f t="shared" si="83"/>
        <v>6.9659088853482825</v>
      </c>
      <c r="AR176" s="155">
        <f t="shared" si="84"/>
        <v>6.1415583618859522</v>
      </c>
      <c r="AS176" s="155">
        <f t="shared" si="85"/>
        <v>9.1316526610644253</v>
      </c>
      <c r="AT176" s="155">
        <f t="shared" si="86"/>
        <v>0.89399999380111705</v>
      </c>
      <c r="AU176" s="155">
        <f t="shared" si="87"/>
        <v>1.3772000074386599</v>
      </c>
      <c r="AV176" s="155">
        <f t="shared" si="88"/>
        <v>1.3272000551223699</v>
      </c>
      <c r="AW176" s="155">
        <f t="shared" si="89"/>
        <v>2.6844000816345202</v>
      </c>
      <c r="AX176" s="155">
        <f t="shared" si="90"/>
        <v>9.6854088492182697</v>
      </c>
      <c r="AY176" s="155">
        <f t="shared" si="91"/>
        <v>8.4502158722947112</v>
      </c>
      <c r="AZ176" s="155">
        <f t="shared" si="92"/>
        <v>9.9701811078234606</v>
      </c>
      <c r="BA176" s="155">
        <f t="shared" si="93"/>
        <v>7.9046659322544857</v>
      </c>
      <c r="BB176" s="155">
        <f t="shared" si="94"/>
        <v>7.1139111836075761</v>
      </c>
      <c r="BC176" s="155">
        <f t="shared" si="95"/>
        <v>7.1693541262738334</v>
      </c>
      <c r="BD176" s="155">
        <f t="shared" si="96"/>
        <v>7.2852899116182357</v>
      </c>
      <c r="BE176" s="155">
        <f t="shared" si="97"/>
        <v>7.4393864322198198</v>
      </c>
      <c r="BF176" s="159">
        <f t="shared" si="98"/>
        <v>5.5621855084688647</v>
      </c>
      <c r="BG176" s="223"/>
      <c r="BH176" s="12"/>
      <c r="BI176" s="12"/>
    </row>
    <row r="177" spans="1:61">
      <c r="A177" s="49" t="s">
        <v>184</v>
      </c>
      <c r="B177" s="46" t="s">
        <v>136</v>
      </c>
      <c r="C177" s="160">
        <v>205</v>
      </c>
      <c r="D177" s="285">
        <f>IF('Datos de Indicador'!E18="No dato","x",ROUND(IF('Datos de Indicador'!E18=0,0,IF(LOG('Datos de Indicador'!E18)&gt;D$302,10,IF(LOG('Datos de Indicador'!E18)&lt;D$301,0,10-(D$302-LOG('Datos de Indicador'!E18))/(D$302-D$301)*10))),1))</f>
        <v>10</v>
      </c>
      <c r="E177" s="153">
        <f>IF('Datos de Indicador'!E18="No dato","x",IF('Datos de Indicador'!E18="No dato","x", ('Datos de Indicador'!E18)/'Datos de Indicador'!AX18))</f>
        <v>6.3532406375324119E-2</v>
      </c>
      <c r="F177" s="154">
        <f t="shared" si="66"/>
        <v>10</v>
      </c>
      <c r="G177" s="155">
        <f t="shared" si="67"/>
        <v>10</v>
      </c>
      <c r="H177" s="285">
        <f>IF('Datos de Indicador'!F18="No dato","x",ROUND(IF('Datos de Indicador'!F18=0,0,IF(LOG('Datos de Indicador'!F18*1/40)&gt;H$302,10,IF(LOG('Datos de Indicador'!F18*1/40)&lt;H$301,0,10-(H$302-LOG('Datos de Indicador'!F18*1/40))/(H$302-H$301)*10))),1))</f>
        <v>0</v>
      </c>
      <c r="I177" s="153">
        <f>IF('Datos de Indicador'!F18="No dato","x",IF('Datos de Indicador'!F18="No dato","x",( 'Datos de Indicador'!F18*1/40)/'Datos de Indicador'!AX18))</f>
        <v>0</v>
      </c>
      <c r="J177" s="154">
        <f t="shared" si="68"/>
        <v>0</v>
      </c>
      <c r="K177" s="156">
        <f t="shared" si="69"/>
        <v>0</v>
      </c>
      <c r="L177" s="286">
        <f>IF('Datos de Indicador'!G18="No dato","x",ROUND(IF('Datos de Indicador'!G18=0,0,IF(LOG('Datos de Indicador'!G18)&gt;L$302,10,IF(LOG('Datos de Indicador'!G18)&lt;L$301,0,10-(L$302-LOG('Datos de Indicador'!G18))/(L$302-L$301)*10))),1))</f>
        <v>0</v>
      </c>
      <c r="M177" s="157">
        <f>IF('Datos de Indicador'!G18="No dato","x",IF('Datos de Indicador'!G18="No dato","x", 'Datos de Indicador'!G18/'Datos de Indicador'!AX18))</f>
        <v>0</v>
      </c>
      <c r="N177" s="158">
        <f t="shared" si="70"/>
        <v>0</v>
      </c>
      <c r="O177" s="156">
        <f t="shared" si="71"/>
        <v>0</v>
      </c>
      <c r="P177" s="155">
        <f t="shared" si="72"/>
        <v>0</v>
      </c>
      <c r="Q177" s="285">
        <f>IF('Datos de Indicador'!I18="No dato","x",ROUND(IF('Datos de Indicador'!I18=0,0,IF(LOG('Datos de Indicador'!I18)&gt;Q$302,10,IF(LOG('Datos de Indicador'!I18)&lt;Q$301,0,10-(Q$302-LOG('Datos de Indicador'!I18))/(Q$302-Q$301)*10))),1))</f>
        <v>0</v>
      </c>
      <c r="R177" s="153">
        <f>IF('Datos de Indicador'!I18="No dato","x",IF('Datos de Indicador'!I18="No dato","x",( 'Datos de Indicador'!I18)/'Datos de Indicador'!AX18))</f>
        <v>0</v>
      </c>
      <c r="S177" s="154">
        <f t="shared" si="73"/>
        <v>0</v>
      </c>
      <c r="T177" s="289">
        <f>IF('Datos de Indicador'!J18="No dato","x",ROUND(IF('Datos de Indicador'!J18=0,0,IF(LOG('Datos de Indicador'!J18)&gt;T$302,10,IF(LOG('Datos de Indicador'!J18)&lt;T$301,0,10-(T$302-LOG('Datos de Indicador'!J18))/(T$302-T$301)*10))),1))</f>
        <v>10</v>
      </c>
      <c r="U177" s="307">
        <f>IF('Datos de Indicador'!J18="No dato","x",IF('Datos de Indicador'!J18="No dato","x", ('Datos de Indicador'!J18)/'Datos de Indicador'!AX18))</f>
        <v>3.3438483670124503E-4</v>
      </c>
      <c r="V177" s="289">
        <f t="shared" si="74"/>
        <v>10</v>
      </c>
      <c r="W177" s="292">
        <f t="shared" si="75"/>
        <v>10</v>
      </c>
      <c r="X177" s="289">
        <f>IF('Datos de Indicador'!K18="No dato","x",ROUND(IF('Datos de Indicador'!K18=0,0,IF(LOG('Datos de Indicador'!K18)&gt;X$302,10,IF(LOG('Datos de Indicador'!K18)&lt;X$301,0,10-(X$302-LOG('Datos de Indicador'!K18))/(X$302-X$301)*10))),1))</f>
        <v>0</v>
      </c>
      <c r="Y177" s="310">
        <f>IF('Datos de Indicador'!K18="No dato","x",IF('Datos de Indicador'!K18="No dato","x", ('Datos de Indicador'!K18)/'Datos de Indicador'!AX18))</f>
        <v>0</v>
      </c>
      <c r="Z177" s="289">
        <f t="shared" si="76"/>
        <v>0</v>
      </c>
      <c r="AA177" s="291">
        <f t="shared" si="77"/>
        <v>0</v>
      </c>
      <c r="AB177" s="155">
        <f t="shared" si="78"/>
        <v>0</v>
      </c>
      <c r="AC177" s="155">
        <v>0</v>
      </c>
      <c r="AD177" s="155">
        <f t="shared" si="79"/>
        <v>0</v>
      </c>
      <c r="AE177" s="155">
        <v>-0.53271996974945102</v>
      </c>
      <c r="AF177" s="155">
        <f t="shared" si="80"/>
        <v>0.53271996974945102</v>
      </c>
      <c r="AG177" s="155">
        <f t="shared" si="81"/>
        <v>7.0220259291873388</v>
      </c>
      <c r="AH177" s="155">
        <v>2.17000007629394</v>
      </c>
      <c r="AI177" s="155">
        <v>13.170000076293899</v>
      </c>
      <c r="AJ177" s="155">
        <v>6.9000000953700003</v>
      </c>
      <c r="AK177" s="155">
        <v>188</v>
      </c>
      <c r="AL177" s="155">
        <v>-1.3514000177383401</v>
      </c>
      <c r="AM177" s="155">
        <v>-1.9700000286102199</v>
      </c>
      <c r="AN177" s="155">
        <v>-1.7924000024795499</v>
      </c>
      <c r="AO177" s="155">
        <v>-2.99480009078979</v>
      </c>
      <c r="AP177" s="155">
        <f t="shared" si="82"/>
        <v>8.4271847623065624E-2</v>
      </c>
      <c r="AQ177" s="155">
        <f t="shared" si="83"/>
        <v>0.40448402424497754</v>
      </c>
      <c r="AR177" s="155">
        <f t="shared" si="84"/>
        <v>0.23156693852051133</v>
      </c>
      <c r="AS177" s="155">
        <f t="shared" si="85"/>
        <v>5.1260504201680668</v>
      </c>
      <c r="AT177" s="155">
        <f t="shared" si="86"/>
        <v>1.3514000177383401</v>
      </c>
      <c r="AU177" s="155">
        <f t="shared" si="87"/>
        <v>1.9700000286102199</v>
      </c>
      <c r="AV177" s="155">
        <f t="shared" si="88"/>
        <v>1.7924000024795499</v>
      </c>
      <c r="AW177" s="155">
        <f t="shared" si="89"/>
        <v>2.99480009078979</v>
      </c>
      <c r="AX177" s="155">
        <f t="shared" si="90"/>
        <v>3.975331605901824</v>
      </c>
      <c r="AY177" s="155">
        <f t="shared" si="91"/>
        <v>3.2064251204214482</v>
      </c>
      <c r="AZ177" s="155">
        <f t="shared" si="92"/>
        <v>4.0925849641872825</v>
      </c>
      <c r="BA177" s="155">
        <f t="shared" si="93"/>
        <v>1.6986514114869864</v>
      </c>
      <c r="BB177" s="155">
        <f t="shared" si="94"/>
        <v>4.0099339089208152</v>
      </c>
      <c r="BC177" s="155">
        <f t="shared" si="95"/>
        <v>3.9351515241110717</v>
      </c>
      <c r="BD177" s="155">
        <f t="shared" si="96"/>
        <v>4.0540253171179659</v>
      </c>
      <c r="BE177" s="155">
        <f t="shared" si="97"/>
        <v>4.4707836386091753</v>
      </c>
      <c r="BF177" s="159">
        <f t="shared" si="98"/>
        <v>4.5036709881978902</v>
      </c>
      <c r="BG177" s="223"/>
      <c r="BH177" s="12"/>
      <c r="BI177" s="12"/>
    </row>
    <row r="178" spans="1:61">
      <c r="A178" s="48" t="s">
        <v>61</v>
      </c>
      <c r="B178" s="46" t="s">
        <v>229</v>
      </c>
      <c r="C178" s="160">
        <v>816</v>
      </c>
      <c r="D178" s="285">
        <f>IF('Datos de Indicador'!E130="No dato","x",ROUND(IF('Datos de Indicador'!E130=0,0,IF(LOG('Datos de Indicador'!E130)&gt;D$302,10,IF(LOG('Datos de Indicador'!E130)&lt;D$301,0,10-(D$302-LOG('Datos de Indicador'!E130))/(D$302-D$301)*10))),1))</f>
        <v>10</v>
      </c>
      <c r="E178" s="153">
        <f>IF('Datos de Indicador'!E130="No dato","x",IF('Datos de Indicador'!E130="No dato","x", ('Datos de Indicador'!E130)/'Datos de Indicador'!AX130))</f>
        <v>1.3661142198341245E-3</v>
      </c>
      <c r="F178" s="154">
        <f t="shared" si="66"/>
        <v>10</v>
      </c>
      <c r="G178" s="155">
        <f t="shared" si="67"/>
        <v>10</v>
      </c>
      <c r="H178" s="285">
        <f>IF('Datos de Indicador'!F130="No dato","x",ROUND(IF('Datos de Indicador'!F130=0,0,IF(LOG('Datos de Indicador'!F130*1/40)&gt;H$302,10,IF(LOG('Datos de Indicador'!F130*1/40)&lt;H$301,0,10-(H$302-LOG('Datos de Indicador'!F130*1/40))/(H$302-H$301)*10))),1))</f>
        <v>0</v>
      </c>
      <c r="I178" s="153">
        <f>IF('Datos de Indicador'!F130="No dato","x",IF('Datos de Indicador'!F130="No dato","x",( 'Datos de Indicador'!F130*1/40)/'Datos de Indicador'!AX130))</f>
        <v>0</v>
      </c>
      <c r="J178" s="154">
        <f t="shared" si="68"/>
        <v>0</v>
      </c>
      <c r="K178" s="156">
        <f t="shared" si="69"/>
        <v>0</v>
      </c>
      <c r="L178" s="286">
        <f>IF('Datos de Indicador'!G130="No dato","x",ROUND(IF('Datos de Indicador'!G130=0,0,IF(LOG('Datos de Indicador'!G130)&gt;L$302,10,IF(LOG('Datos de Indicador'!G130)&lt;L$301,0,10-(L$302-LOG('Datos de Indicador'!G130))/(L$302-L$301)*10))),1))</f>
        <v>0</v>
      </c>
      <c r="M178" s="157">
        <f>IF('Datos de Indicador'!G130="No dato","x",IF('Datos de Indicador'!G130="No dato","x", 'Datos de Indicador'!G130/'Datos de Indicador'!AX130))</f>
        <v>0</v>
      </c>
      <c r="N178" s="158">
        <f t="shared" si="70"/>
        <v>0</v>
      </c>
      <c r="O178" s="156">
        <f t="shared" si="71"/>
        <v>0</v>
      </c>
      <c r="P178" s="155">
        <f t="shared" si="72"/>
        <v>0</v>
      </c>
      <c r="Q178" s="285">
        <f>IF('Datos de Indicador'!I130="No dato","x",ROUND(IF('Datos de Indicador'!I130=0,0,IF(LOG('Datos de Indicador'!I130)&gt;Q$302,10,IF(LOG('Datos de Indicador'!I130)&lt;Q$301,0,10-(Q$302-LOG('Datos de Indicador'!I130))/(Q$302-Q$301)*10))),1))</f>
        <v>10</v>
      </c>
      <c r="R178" s="153">
        <f>IF('Datos de Indicador'!I130="No dato","x",IF('Datos de Indicador'!I130="No dato","x",( 'Datos de Indicador'!I130)/'Datos de Indicador'!AX130))</f>
        <v>7.0403672115022908E-2</v>
      </c>
      <c r="S178" s="154">
        <f t="shared" si="73"/>
        <v>10</v>
      </c>
      <c r="T178" s="289">
        <f>IF('Datos de Indicador'!J130="No dato","x",ROUND(IF('Datos de Indicador'!J130=0,0,IF(LOG('Datos de Indicador'!J130)&gt;T$302,10,IF(LOG('Datos de Indicador'!J130)&lt;T$301,0,10-(T$302-LOG('Datos de Indicador'!J130))/(T$302-T$301)*10))),1))</f>
        <v>10</v>
      </c>
      <c r="U178" s="307">
        <f>IF('Datos de Indicador'!J130="No dato","x",IF('Datos de Indicador'!J130="No dato","x", ('Datos de Indicador'!J130)/'Datos de Indicador'!AX130))</f>
        <v>3.344247610153936E-4</v>
      </c>
      <c r="V178" s="289">
        <f t="shared" si="74"/>
        <v>10</v>
      </c>
      <c r="W178" s="292">
        <f t="shared" si="75"/>
        <v>10</v>
      </c>
      <c r="X178" s="289">
        <f>IF('Datos de Indicador'!K130="No dato","x",ROUND(IF('Datos de Indicador'!K130=0,0,IF(LOG('Datos de Indicador'!K130)&gt;X$302,10,IF(LOG('Datos de Indicador'!K130)&lt;X$301,0,10-(X$302-LOG('Datos de Indicador'!K130))/(X$302-X$301)*10))),1))</f>
        <v>10</v>
      </c>
      <c r="Y178" s="310">
        <f>IF('Datos de Indicador'!K130="No dato","x",IF('Datos de Indicador'!K130="No dato","x", ('Datos de Indicador'!K130)/'Datos de Indicador'!AX130))</f>
        <v>3.1839374291272747E-4</v>
      </c>
      <c r="Z178" s="289">
        <f t="shared" si="76"/>
        <v>10</v>
      </c>
      <c r="AA178" s="291">
        <f t="shared" si="77"/>
        <v>10</v>
      </c>
      <c r="AB178" s="155">
        <f t="shared" si="78"/>
        <v>10</v>
      </c>
      <c r="AC178" s="155">
        <v>0</v>
      </c>
      <c r="AD178" s="155">
        <f t="shared" si="79"/>
        <v>0</v>
      </c>
      <c r="AE178" s="155">
        <v>-0.42260000109672502</v>
      </c>
      <c r="AF178" s="155">
        <f t="shared" si="80"/>
        <v>0.42260000109672502</v>
      </c>
      <c r="AG178" s="155">
        <f t="shared" si="81"/>
        <v>4.326970423273937</v>
      </c>
      <c r="AH178" s="155">
        <v>0.36000001430511502</v>
      </c>
      <c r="AI178" s="155">
        <v>3.95999979972839</v>
      </c>
      <c r="AJ178" s="155">
        <v>1.55999994278</v>
      </c>
      <c r="AK178" s="155">
        <v>155</v>
      </c>
      <c r="AL178" s="155">
        <v>-1.2691999673843299</v>
      </c>
      <c r="AM178" s="155">
        <v>-1.5299999713897701</v>
      </c>
      <c r="AN178" s="155">
        <v>-1.7122000455856301</v>
      </c>
      <c r="AO178" s="155">
        <v>-2.9474000930786102</v>
      </c>
      <c r="AP178" s="155">
        <f t="shared" si="82"/>
        <v>1.3980583079810292E-2</v>
      </c>
      <c r="AQ178" s="155">
        <f t="shared" si="83"/>
        <v>0.1216216131909231</v>
      </c>
      <c r="AR178" s="155">
        <f t="shared" si="84"/>
        <v>5.2354261717204573E-2</v>
      </c>
      <c r="AS178" s="155">
        <f t="shared" si="85"/>
        <v>4.2016806722689077</v>
      </c>
      <c r="AT178" s="155">
        <f t="shared" si="86"/>
        <v>1.2691999673843299</v>
      </c>
      <c r="AU178" s="155">
        <f t="shared" si="87"/>
        <v>1.5299999713897701</v>
      </c>
      <c r="AV178" s="155">
        <f t="shared" si="88"/>
        <v>1.7122000455856301</v>
      </c>
      <c r="AW178" s="155">
        <f t="shared" si="89"/>
        <v>2.9474000930786102</v>
      </c>
      <c r="AX178" s="155">
        <f t="shared" si="90"/>
        <v>5.0014982267201882</v>
      </c>
      <c r="AY178" s="155">
        <f t="shared" si="91"/>
        <v>7.0985778675087552</v>
      </c>
      <c r="AZ178" s="155">
        <f t="shared" si="92"/>
        <v>5.1058760448020513</v>
      </c>
      <c r="BA178" s="155">
        <f t="shared" si="93"/>
        <v>2.6463481428127245</v>
      </c>
      <c r="BB178" s="155">
        <f t="shared" si="94"/>
        <v>5.8359131349666669</v>
      </c>
      <c r="BC178" s="155">
        <f t="shared" si="95"/>
        <v>6.2033665801166125</v>
      </c>
      <c r="BD178" s="155">
        <f t="shared" si="96"/>
        <v>5.8597050510865429</v>
      </c>
      <c r="BE178" s="155">
        <f t="shared" si="97"/>
        <v>6.1413381358469392</v>
      </c>
      <c r="BF178" s="159">
        <f t="shared" si="98"/>
        <v>5.7211617372123227</v>
      </c>
      <c r="BG178" s="223"/>
      <c r="BH178" s="12"/>
      <c r="BI178" s="12"/>
    </row>
    <row r="179" spans="1:61">
      <c r="A179" s="48" t="s">
        <v>294</v>
      </c>
      <c r="B179" s="46" t="s">
        <v>308</v>
      </c>
      <c r="C179" s="160">
        <v>1516</v>
      </c>
      <c r="D179" s="285">
        <f>IF('Datos de Indicador'!E248="No dato","x",ROUND(IF('Datos de Indicador'!E248=0,0,IF(LOG('Datos de Indicador'!E248)&gt;D$302,10,IF(LOG('Datos de Indicador'!E248)&lt;D$301,0,10-(D$302-LOG('Datos de Indicador'!E248))/(D$302-D$301)*10))),1))</f>
        <v>10</v>
      </c>
      <c r="E179" s="153">
        <f>IF('Datos de Indicador'!E248="No dato","x",IF('Datos de Indicador'!E248="No dato","x", ('Datos de Indicador'!E248)/'Datos de Indicador'!AX248))</f>
        <v>1.3259943963476811E-4</v>
      </c>
      <c r="F179" s="154">
        <f t="shared" si="66"/>
        <v>10</v>
      </c>
      <c r="G179" s="155">
        <f t="shared" si="67"/>
        <v>10</v>
      </c>
      <c r="H179" s="285">
        <f>IF('Datos de Indicador'!F248="No dato","x",ROUND(IF('Datos de Indicador'!F248=0,0,IF(LOG('Datos de Indicador'!F248*1/40)&gt;H$302,10,IF(LOG('Datos de Indicador'!F248*1/40)&lt;H$301,0,10-(H$302-LOG('Datos de Indicador'!F248*1/40))/(H$302-H$301)*10))),1))</f>
        <v>0</v>
      </c>
      <c r="I179" s="153">
        <f>IF('Datos de Indicador'!F248="No dato","x",IF('Datos de Indicador'!F248="No dato","x",( 'Datos de Indicador'!F248*1/40)/'Datos de Indicador'!AX248))</f>
        <v>0</v>
      </c>
      <c r="J179" s="154">
        <f t="shared" si="68"/>
        <v>0</v>
      </c>
      <c r="K179" s="156">
        <f t="shared" si="69"/>
        <v>0</v>
      </c>
      <c r="L179" s="286">
        <f>IF('Datos de Indicador'!G248="No dato","x",ROUND(IF('Datos de Indicador'!G248=0,0,IF(LOG('Datos de Indicador'!G248)&gt;L$302,10,IF(LOG('Datos de Indicador'!G248)&lt;L$301,0,10-(L$302-LOG('Datos de Indicador'!G248))/(L$302-L$301)*10))),1))</f>
        <v>0</v>
      </c>
      <c r="M179" s="157">
        <f>IF('Datos de Indicador'!G248="No dato","x",IF('Datos de Indicador'!G248="No dato","x", 'Datos de Indicador'!G248/'Datos de Indicador'!AX248))</f>
        <v>0</v>
      </c>
      <c r="N179" s="158">
        <f t="shared" si="70"/>
        <v>0</v>
      </c>
      <c r="O179" s="156">
        <f t="shared" si="71"/>
        <v>0</v>
      </c>
      <c r="P179" s="155">
        <f t="shared" si="72"/>
        <v>0</v>
      </c>
      <c r="Q179" s="285">
        <f>IF('Datos de Indicador'!I248="No dato","x",ROUND(IF('Datos de Indicador'!I248=0,0,IF(LOG('Datos de Indicador'!I248)&gt;Q$302,10,IF(LOG('Datos de Indicador'!I248)&lt;Q$301,0,10-(Q$302-LOG('Datos de Indicador'!I248))/(Q$302-Q$301)*10))),1))</f>
        <v>10</v>
      </c>
      <c r="R179" s="153">
        <f>IF('Datos de Indicador'!I248="No dato","x",IF('Datos de Indicador'!I248="No dato","x",( 'Datos de Indicador'!I248)/'Datos de Indicador'!AX248))</f>
        <v>8.4863641366251588E-3</v>
      </c>
      <c r="S179" s="154">
        <f t="shared" si="73"/>
        <v>10</v>
      </c>
      <c r="T179" s="289">
        <f>IF('Datos de Indicador'!J248="No dato","x",ROUND(IF('Datos de Indicador'!J248=0,0,IF(LOG('Datos de Indicador'!J248)&gt;T$302,10,IF(LOG('Datos de Indicador'!J248)&lt;T$301,0,10-(T$302-LOG('Datos de Indicador'!J248))/(T$302-T$301)*10))),1))</f>
        <v>10</v>
      </c>
      <c r="U179" s="307">
        <f>IF('Datos de Indicador'!J248="No dato","x",IF('Datos de Indicador'!J248="No dato","x", ('Datos de Indicador'!J248)/'Datos de Indicador'!AX248))</f>
        <v>3.2225641814437691E-4</v>
      </c>
      <c r="V179" s="289">
        <f t="shared" si="74"/>
        <v>10</v>
      </c>
      <c r="W179" s="292">
        <f t="shared" si="75"/>
        <v>10</v>
      </c>
      <c r="X179" s="289">
        <f>IF('Datos de Indicador'!K248="No dato","x",ROUND(IF('Datos de Indicador'!K248=0,0,IF(LOG('Datos de Indicador'!K248)&gt;X$302,10,IF(LOG('Datos de Indicador'!K248)&lt;X$301,0,10-(X$302-LOG('Datos de Indicador'!K248))/(X$302-X$301)*10))),1))</f>
        <v>10</v>
      </c>
      <c r="Y179" s="310">
        <f>IF('Datos de Indicador'!K248="No dato","x",IF('Datos de Indicador'!K248="No dato","x", ('Datos de Indicador'!K248)/'Datos de Indicador'!AX248))</f>
        <v>1.5971006240893317E-5</v>
      </c>
      <c r="Z179" s="289">
        <f t="shared" si="76"/>
        <v>10</v>
      </c>
      <c r="AA179" s="291">
        <f t="shared" si="77"/>
        <v>10</v>
      </c>
      <c r="AB179" s="155">
        <f t="shared" si="78"/>
        <v>10</v>
      </c>
      <c r="AC179" s="155">
        <v>0</v>
      </c>
      <c r="AD179" s="155">
        <f t="shared" si="79"/>
        <v>0</v>
      </c>
      <c r="AE179" s="155">
        <v>-0.517799973487854</v>
      </c>
      <c r="AF179" s="155">
        <f t="shared" si="80"/>
        <v>0.517799973487854</v>
      </c>
      <c r="AG179" s="155">
        <f t="shared" si="81"/>
        <v>6.6568767326793807</v>
      </c>
      <c r="AH179" s="155">
        <v>1.6000000759958999E-2</v>
      </c>
      <c r="AI179" s="155">
        <v>0.61400002241134599</v>
      </c>
      <c r="AJ179" s="155">
        <v>3.2000001519899998E-2</v>
      </c>
      <c r="AK179" s="155">
        <v>83</v>
      </c>
      <c r="AL179" s="155">
        <v>-1.4740400314330999</v>
      </c>
      <c r="AM179" s="155">
        <v>-2.0860800743103001</v>
      </c>
      <c r="AN179" s="155">
        <v>-1.9664399623870801</v>
      </c>
      <c r="AO179" s="155">
        <v>-3.0276799201965301</v>
      </c>
      <c r="AP179" s="155">
        <f t="shared" si="82"/>
        <v>6.213592528139418E-4</v>
      </c>
      <c r="AQ179" s="155">
        <f t="shared" si="83"/>
        <v>1.8857494192310999E-2</v>
      </c>
      <c r="AR179" s="155">
        <f t="shared" si="84"/>
        <v>1.0739336640860722E-3</v>
      </c>
      <c r="AS179" s="155">
        <f t="shared" si="85"/>
        <v>2.1848739495798322</v>
      </c>
      <c r="AT179" s="155">
        <f t="shared" si="86"/>
        <v>1.4740400314330999</v>
      </c>
      <c r="AU179" s="155">
        <f t="shared" si="87"/>
        <v>2.0860800743103001</v>
      </c>
      <c r="AV179" s="155">
        <f t="shared" si="88"/>
        <v>1.9664399623870801</v>
      </c>
      <c r="AW179" s="155">
        <f t="shared" si="89"/>
        <v>3.0276799201965301</v>
      </c>
      <c r="AX179" s="155">
        <f t="shared" si="90"/>
        <v>2.4443217356124918</v>
      </c>
      <c r="AY179" s="155">
        <f t="shared" si="91"/>
        <v>2.1796041886068314</v>
      </c>
      <c r="AZ179" s="155">
        <f t="shared" si="92"/>
        <v>1.8936668366113025</v>
      </c>
      <c r="BA179" s="155">
        <f t="shared" si="93"/>
        <v>1.041265159167275</v>
      </c>
      <c r="BB179" s="155">
        <f t="shared" si="94"/>
        <v>5.4074905158108848</v>
      </c>
      <c r="BC179" s="155">
        <f t="shared" si="95"/>
        <v>5.3664102804665239</v>
      </c>
      <c r="BD179" s="155">
        <f t="shared" si="96"/>
        <v>5.3157901283792315</v>
      </c>
      <c r="BE179" s="155">
        <f t="shared" si="97"/>
        <v>5.5376898514578512</v>
      </c>
      <c r="BF179" s="159">
        <f t="shared" si="98"/>
        <v>6.1094794554465635</v>
      </c>
      <c r="BG179" s="223"/>
      <c r="BH179" s="12"/>
      <c r="BI179" s="12"/>
    </row>
    <row r="180" spans="1:61">
      <c r="A180" s="48" t="s">
        <v>185</v>
      </c>
      <c r="B180" s="46" t="s">
        <v>174</v>
      </c>
      <c r="C180" s="160">
        <v>414</v>
      </c>
      <c r="D180" s="285">
        <f>IF('Datos de Indicador'!E58="No dato","x",ROUND(IF('Datos de Indicador'!E58=0,0,IF(LOG('Datos de Indicador'!E58)&gt;D$302,10,IF(LOG('Datos de Indicador'!E58)&lt;D$301,0,10-(D$302-LOG('Datos de Indicador'!E58))/(D$302-D$301)*10))),1))</f>
        <v>10</v>
      </c>
      <c r="E180" s="153">
        <f>IF('Datos de Indicador'!E58="No dato","x",IF('Datos de Indicador'!E58="No dato","x", ('Datos de Indicador'!E58)/'Datos de Indicador'!AX58))</f>
        <v>3.9472128493601693E-3</v>
      </c>
      <c r="F180" s="154">
        <f t="shared" si="66"/>
        <v>10</v>
      </c>
      <c r="G180" s="155">
        <f t="shared" si="67"/>
        <v>10</v>
      </c>
      <c r="H180" s="285">
        <f>IF('Datos de Indicador'!F58="No dato","x",ROUND(IF('Datos de Indicador'!F58=0,0,IF(LOG('Datos de Indicador'!F58*1/40)&gt;H$302,10,IF(LOG('Datos de Indicador'!F58*1/40)&lt;H$301,0,10-(H$302-LOG('Datos de Indicador'!F58*1/40))/(H$302-H$301)*10))),1))</f>
        <v>0</v>
      </c>
      <c r="I180" s="153">
        <f>IF('Datos de Indicador'!F58="No dato","x",IF('Datos de Indicador'!F58="No dato","x",( 'Datos de Indicador'!F58*1/40)/'Datos de Indicador'!AX58))</f>
        <v>0</v>
      </c>
      <c r="J180" s="154">
        <f t="shared" si="68"/>
        <v>0</v>
      </c>
      <c r="K180" s="156">
        <f t="shared" si="69"/>
        <v>0</v>
      </c>
      <c r="L180" s="286">
        <f>IF('Datos de Indicador'!G58="No dato","x",ROUND(IF('Datos de Indicador'!G58=0,0,IF(LOG('Datos de Indicador'!G58)&gt;L$302,10,IF(LOG('Datos de Indicador'!G58)&lt;L$301,0,10-(L$302-LOG('Datos de Indicador'!G58))/(L$302-L$301)*10))),1))</f>
        <v>0</v>
      </c>
      <c r="M180" s="157">
        <f>IF('Datos de Indicador'!G58="No dato","x",IF('Datos de Indicador'!G58="No dato","x", 'Datos de Indicador'!G58/'Datos de Indicador'!AX58))</f>
        <v>0</v>
      </c>
      <c r="N180" s="158">
        <f t="shared" si="70"/>
        <v>0</v>
      </c>
      <c r="O180" s="156">
        <f t="shared" si="71"/>
        <v>0</v>
      </c>
      <c r="P180" s="155">
        <f t="shared" si="72"/>
        <v>0</v>
      </c>
      <c r="Q180" s="285">
        <f>IF('Datos de Indicador'!I58="No dato","x",ROUND(IF('Datos de Indicador'!I58=0,0,IF(LOG('Datos de Indicador'!I58)&gt;Q$302,10,IF(LOG('Datos de Indicador'!I58)&lt;Q$301,0,10-(Q$302-LOG('Datos de Indicador'!I58))/(Q$302-Q$301)*10))),1))</f>
        <v>10</v>
      </c>
      <c r="R180" s="153">
        <f>IF('Datos de Indicador'!I58="No dato","x",IF('Datos de Indicador'!I58="No dato","x",( 'Datos de Indicador'!I58)/'Datos de Indicador'!AX58))</f>
        <v>1.4188138352538857E-2</v>
      </c>
      <c r="S180" s="154">
        <f t="shared" si="73"/>
        <v>10</v>
      </c>
      <c r="T180" s="289">
        <f>IF('Datos de Indicador'!J58="No dato","x",ROUND(IF('Datos de Indicador'!J58=0,0,IF(LOG('Datos de Indicador'!J58)&gt;T$302,10,IF(LOG('Datos de Indicador'!J58)&lt;T$301,0,10-(T$302-LOG('Datos de Indicador'!J58))/(T$302-T$301)*10))),1))</f>
        <v>10</v>
      </c>
      <c r="U180" s="307">
        <f>IF('Datos de Indicador'!J58="No dato","x",IF('Datos de Indicador'!J58="No dato","x", ('Datos de Indicador'!J58)/'Datos de Indicador'!AX58))</f>
        <v>3.2992878645942282E-4</v>
      </c>
      <c r="V180" s="289">
        <f t="shared" si="74"/>
        <v>10</v>
      </c>
      <c r="W180" s="292">
        <f t="shared" si="75"/>
        <v>10</v>
      </c>
      <c r="X180" s="289">
        <f>IF('Datos de Indicador'!K58="No dato","x",ROUND(IF('Datos de Indicador'!K58=0,0,IF(LOG('Datos de Indicador'!K58)&gt;X$302,10,IF(LOG('Datos de Indicador'!K58)&lt;X$301,0,10-(X$302-LOG('Datos de Indicador'!K58))/(X$302-X$301)*10))),1))</f>
        <v>10</v>
      </c>
      <c r="Y180" s="310">
        <f>IF('Datos de Indicador'!K58="No dato","x",IF('Datos de Indicador'!K58="No dato","x", ('Datos de Indicador'!K58)/'Datos de Indicador'!AX58))</f>
        <v>2.7891031582973427E-4</v>
      </c>
      <c r="Z180" s="289">
        <f t="shared" si="76"/>
        <v>10</v>
      </c>
      <c r="AA180" s="291">
        <f t="shared" si="77"/>
        <v>10</v>
      </c>
      <c r="AB180" s="155">
        <f t="shared" si="78"/>
        <v>10</v>
      </c>
      <c r="AC180" s="155">
        <v>0</v>
      </c>
      <c r="AD180" s="155">
        <f t="shared" si="79"/>
        <v>0</v>
      </c>
      <c r="AE180" s="155">
        <v>-0.46500000357627902</v>
      </c>
      <c r="AF180" s="155">
        <f t="shared" si="80"/>
        <v>0.46500000357627902</v>
      </c>
      <c r="AG180" s="155">
        <f t="shared" si="81"/>
        <v>5.3646601495907555</v>
      </c>
      <c r="AH180" s="155">
        <v>7.8000001609325006E-2</v>
      </c>
      <c r="AI180" s="155">
        <v>0.769999980926514</v>
      </c>
      <c r="AJ180" s="155">
        <v>0.29000002145800002</v>
      </c>
      <c r="AK180" s="155">
        <v>129</v>
      </c>
      <c r="AL180" s="155">
        <v>-1.3477200269699099</v>
      </c>
      <c r="AM180" s="155">
        <v>-1.47571992874145</v>
      </c>
      <c r="AN180" s="155">
        <v>-1.6893999576568599</v>
      </c>
      <c r="AO180" s="155">
        <v>-2.89876008033752</v>
      </c>
      <c r="AP180" s="155">
        <f t="shared" si="82"/>
        <v>3.0291262760902917E-3</v>
      </c>
      <c r="AQ180" s="155">
        <f t="shared" si="83"/>
        <v>2.3648647619549341E-2</v>
      </c>
      <c r="AR180" s="155">
        <f t="shared" si="84"/>
        <v>9.7325240886551936E-3</v>
      </c>
      <c r="AS180" s="155">
        <f t="shared" si="85"/>
        <v>3.473389355742297</v>
      </c>
      <c r="AT180" s="155">
        <f t="shared" si="86"/>
        <v>1.3477200269699099</v>
      </c>
      <c r="AU180" s="155">
        <f t="shared" si="87"/>
        <v>1.47571992874145</v>
      </c>
      <c r="AV180" s="155">
        <f t="shared" si="88"/>
        <v>1.6893999576568599</v>
      </c>
      <c r="AW180" s="155">
        <f t="shared" si="89"/>
        <v>2.89876008033752</v>
      </c>
      <c r="AX180" s="155">
        <f t="shared" si="90"/>
        <v>4.0212717686537864</v>
      </c>
      <c r="AY180" s="155">
        <f t="shared" si="91"/>
        <v>7.5787282984888726</v>
      </c>
      <c r="AZ180" s="155">
        <f t="shared" si="92"/>
        <v>5.3939450990786488</v>
      </c>
      <c r="BA180" s="155">
        <f t="shared" si="93"/>
        <v>3.6188372422267765</v>
      </c>
      <c r="BB180" s="155">
        <f t="shared" si="94"/>
        <v>5.6707168158216463</v>
      </c>
      <c r="BC180" s="155">
        <f t="shared" si="95"/>
        <v>6.2670628243514033</v>
      </c>
      <c r="BD180" s="155">
        <f t="shared" si="96"/>
        <v>5.900612937194551</v>
      </c>
      <c r="BE180" s="155">
        <f t="shared" si="97"/>
        <v>6.1820377663281789</v>
      </c>
      <c r="BF180" s="159">
        <f t="shared" si="98"/>
        <v>5.8941100249317921</v>
      </c>
      <c r="BG180" s="223"/>
      <c r="BH180" s="12"/>
      <c r="BI180" s="12"/>
    </row>
    <row r="181" spans="1:61">
      <c r="A181" s="45" t="s">
        <v>31</v>
      </c>
      <c r="B181" s="46" t="s">
        <v>47</v>
      </c>
      <c r="C181" s="160">
        <v>1316</v>
      </c>
      <c r="D181" s="285">
        <f>IF('Datos de Indicador'!E204="No dato","x",ROUND(IF('Datos de Indicador'!E204=0,0,IF(LOG('Datos de Indicador'!E204)&gt;D$302,10,IF(LOG('Datos de Indicador'!E204)&lt;D$301,0,10-(D$302-LOG('Datos de Indicador'!E204))/(D$302-D$301)*10))),1))</f>
        <v>10</v>
      </c>
      <c r="E181" s="153">
        <f>IF('Datos de Indicador'!E204="No dato","x",IF('Datos de Indicador'!E204="No dato","x", ('Datos de Indicador'!E204)/'Datos de Indicador'!AX204))</f>
        <v>1.7489643089613888E-4</v>
      </c>
      <c r="F181" s="154">
        <f t="shared" si="66"/>
        <v>10</v>
      </c>
      <c r="G181" s="155">
        <f t="shared" si="67"/>
        <v>10</v>
      </c>
      <c r="H181" s="285">
        <f>IF('Datos de Indicador'!F204="No dato","x",ROUND(IF('Datos de Indicador'!F204=0,0,IF(LOG('Datos de Indicador'!F204*1/40)&gt;H$302,10,IF(LOG('Datos de Indicador'!F204*1/40)&lt;H$301,0,10-(H$302-LOG('Datos de Indicador'!F204*1/40))/(H$302-H$301)*10))),1))</f>
        <v>0</v>
      </c>
      <c r="I181" s="153">
        <f>IF('Datos de Indicador'!F204="No dato","x",IF('Datos de Indicador'!F204="No dato","x",( 'Datos de Indicador'!F204*1/40)/'Datos de Indicador'!AX204))</f>
        <v>0</v>
      </c>
      <c r="J181" s="154">
        <f t="shared" si="68"/>
        <v>0</v>
      </c>
      <c r="K181" s="156">
        <f t="shared" si="69"/>
        <v>0</v>
      </c>
      <c r="L181" s="286">
        <f>IF('Datos de Indicador'!G204="No dato","x",ROUND(IF('Datos de Indicador'!G204=0,0,IF(LOG('Datos de Indicador'!G204)&gt;L$302,10,IF(LOG('Datos de Indicador'!G204)&lt;L$301,0,10-(L$302-LOG('Datos de Indicador'!G204))/(L$302-L$301)*10))),1))</f>
        <v>0</v>
      </c>
      <c r="M181" s="157">
        <f>IF('Datos de Indicador'!G204="No dato","x",IF('Datos de Indicador'!G204="No dato","x", 'Datos de Indicador'!G204/'Datos de Indicador'!AX204))</f>
        <v>0</v>
      </c>
      <c r="N181" s="158">
        <f t="shared" si="70"/>
        <v>0</v>
      </c>
      <c r="O181" s="156">
        <f t="shared" si="71"/>
        <v>0</v>
      </c>
      <c r="P181" s="155">
        <f t="shared" si="72"/>
        <v>0</v>
      </c>
      <c r="Q181" s="285">
        <f>IF('Datos de Indicador'!I204="No dato","x",ROUND(IF('Datos de Indicador'!I204=0,0,IF(LOG('Datos de Indicador'!I204)&gt;Q$302,10,IF(LOG('Datos de Indicador'!I204)&lt;Q$301,0,10-(Q$302-LOG('Datos de Indicador'!I204))/(Q$302-Q$301)*10))),1))</f>
        <v>10</v>
      </c>
      <c r="R181" s="153">
        <f>IF('Datos de Indicador'!I204="No dato","x",IF('Datos de Indicador'!I204="No dato","x",( 'Datos de Indicador'!I204)/'Datos de Indicador'!AX204))</f>
        <v>4.2051185341549918E-2</v>
      </c>
      <c r="S181" s="154">
        <f t="shared" si="73"/>
        <v>10</v>
      </c>
      <c r="T181" s="289">
        <f>IF('Datos de Indicador'!J204="No dato","x",ROUND(IF('Datos de Indicador'!J204=0,0,IF(LOG('Datos de Indicador'!J204)&gt;T$302,10,IF(LOG('Datos de Indicador'!J204)&lt;T$301,0,10-(T$302-LOG('Datos de Indicador'!J204))/(T$302-T$301)*10))),1))</f>
        <v>10</v>
      </c>
      <c r="U181" s="307">
        <f>IF('Datos de Indicador'!J204="No dato","x",IF('Datos de Indicador'!J204="No dato","x", ('Datos de Indicador'!J204)/'Datos de Indicador'!AX204))</f>
        <v>3.3466051842343794E-4</v>
      </c>
      <c r="V181" s="289">
        <f t="shared" si="74"/>
        <v>10</v>
      </c>
      <c r="W181" s="292">
        <f t="shared" si="75"/>
        <v>10</v>
      </c>
      <c r="X181" s="289">
        <f>IF('Datos de Indicador'!K204="No dato","x",ROUND(IF('Datos de Indicador'!K204=0,0,IF(LOG('Datos de Indicador'!K204)&gt;X$302,10,IF(LOG('Datos de Indicador'!K204)&lt;X$301,0,10-(X$302-LOG('Datos de Indicador'!K204))/(X$302-X$301)*10))),1))</f>
        <v>0</v>
      </c>
      <c r="Y181" s="310">
        <f>IF('Datos de Indicador'!K204="No dato","x",IF('Datos de Indicador'!K204="No dato","x", ('Datos de Indicador'!K204)/'Datos de Indicador'!AX204))</f>
        <v>0</v>
      </c>
      <c r="Z181" s="289">
        <f t="shared" si="76"/>
        <v>0</v>
      </c>
      <c r="AA181" s="291">
        <f t="shared" si="77"/>
        <v>0</v>
      </c>
      <c r="AB181" s="155">
        <f t="shared" si="78"/>
        <v>10</v>
      </c>
      <c r="AC181" s="155">
        <v>0</v>
      </c>
      <c r="AD181" s="155">
        <f t="shared" si="79"/>
        <v>0</v>
      </c>
      <c r="AE181" s="155">
        <v>-0.40500000119209301</v>
      </c>
      <c r="AF181" s="155">
        <f t="shared" si="80"/>
        <v>0.40500000119209301</v>
      </c>
      <c r="AG181" s="155">
        <f t="shared" si="81"/>
        <v>3.8962313191189191</v>
      </c>
      <c r="AH181" s="155">
        <v>0.74199998378753695</v>
      </c>
      <c r="AI181" s="155">
        <v>10.697999954223601</v>
      </c>
      <c r="AJ181" s="155">
        <v>5.27199983597</v>
      </c>
      <c r="AK181" s="155">
        <v>121</v>
      </c>
      <c r="AL181" s="155">
        <v>-1.31432008743286</v>
      </c>
      <c r="AM181" s="155">
        <v>-1.51072001457214</v>
      </c>
      <c r="AN181" s="155">
        <v>-1.71992003917694</v>
      </c>
      <c r="AO181" s="155">
        <v>-2.9809200763702299</v>
      </c>
      <c r="AP181" s="155">
        <f t="shared" si="82"/>
        <v>2.8815533350972311E-2</v>
      </c>
      <c r="AQ181" s="155">
        <f t="shared" si="83"/>
        <v>0.32856264599769341</v>
      </c>
      <c r="AR181" s="155">
        <f t="shared" si="84"/>
        <v>0.17693055724961504</v>
      </c>
      <c r="AS181" s="155">
        <f t="shared" si="85"/>
        <v>3.2492997198879552</v>
      </c>
      <c r="AT181" s="155">
        <f t="shared" si="86"/>
        <v>1.31432008743286</v>
      </c>
      <c r="AU181" s="155">
        <f t="shared" si="87"/>
        <v>1.51072001457214</v>
      </c>
      <c r="AV181" s="155">
        <f t="shared" si="88"/>
        <v>1.71992003917694</v>
      </c>
      <c r="AW181" s="155">
        <f t="shared" si="89"/>
        <v>2.9809200763702299</v>
      </c>
      <c r="AX181" s="155">
        <f t="shared" si="90"/>
        <v>4.4382289717536043</v>
      </c>
      <c r="AY181" s="155">
        <f t="shared" si="91"/>
        <v>7.2691245200830901</v>
      </c>
      <c r="AZ181" s="155">
        <f t="shared" si="92"/>
        <v>5.0083373309243822</v>
      </c>
      <c r="BA181" s="155">
        <f t="shared" si="93"/>
        <v>1.9761629079288667</v>
      </c>
      <c r="BB181" s="155">
        <f t="shared" si="94"/>
        <v>4.0778407508507621</v>
      </c>
      <c r="BC181" s="155">
        <f t="shared" si="95"/>
        <v>4.5996145276801306</v>
      </c>
      <c r="BD181" s="155">
        <f t="shared" si="96"/>
        <v>4.1975446480289991</v>
      </c>
      <c r="BE181" s="155">
        <f t="shared" si="97"/>
        <v>4.2042437713028038</v>
      </c>
      <c r="BF181" s="159">
        <f t="shared" si="98"/>
        <v>3.9827052198531532</v>
      </c>
      <c r="BG181" s="223"/>
      <c r="BH181" s="12"/>
      <c r="BI181" s="12"/>
    </row>
    <row r="182" spans="1:61">
      <c r="A182" s="48" t="s">
        <v>185</v>
      </c>
      <c r="B182" s="46" t="s">
        <v>175</v>
      </c>
      <c r="C182" s="160">
        <v>415</v>
      </c>
      <c r="D182" s="285">
        <f>IF('Datos de Indicador'!E59="No dato","x",ROUND(IF('Datos de Indicador'!E59=0,0,IF(LOG('Datos de Indicador'!E59)&gt;D$302,10,IF(LOG('Datos de Indicador'!E59)&lt;D$301,0,10-(D$302-LOG('Datos de Indicador'!E59))/(D$302-D$301)*10))),1))</f>
        <v>10</v>
      </c>
      <c r="E182" s="153">
        <f>IF('Datos de Indicador'!E59="No dato","x",IF('Datos de Indicador'!E59="No dato","x", ('Datos de Indicador'!E59)/'Datos de Indicador'!AX59))</f>
        <v>4.2712014424538145E-3</v>
      </c>
      <c r="F182" s="154">
        <f t="shared" si="66"/>
        <v>10</v>
      </c>
      <c r="G182" s="155">
        <f t="shared" si="67"/>
        <v>10</v>
      </c>
      <c r="H182" s="285">
        <f>IF('Datos de Indicador'!F59="No dato","x",ROUND(IF('Datos de Indicador'!F59=0,0,IF(LOG('Datos de Indicador'!F59*1/40)&gt;H$302,10,IF(LOG('Datos de Indicador'!F59*1/40)&lt;H$301,0,10-(H$302-LOG('Datos de Indicador'!F59*1/40))/(H$302-H$301)*10))),1))</f>
        <v>0</v>
      </c>
      <c r="I182" s="153">
        <f>IF('Datos de Indicador'!F59="No dato","x",IF('Datos de Indicador'!F59="No dato","x",( 'Datos de Indicador'!F59*1/40)/'Datos de Indicador'!AX59))</f>
        <v>0</v>
      </c>
      <c r="J182" s="154">
        <f t="shared" si="68"/>
        <v>0</v>
      </c>
      <c r="K182" s="156">
        <f t="shared" si="69"/>
        <v>0</v>
      </c>
      <c r="L182" s="286">
        <f>IF('Datos de Indicador'!G59="No dato","x",ROUND(IF('Datos de Indicador'!G59=0,0,IF(LOG('Datos de Indicador'!G59)&gt;L$302,10,IF(LOG('Datos de Indicador'!G59)&lt;L$301,0,10-(L$302-LOG('Datos de Indicador'!G59))/(L$302-L$301)*10))),1))</f>
        <v>0</v>
      </c>
      <c r="M182" s="157">
        <f>IF('Datos de Indicador'!G59="No dato","x",IF('Datos de Indicador'!G59="No dato","x", 'Datos de Indicador'!G59/'Datos de Indicador'!AX59))</f>
        <v>0</v>
      </c>
      <c r="N182" s="158">
        <f t="shared" si="70"/>
        <v>0</v>
      </c>
      <c r="O182" s="156">
        <f t="shared" si="71"/>
        <v>0</v>
      </c>
      <c r="P182" s="155">
        <f t="shared" si="72"/>
        <v>0</v>
      </c>
      <c r="Q182" s="285">
        <f>IF('Datos de Indicador'!I59="No dato","x",ROUND(IF('Datos de Indicador'!I59=0,0,IF(LOG('Datos de Indicador'!I59)&gt;Q$302,10,IF(LOG('Datos de Indicador'!I59)&lt;Q$301,0,10-(Q$302-LOG('Datos de Indicador'!I59))/(Q$302-Q$301)*10))),1))</f>
        <v>0</v>
      </c>
      <c r="R182" s="153">
        <f>IF('Datos de Indicador'!I59="No dato","x",IF('Datos de Indicador'!I59="No dato","x",( 'Datos de Indicador'!I59)/'Datos de Indicador'!AX59))</f>
        <v>0</v>
      </c>
      <c r="S182" s="154">
        <f t="shared" si="73"/>
        <v>0</v>
      </c>
      <c r="T182" s="289">
        <f>IF('Datos de Indicador'!J59="No dato","x",ROUND(IF('Datos de Indicador'!J59=0,0,IF(LOG('Datos de Indicador'!J59)&gt;T$302,10,IF(LOG('Datos de Indicador'!J59)&lt;T$301,0,10-(T$302-LOG('Datos de Indicador'!J59))/(T$302-T$301)*10))),1))</f>
        <v>10</v>
      </c>
      <c r="U182" s="307">
        <f>IF('Datos de Indicador'!J59="No dato","x",IF('Datos de Indicador'!J59="No dato","x", ('Datos de Indicador'!J59)/'Datos de Indicador'!AX59))</f>
        <v>3.2535301510633585E-4</v>
      </c>
      <c r="V182" s="289">
        <f t="shared" si="74"/>
        <v>10</v>
      </c>
      <c r="W182" s="292">
        <f t="shared" si="75"/>
        <v>10</v>
      </c>
      <c r="X182" s="289">
        <f>IF('Datos de Indicador'!K59="No dato","x",ROUND(IF('Datos de Indicador'!K59=0,0,IF(LOG('Datos de Indicador'!K59)&gt;X$302,10,IF(LOG('Datos de Indicador'!K59)&lt;X$301,0,10-(X$302-LOG('Datos de Indicador'!K59))/(X$302-X$301)*10))),1))</f>
        <v>10</v>
      </c>
      <c r="Y182" s="310">
        <f>IF('Datos de Indicador'!K59="No dato","x",IF('Datos de Indicador'!K59="No dato","x", ('Datos de Indicador'!K59)/'Datos de Indicador'!AX59))</f>
        <v>2.7696179399382153E-4</v>
      </c>
      <c r="Z182" s="289">
        <f t="shared" si="76"/>
        <v>10</v>
      </c>
      <c r="AA182" s="291">
        <f t="shared" si="77"/>
        <v>10</v>
      </c>
      <c r="AB182" s="155">
        <f t="shared" si="78"/>
        <v>0</v>
      </c>
      <c r="AC182" s="155">
        <v>7.0000000298023002E-2</v>
      </c>
      <c r="AD182" s="155">
        <f t="shared" si="79"/>
        <v>1.4893617084685744E-2</v>
      </c>
      <c r="AE182" s="155">
        <v>-0.39592000842094399</v>
      </c>
      <c r="AF182" s="155">
        <f t="shared" si="80"/>
        <v>0.39592000842094399</v>
      </c>
      <c r="AG182" s="155">
        <f t="shared" si="81"/>
        <v>3.6740092751887121</v>
      </c>
      <c r="AH182" s="155">
        <v>4.4379997253417898</v>
      </c>
      <c r="AI182" s="155">
        <v>22.763999938964801</v>
      </c>
      <c r="AJ182" s="155">
        <v>13.5280008316</v>
      </c>
      <c r="AK182" s="155">
        <v>200</v>
      </c>
      <c r="AL182" s="155">
        <v>-1.3109599351882899</v>
      </c>
      <c r="AM182" s="155">
        <v>-1.3109599351882899</v>
      </c>
      <c r="AN182" s="155">
        <v>-1.6030800342559799</v>
      </c>
      <c r="AO182" s="155">
        <v>-2.8725199699401802</v>
      </c>
      <c r="AP182" s="155">
        <f t="shared" si="82"/>
        <v>0.17234950389676851</v>
      </c>
      <c r="AQ182" s="155">
        <f t="shared" si="83"/>
        <v>0.69914003415981663</v>
      </c>
      <c r="AR182" s="155">
        <f t="shared" si="84"/>
        <v>0.45400546283739746</v>
      </c>
      <c r="AS182" s="155">
        <f t="shared" si="85"/>
        <v>5.4621848739495791</v>
      </c>
      <c r="AT182" s="155">
        <f t="shared" si="86"/>
        <v>1.3109599351882899</v>
      </c>
      <c r="AU182" s="155">
        <f t="shared" si="87"/>
        <v>1.3109599351882899</v>
      </c>
      <c r="AV182" s="155">
        <f t="shared" si="88"/>
        <v>1.6030800342559799</v>
      </c>
      <c r="AW182" s="155">
        <f t="shared" si="89"/>
        <v>2.8725199699401802</v>
      </c>
      <c r="AX182" s="155">
        <f t="shared" si="90"/>
        <v>4.4801763435544233</v>
      </c>
      <c r="AY182" s="155">
        <f t="shared" si="91"/>
        <v>9.0361623396774799</v>
      </c>
      <c r="AZ182" s="155">
        <f t="shared" si="92"/>
        <v>6.4845592571031272</v>
      </c>
      <c r="BA182" s="155">
        <f t="shared" si="93"/>
        <v>4.1434715893571363</v>
      </c>
      <c r="BB182" s="155">
        <f t="shared" si="94"/>
        <v>5.7754209745751988</v>
      </c>
      <c r="BC182" s="155">
        <f t="shared" si="95"/>
        <v>6.6225503956395499</v>
      </c>
      <c r="BD182" s="155">
        <f t="shared" si="96"/>
        <v>6.1564274533234205</v>
      </c>
      <c r="BE182" s="155">
        <f t="shared" si="97"/>
        <v>6.6009427438844526</v>
      </c>
      <c r="BF182" s="159">
        <f t="shared" si="98"/>
        <v>5.6148171487122331</v>
      </c>
      <c r="BG182" s="223"/>
      <c r="BH182" s="12"/>
      <c r="BI182" s="12"/>
    </row>
    <row r="183" spans="1:61">
      <c r="A183" s="48" t="s">
        <v>249</v>
      </c>
      <c r="B183" s="46" t="s">
        <v>175</v>
      </c>
      <c r="C183" s="160">
        <v>1010</v>
      </c>
      <c r="D183" s="285">
        <f>IF('Datos de Indicador'!E158="No dato","x",ROUND(IF('Datos de Indicador'!E158=0,0,IF(LOG('Datos de Indicador'!E158)&gt;D$302,10,IF(LOG('Datos de Indicador'!E158)&lt;D$301,0,10-(D$302-LOG('Datos de Indicador'!E158))/(D$302-D$301)*10))),1))</f>
        <v>10</v>
      </c>
      <c r="E183" s="153">
        <f>IF('Datos de Indicador'!E158="No dato","x",IF('Datos de Indicador'!E158="No dato","x", ('Datos de Indicador'!E158)/'Datos de Indicador'!AX158))</f>
        <v>9.1046654126507515E-4</v>
      </c>
      <c r="F183" s="154">
        <f t="shared" si="66"/>
        <v>10</v>
      </c>
      <c r="G183" s="155">
        <f t="shared" si="67"/>
        <v>10</v>
      </c>
      <c r="H183" s="285">
        <f>IF('Datos de Indicador'!F158="No dato","x",ROUND(IF('Datos de Indicador'!F158=0,0,IF(LOG('Datos de Indicador'!F158*1/40)&gt;H$302,10,IF(LOG('Datos de Indicador'!F158*1/40)&lt;H$301,0,10-(H$302-LOG('Datos de Indicador'!F158*1/40))/(H$302-H$301)*10))),1))</f>
        <v>0</v>
      </c>
      <c r="I183" s="153">
        <f>IF('Datos de Indicador'!F158="No dato","x",IF('Datos de Indicador'!F158="No dato","x",( 'Datos de Indicador'!F158*1/40)/'Datos de Indicador'!AX158))</f>
        <v>0</v>
      </c>
      <c r="J183" s="154">
        <f t="shared" si="68"/>
        <v>0</v>
      </c>
      <c r="K183" s="156">
        <f t="shared" si="69"/>
        <v>0</v>
      </c>
      <c r="L183" s="286">
        <f>IF('Datos de Indicador'!G158="No dato","x",ROUND(IF('Datos de Indicador'!G158=0,0,IF(LOG('Datos de Indicador'!G158)&gt;L$302,10,IF(LOG('Datos de Indicador'!G158)&lt;L$301,0,10-(L$302-LOG('Datos de Indicador'!G158))/(L$302-L$301)*10))),1))</f>
        <v>0</v>
      </c>
      <c r="M183" s="157">
        <f>IF('Datos de Indicador'!G158="No dato","x",IF('Datos de Indicador'!G158="No dato","x", 'Datos de Indicador'!G158/'Datos de Indicador'!AX158))</f>
        <v>0</v>
      </c>
      <c r="N183" s="158">
        <f t="shared" si="70"/>
        <v>0</v>
      </c>
      <c r="O183" s="156">
        <f t="shared" si="71"/>
        <v>0</v>
      </c>
      <c r="P183" s="155">
        <f t="shared" si="72"/>
        <v>0</v>
      </c>
      <c r="Q183" s="285">
        <f>IF('Datos de Indicador'!I158="No dato","x",ROUND(IF('Datos de Indicador'!I158=0,0,IF(LOG('Datos de Indicador'!I158)&gt;Q$302,10,IF(LOG('Datos de Indicador'!I158)&lt;Q$301,0,10-(Q$302-LOG('Datos de Indicador'!I158))/(Q$302-Q$301)*10))),1))</f>
        <v>10</v>
      </c>
      <c r="R183" s="153">
        <f>IF('Datos de Indicador'!I158="No dato","x",IF('Datos de Indicador'!I158="No dato","x",( 'Datos de Indicador'!I158)/'Datos de Indicador'!AX158))</f>
        <v>0.11034854480132711</v>
      </c>
      <c r="S183" s="154">
        <f t="shared" si="73"/>
        <v>10</v>
      </c>
      <c r="T183" s="289">
        <f>IF('Datos de Indicador'!J158="No dato","x",ROUND(IF('Datos de Indicador'!J158=0,0,IF(LOG('Datos de Indicador'!J158)&gt;T$302,10,IF(LOG('Datos de Indicador'!J158)&lt;T$301,0,10-(T$302-LOG('Datos de Indicador'!J158))/(T$302-T$301)*10))),1))</f>
        <v>10</v>
      </c>
      <c r="U183" s="307">
        <f>IF('Datos de Indicador'!J158="No dato","x",IF('Datos de Indicador'!J158="No dato","x", ('Datos de Indicador'!J158)/'Datos de Indicador'!AX158))</f>
        <v>3.1645996041291483E-4</v>
      </c>
      <c r="V183" s="289">
        <f t="shared" si="74"/>
        <v>10</v>
      </c>
      <c r="W183" s="292">
        <f t="shared" si="75"/>
        <v>10</v>
      </c>
      <c r="X183" s="289">
        <f>IF('Datos de Indicador'!K158="No dato","x",ROUND(IF('Datos de Indicador'!K158=0,0,IF(LOG('Datos de Indicador'!K158)&gt;X$302,10,IF(LOG('Datos de Indicador'!K158)&lt;X$301,0,10-(X$302-LOG('Datos de Indicador'!K158))/(X$302-X$301)*10))),1))</f>
        <v>0</v>
      </c>
      <c r="Y183" s="310">
        <f>IF('Datos de Indicador'!K158="No dato","x",IF('Datos de Indicador'!K158="No dato","x", ('Datos de Indicador'!K158)/'Datos de Indicador'!AX158))</f>
        <v>0</v>
      </c>
      <c r="Z183" s="289">
        <f t="shared" si="76"/>
        <v>0</v>
      </c>
      <c r="AA183" s="291">
        <f t="shared" si="77"/>
        <v>0</v>
      </c>
      <c r="AB183" s="155">
        <f t="shared" si="78"/>
        <v>10</v>
      </c>
      <c r="AC183" s="155">
        <v>0.25800001621246299</v>
      </c>
      <c r="AD183" s="155">
        <f t="shared" si="79"/>
        <v>5.4893620470736801E-2</v>
      </c>
      <c r="AE183" s="155">
        <v>-0.44600000977516202</v>
      </c>
      <c r="AF183" s="155">
        <f t="shared" si="80"/>
        <v>0.44600000977516202</v>
      </c>
      <c r="AG183" s="155">
        <f t="shared" si="81"/>
        <v>4.8996578567958489</v>
      </c>
      <c r="AH183" s="155">
        <v>17.665998458862301</v>
      </c>
      <c r="AI183" s="155">
        <v>52.969997406005803</v>
      </c>
      <c r="AJ183" s="155">
        <v>34.9880027771</v>
      </c>
      <c r="AK183" s="155">
        <v>252</v>
      </c>
      <c r="AL183" s="155">
        <v>-1.2882000207901001</v>
      </c>
      <c r="AM183" s="155">
        <v>-1.5466400384902901</v>
      </c>
      <c r="AN183" s="155">
        <v>-1.6836400032043399</v>
      </c>
      <c r="AO183" s="155">
        <v>-2.9599199295043901</v>
      </c>
      <c r="AP183" s="155">
        <f t="shared" si="82"/>
        <v>0.68605819257717682</v>
      </c>
      <c r="AQ183" s="155">
        <f t="shared" si="83"/>
        <v>1.6268426416787456</v>
      </c>
      <c r="AR183" s="155">
        <f t="shared" si="84"/>
        <v>1.1742122573993583</v>
      </c>
      <c r="AS183" s="155">
        <f t="shared" si="85"/>
        <v>6.9187675070028014</v>
      </c>
      <c r="AT183" s="155">
        <f t="shared" si="86"/>
        <v>1.2882000207901001</v>
      </c>
      <c r="AU183" s="155">
        <f t="shared" si="87"/>
        <v>1.5466400384902901</v>
      </c>
      <c r="AV183" s="155">
        <f t="shared" si="88"/>
        <v>1.6836400032043399</v>
      </c>
      <c r="AW183" s="155">
        <f t="shared" si="89"/>
        <v>2.9599199295043901</v>
      </c>
      <c r="AX183" s="155">
        <f t="shared" si="90"/>
        <v>4.7643059073140668</v>
      </c>
      <c r="AY183" s="155">
        <f t="shared" si="91"/>
        <v>6.951383152839532</v>
      </c>
      <c r="AZ183" s="155">
        <f t="shared" si="92"/>
        <v>5.4667195829752639</v>
      </c>
      <c r="BA183" s="155">
        <f t="shared" si="93"/>
        <v>2.396031505041115</v>
      </c>
      <c r="BB183" s="155">
        <f t="shared" si="94"/>
        <v>4.2417273499818746</v>
      </c>
      <c r="BC183" s="155">
        <f t="shared" si="95"/>
        <v>4.7630376324197128</v>
      </c>
      <c r="BD183" s="155">
        <f t="shared" si="96"/>
        <v>4.4401553067291033</v>
      </c>
      <c r="BE183" s="155">
        <f t="shared" si="97"/>
        <v>4.8857998353406531</v>
      </c>
      <c r="BF183" s="159">
        <f t="shared" si="98"/>
        <v>4.1590919128777637</v>
      </c>
      <c r="BG183" s="223"/>
      <c r="BH183" s="12"/>
      <c r="BI183" s="12"/>
    </row>
    <row r="184" spans="1:61">
      <c r="A184" s="50" t="s">
        <v>18</v>
      </c>
      <c r="B184" s="46" t="s">
        <v>25</v>
      </c>
      <c r="C184" s="160">
        <v>507</v>
      </c>
      <c r="D184" s="285">
        <f>IF('Datos de Indicador'!E74="No dato","x",ROUND(IF('Datos de Indicador'!E74=0,0,IF(LOG('Datos de Indicador'!E74)&gt;D$302,10,IF(LOG('Datos de Indicador'!E74)&lt;D$301,0,10-(D$302-LOG('Datos de Indicador'!E74))/(D$302-D$301)*10))),1))</f>
        <v>10</v>
      </c>
      <c r="E184" s="153">
        <f>IF('Datos de Indicador'!E74="No dato","x",IF('Datos de Indicador'!E74="No dato","x", ('Datos de Indicador'!E74)/'Datos de Indicador'!AX74))</f>
        <v>6.9131437710072642E-3</v>
      </c>
      <c r="F184" s="154">
        <f t="shared" si="66"/>
        <v>10</v>
      </c>
      <c r="G184" s="155">
        <f t="shared" si="67"/>
        <v>10</v>
      </c>
      <c r="H184" s="285">
        <f>IF('Datos de Indicador'!F74="No dato","x",ROUND(IF('Datos de Indicador'!F74=0,0,IF(LOG('Datos de Indicador'!F74*1/40)&gt;H$302,10,IF(LOG('Datos de Indicador'!F74*1/40)&lt;H$301,0,10-(H$302-LOG('Datos de Indicador'!F74*1/40))/(H$302-H$301)*10))),1))</f>
        <v>0</v>
      </c>
      <c r="I184" s="153">
        <f>IF('Datos de Indicador'!F74="No dato","x",IF('Datos de Indicador'!F74="No dato","x",( 'Datos de Indicador'!F74*1/40)/'Datos de Indicador'!AX74))</f>
        <v>0</v>
      </c>
      <c r="J184" s="154">
        <f t="shared" si="68"/>
        <v>0</v>
      </c>
      <c r="K184" s="156">
        <f t="shared" si="69"/>
        <v>0</v>
      </c>
      <c r="L184" s="286">
        <f>IF('Datos de Indicador'!G74="No dato","x",ROUND(IF('Datos de Indicador'!G74=0,0,IF(LOG('Datos de Indicador'!G74)&gt;L$302,10,IF(LOG('Datos de Indicador'!G74)&lt;L$301,0,10-(L$302-LOG('Datos de Indicador'!G74))/(L$302-L$301)*10))),1))</f>
        <v>0</v>
      </c>
      <c r="M184" s="157">
        <f>IF('Datos de Indicador'!G74="No dato","x",IF('Datos de Indicador'!G74="No dato","x", 'Datos de Indicador'!G74/'Datos de Indicador'!AX74))</f>
        <v>0</v>
      </c>
      <c r="N184" s="158">
        <f t="shared" si="70"/>
        <v>0</v>
      </c>
      <c r="O184" s="156">
        <f t="shared" si="71"/>
        <v>0</v>
      </c>
      <c r="P184" s="155">
        <f t="shared" si="72"/>
        <v>0</v>
      </c>
      <c r="Q184" s="285">
        <f>IF('Datos de Indicador'!I74="No dato","x",ROUND(IF('Datos de Indicador'!I74=0,0,IF(LOG('Datos de Indicador'!I74)&gt;Q$302,10,IF(LOG('Datos de Indicador'!I74)&lt;Q$301,0,10-(Q$302-LOG('Datos de Indicador'!I74))/(Q$302-Q$301)*10))),1))</f>
        <v>0</v>
      </c>
      <c r="R184" s="153">
        <f>IF('Datos de Indicador'!I74="No dato","x",IF('Datos de Indicador'!I74="No dato","x",( 'Datos de Indicador'!I74)/'Datos de Indicador'!AX74))</f>
        <v>0</v>
      </c>
      <c r="S184" s="154">
        <f t="shared" si="73"/>
        <v>0</v>
      </c>
      <c r="T184" s="289">
        <f>IF('Datos de Indicador'!J74="No dato","x",ROUND(IF('Datos de Indicador'!J74=0,0,IF(LOG('Datos de Indicador'!J74)&gt;T$302,10,IF(LOG('Datos de Indicador'!J74)&lt;T$301,0,10-(T$302-LOG('Datos de Indicador'!J74))/(T$302-T$301)*10))),1))</f>
        <v>10</v>
      </c>
      <c r="U184" s="307">
        <f>IF('Datos de Indicador'!J74="No dato","x",IF('Datos de Indicador'!J74="No dato","x", ('Datos de Indicador'!J74)/'Datos de Indicador'!AX74))</f>
        <v>3.1014854168925508E-4</v>
      </c>
      <c r="V184" s="289">
        <f t="shared" si="74"/>
        <v>10</v>
      </c>
      <c r="W184" s="292">
        <f t="shared" si="75"/>
        <v>10</v>
      </c>
      <c r="X184" s="289">
        <f>IF('Datos de Indicador'!K74="No dato","x",ROUND(IF('Datos de Indicador'!K74=0,0,IF(LOG('Datos de Indicador'!K74)&gt;X$302,10,IF(LOG('Datos de Indicador'!K74)&lt;X$301,0,10-(X$302-LOG('Datos de Indicador'!K74))/(X$302-X$301)*10))),1))</f>
        <v>0</v>
      </c>
      <c r="Y184" s="310">
        <f>IF('Datos de Indicador'!K74="No dato","x",IF('Datos de Indicador'!K74="No dato","x", ('Datos de Indicador'!K74)/'Datos de Indicador'!AX74))</f>
        <v>0</v>
      </c>
      <c r="Z184" s="289">
        <f t="shared" si="76"/>
        <v>0</v>
      </c>
      <c r="AA184" s="291">
        <f t="shared" si="77"/>
        <v>0</v>
      </c>
      <c r="AB184" s="155">
        <f t="shared" si="78"/>
        <v>0</v>
      </c>
      <c r="AC184" s="155">
        <v>0.490000009536743</v>
      </c>
      <c r="AD184" s="155">
        <f t="shared" si="79"/>
        <v>0.10425532117803044</v>
      </c>
      <c r="AE184" s="155">
        <v>-0.46571999788284302</v>
      </c>
      <c r="AF184" s="155">
        <f t="shared" si="80"/>
        <v>0.46571999788284302</v>
      </c>
      <c r="AG184" s="155">
        <f t="shared" si="81"/>
        <v>5.3822811555161287</v>
      </c>
      <c r="AH184" s="155">
        <v>22.540000915527301</v>
      </c>
      <c r="AI184" s="155">
        <v>105.090003967285</v>
      </c>
      <c r="AJ184" s="155">
        <v>69.139999389600007</v>
      </c>
      <c r="AK184" s="155">
        <v>250</v>
      </c>
      <c r="AL184" s="155">
        <v>-1.56339991092681</v>
      </c>
      <c r="AM184" s="155">
        <v>-1.7211999893188401</v>
      </c>
      <c r="AN184" s="155">
        <v>-1.7527999877929601</v>
      </c>
      <c r="AO184" s="155">
        <v>-2.9731998443603498</v>
      </c>
      <c r="AP184" s="155">
        <f t="shared" si="82"/>
        <v>0.875339841379701</v>
      </c>
      <c r="AQ184" s="155">
        <f t="shared" si="83"/>
        <v>3.2275799139228116</v>
      </c>
      <c r="AR184" s="155">
        <f t="shared" si="84"/>
        <v>2.3203677922704666</v>
      </c>
      <c r="AS184" s="155">
        <f t="shared" si="85"/>
        <v>6.8627450980392162</v>
      </c>
      <c r="AT184" s="155">
        <f t="shared" si="86"/>
        <v>1.56339991092681</v>
      </c>
      <c r="AU184" s="155">
        <f t="shared" si="87"/>
        <v>1.7211999893188401</v>
      </c>
      <c r="AV184" s="155">
        <f t="shared" si="88"/>
        <v>1.7527999877929601</v>
      </c>
      <c r="AW184" s="155">
        <f t="shared" si="89"/>
        <v>2.9731998443603498</v>
      </c>
      <c r="AX184" s="155">
        <f t="shared" si="90"/>
        <v>1.3287734460204381</v>
      </c>
      <c r="AY184" s="155">
        <f t="shared" si="91"/>
        <v>5.4072606442182103</v>
      </c>
      <c r="AZ184" s="155">
        <f t="shared" si="92"/>
        <v>4.5929136829072972</v>
      </c>
      <c r="BA184" s="155">
        <f t="shared" si="93"/>
        <v>2.1305181609696082</v>
      </c>
      <c r="BB184" s="155">
        <f t="shared" si="94"/>
        <v>3.7006855479000227</v>
      </c>
      <c r="BC184" s="155">
        <f t="shared" si="95"/>
        <v>4.7724734263568367</v>
      </c>
      <c r="BD184" s="155">
        <f t="shared" si="96"/>
        <v>4.4855469125296272</v>
      </c>
      <c r="BE184" s="155">
        <f t="shared" si="97"/>
        <v>4.832210543168137</v>
      </c>
      <c r="BF184" s="159">
        <f t="shared" si="98"/>
        <v>4.2477560794490268</v>
      </c>
      <c r="BG184" s="223"/>
      <c r="BH184" s="12"/>
      <c r="BI184" s="12"/>
    </row>
    <row r="185" spans="1:61">
      <c r="A185" s="48" t="s">
        <v>186</v>
      </c>
      <c r="B185" s="46" t="s">
        <v>197</v>
      </c>
      <c r="C185" s="160">
        <v>612</v>
      </c>
      <c r="D185" s="285">
        <f>IF('Datos de Indicador'!E91="No dato","x",ROUND(IF('Datos de Indicador'!E91=0,0,IF(LOG('Datos de Indicador'!E91)&gt;D$302,10,IF(LOG('Datos de Indicador'!E91)&lt;D$301,0,10-(D$302-LOG('Datos de Indicador'!E91))/(D$302-D$301)*10))),1))</f>
        <v>10</v>
      </c>
      <c r="E185" s="153">
        <f>IF('Datos de Indicador'!E91="No dato","x",IF('Datos de Indicador'!E91="No dato","x", ('Datos de Indicador'!E91)/'Datos de Indicador'!AX91))</f>
        <v>4.7750054177946085E-3</v>
      </c>
      <c r="F185" s="154">
        <f t="shared" si="66"/>
        <v>10</v>
      </c>
      <c r="G185" s="155">
        <f t="shared" si="67"/>
        <v>10</v>
      </c>
      <c r="H185" s="285">
        <f>IF('Datos de Indicador'!F91="No dato","x",ROUND(IF('Datos de Indicador'!F91=0,0,IF(LOG('Datos de Indicador'!F91*1/40)&gt;H$302,10,IF(LOG('Datos de Indicador'!F91*1/40)&lt;H$301,0,10-(H$302-LOG('Datos de Indicador'!F91*1/40))/(H$302-H$301)*10))),1))</f>
        <v>0</v>
      </c>
      <c r="I185" s="153">
        <f>IF('Datos de Indicador'!F91="No dato","x",IF('Datos de Indicador'!F91="No dato","x",( 'Datos de Indicador'!F91*1/40)/'Datos de Indicador'!AX91))</f>
        <v>0</v>
      </c>
      <c r="J185" s="154">
        <f t="shared" si="68"/>
        <v>0</v>
      </c>
      <c r="K185" s="156">
        <f t="shared" si="69"/>
        <v>0</v>
      </c>
      <c r="L185" s="286">
        <f>IF('Datos de Indicador'!G91="No dato","x",ROUND(IF('Datos de Indicador'!G91=0,0,IF(LOG('Datos de Indicador'!G91)&gt;L$302,10,IF(LOG('Datos de Indicador'!G91)&lt;L$301,0,10-(L$302-LOG('Datos de Indicador'!G91))/(L$302-L$301)*10))),1))</f>
        <v>0</v>
      </c>
      <c r="M185" s="157">
        <f>IF('Datos de Indicador'!G91="No dato","x",IF('Datos de Indicador'!G91="No dato","x", 'Datos de Indicador'!G91/'Datos de Indicador'!AX91))</f>
        <v>0</v>
      </c>
      <c r="N185" s="158">
        <f t="shared" si="70"/>
        <v>0</v>
      </c>
      <c r="O185" s="156">
        <f t="shared" si="71"/>
        <v>0</v>
      </c>
      <c r="P185" s="155">
        <f t="shared" si="72"/>
        <v>0</v>
      </c>
      <c r="Q185" s="285">
        <f>IF('Datos de Indicador'!I91="No dato","x",ROUND(IF('Datos de Indicador'!I91=0,0,IF(LOG('Datos de Indicador'!I91)&gt;Q$302,10,IF(LOG('Datos de Indicador'!I91)&lt;Q$301,0,10-(Q$302-LOG('Datos de Indicador'!I91))/(Q$302-Q$301)*10))),1))</f>
        <v>10</v>
      </c>
      <c r="R185" s="153">
        <f>IF('Datos de Indicador'!I91="No dato","x",IF('Datos de Indicador'!I91="No dato","x",( 'Datos de Indicador'!I91)/'Datos de Indicador'!AX91))</f>
        <v>4.3709664978273721E-2</v>
      </c>
      <c r="S185" s="154">
        <f t="shared" si="73"/>
        <v>10</v>
      </c>
      <c r="T185" s="289">
        <f>IF('Datos de Indicador'!J91="No dato","x",ROUND(IF('Datos de Indicador'!J91=0,0,IF(LOG('Datos de Indicador'!J91)&gt;T$302,10,IF(LOG('Datos de Indicador'!J91)&lt;T$301,0,10-(T$302-LOG('Datos de Indicador'!J91))/(T$302-T$301)*10))),1))</f>
        <v>10</v>
      </c>
      <c r="U185" s="307">
        <f>IF('Datos de Indicador'!J91="No dato","x",IF('Datos de Indicador'!J91="No dato","x", ('Datos de Indicador'!J91)/'Datos de Indicador'!AX91))</f>
        <v>3.0242313159547618E-4</v>
      </c>
      <c r="V185" s="289">
        <f t="shared" si="74"/>
        <v>10</v>
      </c>
      <c r="W185" s="292">
        <f t="shared" si="75"/>
        <v>10</v>
      </c>
      <c r="X185" s="289">
        <f>IF('Datos de Indicador'!K91="No dato","x",ROUND(IF('Datos de Indicador'!K91=0,0,IF(LOG('Datos de Indicador'!K91)&gt;X$302,10,IF(LOG('Datos de Indicador'!K91)&lt;X$301,0,10-(X$302-LOG('Datos de Indicador'!K91))/(X$302-X$301)*10))),1))</f>
        <v>0</v>
      </c>
      <c r="Y185" s="310">
        <f>IF('Datos de Indicador'!K91="No dato","x",IF('Datos de Indicador'!K91="No dato","x", ('Datos de Indicador'!K91)/'Datos de Indicador'!AX91))</f>
        <v>0</v>
      </c>
      <c r="Z185" s="289">
        <f t="shared" si="76"/>
        <v>0</v>
      </c>
      <c r="AA185" s="291">
        <f t="shared" si="77"/>
        <v>0</v>
      </c>
      <c r="AB185" s="155">
        <f t="shared" si="78"/>
        <v>10</v>
      </c>
      <c r="AC185" s="155">
        <v>3.2479996681213299</v>
      </c>
      <c r="AD185" s="155">
        <f t="shared" si="79"/>
        <v>0.69106375917475105</v>
      </c>
      <c r="AE185" s="155">
        <v>-0.39416000247001598</v>
      </c>
      <c r="AF185" s="155">
        <f t="shared" si="80"/>
        <v>0.39416000247001598</v>
      </c>
      <c r="AG185" s="155">
        <f t="shared" si="81"/>
        <v>3.6309352188979105</v>
      </c>
      <c r="AH185" s="155">
        <v>46.117996215820298</v>
      </c>
      <c r="AI185" s="155">
        <v>98.769989013671804</v>
      </c>
      <c r="AJ185" s="155">
        <v>72.122001647900007</v>
      </c>
      <c r="AK185" s="155">
        <v>262</v>
      </c>
      <c r="AL185" s="155">
        <v>-1.2408800125121999</v>
      </c>
      <c r="AM185" s="155">
        <v>-1.4097200632095299</v>
      </c>
      <c r="AN185" s="155">
        <v>-1.67708003520965</v>
      </c>
      <c r="AO185" s="155">
        <v>-2.9258799552917401</v>
      </c>
      <c r="AP185" s="155">
        <f t="shared" si="82"/>
        <v>1.7909901443037011</v>
      </c>
      <c r="AQ185" s="155">
        <f t="shared" si="83"/>
        <v>3.0334762641948716</v>
      </c>
      <c r="AR185" s="155">
        <f t="shared" si="84"/>
        <v>2.4204450566286426</v>
      </c>
      <c r="AS185" s="155">
        <f t="shared" si="85"/>
        <v>7.1988795518207285</v>
      </c>
      <c r="AT185" s="155">
        <f t="shared" si="86"/>
        <v>1.2408800125121999</v>
      </c>
      <c r="AU185" s="155">
        <f t="shared" si="87"/>
        <v>1.4097200632095299</v>
      </c>
      <c r="AV185" s="155">
        <f t="shared" si="88"/>
        <v>1.67708003520965</v>
      </c>
      <c r="AW185" s="155">
        <f t="shared" si="89"/>
        <v>2.9258799552917401</v>
      </c>
      <c r="AX185" s="155">
        <f t="shared" si="90"/>
        <v>5.3550380635901851</v>
      </c>
      <c r="AY185" s="155">
        <f t="shared" si="91"/>
        <v>8.1625499451500509</v>
      </c>
      <c r="AZ185" s="155">
        <f t="shared" si="92"/>
        <v>5.5496018851057984</v>
      </c>
      <c r="BA185" s="155">
        <f t="shared" si="93"/>
        <v>3.0766132319075705</v>
      </c>
      <c r="BB185" s="155">
        <f t="shared" si="94"/>
        <v>4.5243380346489808</v>
      </c>
      <c r="BC185" s="155">
        <f t="shared" si="95"/>
        <v>5.1993377015574866</v>
      </c>
      <c r="BD185" s="155">
        <f t="shared" si="96"/>
        <v>4.6616744902890739</v>
      </c>
      <c r="BE185" s="155">
        <f t="shared" si="97"/>
        <v>5.0459154639547164</v>
      </c>
      <c r="BF185" s="159">
        <f t="shared" si="98"/>
        <v>4.0536664963454436</v>
      </c>
      <c r="BG185" s="223"/>
      <c r="BH185" s="12"/>
      <c r="BI185" s="12"/>
    </row>
    <row r="186" spans="1:61">
      <c r="A186" s="48" t="s">
        <v>170</v>
      </c>
      <c r="B186" s="46" t="s">
        <v>197</v>
      </c>
      <c r="C186" s="160">
        <v>711</v>
      </c>
      <c r="D186" s="285">
        <f>IF('Datos de Indicador'!E106="No dato","x",ROUND(IF('Datos de Indicador'!E106=0,0,IF(LOG('Datos de Indicador'!E106)&gt;D$302,10,IF(LOG('Datos de Indicador'!E106)&lt;D$301,0,10-(D$302-LOG('Datos de Indicador'!E106))/(D$302-D$301)*10))),1))</f>
        <v>10</v>
      </c>
      <c r="E186" s="153">
        <f>IF('Datos de Indicador'!E106="No dato","x",IF('Datos de Indicador'!E106="No dato","x", ('Datos de Indicador'!E106)/'Datos de Indicador'!AX106))</f>
        <v>4.7983265162352372E-3</v>
      </c>
      <c r="F186" s="154">
        <f t="shared" si="66"/>
        <v>10</v>
      </c>
      <c r="G186" s="155">
        <f t="shared" si="67"/>
        <v>10</v>
      </c>
      <c r="H186" s="285">
        <f>IF('Datos de Indicador'!F106="No dato","x",ROUND(IF('Datos de Indicador'!F106=0,0,IF(LOG('Datos de Indicador'!F106*1/40)&gt;H$302,10,IF(LOG('Datos de Indicador'!F106*1/40)&lt;H$301,0,10-(H$302-LOG('Datos de Indicador'!F106*1/40))/(H$302-H$301)*10))),1))</f>
        <v>0</v>
      </c>
      <c r="I186" s="153">
        <f>IF('Datos de Indicador'!F106="No dato","x",IF('Datos de Indicador'!F106="No dato","x",( 'Datos de Indicador'!F106*1/40)/'Datos de Indicador'!AX106))</f>
        <v>0</v>
      </c>
      <c r="J186" s="154">
        <f t="shared" si="68"/>
        <v>0</v>
      </c>
      <c r="K186" s="156">
        <f t="shared" si="69"/>
        <v>0</v>
      </c>
      <c r="L186" s="286">
        <f>IF('Datos de Indicador'!G106="No dato","x",ROUND(IF('Datos de Indicador'!G106=0,0,IF(LOG('Datos de Indicador'!G106)&gt;L$302,10,IF(LOG('Datos de Indicador'!G106)&lt;L$301,0,10-(L$302-LOG('Datos de Indicador'!G106))/(L$302-L$301)*10))),1))</f>
        <v>0</v>
      </c>
      <c r="M186" s="157">
        <f>IF('Datos de Indicador'!G106="No dato","x",IF('Datos de Indicador'!G106="No dato","x", 'Datos de Indicador'!G106/'Datos de Indicador'!AX106))</f>
        <v>0</v>
      </c>
      <c r="N186" s="158">
        <f t="shared" si="70"/>
        <v>0</v>
      </c>
      <c r="O186" s="156">
        <f t="shared" si="71"/>
        <v>0</v>
      </c>
      <c r="P186" s="155">
        <f t="shared" si="72"/>
        <v>0</v>
      </c>
      <c r="Q186" s="285">
        <f>IF('Datos de Indicador'!I106="No dato","x",ROUND(IF('Datos de Indicador'!I106=0,0,IF(LOG('Datos de Indicador'!I106)&gt;Q$302,10,IF(LOG('Datos de Indicador'!I106)&lt;Q$301,0,10-(Q$302-LOG('Datos de Indicador'!I106))/(Q$302-Q$301)*10))),1))</f>
        <v>10</v>
      </c>
      <c r="R186" s="153">
        <f>IF('Datos de Indicador'!I106="No dato","x",IF('Datos de Indicador'!I106="No dato","x",( 'Datos de Indicador'!I106)/'Datos de Indicador'!AX106))</f>
        <v>0.1045927352977119</v>
      </c>
      <c r="S186" s="154">
        <f t="shared" si="73"/>
        <v>10</v>
      </c>
      <c r="T186" s="289">
        <f>IF('Datos de Indicador'!J106="No dato","x",ROUND(IF('Datos de Indicador'!J106=0,0,IF(LOG('Datos de Indicador'!J106)&gt;T$302,10,IF(LOG('Datos de Indicador'!J106)&lt;T$301,0,10-(T$302-LOG('Datos de Indicador'!J106))/(T$302-T$301)*10))),1))</f>
        <v>10</v>
      </c>
      <c r="U186" s="307">
        <f>IF('Datos de Indicador'!J106="No dato","x",IF('Datos de Indicador'!J106="No dato","x", ('Datos de Indicador'!J106)/'Datos de Indicador'!AX106))</f>
        <v>3.1992437693640328E-4</v>
      </c>
      <c r="V186" s="289">
        <f t="shared" si="74"/>
        <v>10</v>
      </c>
      <c r="W186" s="292">
        <f t="shared" si="75"/>
        <v>10</v>
      </c>
      <c r="X186" s="289">
        <f>IF('Datos de Indicador'!K106="No dato","x",ROUND(IF('Datos de Indicador'!K106=0,0,IF(LOG('Datos de Indicador'!K106)&gt;X$302,10,IF(LOG('Datos de Indicador'!K106)&lt;X$301,0,10-(X$302-LOG('Datos de Indicador'!K106))/(X$302-X$301)*10))),1))</f>
        <v>10</v>
      </c>
      <c r="Y186" s="310">
        <f>IF('Datos de Indicador'!K106="No dato","x",IF('Datos de Indicador'!K106="No dato","x", ('Datos de Indicador'!K106)/'Datos de Indicador'!AX106))</f>
        <v>9.649931924036511E-4</v>
      </c>
      <c r="Z186" s="289">
        <f t="shared" si="76"/>
        <v>10</v>
      </c>
      <c r="AA186" s="291">
        <f t="shared" si="77"/>
        <v>10</v>
      </c>
      <c r="AB186" s="155">
        <f t="shared" si="78"/>
        <v>10</v>
      </c>
      <c r="AC186" s="155">
        <v>0</v>
      </c>
      <c r="AD186" s="155">
        <f t="shared" si="79"/>
        <v>0</v>
      </c>
      <c r="AE186" s="155">
        <v>-0.62619996070861805</v>
      </c>
      <c r="AF186" s="155">
        <f t="shared" si="80"/>
        <v>0.62619996070861805</v>
      </c>
      <c r="AG186" s="155">
        <f t="shared" si="81"/>
        <v>9.3098377348893155</v>
      </c>
      <c r="AH186" s="155">
        <v>0.40599998831749001</v>
      </c>
      <c r="AI186" s="155">
        <v>3.60199999809265</v>
      </c>
      <c r="AJ186" s="155">
        <v>1.4859999418300001</v>
      </c>
      <c r="AK186" s="155">
        <v>154</v>
      </c>
      <c r="AL186" s="155">
        <v>-1.36943995952606</v>
      </c>
      <c r="AM186" s="155">
        <v>-1.66000008583068</v>
      </c>
      <c r="AN186" s="155">
        <v>-1.88839995861053</v>
      </c>
      <c r="AO186" s="155">
        <v>-2.9967200756072998</v>
      </c>
      <c r="AP186" s="155">
        <f t="shared" si="82"/>
        <v>1.576698983757243E-2</v>
      </c>
      <c r="AQ186" s="155">
        <f t="shared" si="83"/>
        <v>0.11062653349421311</v>
      </c>
      <c r="AR186" s="155">
        <f t="shared" si="84"/>
        <v>4.9870790205080257E-2</v>
      </c>
      <c r="AS186" s="155">
        <f t="shared" si="85"/>
        <v>4.1736694677871151</v>
      </c>
      <c r="AT186" s="155">
        <f t="shared" si="86"/>
        <v>1.36943995952606</v>
      </c>
      <c r="AU186" s="155">
        <f t="shared" si="87"/>
        <v>1.66000008583068</v>
      </c>
      <c r="AV186" s="155">
        <f t="shared" si="88"/>
        <v>1.88839995861053</v>
      </c>
      <c r="AW186" s="155">
        <f t="shared" si="89"/>
        <v>2.9967200756072998</v>
      </c>
      <c r="AX186" s="155">
        <f t="shared" si="90"/>
        <v>3.7501251002568861</v>
      </c>
      <c r="AY186" s="155">
        <f t="shared" si="91"/>
        <v>5.9486227840044261</v>
      </c>
      <c r="AZ186" s="155">
        <f t="shared" si="92"/>
        <v>2.8796678623040757</v>
      </c>
      <c r="BA186" s="155">
        <f t="shared" si="93"/>
        <v>1.6602639974867555</v>
      </c>
      <c r="BB186" s="155">
        <f t="shared" si="94"/>
        <v>5.6276486816824098</v>
      </c>
      <c r="BC186" s="155">
        <f t="shared" si="95"/>
        <v>6.0098748862497731</v>
      </c>
      <c r="BD186" s="155">
        <f t="shared" si="96"/>
        <v>5.4882564420848601</v>
      </c>
      <c r="BE186" s="155">
        <f t="shared" si="97"/>
        <v>5.9723222442123118</v>
      </c>
      <c r="BF186" s="159">
        <f t="shared" si="98"/>
        <v>6.5516396224815523</v>
      </c>
      <c r="BG186" s="223"/>
      <c r="BH186" s="12"/>
      <c r="BI186" s="12"/>
    </row>
    <row r="187" spans="1:61">
      <c r="A187" s="48" t="s">
        <v>61</v>
      </c>
      <c r="B187" s="46" t="s">
        <v>230</v>
      </c>
      <c r="C187" s="160">
        <v>817</v>
      </c>
      <c r="D187" s="285">
        <f>IF('Datos de Indicador'!E131="No dato","x",ROUND(IF('Datos de Indicador'!E131=0,0,IF(LOG('Datos de Indicador'!E131)&gt;D$302,10,IF(LOG('Datos de Indicador'!E131)&lt;D$301,0,10-(D$302-LOG('Datos de Indicador'!E131))/(D$302-D$301)*10))),1))</f>
        <v>10</v>
      </c>
      <c r="E187" s="153">
        <f>IF('Datos de Indicador'!E131="No dato","x",IF('Datos de Indicador'!E131="No dato","x", ('Datos de Indicador'!E131)/'Datos de Indicador'!AX131))</f>
        <v>4.2649891042856482E-4</v>
      </c>
      <c r="F187" s="154">
        <f t="shared" si="66"/>
        <v>10</v>
      </c>
      <c r="G187" s="155">
        <f t="shared" si="67"/>
        <v>10</v>
      </c>
      <c r="H187" s="285">
        <f>IF('Datos de Indicador'!F131="No dato","x",ROUND(IF('Datos de Indicador'!F131=0,0,IF(LOG('Datos de Indicador'!F131*1/40)&gt;H$302,10,IF(LOG('Datos de Indicador'!F131*1/40)&lt;H$301,0,10-(H$302-LOG('Datos de Indicador'!F131*1/40))/(H$302-H$301)*10))),1))</f>
        <v>0</v>
      </c>
      <c r="I187" s="153">
        <f>IF('Datos de Indicador'!F131="No dato","x",IF('Datos de Indicador'!F131="No dato","x",( 'Datos de Indicador'!F131*1/40)/'Datos de Indicador'!AX131))</f>
        <v>0</v>
      </c>
      <c r="J187" s="154">
        <f t="shared" si="68"/>
        <v>0</v>
      </c>
      <c r="K187" s="156">
        <f t="shared" si="69"/>
        <v>0</v>
      </c>
      <c r="L187" s="286">
        <f>IF('Datos de Indicador'!G131="No dato","x",ROUND(IF('Datos de Indicador'!G131=0,0,IF(LOG('Datos de Indicador'!G131)&gt;L$302,10,IF(LOG('Datos de Indicador'!G131)&lt;L$301,0,10-(L$302-LOG('Datos de Indicador'!G131))/(L$302-L$301)*10))),1))</f>
        <v>0</v>
      </c>
      <c r="M187" s="157">
        <f>IF('Datos de Indicador'!G131="No dato","x",IF('Datos de Indicador'!G131="No dato","x", 'Datos de Indicador'!G131/'Datos de Indicador'!AX131))</f>
        <v>0</v>
      </c>
      <c r="N187" s="158">
        <f t="shared" si="70"/>
        <v>0</v>
      </c>
      <c r="O187" s="156">
        <f t="shared" si="71"/>
        <v>0</v>
      </c>
      <c r="P187" s="155">
        <f t="shared" si="72"/>
        <v>0</v>
      </c>
      <c r="Q187" s="285">
        <f>IF('Datos de Indicador'!I131="No dato","x",ROUND(IF('Datos de Indicador'!I131=0,0,IF(LOG('Datos de Indicador'!I131)&gt;Q$302,10,IF(LOG('Datos de Indicador'!I131)&lt;Q$301,0,10-(Q$302-LOG('Datos de Indicador'!I131))/(Q$302-Q$301)*10))),1))</f>
        <v>0</v>
      </c>
      <c r="R187" s="153">
        <f>IF('Datos de Indicador'!I131="No dato","x",IF('Datos de Indicador'!I131="No dato","x",( 'Datos de Indicador'!I131)/'Datos de Indicador'!AX131))</f>
        <v>0</v>
      </c>
      <c r="S187" s="154">
        <f t="shared" si="73"/>
        <v>0</v>
      </c>
      <c r="T187" s="289">
        <f>IF('Datos de Indicador'!J131="No dato","x",ROUND(IF('Datos de Indicador'!J131=0,0,IF(LOG('Datos de Indicador'!J131)&gt;T$302,10,IF(LOG('Datos de Indicador'!J131)&lt;T$301,0,10-(T$302-LOG('Datos de Indicador'!J131))/(T$302-T$301)*10))),1))</f>
        <v>10</v>
      </c>
      <c r="U187" s="307">
        <f>IF('Datos de Indicador'!J131="No dato","x",IF('Datos de Indicador'!J131="No dato","x", ('Datos de Indicador'!J131)/'Datos de Indicador'!AX131))</f>
        <v>3.2133360878054635E-4</v>
      </c>
      <c r="V187" s="289">
        <f t="shared" si="74"/>
        <v>10</v>
      </c>
      <c r="W187" s="292">
        <f t="shared" si="75"/>
        <v>10</v>
      </c>
      <c r="X187" s="289">
        <f>IF('Datos de Indicador'!K131="No dato","x",ROUND(IF('Datos de Indicador'!K131=0,0,IF(LOG('Datos de Indicador'!K131)&gt;X$302,10,IF(LOG('Datos de Indicador'!K131)&lt;X$301,0,10-(X$302-LOG('Datos de Indicador'!K131))/(X$302-X$301)*10))),1))</f>
        <v>10</v>
      </c>
      <c r="Y187" s="310">
        <f>IF('Datos de Indicador'!K131="No dato","x",IF('Datos de Indicador'!K131="No dato","x", ('Datos de Indicador'!K131)/'Datos de Indicador'!AX131))</f>
        <v>3.1323009035884894E-4</v>
      </c>
      <c r="Z187" s="289">
        <f t="shared" si="76"/>
        <v>10</v>
      </c>
      <c r="AA187" s="291">
        <f t="shared" si="77"/>
        <v>10</v>
      </c>
      <c r="AB187" s="155">
        <f t="shared" si="78"/>
        <v>0</v>
      </c>
      <c r="AC187" s="155">
        <v>0</v>
      </c>
      <c r="AD187" s="155">
        <f t="shared" si="79"/>
        <v>0</v>
      </c>
      <c r="AE187" s="155">
        <v>-0.45464000105857799</v>
      </c>
      <c r="AF187" s="155">
        <f t="shared" si="80"/>
        <v>0.45464000105857799</v>
      </c>
      <c r="AG187" s="155">
        <f t="shared" si="81"/>
        <v>5.1111113866533291</v>
      </c>
      <c r="AH187" s="155">
        <v>0</v>
      </c>
      <c r="AI187" s="155">
        <v>0.15000000596046401</v>
      </c>
      <c r="AJ187" s="155">
        <v>0</v>
      </c>
      <c r="AK187" s="155">
        <v>72</v>
      </c>
      <c r="AL187" s="155">
        <v>-1.37059998512268</v>
      </c>
      <c r="AM187" s="155">
        <v>-1.7206000089645299</v>
      </c>
      <c r="AN187" s="155">
        <v>-1.8737999200820901</v>
      </c>
      <c r="AO187" s="155">
        <v>-3.0160000324249201</v>
      </c>
      <c r="AP187" s="155">
        <f t="shared" si="82"/>
        <v>0</v>
      </c>
      <c r="AQ187" s="155">
        <f t="shared" si="83"/>
        <v>4.606879703582558E-3</v>
      </c>
      <c r="AR187" s="155">
        <f t="shared" si="84"/>
        <v>0</v>
      </c>
      <c r="AS187" s="155">
        <f t="shared" si="85"/>
        <v>1.876750700280112</v>
      </c>
      <c r="AT187" s="155">
        <f t="shared" si="86"/>
        <v>1.37059998512268</v>
      </c>
      <c r="AU187" s="155">
        <f t="shared" si="87"/>
        <v>1.7206000089645299</v>
      </c>
      <c r="AV187" s="155">
        <f t="shared" si="88"/>
        <v>1.8737999200820901</v>
      </c>
      <c r="AW187" s="155">
        <f t="shared" si="89"/>
        <v>3.0160000324249201</v>
      </c>
      <c r="AX187" s="155">
        <f t="shared" si="90"/>
        <v>3.7356436061286007</v>
      </c>
      <c r="AY187" s="155">
        <f t="shared" si="91"/>
        <v>5.4125679507648927</v>
      </c>
      <c r="AZ187" s="155">
        <f t="shared" si="92"/>
        <v>3.0641329092999019</v>
      </c>
      <c r="BA187" s="155">
        <f t="shared" si="93"/>
        <v>1.2747881970976227</v>
      </c>
      <c r="BB187" s="155">
        <f t="shared" si="94"/>
        <v>5.6226072676880996</v>
      </c>
      <c r="BC187" s="155">
        <f t="shared" si="95"/>
        <v>5.9028624717447462</v>
      </c>
      <c r="BD187" s="155">
        <f t="shared" si="96"/>
        <v>5.51068881821665</v>
      </c>
      <c r="BE187" s="155">
        <f t="shared" si="97"/>
        <v>5.5252564828962889</v>
      </c>
      <c r="BF187" s="159">
        <f t="shared" si="98"/>
        <v>5.8518518977755543</v>
      </c>
      <c r="BG187" s="223"/>
      <c r="BH187" s="12"/>
      <c r="BI187" s="12"/>
    </row>
    <row r="188" spans="1:61">
      <c r="A188" s="48" t="s">
        <v>265</v>
      </c>
      <c r="B188" s="46" t="s">
        <v>274</v>
      </c>
      <c r="C188" s="160">
        <v>1211</v>
      </c>
      <c r="D188" s="285">
        <f>IF('Datos de Indicador'!E180="No dato","x",ROUND(IF('Datos de Indicador'!E180=0,0,IF(LOG('Datos de Indicador'!E180)&gt;D$302,10,IF(LOG('Datos de Indicador'!E180)&lt;D$301,0,10-(D$302-LOG('Datos de Indicador'!E180))/(D$302-D$301)*10))),1))</f>
        <v>0</v>
      </c>
      <c r="E188" s="153">
        <f>IF('Datos de Indicador'!E180="No dato","x",IF('Datos de Indicador'!E180="No dato","x", ('Datos de Indicador'!E180)/'Datos de Indicador'!AX180))</f>
        <v>0</v>
      </c>
      <c r="F188" s="154">
        <f t="shared" si="66"/>
        <v>0</v>
      </c>
      <c r="G188" s="155">
        <f t="shared" si="67"/>
        <v>0</v>
      </c>
      <c r="H188" s="285">
        <f>IF('Datos de Indicador'!F180="No dato","x",ROUND(IF('Datos de Indicador'!F180=0,0,IF(LOG('Datos de Indicador'!F180*1/40)&gt;H$302,10,IF(LOG('Datos de Indicador'!F180*1/40)&lt;H$301,0,10-(H$302-LOG('Datos de Indicador'!F180*1/40))/(H$302-H$301)*10))),1))</f>
        <v>0</v>
      </c>
      <c r="I188" s="153">
        <f>IF('Datos de Indicador'!F180="No dato","x",IF('Datos de Indicador'!F180="No dato","x",( 'Datos de Indicador'!F180*1/40)/'Datos de Indicador'!AX180))</f>
        <v>0</v>
      </c>
      <c r="J188" s="154">
        <f t="shared" si="68"/>
        <v>0</v>
      </c>
      <c r="K188" s="156">
        <f t="shared" si="69"/>
        <v>0</v>
      </c>
      <c r="L188" s="286">
        <f>IF('Datos de Indicador'!G180="No dato","x",ROUND(IF('Datos de Indicador'!G180=0,0,IF(LOG('Datos de Indicador'!G180)&gt;L$302,10,IF(LOG('Datos de Indicador'!G180)&lt;L$301,0,10-(L$302-LOG('Datos de Indicador'!G180))/(L$302-L$301)*10))),1))</f>
        <v>0</v>
      </c>
      <c r="M188" s="157">
        <f>IF('Datos de Indicador'!G180="No dato","x",IF('Datos de Indicador'!G180="No dato","x", 'Datos de Indicador'!G180/'Datos de Indicador'!AX180))</f>
        <v>0</v>
      </c>
      <c r="N188" s="158">
        <f t="shared" si="70"/>
        <v>0</v>
      </c>
      <c r="O188" s="156">
        <f t="shared" si="71"/>
        <v>0</v>
      </c>
      <c r="P188" s="155">
        <f t="shared" si="72"/>
        <v>0</v>
      </c>
      <c r="Q188" s="285">
        <f>IF('Datos de Indicador'!I180="No dato","x",ROUND(IF('Datos de Indicador'!I180=0,0,IF(LOG('Datos de Indicador'!I180)&gt;Q$302,10,IF(LOG('Datos de Indicador'!I180)&lt;Q$301,0,10-(Q$302-LOG('Datos de Indicador'!I180))/(Q$302-Q$301)*10))),1))</f>
        <v>10</v>
      </c>
      <c r="R188" s="153">
        <f>IF('Datos de Indicador'!I180="No dato","x",IF('Datos de Indicador'!I180="No dato","x",( 'Datos de Indicador'!I180)/'Datos de Indicador'!AX180))</f>
        <v>0.10569117625471573</v>
      </c>
      <c r="S188" s="154">
        <f t="shared" si="73"/>
        <v>10</v>
      </c>
      <c r="T188" s="289">
        <f>IF('Datos de Indicador'!J180="No dato","x",ROUND(IF('Datos de Indicador'!J180=0,0,IF(LOG('Datos de Indicador'!J180)&gt;T$302,10,IF(LOG('Datos de Indicador'!J180)&lt;T$301,0,10-(T$302-LOG('Datos de Indicador'!J180))/(T$302-T$301)*10))),1))</f>
        <v>10</v>
      </c>
      <c r="U188" s="307">
        <f>IF('Datos de Indicador'!J180="No dato","x",IF('Datos de Indicador'!J180="No dato","x", ('Datos de Indicador'!J180)/'Datos de Indicador'!AX180))</f>
        <v>3.2522055693378146E-4</v>
      </c>
      <c r="V188" s="289">
        <f t="shared" si="74"/>
        <v>10</v>
      </c>
      <c r="W188" s="292">
        <f t="shared" si="75"/>
        <v>10</v>
      </c>
      <c r="X188" s="289">
        <f>IF('Datos de Indicador'!K180="No dato","x",ROUND(IF('Datos de Indicador'!K180=0,0,IF(LOG('Datos de Indicador'!K180)&gt;X$302,10,IF(LOG('Datos de Indicador'!K180)&lt;X$301,0,10-(X$302-LOG('Datos de Indicador'!K180))/(X$302-X$301)*10))),1))</f>
        <v>0</v>
      </c>
      <c r="Y188" s="310">
        <f>IF('Datos de Indicador'!K180="No dato","x",IF('Datos de Indicador'!K180="No dato","x", ('Datos de Indicador'!K180)/'Datos de Indicador'!AX180))</f>
        <v>0</v>
      </c>
      <c r="Z188" s="289">
        <f t="shared" si="76"/>
        <v>0</v>
      </c>
      <c r="AA188" s="291">
        <f t="shared" si="77"/>
        <v>0</v>
      </c>
      <c r="AB188" s="155">
        <f t="shared" si="78"/>
        <v>10</v>
      </c>
      <c r="AC188" s="155">
        <v>0.164000004529953</v>
      </c>
      <c r="AD188" s="155">
        <f t="shared" si="79"/>
        <v>3.4893617985096381E-2</v>
      </c>
      <c r="AE188" s="155">
        <v>-0.57172000408172596</v>
      </c>
      <c r="AF188" s="155">
        <f t="shared" si="80"/>
        <v>0.57172000408172596</v>
      </c>
      <c r="AG188" s="155">
        <f t="shared" si="81"/>
        <v>7.9765054713081254</v>
      </c>
      <c r="AH188" s="155">
        <v>11.400000572204499</v>
      </c>
      <c r="AI188" s="155">
        <v>50.442005157470703</v>
      </c>
      <c r="AJ188" s="155">
        <v>30.0039997101</v>
      </c>
      <c r="AK188" s="155">
        <v>203</v>
      </c>
      <c r="AL188" s="155">
        <v>-1.2663199901580799</v>
      </c>
      <c r="AM188" s="155">
        <v>-1.5104800462722701</v>
      </c>
      <c r="AN188" s="155">
        <v>-1.7403600215911801</v>
      </c>
      <c r="AO188" s="155">
        <v>-2.96343994140625</v>
      </c>
      <c r="AP188" s="155">
        <f t="shared" si="82"/>
        <v>0.44271846882347565</v>
      </c>
      <c r="AQ188" s="155">
        <f t="shared" si="83"/>
        <v>1.5492016035599869</v>
      </c>
      <c r="AR188" s="155">
        <f t="shared" si="84"/>
        <v>1.0069469942327003</v>
      </c>
      <c r="AS188" s="155">
        <f t="shared" si="85"/>
        <v>5.5462184873949578</v>
      </c>
      <c r="AT188" s="155">
        <f t="shared" si="86"/>
        <v>1.2663199901580799</v>
      </c>
      <c r="AU188" s="155">
        <f t="shared" si="87"/>
        <v>1.5104800462722701</v>
      </c>
      <c r="AV188" s="155">
        <f t="shared" si="88"/>
        <v>1.7403600215911801</v>
      </c>
      <c r="AW188" s="155">
        <f t="shared" si="89"/>
        <v>2.96343994140625</v>
      </c>
      <c r="AX188" s="155">
        <f t="shared" si="90"/>
        <v>5.0374512034588541</v>
      </c>
      <c r="AY188" s="155">
        <f t="shared" si="91"/>
        <v>7.2712472318014765</v>
      </c>
      <c r="AZ188" s="155">
        <f t="shared" si="92"/>
        <v>4.7500871688243267</v>
      </c>
      <c r="BA188" s="155">
        <f t="shared" si="93"/>
        <v>2.3256537848997167</v>
      </c>
      <c r="BB188" s="155">
        <f t="shared" si="94"/>
        <v>2.5800282787137214</v>
      </c>
      <c r="BC188" s="155">
        <f t="shared" si="95"/>
        <v>3.1367414725602436</v>
      </c>
      <c r="BD188" s="155">
        <f t="shared" si="96"/>
        <v>2.6261723605095049</v>
      </c>
      <c r="BE188" s="155">
        <f t="shared" si="97"/>
        <v>2.9786453787157789</v>
      </c>
      <c r="BF188" s="159">
        <f t="shared" si="98"/>
        <v>3.0018998482155368</v>
      </c>
      <c r="BG188" s="223"/>
      <c r="BH188" s="12"/>
      <c r="BI188" s="12"/>
    </row>
    <row r="189" spans="1:61">
      <c r="A189" s="48" t="s">
        <v>61</v>
      </c>
      <c r="B189" s="46" t="s">
        <v>231</v>
      </c>
      <c r="C189" s="160">
        <v>818</v>
      </c>
      <c r="D189" s="285">
        <f>IF('Datos de Indicador'!E132="No dato","x",ROUND(IF('Datos de Indicador'!E132=0,0,IF(LOG('Datos de Indicador'!E132)&gt;D$302,10,IF(LOG('Datos de Indicador'!E132)&lt;D$301,0,10-(D$302-LOG('Datos de Indicador'!E132))/(D$302-D$301)*10))),1))</f>
        <v>10</v>
      </c>
      <c r="E189" s="153">
        <f>IF('Datos de Indicador'!E132="No dato","x",IF('Datos de Indicador'!E132="No dato","x", ('Datos de Indicador'!E132)/'Datos de Indicador'!AX132))</f>
        <v>9.713033812149927E-4</v>
      </c>
      <c r="F189" s="154">
        <f t="shared" si="66"/>
        <v>10</v>
      </c>
      <c r="G189" s="155">
        <f t="shared" si="67"/>
        <v>10</v>
      </c>
      <c r="H189" s="285">
        <f>IF('Datos de Indicador'!F132="No dato","x",ROUND(IF('Datos de Indicador'!F132=0,0,IF(LOG('Datos de Indicador'!F132*1/40)&gt;H$302,10,IF(LOG('Datos de Indicador'!F132*1/40)&lt;H$301,0,10-(H$302-LOG('Datos de Indicador'!F132*1/40))/(H$302-H$301)*10))),1))</f>
        <v>0</v>
      </c>
      <c r="I189" s="153">
        <f>IF('Datos de Indicador'!F132="No dato","x",IF('Datos de Indicador'!F132="No dato","x",( 'Datos de Indicador'!F132*1/40)/'Datos de Indicador'!AX132))</f>
        <v>0</v>
      </c>
      <c r="J189" s="154">
        <f t="shared" si="68"/>
        <v>0</v>
      </c>
      <c r="K189" s="156">
        <f t="shared" si="69"/>
        <v>0</v>
      </c>
      <c r="L189" s="286">
        <f>IF('Datos de Indicador'!G132="No dato","x",ROUND(IF('Datos de Indicador'!G132=0,0,IF(LOG('Datos de Indicador'!G132)&gt;L$302,10,IF(LOG('Datos de Indicador'!G132)&lt;L$301,0,10-(L$302-LOG('Datos de Indicador'!G132))/(L$302-L$301)*10))),1))</f>
        <v>0</v>
      </c>
      <c r="M189" s="157">
        <f>IF('Datos de Indicador'!G132="No dato","x",IF('Datos de Indicador'!G132="No dato","x", 'Datos de Indicador'!G132/'Datos de Indicador'!AX132))</f>
        <v>0</v>
      </c>
      <c r="N189" s="158">
        <f t="shared" si="70"/>
        <v>0</v>
      </c>
      <c r="O189" s="156">
        <f t="shared" si="71"/>
        <v>0</v>
      </c>
      <c r="P189" s="155">
        <f t="shared" si="72"/>
        <v>0</v>
      </c>
      <c r="Q189" s="285">
        <f>IF('Datos de Indicador'!I132="No dato","x",ROUND(IF('Datos de Indicador'!I132=0,0,IF(LOG('Datos de Indicador'!I132)&gt;Q$302,10,IF(LOG('Datos de Indicador'!I132)&lt;Q$301,0,10-(Q$302-LOG('Datos de Indicador'!I132))/(Q$302-Q$301)*10))),1))</f>
        <v>10</v>
      </c>
      <c r="R189" s="153">
        <f>IF('Datos de Indicador'!I132="No dato","x",IF('Datos de Indicador'!I132="No dato","x",( 'Datos de Indicador'!I132)/'Datos de Indicador'!AX132))</f>
        <v>4.7485943081621858E-2</v>
      </c>
      <c r="S189" s="154">
        <f t="shared" si="73"/>
        <v>10</v>
      </c>
      <c r="T189" s="289">
        <f>IF('Datos de Indicador'!J132="No dato","x",ROUND(IF('Datos de Indicador'!J132=0,0,IF(LOG('Datos de Indicador'!J132)&gt;T$302,10,IF(LOG('Datos de Indicador'!J132)&lt;T$301,0,10-(T$302-LOG('Datos de Indicador'!J132))/(T$302-T$301)*10))),1))</f>
        <v>10</v>
      </c>
      <c r="U189" s="307">
        <f>IF('Datos de Indicador'!J132="No dato","x",IF('Datos de Indicador'!J132="No dato","x", ('Datos de Indicador'!J132)/'Datos de Indicador'!AX132))</f>
        <v>3.4988506243322285E-4</v>
      </c>
      <c r="V189" s="289">
        <f t="shared" si="74"/>
        <v>10</v>
      </c>
      <c r="W189" s="292">
        <f t="shared" si="75"/>
        <v>10</v>
      </c>
      <c r="X189" s="289">
        <f>IF('Datos de Indicador'!K132="No dato","x",ROUND(IF('Datos de Indicador'!K132=0,0,IF(LOG('Datos de Indicador'!K132)&gt;X$302,10,IF(LOG('Datos de Indicador'!K132)&lt;X$301,0,10-(X$302-LOG('Datos de Indicador'!K132))/(X$302-X$301)*10))),1))</f>
        <v>10</v>
      </c>
      <c r="Y189" s="310">
        <f>IF('Datos de Indicador'!K132="No dato","x",IF('Datos de Indicador'!K132="No dato","x", ('Datos de Indicador'!K132)/'Datos de Indicador'!AX132))</f>
        <v>3.2436372641369399E-4</v>
      </c>
      <c r="Z189" s="289">
        <f t="shared" si="76"/>
        <v>10</v>
      </c>
      <c r="AA189" s="291">
        <f t="shared" si="77"/>
        <v>10</v>
      </c>
      <c r="AB189" s="155">
        <f t="shared" si="78"/>
        <v>10</v>
      </c>
      <c r="AC189" s="155">
        <v>0</v>
      </c>
      <c r="AD189" s="155">
        <f t="shared" si="79"/>
        <v>0</v>
      </c>
      <c r="AE189" s="155">
        <v>-0.47640001773834201</v>
      </c>
      <c r="AF189" s="155">
        <f t="shared" si="80"/>
        <v>0.47640001773834201</v>
      </c>
      <c r="AG189" s="155">
        <f t="shared" si="81"/>
        <v>5.6436619628935603</v>
      </c>
      <c r="AH189" s="155">
        <v>0.18000000715255701</v>
      </c>
      <c r="AI189" s="155">
        <v>1.9219999313354399</v>
      </c>
      <c r="AJ189" s="155">
        <v>0.74799996614499997</v>
      </c>
      <c r="AK189" s="155">
        <v>102</v>
      </c>
      <c r="AL189" s="155">
        <v>-1.26855993270874</v>
      </c>
      <c r="AM189" s="155">
        <v>-1.5563600063323899</v>
      </c>
      <c r="AN189" s="155">
        <v>-1.74828004837036</v>
      </c>
      <c r="AO189" s="155">
        <v>-2.96900010108947</v>
      </c>
      <c r="AP189" s="155">
        <f t="shared" si="82"/>
        <v>6.9902915399051267E-3</v>
      </c>
      <c r="AQ189" s="155">
        <f t="shared" si="83"/>
        <v>5.9029480814088077E-2</v>
      </c>
      <c r="AR189" s="155">
        <f t="shared" si="84"/>
        <v>2.5103197069500271E-2</v>
      </c>
      <c r="AS189" s="155">
        <f t="shared" si="85"/>
        <v>2.7170868347338932</v>
      </c>
      <c r="AT189" s="155">
        <f t="shared" si="86"/>
        <v>1.26855993270874</v>
      </c>
      <c r="AU189" s="155">
        <f t="shared" si="87"/>
        <v>1.5563600063323899</v>
      </c>
      <c r="AV189" s="155">
        <f t="shared" si="88"/>
        <v>1.74828004837036</v>
      </c>
      <c r="AW189" s="155">
        <f t="shared" si="89"/>
        <v>2.96900010108947</v>
      </c>
      <c r="AX189" s="155">
        <f t="shared" si="90"/>
        <v>5.0094882731669745</v>
      </c>
      <c r="AY189" s="155">
        <f t="shared" si="91"/>
        <v>6.8654022559796148</v>
      </c>
      <c r="AZ189" s="155">
        <f t="shared" si="92"/>
        <v>4.650021123848914</v>
      </c>
      <c r="BA189" s="155">
        <f t="shared" si="93"/>
        <v>2.2144861601765218</v>
      </c>
      <c r="BB189" s="155">
        <f t="shared" si="94"/>
        <v>5.8360797607844797</v>
      </c>
      <c r="BC189" s="155">
        <f t="shared" si="95"/>
        <v>6.1540719561322845</v>
      </c>
      <c r="BD189" s="155">
        <f t="shared" si="96"/>
        <v>5.7791873868197357</v>
      </c>
      <c r="BE189" s="155">
        <f t="shared" si="97"/>
        <v>5.8219288324850682</v>
      </c>
      <c r="BF189" s="159">
        <f t="shared" si="98"/>
        <v>5.940610327148927</v>
      </c>
      <c r="BG189" s="223"/>
      <c r="BH189" s="12"/>
      <c r="BI189" s="12"/>
    </row>
    <row r="190" spans="1:61">
      <c r="A190" s="48" t="s">
        <v>294</v>
      </c>
      <c r="B190" s="46" t="s">
        <v>309</v>
      </c>
      <c r="C190" s="160">
        <v>1517</v>
      </c>
      <c r="D190" s="285">
        <f>IF('Datos de Indicador'!E249="No dato","x",ROUND(IF('Datos de Indicador'!E249=0,0,IF(LOG('Datos de Indicador'!E249)&gt;D$302,10,IF(LOG('Datos de Indicador'!E249)&lt;D$301,0,10-(D$302-LOG('Datos de Indicador'!E249))/(D$302-D$301)*10))),1))</f>
        <v>10</v>
      </c>
      <c r="E190" s="153">
        <f>IF('Datos de Indicador'!E249="No dato","x",IF('Datos de Indicador'!E249="No dato","x", ('Datos de Indicador'!E249)/'Datos de Indicador'!AX249))</f>
        <v>1.5446727170910412E-3</v>
      </c>
      <c r="F190" s="154">
        <f t="shared" si="66"/>
        <v>10</v>
      </c>
      <c r="G190" s="155">
        <f t="shared" si="67"/>
        <v>10</v>
      </c>
      <c r="H190" s="285">
        <f>IF('Datos de Indicador'!F249="No dato","x",ROUND(IF('Datos de Indicador'!F249=0,0,IF(LOG('Datos de Indicador'!F249*1/40)&gt;H$302,10,IF(LOG('Datos de Indicador'!F249*1/40)&lt;H$301,0,10-(H$302-LOG('Datos de Indicador'!F249*1/40))/(H$302-H$301)*10))),1))</f>
        <v>0</v>
      </c>
      <c r="I190" s="153">
        <f>IF('Datos de Indicador'!F249="No dato","x",IF('Datos de Indicador'!F249="No dato","x",( 'Datos de Indicador'!F249*1/40)/'Datos de Indicador'!AX249))</f>
        <v>0</v>
      </c>
      <c r="J190" s="154">
        <f t="shared" si="68"/>
        <v>0</v>
      </c>
      <c r="K190" s="156">
        <f t="shared" si="69"/>
        <v>0</v>
      </c>
      <c r="L190" s="286">
        <f>IF('Datos de Indicador'!G249="No dato","x",ROUND(IF('Datos de Indicador'!G249=0,0,IF(LOG('Datos de Indicador'!G249)&gt;L$302,10,IF(LOG('Datos de Indicador'!G249)&lt;L$301,0,10-(L$302-LOG('Datos de Indicador'!G249))/(L$302-L$301)*10))),1))</f>
        <v>0</v>
      </c>
      <c r="M190" s="157">
        <f>IF('Datos de Indicador'!G249="No dato","x",IF('Datos de Indicador'!G249="No dato","x", 'Datos de Indicador'!G249/'Datos de Indicador'!AX249))</f>
        <v>0</v>
      </c>
      <c r="N190" s="158">
        <f t="shared" si="70"/>
        <v>0</v>
      </c>
      <c r="O190" s="156">
        <f t="shared" si="71"/>
        <v>0</v>
      </c>
      <c r="P190" s="155">
        <f t="shared" si="72"/>
        <v>0</v>
      </c>
      <c r="Q190" s="285">
        <f>IF('Datos de Indicador'!I249="No dato","x",ROUND(IF('Datos de Indicador'!I249=0,0,IF(LOG('Datos de Indicador'!I249)&gt;Q$302,10,IF(LOG('Datos de Indicador'!I249)&lt;Q$301,0,10-(Q$302-LOG('Datos de Indicador'!I249))/(Q$302-Q$301)*10))),1))</f>
        <v>0</v>
      </c>
      <c r="R190" s="153">
        <f>IF('Datos de Indicador'!I249="No dato","x",IF('Datos de Indicador'!I249="No dato","x",( 'Datos de Indicador'!I249)/'Datos de Indicador'!AX249))</f>
        <v>0</v>
      </c>
      <c r="S190" s="154">
        <f t="shared" si="73"/>
        <v>0</v>
      </c>
      <c r="T190" s="289">
        <f>IF('Datos de Indicador'!J249="No dato","x",ROUND(IF('Datos de Indicador'!J249=0,0,IF(LOG('Datos de Indicador'!J249)&gt;T$302,10,IF(LOG('Datos de Indicador'!J249)&lt;T$301,0,10-(T$302-LOG('Datos de Indicador'!J249))/(T$302-T$301)*10))),1))</f>
        <v>10</v>
      </c>
      <c r="U190" s="307">
        <f>IF('Datos de Indicador'!J249="No dato","x",IF('Datos de Indicador'!J249="No dato","x", ('Datos de Indicador'!J249)/'Datos de Indicador'!AX249))</f>
        <v>3.2368910078930821E-4</v>
      </c>
      <c r="V190" s="289">
        <f t="shared" si="74"/>
        <v>10</v>
      </c>
      <c r="W190" s="292">
        <f t="shared" si="75"/>
        <v>10</v>
      </c>
      <c r="X190" s="289">
        <f>IF('Datos de Indicador'!K249="No dato","x",ROUND(IF('Datos de Indicador'!K249=0,0,IF(LOG('Datos de Indicador'!K249)&gt;X$302,10,IF(LOG('Datos de Indicador'!K249)&lt;X$301,0,10-(X$302-LOG('Datos de Indicador'!K249))/(X$302-X$301)*10))),1))</f>
        <v>10</v>
      </c>
      <c r="Y190" s="310">
        <f>IF('Datos de Indicador'!K249="No dato","x",IF('Datos de Indicador'!K249="No dato","x", ('Datos de Indicador'!K249)/'Datos de Indicador'!AX249))</f>
        <v>1.604025247379008E-5</v>
      </c>
      <c r="Z190" s="289">
        <f t="shared" si="76"/>
        <v>10</v>
      </c>
      <c r="AA190" s="291">
        <f t="shared" si="77"/>
        <v>10</v>
      </c>
      <c r="AB190" s="155">
        <f t="shared" si="78"/>
        <v>0</v>
      </c>
      <c r="AC190" s="155">
        <v>0</v>
      </c>
      <c r="AD190" s="155">
        <f t="shared" si="79"/>
        <v>0</v>
      </c>
      <c r="AE190" s="155">
        <v>-0.63735997676849399</v>
      </c>
      <c r="AF190" s="155">
        <f t="shared" si="80"/>
        <v>0.63735997676849399</v>
      </c>
      <c r="AG190" s="155">
        <f t="shared" si="81"/>
        <v>9.5829658795503523</v>
      </c>
      <c r="AH190" s="155">
        <v>0.25600001215934798</v>
      </c>
      <c r="AI190" s="155">
        <v>2.1920001506805402</v>
      </c>
      <c r="AJ190" s="155">
        <v>0.74800002574900004</v>
      </c>
      <c r="AK190" s="155">
        <v>97</v>
      </c>
      <c r="AL190" s="155">
        <v>-1.49295997619628</v>
      </c>
      <c r="AM190" s="155">
        <v>-2.1696798801422101</v>
      </c>
      <c r="AN190" s="155">
        <v>-1.90872001647949</v>
      </c>
      <c r="AO190" s="155">
        <v>-3.03387999534606</v>
      </c>
      <c r="AP190" s="155">
        <f t="shared" si="82"/>
        <v>9.9417480450232215E-3</v>
      </c>
      <c r="AQ190" s="155">
        <f t="shared" si="83"/>
        <v>6.732187068767001E-2</v>
      </c>
      <c r="AR190" s="155">
        <f t="shared" si="84"/>
        <v>2.5103199069835866E-2</v>
      </c>
      <c r="AS190" s="155">
        <f t="shared" si="85"/>
        <v>2.5770308123249297</v>
      </c>
      <c r="AT190" s="155">
        <f t="shared" si="86"/>
        <v>1.49295997619628</v>
      </c>
      <c r="AU190" s="155">
        <f t="shared" si="87"/>
        <v>2.1696798801422101</v>
      </c>
      <c r="AV190" s="155">
        <f t="shared" si="88"/>
        <v>1.90872001647949</v>
      </c>
      <c r="AW190" s="155">
        <f t="shared" si="89"/>
        <v>3.03387999534606</v>
      </c>
      <c r="AX190" s="155">
        <f t="shared" si="90"/>
        <v>2.2081294741711894</v>
      </c>
      <c r="AY190" s="155">
        <f t="shared" si="91"/>
        <v>1.44009698040297</v>
      </c>
      <c r="AZ190" s="155">
        <f t="shared" si="92"/>
        <v>2.6229328939371026</v>
      </c>
      <c r="BA190" s="155">
        <f t="shared" si="93"/>
        <v>0.91730331872614013</v>
      </c>
      <c r="BB190" s="155">
        <f t="shared" si="94"/>
        <v>5.3696785370360347</v>
      </c>
      <c r="BC190" s="155">
        <f t="shared" si="95"/>
        <v>5.2512364751817735</v>
      </c>
      <c r="BD190" s="155">
        <f t="shared" si="96"/>
        <v>5.4413393488344894</v>
      </c>
      <c r="BE190" s="155">
        <f t="shared" si="97"/>
        <v>5.5823890218418448</v>
      </c>
      <c r="BF190" s="159">
        <f t="shared" si="98"/>
        <v>6.5971609799250581</v>
      </c>
      <c r="BG190" s="223"/>
      <c r="BH190" s="12"/>
      <c r="BI190" s="12"/>
    </row>
    <row r="191" spans="1:61">
      <c r="A191" s="48" t="s">
        <v>280</v>
      </c>
      <c r="B191" s="46" t="s">
        <v>288</v>
      </c>
      <c r="C191" s="160">
        <v>1410</v>
      </c>
      <c r="D191" s="285">
        <f>IF('Datos de Indicador'!E226="No dato","x",ROUND(IF('Datos de Indicador'!E226=0,0,IF(LOG('Datos de Indicador'!E226)&gt;D$302,10,IF(LOG('Datos de Indicador'!E226)&lt;D$301,0,10-(D$302-LOG('Datos de Indicador'!E226))/(D$302-D$301)*10))),1))</f>
        <v>10</v>
      </c>
      <c r="E191" s="153">
        <f>IF('Datos de Indicador'!E226="No dato","x",IF('Datos de Indicador'!E226="No dato","x", ('Datos de Indicador'!E226)/'Datos de Indicador'!AX226))</f>
        <v>1.9861830742659761E-3</v>
      </c>
      <c r="F191" s="154">
        <f t="shared" si="66"/>
        <v>10</v>
      </c>
      <c r="G191" s="155">
        <f t="shared" si="67"/>
        <v>10</v>
      </c>
      <c r="H191" s="285">
        <f>IF('Datos de Indicador'!F226="No dato","x",ROUND(IF('Datos de Indicador'!F226=0,0,IF(LOG('Datos de Indicador'!F226*1/40)&gt;H$302,10,IF(LOG('Datos de Indicador'!F226*1/40)&lt;H$301,0,10-(H$302-LOG('Datos de Indicador'!F226*1/40))/(H$302-H$301)*10))),1))</f>
        <v>0</v>
      </c>
      <c r="I191" s="153">
        <f>IF('Datos de Indicador'!F226="No dato","x",IF('Datos de Indicador'!F226="No dato","x",( 'Datos de Indicador'!F226*1/40)/'Datos de Indicador'!AX226))</f>
        <v>0</v>
      </c>
      <c r="J191" s="154">
        <f t="shared" si="68"/>
        <v>0</v>
      </c>
      <c r="K191" s="156">
        <f t="shared" si="69"/>
        <v>0</v>
      </c>
      <c r="L191" s="286">
        <f>IF('Datos de Indicador'!G226="No dato","x",ROUND(IF('Datos de Indicador'!G226=0,0,IF(LOG('Datos de Indicador'!G226)&gt;L$302,10,IF(LOG('Datos de Indicador'!G226)&lt;L$301,0,10-(L$302-LOG('Datos de Indicador'!G226))/(L$302-L$301)*10))),1))</f>
        <v>0</v>
      </c>
      <c r="M191" s="157">
        <f>IF('Datos de Indicador'!G226="No dato","x",IF('Datos de Indicador'!G226="No dato","x", 'Datos de Indicador'!G226/'Datos de Indicador'!AX226))</f>
        <v>0</v>
      </c>
      <c r="N191" s="158">
        <f t="shared" si="70"/>
        <v>0</v>
      </c>
      <c r="O191" s="156">
        <f t="shared" si="71"/>
        <v>0</v>
      </c>
      <c r="P191" s="155">
        <f t="shared" si="72"/>
        <v>0</v>
      </c>
      <c r="Q191" s="285">
        <f>IF('Datos de Indicador'!I226="No dato","x",ROUND(IF('Datos de Indicador'!I226=0,0,IF(LOG('Datos de Indicador'!I226)&gt;Q$302,10,IF(LOG('Datos de Indicador'!I226)&lt;Q$301,0,10-(Q$302-LOG('Datos de Indicador'!I226))/(Q$302-Q$301)*10))),1))</f>
        <v>10</v>
      </c>
      <c r="R191" s="153">
        <f>IF('Datos de Indicador'!I226="No dato","x",IF('Datos de Indicador'!I226="No dato","x",( 'Datos de Indicador'!I226)/'Datos de Indicador'!AX226))</f>
        <v>1.7702936096718479E-2</v>
      </c>
      <c r="S191" s="154">
        <f t="shared" si="73"/>
        <v>10</v>
      </c>
      <c r="T191" s="289">
        <f>IF('Datos de Indicador'!J226="No dato","x",ROUND(IF('Datos de Indicador'!J226=0,0,IF(LOG('Datos de Indicador'!J226)&gt;T$302,10,IF(LOG('Datos de Indicador'!J226)&lt;T$301,0,10-(T$302-LOG('Datos de Indicador'!J226))/(T$302-T$301)*10))),1))</f>
        <v>10</v>
      </c>
      <c r="U191" s="307">
        <f>IF('Datos de Indicador'!J226="No dato","x",IF('Datos de Indicador'!J226="No dato","x", ('Datos de Indicador'!J226)/'Datos de Indicador'!AX226))</f>
        <v>3.1727115716753023E-4</v>
      </c>
      <c r="V191" s="289">
        <f t="shared" si="74"/>
        <v>10</v>
      </c>
      <c r="W191" s="292">
        <f t="shared" si="75"/>
        <v>10</v>
      </c>
      <c r="X191" s="289">
        <f>IF('Datos de Indicador'!K226="No dato","x",ROUND(IF('Datos de Indicador'!K226=0,0,IF(LOG('Datos de Indicador'!K226)&gt;X$302,10,IF(LOG('Datos de Indicador'!K226)&lt;X$301,0,10-(X$302-LOG('Datos de Indicador'!K226))/(X$302-X$301)*10))),1))</f>
        <v>10</v>
      </c>
      <c r="Y191" s="310">
        <f>IF('Datos de Indicador'!K226="No dato","x",IF('Datos de Indicador'!K226="No dato","x", ('Datos de Indicador'!K226)/'Datos de Indicador'!AX226))</f>
        <v>4.6649499018146549E-4</v>
      </c>
      <c r="Z191" s="289">
        <f t="shared" si="76"/>
        <v>10</v>
      </c>
      <c r="AA191" s="291">
        <f t="shared" si="77"/>
        <v>10</v>
      </c>
      <c r="AB191" s="155">
        <f t="shared" si="78"/>
        <v>10</v>
      </c>
      <c r="AC191" s="155">
        <v>0</v>
      </c>
      <c r="AD191" s="155">
        <f t="shared" si="79"/>
        <v>0</v>
      </c>
      <c r="AE191" s="155">
        <v>-0.46887999773025502</v>
      </c>
      <c r="AF191" s="155">
        <f t="shared" si="80"/>
        <v>0.46887999773025502</v>
      </c>
      <c r="AG191" s="155">
        <f t="shared" si="81"/>
        <v>5.4596184004467947</v>
      </c>
      <c r="AH191" s="155">
        <v>0</v>
      </c>
      <c r="AI191" s="155">
        <v>0.104000002145767</v>
      </c>
      <c r="AJ191" s="155">
        <v>0</v>
      </c>
      <c r="AK191" s="155">
        <v>108</v>
      </c>
      <c r="AL191" s="155">
        <v>-1.3754799365997299</v>
      </c>
      <c r="AM191" s="155">
        <v>-1.5190800428390501</v>
      </c>
      <c r="AN191" s="155">
        <v>-1.69412004947662</v>
      </c>
      <c r="AO191" s="155">
        <v>-2.9089999198913499</v>
      </c>
      <c r="AP191" s="155">
        <f t="shared" si="82"/>
        <v>0</v>
      </c>
      <c r="AQ191" s="155">
        <f t="shared" si="83"/>
        <v>3.1941032001302615E-3</v>
      </c>
      <c r="AR191" s="155">
        <f t="shared" si="84"/>
        <v>0</v>
      </c>
      <c r="AS191" s="155">
        <f t="shared" si="85"/>
        <v>2.8851540616246494</v>
      </c>
      <c r="AT191" s="155">
        <f t="shared" si="86"/>
        <v>1.3754799365997299</v>
      </c>
      <c r="AU191" s="155">
        <f t="shared" si="87"/>
        <v>1.5190800428390501</v>
      </c>
      <c r="AV191" s="155">
        <f t="shared" si="88"/>
        <v>1.69412004947662</v>
      </c>
      <c r="AW191" s="155">
        <f t="shared" si="89"/>
        <v>2.9089999198913499</v>
      </c>
      <c r="AX191" s="155">
        <f t="shared" si="90"/>
        <v>3.6747234084475107</v>
      </c>
      <c r="AY191" s="155">
        <f t="shared" si="91"/>
        <v>7.1951733774620354</v>
      </c>
      <c r="AZ191" s="155">
        <f t="shared" si="92"/>
        <v>5.3343088208824909</v>
      </c>
      <c r="BA191" s="155">
        <f t="shared" si="93"/>
        <v>3.4141059565082599</v>
      </c>
      <c r="BB191" s="155">
        <f t="shared" si="94"/>
        <v>5.6124539014079184</v>
      </c>
      <c r="BC191" s="155">
        <f t="shared" si="95"/>
        <v>6.1997279134436942</v>
      </c>
      <c r="BD191" s="155">
        <f t="shared" si="96"/>
        <v>5.8890514701470815</v>
      </c>
      <c r="BE191" s="155">
        <f t="shared" si="97"/>
        <v>6.0498766696888175</v>
      </c>
      <c r="BF191" s="159">
        <f t="shared" si="98"/>
        <v>5.9099364000744652</v>
      </c>
      <c r="BG191" s="223"/>
      <c r="BH191" s="12"/>
      <c r="BI191" s="12"/>
    </row>
    <row r="192" spans="1:61">
      <c r="A192" s="48" t="s">
        <v>183</v>
      </c>
      <c r="B192" s="46" t="s">
        <v>48</v>
      </c>
      <c r="C192" s="160">
        <v>106</v>
      </c>
      <c r="D192" s="285">
        <f>IF('Datos de Indicador'!E11="No dato","x",ROUND(IF('Datos de Indicador'!E11=0,0,IF(LOG('Datos de Indicador'!E11)&gt;D$302,10,IF(LOG('Datos de Indicador'!E11)&lt;D$301,0,10-(D$302-LOG('Datos de Indicador'!E11))/(D$302-D$301)*10))),1))</f>
        <v>10</v>
      </c>
      <c r="E192" s="153">
        <f>IF('Datos de Indicador'!E11="No dato","x",IF('Datos de Indicador'!E11="No dato","x", ('Datos de Indicador'!E11)/'Datos de Indicador'!AX11))</f>
        <v>3.8807210585782826E-3</v>
      </c>
      <c r="F192" s="154">
        <f t="shared" si="66"/>
        <v>10</v>
      </c>
      <c r="G192" s="155">
        <f t="shared" si="67"/>
        <v>10</v>
      </c>
      <c r="H192" s="285">
        <f>IF('Datos de Indicador'!F11="No dato","x",ROUND(IF('Datos de Indicador'!F11=0,0,IF(LOG('Datos de Indicador'!F11*1/40)&gt;H$302,10,IF(LOG('Datos de Indicador'!F11*1/40)&lt;H$301,0,10-(H$302-LOG('Datos de Indicador'!F11*1/40))/(H$302-H$301)*10))),1))</f>
        <v>0</v>
      </c>
      <c r="I192" s="153">
        <f>IF('Datos de Indicador'!F11="No dato","x",IF('Datos de Indicador'!F11="No dato","x",( 'Datos de Indicador'!F11*1/40)/'Datos de Indicador'!AX11))</f>
        <v>0</v>
      </c>
      <c r="J192" s="154">
        <f t="shared" si="68"/>
        <v>0</v>
      </c>
      <c r="K192" s="156">
        <f t="shared" si="69"/>
        <v>0</v>
      </c>
      <c r="L192" s="286">
        <f>IF('Datos de Indicador'!G11="No dato","x",ROUND(IF('Datos de Indicador'!G11=0,0,IF(LOG('Datos de Indicador'!G11)&gt;L$302,10,IF(LOG('Datos de Indicador'!G11)&lt;L$301,0,10-(L$302-LOG('Datos de Indicador'!G11))/(L$302-L$301)*10))),1))</f>
        <v>0</v>
      </c>
      <c r="M192" s="157">
        <f>IF('Datos de Indicador'!G11="No dato","x",IF('Datos de Indicador'!G11="No dato","x", 'Datos de Indicador'!G11/'Datos de Indicador'!AX11))</f>
        <v>0</v>
      </c>
      <c r="N192" s="158">
        <f t="shared" si="70"/>
        <v>0</v>
      </c>
      <c r="O192" s="156">
        <f t="shared" si="71"/>
        <v>0</v>
      </c>
      <c r="P192" s="155">
        <f t="shared" si="72"/>
        <v>0</v>
      </c>
      <c r="Q192" s="285">
        <f>IF('Datos de Indicador'!I11="No dato","x",ROUND(IF('Datos de Indicador'!I11=0,0,IF(LOG('Datos de Indicador'!I11)&gt;Q$302,10,IF(LOG('Datos de Indicador'!I11)&lt;Q$301,0,10-(Q$302-LOG('Datos de Indicador'!I11))/(Q$302-Q$301)*10))),1))</f>
        <v>0</v>
      </c>
      <c r="R192" s="153">
        <f>IF('Datos de Indicador'!I11="No dato","x",IF('Datos de Indicador'!I11="No dato","x",( 'Datos de Indicador'!I11)/'Datos de Indicador'!AX11))</f>
        <v>0</v>
      </c>
      <c r="S192" s="154">
        <f t="shared" si="73"/>
        <v>0</v>
      </c>
      <c r="T192" s="289">
        <f>IF('Datos de Indicador'!J11="No dato","x",ROUND(IF('Datos de Indicador'!J11=0,0,IF(LOG('Datos de Indicador'!J11)&gt;T$302,10,IF(LOG('Datos de Indicador'!J11)&lt;T$301,0,10-(T$302-LOG('Datos de Indicador'!J11))/(T$302-T$301)*10))),1))</f>
        <v>10</v>
      </c>
      <c r="U192" s="307">
        <f>IF('Datos de Indicador'!J11="No dato","x",IF('Datos de Indicador'!J11="No dato","x", ('Datos de Indicador'!J11)/'Datos de Indicador'!AX11))</f>
        <v>3.3618034019843192E-4</v>
      </c>
      <c r="V192" s="289">
        <f t="shared" si="74"/>
        <v>10</v>
      </c>
      <c r="W192" s="292">
        <f t="shared" si="75"/>
        <v>10</v>
      </c>
      <c r="X192" s="289">
        <f>IF('Datos de Indicador'!K11="No dato","x",ROUND(IF('Datos de Indicador'!K11=0,0,IF(LOG('Datos de Indicador'!K11)&gt;X$302,10,IF(LOG('Datos de Indicador'!K11)&lt;X$301,0,10-(X$302-LOG('Datos de Indicador'!K11))/(X$302-X$301)*10))),1))</f>
        <v>10</v>
      </c>
      <c r="Y192" s="310">
        <f>IF('Datos de Indicador'!K11="No dato","x",IF('Datos de Indicador'!K11="No dato","x", ('Datos de Indicador'!K11)/'Datos de Indicador'!AX11))</f>
        <v>3.593512887131799E-6</v>
      </c>
      <c r="Z192" s="289">
        <f t="shared" si="76"/>
        <v>10</v>
      </c>
      <c r="AA192" s="292">
        <f t="shared" si="77"/>
        <v>10</v>
      </c>
      <c r="AB192" s="155">
        <f t="shared" si="78"/>
        <v>0</v>
      </c>
      <c r="AC192" s="155">
        <v>0.10200000554323201</v>
      </c>
      <c r="AD192" s="155">
        <f t="shared" si="79"/>
        <v>2.1702128838985531E-2</v>
      </c>
      <c r="AE192" s="155">
        <v>-0.52968001365661599</v>
      </c>
      <c r="AF192" s="155">
        <f t="shared" si="80"/>
        <v>0.52968001365661599</v>
      </c>
      <c r="AG192" s="155">
        <f t="shared" si="81"/>
        <v>6.947626612642245</v>
      </c>
      <c r="AH192" s="155">
        <v>13.599999427795399</v>
      </c>
      <c r="AI192" s="155">
        <v>48.719997406005803</v>
      </c>
      <c r="AJ192" s="155">
        <v>27.9960002899</v>
      </c>
      <c r="AK192" s="155">
        <v>213</v>
      </c>
      <c r="AL192" s="155">
        <v>-1.03468000888824</v>
      </c>
      <c r="AM192" s="155">
        <v>-1.52372002601623</v>
      </c>
      <c r="AN192" s="155">
        <v>-1.5262800455093299</v>
      </c>
      <c r="AO192" s="155">
        <v>-2.8098399639129599</v>
      </c>
      <c r="AP192" s="155">
        <f t="shared" si="82"/>
        <v>0.52815531758428735</v>
      </c>
      <c r="AQ192" s="155">
        <f t="shared" si="83"/>
        <v>1.4963143885972996</v>
      </c>
      <c r="AR192" s="155">
        <f t="shared" si="84"/>
        <v>0.93955767947041657</v>
      </c>
      <c r="AS192" s="155">
        <f t="shared" si="85"/>
        <v>5.8263305322128858</v>
      </c>
      <c r="AT192" s="155">
        <f t="shared" si="86"/>
        <v>1.03468000888824</v>
      </c>
      <c r="AU192" s="155">
        <f t="shared" si="87"/>
        <v>1.52372002601623</v>
      </c>
      <c r="AV192" s="155">
        <f t="shared" si="88"/>
        <v>1.5262800455093299</v>
      </c>
      <c r="AW192" s="155">
        <f t="shared" si="89"/>
        <v>2.8098399639129599</v>
      </c>
      <c r="AX192" s="155">
        <f t="shared" si="90"/>
        <v>7.9291917291932714</v>
      </c>
      <c r="AY192" s="155">
        <f t="shared" si="91"/>
        <v>7.1541290117326657</v>
      </c>
      <c r="AZ192" s="155">
        <f t="shared" si="92"/>
        <v>7.4548932398411516</v>
      </c>
      <c r="BA192" s="155">
        <f t="shared" si="93"/>
        <v>5.3966707391424054</v>
      </c>
      <c r="BB192" s="155">
        <f t="shared" si="94"/>
        <v>6.409557841129593</v>
      </c>
      <c r="BC192" s="155">
        <f t="shared" si="95"/>
        <v>6.4417405667216601</v>
      </c>
      <c r="BD192" s="155">
        <f t="shared" si="96"/>
        <v>6.3990751532185941</v>
      </c>
      <c r="BE192" s="155">
        <f t="shared" si="97"/>
        <v>6.8705002118925487</v>
      </c>
      <c r="BF192" s="159">
        <f t="shared" si="98"/>
        <v>6.1615547902468712</v>
      </c>
      <c r="BG192" s="223"/>
      <c r="BH192" s="12"/>
      <c r="BI192" s="12"/>
    </row>
    <row r="193" spans="1:61">
      <c r="A193" s="45" t="s">
        <v>31</v>
      </c>
      <c r="B193" s="46" t="s">
        <v>48</v>
      </c>
      <c r="C193" s="160">
        <v>1317</v>
      </c>
      <c r="D193" s="285">
        <f>IF('Datos de Indicador'!E205="No dato","x",ROUND(IF('Datos de Indicador'!E205=0,0,IF(LOG('Datos de Indicador'!E205)&gt;D$302,10,IF(LOG('Datos de Indicador'!E205)&lt;D$301,0,10-(D$302-LOG('Datos de Indicador'!E205))/(D$302-D$301)*10))),1))</f>
        <v>10</v>
      </c>
      <c r="E193" s="153">
        <f>IF('Datos de Indicador'!E205="No dato","x",IF('Datos de Indicador'!E205="No dato","x", ('Datos de Indicador'!E205)/'Datos de Indicador'!AX205))</f>
        <v>0.27945909140308423</v>
      </c>
      <c r="F193" s="154">
        <f t="shared" si="66"/>
        <v>10</v>
      </c>
      <c r="G193" s="155">
        <f t="shared" si="67"/>
        <v>10</v>
      </c>
      <c r="H193" s="285">
        <f>IF('Datos de Indicador'!F205="No dato","x",ROUND(IF('Datos de Indicador'!F205=0,0,IF(LOG('Datos de Indicador'!F205*1/40)&gt;H$302,10,IF(LOG('Datos de Indicador'!F205*1/40)&lt;H$301,0,10-(H$302-LOG('Datos de Indicador'!F205*1/40))/(H$302-H$301)*10))),1))</f>
        <v>0</v>
      </c>
      <c r="I193" s="153">
        <f>IF('Datos de Indicador'!F205="No dato","x",IF('Datos de Indicador'!F205="No dato","x",( 'Datos de Indicador'!F205*1/40)/'Datos de Indicador'!AX205))</f>
        <v>0</v>
      </c>
      <c r="J193" s="154">
        <f t="shared" si="68"/>
        <v>0</v>
      </c>
      <c r="K193" s="156">
        <f t="shared" si="69"/>
        <v>0</v>
      </c>
      <c r="L193" s="286">
        <f>IF('Datos de Indicador'!G205="No dato","x",ROUND(IF('Datos de Indicador'!G205=0,0,IF(LOG('Datos de Indicador'!G205)&gt;L$302,10,IF(LOG('Datos de Indicador'!G205)&lt;L$301,0,10-(L$302-LOG('Datos de Indicador'!G205))/(L$302-L$301)*10))),1))</f>
        <v>0</v>
      </c>
      <c r="M193" s="157">
        <f>IF('Datos de Indicador'!G205="No dato","x",IF('Datos de Indicador'!G205="No dato","x", 'Datos de Indicador'!G205/'Datos de Indicador'!AX205))</f>
        <v>0</v>
      </c>
      <c r="N193" s="158">
        <f t="shared" si="70"/>
        <v>0</v>
      </c>
      <c r="O193" s="156">
        <f t="shared" si="71"/>
        <v>0</v>
      </c>
      <c r="P193" s="155">
        <f t="shared" si="72"/>
        <v>0</v>
      </c>
      <c r="Q193" s="285">
        <f>IF('Datos de Indicador'!I205="No dato","x",ROUND(IF('Datos de Indicador'!I205=0,0,IF(LOG('Datos de Indicador'!I205)&gt;Q$302,10,IF(LOG('Datos de Indicador'!I205)&lt;Q$301,0,10-(Q$302-LOG('Datos de Indicador'!I205))/(Q$302-Q$301)*10))),1))</f>
        <v>10</v>
      </c>
      <c r="R193" s="153">
        <f>IF('Datos de Indicador'!I205="No dato","x",IF('Datos de Indicador'!I205="No dato","x",( 'Datos de Indicador'!I205)/'Datos de Indicador'!AX205))</f>
        <v>0.1134470835338711</v>
      </c>
      <c r="S193" s="154">
        <f t="shared" si="73"/>
        <v>10</v>
      </c>
      <c r="T193" s="289">
        <f>IF('Datos de Indicador'!J205="No dato","x",ROUND(IF('Datos de Indicador'!J205=0,0,IF(LOG('Datos de Indicador'!J205)&gt;T$302,10,IF(LOG('Datos de Indicador'!J205)&lt;T$301,0,10-(T$302-LOG('Datos de Indicador'!J205))/(T$302-T$301)*10))),1))</f>
        <v>10</v>
      </c>
      <c r="U193" s="307">
        <f>IF('Datos de Indicador'!J205="No dato","x",IF('Datos de Indicador'!J205="No dato","x", ('Datos de Indicador'!J205)/'Datos de Indicador'!AX205))</f>
        <v>3.1272803085583234E-4</v>
      </c>
      <c r="V193" s="289">
        <f t="shared" si="74"/>
        <v>10</v>
      </c>
      <c r="W193" s="292">
        <f t="shared" si="75"/>
        <v>10</v>
      </c>
      <c r="X193" s="289">
        <f>IF('Datos de Indicador'!K205="No dato","x",ROUND(IF('Datos de Indicador'!K205=0,0,IF(LOG('Datos de Indicador'!K205)&gt;X$302,10,IF(LOG('Datos de Indicador'!K205)&lt;X$301,0,10-(X$302-LOG('Datos de Indicador'!K205))/(X$302-X$301)*10))),1))</f>
        <v>0</v>
      </c>
      <c r="Y193" s="310">
        <f>IF('Datos de Indicador'!K205="No dato","x",IF('Datos de Indicador'!K205="No dato","x", ('Datos de Indicador'!K205)/'Datos de Indicador'!AX205))</f>
        <v>0</v>
      </c>
      <c r="Z193" s="289">
        <f t="shared" si="76"/>
        <v>0</v>
      </c>
      <c r="AA193" s="291">
        <f t="shared" si="77"/>
        <v>0</v>
      </c>
      <c r="AB193" s="155">
        <f t="shared" si="78"/>
        <v>10</v>
      </c>
      <c r="AC193" s="155">
        <v>0</v>
      </c>
      <c r="AD193" s="155">
        <f t="shared" si="79"/>
        <v>0</v>
      </c>
      <c r="AE193" s="155">
        <v>-0.61031997203826904</v>
      </c>
      <c r="AF193" s="155">
        <f t="shared" si="80"/>
        <v>0.61031997203826904</v>
      </c>
      <c r="AG193" s="155">
        <f t="shared" si="81"/>
        <v>8.9211938638141923</v>
      </c>
      <c r="AH193" s="155">
        <v>0.15599998831749001</v>
      </c>
      <c r="AI193" s="155">
        <v>6.63000011444091</v>
      </c>
      <c r="AJ193" s="155">
        <v>3.6120002269699998</v>
      </c>
      <c r="AK193" s="155">
        <v>144</v>
      </c>
      <c r="AL193" s="155">
        <v>-1.25015997886657</v>
      </c>
      <c r="AM193" s="155">
        <v>-1.5030000209808301</v>
      </c>
      <c r="AN193" s="155">
        <v>-1.65196001529693</v>
      </c>
      <c r="AO193" s="155">
        <v>-2.96648001670837</v>
      </c>
      <c r="AP193" s="155">
        <f t="shared" si="82"/>
        <v>6.0582519734947576E-3</v>
      </c>
      <c r="AQ193" s="155">
        <f t="shared" si="83"/>
        <v>0.20362407832182583</v>
      </c>
      <c r="AR193" s="155">
        <f t="shared" si="84"/>
        <v>0.1212202641933418</v>
      </c>
      <c r="AS193" s="155">
        <f t="shared" si="85"/>
        <v>3.8935574229691876</v>
      </c>
      <c r="AT193" s="155">
        <f t="shared" si="86"/>
        <v>1.25015997886657</v>
      </c>
      <c r="AU193" s="155">
        <f t="shared" si="87"/>
        <v>1.5030000209808301</v>
      </c>
      <c r="AV193" s="155">
        <f t="shared" si="88"/>
        <v>1.65196001529693</v>
      </c>
      <c r="AW193" s="155">
        <f t="shared" si="89"/>
        <v>2.96648001670837</v>
      </c>
      <c r="AX193" s="155">
        <f t="shared" si="90"/>
        <v>5.239189086927027</v>
      </c>
      <c r="AY193" s="155">
        <f t="shared" si="91"/>
        <v>7.3374140436202628</v>
      </c>
      <c r="AZ193" s="155">
        <f t="shared" si="92"/>
        <v>5.866982256719866</v>
      </c>
      <c r="BA193" s="155">
        <f t="shared" si="93"/>
        <v>2.2648717265469225</v>
      </c>
      <c r="BB193" s="155">
        <f t="shared" si="94"/>
        <v>4.2075412231500868</v>
      </c>
      <c r="BC193" s="155">
        <f t="shared" si="95"/>
        <v>4.5901730203236815</v>
      </c>
      <c r="BD193" s="155">
        <f t="shared" si="96"/>
        <v>4.3313670868188678</v>
      </c>
      <c r="BE193" s="155">
        <f t="shared" si="97"/>
        <v>4.3597381915860183</v>
      </c>
      <c r="BF193" s="159">
        <f t="shared" si="98"/>
        <v>4.8201989773023657</v>
      </c>
      <c r="BG193" s="223"/>
      <c r="BH193" s="12"/>
      <c r="BI193" s="12"/>
    </row>
    <row r="194" spans="1:61">
      <c r="A194" s="48" t="s">
        <v>294</v>
      </c>
      <c r="B194" s="46" t="s">
        <v>310</v>
      </c>
      <c r="C194" s="160">
        <v>1518</v>
      </c>
      <c r="D194" s="285">
        <f>IF('Datos de Indicador'!E250="No dato","x",ROUND(IF('Datos de Indicador'!E250=0,0,IF(LOG('Datos de Indicador'!E250)&gt;D$302,10,IF(LOG('Datos de Indicador'!E250)&lt;D$301,0,10-(D$302-LOG('Datos de Indicador'!E250))/(D$302-D$301)*10))),1))</f>
        <v>10</v>
      </c>
      <c r="E194" s="153">
        <f>IF('Datos de Indicador'!E250="No dato","x",IF('Datos de Indicador'!E250="No dato","x", ('Datos de Indicador'!E250)/'Datos de Indicador'!AX250))</f>
        <v>4.9047364738141398E-2</v>
      </c>
      <c r="F194" s="154">
        <f t="shared" si="66"/>
        <v>10</v>
      </c>
      <c r="G194" s="155">
        <f t="shared" si="67"/>
        <v>10</v>
      </c>
      <c r="H194" s="285">
        <f>IF('Datos de Indicador'!F250="No dato","x",ROUND(IF('Datos de Indicador'!F250=0,0,IF(LOG('Datos de Indicador'!F250*1/40)&gt;H$302,10,IF(LOG('Datos de Indicador'!F250*1/40)&lt;H$301,0,10-(H$302-LOG('Datos de Indicador'!F250*1/40))/(H$302-H$301)*10))),1))</f>
        <v>0</v>
      </c>
      <c r="I194" s="153">
        <f>IF('Datos de Indicador'!F250="No dato","x",IF('Datos de Indicador'!F250="No dato","x",( 'Datos de Indicador'!F250*1/40)/'Datos de Indicador'!AX250))</f>
        <v>0</v>
      </c>
      <c r="J194" s="154">
        <f t="shared" si="68"/>
        <v>0</v>
      </c>
      <c r="K194" s="156">
        <f t="shared" si="69"/>
        <v>0</v>
      </c>
      <c r="L194" s="286">
        <f>IF('Datos de Indicador'!G250="No dato","x",ROUND(IF('Datos de Indicador'!G250=0,0,IF(LOG('Datos de Indicador'!G250)&gt;L$302,10,IF(LOG('Datos de Indicador'!G250)&lt;L$301,0,10-(L$302-LOG('Datos de Indicador'!G250))/(L$302-L$301)*10))),1))</f>
        <v>0</v>
      </c>
      <c r="M194" s="157">
        <f>IF('Datos de Indicador'!G250="No dato","x",IF('Datos de Indicador'!G250="No dato","x", 'Datos de Indicador'!G250/'Datos de Indicador'!AX250))</f>
        <v>0</v>
      </c>
      <c r="N194" s="158">
        <f t="shared" si="70"/>
        <v>0</v>
      </c>
      <c r="O194" s="156">
        <f t="shared" si="71"/>
        <v>0</v>
      </c>
      <c r="P194" s="155">
        <f t="shared" si="72"/>
        <v>0</v>
      </c>
      <c r="Q194" s="285">
        <f>IF('Datos de Indicador'!I250="No dato","x",ROUND(IF('Datos de Indicador'!I250=0,0,IF(LOG('Datos de Indicador'!I250)&gt;Q$302,10,IF(LOG('Datos de Indicador'!I250)&lt;Q$301,0,10-(Q$302-LOG('Datos de Indicador'!I250))/(Q$302-Q$301)*10))),1))</f>
        <v>0</v>
      </c>
      <c r="R194" s="153">
        <f>IF('Datos de Indicador'!I250="No dato","x",IF('Datos de Indicador'!I250="No dato","x",( 'Datos de Indicador'!I250)/'Datos de Indicador'!AX250))</f>
        <v>0</v>
      </c>
      <c r="S194" s="154">
        <f t="shared" si="73"/>
        <v>0</v>
      </c>
      <c r="T194" s="289">
        <f>IF('Datos de Indicador'!J250="No dato","x",ROUND(IF('Datos de Indicador'!J250=0,0,IF(LOG('Datos de Indicador'!J250)&gt;T$302,10,IF(LOG('Datos de Indicador'!J250)&lt;T$301,0,10-(T$302-LOG('Datos de Indicador'!J250))/(T$302-T$301)*10))),1))</f>
        <v>10</v>
      </c>
      <c r="U194" s="307">
        <f>IF('Datos de Indicador'!J250="No dato","x",IF('Datos de Indicador'!J250="No dato","x", ('Datos de Indicador'!J250)/'Datos de Indicador'!AX250))</f>
        <v>3.4845173022669677E-4</v>
      </c>
      <c r="V194" s="289">
        <f t="shared" si="74"/>
        <v>10</v>
      </c>
      <c r="W194" s="292">
        <f t="shared" si="75"/>
        <v>10</v>
      </c>
      <c r="X194" s="289">
        <f>IF('Datos de Indicador'!K250="No dato","x",ROUND(IF('Datos de Indicador'!K250=0,0,IF(LOG('Datos de Indicador'!K250)&gt;X$302,10,IF(LOG('Datos de Indicador'!K250)&lt;X$301,0,10-(X$302-LOG('Datos de Indicador'!K250))/(X$302-X$301)*10))),1))</f>
        <v>10</v>
      </c>
      <c r="Y194" s="310">
        <f>IF('Datos de Indicador'!K250="No dato","x",IF('Datos de Indicador'!K250="No dato","x", ('Datos de Indicador'!K250)/'Datos de Indicador'!AX250))</f>
        <v>1.6500736057506481E-5</v>
      </c>
      <c r="Z194" s="289">
        <f t="shared" si="76"/>
        <v>10</v>
      </c>
      <c r="AA194" s="291">
        <f t="shared" si="77"/>
        <v>10</v>
      </c>
      <c r="AB194" s="155">
        <f t="shared" si="78"/>
        <v>0</v>
      </c>
      <c r="AC194" s="155">
        <v>2.4000000208616E-2</v>
      </c>
      <c r="AD194" s="155">
        <f t="shared" si="79"/>
        <v>5.1063830231097875E-3</v>
      </c>
      <c r="AE194" s="155">
        <v>-0.62224000692367598</v>
      </c>
      <c r="AF194" s="155">
        <f t="shared" si="80"/>
        <v>0.62224000692367598</v>
      </c>
      <c r="AG194" s="155">
        <f t="shared" si="81"/>
        <v>9.2129225669879631</v>
      </c>
      <c r="AH194" s="155">
        <v>2.7079999446868901</v>
      </c>
      <c r="AI194" s="155">
        <v>28.25</v>
      </c>
      <c r="AJ194" s="155">
        <v>15.047999382</v>
      </c>
      <c r="AK194" s="155">
        <v>219</v>
      </c>
      <c r="AL194" s="155">
        <v>-1.6658799648284901</v>
      </c>
      <c r="AM194" s="155">
        <v>-2.3066000938415501</v>
      </c>
      <c r="AN194" s="155">
        <v>-2.1163198947906401</v>
      </c>
      <c r="AO194" s="155">
        <v>-3.0788800716400102</v>
      </c>
      <c r="AP194" s="155">
        <f t="shared" si="82"/>
        <v>0.10516504639560739</v>
      </c>
      <c r="AQ194" s="155">
        <f t="shared" si="83"/>
        <v>0.86762897636490643</v>
      </c>
      <c r="AR194" s="155">
        <f t="shared" si="84"/>
        <v>0.50501726080938991</v>
      </c>
      <c r="AS194" s="155">
        <f t="shared" si="85"/>
        <v>5.9943977591036415</v>
      </c>
      <c r="AT194" s="155">
        <f t="shared" si="86"/>
        <v>1.6658799648284901</v>
      </c>
      <c r="AU194" s="155">
        <f t="shared" si="87"/>
        <v>2.3066000938415501</v>
      </c>
      <c r="AV194" s="155">
        <f t="shared" si="88"/>
        <v>2.1163198947906401</v>
      </c>
      <c r="AW194" s="155">
        <f t="shared" si="89"/>
        <v>3.0788800716400102</v>
      </c>
      <c r="AX194" s="155">
        <f t="shared" si="90"/>
        <v>4.9435901083756333E-2</v>
      </c>
      <c r="AY194" s="155">
        <f t="shared" si="91"/>
        <v>0.22892807908924817</v>
      </c>
      <c r="AZ194" s="155">
        <f t="shared" si="92"/>
        <v>0</v>
      </c>
      <c r="BA194" s="155">
        <f t="shared" si="93"/>
        <v>1.7589663188837014E-2</v>
      </c>
      <c r="BB194" s="155">
        <f t="shared" si="94"/>
        <v>5.0257668245798941</v>
      </c>
      <c r="BC194" s="155">
        <f t="shared" si="95"/>
        <v>5.1827595092423584</v>
      </c>
      <c r="BD194" s="155">
        <f t="shared" si="96"/>
        <v>5.0841695434682315</v>
      </c>
      <c r="BE194" s="155">
        <f t="shared" si="97"/>
        <v>6.001997903715413</v>
      </c>
      <c r="BF194" s="159">
        <f t="shared" si="98"/>
        <v>6.5363381583351794</v>
      </c>
      <c r="BG194" s="223"/>
      <c r="BH194" s="12"/>
      <c r="BI194" s="12"/>
    </row>
    <row r="195" spans="1:61">
      <c r="A195" s="48" t="s">
        <v>341</v>
      </c>
      <c r="B195" s="46" t="s">
        <v>349</v>
      </c>
      <c r="C195" s="160">
        <v>1708</v>
      </c>
      <c r="D195" s="285">
        <f>IF('Datos de Indicador'!E291="No dato","x",ROUND(IF('Datos de Indicador'!E291=0,0,IF(LOG('Datos de Indicador'!E291)&gt;D$302,10,IF(LOG('Datos de Indicador'!E291)&lt;D$301,0,10-(D$302-LOG('Datos de Indicador'!E291))/(D$302-D$301)*10))),1))</f>
        <v>10</v>
      </c>
      <c r="E195" s="153">
        <f>IF('Datos de Indicador'!E291="No dato","x",IF('Datos de Indicador'!E291="No dato","x", ('Datos de Indicador'!E291)/'Datos de Indicador'!AX291))</f>
        <v>1.8923602771362586E-2</v>
      </c>
      <c r="F195" s="154">
        <f t="shared" ref="F195:F258" si="99">IF(E195="x","x",ROUND(IF(E195&gt;F$302,10,IF(E195&lt;$F$301,0,10-(F$302-E195)/(F$302-F$301)*10)),1))</f>
        <v>10</v>
      </c>
      <c r="G195" s="155">
        <f t="shared" ref="G195:G258" si="100">IF(D195="x",                                              (IF(F195="x","x",ROUND(((10-GEOMEAN(((10-D195)/10*9+1),((10-F195)/10*9+1)))/9*10),1))),ROUND(((10-GEOMEAN(((10-D195)/10*9+1),((10-F195)/10*9+1)))/9*10),1))</f>
        <v>10</v>
      </c>
      <c r="H195" s="285">
        <f>IF('Datos de Indicador'!F291="No dato","x",ROUND(IF('Datos de Indicador'!F291=0,0,IF(LOG('Datos de Indicador'!F291*1/40)&gt;H$302,10,IF(LOG('Datos de Indicador'!F291*1/40)&lt;H$301,0,10-(H$302-LOG('Datos de Indicador'!F291*1/40))/(H$302-H$301)*10))),1))</f>
        <v>0</v>
      </c>
      <c r="I195" s="153">
        <f>IF('Datos de Indicador'!F291="No dato","x",IF('Datos de Indicador'!F291="No dato","x",( 'Datos de Indicador'!F291*1/40)/'Datos de Indicador'!AX291))</f>
        <v>0</v>
      </c>
      <c r="J195" s="154">
        <f t="shared" ref="J195:J258" si="101">IF(I195="x","x",ROUND(IF(I195&gt;J$302,10,IF(I195&lt;$J$301,0,10-(J$302-I195)/(J$302-J$301)*10)),1))</f>
        <v>0</v>
      </c>
      <c r="K195" s="156">
        <f t="shared" ref="K195:K258" si="102">ROUND(IF(H195="x",J195,(10-GEOMEAN(((10-H195)/10*9+1),((10-J195)/10*9+1)))/9*10),1)</f>
        <v>0</v>
      </c>
      <c r="L195" s="286">
        <f>IF('Datos de Indicador'!G291="No dato","x",ROUND(IF('Datos de Indicador'!G291=0,0,IF(LOG('Datos de Indicador'!G291)&gt;L$302,10,IF(LOG('Datos de Indicador'!G291)&lt;L$301,0,10-(L$302-LOG('Datos de Indicador'!G291))/(L$302-L$301)*10))),1))</f>
        <v>0</v>
      </c>
      <c r="M195" s="157">
        <f>IF('Datos de Indicador'!G291="No dato","x",IF('Datos de Indicador'!G291="No dato","x", 'Datos de Indicador'!G291/'Datos de Indicador'!AX291))</f>
        <v>0</v>
      </c>
      <c r="N195" s="158">
        <f t="shared" ref="N195:N258" si="103">IF(M195="x","x",ROUND(IF(M195&gt;N$302,10,IF(M195&lt;$N$301,0,10-(N$302-M195)/(N$302-N$301)*10)),1))</f>
        <v>0</v>
      </c>
      <c r="O195" s="156">
        <f t="shared" ref="O195:O258" si="104">ROUND(IF(L195="x",N195,(10-GEOMEAN(((10-L195)/10*9+1),((10-N195)/10*9+1)))/9*10),1)</f>
        <v>0</v>
      </c>
      <c r="P195" s="155">
        <f t="shared" ref="P195:P258" si="105">ROUND(IF(K195="x",O195,(10-GEOMEAN(((10-K195)/10*9+1),((10-O195)/10*9+1)))/9*10),1)</f>
        <v>0</v>
      </c>
      <c r="Q195" s="285">
        <f>IF('Datos de Indicador'!I291="No dato","x",ROUND(IF('Datos de Indicador'!I291=0,0,IF(LOG('Datos de Indicador'!I291)&gt;Q$302,10,IF(LOG('Datos de Indicador'!I291)&lt;Q$301,0,10-(Q$302-LOG('Datos de Indicador'!I291))/(Q$302-Q$301)*10))),1))</f>
        <v>10</v>
      </c>
      <c r="R195" s="153">
        <f>IF('Datos de Indicador'!I291="No dato","x",IF('Datos de Indicador'!I291="No dato","x",( 'Datos de Indicador'!I291)/'Datos de Indicador'!AX291))</f>
        <v>0.1033615601744932</v>
      </c>
      <c r="S195" s="154">
        <f t="shared" ref="S195:S258" si="106">IF(R195="x","x",ROUND(IF(R195&gt;S$302,10,IF(R195&lt;$S$301,0,10-(S$302-R195)/(S$302-S$301)*10)),1))</f>
        <v>10</v>
      </c>
      <c r="T195" s="289">
        <f>IF('Datos de Indicador'!J291="No dato","x",ROUND(IF('Datos de Indicador'!J291=0,0,IF(LOG('Datos de Indicador'!J291)&gt;T$302,10,IF(LOG('Datos de Indicador'!J291)&lt;T$301,0,10-(T$302-LOG('Datos de Indicador'!J291))/(T$302-T$301)*10))),1))</f>
        <v>10</v>
      </c>
      <c r="U195" s="307">
        <f>IF('Datos de Indicador'!J291="No dato","x",IF('Datos de Indicador'!J291="No dato","x", ('Datos de Indicador'!J291)/'Datos de Indicador'!AX291))</f>
        <v>3.1039260969976902E-4</v>
      </c>
      <c r="V195" s="289">
        <f t="shared" ref="V195:V258" si="107">IF(U195="x","x",ROUND(IF(U195&gt;V$302,10,IF(U195&lt;$V$301,0,10-(V$302-U195)/(V$302-V$301)*10)),1))</f>
        <v>10</v>
      </c>
      <c r="W195" s="292">
        <f t="shared" ref="W195:W258" si="108">IF(T195="x",                                              (IF(V195="x","x",ROUND(((10-GEOMEAN(((10-T195)/10*9+1),((10-V195)/10*9+1)))/9*10),1))),ROUND(((10-GEOMEAN(((10-T195)/10*9+1),((10-V195)/10*9+1)))/9*10),1))</f>
        <v>10</v>
      </c>
      <c r="X195" s="289">
        <f>IF('Datos de Indicador'!K291="No dato","x",ROUND(IF('Datos de Indicador'!K291=0,0,IF(LOG('Datos de Indicador'!K291)&gt;X$302,10,IF(LOG('Datos de Indicador'!K291)&lt;X$301,0,10-(X$302-LOG('Datos de Indicador'!K291))/(X$302-X$301)*10))),1))</f>
        <v>10</v>
      </c>
      <c r="Y195" s="310">
        <f>IF('Datos de Indicador'!K291="No dato","x",IF('Datos de Indicador'!K291="No dato","x", ('Datos de Indicador'!K291)/'Datos de Indicador'!AX291))</f>
        <v>2.4028224497711032E-4</v>
      </c>
      <c r="Z195" s="289">
        <f t="shared" ref="Z195:Z258" si="109">IF(Y195="x","x",ROUND(IF(Y195&gt;Z$302,10,IF(Y195&lt;$Z$301,0,10-(Z$302-Y195)/(Z$302-Z$301)*10)),1))</f>
        <v>10</v>
      </c>
      <c r="AA195" s="291">
        <f t="shared" ref="AA195:AA258" si="110">IF(X195="x",                                              (IF(Z195="x","x",ROUND(((10-GEOMEAN(((10-X195)/10*9+1),((10-Z195)/10*9+1)))/9*10),1))),ROUND(((10-GEOMEAN(((10-X195)/10*9+1),((10-Z195)/10*9+1)))/9*10),1))</f>
        <v>10</v>
      </c>
      <c r="AB195" s="155">
        <f t="shared" ref="AB195:AB258" si="111">ROUND(IF(Q195="x",S195,(10-GEOMEAN(((10-Q195)/10*9+1),((10-S195)/10*9+1)))/9*10),1)</f>
        <v>10</v>
      </c>
      <c r="AC195" s="155">
        <v>6.53199958801269</v>
      </c>
      <c r="AD195" s="155">
        <f t="shared" ref="AD195:AD258" si="112">(AC195/47)*10</f>
        <v>1.3897871463856788</v>
      </c>
      <c r="AE195" s="155">
        <v>-0.585280001163483</v>
      </c>
      <c r="AF195" s="155">
        <f t="shared" ref="AF195:AF258" si="113">-1*AE195</f>
        <v>0.585280001163483</v>
      </c>
      <c r="AG195" s="155">
        <f t="shared" ref="AG195:AG258" si="114">((AF195-$AF$302)/($AF$301-$AF$302))*10</f>
        <v>8.3083703023871003</v>
      </c>
      <c r="AH195" s="155">
        <v>87.575996398925696</v>
      </c>
      <c r="AI195" s="155">
        <v>151.75599670410099</v>
      </c>
      <c r="AJ195" s="155">
        <v>119.30400085399999</v>
      </c>
      <c r="AK195" s="155">
        <v>304</v>
      </c>
      <c r="AL195" s="155">
        <v>-1.2279599905014</v>
      </c>
      <c r="AM195" s="155">
        <v>-1.35108006000518</v>
      </c>
      <c r="AN195" s="155">
        <v>-1.65872001647949</v>
      </c>
      <c r="AO195" s="155">
        <v>-2.9131598472595202</v>
      </c>
      <c r="AP195" s="155">
        <f t="shared" ref="AP195:AP258" si="115">((AH195-$AH4494)/($AH$301-$AH$302))*10</f>
        <v>3.4010095688903181</v>
      </c>
      <c r="AQ195" s="155">
        <f t="shared" ref="AQ195:AQ258" si="116">((AI195-$AI$302)/($AI$301-$AI$302))*10</f>
        <v>4.6608106222164691</v>
      </c>
      <c r="AR195" s="155">
        <f t="shared" ref="AR195:AR258" si="117">((AJ195-$AJ$302)/($AJ$301-$AJ$302))*10</f>
        <v>4.0038930216170971</v>
      </c>
      <c r="AS195" s="155">
        <f t="shared" ref="AS195:AS258" si="118">((AK195-$AK$302)/($AK$301-$AK$302))*10</f>
        <v>8.3753501400560229</v>
      </c>
      <c r="AT195" s="155">
        <f t="shared" ref="AT195:AT258" si="119">-1*AL195</f>
        <v>1.2279599905014</v>
      </c>
      <c r="AU195" s="155">
        <f t="shared" ref="AU195:AU258" si="120">-1*AM195</f>
        <v>1.35108006000518</v>
      </c>
      <c r="AV195" s="155">
        <f t="shared" ref="AV195:AV258" si="121">-1*AN195</f>
        <v>1.65872001647949</v>
      </c>
      <c r="AW195" s="155">
        <f t="shared" ref="AW195:AW258" si="122">-1*AO195</f>
        <v>2.9131598472595202</v>
      </c>
      <c r="AX195" s="155">
        <f t="shared" ref="AX195:AX258" si="123">((AT195-$AT$302)/($AT$301-$AT$302))*10</f>
        <v>5.5163286622044545</v>
      </c>
      <c r="AY195" s="155">
        <f t="shared" ref="AY195:AY258" si="124">((AU195-$AU$302)/($AU$301-$AU$302))*10</f>
        <v>8.6812677176040385</v>
      </c>
      <c r="AZ195" s="155">
        <f t="shared" ref="AZ195:AZ258" si="125">((AV195-$AV$302)/($AV$301-$AV$302))*10</f>
        <v>5.7815726234915896</v>
      </c>
      <c r="BA195" s="155">
        <f t="shared" ref="BA195:BA258" si="126">((AW195-$AW$302)/($AW$301-$AW$302))*10</f>
        <v>3.3309340206489129</v>
      </c>
      <c r="BB195" s="155">
        <f t="shared" ref="BB195:BB258" si="127">AVERAGE(P195,W195,AA195,AP195,G195,AX195)</f>
        <v>6.4862230385157957</v>
      </c>
      <c r="BC195" s="155">
        <f t="shared" ref="BC195:BC258" si="128">AVERAGE(P195,W195,AA195,AQ195,G195,AY195)</f>
        <v>7.2236797233034187</v>
      </c>
      <c r="BD195" s="155">
        <f t="shared" ref="BD195:BD258" si="129">AVERAGE(P195,W195,AA195,AR195,G195,AZ195)</f>
        <v>6.6309109408514475</v>
      </c>
      <c r="BE195" s="155">
        <f t="shared" ref="BE195:BE258" si="130">AVERAGE(P195,W195,AA195,AS195,G195,BA195)</f>
        <v>6.9510473601174887</v>
      </c>
      <c r="BF195" s="159">
        <f t="shared" ref="BF195:BF258" si="131">AVERAGE(P195,W195,AA195,AD195,G195,AG195)</f>
        <v>6.6163595747954629</v>
      </c>
      <c r="BG195" s="223"/>
      <c r="BH195" s="12"/>
      <c r="BI195" s="12"/>
    </row>
    <row r="196" spans="1:61">
      <c r="A196" s="48" t="s">
        <v>294</v>
      </c>
      <c r="B196" s="46" t="s">
        <v>311</v>
      </c>
      <c r="C196" s="160">
        <v>1519</v>
      </c>
      <c r="D196" s="285">
        <f>IF('Datos de Indicador'!E251="No dato","x",ROUND(IF('Datos de Indicador'!E251=0,0,IF(LOG('Datos de Indicador'!E251)&gt;D$302,10,IF(LOG('Datos de Indicador'!E251)&lt;D$301,0,10-(D$302-LOG('Datos de Indicador'!E251))/(D$302-D$301)*10))),1))</f>
        <v>10</v>
      </c>
      <c r="E196" s="153">
        <f>IF('Datos de Indicador'!E251="No dato","x",IF('Datos de Indicador'!E251="No dato","x", ('Datos de Indicador'!E251)/'Datos de Indicador'!AX251))</f>
        <v>4.0591849989175506E-4</v>
      </c>
      <c r="F196" s="154">
        <f t="shared" si="99"/>
        <v>10</v>
      </c>
      <c r="G196" s="155">
        <f t="shared" si="100"/>
        <v>10</v>
      </c>
      <c r="H196" s="285">
        <f>IF('Datos de Indicador'!F251="No dato","x",ROUND(IF('Datos de Indicador'!F251=0,0,IF(LOG('Datos de Indicador'!F251*1/40)&gt;H$302,10,IF(LOG('Datos de Indicador'!F251*1/40)&lt;H$301,0,10-(H$302-LOG('Datos de Indicador'!F251*1/40))/(H$302-H$301)*10))),1))</f>
        <v>0</v>
      </c>
      <c r="I196" s="153">
        <f>IF('Datos de Indicador'!F251="No dato","x",IF('Datos de Indicador'!F251="No dato","x",( 'Datos de Indicador'!F251*1/40)/'Datos de Indicador'!AX251))</f>
        <v>0</v>
      </c>
      <c r="J196" s="154">
        <f t="shared" si="101"/>
        <v>0</v>
      </c>
      <c r="K196" s="156">
        <f t="shared" si="102"/>
        <v>0</v>
      </c>
      <c r="L196" s="286">
        <f>IF('Datos de Indicador'!G251="No dato","x",ROUND(IF('Datos de Indicador'!G251=0,0,IF(LOG('Datos de Indicador'!G251)&gt;L$302,10,IF(LOG('Datos de Indicador'!G251)&lt;L$301,0,10-(L$302-LOG('Datos de Indicador'!G251))/(L$302-L$301)*10))),1))</f>
        <v>0</v>
      </c>
      <c r="M196" s="157">
        <f>IF('Datos de Indicador'!G251="No dato","x",IF('Datos de Indicador'!G251="No dato","x", 'Datos de Indicador'!G251/'Datos de Indicador'!AX251))</f>
        <v>0</v>
      </c>
      <c r="N196" s="158">
        <f t="shared" si="103"/>
        <v>0</v>
      </c>
      <c r="O196" s="156">
        <f t="shared" si="104"/>
        <v>0</v>
      </c>
      <c r="P196" s="155">
        <f t="shared" si="105"/>
        <v>0</v>
      </c>
      <c r="Q196" s="285">
        <f>IF('Datos de Indicador'!I251="No dato","x",ROUND(IF('Datos de Indicador'!I251=0,0,IF(LOG('Datos de Indicador'!I251)&gt;Q$302,10,IF(LOG('Datos de Indicador'!I251)&lt;Q$301,0,10-(Q$302-LOG('Datos de Indicador'!I251))/(Q$302-Q$301)*10))),1))</f>
        <v>0</v>
      </c>
      <c r="R196" s="153">
        <f>IF('Datos de Indicador'!I251="No dato","x",IF('Datos de Indicador'!I251="No dato","x",( 'Datos de Indicador'!I251)/'Datos de Indicador'!AX251))</f>
        <v>0</v>
      </c>
      <c r="S196" s="154">
        <f t="shared" si="106"/>
        <v>0</v>
      </c>
      <c r="T196" s="289">
        <f>IF('Datos de Indicador'!J251="No dato","x",ROUND(IF('Datos de Indicador'!J251=0,0,IF(LOG('Datos de Indicador'!J251)&gt;T$302,10,IF(LOG('Datos de Indicador'!J251)&lt;T$301,0,10-(T$302-LOG('Datos de Indicador'!J251))/(T$302-T$301)*10))),1))</f>
        <v>10</v>
      </c>
      <c r="U196" s="307">
        <f>IF('Datos de Indicador'!J251="No dato","x",IF('Datos de Indicador'!J251="No dato","x", ('Datos de Indicador'!J251)/'Datos de Indicador'!AX251))</f>
        <v>3.2645214741294608E-4</v>
      </c>
      <c r="V196" s="289">
        <f t="shared" si="107"/>
        <v>10</v>
      </c>
      <c r="W196" s="292">
        <f t="shared" si="108"/>
        <v>10</v>
      </c>
      <c r="X196" s="289">
        <f>IF('Datos de Indicador'!K251="No dato","x",ROUND(IF('Datos de Indicador'!K251=0,0,IF(LOG('Datos de Indicador'!K251)&gt;X$302,10,IF(LOG('Datos de Indicador'!K251)&lt;X$301,0,10-(X$302-LOG('Datos de Indicador'!K251))/(X$302-X$301)*10))),1))</f>
        <v>10</v>
      </c>
      <c r="Y196" s="310">
        <f>IF('Datos de Indicador'!K251="No dato","x",IF('Datos de Indicador'!K251="No dato","x", ('Datos de Indicador'!K251)/'Datos de Indicador'!AX251))</f>
        <v>1.6066700679654398E-5</v>
      </c>
      <c r="Z196" s="289">
        <f t="shared" si="109"/>
        <v>10</v>
      </c>
      <c r="AA196" s="291">
        <f t="shared" si="110"/>
        <v>10</v>
      </c>
      <c r="AB196" s="155">
        <f t="shared" si="111"/>
        <v>0</v>
      </c>
      <c r="AC196" s="155">
        <v>0</v>
      </c>
      <c r="AD196" s="155">
        <f t="shared" si="112"/>
        <v>0</v>
      </c>
      <c r="AE196" s="155">
        <v>-0.44876000285148598</v>
      </c>
      <c r="AF196" s="155">
        <f t="shared" si="113"/>
        <v>0.44876000285148598</v>
      </c>
      <c r="AG196" s="155">
        <f t="shared" si="114"/>
        <v>4.9672054108646959</v>
      </c>
      <c r="AH196" s="155">
        <v>0.75599998235702504</v>
      </c>
      <c r="AI196" s="155">
        <v>9.7719993591308505</v>
      </c>
      <c r="AJ196" s="155">
        <v>4.07999992371</v>
      </c>
      <c r="AK196" s="155">
        <v>146</v>
      </c>
      <c r="AL196" s="155">
        <v>-1.60660004615783</v>
      </c>
      <c r="AM196" s="155">
        <v>-2.2532401084899898</v>
      </c>
      <c r="AN196" s="155">
        <v>-2.0706000328063898</v>
      </c>
      <c r="AO196" s="155">
        <v>-3.0740399360656698</v>
      </c>
      <c r="AP196" s="155">
        <f t="shared" si="115"/>
        <v>2.9359222615806799E-2</v>
      </c>
      <c r="AQ196" s="155">
        <f t="shared" si="116"/>
        <v>0.30012282481420249</v>
      </c>
      <c r="AR196" s="155">
        <f t="shared" si="117"/>
        <v>0.13692653310706682</v>
      </c>
      <c r="AS196" s="155">
        <f t="shared" si="118"/>
        <v>3.9495798319327728</v>
      </c>
      <c r="AT196" s="155">
        <f t="shared" si="119"/>
        <v>1.60660004615783</v>
      </c>
      <c r="AU196" s="155">
        <f t="shared" si="120"/>
        <v>2.2532401084899898</v>
      </c>
      <c r="AV196" s="155">
        <f t="shared" si="121"/>
        <v>2.0706000328063898</v>
      </c>
      <c r="AW196" s="155">
        <f t="shared" si="122"/>
        <v>3.0740399360656698</v>
      </c>
      <c r="AX196" s="155">
        <f t="shared" si="123"/>
        <v>0.78947284221308811</v>
      </c>
      <c r="AY196" s="155">
        <f t="shared" si="124"/>
        <v>0.70093986672990038</v>
      </c>
      <c r="AZ196" s="155">
        <f t="shared" si="125"/>
        <v>0.57765028997280299</v>
      </c>
      <c r="BA196" s="155">
        <f t="shared" si="126"/>
        <v>0.11436141180632489</v>
      </c>
      <c r="BB196" s="155">
        <f t="shared" si="127"/>
        <v>5.1364720108048152</v>
      </c>
      <c r="BC196" s="155">
        <f t="shared" si="128"/>
        <v>5.1668437819240172</v>
      </c>
      <c r="BD196" s="155">
        <f t="shared" si="129"/>
        <v>5.1190961371799775</v>
      </c>
      <c r="BE196" s="155">
        <f t="shared" si="130"/>
        <v>5.6773235406231839</v>
      </c>
      <c r="BF196" s="159">
        <f t="shared" si="131"/>
        <v>5.8278675684774486</v>
      </c>
      <c r="BG196" s="223"/>
      <c r="BH196" s="12"/>
      <c r="BI196" s="12"/>
    </row>
    <row r="197" spans="1:61">
      <c r="A197" s="48" t="s">
        <v>316</v>
      </c>
      <c r="B197" s="46" t="s">
        <v>334</v>
      </c>
      <c r="C197" s="160">
        <v>1618</v>
      </c>
      <c r="D197" s="285">
        <f>IF('Datos de Indicador'!E273="No dato","x",ROUND(IF('Datos de Indicador'!E273=0,0,IF(LOG('Datos de Indicador'!E273)&gt;D$302,10,IF(LOG('Datos de Indicador'!E273)&lt;D$301,0,10-(D$302-LOG('Datos de Indicador'!E273))/(D$302-D$301)*10))),1))</f>
        <v>10</v>
      </c>
      <c r="E197" s="153">
        <f>IF('Datos de Indicador'!E273="No dato","x",IF('Datos de Indicador'!E273="No dato","x", ('Datos de Indicador'!E273)/'Datos de Indicador'!AX273))</f>
        <v>3.0248805686987129E-3</v>
      </c>
      <c r="F197" s="154">
        <f t="shared" si="99"/>
        <v>10</v>
      </c>
      <c r="G197" s="155">
        <f t="shared" si="100"/>
        <v>10</v>
      </c>
      <c r="H197" s="285">
        <f>IF('Datos de Indicador'!F273="No dato","x",ROUND(IF('Datos de Indicador'!F273=0,0,IF(LOG('Datos de Indicador'!F273*1/40)&gt;H$302,10,IF(LOG('Datos de Indicador'!F273*1/40)&lt;H$301,0,10-(H$302-LOG('Datos de Indicador'!F273*1/40))/(H$302-H$301)*10))),1))</f>
        <v>0</v>
      </c>
      <c r="I197" s="153">
        <f>IF('Datos de Indicador'!F273="No dato","x",IF('Datos de Indicador'!F273="No dato","x",( 'Datos de Indicador'!F273*1/40)/'Datos de Indicador'!AX273))</f>
        <v>0</v>
      </c>
      <c r="J197" s="154">
        <f t="shared" si="101"/>
        <v>0</v>
      </c>
      <c r="K197" s="156">
        <f t="shared" si="102"/>
        <v>0</v>
      </c>
      <c r="L197" s="286">
        <f>IF('Datos de Indicador'!G273="No dato","x",ROUND(IF('Datos de Indicador'!G273=0,0,IF(LOG('Datos de Indicador'!G273)&gt;L$302,10,IF(LOG('Datos de Indicador'!G273)&lt;L$301,0,10-(L$302-LOG('Datos de Indicador'!G273))/(L$302-L$301)*10))),1))</f>
        <v>0</v>
      </c>
      <c r="M197" s="157">
        <f>IF('Datos de Indicador'!G273="No dato","x",IF('Datos de Indicador'!G273="No dato","x", 'Datos de Indicador'!G273/'Datos de Indicador'!AX273))</f>
        <v>0</v>
      </c>
      <c r="N197" s="158">
        <f t="shared" si="103"/>
        <v>0</v>
      </c>
      <c r="O197" s="156">
        <f t="shared" si="104"/>
        <v>0</v>
      </c>
      <c r="P197" s="155">
        <f t="shared" si="105"/>
        <v>0</v>
      </c>
      <c r="Q197" s="285">
        <f>IF('Datos de Indicador'!I273="No dato","x",ROUND(IF('Datos de Indicador'!I273=0,0,IF(LOG('Datos de Indicador'!I273)&gt;Q$302,10,IF(LOG('Datos de Indicador'!I273)&lt;Q$301,0,10-(Q$302-LOG('Datos de Indicador'!I273))/(Q$302-Q$301)*10))),1))</f>
        <v>0</v>
      </c>
      <c r="R197" s="153">
        <f>IF('Datos de Indicador'!I273="No dato","x",IF('Datos de Indicador'!I273="No dato","x",( 'Datos de Indicador'!I273)/'Datos de Indicador'!AX273))</f>
        <v>0</v>
      </c>
      <c r="S197" s="154">
        <f t="shared" si="106"/>
        <v>0</v>
      </c>
      <c r="T197" s="289">
        <f>IF('Datos de Indicador'!J273="No dato","x",ROUND(IF('Datos de Indicador'!J273=0,0,IF(LOG('Datos de Indicador'!J273)&gt;T$302,10,IF(LOG('Datos de Indicador'!J273)&lt;T$301,0,10-(T$302-LOG('Datos de Indicador'!J273))/(T$302-T$301)*10))),1))</f>
        <v>10</v>
      </c>
      <c r="U197" s="307">
        <f>IF('Datos de Indicador'!J273="No dato","x",IF('Datos de Indicador'!J273="No dato","x", ('Datos de Indicador'!J273)/'Datos de Indicador'!AX273))</f>
        <v>3.4496502777206332E-4</v>
      </c>
      <c r="V197" s="289">
        <f t="shared" si="107"/>
        <v>10</v>
      </c>
      <c r="W197" s="292">
        <f t="shared" si="108"/>
        <v>10</v>
      </c>
      <c r="X197" s="289">
        <f>IF('Datos de Indicador'!K273="No dato","x",ROUND(IF('Datos de Indicador'!K273=0,0,IF(LOG('Datos de Indicador'!K273)&gt;X$302,10,IF(LOG('Datos de Indicador'!K273)&lt;X$301,0,10-(X$302-LOG('Datos de Indicador'!K273))/(X$302-X$301)*10))),1))</f>
        <v>0</v>
      </c>
      <c r="Y197" s="310">
        <f>IF('Datos de Indicador'!K273="No dato","x",IF('Datos de Indicador'!K273="No dato","x", ('Datos de Indicador'!K273)/'Datos de Indicador'!AX273))</f>
        <v>0</v>
      </c>
      <c r="Z197" s="289">
        <f t="shared" si="109"/>
        <v>0</v>
      </c>
      <c r="AA197" s="291">
        <f t="shared" si="110"/>
        <v>0</v>
      </c>
      <c r="AB197" s="155">
        <f t="shared" si="111"/>
        <v>0</v>
      </c>
      <c r="AC197" s="155">
        <v>0</v>
      </c>
      <c r="AD197" s="155">
        <f t="shared" si="112"/>
        <v>0</v>
      </c>
      <c r="AE197" s="155">
        <v>-0.64415997266769398</v>
      </c>
      <c r="AF197" s="155">
        <f t="shared" si="113"/>
        <v>0.64415997266769398</v>
      </c>
      <c r="AG197" s="155">
        <f t="shared" si="114"/>
        <v>9.7493877066952681</v>
      </c>
      <c r="AH197" s="155">
        <v>7.2000004351138999E-2</v>
      </c>
      <c r="AI197" s="155">
        <v>0.72800004482269298</v>
      </c>
      <c r="AJ197" s="155">
        <v>0.27200001478199998</v>
      </c>
      <c r="AK197" s="155">
        <v>118</v>
      </c>
      <c r="AL197" s="155">
        <v>-1.38091993331909</v>
      </c>
      <c r="AM197" s="155">
        <v>-1.62727999687194</v>
      </c>
      <c r="AN197" s="155">
        <v>-1.5970000028610201</v>
      </c>
      <c r="AO197" s="155">
        <v>-2.8659598827361998</v>
      </c>
      <c r="AP197" s="155">
        <f t="shared" si="115"/>
        <v>2.796116673830641E-3</v>
      </c>
      <c r="AQ197" s="155">
        <f t="shared" si="116"/>
        <v>2.2358723316216605E-2</v>
      </c>
      <c r="AR197" s="155">
        <f t="shared" si="117"/>
        <v>9.1284362072496517E-3</v>
      </c>
      <c r="AS197" s="155">
        <f t="shared" si="118"/>
        <v>3.1652661064425769</v>
      </c>
      <c r="AT197" s="155">
        <f t="shared" si="119"/>
        <v>1.38091993331909</v>
      </c>
      <c r="AU197" s="155">
        <f t="shared" si="120"/>
        <v>1.62727999687194</v>
      </c>
      <c r="AV197" s="155">
        <f t="shared" si="121"/>
        <v>1.5970000028610201</v>
      </c>
      <c r="AW197" s="155">
        <f t="shared" si="122"/>
        <v>2.8659598827361998</v>
      </c>
      <c r="AX197" s="155">
        <f t="shared" si="123"/>
        <v>3.6068117341026977</v>
      </c>
      <c r="AY197" s="155">
        <f t="shared" si="124"/>
        <v>6.2380581648318767</v>
      </c>
      <c r="AZ197" s="155">
        <f t="shared" si="125"/>
        <v>6.5613777719873623</v>
      </c>
      <c r="BA197" s="155">
        <f t="shared" si="126"/>
        <v>4.2746313678513372</v>
      </c>
      <c r="BB197" s="155">
        <f t="shared" si="127"/>
        <v>3.9349346417960884</v>
      </c>
      <c r="BC197" s="155">
        <f t="shared" si="128"/>
        <v>4.3767361480246825</v>
      </c>
      <c r="BD197" s="155">
        <f t="shared" si="129"/>
        <v>4.4284177013657686</v>
      </c>
      <c r="BE197" s="155">
        <f t="shared" si="130"/>
        <v>4.5733162457156524</v>
      </c>
      <c r="BF197" s="159">
        <f t="shared" si="131"/>
        <v>4.9582312844492114</v>
      </c>
      <c r="BG197" s="223"/>
      <c r="BH197" s="12"/>
      <c r="BI197" s="12"/>
    </row>
    <row r="198" spans="1:61">
      <c r="A198" s="48" t="s">
        <v>249</v>
      </c>
      <c r="B198" s="46" t="s">
        <v>259</v>
      </c>
      <c r="C198" s="160">
        <v>1017</v>
      </c>
      <c r="D198" s="285">
        <f>IF('Datos de Indicador'!E165="No dato","x",ROUND(IF('Datos de Indicador'!E165=0,0,IF(LOG('Datos de Indicador'!E165)&gt;D$302,10,IF(LOG('Datos de Indicador'!E165)&lt;D$301,0,10-(D$302-LOG('Datos de Indicador'!E165))/(D$302-D$301)*10))),1))</f>
        <v>10</v>
      </c>
      <c r="E198" s="153">
        <f>IF('Datos de Indicador'!E165="No dato","x",IF('Datos de Indicador'!E165="No dato","x", ('Datos de Indicador'!E165)/'Datos de Indicador'!AX165))</f>
        <v>1.8616895018398145E-4</v>
      </c>
      <c r="F198" s="154">
        <f t="shared" si="99"/>
        <v>10</v>
      </c>
      <c r="G198" s="155">
        <f t="shared" si="100"/>
        <v>10</v>
      </c>
      <c r="H198" s="285">
        <f>IF('Datos de Indicador'!F165="No dato","x",ROUND(IF('Datos de Indicador'!F165=0,0,IF(LOG('Datos de Indicador'!F165*1/40)&gt;H$302,10,IF(LOG('Datos de Indicador'!F165*1/40)&lt;H$301,0,10-(H$302-LOG('Datos de Indicador'!F165*1/40))/(H$302-H$301)*10))),1))</f>
        <v>0</v>
      </c>
      <c r="I198" s="153">
        <f>IF('Datos de Indicador'!F165="No dato","x",IF('Datos de Indicador'!F165="No dato","x",( 'Datos de Indicador'!F165*1/40)/'Datos de Indicador'!AX165))</f>
        <v>0</v>
      </c>
      <c r="J198" s="154">
        <f t="shared" si="101"/>
        <v>0</v>
      </c>
      <c r="K198" s="156">
        <f t="shared" si="102"/>
        <v>0</v>
      </c>
      <c r="L198" s="286">
        <f>IF('Datos de Indicador'!G165="No dato","x",ROUND(IF('Datos de Indicador'!G165=0,0,IF(LOG('Datos de Indicador'!G165)&gt;L$302,10,IF(LOG('Datos de Indicador'!G165)&lt;L$301,0,10-(L$302-LOG('Datos de Indicador'!G165))/(L$302-L$301)*10))),1))</f>
        <v>0</v>
      </c>
      <c r="M198" s="157">
        <f>IF('Datos de Indicador'!G165="No dato","x",IF('Datos de Indicador'!G165="No dato","x", 'Datos de Indicador'!G165/'Datos de Indicador'!AX165))</f>
        <v>0</v>
      </c>
      <c r="N198" s="158">
        <f t="shared" si="103"/>
        <v>0</v>
      </c>
      <c r="O198" s="156">
        <f t="shared" si="104"/>
        <v>0</v>
      </c>
      <c r="P198" s="155">
        <f t="shared" si="105"/>
        <v>0</v>
      </c>
      <c r="Q198" s="285">
        <f>IF('Datos de Indicador'!I165="No dato","x",ROUND(IF('Datos de Indicador'!I165=0,0,IF(LOG('Datos de Indicador'!I165)&gt;Q$302,10,IF(LOG('Datos de Indicador'!I165)&lt;Q$301,0,10-(Q$302-LOG('Datos de Indicador'!I165))/(Q$302-Q$301)*10))),1))</f>
        <v>0</v>
      </c>
      <c r="R198" s="153">
        <f>IF('Datos de Indicador'!I165="No dato","x",IF('Datos de Indicador'!I165="No dato","x",( 'Datos de Indicador'!I165)/'Datos de Indicador'!AX165))</f>
        <v>0</v>
      </c>
      <c r="S198" s="154">
        <f t="shared" si="106"/>
        <v>0</v>
      </c>
      <c r="T198" s="289">
        <f>IF('Datos de Indicador'!J165="No dato","x",ROUND(IF('Datos de Indicador'!J165=0,0,IF(LOG('Datos de Indicador'!J165)&gt;T$302,10,IF(LOG('Datos de Indicador'!J165)&lt;T$301,0,10-(T$302-LOG('Datos de Indicador'!J165))/(T$302-T$301)*10))),1))</f>
        <v>10</v>
      </c>
      <c r="U198" s="307">
        <f>IF('Datos de Indicador'!J165="No dato","x",IF('Datos de Indicador'!J165="No dato","x", ('Datos de Indicador'!J165)/'Datos de Indicador'!AX165))</f>
        <v>3.6504007752075085E-4</v>
      </c>
      <c r="V198" s="289">
        <f t="shared" si="107"/>
        <v>10</v>
      </c>
      <c r="W198" s="292">
        <f t="shared" si="108"/>
        <v>10</v>
      </c>
      <c r="X198" s="289">
        <f>IF('Datos de Indicador'!K165="No dato","x",ROUND(IF('Datos de Indicador'!K165=0,0,IF(LOG('Datos de Indicador'!K165)&gt;X$302,10,IF(LOG('Datos de Indicador'!K165)&lt;X$301,0,10-(X$302-LOG('Datos de Indicador'!K165))/(X$302-X$301)*10))),1))</f>
        <v>0</v>
      </c>
      <c r="Y198" s="310">
        <f>IF('Datos de Indicador'!K165="No dato","x",IF('Datos de Indicador'!K165="No dato","x", ('Datos de Indicador'!K165)/'Datos de Indicador'!AX165))</f>
        <v>0</v>
      </c>
      <c r="Z198" s="289">
        <f t="shared" si="109"/>
        <v>0</v>
      </c>
      <c r="AA198" s="291">
        <f t="shared" si="110"/>
        <v>0</v>
      </c>
      <c r="AB198" s="155">
        <f t="shared" si="111"/>
        <v>0</v>
      </c>
      <c r="AC198" s="155">
        <v>0</v>
      </c>
      <c r="AD198" s="155">
        <f t="shared" si="112"/>
        <v>0</v>
      </c>
      <c r="AE198" s="155">
        <v>-0.61944001913070701</v>
      </c>
      <c r="AF198" s="155">
        <f t="shared" si="113"/>
        <v>0.61944001913070701</v>
      </c>
      <c r="AG198" s="155">
        <f t="shared" si="114"/>
        <v>9.1443961897082087</v>
      </c>
      <c r="AH198" s="155">
        <v>0</v>
      </c>
      <c r="AI198" s="155">
        <v>0</v>
      </c>
      <c r="AJ198" s="155">
        <v>0</v>
      </c>
      <c r="AK198" s="155">
        <v>7</v>
      </c>
      <c r="AL198" s="155">
        <v>-1.3912000656127901</v>
      </c>
      <c r="AM198" s="155">
        <v>-1.6371999979019101</v>
      </c>
      <c r="AN198" s="155">
        <v>-1.6089999675750699</v>
      </c>
      <c r="AO198" s="155">
        <v>-2.88859987258911</v>
      </c>
      <c r="AP198" s="155">
        <f t="shared" si="115"/>
        <v>0</v>
      </c>
      <c r="AQ198" s="155">
        <f t="shared" si="116"/>
        <v>0</v>
      </c>
      <c r="AR198" s="155">
        <f t="shared" si="117"/>
        <v>0</v>
      </c>
      <c r="AS198" s="155">
        <f t="shared" si="118"/>
        <v>5.6022408963585436E-2</v>
      </c>
      <c r="AT198" s="155">
        <f t="shared" si="119"/>
        <v>1.3912000656127901</v>
      </c>
      <c r="AU198" s="155">
        <f t="shared" si="120"/>
        <v>1.6371999979019101</v>
      </c>
      <c r="AV198" s="155">
        <f t="shared" si="121"/>
        <v>1.6089999675750699</v>
      </c>
      <c r="AW198" s="155">
        <f t="shared" si="122"/>
        <v>2.88859987258911</v>
      </c>
      <c r="AX198" s="155">
        <f t="shared" si="123"/>
        <v>3.4784769146961385</v>
      </c>
      <c r="AY198" s="155">
        <f t="shared" si="124"/>
        <v>6.1503078142891674</v>
      </c>
      <c r="AZ198" s="155">
        <f t="shared" si="125"/>
        <v>6.409763510791163</v>
      </c>
      <c r="BA198" s="155">
        <f t="shared" si="126"/>
        <v>3.8219764012501427</v>
      </c>
      <c r="BB198" s="155">
        <f t="shared" si="127"/>
        <v>3.9130794857826898</v>
      </c>
      <c r="BC198" s="155">
        <f t="shared" si="128"/>
        <v>4.3583846357148612</v>
      </c>
      <c r="BD198" s="155">
        <f t="shared" si="129"/>
        <v>4.4016272517985273</v>
      </c>
      <c r="BE198" s="155">
        <f t="shared" si="130"/>
        <v>3.9796664683689547</v>
      </c>
      <c r="BF198" s="159">
        <f t="shared" si="131"/>
        <v>4.8573993649513687</v>
      </c>
      <c r="BG198" s="223"/>
      <c r="BH198" s="12"/>
      <c r="BI198" s="12"/>
    </row>
    <row r="199" spans="1:61">
      <c r="A199" s="50" t="s">
        <v>18</v>
      </c>
      <c r="B199" s="46" t="s">
        <v>26</v>
      </c>
      <c r="C199" s="160">
        <v>508</v>
      </c>
      <c r="D199" s="285">
        <f>IF('Datos de Indicador'!E75="No dato","x",ROUND(IF('Datos de Indicador'!E75=0,0,IF(LOG('Datos de Indicador'!E75)&gt;D$302,10,IF(LOG('Datos de Indicador'!E75)&lt;D$301,0,10-(D$302-LOG('Datos de Indicador'!E75))/(D$302-D$301)*10))),1))</f>
        <v>10</v>
      </c>
      <c r="E199" s="153">
        <f>IF('Datos de Indicador'!E75="No dato","x",IF('Datos de Indicador'!E75="No dato","x", ('Datos de Indicador'!E75)/'Datos de Indicador'!AX75))</f>
        <v>5.0101615184979713E-4</v>
      </c>
      <c r="F199" s="154">
        <f t="shared" si="99"/>
        <v>10</v>
      </c>
      <c r="G199" s="155">
        <f t="shared" si="100"/>
        <v>10</v>
      </c>
      <c r="H199" s="285">
        <f>IF('Datos de Indicador'!F75="No dato","x",ROUND(IF('Datos de Indicador'!F75=0,0,IF(LOG('Datos de Indicador'!F75*1/40)&gt;H$302,10,IF(LOG('Datos de Indicador'!F75*1/40)&lt;H$301,0,10-(H$302-LOG('Datos de Indicador'!F75*1/40))/(H$302-H$301)*10))),1))</f>
        <v>0</v>
      </c>
      <c r="I199" s="153">
        <f>IF('Datos de Indicador'!F75="No dato","x",IF('Datos de Indicador'!F75="No dato","x",( 'Datos de Indicador'!F75*1/40)/'Datos de Indicador'!AX75))</f>
        <v>0</v>
      </c>
      <c r="J199" s="154">
        <f t="shared" si="101"/>
        <v>0</v>
      </c>
      <c r="K199" s="156">
        <f t="shared" si="102"/>
        <v>0</v>
      </c>
      <c r="L199" s="286">
        <f>IF('Datos de Indicador'!G75="No dato","x",ROUND(IF('Datos de Indicador'!G75=0,0,IF(LOG('Datos de Indicador'!G75)&gt;L$302,10,IF(LOG('Datos de Indicador'!G75)&lt;L$301,0,10-(L$302-LOG('Datos de Indicador'!G75))/(L$302-L$301)*10))),1))</f>
        <v>0</v>
      </c>
      <c r="M199" s="157">
        <f>IF('Datos de Indicador'!G75="No dato","x",IF('Datos de Indicador'!G75="No dato","x", 'Datos de Indicador'!G75/'Datos de Indicador'!AX75))</f>
        <v>0</v>
      </c>
      <c r="N199" s="158">
        <f t="shared" si="103"/>
        <v>0</v>
      </c>
      <c r="O199" s="156">
        <f t="shared" si="104"/>
        <v>0</v>
      </c>
      <c r="P199" s="155">
        <f t="shared" si="105"/>
        <v>0</v>
      </c>
      <c r="Q199" s="285">
        <f>IF('Datos de Indicador'!I75="No dato","x",ROUND(IF('Datos de Indicador'!I75=0,0,IF(LOG('Datos de Indicador'!I75)&gt;Q$302,10,IF(LOG('Datos de Indicador'!I75)&lt;Q$301,0,10-(Q$302-LOG('Datos de Indicador'!I75))/(Q$302-Q$301)*10))),1))</f>
        <v>0</v>
      </c>
      <c r="R199" s="153">
        <f>IF('Datos de Indicador'!I75="No dato","x",IF('Datos de Indicador'!I75="No dato","x",( 'Datos de Indicador'!I75)/'Datos de Indicador'!AX75))</f>
        <v>0</v>
      </c>
      <c r="S199" s="154">
        <f t="shared" si="106"/>
        <v>0</v>
      </c>
      <c r="T199" s="289">
        <f>IF('Datos de Indicador'!J75="No dato","x",ROUND(IF('Datos de Indicador'!J75=0,0,IF(LOG('Datos de Indicador'!J75)&gt;T$302,10,IF(LOG('Datos de Indicador'!J75)&lt;T$301,0,10-(T$302-LOG('Datos de Indicador'!J75))/(T$302-T$301)*10))),1))</f>
        <v>10</v>
      </c>
      <c r="U199" s="307">
        <f>IF('Datos de Indicador'!J75="No dato","x",IF('Datos de Indicador'!J75="No dato","x", ('Datos de Indicador'!J75)/'Datos de Indicador'!AX75))</f>
        <v>3.3804926172992678E-4</v>
      </c>
      <c r="V199" s="289">
        <f t="shared" si="107"/>
        <v>10</v>
      </c>
      <c r="W199" s="292">
        <f t="shared" si="108"/>
        <v>10</v>
      </c>
      <c r="X199" s="289">
        <f>IF('Datos de Indicador'!K75="No dato","x",ROUND(IF('Datos de Indicador'!K75=0,0,IF(LOG('Datos de Indicador'!K75)&gt;X$302,10,IF(LOG('Datos de Indicador'!K75)&lt;X$301,0,10-(X$302-LOG('Datos de Indicador'!K75))/(X$302-X$301)*10))),1))</f>
        <v>0</v>
      </c>
      <c r="Y199" s="310">
        <f>IF('Datos de Indicador'!K75="No dato","x",IF('Datos de Indicador'!K75="No dato","x", ('Datos de Indicador'!K75)/'Datos de Indicador'!AX75))</f>
        <v>0</v>
      </c>
      <c r="Z199" s="289">
        <f t="shared" si="109"/>
        <v>0</v>
      </c>
      <c r="AA199" s="291">
        <f t="shared" si="110"/>
        <v>0</v>
      </c>
      <c r="AB199" s="155">
        <f t="shared" si="111"/>
        <v>0</v>
      </c>
      <c r="AC199" s="155">
        <v>0.15000000596046401</v>
      </c>
      <c r="AD199" s="155">
        <f t="shared" si="112"/>
        <v>3.1914894885205103E-2</v>
      </c>
      <c r="AE199" s="155">
        <v>-0.45268002152442899</v>
      </c>
      <c r="AF199" s="155">
        <f t="shared" si="113"/>
        <v>0.45268002152442899</v>
      </c>
      <c r="AG199" s="155">
        <f t="shared" si="114"/>
        <v>5.0631432143080932</v>
      </c>
      <c r="AH199" s="155">
        <v>11.400000572204499</v>
      </c>
      <c r="AI199" s="155">
        <v>79.75</v>
      </c>
      <c r="AJ199" s="155">
        <v>48.199996948200003</v>
      </c>
      <c r="AK199" s="155">
        <v>241</v>
      </c>
      <c r="AL199" s="155">
        <v>-1.4989999532699501</v>
      </c>
      <c r="AM199" s="155">
        <v>-1.7200000286102199</v>
      </c>
      <c r="AN199" s="155">
        <v>-1.72399997711181</v>
      </c>
      <c r="AO199" s="155">
        <v>-2.9619998931884699</v>
      </c>
      <c r="AP199" s="155">
        <f t="shared" si="115"/>
        <v>0.44271846882347565</v>
      </c>
      <c r="AQ199" s="155">
        <f t="shared" si="116"/>
        <v>2.449324278410665</v>
      </c>
      <c r="AR199" s="155">
        <f t="shared" si="117"/>
        <v>1.6176124022784013</v>
      </c>
      <c r="AS199" s="155">
        <f t="shared" si="118"/>
        <v>6.6106442577030808</v>
      </c>
      <c r="AT199" s="155">
        <f t="shared" si="119"/>
        <v>1.4989999532699501</v>
      </c>
      <c r="AU199" s="155">
        <f t="shared" si="120"/>
        <v>1.7200000286102199</v>
      </c>
      <c r="AV199" s="155">
        <f t="shared" si="121"/>
        <v>1.72399997711181</v>
      </c>
      <c r="AW199" s="155">
        <f t="shared" si="122"/>
        <v>2.9619998931884699</v>
      </c>
      <c r="AX199" s="155">
        <f t="shared" si="123"/>
        <v>2.1327277823618114</v>
      </c>
      <c r="AY199" s="155">
        <f t="shared" si="124"/>
        <v>5.4178752573115734</v>
      </c>
      <c r="AZ199" s="155">
        <f t="shared" si="125"/>
        <v>4.9567891147035947</v>
      </c>
      <c r="BA199" s="155">
        <f t="shared" si="126"/>
        <v>2.3544455371115478</v>
      </c>
      <c r="BB199" s="155">
        <f t="shared" si="127"/>
        <v>3.762574375197548</v>
      </c>
      <c r="BC199" s="155">
        <f t="shared" si="128"/>
        <v>4.6445332559537063</v>
      </c>
      <c r="BD199" s="155">
        <f t="shared" si="129"/>
        <v>4.429066919497</v>
      </c>
      <c r="BE199" s="155">
        <f t="shared" si="130"/>
        <v>4.8275149658024379</v>
      </c>
      <c r="BF199" s="159">
        <f t="shared" si="131"/>
        <v>4.1825096848655496</v>
      </c>
      <c r="BG199" s="223"/>
      <c r="BH199" s="12"/>
      <c r="BI199" s="12"/>
    </row>
    <row r="200" spans="1:61">
      <c r="A200" s="48" t="s">
        <v>280</v>
      </c>
      <c r="B200" s="46" t="s">
        <v>289</v>
      </c>
      <c r="C200" s="160">
        <v>1411</v>
      </c>
      <c r="D200" s="285">
        <f>IF('Datos de Indicador'!E227="No dato","x",ROUND(IF('Datos de Indicador'!E227=0,0,IF(LOG('Datos de Indicador'!E227)&gt;D$302,10,IF(LOG('Datos de Indicador'!E227)&lt;D$301,0,10-(D$302-LOG('Datos de Indicador'!E227))/(D$302-D$301)*10))),1))</f>
        <v>0</v>
      </c>
      <c r="E200" s="153">
        <f>IF('Datos de Indicador'!E227="No dato","x",IF('Datos de Indicador'!E227="No dato","x", ('Datos de Indicador'!E227)/'Datos de Indicador'!AX227))</f>
        <v>0</v>
      </c>
      <c r="F200" s="154">
        <f t="shared" si="99"/>
        <v>0</v>
      </c>
      <c r="G200" s="155">
        <f t="shared" si="100"/>
        <v>0</v>
      </c>
      <c r="H200" s="285">
        <f>IF('Datos de Indicador'!F227="No dato","x",ROUND(IF('Datos de Indicador'!F227=0,0,IF(LOG('Datos de Indicador'!F227*1/40)&gt;H$302,10,IF(LOG('Datos de Indicador'!F227*1/40)&lt;H$301,0,10-(H$302-LOG('Datos de Indicador'!F227*1/40))/(H$302-H$301)*10))),1))</f>
        <v>0</v>
      </c>
      <c r="I200" s="153">
        <f>IF('Datos de Indicador'!F227="No dato","x",IF('Datos de Indicador'!F227="No dato","x",( 'Datos de Indicador'!F227*1/40)/'Datos de Indicador'!AX227))</f>
        <v>0</v>
      </c>
      <c r="J200" s="154">
        <f t="shared" si="101"/>
        <v>0</v>
      </c>
      <c r="K200" s="156">
        <f t="shared" si="102"/>
        <v>0</v>
      </c>
      <c r="L200" s="286">
        <f>IF('Datos de Indicador'!G227="No dato","x",ROUND(IF('Datos de Indicador'!G227=0,0,IF(LOG('Datos de Indicador'!G227)&gt;L$302,10,IF(LOG('Datos de Indicador'!G227)&lt;L$301,0,10-(L$302-LOG('Datos de Indicador'!G227))/(L$302-L$301)*10))),1))</f>
        <v>0</v>
      </c>
      <c r="M200" s="157">
        <f>IF('Datos de Indicador'!G227="No dato","x",IF('Datos de Indicador'!G227="No dato","x", 'Datos de Indicador'!G227/'Datos de Indicador'!AX227))</f>
        <v>0</v>
      </c>
      <c r="N200" s="158">
        <f t="shared" si="103"/>
        <v>0</v>
      </c>
      <c r="O200" s="156">
        <f t="shared" si="104"/>
        <v>0</v>
      </c>
      <c r="P200" s="155">
        <f t="shared" si="105"/>
        <v>0</v>
      </c>
      <c r="Q200" s="285">
        <f>IF('Datos de Indicador'!I227="No dato","x",ROUND(IF('Datos de Indicador'!I227=0,0,IF(LOG('Datos de Indicador'!I227)&gt;Q$302,10,IF(LOG('Datos de Indicador'!I227)&lt;Q$301,0,10-(Q$302-LOG('Datos de Indicador'!I227))/(Q$302-Q$301)*10))),1))</f>
        <v>10</v>
      </c>
      <c r="R200" s="153">
        <f>IF('Datos de Indicador'!I227="No dato","x",IF('Datos de Indicador'!I227="No dato","x",( 'Datos de Indicador'!I227)/'Datos de Indicador'!AX227))</f>
        <v>1.7350793565037423E-2</v>
      </c>
      <c r="S200" s="154">
        <f t="shared" si="106"/>
        <v>10</v>
      </c>
      <c r="T200" s="289">
        <f>IF('Datos de Indicador'!J227="No dato","x",ROUND(IF('Datos de Indicador'!J227=0,0,IF(LOG('Datos de Indicador'!J227)&gt;T$302,10,IF(LOG('Datos de Indicador'!J227)&lt;T$301,0,10-(T$302-LOG('Datos de Indicador'!J227))/(T$302-T$301)*10))),1))</f>
        <v>10</v>
      </c>
      <c r="U200" s="307">
        <f>IF('Datos de Indicador'!J227="No dato","x",IF('Datos de Indicador'!J227="No dato","x", ('Datos de Indicador'!J227)/'Datos de Indicador'!AX227))</f>
        <v>3.2266242212922289E-4</v>
      </c>
      <c r="V200" s="289">
        <f t="shared" si="107"/>
        <v>10</v>
      </c>
      <c r="W200" s="292">
        <f t="shared" si="108"/>
        <v>10</v>
      </c>
      <c r="X200" s="289">
        <f>IF('Datos de Indicador'!K227="No dato","x",ROUND(IF('Datos de Indicador'!K227=0,0,IF(LOG('Datos de Indicador'!K227)&gt;X$302,10,IF(LOG('Datos de Indicador'!K227)&lt;X$301,0,10-(X$302-LOG('Datos de Indicador'!K227))/(X$302-X$301)*10))),1))</f>
        <v>10</v>
      </c>
      <c r="Y200" s="310">
        <f>IF('Datos de Indicador'!K227="No dato","x",IF('Datos de Indicador'!K227="No dato","x", ('Datos de Indicador'!K227)/'Datos de Indicador'!AX227))</f>
        <v>3.232779049179359E-4</v>
      </c>
      <c r="Z200" s="289">
        <f t="shared" si="109"/>
        <v>10</v>
      </c>
      <c r="AA200" s="291">
        <f t="shared" si="110"/>
        <v>10</v>
      </c>
      <c r="AB200" s="155">
        <f t="shared" si="111"/>
        <v>10</v>
      </c>
      <c r="AC200" s="155">
        <v>0</v>
      </c>
      <c r="AD200" s="155">
        <f t="shared" si="112"/>
        <v>0</v>
      </c>
      <c r="AE200" s="155">
        <v>-0.44584000110626198</v>
      </c>
      <c r="AF200" s="155">
        <f t="shared" si="113"/>
        <v>0.44584000110626198</v>
      </c>
      <c r="AG200" s="155">
        <f t="shared" si="114"/>
        <v>4.8957418345758201</v>
      </c>
      <c r="AH200" s="155">
        <v>0</v>
      </c>
      <c r="AI200" s="155">
        <v>0.36000004410743702</v>
      </c>
      <c r="AJ200" s="155">
        <v>6.0000002384200002E-2</v>
      </c>
      <c r="AK200" s="155">
        <v>89</v>
      </c>
      <c r="AL200" s="155">
        <v>-1.2838000059127801</v>
      </c>
      <c r="AM200" s="155">
        <v>-1.5322000980377199</v>
      </c>
      <c r="AN200" s="155">
        <v>-1.5874000787734901</v>
      </c>
      <c r="AO200" s="155">
        <v>-2.9486000537872301</v>
      </c>
      <c r="AP200" s="155">
        <f t="shared" si="115"/>
        <v>0</v>
      </c>
      <c r="AQ200" s="155">
        <f t="shared" si="116"/>
        <v>1.1056512203902894E-2</v>
      </c>
      <c r="AR200" s="155">
        <f t="shared" si="117"/>
        <v>2.013625604535232E-3</v>
      </c>
      <c r="AS200" s="155">
        <f t="shared" si="118"/>
        <v>2.3529411764705883</v>
      </c>
      <c r="AT200" s="155">
        <f t="shared" si="119"/>
        <v>1.2838000059127801</v>
      </c>
      <c r="AU200" s="155">
        <f t="shared" si="120"/>
        <v>1.5322000980377199</v>
      </c>
      <c r="AV200" s="155">
        <f t="shared" si="121"/>
        <v>1.5874000787734901</v>
      </c>
      <c r="AW200" s="155">
        <f t="shared" si="122"/>
        <v>2.9486000537872301</v>
      </c>
      <c r="AX200" s="155">
        <f t="shared" si="123"/>
        <v>4.8192346862961317</v>
      </c>
      <c r="AY200" s="155">
        <f t="shared" si="124"/>
        <v>7.0791159860016171</v>
      </c>
      <c r="AZ200" s="155">
        <f t="shared" si="125"/>
        <v>6.6826685784816799</v>
      </c>
      <c r="BA200" s="155">
        <f t="shared" si="126"/>
        <v>2.6223566049184051</v>
      </c>
      <c r="BB200" s="155">
        <f t="shared" si="127"/>
        <v>4.1365391143826882</v>
      </c>
      <c r="BC200" s="155">
        <f t="shared" si="128"/>
        <v>4.5150287497009201</v>
      </c>
      <c r="BD200" s="155">
        <f t="shared" si="129"/>
        <v>4.4474470340143695</v>
      </c>
      <c r="BE200" s="155">
        <f t="shared" si="130"/>
        <v>4.1625496302314984</v>
      </c>
      <c r="BF200" s="159">
        <f t="shared" si="131"/>
        <v>4.1492903057626362</v>
      </c>
      <c r="BG200" s="223"/>
      <c r="BH200" s="12"/>
      <c r="BI200" s="12"/>
    </row>
    <row r="201" spans="1:61">
      <c r="A201" s="48" t="s">
        <v>61</v>
      </c>
      <c r="B201" s="46" t="s">
        <v>232</v>
      </c>
      <c r="C201" s="160">
        <v>819</v>
      </c>
      <c r="D201" s="285">
        <f>IF('Datos de Indicador'!E133="No dato","x",ROUND(IF('Datos de Indicador'!E133=0,0,IF(LOG('Datos de Indicador'!E133)&gt;D$302,10,IF(LOG('Datos de Indicador'!E133)&lt;D$301,0,10-(D$302-LOG('Datos de Indicador'!E133))/(D$302-D$301)*10))),1))</f>
        <v>0</v>
      </c>
      <c r="E201" s="153">
        <f>IF('Datos de Indicador'!E133="No dato","x",IF('Datos de Indicador'!E133="No dato","x", ('Datos de Indicador'!E133)/'Datos de Indicador'!AX133))</f>
        <v>0</v>
      </c>
      <c r="F201" s="154">
        <f t="shared" si="99"/>
        <v>0</v>
      </c>
      <c r="G201" s="155">
        <f t="shared" si="100"/>
        <v>0</v>
      </c>
      <c r="H201" s="285">
        <f>IF('Datos de Indicador'!F133="No dato","x",ROUND(IF('Datos de Indicador'!F133=0,0,IF(LOG('Datos de Indicador'!F133*1/40)&gt;H$302,10,IF(LOG('Datos de Indicador'!F133*1/40)&lt;H$301,0,10-(H$302-LOG('Datos de Indicador'!F133*1/40))/(H$302-H$301)*10))),1))</f>
        <v>0</v>
      </c>
      <c r="I201" s="153">
        <f>IF('Datos de Indicador'!F133="No dato","x",IF('Datos de Indicador'!F133="No dato","x",( 'Datos de Indicador'!F133*1/40)/'Datos de Indicador'!AX133))</f>
        <v>0</v>
      </c>
      <c r="J201" s="154">
        <f t="shared" si="101"/>
        <v>0</v>
      </c>
      <c r="K201" s="156">
        <f t="shared" si="102"/>
        <v>0</v>
      </c>
      <c r="L201" s="286">
        <f>IF('Datos de Indicador'!G133="No dato","x",ROUND(IF('Datos de Indicador'!G133=0,0,IF(LOG('Datos de Indicador'!G133)&gt;L$302,10,IF(LOG('Datos de Indicador'!G133)&lt;L$301,0,10-(L$302-LOG('Datos de Indicador'!G133))/(L$302-L$301)*10))),1))</f>
        <v>0</v>
      </c>
      <c r="M201" s="157">
        <f>IF('Datos de Indicador'!G133="No dato","x",IF('Datos de Indicador'!G133="No dato","x", 'Datos de Indicador'!G133/'Datos de Indicador'!AX133))</f>
        <v>0</v>
      </c>
      <c r="N201" s="158">
        <f t="shared" si="103"/>
        <v>0</v>
      </c>
      <c r="O201" s="156">
        <f t="shared" si="104"/>
        <v>0</v>
      </c>
      <c r="P201" s="155">
        <f t="shared" si="105"/>
        <v>0</v>
      </c>
      <c r="Q201" s="285">
        <f>IF('Datos de Indicador'!I133="No dato","x",ROUND(IF('Datos de Indicador'!I133=0,0,IF(LOG('Datos de Indicador'!I133)&gt;Q$302,10,IF(LOG('Datos de Indicador'!I133)&lt;Q$301,0,10-(Q$302-LOG('Datos de Indicador'!I133))/(Q$302-Q$301)*10))),1))</f>
        <v>0</v>
      </c>
      <c r="R201" s="153">
        <f>IF('Datos de Indicador'!I133="No dato","x",IF('Datos de Indicador'!I133="No dato","x",( 'Datos de Indicador'!I133)/'Datos de Indicador'!AX133))</f>
        <v>0</v>
      </c>
      <c r="S201" s="154">
        <f t="shared" si="106"/>
        <v>0</v>
      </c>
      <c r="T201" s="289">
        <f>IF('Datos de Indicador'!J133="No dato","x",ROUND(IF('Datos de Indicador'!J133=0,0,IF(LOG('Datos de Indicador'!J133)&gt;T$302,10,IF(LOG('Datos de Indicador'!J133)&lt;T$301,0,10-(T$302-LOG('Datos de Indicador'!J133))/(T$302-T$301)*10))),1))</f>
        <v>10</v>
      </c>
      <c r="U201" s="307">
        <f>IF('Datos de Indicador'!J133="No dato","x",IF('Datos de Indicador'!J133="No dato","x", ('Datos de Indicador'!J133)/'Datos de Indicador'!AX133))</f>
        <v>3.198869475847893E-4</v>
      </c>
      <c r="V201" s="289">
        <f t="shared" si="107"/>
        <v>10</v>
      </c>
      <c r="W201" s="292">
        <f t="shared" si="108"/>
        <v>10</v>
      </c>
      <c r="X201" s="289">
        <f>IF('Datos de Indicador'!K133="No dato","x",ROUND(IF('Datos de Indicador'!K133=0,0,IF(LOG('Datos de Indicador'!K133)&gt;X$302,10,IF(LOG('Datos de Indicador'!K133)&lt;X$301,0,10-(X$302-LOG('Datos de Indicador'!K133))/(X$302-X$301)*10))),1))</f>
        <v>10</v>
      </c>
      <c r="Y201" s="310">
        <f>IF('Datos de Indicador'!K133="No dato","x",IF('Datos de Indicador'!K133="No dato","x", ('Datos de Indicador'!K133)/'Datos de Indicador'!AX133))</f>
        <v>3.1261113607573859E-4</v>
      </c>
      <c r="Z201" s="289">
        <f t="shared" si="109"/>
        <v>10</v>
      </c>
      <c r="AA201" s="291">
        <f t="shared" si="110"/>
        <v>10</v>
      </c>
      <c r="AB201" s="155">
        <f t="shared" si="111"/>
        <v>0</v>
      </c>
      <c r="AC201" s="155">
        <v>0</v>
      </c>
      <c r="AD201" s="155">
        <f t="shared" si="112"/>
        <v>0</v>
      </c>
      <c r="AE201" s="155">
        <v>-0.506319999694824</v>
      </c>
      <c r="AF201" s="155">
        <f t="shared" si="113"/>
        <v>0.506319999694824</v>
      </c>
      <c r="AG201" s="155">
        <f t="shared" si="114"/>
        <v>6.3759180023312387</v>
      </c>
      <c r="AH201" s="155">
        <v>3.9999999105930002E-2</v>
      </c>
      <c r="AI201" s="155">
        <v>0.87000000476837203</v>
      </c>
      <c r="AJ201" s="155">
        <v>0.24000000953699999</v>
      </c>
      <c r="AK201" s="155">
        <v>111</v>
      </c>
      <c r="AL201" s="155">
        <v>-1.53939998149871</v>
      </c>
      <c r="AM201" s="155">
        <v>-2.0557999610900799</v>
      </c>
      <c r="AN201" s="155">
        <v>-1.91439998149871</v>
      </c>
      <c r="AO201" s="155">
        <v>-3.0282001495361301</v>
      </c>
      <c r="AP201" s="155">
        <f t="shared" si="115"/>
        <v>1.5533980235312621E-3</v>
      </c>
      <c r="AQ201" s="155">
        <f t="shared" si="116"/>
        <v>2.6719901365474204E-2</v>
      </c>
      <c r="AR201" s="155">
        <f t="shared" si="117"/>
        <v>8.0545024181476396E-3</v>
      </c>
      <c r="AS201" s="155">
        <f t="shared" si="118"/>
        <v>2.9691876750700281</v>
      </c>
      <c r="AT201" s="155">
        <f t="shared" si="119"/>
        <v>1.53939998149871</v>
      </c>
      <c r="AU201" s="155">
        <f t="shared" si="120"/>
        <v>2.0557999610900799</v>
      </c>
      <c r="AV201" s="155">
        <f t="shared" si="121"/>
        <v>1.91439998149871</v>
      </c>
      <c r="AW201" s="155">
        <f t="shared" si="122"/>
        <v>3.0282001495361301</v>
      </c>
      <c r="AX201" s="155">
        <f t="shared" si="123"/>
        <v>1.6283830736915608</v>
      </c>
      <c r="AY201" s="155">
        <f t="shared" si="124"/>
        <v>2.4474560307104491</v>
      </c>
      <c r="AZ201" s="155">
        <f t="shared" si="125"/>
        <v>2.5511690412483494</v>
      </c>
      <c r="BA201" s="155">
        <f t="shared" si="126"/>
        <v>1.0308639003384705</v>
      </c>
      <c r="BB201" s="155">
        <f t="shared" si="127"/>
        <v>3.604989411952515</v>
      </c>
      <c r="BC201" s="155">
        <f t="shared" si="128"/>
        <v>3.7456959886793206</v>
      </c>
      <c r="BD201" s="155">
        <f t="shared" si="129"/>
        <v>3.759870590611083</v>
      </c>
      <c r="BE201" s="155">
        <f t="shared" si="130"/>
        <v>4.0000085959014164</v>
      </c>
      <c r="BF201" s="159">
        <f t="shared" si="131"/>
        <v>4.395986333721873</v>
      </c>
      <c r="BG201" s="223"/>
      <c r="BH201" s="12"/>
      <c r="BI201" s="12"/>
    </row>
    <row r="202" spans="1:61">
      <c r="A202" s="48" t="s">
        <v>186</v>
      </c>
      <c r="B202" s="46" t="s">
        <v>198</v>
      </c>
      <c r="C202" s="160">
        <v>613</v>
      </c>
      <c r="D202" s="285">
        <f>IF('Datos de Indicador'!E92="No dato","x",ROUND(IF('Datos de Indicador'!E92=0,0,IF(LOG('Datos de Indicador'!E92)&gt;D$302,10,IF(LOG('Datos de Indicador'!E92)&lt;D$301,0,10-(D$302-LOG('Datos de Indicador'!E92))/(D$302-D$301)*10))),1))</f>
        <v>10</v>
      </c>
      <c r="E202" s="153">
        <f>IF('Datos de Indicador'!E92="No dato","x",IF('Datos de Indicador'!E92="No dato","x", ('Datos de Indicador'!E92)/'Datos de Indicador'!AX92))</f>
        <v>1.8971834955876933E-3</v>
      </c>
      <c r="F202" s="154">
        <f t="shared" si="99"/>
        <v>10</v>
      </c>
      <c r="G202" s="155">
        <f t="shared" si="100"/>
        <v>10</v>
      </c>
      <c r="H202" s="285">
        <f>IF('Datos de Indicador'!F92="No dato","x",ROUND(IF('Datos de Indicador'!F92=0,0,IF(LOG('Datos de Indicador'!F92*1/40)&gt;H$302,10,IF(LOG('Datos de Indicador'!F92*1/40)&lt;H$301,0,10-(H$302-LOG('Datos de Indicador'!F92*1/40))/(H$302-H$301)*10))),1))</f>
        <v>0</v>
      </c>
      <c r="I202" s="153">
        <f>IF('Datos de Indicador'!F92="No dato","x",IF('Datos de Indicador'!F92="No dato","x",( 'Datos de Indicador'!F92*1/40)/'Datos de Indicador'!AX92))</f>
        <v>0</v>
      </c>
      <c r="J202" s="154">
        <f t="shared" si="101"/>
        <v>0</v>
      </c>
      <c r="K202" s="156">
        <f t="shared" si="102"/>
        <v>0</v>
      </c>
      <c r="L202" s="286">
        <f>IF('Datos de Indicador'!G92="No dato","x",ROUND(IF('Datos de Indicador'!G92=0,0,IF(LOG('Datos de Indicador'!G92)&gt;L$302,10,IF(LOG('Datos de Indicador'!G92)&lt;L$301,0,10-(L$302-LOG('Datos de Indicador'!G92))/(L$302-L$301)*10))),1))</f>
        <v>0</v>
      </c>
      <c r="M202" s="157">
        <f>IF('Datos de Indicador'!G92="No dato","x",IF('Datos de Indicador'!G92="No dato","x", 'Datos de Indicador'!G92/'Datos de Indicador'!AX92))</f>
        <v>0</v>
      </c>
      <c r="N202" s="158">
        <f t="shared" si="103"/>
        <v>0</v>
      </c>
      <c r="O202" s="156">
        <f t="shared" si="104"/>
        <v>0</v>
      </c>
      <c r="P202" s="155">
        <f t="shared" si="105"/>
        <v>0</v>
      </c>
      <c r="Q202" s="285">
        <f>IF('Datos de Indicador'!I92="No dato","x",ROUND(IF('Datos de Indicador'!I92=0,0,IF(LOG('Datos de Indicador'!I92)&gt;Q$302,10,IF(LOG('Datos de Indicador'!I92)&lt;Q$301,0,10-(Q$302-LOG('Datos de Indicador'!I92))/(Q$302-Q$301)*10))),1))</f>
        <v>10</v>
      </c>
      <c r="R202" s="153">
        <f>IF('Datos de Indicador'!I92="No dato","x",IF('Datos de Indicador'!I92="No dato","x",( 'Datos de Indicador'!I92)/'Datos de Indicador'!AX92))</f>
        <v>0.13063463498189545</v>
      </c>
      <c r="S202" s="154">
        <f t="shared" si="106"/>
        <v>10</v>
      </c>
      <c r="T202" s="289">
        <f>IF('Datos de Indicador'!J92="No dato","x",ROUND(IF('Datos de Indicador'!J92=0,0,IF(LOG('Datos de Indicador'!J92)&gt;T$302,10,IF(LOG('Datos de Indicador'!J92)&lt;T$301,0,10-(T$302-LOG('Datos de Indicador'!J92))/(T$302-T$301)*10))),1))</f>
        <v>10</v>
      </c>
      <c r="U202" s="307">
        <f>IF('Datos de Indicador'!J92="No dato","x",IF('Datos de Indicador'!J92="No dato","x", ('Datos de Indicador'!J92)/'Datos de Indicador'!AX92))</f>
        <v>3.1514928123848142E-4</v>
      </c>
      <c r="V202" s="289">
        <f t="shared" si="107"/>
        <v>10</v>
      </c>
      <c r="W202" s="292">
        <f t="shared" si="108"/>
        <v>10</v>
      </c>
      <c r="X202" s="289">
        <f>IF('Datos de Indicador'!K92="No dato","x",ROUND(IF('Datos de Indicador'!K92=0,0,IF(LOG('Datos de Indicador'!K92)&gt;X$302,10,IF(LOG('Datos de Indicador'!K92)&lt;X$301,0,10-(X$302-LOG('Datos de Indicador'!K92))/(X$302-X$301)*10))),1))</f>
        <v>0</v>
      </c>
      <c r="Y202" s="310">
        <f>IF('Datos de Indicador'!K92="No dato","x",IF('Datos de Indicador'!K92="No dato","x", ('Datos de Indicador'!K92)/'Datos de Indicador'!AX92))</f>
        <v>0</v>
      </c>
      <c r="Z202" s="289">
        <f t="shared" si="109"/>
        <v>0</v>
      </c>
      <c r="AA202" s="291">
        <f t="shared" si="110"/>
        <v>0</v>
      </c>
      <c r="AB202" s="155">
        <f t="shared" si="111"/>
        <v>10</v>
      </c>
      <c r="AC202" s="155">
        <v>0.89999997615814198</v>
      </c>
      <c r="AD202" s="155">
        <f t="shared" si="112"/>
        <v>0.19148935662939193</v>
      </c>
      <c r="AE202" s="155">
        <v>-0.42603999376297003</v>
      </c>
      <c r="AF202" s="155">
        <f t="shared" si="113"/>
        <v>0.42603999376297003</v>
      </c>
      <c r="AG202" s="155">
        <f t="shared" si="114"/>
        <v>4.4111601600573014</v>
      </c>
      <c r="AH202" s="155">
        <v>20.169998168945298</v>
      </c>
      <c r="AI202" s="155">
        <v>70.649993896484304</v>
      </c>
      <c r="AJ202" s="155">
        <v>45.169998168900001</v>
      </c>
      <c r="AK202" s="155">
        <v>238</v>
      </c>
      <c r="AL202" s="155">
        <v>-1.2635999917984</v>
      </c>
      <c r="AM202" s="155">
        <v>-1.4586000442504801</v>
      </c>
      <c r="AN202" s="155">
        <v>-1.6953999996185301</v>
      </c>
      <c r="AO202" s="155">
        <v>-2.9373998641967698</v>
      </c>
      <c r="AP202" s="155">
        <f t="shared" si="115"/>
        <v>0.78330089976486594</v>
      </c>
      <c r="AQ202" s="155">
        <f t="shared" si="116"/>
        <v>2.1698400667112767</v>
      </c>
      <c r="AR202" s="155">
        <f t="shared" si="117"/>
        <v>1.5159243542573293</v>
      </c>
      <c r="AS202" s="155">
        <f t="shared" si="118"/>
        <v>6.526610644257703</v>
      </c>
      <c r="AT202" s="155">
        <f t="shared" si="119"/>
        <v>1.2635999917984</v>
      </c>
      <c r="AU202" s="155">
        <f t="shared" si="120"/>
        <v>1.4586000442504801</v>
      </c>
      <c r="AV202" s="155">
        <f t="shared" si="121"/>
        <v>1.6953999996185301</v>
      </c>
      <c r="AW202" s="155">
        <f t="shared" si="122"/>
        <v>2.9373998641967698</v>
      </c>
      <c r="AX202" s="155">
        <f t="shared" si="123"/>
        <v>5.0714070406312581</v>
      </c>
      <c r="AY202" s="155">
        <f t="shared" si="124"/>
        <v>7.730167382093267</v>
      </c>
      <c r="AZ202" s="155">
        <f t="shared" si="125"/>
        <v>5.3181372154021469</v>
      </c>
      <c r="BA202" s="155">
        <f t="shared" si="126"/>
        <v>2.8462887479067636</v>
      </c>
      <c r="BB202" s="155">
        <f t="shared" si="127"/>
        <v>4.3091179900660208</v>
      </c>
      <c r="BC202" s="155">
        <f t="shared" si="128"/>
        <v>4.9833345748007574</v>
      </c>
      <c r="BD202" s="155">
        <f t="shared" si="129"/>
        <v>4.4723435949432462</v>
      </c>
      <c r="BE202" s="155">
        <f t="shared" si="130"/>
        <v>4.8954832320274102</v>
      </c>
      <c r="BF202" s="159">
        <f t="shared" si="131"/>
        <v>4.1004415861144485</v>
      </c>
      <c r="BG202" s="223"/>
      <c r="BH202" s="12"/>
      <c r="BI202" s="12"/>
    </row>
    <row r="203" spans="1:61">
      <c r="A203" s="48" t="s">
        <v>249</v>
      </c>
      <c r="B203" s="46" t="s">
        <v>198</v>
      </c>
      <c r="C203" s="160">
        <v>1011</v>
      </c>
      <c r="D203" s="285">
        <f>IF('Datos de Indicador'!E159="No dato","x",ROUND(IF('Datos de Indicador'!E159=0,0,IF(LOG('Datos de Indicador'!E159)&gt;D$302,10,IF(LOG('Datos de Indicador'!E159)&lt;D$301,0,10-(D$302-LOG('Datos de Indicador'!E159))/(D$302-D$301)*10))),1))</f>
        <v>10</v>
      </c>
      <c r="E203" s="153">
        <f>IF('Datos de Indicador'!E159="No dato","x",IF('Datos de Indicador'!E159="No dato","x", ('Datos de Indicador'!E159)/'Datos de Indicador'!AX159))</f>
        <v>7.9781171643492131E-4</v>
      </c>
      <c r="F203" s="154">
        <f t="shared" si="99"/>
        <v>10</v>
      </c>
      <c r="G203" s="155">
        <f t="shared" si="100"/>
        <v>10</v>
      </c>
      <c r="H203" s="285">
        <f>IF('Datos de Indicador'!F159="No dato","x",ROUND(IF('Datos de Indicador'!F159=0,0,IF(LOG('Datos de Indicador'!F159*1/40)&gt;H$302,10,IF(LOG('Datos de Indicador'!F159*1/40)&lt;H$301,0,10-(H$302-LOG('Datos de Indicador'!F159*1/40))/(H$302-H$301)*10))),1))</f>
        <v>0</v>
      </c>
      <c r="I203" s="153">
        <f>IF('Datos de Indicador'!F159="No dato","x",IF('Datos de Indicador'!F159="No dato","x",( 'Datos de Indicador'!F159*1/40)/'Datos de Indicador'!AX159))</f>
        <v>0</v>
      </c>
      <c r="J203" s="154">
        <f t="shared" si="101"/>
        <v>0</v>
      </c>
      <c r="K203" s="156">
        <f t="shared" si="102"/>
        <v>0</v>
      </c>
      <c r="L203" s="286">
        <f>IF('Datos de Indicador'!G159="No dato","x",ROUND(IF('Datos de Indicador'!G159=0,0,IF(LOG('Datos de Indicador'!G159)&gt;L$302,10,IF(LOG('Datos de Indicador'!G159)&lt;L$301,0,10-(L$302-LOG('Datos de Indicador'!G159))/(L$302-L$301)*10))),1))</f>
        <v>0</v>
      </c>
      <c r="M203" s="157">
        <f>IF('Datos de Indicador'!G159="No dato","x",IF('Datos de Indicador'!G159="No dato","x", 'Datos de Indicador'!G159/'Datos de Indicador'!AX159))</f>
        <v>0</v>
      </c>
      <c r="N203" s="158">
        <f t="shared" si="103"/>
        <v>0</v>
      </c>
      <c r="O203" s="156">
        <f t="shared" si="104"/>
        <v>0</v>
      </c>
      <c r="P203" s="155">
        <f t="shared" si="105"/>
        <v>0</v>
      </c>
      <c r="Q203" s="285">
        <f>IF('Datos de Indicador'!I159="No dato","x",ROUND(IF('Datos de Indicador'!I159=0,0,IF(LOG('Datos de Indicador'!I159)&gt;Q$302,10,IF(LOG('Datos de Indicador'!I159)&lt;Q$301,0,10-(Q$302-LOG('Datos de Indicador'!I159))/(Q$302-Q$301)*10))),1))</f>
        <v>0</v>
      </c>
      <c r="R203" s="153">
        <f>IF('Datos de Indicador'!I159="No dato","x",IF('Datos de Indicador'!I159="No dato","x",( 'Datos de Indicador'!I159)/'Datos de Indicador'!AX159))</f>
        <v>0</v>
      </c>
      <c r="S203" s="154">
        <f t="shared" si="106"/>
        <v>0</v>
      </c>
      <c r="T203" s="289">
        <f>IF('Datos de Indicador'!J159="No dato","x",ROUND(IF('Datos de Indicador'!J159=0,0,IF(LOG('Datos de Indicador'!J159)&gt;T$302,10,IF(LOG('Datos de Indicador'!J159)&lt;T$301,0,10-(T$302-LOG('Datos de Indicador'!J159))/(T$302-T$301)*10))),1))</f>
        <v>10</v>
      </c>
      <c r="U203" s="307">
        <f>IF('Datos de Indicador'!J159="No dato","x",IF('Datos de Indicador'!J159="No dato","x", ('Datos de Indicador'!J159)/'Datos de Indicador'!AX159))</f>
        <v>3.5224527011625261E-4</v>
      </c>
      <c r="V203" s="289">
        <f t="shared" si="107"/>
        <v>10</v>
      </c>
      <c r="W203" s="292">
        <f t="shared" si="108"/>
        <v>10</v>
      </c>
      <c r="X203" s="289">
        <f>IF('Datos de Indicador'!K159="No dato","x",ROUND(IF('Datos de Indicador'!K159=0,0,IF(LOG('Datos de Indicador'!K159)&gt;X$302,10,IF(LOG('Datos de Indicador'!K159)&lt;X$301,0,10-(X$302-LOG('Datos de Indicador'!K159))/(X$302-X$301)*10))),1))</f>
        <v>0</v>
      </c>
      <c r="Y203" s="310">
        <f>IF('Datos de Indicador'!K159="No dato","x",IF('Datos de Indicador'!K159="No dato","x", ('Datos de Indicador'!K159)/'Datos de Indicador'!AX159))</f>
        <v>0</v>
      </c>
      <c r="Z203" s="289">
        <f t="shared" si="109"/>
        <v>0</v>
      </c>
      <c r="AA203" s="291">
        <f t="shared" si="110"/>
        <v>0</v>
      </c>
      <c r="AB203" s="155">
        <f t="shared" si="111"/>
        <v>0</v>
      </c>
      <c r="AC203" s="155">
        <v>0</v>
      </c>
      <c r="AD203" s="155">
        <f t="shared" si="112"/>
        <v>0</v>
      </c>
      <c r="AE203" s="155">
        <v>-0.50168001651763905</v>
      </c>
      <c r="AF203" s="155">
        <f t="shared" si="113"/>
        <v>0.50168001651763905</v>
      </c>
      <c r="AG203" s="155">
        <f t="shared" si="114"/>
        <v>6.2623599223389199</v>
      </c>
      <c r="AH203" s="155">
        <v>5.4000001400709E-2</v>
      </c>
      <c r="AI203" s="155">
        <v>0.44600000977516202</v>
      </c>
      <c r="AJ203" s="155">
        <v>0.20400001108599999</v>
      </c>
      <c r="AK203" s="155">
        <v>64</v>
      </c>
      <c r="AL203" s="155">
        <v>-1.43143999576568</v>
      </c>
      <c r="AM203" s="155">
        <v>-1.6677600145339899</v>
      </c>
      <c r="AN203" s="155">
        <v>-1.6310000419616699</v>
      </c>
      <c r="AO203" s="155">
        <v>-2.9091198444366402</v>
      </c>
      <c r="AP203" s="155">
        <f t="shared" si="115"/>
        <v>2.0970874330372429E-3</v>
      </c>
      <c r="AQ203" s="155">
        <f t="shared" si="116"/>
        <v>1.3697788741237596E-2</v>
      </c>
      <c r="AR203" s="155">
        <f t="shared" si="117"/>
        <v>6.8463271554204596E-3</v>
      </c>
      <c r="AS203" s="155">
        <f t="shared" si="118"/>
        <v>1.6526610644257702</v>
      </c>
      <c r="AT203" s="155">
        <f t="shared" si="119"/>
        <v>1.43143999576568</v>
      </c>
      <c r="AU203" s="155">
        <f t="shared" si="120"/>
        <v>1.6677600145339899</v>
      </c>
      <c r="AV203" s="155">
        <f t="shared" si="121"/>
        <v>1.6310000419616699</v>
      </c>
      <c r="AW203" s="155">
        <f t="shared" si="122"/>
        <v>2.9091198444366402</v>
      </c>
      <c r="AX203" s="155">
        <f t="shared" si="123"/>
        <v>2.9761308337737731</v>
      </c>
      <c r="AY203" s="155">
        <f t="shared" si="124"/>
        <v>5.8799800024316573</v>
      </c>
      <c r="AZ203" s="155">
        <f t="shared" si="125"/>
        <v>6.1318022747484875</v>
      </c>
      <c r="BA203" s="155">
        <f t="shared" si="126"/>
        <v>3.4117082327727051</v>
      </c>
      <c r="BB203" s="155">
        <f t="shared" si="127"/>
        <v>3.8297046535344683</v>
      </c>
      <c r="BC203" s="155">
        <f t="shared" si="128"/>
        <v>4.3156129651954833</v>
      </c>
      <c r="BD203" s="155">
        <f t="shared" si="129"/>
        <v>4.3564414336506516</v>
      </c>
      <c r="BE203" s="155">
        <f t="shared" si="130"/>
        <v>4.1773948828664125</v>
      </c>
      <c r="BF203" s="159">
        <f t="shared" si="131"/>
        <v>4.3770599870564864</v>
      </c>
      <c r="BG203" s="223"/>
      <c r="BH203" s="12"/>
      <c r="BI203" s="12"/>
    </row>
    <row r="204" spans="1:61">
      <c r="A204" s="48" t="s">
        <v>142</v>
      </c>
      <c r="B204" s="46" t="s">
        <v>154</v>
      </c>
      <c r="C204" s="160">
        <v>313</v>
      </c>
      <c r="D204" s="285">
        <f>IF('Datos de Indicador'!E36="No dato","x",ROUND(IF('Datos de Indicador'!E36=0,0,IF(LOG('Datos de Indicador'!E36)&gt;D$302,10,IF(LOG('Datos de Indicador'!E36)&lt;D$301,0,10-(D$302-LOG('Datos de Indicador'!E36))/(D$302-D$301)*10))),1))</f>
        <v>10</v>
      </c>
      <c r="E204" s="153">
        <f>IF('Datos de Indicador'!E36="No dato","x",IF('Datos de Indicador'!E36="No dato","x", ('Datos de Indicador'!E36)/'Datos de Indicador'!AX36))</f>
        <v>1.6921998168610789E-3</v>
      </c>
      <c r="F204" s="154">
        <f t="shared" si="99"/>
        <v>10</v>
      </c>
      <c r="G204" s="155">
        <f t="shared" si="100"/>
        <v>10</v>
      </c>
      <c r="H204" s="285">
        <f>IF('Datos de Indicador'!F36="No dato","x",ROUND(IF('Datos de Indicador'!F36=0,0,IF(LOG('Datos de Indicador'!F36*1/40)&gt;H$302,10,IF(LOG('Datos de Indicador'!F36*1/40)&lt;H$301,0,10-(H$302-LOG('Datos de Indicador'!F36*1/40))/(H$302-H$301)*10))),1))</f>
        <v>0</v>
      </c>
      <c r="I204" s="153">
        <f>IF('Datos de Indicador'!F36="No dato","x",IF('Datos de Indicador'!F36="No dato","x",( 'Datos de Indicador'!F36*1/40)/'Datos de Indicador'!AX36))</f>
        <v>0</v>
      </c>
      <c r="J204" s="154">
        <f t="shared" si="101"/>
        <v>0</v>
      </c>
      <c r="K204" s="156">
        <f t="shared" si="102"/>
        <v>0</v>
      </c>
      <c r="L204" s="286">
        <f>IF('Datos de Indicador'!G36="No dato","x",ROUND(IF('Datos de Indicador'!G36=0,0,IF(LOG('Datos de Indicador'!G36)&gt;L$302,10,IF(LOG('Datos de Indicador'!G36)&lt;L$301,0,10-(L$302-LOG('Datos de Indicador'!G36))/(L$302-L$301)*10))),1))</f>
        <v>0</v>
      </c>
      <c r="M204" s="157">
        <f>IF('Datos de Indicador'!G36="No dato","x",IF('Datos de Indicador'!G36="No dato","x", 'Datos de Indicador'!G36/'Datos de Indicador'!AX36))</f>
        <v>0</v>
      </c>
      <c r="N204" s="158">
        <f t="shared" si="103"/>
        <v>0</v>
      </c>
      <c r="O204" s="156">
        <f t="shared" si="104"/>
        <v>0</v>
      </c>
      <c r="P204" s="155">
        <f t="shared" si="105"/>
        <v>0</v>
      </c>
      <c r="Q204" s="285">
        <f>IF('Datos de Indicador'!I36="No dato","x",ROUND(IF('Datos de Indicador'!I36=0,0,IF(LOG('Datos de Indicador'!I36)&gt;Q$302,10,IF(LOG('Datos de Indicador'!I36)&lt;Q$301,0,10-(Q$302-LOG('Datos de Indicador'!I36))/(Q$302-Q$301)*10))),1))</f>
        <v>10</v>
      </c>
      <c r="R204" s="153">
        <f>IF('Datos de Indicador'!I36="No dato","x",IF('Datos de Indicador'!I36="No dato","x",( 'Datos de Indicador'!I36)/'Datos de Indicador'!AX36))</f>
        <v>1.8971704989034069E-2</v>
      </c>
      <c r="S204" s="154">
        <f t="shared" si="106"/>
        <v>10</v>
      </c>
      <c r="T204" s="289">
        <f>IF('Datos de Indicador'!J36="No dato","x",ROUND(IF('Datos de Indicador'!J36=0,0,IF(LOG('Datos de Indicador'!J36)&gt;T$302,10,IF(LOG('Datos de Indicador'!J36)&lt;T$301,0,10-(T$302-LOG('Datos de Indicador'!J36))/(T$302-T$301)*10))),1))</f>
        <v>10</v>
      </c>
      <c r="U204" s="307">
        <f>IF('Datos de Indicador'!J36="No dato","x",IF('Datos de Indicador'!J36="No dato","x", ('Datos de Indicador'!J36)/'Datos de Indicador'!AX36))</f>
        <v>3.3702900239815695E-4</v>
      </c>
      <c r="V204" s="289">
        <f t="shared" si="107"/>
        <v>10</v>
      </c>
      <c r="W204" s="292">
        <f t="shared" si="108"/>
        <v>10</v>
      </c>
      <c r="X204" s="289">
        <f>IF('Datos de Indicador'!K36="No dato","x",ROUND(IF('Datos de Indicador'!K36=0,0,IF(LOG('Datos de Indicador'!K36)&gt;X$302,10,IF(LOG('Datos de Indicador'!K36)&lt;X$301,0,10-(X$302-LOG('Datos de Indicador'!K36))/(X$302-X$301)*10))),1))</f>
        <v>10</v>
      </c>
      <c r="Y204" s="310">
        <f>IF('Datos de Indicador'!K36="No dato","x",IF('Datos de Indicador'!K36="No dato","x", ('Datos de Indicador'!K36)/'Datos de Indicador'!AX36))</f>
        <v>3.1558998758289482E-4</v>
      </c>
      <c r="Z204" s="289">
        <f t="shared" si="109"/>
        <v>10</v>
      </c>
      <c r="AA204" s="291">
        <f t="shared" si="110"/>
        <v>10</v>
      </c>
      <c r="AB204" s="155">
        <f t="shared" si="111"/>
        <v>10</v>
      </c>
      <c r="AC204" s="155">
        <v>0</v>
      </c>
      <c r="AD204" s="155">
        <f t="shared" si="112"/>
        <v>0</v>
      </c>
      <c r="AE204" s="155">
        <v>-0.61375999450683605</v>
      </c>
      <c r="AF204" s="155">
        <f t="shared" si="113"/>
        <v>0.61375999450683605</v>
      </c>
      <c r="AG204" s="155">
        <f t="shared" si="114"/>
        <v>9.0053843299740084</v>
      </c>
      <c r="AH204" s="155">
        <v>9.6000000834464999E-2</v>
      </c>
      <c r="AI204" s="155">
        <v>1.08000004291534</v>
      </c>
      <c r="AJ204" s="155">
        <v>0.46800002455700002</v>
      </c>
      <c r="AK204" s="155">
        <v>106</v>
      </c>
      <c r="AL204" s="155">
        <v>-1.4551600217819201</v>
      </c>
      <c r="AM204" s="155">
        <v>-1.7855200767517001</v>
      </c>
      <c r="AN204" s="155">
        <v>-1.71879994869232</v>
      </c>
      <c r="AO204" s="155">
        <v>-2.9215199947357098</v>
      </c>
      <c r="AP204" s="155">
        <f t="shared" si="115"/>
        <v>3.7281553722122332E-3</v>
      </c>
      <c r="AQ204" s="155">
        <f t="shared" si="116"/>
        <v>3.3169533865794389E-2</v>
      </c>
      <c r="AR204" s="155">
        <f t="shared" si="117"/>
        <v>1.5706279915403E-2</v>
      </c>
      <c r="AS204" s="155">
        <f t="shared" si="118"/>
        <v>2.8291316526610641</v>
      </c>
      <c r="AT204" s="155">
        <f t="shared" si="119"/>
        <v>1.4551600217819201</v>
      </c>
      <c r="AU204" s="155">
        <f t="shared" si="120"/>
        <v>1.7855200767517001</v>
      </c>
      <c r="AV204" s="155">
        <f t="shared" si="121"/>
        <v>1.71879994869232</v>
      </c>
      <c r="AW204" s="155">
        <f t="shared" si="122"/>
        <v>2.9215199947357098</v>
      </c>
      <c r="AX204" s="155">
        <f t="shared" si="123"/>
        <v>2.6800154562529461</v>
      </c>
      <c r="AY204" s="155">
        <f t="shared" si="124"/>
        <v>4.8382979795854784</v>
      </c>
      <c r="AZ204" s="155">
        <f t="shared" si="125"/>
        <v>5.0224891801460476</v>
      </c>
      <c r="BA204" s="155">
        <f t="shared" si="126"/>
        <v>3.1637845518902399</v>
      </c>
      <c r="BB204" s="155">
        <f t="shared" si="127"/>
        <v>5.4472906019375271</v>
      </c>
      <c r="BC204" s="155">
        <f t="shared" si="128"/>
        <v>5.8119112522418783</v>
      </c>
      <c r="BD204" s="155">
        <f t="shared" si="129"/>
        <v>5.839699243343575</v>
      </c>
      <c r="BE204" s="155">
        <f t="shared" si="130"/>
        <v>5.9988193674252166</v>
      </c>
      <c r="BF204" s="159">
        <f t="shared" si="131"/>
        <v>6.5008973883290011</v>
      </c>
      <c r="BG204" s="223"/>
      <c r="BH204" s="12"/>
      <c r="BI204" s="12"/>
    </row>
    <row r="205" spans="1:61">
      <c r="A205" s="48" t="s">
        <v>185</v>
      </c>
      <c r="B205" s="46" t="s">
        <v>154</v>
      </c>
      <c r="C205" s="160">
        <v>416</v>
      </c>
      <c r="D205" s="285">
        <f>IF('Datos de Indicador'!E60="No dato","x",ROUND(IF('Datos de Indicador'!E60=0,0,IF(LOG('Datos de Indicador'!E60)&gt;D$302,10,IF(LOG('Datos de Indicador'!E60)&lt;D$301,0,10-(D$302-LOG('Datos de Indicador'!E60))/(D$302-D$301)*10))),1))</f>
        <v>10</v>
      </c>
      <c r="E205" s="153">
        <f>IF('Datos de Indicador'!E60="No dato","x",IF('Datos de Indicador'!E60="No dato","x", ('Datos de Indicador'!E60)/'Datos de Indicador'!AX60))</f>
        <v>9.3621581567304955E-3</v>
      </c>
      <c r="F205" s="154">
        <f t="shared" si="99"/>
        <v>10</v>
      </c>
      <c r="G205" s="155">
        <f t="shared" si="100"/>
        <v>10</v>
      </c>
      <c r="H205" s="285">
        <f>IF('Datos de Indicador'!F60="No dato","x",ROUND(IF('Datos de Indicador'!F60=0,0,IF(LOG('Datos de Indicador'!F60*1/40)&gt;H$302,10,IF(LOG('Datos de Indicador'!F60*1/40)&lt;H$301,0,10-(H$302-LOG('Datos de Indicador'!F60*1/40))/(H$302-H$301)*10))),1))</f>
        <v>0</v>
      </c>
      <c r="I205" s="153">
        <f>IF('Datos de Indicador'!F60="No dato","x",IF('Datos de Indicador'!F60="No dato","x",( 'Datos de Indicador'!F60*1/40)/'Datos de Indicador'!AX60))</f>
        <v>0</v>
      </c>
      <c r="J205" s="154">
        <f t="shared" si="101"/>
        <v>0</v>
      </c>
      <c r="K205" s="156">
        <f t="shared" si="102"/>
        <v>0</v>
      </c>
      <c r="L205" s="286">
        <f>IF('Datos de Indicador'!G60="No dato","x",ROUND(IF('Datos de Indicador'!G60=0,0,IF(LOG('Datos de Indicador'!G60)&gt;L$302,10,IF(LOG('Datos de Indicador'!G60)&lt;L$301,0,10-(L$302-LOG('Datos de Indicador'!G60))/(L$302-L$301)*10))),1))</f>
        <v>0</v>
      </c>
      <c r="M205" s="157">
        <f>IF('Datos de Indicador'!G60="No dato","x",IF('Datos de Indicador'!G60="No dato","x", 'Datos de Indicador'!G60/'Datos de Indicador'!AX60))</f>
        <v>0</v>
      </c>
      <c r="N205" s="158">
        <f t="shared" si="103"/>
        <v>0</v>
      </c>
      <c r="O205" s="156">
        <f t="shared" si="104"/>
        <v>0</v>
      </c>
      <c r="P205" s="155">
        <f t="shared" si="105"/>
        <v>0</v>
      </c>
      <c r="Q205" s="285">
        <f>IF('Datos de Indicador'!I60="No dato","x",ROUND(IF('Datos de Indicador'!I60=0,0,IF(LOG('Datos de Indicador'!I60)&gt;Q$302,10,IF(LOG('Datos de Indicador'!I60)&lt;Q$301,0,10-(Q$302-LOG('Datos de Indicador'!I60))/(Q$302-Q$301)*10))),1))</f>
        <v>0</v>
      </c>
      <c r="R205" s="153">
        <f>IF('Datos de Indicador'!I60="No dato","x",IF('Datos de Indicador'!I60="No dato","x",( 'Datos de Indicador'!I60)/'Datos de Indicador'!AX60))</f>
        <v>0</v>
      </c>
      <c r="S205" s="154">
        <f t="shared" si="106"/>
        <v>0</v>
      </c>
      <c r="T205" s="289">
        <f>IF('Datos de Indicador'!J60="No dato","x",ROUND(IF('Datos de Indicador'!J60=0,0,IF(LOG('Datos de Indicador'!J60)&gt;T$302,10,IF(LOG('Datos de Indicador'!J60)&lt;T$301,0,10-(T$302-LOG('Datos de Indicador'!J60))/(T$302-T$301)*10))),1))</f>
        <v>10</v>
      </c>
      <c r="U205" s="307">
        <f>IF('Datos de Indicador'!J60="No dato","x",IF('Datos de Indicador'!J60="No dato","x", ('Datos de Indicador'!J60)/'Datos de Indicador'!AX60))</f>
        <v>3.0936952836634323E-4</v>
      </c>
      <c r="V205" s="289">
        <f t="shared" si="107"/>
        <v>10</v>
      </c>
      <c r="W205" s="292">
        <f t="shared" si="108"/>
        <v>10</v>
      </c>
      <c r="X205" s="289">
        <f>IF('Datos de Indicador'!K60="No dato","x",ROUND(IF('Datos de Indicador'!K60=0,0,IF(LOG('Datos de Indicador'!K60)&gt;X$302,10,IF(LOG('Datos de Indicador'!K60)&lt;X$301,0,10-(X$302-LOG('Datos de Indicador'!K60))/(X$302-X$301)*10))),1))</f>
        <v>10</v>
      </c>
      <c r="Y205" s="310">
        <f>IF('Datos de Indicador'!K60="No dato","x",IF('Datos de Indicador'!K60="No dato","x", ('Datos de Indicador'!K60)/'Datos de Indicador'!AX60))</f>
        <v>2.7211630601022517E-4</v>
      </c>
      <c r="Z205" s="289">
        <f t="shared" si="109"/>
        <v>10</v>
      </c>
      <c r="AA205" s="291">
        <f t="shared" si="110"/>
        <v>10</v>
      </c>
      <c r="AB205" s="155">
        <f t="shared" si="111"/>
        <v>0</v>
      </c>
      <c r="AC205" s="155">
        <v>0</v>
      </c>
      <c r="AD205" s="155">
        <f t="shared" si="112"/>
        <v>0</v>
      </c>
      <c r="AE205" s="155">
        <v>-0.56812000274658203</v>
      </c>
      <c r="AF205" s="155">
        <f t="shared" si="113"/>
        <v>0.56812000274658203</v>
      </c>
      <c r="AG205" s="155">
        <f t="shared" si="114"/>
        <v>7.8883997123047598</v>
      </c>
      <c r="AH205" s="155">
        <v>0.26399999856948902</v>
      </c>
      <c r="AI205" s="155">
        <v>2.5699999332427899</v>
      </c>
      <c r="AJ205" s="155">
        <v>0.96000003814699997</v>
      </c>
      <c r="AK205" s="155">
        <v>171</v>
      </c>
      <c r="AL205" s="155">
        <v>-1.32675993442535</v>
      </c>
      <c r="AM205" s="155">
        <v>-1.3559600114822301</v>
      </c>
      <c r="AN205" s="155">
        <v>-1.62539994716644</v>
      </c>
      <c r="AO205" s="155">
        <v>-2.87808012962341</v>
      </c>
      <c r="AP205" s="155">
        <f t="shared" si="115"/>
        <v>1.0252427128912195E-2</v>
      </c>
      <c r="AQ205" s="155">
        <f t="shared" si="116"/>
        <v>7.8931200401321039E-2</v>
      </c>
      <c r="AR205" s="155">
        <f t="shared" si="117"/>
        <v>3.2218009672557002E-2</v>
      </c>
      <c r="AS205" s="155">
        <f t="shared" si="118"/>
        <v>4.6498599439775914</v>
      </c>
      <c r="AT205" s="155">
        <f t="shared" si="119"/>
        <v>1.32675993442535</v>
      </c>
      <c r="AU205" s="155">
        <f t="shared" si="120"/>
        <v>1.3559600114822301</v>
      </c>
      <c r="AV205" s="155">
        <f t="shared" si="121"/>
        <v>1.62539994716644</v>
      </c>
      <c r="AW205" s="155">
        <f t="shared" si="122"/>
        <v>2.87808012962341</v>
      </c>
      <c r="AX205" s="155">
        <f t="shared" si="123"/>
        <v>4.2829327682013609</v>
      </c>
      <c r="AY205" s="155">
        <f t="shared" si="124"/>
        <v>8.6381006401562797</v>
      </c>
      <c r="AZ205" s="155">
        <f t="shared" si="125"/>
        <v>6.2025570023864258</v>
      </c>
      <c r="BA205" s="155">
        <f t="shared" si="126"/>
        <v>4.032303964633746</v>
      </c>
      <c r="BB205" s="155">
        <f t="shared" si="127"/>
        <v>5.715530865888379</v>
      </c>
      <c r="BC205" s="155">
        <f t="shared" si="128"/>
        <v>6.4528386400929341</v>
      </c>
      <c r="BD205" s="155">
        <f t="shared" si="129"/>
        <v>6.0391291686764967</v>
      </c>
      <c r="BE205" s="155">
        <f t="shared" si="130"/>
        <v>6.4470273181018891</v>
      </c>
      <c r="BF205" s="159">
        <f t="shared" si="131"/>
        <v>6.3147332853841265</v>
      </c>
      <c r="BG205" s="223"/>
      <c r="BH205" s="12"/>
      <c r="BI205" s="12"/>
    </row>
    <row r="206" spans="1:61">
      <c r="A206" s="48" t="s">
        <v>280</v>
      </c>
      <c r="B206" s="46" t="s">
        <v>290</v>
      </c>
      <c r="C206" s="160">
        <v>1412</v>
      </c>
      <c r="D206" s="285">
        <f>IF('Datos de Indicador'!E228="No dato","x",ROUND(IF('Datos de Indicador'!E228=0,0,IF(LOG('Datos de Indicador'!E228)&gt;D$302,10,IF(LOG('Datos de Indicador'!E228)&lt;D$301,0,10-(D$302-LOG('Datos de Indicador'!E228))/(D$302-D$301)*10))),1))</f>
        <v>10</v>
      </c>
      <c r="E206" s="153">
        <f>IF('Datos de Indicador'!E228="No dato","x",IF('Datos de Indicador'!E228="No dato","x", ('Datos de Indicador'!E228)/'Datos de Indicador'!AX228))</f>
        <v>2.7639527750701284E-3</v>
      </c>
      <c r="F206" s="154">
        <f t="shared" si="99"/>
        <v>10</v>
      </c>
      <c r="G206" s="155">
        <f t="shared" si="100"/>
        <v>10</v>
      </c>
      <c r="H206" s="285">
        <f>IF('Datos de Indicador'!F228="No dato","x",ROUND(IF('Datos de Indicador'!F228=0,0,IF(LOG('Datos de Indicador'!F228*1/40)&gt;H$302,10,IF(LOG('Datos de Indicador'!F228*1/40)&lt;H$301,0,10-(H$302-LOG('Datos de Indicador'!F228*1/40))/(H$302-H$301)*10))),1))</f>
        <v>0</v>
      </c>
      <c r="I206" s="153">
        <f>IF('Datos de Indicador'!F228="No dato","x",IF('Datos de Indicador'!F228="No dato","x",( 'Datos de Indicador'!F228*1/40)/'Datos de Indicador'!AX228))</f>
        <v>0</v>
      </c>
      <c r="J206" s="154">
        <f t="shared" si="101"/>
        <v>0</v>
      </c>
      <c r="K206" s="156">
        <f t="shared" si="102"/>
        <v>0</v>
      </c>
      <c r="L206" s="286">
        <f>IF('Datos de Indicador'!G228="No dato","x",ROUND(IF('Datos de Indicador'!G228=0,0,IF(LOG('Datos de Indicador'!G228)&gt;L$302,10,IF(LOG('Datos de Indicador'!G228)&lt;L$301,0,10-(L$302-LOG('Datos de Indicador'!G228))/(L$302-L$301)*10))),1))</f>
        <v>0</v>
      </c>
      <c r="M206" s="157">
        <f>IF('Datos de Indicador'!G228="No dato","x",IF('Datos de Indicador'!G228="No dato","x", 'Datos de Indicador'!G228/'Datos de Indicador'!AX228))</f>
        <v>0</v>
      </c>
      <c r="N206" s="158">
        <f t="shared" si="103"/>
        <v>0</v>
      </c>
      <c r="O206" s="156">
        <f t="shared" si="104"/>
        <v>0</v>
      </c>
      <c r="P206" s="155">
        <f t="shared" si="105"/>
        <v>0</v>
      </c>
      <c r="Q206" s="285">
        <f>IF('Datos de Indicador'!I228="No dato","x",ROUND(IF('Datos de Indicador'!I228=0,0,IF(LOG('Datos de Indicador'!I228)&gt;Q$302,10,IF(LOG('Datos de Indicador'!I228)&lt;Q$301,0,10-(Q$302-LOG('Datos de Indicador'!I228))/(Q$302-Q$301)*10))),1))</f>
        <v>10</v>
      </c>
      <c r="R206" s="153">
        <f>IF('Datos de Indicador'!I228="No dato","x",IF('Datos de Indicador'!I228="No dato","x",( 'Datos de Indicador'!I228)/'Datos de Indicador'!AX228))</f>
        <v>2.005094130235827E-2</v>
      </c>
      <c r="S206" s="154">
        <f t="shared" si="106"/>
        <v>10</v>
      </c>
      <c r="T206" s="289">
        <f>IF('Datos de Indicador'!J228="No dato","x",ROUND(IF('Datos de Indicador'!J228=0,0,IF(LOG('Datos de Indicador'!J228)&gt;T$302,10,IF(LOG('Datos de Indicador'!J228)&lt;T$301,0,10-(T$302-LOG('Datos de Indicador'!J228))/(T$302-T$301)*10))),1))</f>
        <v>10</v>
      </c>
      <c r="U206" s="307">
        <f>IF('Datos de Indicador'!J228="No dato","x",IF('Datos de Indicador'!J228="No dato","x", ('Datos de Indicador'!J228)/'Datos de Indicador'!AX228))</f>
        <v>3.3167433300841539E-4</v>
      </c>
      <c r="V206" s="289">
        <f t="shared" si="107"/>
        <v>10</v>
      </c>
      <c r="W206" s="292">
        <f t="shared" si="108"/>
        <v>10</v>
      </c>
      <c r="X206" s="289">
        <f>IF('Datos de Indicador'!K228="No dato","x",ROUND(IF('Datos de Indicador'!K228=0,0,IF(LOG('Datos de Indicador'!K228)&gt;X$302,10,IF(LOG('Datos de Indicador'!K228)&lt;X$301,0,10-(X$302-LOG('Datos de Indicador'!K228))/(X$302-X$301)*10))),1))</f>
        <v>10</v>
      </c>
      <c r="Y206" s="310">
        <f>IF('Datos de Indicador'!K228="No dato","x",IF('Datos de Indicador'!K228="No dato","x", ('Datos de Indicador'!K228)/'Datos de Indicador'!AX228))</f>
        <v>8.6216260103214612E-4</v>
      </c>
      <c r="Z206" s="289">
        <f t="shared" si="109"/>
        <v>10</v>
      </c>
      <c r="AA206" s="291">
        <f t="shared" si="110"/>
        <v>10</v>
      </c>
      <c r="AB206" s="155">
        <f t="shared" si="111"/>
        <v>10</v>
      </c>
      <c r="AC206" s="155">
        <v>0</v>
      </c>
      <c r="AD206" s="155">
        <f t="shared" si="112"/>
        <v>0</v>
      </c>
      <c r="AE206" s="155">
        <v>-0.60996001958847001</v>
      </c>
      <c r="AF206" s="155">
        <f t="shared" si="113"/>
        <v>0.60996001958847001</v>
      </c>
      <c r="AG206" s="155">
        <f t="shared" si="114"/>
        <v>8.9123844549161841</v>
      </c>
      <c r="AH206" s="155">
        <v>0</v>
      </c>
      <c r="AI206" s="155">
        <v>5.2000001072884001E-2</v>
      </c>
      <c r="AJ206" s="155">
        <v>0</v>
      </c>
      <c r="AK206" s="155">
        <v>76</v>
      </c>
      <c r="AL206" s="155">
        <v>-1.3356399536132799</v>
      </c>
      <c r="AM206" s="155">
        <v>-1.53924000263214</v>
      </c>
      <c r="AN206" s="155">
        <v>-1.6331599950790401</v>
      </c>
      <c r="AO206" s="155">
        <v>-2.9286000728607098</v>
      </c>
      <c r="AP206" s="155">
        <f t="shared" si="115"/>
        <v>0</v>
      </c>
      <c r="AQ206" s="155">
        <f t="shared" si="116"/>
        <v>1.5970516000651464E-3</v>
      </c>
      <c r="AR206" s="155">
        <f t="shared" si="117"/>
        <v>0</v>
      </c>
      <c r="AS206" s="155">
        <f t="shared" si="118"/>
        <v>1.9887955182072827</v>
      </c>
      <c r="AT206" s="155">
        <f t="shared" si="119"/>
        <v>1.3356399536132799</v>
      </c>
      <c r="AU206" s="155">
        <f t="shared" si="120"/>
        <v>1.53924000263214</v>
      </c>
      <c r="AV206" s="155">
        <f t="shared" si="121"/>
        <v>1.6331599950790401</v>
      </c>
      <c r="AW206" s="155">
        <f t="shared" si="122"/>
        <v>2.9286000728607098</v>
      </c>
      <c r="AX206" s="155">
        <f t="shared" si="123"/>
        <v>4.1720766404540406</v>
      </c>
      <c r="AY206" s="155">
        <f t="shared" si="124"/>
        <v>7.0168423940855229</v>
      </c>
      <c r="AZ206" s="155">
        <f t="shared" si="125"/>
        <v>6.1045122198264856</v>
      </c>
      <c r="BA206" s="155">
        <f t="shared" si="126"/>
        <v>3.022228281413653</v>
      </c>
      <c r="BB206" s="155">
        <f t="shared" si="127"/>
        <v>5.6953461067423392</v>
      </c>
      <c r="BC206" s="155">
        <f t="shared" si="128"/>
        <v>6.1697399076142645</v>
      </c>
      <c r="BD206" s="155">
        <f t="shared" si="129"/>
        <v>6.0174187033044149</v>
      </c>
      <c r="BE206" s="155">
        <f t="shared" si="130"/>
        <v>5.8351706332701561</v>
      </c>
      <c r="BF206" s="159">
        <f t="shared" si="131"/>
        <v>6.4853974091526974</v>
      </c>
      <c r="BG206" s="223"/>
      <c r="BH206" s="12"/>
      <c r="BI206" s="12"/>
    </row>
    <row r="207" spans="1:61">
      <c r="A207" s="48" t="s">
        <v>185</v>
      </c>
      <c r="B207" s="46" t="s">
        <v>176</v>
      </c>
      <c r="C207" s="160">
        <v>417</v>
      </c>
      <c r="D207" s="285">
        <f>IF('Datos de Indicador'!E61="No dato","x",ROUND(IF('Datos de Indicador'!E61=0,0,IF(LOG('Datos de Indicador'!E61)&gt;D$302,10,IF(LOG('Datos de Indicador'!E61)&lt;D$301,0,10-(D$302-LOG('Datos de Indicador'!E61))/(D$302-D$301)*10))),1))</f>
        <v>10</v>
      </c>
      <c r="E207" s="153">
        <f>IF('Datos de Indicador'!E61="No dato","x",IF('Datos de Indicador'!E61="No dato","x", ('Datos de Indicador'!E61)/'Datos de Indicador'!AX61))</f>
        <v>7.1684279494138375E-4</v>
      </c>
      <c r="F207" s="154">
        <f t="shared" si="99"/>
        <v>10</v>
      </c>
      <c r="G207" s="155">
        <f t="shared" si="100"/>
        <v>10</v>
      </c>
      <c r="H207" s="285">
        <f>IF('Datos de Indicador'!F61="No dato","x",ROUND(IF('Datos de Indicador'!F61=0,0,IF(LOG('Datos de Indicador'!F61*1/40)&gt;H$302,10,IF(LOG('Datos de Indicador'!F61*1/40)&lt;H$301,0,10-(H$302-LOG('Datos de Indicador'!F61*1/40))/(H$302-H$301)*10))),1))</f>
        <v>0</v>
      </c>
      <c r="I207" s="153">
        <f>IF('Datos de Indicador'!F61="No dato","x",IF('Datos de Indicador'!F61="No dato","x",( 'Datos de Indicador'!F61*1/40)/'Datos de Indicador'!AX61))</f>
        <v>0</v>
      </c>
      <c r="J207" s="154">
        <f t="shared" si="101"/>
        <v>0</v>
      </c>
      <c r="K207" s="156">
        <f t="shared" si="102"/>
        <v>0</v>
      </c>
      <c r="L207" s="286">
        <f>IF('Datos de Indicador'!G61="No dato","x",ROUND(IF('Datos de Indicador'!G61=0,0,IF(LOG('Datos de Indicador'!G61)&gt;L$302,10,IF(LOG('Datos de Indicador'!G61)&lt;L$301,0,10-(L$302-LOG('Datos de Indicador'!G61))/(L$302-L$301)*10))),1))</f>
        <v>0</v>
      </c>
      <c r="M207" s="157">
        <f>IF('Datos de Indicador'!G61="No dato","x",IF('Datos de Indicador'!G61="No dato","x", 'Datos de Indicador'!G61/'Datos de Indicador'!AX61))</f>
        <v>0</v>
      </c>
      <c r="N207" s="158">
        <f t="shared" si="103"/>
        <v>0</v>
      </c>
      <c r="O207" s="156">
        <f t="shared" si="104"/>
        <v>0</v>
      </c>
      <c r="P207" s="155">
        <f t="shared" si="105"/>
        <v>0</v>
      </c>
      <c r="Q207" s="285">
        <f>IF('Datos de Indicador'!I61="No dato","x",ROUND(IF('Datos de Indicador'!I61=0,0,IF(LOG('Datos de Indicador'!I61)&gt;Q$302,10,IF(LOG('Datos de Indicador'!I61)&lt;Q$301,0,10-(Q$302-LOG('Datos de Indicador'!I61))/(Q$302-Q$301)*10))),1))</f>
        <v>0</v>
      </c>
      <c r="R207" s="153">
        <f>IF('Datos de Indicador'!I61="No dato","x",IF('Datos de Indicador'!I61="No dato","x",( 'Datos de Indicador'!I61)/'Datos de Indicador'!AX61))</f>
        <v>0</v>
      </c>
      <c r="S207" s="154">
        <f t="shared" si="106"/>
        <v>0</v>
      </c>
      <c r="T207" s="289">
        <f>IF('Datos de Indicador'!J61="No dato","x",ROUND(IF('Datos de Indicador'!J61=0,0,IF(LOG('Datos de Indicador'!J61)&gt;T$302,10,IF(LOG('Datos de Indicador'!J61)&lt;T$301,0,10-(T$302-LOG('Datos de Indicador'!J61))/(T$302-T$301)*10))),1))</f>
        <v>10</v>
      </c>
      <c r="U207" s="307">
        <f>IF('Datos de Indicador'!J61="No dato","x",IF('Datos de Indicador'!J61="No dato","x", ('Datos de Indicador'!J61)/'Datos de Indicador'!AX61))</f>
        <v>3.198695919587442E-4</v>
      </c>
      <c r="V207" s="289">
        <f t="shared" si="107"/>
        <v>10</v>
      </c>
      <c r="W207" s="292">
        <f t="shared" si="108"/>
        <v>10</v>
      </c>
      <c r="X207" s="289">
        <f>IF('Datos de Indicador'!K61="No dato","x",ROUND(IF('Datos de Indicador'!K61=0,0,IF(LOG('Datos de Indicador'!K61)&gt;X$302,10,IF(LOG('Datos de Indicador'!K61)&lt;X$301,0,10-(X$302-LOG('Datos de Indicador'!K61))/(X$302-X$301)*10))),1))</f>
        <v>10</v>
      </c>
      <c r="Y207" s="310">
        <f>IF('Datos de Indicador'!K61="No dato","x",IF('Datos de Indicador'!K61="No dato","x", ('Datos de Indicador'!K61)/'Datos de Indicador'!AX61))</f>
        <v>2.7481677799158418E-4</v>
      </c>
      <c r="Z207" s="289">
        <f t="shared" si="109"/>
        <v>10</v>
      </c>
      <c r="AA207" s="291">
        <f t="shared" si="110"/>
        <v>10</v>
      </c>
      <c r="AB207" s="155">
        <f t="shared" si="111"/>
        <v>0</v>
      </c>
      <c r="AC207" s="155">
        <v>0</v>
      </c>
      <c r="AD207" s="155">
        <f t="shared" si="112"/>
        <v>0</v>
      </c>
      <c r="AE207" s="155">
        <v>-0.56095999479293801</v>
      </c>
      <c r="AF207" s="155">
        <f t="shared" si="113"/>
        <v>0.56095999479293801</v>
      </c>
      <c r="AG207" s="155">
        <f t="shared" si="114"/>
        <v>7.7131670175089067</v>
      </c>
      <c r="AH207" s="155">
        <v>0.13199999928474401</v>
      </c>
      <c r="AI207" s="155">
        <v>1.2619999647140501</v>
      </c>
      <c r="AJ207" s="155">
        <v>0.35400000214600003</v>
      </c>
      <c r="AK207" s="155">
        <v>149</v>
      </c>
      <c r="AL207" s="155">
        <v>-1.3610800504684399</v>
      </c>
      <c r="AM207" s="155">
        <v>-1.45823991298675</v>
      </c>
      <c r="AN207" s="155">
        <v>-1.65199995040893</v>
      </c>
      <c r="AO207" s="155">
        <v>-2.9102001190185498</v>
      </c>
      <c r="AP207" s="155">
        <f t="shared" si="115"/>
        <v>5.1262135644560784E-3</v>
      </c>
      <c r="AQ207" s="155">
        <f t="shared" si="116"/>
        <v>3.8759211948934488E-2</v>
      </c>
      <c r="AR207" s="155">
        <f t="shared" si="117"/>
        <v>1.1880390666691422E-2</v>
      </c>
      <c r="AS207" s="155">
        <f t="shared" si="118"/>
        <v>4.0336134453781511</v>
      </c>
      <c r="AT207" s="155">
        <f t="shared" si="119"/>
        <v>1.3610800504684399</v>
      </c>
      <c r="AU207" s="155">
        <f t="shared" si="120"/>
        <v>1.45823991298675</v>
      </c>
      <c r="AV207" s="155">
        <f t="shared" si="121"/>
        <v>1.65199995040893</v>
      </c>
      <c r="AW207" s="155">
        <f t="shared" si="122"/>
        <v>2.9102001190185498</v>
      </c>
      <c r="AX207" s="155">
        <f t="shared" si="123"/>
        <v>3.8544882921413337</v>
      </c>
      <c r="AY207" s="155">
        <f t="shared" si="124"/>
        <v>7.7333530314231638</v>
      </c>
      <c r="AZ207" s="155">
        <f t="shared" si="125"/>
        <v>5.8664776941943977</v>
      </c>
      <c r="BA207" s="155">
        <f t="shared" si="126"/>
        <v>3.39010965176753</v>
      </c>
      <c r="BB207" s="155">
        <f t="shared" si="127"/>
        <v>5.6432690842842987</v>
      </c>
      <c r="BC207" s="155">
        <f t="shared" si="128"/>
        <v>6.2953520405620162</v>
      </c>
      <c r="BD207" s="155">
        <f t="shared" si="129"/>
        <v>5.9797263474768485</v>
      </c>
      <c r="BE207" s="155">
        <f t="shared" si="130"/>
        <v>6.2372871828576137</v>
      </c>
      <c r="BF207" s="159">
        <f t="shared" si="131"/>
        <v>6.285527836251485</v>
      </c>
      <c r="BG207" s="223"/>
      <c r="BH207" s="12"/>
      <c r="BI207" s="12"/>
    </row>
    <row r="208" spans="1:61">
      <c r="A208" s="48" t="s">
        <v>186</v>
      </c>
      <c r="B208" s="46" t="s">
        <v>176</v>
      </c>
      <c r="C208" s="160">
        <v>614</v>
      </c>
      <c r="D208" s="285">
        <f>IF('Datos de Indicador'!E93="No dato","x",ROUND(IF('Datos de Indicador'!E93=0,0,IF(LOG('Datos de Indicador'!E93)&gt;D$302,10,IF(LOG('Datos de Indicador'!E93)&lt;D$301,0,10-(D$302-LOG('Datos de Indicador'!E93))/(D$302-D$301)*10))),1))</f>
        <v>0</v>
      </c>
      <c r="E208" s="153">
        <f>IF('Datos de Indicador'!E93="No dato","x",IF('Datos de Indicador'!E93="No dato","x", ('Datos de Indicador'!E93)/'Datos de Indicador'!AX93))</f>
        <v>0</v>
      </c>
      <c r="F208" s="154">
        <f t="shared" si="99"/>
        <v>0</v>
      </c>
      <c r="G208" s="155">
        <f t="shared" si="100"/>
        <v>0</v>
      </c>
      <c r="H208" s="285">
        <f>IF('Datos de Indicador'!F93="No dato","x",ROUND(IF('Datos de Indicador'!F93=0,0,IF(LOG('Datos de Indicador'!F93*1/40)&gt;H$302,10,IF(LOG('Datos de Indicador'!F93*1/40)&lt;H$301,0,10-(H$302-LOG('Datos de Indicador'!F93*1/40))/(H$302-H$301)*10))),1))</f>
        <v>0</v>
      </c>
      <c r="I208" s="153">
        <f>IF('Datos de Indicador'!F93="No dato","x",IF('Datos de Indicador'!F93="No dato","x",( 'Datos de Indicador'!F93*1/40)/'Datos de Indicador'!AX93))</f>
        <v>0</v>
      </c>
      <c r="J208" s="154">
        <f t="shared" si="101"/>
        <v>0</v>
      </c>
      <c r="K208" s="156">
        <f t="shared" si="102"/>
        <v>0</v>
      </c>
      <c r="L208" s="286">
        <f>IF('Datos de Indicador'!G93="No dato","x",ROUND(IF('Datos de Indicador'!G93=0,0,IF(LOG('Datos de Indicador'!G93)&gt;L$302,10,IF(LOG('Datos de Indicador'!G93)&lt;L$301,0,10-(L$302-LOG('Datos de Indicador'!G93))/(L$302-L$301)*10))),1))</f>
        <v>0</v>
      </c>
      <c r="M208" s="157">
        <f>IF('Datos de Indicador'!G93="No dato","x",IF('Datos de Indicador'!G93="No dato","x", 'Datos de Indicador'!G93/'Datos de Indicador'!AX93))</f>
        <v>0</v>
      </c>
      <c r="N208" s="158">
        <f t="shared" si="103"/>
        <v>0</v>
      </c>
      <c r="O208" s="156">
        <f t="shared" si="104"/>
        <v>0</v>
      </c>
      <c r="P208" s="155">
        <f t="shared" si="105"/>
        <v>0</v>
      </c>
      <c r="Q208" s="285">
        <f>IF('Datos de Indicador'!I93="No dato","x",ROUND(IF('Datos de Indicador'!I93=0,0,IF(LOG('Datos de Indicador'!I93)&gt;Q$302,10,IF(LOG('Datos de Indicador'!I93)&lt;Q$301,0,10-(Q$302-LOG('Datos de Indicador'!I93))/(Q$302-Q$301)*10))),1))</f>
        <v>10</v>
      </c>
      <c r="R208" s="153">
        <f>IF('Datos de Indicador'!I93="No dato","x",IF('Datos de Indicador'!I93="No dato","x",( 'Datos de Indicador'!I93)/'Datos de Indicador'!AX93))</f>
        <v>0.12371488834266234</v>
      </c>
      <c r="S208" s="154">
        <f t="shared" si="106"/>
        <v>10</v>
      </c>
      <c r="T208" s="289">
        <f>IF('Datos de Indicador'!J93="No dato","x",ROUND(IF('Datos de Indicador'!J93=0,0,IF(LOG('Datos de Indicador'!J93)&gt;T$302,10,IF(LOG('Datos de Indicador'!J93)&lt;T$301,0,10-(T$302-LOG('Datos de Indicador'!J93))/(T$302-T$301)*10))),1))</f>
        <v>10</v>
      </c>
      <c r="U208" s="307">
        <f>IF('Datos de Indicador'!J93="No dato","x",IF('Datos de Indicador'!J93="No dato","x", ('Datos de Indicador'!J93)/'Datos de Indicador'!AX93))</f>
        <v>3.4254141076831126E-4</v>
      </c>
      <c r="V208" s="289">
        <f t="shared" si="107"/>
        <v>10</v>
      </c>
      <c r="W208" s="292">
        <f t="shared" si="108"/>
        <v>10</v>
      </c>
      <c r="X208" s="289">
        <f>IF('Datos de Indicador'!K93="No dato","x",ROUND(IF('Datos de Indicador'!K93=0,0,IF(LOG('Datos de Indicador'!K93)&gt;X$302,10,IF(LOG('Datos de Indicador'!K93)&lt;X$301,0,10-(X$302-LOG('Datos de Indicador'!K93))/(X$302-X$301)*10))),1))</f>
        <v>0</v>
      </c>
      <c r="Y208" s="310">
        <f>IF('Datos de Indicador'!K93="No dato","x",IF('Datos de Indicador'!K93="No dato","x", ('Datos de Indicador'!K93)/'Datos de Indicador'!AX93))</f>
        <v>0</v>
      </c>
      <c r="Z208" s="289">
        <f t="shared" si="109"/>
        <v>0</v>
      </c>
      <c r="AA208" s="291">
        <f t="shared" si="110"/>
        <v>0</v>
      </c>
      <c r="AB208" s="155">
        <f t="shared" si="111"/>
        <v>10</v>
      </c>
      <c r="AC208" s="155">
        <v>2.81799983978271</v>
      </c>
      <c r="AD208" s="155">
        <f t="shared" si="112"/>
        <v>0.59957443399632127</v>
      </c>
      <c r="AE208" s="155">
        <v>-0.58959996700286899</v>
      </c>
      <c r="AF208" s="155">
        <f t="shared" si="113"/>
        <v>0.58959996700286899</v>
      </c>
      <c r="AG208" s="155">
        <f t="shared" si="114"/>
        <v>8.4140963379393892</v>
      </c>
      <c r="AH208" s="155">
        <v>38.717998504638601</v>
      </c>
      <c r="AI208" s="155">
        <v>82.319992065429602</v>
      </c>
      <c r="AJ208" s="155">
        <v>58.432003021200003</v>
      </c>
      <c r="AK208" s="155">
        <v>265</v>
      </c>
      <c r="AL208" s="155">
        <v>-1.23467993736267</v>
      </c>
      <c r="AM208" s="155">
        <v>-1.38152003288269</v>
      </c>
      <c r="AN208" s="155">
        <v>-1.6650799512863099</v>
      </c>
      <c r="AO208" s="155">
        <v>-2.91887998580932</v>
      </c>
      <c r="AP208" s="155">
        <f t="shared" si="115"/>
        <v>1.5036115924131497</v>
      </c>
      <c r="AQ208" s="155">
        <f t="shared" si="116"/>
        <v>2.5282552371715368</v>
      </c>
      <c r="AR208" s="155">
        <f t="shared" si="117"/>
        <v>1.9610028788724216</v>
      </c>
      <c r="AS208" s="155">
        <f t="shared" si="118"/>
        <v>7.2829131652661063</v>
      </c>
      <c r="AT208" s="155">
        <f t="shared" si="119"/>
        <v>1.23467993736267</v>
      </c>
      <c r="AU208" s="155">
        <f t="shared" si="120"/>
        <v>1.38152003288269</v>
      </c>
      <c r="AV208" s="155">
        <f t="shared" si="121"/>
        <v>1.6650799512863099</v>
      </c>
      <c r="AW208" s="155">
        <f t="shared" si="122"/>
        <v>2.91887998580932</v>
      </c>
      <c r="AX208" s="155">
        <f t="shared" si="123"/>
        <v>5.4324383831473195</v>
      </c>
      <c r="AY208" s="155">
        <f t="shared" si="124"/>
        <v>8.4120017888564327</v>
      </c>
      <c r="AZ208" s="155">
        <f t="shared" si="125"/>
        <v>5.7012176524587979</v>
      </c>
      <c r="BA208" s="155">
        <f t="shared" si="126"/>
        <v>3.2165678419961861</v>
      </c>
      <c r="BB208" s="155">
        <f t="shared" si="127"/>
        <v>2.8226749959267448</v>
      </c>
      <c r="BC208" s="155">
        <f t="shared" si="128"/>
        <v>3.4900428376713286</v>
      </c>
      <c r="BD208" s="155">
        <f t="shared" si="129"/>
        <v>2.9437034218885363</v>
      </c>
      <c r="BE208" s="155">
        <f t="shared" si="130"/>
        <v>3.4165801678770484</v>
      </c>
      <c r="BF208" s="159">
        <f t="shared" si="131"/>
        <v>3.168945128655952</v>
      </c>
      <c r="BG208" s="223"/>
      <c r="BH208" s="12"/>
      <c r="BI208" s="12"/>
    </row>
    <row r="209" spans="1:61">
      <c r="A209" s="48" t="s">
        <v>265</v>
      </c>
      <c r="B209" s="46" t="s">
        <v>176</v>
      </c>
      <c r="C209" s="160">
        <v>1212</v>
      </c>
      <c r="D209" s="285">
        <f>IF('Datos de Indicador'!E181="No dato","x",ROUND(IF('Datos de Indicador'!E181=0,0,IF(LOG('Datos de Indicador'!E181)&gt;D$302,10,IF(LOG('Datos de Indicador'!E181)&lt;D$301,0,10-(D$302-LOG('Datos de Indicador'!E181))/(D$302-D$301)*10))),1))</f>
        <v>10</v>
      </c>
      <c r="E209" s="153">
        <f>IF('Datos de Indicador'!E181="No dato","x",IF('Datos de Indicador'!E181="No dato","x", ('Datos de Indicador'!E181)/'Datos de Indicador'!AX181))</f>
        <v>3.1362253064260131E-4</v>
      </c>
      <c r="F209" s="154">
        <f t="shared" si="99"/>
        <v>10</v>
      </c>
      <c r="G209" s="155">
        <f t="shared" si="100"/>
        <v>10</v>
      </c>
      <c r="H209" s="285">
        <f>IF('Datos de Indicador'!F181="No dato","x",ROUND(IF('Datos de Indicador'!F181=0,0,IF(LOG('Datos de Indicador'!F181*1/40)&gt;H$302,10,IF(LOG('Datos de Indicador'!F181*1/40)&lt;H$301,0,10-(H$302-LOG('Datos de Indicador'!F181*1/40))/(H$302-H$301)*10))),1))</f>
        <v>0</v>
      </c>
      <c r="I209" s="153">
        <f>IF('Datos de Indicador'!F181="No dato","x",IF('Datos de Indicador'!F181="No dato","x",( 'Datos de Indicador'!F181*1/40)/'Datos de Indicador'!AX181))</f>
        <v>0</v>
      </c>
      <c r="J209" s="154">
        <f t="shared" si="101"/>
        <v>0</v>
      </c>
      <c r="K209" s="156">
        <f t="shared" si="102"/>
        <v>0</v>
      </c>
      <c r="L209" s="286">
        <f>IF('Datos de Indicador'!G181="No dato","x",ROUND(IF('Datos de Indicador'!G181=0,0,IF(LOG('Datos de Indicador'!G181)&gt;L$302,10,IF(LOG('Datos de Indicador'!G181)&lt;L$301,0,10-(L$302-LOG('Datos de Indicador'!G181))/(L$302-L$301)*10))),1))</f>
        <v>0</v>
      </c>
      <c r="M209" s="157">
        <f>IF('Datos de Indicador'!G181="No dato","x",IF('Datos de Indicador'!G181="No dato","x", 'Datos de Indicador'!G181/'Datos de Indicador'!AX181))</f>
        <v>0</v>
      </c>
      <c r="N209" s="158">
        <f t="shared" si="103"/>
        <v>0</v>
      </c>
      <c r="O209" s="156">
        <f t="shared" si="104"/>
        <v>0</v>
      </c>
      <c r="P209" s="155">
        <f t="shared" si="105"/>
        <v>0</v>
      </c>
      <c r="Q209" s="285">
        <f>IF('Datos de Indicador'!I181="No dato","x",ROUND(IF('Datos de Indicador'!I181=0,0,IF(LOG('Datos de Indicador'!I181)&gt;Q$302,10,IF(LOG('Datos de Indicador'!I181)&lt;Q$301,0,10-(Q$302-LOG('Datos de Indicador'!I181))/(Q$302-Q$301)*10))),1))</f>
        <v>10</v>
      </c>
      <c r="R209" s="153">
        <f>IF('Datos de Indicador'!I181="No dato","x",IF('Datos de Indicador'!I181="No dato","x",( 'Datos de Indicador'!I181)/'Datos de Indicador'!AX181))</f>
        <v>2.2289601284956311E-2</v>
      </c>
      <c r="S209" s="154">
        <f t="shared" si="106"/>
        <v>10</v>
      </c>
      <c r="T209" s="289">
        <f>IF('Datos de Indicador'!J181="No dato","x",ROUND(IF('Datos de Indicador'!J181=0,0,IF(LOG('Datos de Indicador'!J181)&gt;T$302,10,IF(LOG('Datos de Indicador'!J181)&lt;T$301,0,10-(T$302-LOG('Datos de Indicador'!J181))/(T$302-T$301)*10))),1))</f>
        <v>10</v>
      </c>
      <c r="U209" s="307">
        <f>IF('Datos de Indicador'!J181="No dato","x",IF('Datos de Indicador'!J181="No dato","x", ('Datos de Indicador'!J181)/'Datos de Indicador'!AX181))</f>
        <v>3.0914220877627848E-4</v>
      </c>
      <c r="V209" s="289">
        <f t="shared" si="107"/>
        <v>10</v>
      </c>
      <c r="W209" s="292">
        <f t="shared" si="108"/>
        <v>10</v>
      </c>
      <c r="X209" s="289">
        <f>IF('Datos de Indicador'!K181="No dato","x",ROUND(IF('Datos de Indicador'!K181=0,0,IF(LOG('Datos de Indicador'!K181)&gt;X$302,10,IF(LOG('Datos de Indicador'!K181)&lt;X$301,0,10-(X$302-LOG('Datos de Indicador'!K181))/(X$302-X$301)*10))),1))</f>
        <v>0</v>
      </c>
      <c r="Y209" s="310">
        <f>IF('Datos de Indicador'!K181="No dato","x",IF('Datos de Indicador'!K181="No dato","x", ('Datos de Indicador'!K181)/'Datos de Indicador'!AX181))</f>
        <v>0</v>
      </c>
      <c r="Z209" s="289">
        <f t="shared" si="109"/>
        <v>0</v>
      </c>
      <c r="AA209" s="291">
        <f t="shared" si="110"/>
        <v>0</v>
      </c>
      <c r="AB209" s="155">
        <f t="shared" si="111"/>
        <v>10</v>
      </c>
      <c r="AC209" s="155">
        <v>0</v>
      </c>
      <c r="AD209" s="155">
        <f t="shared" si="112"/>
        <v>0</v>
      </c>
      <c r="AE209" s="155">
        <v>-0.65439999103546098</v>
      </c>
      <c r="AF209" s="155">
        <f t="shared" si="113"/>
        <v>0.65439999103546098</v>
      </c>
      <c r="AG209" s="155">
        <f t="shared" si="114"/>
        <v>10</v>
      </c>
      <c r="AH209" s="155">
        <v>2.0000000949950002E-3</v>
      </c>
      <c r="AI209" s="155">
        <v>3.8000002503394997E-2</v>
      </c>
      <c r="AJ209" s="155">
        <v>6.0000000521499997E-3</v>
      </c>
      <c r="AK209" s="155">
        <v>42</v>
      </c>
      <c r="AL209" s="155">
        <v>-1.28464007377624</v>
      </c>
      <c r="AM209" s="155">
        <v>-1.5867600440978999</v>
      </c>
      <c r="AN209" s="155">
        <v>-1.7357599735260001</v>
      </c>
      <c r="AO209" s="155">
        <v>-2.9662399291992099</v>
      </c>
      <c r="AP209" s="155">
        <f t="shared" si="115"/>
        <v>7.7669906601747577E-5</v>
      </c>
      <c r="AQ209" s="155">
        <f t="shared" si="116"/>
        <v>1.1670762220844064E-3</v>
      </c>
      <c r="AR209" s="155">
        <f t="shared" si="117"/>
        <v>2.0136255420222276E-4</v>
      </c>
      <c r="AS209" s="155">
        <f t="shared" si="118"/>
        <v>1.0364145658263306</v>
      </c>
      <c r="AT209" s="155">
        <f t="shared" si="119"/>
        <v>1.28464007377624</v>
      </c>
      <c r="AU209" s="155">
        <f t="shared" si="120"/>
        <v>1.5867600440978999</v>
      </c>
      <c r="AV209" s="155">
        <f t="shared" si="121"/>
        <v>1.7357599735260001</v>
      </c>
      <c r="AW209" s="155">
        <f t="shared" si="122"/>
        <v>2.9662399291992099</v>
      </c>
      <c r="AX209" s="155">
        <f t="shared" si="123"/>
        <v>4.8087474713006158</v>
      </c>
      <c r="AY209" s="155">
        <f t="shared" si="124"/>
        <v>6.5964895852676069</v>
      </c>
      <c r="AZ209" s="155">
        <f t="shared" si="125"/>
        <v>4.8082067471304777</v>
      </c>
      <c r="BA209" s="155">
        <f t="shared" si="126"/>
        <v>2.2696719408644337</v>
      </c>
      <c r="BB209" s="155">
        <f t="shared" si="127"/>
        <v>4.1348041902012032</v>
      </c>
      <c r="BC209" s="155">
        <f t="shared" si="128"/>
        <v>4.432942776914949</v>
      </c>
      <c r="BD209" s="155">
        <f t="shared" si="129"/>
        <v>4.1347346849474462</v>
      </c>
      <c r="BE209" s="155">
        <f t="shared" si="130"/>
        <v>3.8843477511151274</v>
      </c>
      <c r="BF209" s="159">
        <f t="shared" si="131"/>
        <v>5</v>
      </c>
      <c r="BG209" s="223"/>
      <c r="BH209" s="12"/>
      <c r="BI209" s="12"/>
    </row>
    <row r="210" spans="1:61">
      <c r="A210" s="48" t="s">
        <v>316</v>
      </c>
      <c r="B210" s="46" t="s">
        <v>335</v>
      </c>
      <c r="C210" s="160">
        <v>1619</v>
      </c>
      <c r="D210" s="285">
        <f>IF('Datos de Indicador'!E274="No dato","x",ROUND(IF('Datos de Indicador'!E274=0,0,IF(LOG('Datos de Indicador'!E274)&gt;D$302,10,IF(LOG('Datos de Indicador'!E274)&lt;D$301,0,10-(D$302-LOG('Datos de Indicador'!E274))/(D$302-D$301)*10))),1))</f>
        <v>10</v>
      </c>
      <c r="E210" s="153">
        <f>IF('Datos de Indicador'!E274="No dato","x",IF('Datos de Indicador'!E274="No dato","x", ('Datos de Indicador'!E274)/'Datos de Indicador'!AX274))</f>
        <v>8.5608401298893425E-2</v>
      </c>
      <c r="F210" s="154">
        <f t="shared" si="99"/>
        <v>10</v>
      </c>
      <c r="G210" s="155">
        <f t="shared" si="100"/>
        <v>10</v>
      </c>
      <c r="H210" s="285">
        <f>IF('Datos de Indicador'!F274="No dato","x",ROUND(IF('Datos de Indicador'!F274=0,0,IF(LOG('Datos de Indicador'!F274*1/40)&gt;H$302,10,IF(LOG('Datos de Indicador'!F274*1/40)&lt;H$301,0,10-(H$302-LOG('Datos de Indicador'!F274*1/40))/(H$302-H$301)*10))),1))</f>
        <v>0</v>
      </c>
      <c r="I210" s="153">
        <f>IF('Datos de Indicador'!F274="No dato","x",IF('Datos de Indicador'!F274="No dato","x",( 'Datos de Indicador'!F274*1/40)/'Datos de Indicador'!AX274))</f>
        <v>0</v>
      </c>
      <c r="J210" s="154">
        <f t="shared" si="101"/>
        <v>0</v>
      </c>
      <c r="K210" s="156">
        <f t="shared" si="102"/>
        <v>0</v>
      </c>
      <c r="L210" s="286">
        <f>IF('Datos de Indicador'!G274="No dato","x",ROUND(IF('Datos de Indicador'!G274=0,0,IF(LOG('Datos de Indicador'!G274)&gt;L$302,10,IF(LOG('Datos de Indicador'!G274)&lt;L$301,0,10-(L$302-LOG('Datos de Indicador'!G274))/(L$302-L$301)*10))),1))</f>
        <v>0</v>
      </c>
      <c r="M210" s="157">
        <f>IF('Datos de Indicador'!G274="No dato","x",IF('Datos de Indicador'!G274="No dato","x", 'Datos de Indicador'!G274/'Datos de Indicador'!AX274))</f>
        <v>0</v>
      </c>
      <c r="N210" s="158">
        <f t="shared" si="103"/>
        <v>0</v>
      </c>
      <c r="O210" s="156">
        <f t="shared" si="104"/>
        <v>0</v>
      </c>
      <c r="P210" s="155">
        <f t="shared" si="105"/>
        <v>0</v>
      </c>
      <c r="Q210" s="285">
        <f>IF('Datos de Indicador'!I274="No dato","x",ROUND(IF('Datos de Indicador'!I274=0,0,IF(LOG('Datos de Indicador'!I274)&gt;Q$302,10,IF(LOG('Datos de Indicador'!I274)&lt;Q$301,0,10-(Q$302-LOG('Datos de Indicador'!I274))/(Q$302-Q$301)*10))),1))</f>
        <v>0</v>
      </c>
      <c r="R210" s="153">
        <f>IF('Datos de Indicador'!I274="No dato","x",IF('Datos de Indicador'!I274="No dato","x",( 'Datos de Indicador'!I274)/'Datos de Indicador'!AX274))</f>
        <v>0</v>
      </c>
      <c r="S210" s="154">
        <f t="shared" si="106"/>
        <v>0</v>
      </c>
      <c r="T210" s="289">
        <f>IF('Datos de Indicador'!J274="No dato","x",ROUND(IF('Datos de Indicador'!J274=0,0,IF(LOG('Datos de Indicador'!J274)&gt;T$302,10,IF(LOG('Datos de Indicador'!J274)&lt;T$301,0,10-(T$302-LOG('Datos de Indicador'!J274))/(T$302-T$301)*10))),1))</f>
        <v>10</v>
      </c>
      <c r="U210" s="307">
        <f>IF('Datos de Indicador'!J274="No dato","x",IF('Datos de Indicador'!J274="No dato","x", ('Datos de Indicador'!J274)/'Datos de Indicador'!AX274))</f>
        <v>4.0745277888052923E-4</v>
      </c>
      <c r="V210" s="289">
        <f t="shared" si="107"/>
        <v>10</v>
      </c>
      <c r="W210" s="292">
        <f t="shared" si="108"/>
        <v>10</v>
      </c>
      <c r="X210" s="289">
        <f>IF('Datos de Indicador'!K274="No dato","x",ROUND(IF('Datos de Indicador'!K274=0,0,IF(LOG('Datos de Indicador'!K274)&gt;X$302,10,IF(LOG('Datos de Indicador'!K274)&lt;X$301,0,10-(X$302-LOG('Datos de Indicador'!K274))/(X$302-X$301)*10))),1))</f>
        <v>0</v>
      </c>
      <c r="Y210" s="310">
        <f>IF('Datos de Indicador'!K274="No dato","x",IF('Datos de Indicador'!K274="No dato","x", ('Datos de Indicador'!K274)/'Datos de Indicador'!AX274))</f>
        <v>0</v>
      </c>
      <c r="Z210" s="289">
        <f t="shared" si="109"/>
        <v>0</v>
      </c>
      <c r="AA210" s="291">
        <f t="shared" si="110"/>
        <v>0</v>
      </c>
      <c r="AB210" s="155">
        <f t="shared" si="111"/>
        <v>0</v>
      </c>
      <c r="AC210" s="155">
        <v>4.8000000417232999E-2</v>
      </c>
      <c r="AD210" s="155">
        <f t="shared" si="112"/>
        <v>1.0212766046219788E-2</v>
      </c>
      <c r="AE210" s="155">
        <v>-0.53319996595382702</v>
      </c>
      <c r="AF210" s="155">
        <f t="shared" si="113"/>
        <v>0.53319996595382702</v>
      </c>
      <c r="AG210" s="155">
        <f t="shared" si="114"/>
        <v>7.0337732664709209</v>
      </c>
      <c r="AH210" s="155">
        <v>4.2699999809265101</v>
      </c>
      <c r="AI210" s="155">
        <v>32.3080024719238</v>
      </c>
      <c r="AJ210" s="155">
        <v>18.113998413099999</v>
      </c>
      <c r="AK210" s="155">
        <v>222</v>
      </c>
      <c r="AL210" s="155">
        <v>-1.4861199855804399</v>
      </c>
      <c r="AM210" s="155">
        <v>-1.59244000911712</v>
      </c>
      <c r="AN210" s="155">
        <v>-1.7368799448013299</v>
      </c>
      <c r="AO210" s="155">
        <v>-2.9300801753997798</v>
      </c>
      <c r="AP210" s="155">
        <f t="shared" si="115"/>
        <v>0.16582524197772855</v>
      </c>
      <c r="AQ210" s="155">
        <f t="shared" si="116"/>
        <v>0.99226049957911899</v>
      </c>
      <c r="AR210" s="155">
        <f t="shared" si="117"/>
        <v>0.6079134925956895</v>
      </c>
      <c r="AS210" s="155">
        <f t="shared" si="118"/>
        <v>6.0784313725490193</v>
      </c>
      <c r="AT210" s="155">
        <f t="shared" si="119"/>
        <v>1.4861199855804399</v>
      </c>
      <c r="AU210" s="155">
        <f t="shared" si="120"/>
        <v>1.59244000911712</v>
      </c>
      <c r="AV210" s="155">
        <f t="shared" si="121"/>
        <v>1.7368799448013299</v>
      </c>
      <c r="AW210" s="155">
        <f t="shared" si="122"/>
        <v>2.9300801753997798</v>
      </c>
      <c r="AX210" s="155">
        <f t="shared" si="123"/>
        <v>2.2935183519937383</v>
      </c>
      <c r="AY210" s="155">
        <f t="shared" si="124"/>
        <v>6.546245747590465</v>
      </c>
      <c r="AZ210" s="155">
        <f t="shared" si="125"/>
        <v>4.7940564040656115</v>
      </c>
      <c r="BA210" s="155">
        <f t="shared" si="126"/>
        <v>2.9926356990078369</v>
      </c>
      <c r="BB210" s="155">
        <f t="shared" si="127"/>
        <v>3.7432239323285779</v>
      </c>
      <c r="BC210" s="155">
        <f t="shared" si="128"/>
        <v>4.5897510411949307</v>
      </c>
      <c r="BD210" s="155">
        <f t="shared" si="129"/>
        <v>4.2336616494435502</v>
      </c>
      <c r="BE210" s="155">
        <f t="shared" si="130"/>
        <v>4.8451778452594763</v>
      </c>
      <c r="BF210" s="159">
        <f t="shared" si="131"/>
        <v>4.5073310054195233</v>
      </c>
      <c r="BG210" s="223"/>
      <c r="BH210" s="12"/>
      <c r="BI210" s="12"/>
    </row>
    <row r="211" spans="1:61">
      <c r="A211" s="48" t="s">
        <v>142</v>
      </c>
      <c r="B211" s="46" t="s">
        <v>155</v>
      </c>
      <c r="C211" s="160">
        <v>314</v>
      </c>
      <c r="D211" s="285">
        <f>IF('Datos de Indicador'!E37="No dato","x",ROUND(IF('Datos de Indicador'!E37=0,0,IF(LOG('Datos de Indicador'!E37)&gt;D$302,10,IF(LOG('Datos de Indicador'!E37)&lt;D$301,0,10-(D$302-LOG('Datos de Indicador'!E37))/(D$302-D$301)*10))),1))</f>
        <v>10</v>
      </c>
      <c r="E211" s="153">
        <f>IF('Datos de Indicador'!E37="No dato","x",IF('Datos de Indicador'!E37="No dato","x", ('Datos de Indicador'!E37)/'Datos de Indicador'!AX37))</f>
        <v>3.206567049317001E-3</v>
      </c>
      <c r="F211" s="154">
        <f t="shared" si="99"/>
        <v>10</v>
      </c>
      <c r="G211" s="155">
        <f t="shared" si="100"/>
        <v>10</v>
      </c>
      <c r="H211" s="285">
        <f>IF('Datos de Indicador'!F37="No dato","x",ROUND(IF('Datos de Indicador'!F37=0,0,IF(LOG('Datos de Indicador'!F37*1/40)&gt;H$302,10,IF(LOG('Datos de Indicador'!F37*1/40)&lt;H$301,0,10-(H$302-LOG('Datos de Indicador'!F37*1/40))/(H$302-H$301)*10))),1))</f>
        <v>0</v>
      </c>
      <c r="I211" s="153">
        <f>IF('Datos de Indicador'!F37="No dato","x",IF('Datos de Indicador'!F37="No dato","x",( 'Datos de Indicador'!F37*1/40)/'Datos de Indicador'!AX37))</f>
        <v>0</v>
      </c>
      <c r="J211" s="154">
        <f t="shared" si="101"/>
        <v>0</v>
      </c>
      <c r="K211" s="156">
        <f t="shared" si="102"/>
        <v>0</v>
      </c>
      <c r="L211" s="286">
        <f>IF('Datos de Indicador'!G37="No dato","x",ROUND(IF('Datos de Indicador'!G37=0,0,IF(LOG('Datos de Indicador'!G37)&gt;L$302,10,IF(LOG('Datos de Indicador'!G37)&lt;L$301,0,10-(L$302-LOG('Datos de Indicador'!G37))/(L$302-L$301)*10))),1))</f>
        <v>0</v>
      </c>
      <c r="M211" s="157">
        <f>IF('Datos de Indicador'!G37="No dato","x",IF('Datos de Indicador'!G37="No dato","x", 'Datos de Indicador'!G37/'Datos de Indicador'!AX37))</f>
        <v>0</v>
      </c>
      <c r="N211" s="158">
        <f t="shared" si="103"/>
        <v>0</v>
      </c>
      <c r="O211" s="156">
        <f t="shared" si="104"/>
        <v>0</v>
      </c>
      <c r="P211" s="155">
        <f t="shared" si="105"/>
        <v>0</v>
      </c>
      <c r="Q211" s="285">
        <f>IF('Datos de Indicador'!I37="No dato","x",ROUND(IF('Datos de Indicador'!I37=0,0,IF(LOG('Datos de Indicador'!I37)&gt;Q$302,10,IF(LOG('Datos de Indicador'!I37)&lt;Q$301,0,10-(Q$302-LOG('Datos de Indicador'!I37))/(Q$302-Q$301)*10))),1))</f>
        <v>0</v>
      </c>
      <c r="R211" s="153">
        <f>IF('Datos de Indicador'!I37="No dato","x",IF('Datos de Indicador'!I37="No dato","x",( 'Datos de Indicador'!I37)/'Datos de Indicador'!AX37))</f>
        <v>0</v>
      </c>
      <c r="S211" s="154">
        <f t="shared" si="106"/>
        <v>0</v>
      </c>
      <c r="T211" s="289">
        <f>IF('Datos de Indicador'!J37="No dato","x",ROUND(IF('Datos de Indicador'!J37=0,0,IF(LOG('Datos de Indicador'!J37)&gt;T$302,10,IF(LOG('Datos de Indicador'!J37)&lt;T$301,0,10-(T$302-LOG('Datos de Indicador'!J37))/(T$302-T$301)*10))),1))</f>
        <v>10</v>
      </c>
      <c r="U211" s="307">
        <f>IF('Datos de Indicador'!J37="No dato","x",IF('Datos de Indicador'!J37="No dato","x", ('Datos de Indicador'!J37)/'Datos de Indicador'!AX37))</f>
        <v>3.0736869107933046E-4</v>
      </c>
      <c r="V211" s="289">
        <f t="shared" si="107"/>
        <v>10</v>
      </c>
      <c r="W211" s="292">
        <f t="shared" si="108"/>
        <v>10</v>
      </c>
      <c r="X211" s="289">
        <f>IF('Datos de Indicador'!K37="No dato","x",ROUND(IF('Datos de Indicador'!K37=0,0,IF(LOG('Datos de Indicador'!K37)&gt;X$302,10,IF(LOG('Datos de Indicador'!K37)&lt;X$301,0,10-(X$302-LOG('Datos de Indicador'!K37))/(X$302-X$301)*10))),1))</f>
        <v>10</v>
      </c>
      <c r="Y211" s="310">
        <f>IF('Datos de Indicador'!K37="No dato","x",IF('Datos de Indicador'!K37="No dato","x", ('Datos de Indicador'!K37)/'Datos de Indicador'!AX37))</f>
        <v>3.0335588472406105E-4</v>
      </c>
      <c r="Z211" s="289">
        <f t="shared" si="109"/>
        <v>10</v>
      </c>
      <c r="AA211" s="291">
        <f t="shared" si="110"/>
        <v>10</v>
      </c>
      <c r="AB211" s="155">
        <f t="shared" si="111"/>
        <v>0</v>
      </c>
      <c r="AC211" s="155">
        <v>0</v>
      </c>
      <c r="AD211" s="155">
        <f t="shared" si="112"/>
        <v>0</v>
      </c>
      <c r="AE211" s="155">
        <v>-0.56199997663497903</v>
      </c>
      <c r="AF211" s="155">
        <f t="shared" si="113"/>
        <v>0.56199997663497903</v>
      </c>
      <c r="AG211" s="155">
        <f t="shared" si="114"/>
        <v>7.7386193384978599</v>
      </c>
      <c r="AH211" s="155">
        <v>0.288000017404556</v>
      </c>
      <c r="AI211" s="155">
        <v>2.31200003623962</v>
      </c>
      <c r="AJ211" s="155">
        <v>1.0880000591300001</v>
      </c>
      <c r="AK211" s="155">
        <v>148</v>
      </c>
      <c r="AL211" s="155">
        <v>-1.42268002033233</v>
      </c>
      <c r="AM211" s="155">
        <v>-1.6383199691772401</v>
      </c>
      <c r="AN211" s="155">
        <v>-1.62460005283355</v>
      </c>
      <c r="AO211" s="155">
        <v>-2.8934400081634499</v>
      </c>
      <c r="AP211" s="155">
        <f t="shared" si="115"/>
        <v>1.1184466695322564E-2</v>
      </c>
      <c r="AQ211" s="155">
        <f t="shared" si="116"/>
        <v>7.1007370789317098E-2</v>
      </c>
      <c r="AR211" s="155">
        <f t="shared" si="117"/>
        <v>3.651374482906574E-2</v>
      </c>
      <c r="AS211" s="155">
        <f t="shared" si="118"/>
        <v>4.0056022408963585</v>
      </c>
      <c r="AT211" s="155">
        <f t="shared" si="119"/>
        <v>1.42268002033233</v>
      </c>
      <c r="AU211" s="155">
        <f t="shared" si="120"/>
        <v>1.6383199691772401</v>
      </c>
      <c r="AV211" s="155">
        <f t="shared" si="121"/>
        <v>1.62460005283355</v>
      </c>
      <c r="AW211" s="155">
        <f t="shared" si="122"/>
        <v>2.8934400081634499</v>
      </c>
      <c r="AX211" s="155">
        <f t="shared" si="123"/>
        <v>3.085488362755556</v>
      </c>
      <c r="AY211" s="155">
        <f t="shared" si="124"/>
        <v>6.1404007717686007</v>
      </c>
      <c r="AZ211" s="155">
        <f t="shared" si="125"/>
        <v>6.212663314463672</v>
      </c>
      <c r="BA211" s="155">
        <f t="shared" si="126"/>
        <v>3.7252046526326636</v>
      </c>
      <c r="BB211" s="155">
        <f t="shared" si="127"/>
        <v>5.5161121382418132</v>
      </c>
      <c r="BC211" s="155">
        <f t="shared" si="128"/>
        <v>6.0352346904263188</v>
      </c>
      <c r="BD211" s="155">
        <f t="shared" si="129"/>
        <v>6.041529509882122</v>
      </c>
      <c r="BE211" s="155">
        <f t="shared" si="130"/>
        <v>6.2884678155881701</v>
      </c>
      <c r="BF211" s="159">
        <f t="shared" si="131"/>
        <v>6.2897698897496435</v>
      </c>
      <c r="BG211" s="223"/>
      <c r="BH211" s="12"/>
      <c r="BI211" s="12"/>
    </row>
    <row r="212" spans="1:61">
      <c r="A212" s="48" t="s">
        <v>142</v>
      </c>
      <c r="B212" s="46" t="s">
        <v>156</v>
      </c>
      <c r="C212" s="160">
        <v>315</v>
      </c>
      <c r="D212" s="285">
        <f>IF('Datos de Indicador'!E38="No dato","x",ROUND(IF('Datos de Indicador'!E38=0,0,IF(LOG('Datos de Indicador'!E38)&gt;D$302,10,IF(LOG('Datos de Indicador'!E38)&lt;D$301,0,10-(D$302-LOG('Datos de Indicador'!E38))/(D$302-D$301)*10))),1))</f>
        <v>10</v>
      </c>
      <c r="E212" s="153">
        <f>IF('Datos de Indicador'!E38="No dato","x",IF('Datos de Indicador'!E38="No dato","x", ('Datos de Indicador'!E38)/'Datos de Indicador'!AX38))</f>
        <v>2.0187159995408216E-3</v>
      </c>
      <c r="F212" s="154">
        <f t="shared" si="99"/>
        <v>10</v>
      </c>
      <c r="G212" s="155">
        <f t="shared" si="100"/>
        <v>10</v>
      </c>
      <c r="H212" s="285">
        <f>IF('Datos de Indicador'!F38="No dato","x",ROUND(IF('Datos de Indicador'!F38=0,0,IF(LOG('Datos de Indicador'!F38*1/40)&gt;H$302,10,IF(LOG('Datos de Indicador'!F38*1/40)&lt;H$301,0,10-(H$302-LOG('Datos de Indicador'!F38*1/40))/(H$302-H$301)*10))),1))</f>
        <v>0</v>
      </c>
      <c r="I212" s="153">
        <f>IF('Datos de Indicador'!F38="No dato","x",IF('Datos de Indicador'!F38="No dato","x",( 'Datos de Indicador'!F38*1/40)/'Datos de Indicador'!AX38))</f>
        <v>0</v>
      </c>
      <c r="J212" s="154">
        <f t="shared" si="101"/>
        <v>0</v>
      </c>
      <c r="K212" s="156">
        <f t="shared" si="102"/>
        <v>0</v>
      </c>
      <c r="L212" s="286">
        <f>IF('Datos de Indicador'!G38="No dato","x",ROUND(IF('Datos de Indicador'!G38=0,0,IF(LOG('Datos de Indicador'!G38)&gt;L$302,10,IF(LOG('Datos de Indicador'!G38)&lt;L$301,0,10-(L$302-LOG('Datos de Indicador'!G38))/(L$302-L$301)*10))),1))</f>
        <v>0</v>
      </c>
      <c r="M212" s="157">
        <f>IF('Datos de Indicador'!G38="No dato","x",IF('Datos de Indicador'!G38="No dato","x", 'Datos de Indicador'!G38/'Datos de Indicador'!AX38))</f>
        <v>0</v>
      </c>
      <c r="N212" s="158">
        <f t="shared" si="103"/>
        <v>0</v>
      </c>
      <c r="O212" s="156">
        <f t="shared" si="104"/>
        <v>0</v>
      </c>
      <c r="P212" s="155">
        <f t="shared" si="105"/>
        <v>0</v>
      </c>
      <c r="Q212" s="285">
        <f>IF('Datos de Indicador'!I38="No dato","x",ROUND(IF('Datos de Indicador'!I38=0,0,IF(LOG('Datos de Indicador'!I38)&gt;Q$302,10,IF(LOG('Datos de Indicador'!I38)&lt;Q$301,0,10-(Q$302-LOG('Datos de Indicador'!I38))/(Q$302-Q$301)*10))),1))</f>
        <v>10</v>
      </c>
      <c r="R212" s="153">
        <f>IF('Datos de Indicador'!I38="No dato","x",IF('Datos de Indicador'!I38="No dato","x",( 'Datos de Indicador'!I38)/'Datos de Indicador'!AX38))</f>
        <v>1.7591906530324421E-2</v>
      </c>
      <c r="S212" s="154">
        <f t="shared" si="106"/>
        <v>10</v>
      </c>
      <c r="T212" s="289">
        <f>IF('Datos de Indicador'!J38="No dato","x",ROUND(IF('Datos de Indicador'!J38=0,0,IF(LOG('Datos de Indicador'!J38)&gt;T$302,10,IF(LOG('Datos de Indicador'!J38)&lt;T$301,0,10-(T$302-LOG('Datos de Indicador'!J38))/(T$302-T$301)*10))),1))</f>
        <v>10</v>
      </c>
      <c r="U212" s="307">
        <f>IF('Datos de Indicador'!J38="No dato","x",IF('Datos de Indicador'!J38="No dato","x", ('Datos de Indicador'!J38)/'Datos de Indicador'!AX38))</f>
        <v>3.3275538453969578E-4</v>
      </c>
      <c r="V212" s="289">
        <f t="shared" si="107"/>
        <v>10</v>
      </c>
      <c r="W212" s="292">
        <f t="shared" si="108"/>
        <v>10</v>
      </c>
      <c r="X212" s="289">
        <f>IF('Datos de Indicador'!K38="No dato","x",ROUND(IF('Datos de Indicador'!K38=0,0,IF(LOG('Datos de Indicador'!K38)&gt;X$302,10,IF(LOG('Datos de Indicador'!K38)&lt;X$301,0,10-(X$302-LOG('Datos de Indicador'!K38))/(X$302-X$301)*10))),1))</f>
        <v>10</v>
      </c>
      <c r="Y212" s="310">
        <f>IF('Datos de Indicador'!K38="No dato","x",IF('Datos de Indicador'!K38="No dato","x", ('Datos de Indicador'!K38)/'Datos de Indicador'!AX38))</f>
        <v>3.1394960592233975E-4</v>
      </c>
      <c r="Z212" s="289">
        <f t="shared" si="109"/>
        <v>10</v>
      </c>
      <c r="AA212" s="291">
        <f t="shared" si="110"/>
        <v>10</v>
      </c>
      <c r="AB212" s="155">
        <f t="shared" si="111"/>
        <v>10</v>
      </c>
      <c r="AC212" s="155">
        <v>0</v>
      </c>
      <c r="AD212" s="155">
        <f t="shared" si="112"/>
        <v>0</v>
      </c>
      <c r="AE212" s="155">
        <v>-0.49908000230789201</v>
      </c>
      <c r="AF212" s="155">
        <f t="shared" si="113"/>
        <v>0.49908000230789201</v>
      </c>
      <c r="AG212" s="155">
        <f t="shared" si="114"/>
        <v>6.1987276611136233</v>
      </c>
      <c r="AH212" s="155">
        <v>0.13400000333786</v>
      </c>
      <c r="AI212" s="155">
        <v>1.4879999160766599</v>
      </c>
      <c r="AJ212" s="155">
        <v>0.46600002050400002</v>
      </c>
      <c r="AK212" s="155">
        <v>130</v>
      </c>
      <c r="AL212" s="155">
        <v>-1.5551999807357699</v>
      </c>
      <c r="AM212" s="155">
        <v>-1.9836000204086299</v>
      </c>
      <c r="AN212" s="155">
        <v>-1.8378000259399401</v>
      </c>
      <c r="AO212" s="155">
        <v>-3.0041599273681601</v>
      </c>
      <c r="AP212" s="155">
        <f t="shared" si="115"/>
        <v>5.2038836247712619E-3</v>
      </c>
      <c r="AQ212" s="155">
        <f t="shared" si="116"/>
        <v>4.5700242266076427E-2</v>
      </c>
      <c r="AR212" s="155">
        <f t="shared" si="117"/>
        <v>1.5639158928565246E-2</v>
      </c>
      <c r="AS212" s="155">
        <f t="shared" si="118"/>
        <v>3.5014005602240896</v>
      </c>
      <c r="AT212" s="155">
        <f t="shared" si="119"/>
        <v>1.5551999807357699</v>
      </c>
      <c r="AU212" s="155">
        <f t="shared" si="120"/>
        <v>1.9836000204086299</v>
      </c>
      <c r="AV212" s="155">
        <f t="shared" si="121"/>
        <v>1.8378000259399401</v>
      </c>
      <c r="AW212" s="155">
        <f t="shared" si="122"/>
        <v>3.0041599273681601</v>
      </c>
      <c r="AX212" s="155">
        <f t="shared" si="123"/>
        <v>1.4311394983385015</v>
      </c>
      <c r="AY212" s="155">
        <f t="shared" si="124"/>
        <v>3.0861223055242548</v>
      </c>
      <c r="AZ212" s="155">
        <f t="shared" si="125"/>
        <v>3.518975692888505</v>
      </c>
      <c r="BA212" s="155">
        <f t="shared" si="126"/>
        <v>1.5115145558037171</v>
      </c>
      <c r="BB212" s="155">
        <f t="shared" si="127"/>
        <v>5.2393905636605451</v>
      </c>
      <c r="BC212" s="155">
        <f t="shared" si="128"/>
        <v>5.5219704246317214</v>
      </c>
      <c r="BD212" s="155">
        <f t="shared" si="129"/>
        <v>5.5891024753028447</v>
      </c>
      <c r="BE212" s="155">
        <f t="shared" si="130"/>
        <v>5.8354858526713009</v>
      </c>
      <c r="BF212" s="159">
        <f t="shared" si="131"/>
        <v>6.0331212768522704</v>
      </c>
      <c r="BG212" s="223"/>
      <c r="BH212" s="12"/>
      <c r="BI212" s="12"/>
    </row>
    <row r="213" spans="1:61">
      <c r="A213" s="48" t="s">
        <v>249</v>
      </c>
      <c r="B213" s="46" t="s">
        <v>256</v>
      </c>
      <c r="C213" s="160">
        <v>1012</v>
      </c>
      <c r="D213" s="285">
        <f>IF('Datos de Indicador'!E160="No dato","x",ROUND(IF('Datos de Indicador'!E160=0,0,IF(LOG('Datos de Indicador'!E160)&gt;D$302,10,IF(LOG('Datos de Indicador'!E160)&lt;D$301,0,10-(D$302-LOG('Datos de Indicador'!E160))/(D$302-D$301)*10))),1))</f>
        <v>10</v>
      </c>
      <c r="E213" s="153">
        <f>IF('Datos de Indicador'!E160="No dato","x",IF('Datos de Indicador'!E160="No dato","x", ('Datos de Indicador'!E160)/'Datos de Indicador'!AX160))</f>
        <v>0.10926996948228801</v>
      </c>
      <c r="F213" s="154">
        <f t="shared" si="99"/>
        <v>10</v>
      </c>
      <c r="G213" s="155">
        <f t="shared" si="100"/>
        <v>10</v>
      </c>
      <c r="H213" s="285">
        <f>IF('Datos de Indicador'!F160="No dato","x",ROUND(IF('Datos de Indicador'!F160=0,0,IF(LOG('Datos de Indicador'!F160*1/40)&gt;H$302,10,IF(LOG('Datos de Indicador'!F160*1/40)&lt;H$301,0,10-(H$302-LOG('Datos de Indicador'!F160*1/40))/(H$302-H$301)*10))),1))</f>
        <v>0</v>
      </c>
      <c r="I213" s="153">
        <f>IF('Datos de Indicador'!F160="No dato","x",IF('Datos de Indicador'!F160="No dato","x",( 'Datos de Indicador'!F160*1/40)/'Datos de Indicador'!AX160))</f>
        <v>0</v>
      </c>
      <c r="J213" s="154">
        <f t="shared" si="101"/>
        <v>0</v>
      </c>
      <c r="K213" s="156">
        <f t="shared" si="102"/>
        <v>0</v>
      </c>
      <c r="L213" s="286">
        <f>IF('Datos de Indicador'!G160="No dato","x",ROUND(IF('Datos de Indicador'!G160=0,0,IF(LOG('Datos de Indicador'!G160)&gt;L$302,10,IF(LOG('Datos de Indicador'!G160)&lt;L$301,0,10-(L$302-LOG('Datos de Indicador'!G160))/(L$302-L$301)*10))),1))</f>
        <v>0</v>
      </c>
      <c r="M213" s="157">
        <f>IF('Datos de Indicador'!G160="No dato","x",IF('Datos de Indicador'!G160="No dato","x", 'Datos de Indicador'!G160/'Datos de Indicador'!AX160))</f>
        <v>0</v>
      </c>
      <c r="N213" s="158">
        <f t="shared" si="103"/>
        <v>0</v>
      </c>
      <c r="O213" s="156">
        <f t="shared" si="104"/>
        <v>0</v>
      </c>
      <c r="P213" s="155">
        <f t="shared" si="105"/>
        <v>0</v>
      </c>
      <c r="Q213" s="285">
        <f>IF('Datos de Indicador'!I160="No dato","x",ROUND(IF('Datos de Indicador'!I160=0,0,IF(LOG('Datos de Indicador'!I160)&gt;Q$302,10,IF(LOG('Datos de Indicador'!I160)&lt;Q$301,0,10-(Q$302-LOG('Datos de Indicador'!I160))/(Q$302-Q$301)*10))),1))</f>
        <v>0</v>
      </c>
      <c r="R213" s="153">
        <f>IF('Datos de Indicador'!I160="No dato","x",IF('Datos de Indicador'!I160="No dato","x",( 'Datos de Indicador'!I160)/'Datos de Indicador'!AX160))</f>
        <v>0</v>
      </c>
      <c r="S213" s="154">
        <f t="shared" si="106"/>
        <v>0</v>
      </c>
      <c r="T213" s="289">
        <f>IF('Datos de Indicador'!J160="No dato","x",ROUND(IF('Datos de Indicador'!J160=0,0,IF(LOG('Datos de Indicador'!J160)&gt;T$302,10,IF(LOG('Datos de Indicador'!J160)&lt;T$301,0,10-(T$302-LOG('Datos de Indicador'!J160))/(T$302-T$301)*10))),1))</f>
        <v>10</v>
      </c>
      <c r="U213" s="307">
        <f>IF('Datos de Indicador'!J160="No dato","x",IF('Datos de Indicador'!J160="No dato","x", ('Datos de Indicador'!J160)/'Datos de Indicador'!AX160))</f>
        <v>3.391113833079827E-4</v>
      </c>
      <c r="V213" s="289">
        <f t="shared" si="107"/>
        <v>10</v>
      </c>
      <c r="W213" s="292">
        <f t="shared" si="108"/>
        <v>10</v>
      </c>
      <c r="X213" s="289">
        <f>IF('Datos de Indicador'!K160="No dato","x",ROUND(IF('Datos de Indicador'!K160=0,0,IF(LOG('Datos de Indicador'!K160)&gt;X$302,10,IF(LOG('Datos de Indicador'!K160)&lt;X$301,0,10-(X$302-LOG('Datos de Indicador'!K160))/(X$302-X$301)*10))),1))</f>
        <v>0</v>
      </c>
      <c r="Y213" s="310">
        <f>IF('Datos de Indicador'!K160="No dato","x",IF('Datos de Indicador'!K160="No dato","x", ('Datos de Indicador'!K160)/'Datos de Indicador'!AX160))</f>
        <v>0</v>
      </c>
      <c r="Z213" s="289">
        <f t="shared" si="109"/>
        <v>0</v>
      </c>
      <c r="AA213" s="291">
        <f t="shared" si="110"/>
        <v>0</v>
      </c>
      <c r="AB213" s="155">
        <f t="shared" si="111"/>
        <v>0</v>
      </c>
      <c r="AC213" s="155">
        <v>0</v>
      </c>
      <c r="AD213" s="155">
        <f t="shared" si="112"/>
        <v>0</v>
      </c>
      <c r="AE213" s="155">
        <v>-0.44040000438690202</v>
      </c>
      <c r="AF213" s="155">
        <f t="shared" si="113"/>
        <v>0.44040000438690202</v>
      </c>
      <c r="AG213" s="155">
        <f t="shared" si="114"/>
        <v>4.7626043728598884</v>
      </c>
      <c r="AH213" s="155">
        <v>0</v>
      </c>
      <c r="AI213" s="155">
        <v>0</v>
      </c>
      <c r="AJ213" s="155">
        <v>0</v>
      </c>
      <c r="AK213" s="155">
        <v>25</v>
      </c>
      <c r="AL213" s="155">
        <v>-1.35528004169464</v>
      </c>
      <c r="AM213" s="155">
        <v>-1.57928001880645</v>
      </c>
      <c r="AN213" s="155">
        <v>-1.6696400642395</v>
      </c>
      <c r="AO213" s="155">
        <v>-2.9453198909759499</v>
      </c>
      <c r="AP213" s="155">
        <f t="shared" si="115"/>
        <v>0</v>
      </c>
      <c r="AQ213" s="155">
        <f t="shared" si="116"/>
        <v>0</v>
      </c>
      <c r="AR213" s="155">
        <f t="shared" si="117"/>
        <v>0</v>
      </c>
      <c r="AS213" s="155">
        <f t="shared" si="118"/>
        <v>0.56022408963585435</v>
      </c>
      <c r="AT213" s="155">
        <f t="shared" si="119"/>
        <v>1.35528004169464</v>
      </c>
      <c r="AU213" s="155">
        <f t="shared" si="120"/>
        <v>1.57928001880645</v>
      </c>
      <c r="AV213" s="155">
        <f t="shared" si="121"/>
        <v>1.6696400642395</v>
      </c>
      <c r="AW213" s="155">
        <f t="shared" si="122"/>
        <v>2.9453198909759499</v>
      </c>
      <c r="AX213" s="155">
        <f t="shared" si="123"/>
        <v>3.9268942746011337</v>
      </c>
      <c r="AY213" s="155">
        <f t="shared" si="124"/>
        <v>6.6626563970864803</v>
      </c>
      <c r="AZ213" s="155">
        <f t="shared" si="125"/>
        <v>5.6436026366779899</v>
      </c>
      <c r="BA213" s="155">
        <f t="shared" si="126"/>
        <v>2.687938877588711</v>
      </c>
      <c r="BB213" s="155">
        <f t="shared" si="127"/>
        <v>3.9878157124335218</v>
      </c>
      <c r="BC213" s="155">
        <f t="shared" si="128"/>
        <v>4.4437760661810799</v>
      </c>
      <c r="BD213" s="155">
        <f t="shared" si="129"/>
        <v>4.2739337727796647</v>
      </c>
      <c r="BE213" s="155">
        <f t="shared" si="130"/>
        <v>3.8746938278707606</v>
      </c>
      <c r="BF213" s="159">
        <f t="shared" si="131"/>
        <v>4.1271007288099817</v>
      </c>
      <c r="BG213" s="223"/>
      <c r="BH213" s="12"/>
      <c r="BI213" s="12"/>
    </row>
    <row r="214" spans="1:61">
      <c r="A214" s="48" t="s">
        <v>265</v>
      </c>
      <c r="B214" s="46" t="s">
        <v>256</v>
      </c>
      <c r="C214" s="160">
        <v>1213</v>
      </c>
      <c r="D214" s="285">
        <f>IF('Datos de Indicador'!E182="No dato","x",ROUND(IF('Datos de Indicador'!E182=0,0,IF(LOG('Datos de Indicador'!E182)&gt;D$302,10,IF(LOG('Datos de Indicador'!E182)&lt;D$301,0,10-(D$302-LOG('Datos de Indicador'!E182))/(D$302-D$301)*10))),1))</f>
        <v>0</v>
      </c>
      <c r="E214" s="153">
        <f>IF('Datos de Indicador'!E182="No dato","x",IF('Datos de Indicador'!E182="No dato","x", ('Datos de Indicador'!E182)/'Datos de Indicador'!AX182))</f>
        <v>0</v>
      </c>
      <c r="F214" s="154">
        <f t="shared" si="99"/>
        <v>0</v>
      </c>
      <c r="G214" s="155">
        <f t="shared" si="100"/>
        <v>0</v>
      </c>
      <c r="H214" s="285">
        <f>IF('Datos de Indicador'!F182="No dato","x",ROUND(IF('Datos de Indicador'!F182=0,0,IF(LOG('Datos de Indicador'!F182*1/40)&gt;H$302,10,IF(LOG('Datos de Indicador'!F182*1/40)&lt;H$301,0,10-(H$302-LOG('Datos de Indicador'!F182*1/40))/(H$302-H$301)*10))),1))</f>
        <v>0</v>
      </c>
      <c r="I214" s="153">
        <f>IF('Datos de Indicador'!F182="No dato","x",IF('Datos de Indicador'!F182="No dato","x",( 'Datos de Indicador'!F182*1/40)/'Datos de Indicador'!AX182))</f>
        <v>0</v>
      </c>
      <c r="J214" s="154">
        <f t="shared" si="101"/>
        <v>0</v>
      </c>
      <c r="K214" s="156">
        <f t="shared" si="102"/>
        <v>0</v>
      </c>
      <c r="L214" s="286">
        <f>IF('Datos de Indicador'!G182="No dato","x",ROUND(IF('Datos de Indicador'!G182=0,0,IF(LOG('Datos de Indicador'!G182)&gt;L$302,10,IF(LOG('Datos de Indicador'!G182)&lt;L$301,0,10-(L$302-LOG('Datos de Indicador'!G182))/(L$302-L$301)*10))),1))</f>
        <v>0</v>
      </c>
      <c r="M214" s="157">
        <f>IF('Datos de Indicador'!G182="No dato","x",IF('Datos de Indicador'!G182="No dato","x", 'Datos de Indicador'!G182/'Datos de Indicador'!AX182))</f>
        <v>0</v>
      </c>
      <c r="N214" s="158">
        <f t="shared" si="103"/>
        <v>0</v>
      </c>
      <c r="O214" s="156">
        <f t="shared" si="104"/>
        <v>0</v>
      </c>
      <c r="P214" s="155">
        <f t="shared" si="105"/>
        <v>0</v>
      </c>
      <c r="Q214" s="285">
        <f>IF('Datos de Indicador'!I182="No dato","x",ROUND(IF('Datos de Indicador'!I182=0,0,IF(LOG('Datos de Indicador'!I182)&gt;Q$302,10,IF(LOG('Datos de Indicador'!I182)&lt;Q$301,0,10-(Q$302-LOG('Datos de Indicador'!I182))/(Q$302-Q$301)*10))),1))</f>
        <v>10</v>
      </c>
      <c r="R214" s="153">
        <f>IF('Datos de Indicador'!I182="No dato","x",IF('Datos de Indicador'!I182="No dato","x",( 'Datos de Indicador'!I182)/'Datos de Indicador'!AX182))</f>
        <v>6.7430607774544737E-2</v>
      </c>
      <c r="S214" s="154">
        <f t="shared" si="106"/>
        <v>10</v>
      </c>
      <c r="T214" s="289">
        <f>IF('Datos de Indicador'!J182="No dato","x",ROUND(IF('Datos de Indicador'!J182=0,0,IF(LOG('Datos de Indicador'!J182)&gt;T$302,10,IF(LOG('Datos de Indicador'!J182)&lt;T$301,0,10-(T$302-LOG('Datos de Indicador'!J182))/(T$302-T$301)*10))),1))</f>
        <v>10</v>
      </c>
      <c r="U214" s="307">
        <f>IF('Datos de Indicador'!J182="No dato","x",IF('Datos de Indicador'!J182="No dato","x", ('Datos de Indicador'!J182)/'Datos de Indicador'!AX182))</f>
        <v>3.2673194494393042E-4</v>
      </c>
      <c r="V214" s="289">
        <f t="shared" si="107"/>
        <v>10</v>
      </c>
      <c r="W214" s="292">
        <f t="shared" si="108"/>
        <v>10</v>
      </c>
      <c r="X214" s="289">
        <f>IF('Datos de Indicador'!K182="No dato","x",ROUND(IF('Datos de Indicador'!K182=0,0,IF(LOG('Datos de Indicador'!K182)&gt;X$302,10,IF(LOG('Datos de Indicador'!K182)&lt;X$301,0,10-(X$302-LOG('Datos de Indicador'!K182))/(X$302-X$301)*10))),1))</f>
        <v>0</v>
      </c>
      <c r="Y214" s="310">
        <f>IF('Datos de Indicador'!K182="No dato","x",IF('Datos de Indicador'!K182="No dato","x", ('Datos de Indicador'!K182)/'Datos de Indicador'!AX182))</f>
        <v>0</v>
      </c>
      <c r="Z214" s="289">
        <f t="shared" si="109"/>
        <v>0</v>
      </c>
      <c r="AA214" s="291">
        <f t="shared" si="110"/>
        <v>0</v>
      </c>
      <c r="AB214" s="155">
        <f t="shared" si="111"/>
        <v>10</v>
      </c>
      <c r="AC214" s="155">
        <v>0.10000000149011599</v>
      </c>
      <c r="AD214" s="155">
        <f t="shared" si="112"/>
        <v>2.1276596061726806E-2</v>
      </c>
      <c r="AE214" s="155">
        <v>-0.61416000127792403</v>
      </c>
      <c r="AF214" s="155">
        <f t="shared" si="113"/>
        <v>0.61416000127792403</v>
      </c>
      <c r="AG214" s="155">
        <f t="shared" si="114"/>
        <v>9.0151740208358273</v>
      </c>
      <c r="AH214" s="155">
        <v>6.8200001716613698</v>
      </c>
      <c r="AI214" s="155">
        <v>29.700002670288001</v>
      </c>
      <c r="AJ214" s="155">
        <v>17.739999771099999</v>
      </c>
      <c r="AK214" s="155">
        <v>186</v>
      </c>
      <c r="AL214" s="155">
        <v>-1.25940001010894</v>
      </c>
      <c r="AM214" s="155">
        <v>-1.5478000640869101</v>
      </c>
      <c r="AN214" s="155">
        <v>-1.7527999877929601</v>
      </c>
      <c r="AO214" s="155">
        <v>-2.9814000129699698</v>
      </c>
      <c r="AP214" s="155">
        <f t="shared" si="115"/>
        <v>0.26485437559849978</v>
      </c>
      <c r="AQ214" s="155">
        <f t="shared" si="116"/>
        <v>0.91216222707458283</v>
      </c>
      <c r="AR214" s="155">
        <f t="shared" si="117"/>
        <v>0.59536193906790302</v>
      </c>
      <c r="AS214" s="155">
        <f t="shared" si="118"/>
        <v>5.0700280112044815</v>
      </c>
      <c r="AT214" s="155">
        <f t="shared" si="119"/>
        <v>1.25940001010894</v>
      </c>
      <c r="AU214" s="155">
        <f t="shared" si="120"/>
        <v>1.5478000640869101</v>
      </c>
      <c r="AV214" s="155">
        <f t="shared" si="121"/>
        <v>1.7527999877929601</v>
      </c>
      <c r="AW214" s="155">
        <f t="shared" si="122"/>
        <v>2.9814000129699698</v>
      </c>
      <c r="AX214" s="155">
        <f t="shared" si="123"/>
        <v>5.1238386510647169</v>
      </c>
      <c r="AY214" s="155">
        <f t="shared" si="124"/>
        <v>6.9411217977817667</v>
      </c>
      <c r="AZ214" s="155">
        <f t="shared" si="125"/>
        <v>4.5929136829072972</v>
      </c>
      <c r="BA214" s="155">
        <f t="shared" si="126"/>
        <v>1.9665672461402628</v>
      </c>
      <c r="BB214" s="155">
        <f t="shared" si="127"/>
        <v>2.5647821711105361</v>
      </c>
      <c r="BC214" s="155">
        <f t="shared" si="128"/>
        <v>2.9755473374760584</v>
      </c>
      <c r="BD214" s="155">
        <f t="shared" si="129"/>
        <v>2.5313792703292002</v>
      </c>
      <c r="BE214" s="155">
        <f t="shared" si="130"/>
        <v>2.8394325428907905</v>
      </c>
      <c r="BF214" s="159">
        <f t="shared" si="131"/>
        <v>3.1727417694829256</v>
      </c>
      <c r="BG214" s="223"/>
      <c r="BH214" s="12"/>
      <c r="BI214" s="12"/>
    </row>
    <row r="215" spans="1:61">
      <c r="A215" s="48" t="s">
        <v>61</v>
      </c>
      <c r="B215" s="46" t="s">
        <v>233</v>
      </c>
      <c r="C215" s="160">
        <v>820</v>
      </c>
      <c r="D215" s="285">
        <f>IF('Datos de Indicador'!E134="No dato","x",ROUND(IF('Datos de Indicador'!E134=0,0,IF(LOG('Datos de Indicador'!E134)&gt;D$302,10,IF(LOG('Datos de Indicador'!E134)&lt;D$301,0,10-(D$302-LOG('Datos de Indicador'!E134))/(D$302-D$301)*10))),1))</f>
        <v>10</v>
      </c>
      <c r="E215" s="153">
        <f>IF('Datos de Indicador'!E134="No dato","x",IF('Datos de Indicador'!E134="No dato","x", ('Datos de Indicador'!E134)/'Datos de Indicador'!AX134))</f>
        <v>1.1918493137748473E-3</v>
      </c>
      <c r="F215" s="154">
        <f t="shared" si="99"/>
        <v>10</v>
      </c>
      <c r="G215" s="155">
        <f t="shared" si="100"/>
        <v>10</v>
      </c>
      <c r="H215" s="285">
        <f>IF('Datos de Indicador'!F134="No dato","x",ROUND(IF('Datos de Indicador'!F134=0,0,IF(LOG('Datos de Indicador'!F134*1/40)&gt;H$302,10,IF(LOG('Datos de Indicador'!F134*1/40)&lt;H$301,0,10-(H$302-LOG('Datos de Indicador'!F134*1/40))/(H$302-H$301)*10))),1))</f>
        <v>0</v>
      </c>
      <c r="I215" s="153">
        <f>IF('Datos de Indicador'!F134="No dato","x",IF('Datos de Indicador'!F134="No dato","x",( 'Datos de Indicador'!F134*1/40)/'Datos de Indicador'!AX134))</f>
        <v>0</v>
      </c>
      <c r="J215" s="154">
        <f t="shared" si="101"/>
        <v>0</v>
      </c>
      <c r="K215" s="156">
        <f t="shared" si="102"/>
        <v>0</v>
      </c>
      <c r="L215" s="286">
        <f>IF('Datos de Indicador'!G134="No dato","x",ROUND(IF('Datos de Indicador'!G134=0,0,IF(LOG('Datos de Indicador'!G134)&gt;L$302,10,IF(LOG('Datos de Indicador'!G134)&lt;L$301,0,10-(L$302-LOG('Datos de Indicador'!G134))/(L$302-L$301)*10))),1))</f>
        <v>0</v>
      </c>
      <c r="M215" s="157">
        <f>IF('Datos de Indicador'!G134="No dato","x",IF('Datos de Indicador'!G134="No dato","x", 'Datos de Indicador'!G134/'Datos de Indicador'!AX134))</f>
        <v>0</v>
      </c>
      <c r="N215" s="158">
        <f t="shared" si="103"/>
        <v>0</v>
      </c>
      <c r="O215" s="156">
        <f t="shared" si="104"/>
        <v>0</v>
      </c>
      <c r="P215" s="155">
        <f t="shared" si="105"/>
        <v>0</v>
      </c>
      <c r="Q215" s="285">
        <f>IF('Datos de Indicador'!I134="No dato","x",ROUND(IF('Datos de Indicador'!I134=0,0,IF(LOG('Datos de Indicador'!I134)&gt;Q$302,10,IF(LOG('Datos de Indicador'!I134)&lt;Q$301,0,10-(Q$302-LOG('Datos de Indicador'!I134))/(Q$302-Q$301)*10))),1))</f>
        <v>10</v>
      </c>
      <c r="R215" s="153">
        <f>IF('Datos de Indicador'!I134="No dato","x",IF('Datos de Indicador'!I134="No dato","x",( 'Datos de Indicador'!I134)/'Datos de Indicador'!AX134))</f>
        <v>1.5565682294655108E-2</v>
      </c>
      <c r="S215" s="154">
        <f t="shared" si="106"/>
        <v>10</v>
      </c>
      <c r="T215" s="289">
        <f>IF('Datos de Indicador'!J134="No dato","x",ROUND(IF('Datos de Indicador'!J134=0,0,IF(LOG('Datos de Indicador'!J134)&gt;T$302,10,IF(LOG('Datos de Indicador'!J134)&lt;T$301,0,10-(T$302-LOG('Datos de Indicador'!J134))/(T$302-T$301)*10))),1))</f>
        <v>10</v>
      </c>
      <c r="U215" s="307">
        <f>IF('Datos de Indicador'!J134="No dato","x",IF('Datos de Indicador'!J134="No dato","x", ('Datos de Indicador'!J134)/'Datos de Indicador'!AX134))</f>
        <v>3.5417463132453531E-4</v>
      </c>
      <c r="V215" s="289">
        <f t="shared" si="107"/>
        <v>10</v>
      </c>
      <c r="W215" s="292">
        <f t="shared" si="108"/>
        <v>10</v>
      </c>
      <c r="X215" s="289">
        <f>IF('Datos de Indicador'!K134="No dato","x",ROUND(IF('Datos de Indicador'!K134=0,0,IF(LOG('Datos de Indicador'!K134)&gt;X$302,10,IF(LOG('Datos de Indicador'!K134)&lt;X$301,0,10-(X$302-LOG('Datos de Indicador'!K134))/(X$302-X$301)*10))),1))</f>
        <v>10</v>
      </c>
      <c r="Y215" s="310">
        <f>IF('Datos de Indicador'!K134="No dato","x",IF('Datos de Indicador'!K134="No dato","x", ('Datos de Indicador'!K134)/'Datos de Indicador'!AX134))</f>
        <v>3.2615979343848008E-4</v>
      </c>
      <c r="Z215" s="289">
        <f t="shared" si="109"/>
        <v>10</v>
      </c>
      <c r="AA215" s="291">
        <f t="shared" si="110"/>
        <v>10</v>
      </c>
      <c r="AB215" s="155">
        <f t="shared" si="111"/>
        <v>10</v>
      </c>
      <c r="AC215" s="155">
        <v>0</v>
      </c>
      <c r="AD215" s="155">
        <f t="shared" si="112"/>
        <v>0</v>
      </c>
      <c r="AE215" s="155">
        <v>-0.61460000276565596</v>
      </c>
      <c r="AF215" s="155">
        <f t="shared" si="113"/>
        <v>0.61460000276565596</v>
      </c>
      <c r="AG215" s="155">
        <f t="shared" si="114"/>
        <v>9.0259425349085269</v>
      </c>
      <c r="AH215" s="155">
        <v>1.9999999552965001E-2</v>
      </c>
      <c r="AI215" s="155">
        <v>0.43999999761581399</v>
      </c>
      <c r="AJ215" s="155">
        <v>0.120000004768</v>
      </c>
      <c r="AK215" s="155">
        <v>87</v>
      </c>
      <c r="AL215" s="155">
        <v>-1.41939997673034</v>
      </c>
      <c r="AM215" s="155">
        <v>-1.8373999595642001</v>
      </c>
      <c r="AN215" s="155">
        <v>-1.8827999830245901</v>
      </c>
      <c r="AO215" s="155">
        <v>-3.02180004119873</v>
      </c>
      <c r="AP215" s="155">
        <f t="shared" si="115"/>
        <v>7.7669901176563106E-4</v>
      </c>
      <c r="AQ215" s="155">
        <f t="shared" si="116"/>
        <v>1.3513513186972387E-2</v>
      </c>
      <c r="AR215" s="155">
        <f t="shared" si="117"/>
        <v>4.0272512090570398E-3</v>
      </c>
      <c r="AS215" s="155">
        <f t="shared" si="118"/>
        <v>2.2969187675070026</v>
      </c>
      <c r="AT215" s="155">
        <f t="shared" si="119"/>
        <v>1.41939997673034</v>
      </c>
      <c r="AU215" s="155">
        <f t="shared" si="120"/>
        <v>1.8373999595642001</v>
      </c>
      <c r="AV215" s="155">
        <f t="shared" si="121"/>
        <v>1.8827999830245901</v>
      </c>
      <c r="AW215" s="155">
        <f t="shared" si="122"/>
        <v>3.02180004119873</v>
      </c>
      <c r="AX215" s="155">
        <f t="shared" si="123"/>
        <v>3.1264356765916816</v>
      </c>
      <c r="AY215" s="155">
        <f t="shared" si="124"/>
        <v>4.3793788837952903</v>
      </c>
      <c r="AZ215" s="155">
        <f t="shared" si="125"/>
        <v>2.9504210837852156</v>
      </c>
      <c r="BA215" s="155">
        <f t="shared" si="126"/>
        <v>1.1588251249031314</v>
      </c>
      <c r="BB215" s="155">
        <f t="shared" si="127"/>
        <v>5.5212020626005751</v>
      </c>
      <c r="BC215" s="155">
        <f t="shared" si="128"/>
        <v>5.7321487328303773</v>
      </c>
      <c r="BD215" s="155">
        <f t="shared" si="129"/>
        <v>5.492408055832378</v>
      </c>
      <c r="BE215" s="155">
        <f t="shared" si="130"/>
        <v>5.5759573154016886</v>
      </c>
      <c r="BF215" s="159">
        <f t="shared" si="131"/>
        <v>6.5043237558180875</v>
      </c>
      <c r="BG215" s="223"/>
      <c r="BH215" s="12"/>
      <c r="BI215" s="12"/>
    </row>
    <row r="216" spans="1:61">
      <c r="A216" s="48" t="s">
        <v>185</v>
      </c>
      <c r="B216" s="46" t="s">
        <v>177</v>
      </c>
      <c r="C216" s="160">
        <v>418</v>
      </c>
      <c r="D216" s="285">
        <f>IF('Datos de Indicador'!E62="No dato","x",ROUND(IF('Datos de Indicador'!E62=0,0,IF(LOG('Datos de Indicador'!E62)&gt;D$302,10,IF(LOG('Datos de Indicador'!E62)&lt;D$301,0,10-(D$302-LOG('Datos de Indicador'!E62))/(D$302-D$301)*10))),1))</f>
        <v>10</v>
      </c>
      <c r="E216" s="153">
        <f>IF('Datos de Indicador'!E62="No dato","x",IF('Datos de Indicador'!E62="No dato","x", ('Datos de Indicador'!E62)/'Datos de Indicador'!AX62))</f>
        <v>1.2340579800537636E-3</v>
      </c>
      <c r="F216" s="154">
        <f t="shared" si="99"/>
        <v>10</v>
      </c>
      <c r="G216" s="155">
        <f t="shared" si="100"/>
        <v>10</v>
      </c>
      <c r="H216" s="285">
        <f>IF('Datos de Indicador'!F62="No dato","x",ROUND(IF('Datos de Indicador'!F62=0,0,IF(LOG('Datos de Indicador'!F62*1/40)&gt;H$302,10,IF(LOG('Datos de Indicador'!F62*1/40)&lt;H$301,0,10-(H$302-LOG('Datos de Indicador'!F62*1/40))/(H$302-H$301)*10))),1))</f>
        <v>0</v>
      </c>
      <c r="I216" s="153">
        <f>IF('Datos de Indicador'!F62="No dato","x",IF('Datos de Indicador'!F62="No dato","x",( 'Datos de Indicador'!F62*1/40)/'Datos de Indicador'!AX62))</f>
        <v>0</v>
      </c>
      <c r="J216" s="154">
        <f t="shared" si="101"/>
        <v>0</v>
      </c>
      <c r="K216" s="156">
        <f t="shared" si="102"/>
        <v>0</v>
      </c>
      <c r="L216" s="286">
        <f>IF('Datos de Indicador'!G62="No dato","x",ROUND(IF('Datos de Indicador'!G62=0,0,IF(LOG('Datos de Indicador'!G62)&gt;L$302,10,IF(LOG('Datos de Indicador'!G62)&lt;L$301,0,10-(L$302-LOG('Datos de Indicador'!G62))/(L$302-L$301)*10))),1))</f>
        <v>0</v>
      </c>
      <c r="M216" s="157">
        <f>IF('Datos de Indicador'!G62="No dato","x",IF('Datos de Indicador'!G62="No dato","x", 'Datos de Indicador'!G62/'Datos de Indicador'!AX62))</f>
        <v>0</v>
      </c>
      <c r="N216" s="158">
        <f t="shared" si="103"/>
        <v>0</v>
      </c>
      <c r="O216" s="156">
        <f t="shared" si="104"/>
        <v>0</v>
      </c>
      <c r="P216" s="155">
        <f t="shared" si="105"/>
        <v>0</v>
      </c>
      <c r="Q216" s="285">
        <f>IF('Datos de Indicador'!I62="No dato","x",ROUND(IF('Datos de Indicador'!I62=0,0,IF(LOG('Datos de Indicador'!I62)&gt;Q$302,10,IF(LOG('Datos de Indicador'!I62)&lt;Q$301,0,10-(Q$302-LOG('Datos de Indicador'!I62))/(Q$302-Q$301)*10))),1))</f>
        <v>0</v>
      </c>
      <c r="R216" s="153">
        <f>IF('Datos de Indicador'!I62="No dato","x",IF('Datos de Indicador'!I62="No dato","x",( 'Datos de Indicador'!I62)/'Datos de Indicador'!AX62))</f>
        <v>0</v>
      </c>
      <c r="S216" s="154">
        <f t="shared" si="106"/>
        <v>0</v>
      </c>
      <c r="T216" s="289">
        <f>IF('Datos de Indicador'!J62="No dato","x",ROUND(IF('Datos de Indicador'!J62=0,0,IF(LOG('Datos de Indicador'!J62)&gt;T$302,10,IF(LOG('Datos de Indicador'!J62)&lt;T$301,0,10-(T$302-LOG('Datos de Indicador'!J62))/(T$302-T$301)*10))),1))</f>
        <v>10</v>
      </c>
      <c r="U216" s="307">
        <f>IF('Datos de Indicador'!J62="No dato","x",IF('Datos de Indicador'!J62="No dato","x", ('Datos de Indicador'!J62)/'Datos de Indicador'!AX62))</f>
        <v>3.0833089047033944E-4</v>
      </c>
      <c r="V216" s="289">
        <f t="shared" si="107"/>
        <v>10</v>
      </c>
      <c r="W216" s="292">
        <f t="shared" si="108"/>
        <v>10</v>
      </c>
      <c r="X216" s="289">
        <f>IF('Datos de Indicador'!K62="No dato","x",ROUND(IF('Datos de Indicador'!K62=0,0,IF(LOG('Datos de Indicador'!K62)&gt;X$302,10,IF(LOG('Datos de Indicador'!K62)&lt;X$301,0,10-(X$302-LOG('Datos de Indicador'!K62))/(X$302-X$301)*10))),1))</f>
        <v>10</v>
      </c>
      <c r="Y216" s="310">
        <f>IF('Datos de Indicador'!K62="No dato","x",IF('Datos de Indicador'!K62="No dato","x", ('Datos de Indicador'!K62)/'Datos de Indicador'!AX62))</f>
        <v>2.7164247679111749E-4</v>
      </c>
      <c r="Z216" s="289">
        <f t="shared" si="109"/>
        <v>10</v>
      </c>
      <c r="AA216" s="291">
        <f t="shared" si="110"/>
        <v>10</v>
      </c>
      <c r="AB216" s="155">
        <f t="shared" si="111"/>
        <v>0</v>
      </c>
      <c r="AC216" s="155">
        <v>0</v>
      </c>
      <c r="AD216" s="155">
        <f t="shared" si="112"/>
        <v>0</v>
      </c>
      <c r="AE216" s="155">
        <v>-0.621360003948212</v>
      </c>
      <c r="AF216" s="155">
        <f t="shared" si="113"/>
        <v>0.621360003948212</v>
      </c>
      <c r="AG216" s="155">
        <f t="shared" si="114"/>
        <v>9.191385538842562</v>
      </c>
      <c r="AH216" s="155">
        <v>4.3999999761580998E-2</v>
      </c>
      <c r="AI216" s="155">
        <v>0.45399996638298001</v>
      </c>
      <c r="AJ216" s="155">
        <v>0.118000000715</v>
      </c>
      <c r="AK216" s="155">
        <v>121</v>
      </c>
      <c r="AL216" s="155">
        <v>-1.3635599613189699</v>
      </c>
      <c r="AM216" s="155">
        <v>-1.5532799959182699</v>
      </c>
      <c r="AN216" s="155">
        <v>-1.7035999298095701</v>
      </c>
      <c r="AO216" s="155">
        <v>-2.9190001487731898</v>
      </c>
      <c r="AP216" s="155">
        <f t="shared" si="115"/>
        <v>1.7087378548186795E-3</v>
      </c>
      <c r="AQ216" s="155">
        <f t="shared" si="116"/>
        <v>1.3943487649648385E-2</v>
      </c>
      <c r="AR216" s="155">
        <f t="shared" si="117"/>
        <v>3.9601302222192873E-3</v>
      </c>
      <c r="AS216" s="155">
        <f t="shared" si="118"/>
        <v>3.2492997198879552</v>
      </c>
      <c r="AT216" s="155">
        <f t="shared" si="119"/>
        <v>1.3635599613189699</v>
      </c>
      <c r="AU216" s="155">
        <f t="shared" si="120"/>
        <v>1.5532799959182699</v>
      </c>
      <c r="AV216" s="155">
        <f t="shared" si="121"/>
        <v>1.7035999298095701</v>
      </c>
      <c r="AW216" s="155">
        <f t="shared" si="122"/>
        <v>2.9190001487731898</v>
      </c>
      <c r="AX216" s="155">
        <f t="shared" si="123"/>
        <v>3.8235296524998796</v>
      </c>
      <c r="AY216" s="155">
        <f t="shared" si="124"/>
        <v>6.8926474137873299</v>
      </c>
      <c r="AZ216" s="155">
        <f t="shared" si="125"/>
        <v>5.2145347142781775</v>
      </c>
      <c r="BA216" s="155">
        <f t="shared" si="126"/>
        <v>3.2141653514142297</v>
      </c>
      <c r="BB216" s="155">
        <f t="shared" si="127"/>
        <v>5.6375397317257834</v>
      </c>
      <c r="BC216" s="155">
        <f t="shared" si="128"/>
        <v>6.15109848357283</v>
      </c>
      <c r="BD216" s="155">
        <f t="shared" si="129"/>
        <v>5.8697491407500664</v>
      </c>
      <c r="BE216" s="155">
        <f t="shared" si="130"/>
        <v>6.077244178550365</v>
      </c>
      <c r="BF216" s="159">
        <f t="shared" si="131"/>
        <v>6.5318975898070937</v>
      </c>
      <c r="BG216" s="223"/>
      <c r="BH216" s="12"/>
      <c r="BI216" s="12"/>
    </row>
    <row r="217" spans="1:61">
      <c r="A217" s="45" t="s">
        <v>31</v>
      </c>
      <c r="B217" s="46" t="s">
        <v>49</v>
      </c>
      <c r="C217" s="160">
        <v>1318</v>
      </c>
      <c r="D217" s="285">
        <f>IF('Datos de Indicador'!E206="No dato","x",ROUND(IF('Datos de Indicador'!E206=0,0,IF(LOG('Datos de Indicador'!E206)&gt;D$302,10,IF(LOG('Datos de Indicador'!E206)&lt;D$301,0,10-(D$302-LOG('Datos de Indicador'!E206))/(D$302-D$301)*10))),1))</f>
        <v>0</v>
      </c>
      <c r="E217" s="153">
        <f>IF('Datos de Indicador'!E206="No dato","x",IF('Datos de Indicador'!E206="No dato","x", ('Datos de Indicador'!E206)/'Datos de Indicador'!AX206))</f>
        <v>0</v>
      </c>
      <c r="F217" s="154">
        <f t="shared" si="99"/>
        <v>0</v>
      </c>
      <c r="G217" s="155">
        <f t="shared" si="100"/>
        <v>0</v>
      </c>
      <c r="H217" s="285">
        <f>IF('Datos de Indicador'!F206="No dato","x",ROUND(IF('Datos de Indicador'!F206=0,0,IF(LOG('Datos de Indicador'!F206*1/40)&gt;H$302,10,IF(LOG('Datos de Indicador'!F206*1/40)&lt;H$301,0,10-(H$302-LOG('Datos de Indicador'!F206*1/40))/(H$302-H$301)*10))),1))</f>
        <v>0</v>
      </c>
      <c r="I217" s="153">
        <f>IF('Datos de Indicador'!F206="No dato","x",IF('Datos de Indicador'!F206="No dato","x",( 'Datos de Indicador'!F206*1/40)/'Datos de Indicador'!AX206))</f>
        <v>0</v>
      </c>
      <c r="J217" s="154">
        <f t="shared" si="101"/>
        <v>0</v>
      </c>
      <c r="K217" s="156">
        <f t="shared" si="102"/>
        <v>0</v>
      </c>
      <c r="L217" s="286">
        <f>IF('Datos de Indicador'!G206="No dato","x",ROUND(IF('Datos de Indicador'!G206=0,0,IF(LOG('Datos de Indicador'!G206)&gt;L$302,10,IF(LOG('Datos de Indicador'!G206)&lt;L$301,0,10-(L$302-LOG('Datos de Indicador'!G206))/(L$302-L$301)*10))),1))</f>
        <v>0</v>
      </c>
      <c r="M217" s="157">
        <f>IF('Datos de Indicador'!G206="No dato","x",IF('Datos de Indicador'!G206="No dato","x", 'Datos de Indicador'!G206/'Datos de Indicador'!AX206))</f>
        <v>0</v>
      </c>
      <c r="N217" s="158">
        <f t="shared" si="103"/>
        <v>0</v>
      </c>
      <c r="O217" s="156">
        <f t="shared" si="104"/>
        <v>0</v>
      </c>
      <c r="P217" s="155">
        <f t="shared" si="105"/>
        <v>0</v>
      </c>
      <c r="Q217" s="285">
        <f>IF('Datos de Indicador'!I206="No dato","x",ROUND(IF('Datos de Indicador'!I206=0,0,IF(LOG('Datos de Indicador'!I206)&gt;Q$302,10,IF(LOG('Datos de Indicador'!I206)&lt;Q$301,0,10-(Q$302-LOG('Datos de Indicador'!I206))/(Q$302-Q$301)*10))),1))</f>
        <v>10</v>
      </c>
      <c r="R217" s="153">
        <f>IF('Datos de Indicador'!I206="No dato","x",IF('Datos de Indicador'!I206="No dato","x",( 'Datos de Indicador'!I206)/'Datos de Indicador'!AX206))</f>
        <v>0.13319900232815254</v>
      </c>
      <c r="S217" s="154">
        <f t="shared" si="106"/>
        <v>10</v>
      </c>
      <c r="T217" s="289">
        <f>IF('Datos de Indicador'!J206="No dato","x",ROUND(IF('Datos de Indicador'!J206=0,0,IF(LOG('Datos de Indicador'!J206)&gt;T$302,10,IF(LOG('Datos de Indicador'!J206)&lt;T$301,0,10-(T$302-LOG('Datos de Indicador'!J206))/(T$302-T$301)*10))),1))</f>
        <v>10</v>
      </c>
      <c r="U217" s="307">
        <f>IF('Datos de Indicador'!J206="No dato","x",IF('Datos de Indicador'!J206="No dato","x", ('Datos de Indicador'!J206)/'Datos de Indicador'!AX206))</f>
        <v>3.1322518932747707E-4</v>
      </c>
      <c r="V217" s="289">
        <f t="shared" si="107"/>
        <v>10</v>
      </c>
      <c r="W217" s="292">
        <f t="shared" si="108"/>
        <v>10</v>
      </c>
      <c r="X217" s="289">
        <f>IF('Datos de Indicador'!K206="No dato","x",ROUND(IF('Datos de Indicador'!K206=0,0,IF(LOG('Datos de Indicador'!K206)&gt;X$302,10,IF(LOG('Datos de Indicador'!K206)&lt;X$301,0,10-(X$302-LOG('Datos de Indicador'!K206))/(X$302-X$301)*10))),1))</f>
        <v>0</v>
      </c>
      <c r="Y217" s="310">
        <f>IF('Datos de Indicador'!K206="No dato","x",IF('Datos de Indicador'!K206="No dato","x", ('Datos de Indicador'!K206)/'Datos de Indicador'!AX206))</f>
        <v>0</v>
      </c>
      <c r="Z217" s="289">
        <f t="shared" si="109"/>
        <v>0</v>
      </c>
      <c r="AA217" s="291">
        <f t="shared" si="110"/>
        <v>0</v>
      </c>
      <c r="AB217" s="155">
        <f t="shared" si="111"/>
        <v>10</v>
      </c>
      <c r="AC217" s="155">
        <v>0</v>
      </c>
      <c r="AD217" s="155">
        <f t="shared" si="112"/>
        <v>0</v>
      </c>
      <c r="AE217" s="155">
        <v>-0.61991995573043801</v>
      </c>
      <c r="AF217" s="155">
        <f t="shared" si="113"/>
        <v>0.61991995573043801</v>
      </c>
      <c r="AG217" s="155">
        <f t="shared" si="114"/>
        <v>9.1561420682388626</v>
      </c>
      <c r="AH217" s="155">
        <v>2.8719999790191602</v>
      </c>
      <c r="AI217" s="155">
        <v>35.560001373291001</v>
      </c>
      <c r="AJ217" s="155">
        <v>16.529998779300001</v>
      </c>
      <c r="AK217" s="155">
        <v>191</v>
      </c>
      <c r="AL217" s="155">
        <v>-1.3574399948120099</v>
      </c>
      <c r="AM217" s="155">
        <v>-1.52812004089355</v>
      </c>
      <c r="AN217" s="155">
        <v>-1.70448005199432</v>
      </c>
      <c r="AO217" s="155">
        <v>-2.9773199558257999</v>
      </c>
      <c r="AP217" s="155">
        <f t="shared" si="115"/>
        <v>0.11153397976773437</v>
      </c>
      <c r="AQ217" s="155">
        <f t="shared" si="116"/>
        <v>1.092137613842235</v>
      </c>
      <c r="AR217" s="155">
        <f t="shared" si="117"/>
        <v>0.55475379103817712</v>
      </c>
      <c r="AS217" s="155">
        <f t="shared" si="118"/>
        <v>5.2100840336134455</v>
      </c>
      <c r="AT217" s="155">
        <f t="shared" si="119"/>
        <v>1.3574399948120099</v>
      </c>
      <c r="AU217" s="155">
        <f t="shared" si="120"/>
        <v>1.52812004089355</v>
      </c>
      <c r="AV217" s="155">
        <f t="shared" si="121"/>
        <v>1.70448005199432</v>
      </c>
      <c r="AW217" s="155">
        <f t="shared" si="122"/>
        <v>2.9773199558257999</v>
      </c>
      <c r="AX217" s="155">
        <f t="shared" si="123"/>
        <v>3.8999299140924486</v>
      </c>
      <c r="AY217" s="155">
        <f t="shared" si="124"/>
        <v>7.1152073577215944</v>
      </c>
      <c r="AZ217" s="155">
        <f t="shared" si="125"/>
        <v>5.2034147586797239</v>
      </c>
      <c r="BA217" s="155">
        <f t="shared" si="126"/>
        <v>2.0481422884580405</v>
      </c>
      <c r="BB217" s="155">
        <f t="shared" si="127"/>
        <v>2.3352439823100304</v>
      </c>
      <c r="BC217" s="155">
        <f t="shared" si="128"/>
        <v>3.0345574952606378</v>
      </c>
      <c r="BD217" s="155">
        <f t="shared" si="129"/>
        <v>2.6263614249529836</v>
      </c>
      <c r="BE217" s="155">
        <f t="shared" si="130"/>
        <v>2.8763710536785809</v>
      </c>
      <c r="BF217" s="159">
        <f t="shared" si="131"/>
        <v>3.1926903447064774</v>
      </c>
      <c r="BG217" s="223"/>
      <c r="BH217" s="12"/>
      <c r="BI217" s="12"/>
    </row>
    <row r="218" spans="1:61">
      <c r="A218" s="48" t="s">
        <v>341</v>
      </c>
      <c r="B218" s="46" t="s">
        <v>350</v>
      </c>
      <c r="C218" s="160">
        <v>1709</v>
      </c>
      <c r="D218" s="285">
        <f>IF('Datos de Indicador'!E292="No dato","x",ROUND(IF('Datos de Indicador'!E292=0,0,IF(LOG('Datos de Indicador'!E292)&gt;D$302,10,IF(LOG('Datos de Indicador'!E292)&lt;D$301,0,10-(D$302-LOG('Datos de Indicador'!E292))/(D$302-D$301)*10))),1))</f>
        <v>10</v>
      </c>
      <c r="E218" s="153">
        <f>IF('Datos de Indicador'!E292="No dato","x",IF('Datos de Indicador'!E292="No dato","x", ('Datos de Indicador'!E292)/'Datos de Indicador'!AX292))</f>
        <v>5.0124354406790375E-3</v>
      </c>
      <c r="F218" s="154">
        <f t="shared" si="99"/>
        <v>10</v>
      </c>
      <c r="G218" s="155">
        <f t="shared" si="100"/>
        <v>10</v>
      </c>
      <c r="H218" s="285">
        <f>IF('Datos de Indicador'!F292="No dato","x",ROUND(IF('Datos de Indicador'!F292=0,0,IF(LOG('Datos de Indicador'!F292*1/40)&gt;H$302,10,IF(LOG('Datos de Indicador'!F292*1/40)&lt;H$301,0,10-(H$302-LOG('Datos de Indicador'!F292*1/40))/(H$302-H$301)*10))),1))</f>
        <v>0</v>
      </c>
      <c r="I218" s="153">
        <f>IF('Datos de Indicador'!F292="No dato","x",IF('Datos de Indicador'!F292="No dato","x",( 'Datos de Indicador'!F292*1/40)/'Datos de Indicador'!AX292))</f>
        <v>0</v>
      </c>
      <c r="J218" s="154">
        <f t="shared" si="101"/>
        <v>0</v>
      </c>
      <c r="K218" s="156">
        <f t="shared" si="102"/>
        <v>0</v>
      </c>
      <c r="L218" s="286">
        <f>IF('Datos de Indicador'!G292="No dato","x",ROUND(IF('Datos de Indicador'!G292=0,0,IF(LOG('Datos de Indicador'!G292)&gt;L$302,10,IF(LOG('Datos de Indicador'!G292)&lt;L$301,0,10-(L$302-LOG('Datos de Indicador'!G292))/(L$302-L$301)*10))),1))</f>
        <v>10</v>
      </c>
      <c r="M218" s="157">
        <f>IF('Datos de Indicador'!G292="No dato","x",IF('Datos de Indicador'!G292="No dato","x", 'Datos de Indicador'!G292/'Datos de Indicador'!AX292))</f>
        <v>1.087238412012023E-2</v>
      </c>
      <c r="N218" s="158">
        <f t="shared" si="103"/>
        <v>10</v>
      </c>
      <c r="O218" s="156">
        <f t="shared" si="104"/>
        <v>10</v>
      </c>
      <c r="P218" s="155">
        <f t="shared" si="105"/>
        <v>7.6</v>
      </c>
      <c r="Q218" s="285">
        <f>IF('Datos de Indicador'!I292="No dato","x",ROUND(IF('Datos de Indicador'!I292=0,0,IF(LOG('Datos de Indicador'!I292)&gt;Q$302,10,IF(LOG('Datos de Indicador'!I292)&lt;Q$301,0,10-(Q$302-LOG('Datos de Indicador'!I292))/(Q$302-Q$301)*10))),1))</f>
        <v>0</v>
      </c>
      <c r="R218" s="153">
        <f>IF('Datos de Indicador'!I292="No dato","x",IF('Datos de Indicador'!I292="No dato","x",( 'Datos de Indicador'!I292)/'Datos de Indicador'!AX292))</f>
        <v>0</v>
      </c>
      <c r="S218" s="154">
        <f t="shared" si="106"/>
        <v>0</v>
      </c>
      <c r="T218" s="289">
        <f>IF('Datos de Indicador'!J292="No dato","x",ROUND(IF('Datos de Indicador'!J292=0,0,IF(LOG('Datos de Indicador'!J292)&gt;T$302,10,IF(LOG('Datos de Indicador'!J292)&lt;T$301,0,10-(T$302-LOG('Datos de Indicador'!J292))/(T$302-T$301)*10))),1))</f>
        <v>10</v>
      </c>
      <c r="U218" s="307">
        <f>IF('Datos de Indicador'!J292="No dato","x",IF('Datos de Indicador'!J292="No dato","x", ('Datos de Indicador'!J292)/'Datos de Indicador'!AX292))</f>
        <v>3.4694770528526206E-4</v>
      </c>
      <c r="V218" s="289">
        <f t="shared" si="107"/>
        <v>10</v>
      </c>
      <c r="W218" s="292">
        <f t="shared" si="108"/>
        <v>10</v>
      </c>
      <c r="X218" s="289">
        <f>IF('Datos de Indicador'!K292="No dato","x",ROUND(IF('Datos de Indicador'!K292=0,0,IF(LOG('Datos de Indicador'!K292)&gt;X$302,10,IF(LOG('Datos de Indicador'!K292)&lt;X$301,0,10-(X$302-LOG('Datos de Indicador'!K292))/(X$302-X$301)*10))),1))</f>
        <v>10</v>
      </c>
      <c r="Y218" s="310">
        <f>IF('Datos de Indicador'!K292="No dato","x",IF('Datos de Indicador'!K292="No dato","x", ('Datos de Indicador'!K292)/'Datos de Indicador'!AX292))</f>
        <v>2.5285018453414913E-4</v>
      </c>
      <c r="Z218" s="289">
        <f t="shared" si="109"/>
        <v>10</v>
      </c>
      <c r="AA218" s="291">
        <f t="shared" si="110"/>
        <v>10</v>
      </c>
      <c r="AB218" s="155">
        <f t="shared" si="111"/>
        <v>0</v>
      </c>
      <c r="AC218" s="155">
        <v>18.139999389648398</v>
      </c>
      <c r="AD218" s="155">
        <f t="shared" si="112"/>
        <v>3.8595743382230636</v>
      </c>
      <c r="AE218" s="155">
        <v>-0.63295996189117398</v>
      </c>
      <c r="AF218" s="155">
        <f t="shared" si="113"/>
        <v>0.63295996189117398</v>
      </c>
      <c r="AG218" s="155">
        <f t="shared" si="114"/>
        <v>9.4752807388233489</v>
      </c>
      <c r="AH218" s="155">
        <v>164.71598815917901</v>
      </c>
      <c r="AI218" s="155">
        <v>255.31999206542901</v>
      </c>
      <c r="AJ218" s="155">
        <v>214.19400024399999</v>
      </c>
      <c r="AK218" s="155">
        <v>346</v>
      </c>
      <c r="AL218" s="155">
        <v>-1.1616799831390301</v>
      </c>
      <c r="AM218" s="155">
        <v>-1.2991600036621</v>
      </c>
      <c r="AN218" s="155">
        <v>-1.6268000602722099</v>
      </c>
      <c r="AO218" s="155">
        <v>-2.89391994476318</v>
      </c>
      <c r="AP218" s="155">
        <f t="shared" si="115"/>
        <v>6.3967374042399614</v>
      </c>
      <c r="AQ218" s="155">
        <f t="shared" si="116"/>
        <v>7.8415229508397939</v>
      </c>
      <c r="AR218" s="155">
        <f t="shared" si="117"/>
        <v>7.1884417681743535</v>
      </c>
      <c r="AS218" s="155">
        <f t="shared" si="118"/>
        <v>9.5518207282913163</v>
      </c>
      <c r="AT218" s="155">
        <f t="shared" si="119"/>
        <v>1.1616799831390301</v>
      </c>
      <c r="AU218" s="155">
        <f t="shared" si="120"/>
        <v>1.2991600036621</v>
      </c>
      <c r="AV218" s="155">
        <f t="shared" si="121"/>
        <v>1.6268000602722099</v>
      </c>
      <c r="AW218" s="155">
        <f t="shared" si="122"/>
        <v>2.89391994476318</v>
      </c>
      <c r="AX218" s="155">
        <f t="shared" si="123"/>
        <v>6.3437531089042176</v>
      </c>
      <c r="AY218" s="155">
        <f t="shared" si="124"/>
        <v>9.1405421804330267</v>
      </c>
      <c r="AZ218" s="155">
        <f t="shared" si="125"/>
        <v>6.1848671908594071</v>
      </c>
      <c r="BA218" s="155">
        <f t="shared" si="126"/>
        <v>3.7156089908442551</v>
      </c>
      <c r="BB218" s="155">
        <f t="shared" si="127"/>
        <v>8.3900817521906976</v>
      </c>
      <c r="BC218" s="155">
        <f t="shared" si="128"/>
        <v>9.0970108552121385</v>
      </c>
      <c r="BD218" s="155">
        <f t="shared" si="129"/>
        <v>8.4955514931722931</v>
      </c>
      <c r="BE218" s="155">
        <f t="shared" si="130"/>
        <v>8.4779049531892614</v>
      </c>
      <c r="BF218" s="159">
        <f t="shared" si="131"/>
        <v>8.4891425128410685</v>
      </c>
      <c r="BG218" s="223"/>
      <c r="BH218" s="12"/>
      <c r="BI218" s="12"/>
    </row>
    <row r="219" spans="1:61">
      <c r="A219" s="48" t="s">
        <v>170</v>
      </c>
      <c r="B219" s="46" t="s">
        <v>209</v>
      </c>
      <c r="C219" s="160">
        <v>712</v>
      </c>
      <c r="D219" s="285">
        <f>IF('Datos de Indicador'!E107="No dato","x",ROUND(IF('Datos de Indicador'!E107=0,0,IF(LOG('Datos de Indicador'!E107)&gt;D$302,10,IF(LOG('Datos de Indicador'!E107)&lt;D$301,0,10-(D$302-LOG('Datos de Indicador'!E107))/(D$302-D$301)*10))),1))</f>
        <v>10</v>
      </c>
      <c r="E219" s="153">
        <f>IF('Datos de Indicador'!E107="No dato","x",IF('Datos de Indicador'!E107="No dato","x", ('Datos de Indicador'!E107)/'Datos de Indicador'!AX107))</f>
        <v>2.5932937423822E-5</v>
      </c>
      <c r="F219" s="154">
        <f t="shared" si="99"/>
        <v>10</v>
      </c>
      <c r="G219" s="155">
        <f t="shared" si="100"/>
        <v>10</v>
      </c>
      <c r="H219" s="285">
        <f>IF('Datos de Indicador'!F107="No dato","x",ROUND(IF('Datos de Indicador'!F107=0,0,IF(LOG('Datos de Indicador'!F107*1/40)&gt;H$302,10,IF(LOG('Datos de Indicador'!F107*1/40)&lt;H$301,0,10-(H$302-LOG('Datos de Indicador'!F107*1/40))/(H$302-H$301)*10))),1))</f>
        <v>0</v>
      </c>
      <c r="I219" s="153">
        <f>IF('Datos de Indicador'!F107="No dato","x",IF('Datos de Indicador'!F107="No dato","x",( 'Datos de Indicador'!F107*1/40)/'Datos de Indicador'!AX107))</f>
        <v>0</v>
      </c>
      <c r="J219" s="154">
        <f t="shared" si="101"/>
        <v>0</v>
      </c>
      <c r="K219" s="156">
        <f t="shared" si="102"/>
        <v>0</v>
      </c>
      <c r="L219" s="286">
        <f>IF('Datos de Indicador'!G107="No dato","x",ROUND(IF('Datos de Indicador'!G107=0,0,IF(LOG('Datos de Indicador'!G107)&gt;L$302,10,IF(LOG('Datos de Indicador'!G107)&lt;L$301,0,10-(L$302-LOG('Datos de Indicador'!G107))/(L$302-L$301)*10))),1))</f>
        <v>0</v>
      </c>
      <c r="M219" s="157">
        <f>IF('Datos de Indicador'!G107="No dato","x",IF('Datos de Indicador'!G107="No dato","x", 'Datos de Indicador'!G107/'Datos de Indicador'!AX107))</f>
        <v>0</v>
      </c>
      <c r="N219" s="158">
        <f t="shared" si="103"/>
        <v>0</v>
      </c>
      <c r="O219" s="156">
        <f t="shared" si="104"/>
        <v>0</v>
      </c>
      <c r="P219" s="155">
        <f t="shared" si="105"/>
        <v>0</v>
      </c>
      <c r="Q219" s="285">
        <f>IF('Datos de Indicador'!I107="No dato","x",ROUND(IF('Datos de Indicador'!I107=0,0,IF(LOG('Datos de Indicador'!I107)&gt;Q$302,10,IF(LOG('Datos de Indicador'!I107)&lt;Q$301,0,10-(Q$302-LOG('Datos de Indicador'!I107))/(Q$302-Q$301)*10))),1))</f>
        <v>10</v>
      </c>
      <c r="R219" s="153">
        <f>IF('Datos de Indicador'!I107="No dato","x",IF('Datos de Indicador'!I107="No dato","x",( 'Datos de Indicador'!I107)/'Datos de Indicador'!AX107))</f>
        <v>0.10165711470138222</v>
      </c>
      <c r="S219" s="154">
        <f t="shared" si="106"/>
        <v>10</v>
      </c>
      <c r="T219" s="289">
        <f>IF('Datos de Indicador'!J107="No dato","x",ROUND(IF('Datos de Indicador'!J107=0,0,IF(LOG('Datos de Indicador'!J107)&gt;T$302,10,IF(LOG('Datos de Indicador'!J107)&lt;T$301,0,10-(T$302-LOG('Datos de Indicador'!J107))/(T$302-T$301)*10))),1))</f>
        <v>10</v>
      </c>
      <c r="U219" s="307">
        <f>IF('Datos de Indicador'!J107="No dato","x",IF('Datos de Indicador'!J107="No dato","x", ('Datos de Indicador'!J107)/'Datos de Indicador'!AX107))</f>
        <v>3.2504343767018488E-4</v>
      </c>
      <c r="V219" s="289">
        <f t="shared" si="107"/>
        <v>10</v>
      </c>
      <c r="W219" s="292">
        <f t="shared" si="108"/>
        <v>10</v>
      </c>
      <c r="X219" s="289">
        <f>IF('Datos de Indicador'!K107="No dato","x",ROUND(IF('Datos de Indicador'!K107=0,0,IF(LOG('Datos de Indicador'!K107)&gt;X$302,10,IF(LOG('Datos de Indicador'!K107)&lt;X$301,0,10-(X$302-LOG('Datos de Indicador'!K107))/(X$302-X$301)*10))),1))</f>
        <v>10</v>
      </c>
      <c r="Y219" s="310">
        <f>IF('Datos de Indicador'!K107="No dato","x",IF('Datos de Indicador'!K107="No dato","x", ('Datos de Indicador'!K107)/'Datos de Indicador'!AX107))</f>
        <v>9.6775477619921735E-4</v>
      </c>
      <c r="Z219" s="289">
        <f t="shared" si="109"/>
        <v>10</v>
      </c>
      <c r="AA219" s="291">
        <f t="shared" si="110"/>
        <v>10</v>
      </c>
      <c r="AB219" s="155">
        <f t="shared" si="111"/>
        <v>10</v>
      </c>
      <c r="AC219" s="155">
        <v>0</v>
      </c>
      <c r="AD219" s="155">
        <f t="shared" si="112"/>
        <v>0</v>
      </c>
      <c r="AE219" s="155">
        <v>-0.61339998245239302</v>
      </c>
      <c r="AF219" s="155">
        <f t="shared" si="113"/>
        <v>0.61339998245239302</v>
      </c>
      <c r="AG219" s="155">
        <f t="shared" si="114"/>
        <v>8.9965734623230968</v>
      </c>
      <c r="AH219" s="155">
        <v>0.37000000476837203</v>
      </c>
      <c r="AI219" s="155">
        <v>3.5099999904632502</v>
      </c>
      <c r="AJ219" s="155">
        <v>1.32999992371</v>
      </c>
      <c r="AK219" s="155">
        <v>162</v>
      </c>
      <c r="AL219" s="155">
        <v>-1.3546000719070399</v>
      </c>
      <c r="AM219" s="155">
        <v>-1.64380002021789</v>
      </c>
      <c r="AN219" s="155">
        <v>-1.8739999532699501</v>
      </c>
      <c r="AO219" s="155">
        <v>-2.9941999912261901</v>
      </c>
      <c r="AP219" s="155">
        <f t="shared" si="115"/>
        <v>1.4368932224014447E-2</v>
      </c>
      <c r="AQ219" s="155">
        <f t="shared" si="116"/>
        <v>0.10780098048730835</v>
      </c>
      <c r="AR219" s="155">
        <f t="shared" si="117"/>
        <v>4.4635363233212134E-2</v>
      </c>
      <c r="AS219" s="155">
        <f t="shared" si="118"/>
        <v>4.3977591036414569</v>
      </c>
      <c r="AT219" s="155">
        <f t="shared" si="119"/>
        <v>1.3546000719070399</v>
      </c>
      <c r="AU219" s="155">
        <f t="shared" si="120"/>
        <v>1.64380002021789</v>
      </c>
      <c r="AV219" s="155">
        <f t="shared" si="121"/>
        <v>1.8739999532699501</v>
      </c>
      <c r="AW219" s="155">
        <f t="shared" si="122"/>
        <v>2.9941999912261901</v>
      </c>
      <c r="AX219" s="155">
        <f t="shared" si="123"/>
        <v>3.9353828618488929</v>
      </c>
      <c r="AY219" s="155">
        <f t="shared" si="124"/>
        <v>6.0919253332725614</v>
      </c>
      <c r="AZ219" s="155">
        <f t="shared" si="125"/>
        <v>3.0616055782022862</v>
      </c>
      <c r="BA219" s="155">
        <f t="shared" si="126"/>
        <v>1.7106495638573516</v>
      </c>
      <c r="BB219" s="155">
        <f t="shared" si="127"/>
        <v>5.6582919656788171</v>
      </c>
      <c r="BC219" s="155">
        <f t="shared" si="128"/>
        <v>6.0332877189599783</v>
      </c>
      <c r="BD219" s="155">
        <f t="shared" si="129"/>
        <v>5.5177068235725839</v>
      </c>
      <c r="BE219" s="155">
        <f t="shared" si="130"/>
        <v>6.0180681112498009</v>
      </c>
      <c r="BF219" s="159">
        <f t="shared" si="131"/>
        <v>6.4994289103871834</v>
      </c>
      <c r="BG219" s="223"/>
      <c r="BH219" s="12"/>
      <c r="BI219" s="12"/>
    </row>
    <row r="220" spans="1:61">
      <c r="A220" s="48" t="s">
        <v>142</v>
      </c>
      <c r="B220" s="46" t="s">
        <v>157</v>
      </c>
      <c r="C220" s="160">
        <v>316</v>
      </c>
      <c r="D220" s="285">
        <f>IF('Datos de Indicador'!E39="No dato","x",ROUND(IF('Datos de Indicador'!E39=0,0,IF(LOG('Datos de Indicador'!E39)&gt;D$302,10,IF(LOG('Datos de Indicador'!E39)&lt;D$301,0,10-(D$302-LOG('Datos de Indicador'!E39))/(D$302-D$301)*10))),1))</f>
        <v>0</v>
      </c>
      <c r="E220" s="153">
        <f>IF('Datos de Indicador'!E39="No dato","x",IF('Datos de Indicador'!E39="No dato","x", ('Datos de Indicador'!E39)/'Datos de Indicador'!AX39))</f>
        <v>0</v>
      </c>
      <c r="F220" s="154">
        <f t="shared" si="99"/>
        <v>0</v>
      </c>
      <c r="G220" s="155">
        <f t="shared" si="100"/>
        <v>0</v>
      </c>
      <c r="H220" s="285">
        <f>IF('Datos de Indicador'!F39="No dato","x",ROUND(IF('Datos de Indicador'!F39=0,0,IF(LOG('Datos de Indicador'!F39*1/40)&gt;H$302,10,IF(LOG('Datos de Indicador'!F39*1/40)&lt;H$301,0,10-(H$302-LOG('Datos de Indicador'!F39*1/40))/(H$302-H$301)*10))),1))</f>
        <v>0</v>
      </c>
      <c r="I220" s="153">
        <f>IF('Datos de Indicador'!F39="No dato","x",IF('Datos de Indicador'!F39="No dato","x",( 'Datos de Indicador'!F39*1/40)/'Datos de Indicador'!AX39))</f>
        <v>0</v>
      </c>
      <c r="J220" s="154">
        <f t="shared" si="101"/>
        <v>0</v>
      </c>
      <c r="K220" s="156">
        <f t="shared" si="102"/>
        <v>0</v>
      </c>
      <c r="L220" s="286">
        <f>IF('Datos de Indicador'!G39="No dato","x",ROUND(IF('Datos de Indicador'!G39=0,0,IF(LOG('Datos de Indicador'!G39)&gt;L$302,10,IF(LOG('Datos de Indicador'!G39)&lt;L$301,0,10-(L$302-LOG('Datos de Indicador'!G39))/(L$302-L$301)*10))),1))</f>
        <v>0</v>
      </c>
      <c r="M220" s="157">
        <f>IF('Datos de Indicador'!G39="No dato","x",IF('Datos de Indicador'!G39="No dato","x", 'Datos de Indicador'!G39/'Datos de Indicador'!AX39))</f>
        <v>0</v>
      </c>
      <c r="N220" s="158">
        <f t="shared" si="103"/>
        <v>0</v>
      </c>
      <c r="O220" s="156">
        <f t="shared" si="104"/>
        <v>0</v>
      </c>
      <c r="P220" s="155">
        <f t="shared" si="105"/>
        <v>0</v>
      </c>
      <c r="Q220" s="285">
        <f>IF('Datos de Indicador'!I39="No dato","x",ROUND(IF('Datos de Indicador'!I39=0,0,IF(LOG('Datos de Indicador'!I39)&gt;Q$302,10,IF(LOG('Datos de Indicador'!I39)&lt;Q$301,0,10-(Q$302-LOG('Datos de Indicador'!I39))/(Q$302-Q$301)*10))),1))</f>
        <v>10</v>
      </c>
      <c r="R220" s="153">
        <f>IF('Datos de Indicador'!I39="No dato","x",IF('Datos de Indicador'!I39="No dato","x",( 'Datos de Indicador'!I39)/'Datos de Indicador'!AX39))</f>
        <v>1.5762641638594151E-2</v>
      </c>
      <c r="S220" s="154">
        <f t="shared" si="106"/>
        <v>10</v>
      </c>
      <c r="T220" s="289">
        <f>IF('Datos de Indicador'!J39="No dato","x",ROUND(IF('Datos de Indicador'!J39=0,0,IF(LOG('Datos de Indicador'!J39)&gt;T$302,10,IF(LOG('Datos de Indicador'!J39)&lt;T$301,0,10-(T$302-LOG('Datos de Indicador'!J39))/(T$302-T$301)*10))),1))</f>
        <v>10</v>
      </c>
      <c r="U220" s="307">
        <f>IF('Datos de Indicador'!J39="No dato","x",IF('Datos de Indicador'!J39="No dato","x", ('Datos de Indicador'!J39)/'Datos de Indicador'!AX39))</f>
        <v>3.2931310911350905E-4</v>
      </c>
      <c r="V220" s="289">
        <f t="shared" si="107"/>
        <v>10</v>
      </c>
      <c r="W220" s="292">
        <f t="shared" si="108"/>
        <v>10</v>
      </c>
      <c r="X220" s="289">
        <f>IF('Datos de Indicador'!K39="No dato","x",ROUND(IF('Datos de Indicador'!K39=0,0,IF(LOG('Datos de Indicador'!K39)&gt;X$302,10,IF(LOG('Datos de Indicador'!K39)&lt;X$301,0,10-(X$302-LOG('Datos de Indicador'!K39))/(X$302-X$301)*10))),1))</f>
        <v>10</v>
      </c>
      <c r="Y220" s="310">
        <f>IF('Datos de Indicador'!K39="No dato","x",IF('Datos de Indicador'!K39="No dato","x", ('Datos de Indicador'!K39)/'Datos de Indicador'!AX39))</f>
        <v>3.1246547010545901E-4</v>
      </c>
      <c r="Z220" s="289">
        <f t="shared" si="109"/>
        <v>10</v>
      </c>
      <c r="AA220" s="291">
        <f t="shared" si="110"/>
        <v>10</v>
      </c>
      <c r="AB220" s="155">
        <f t="shared" si="111"/>
        <v>10</v>
      </c>
      <c r="AC220" s="155">
        <v>0</v>
      </c>
      <c r="AD220" s="155">
        <f t="shared" si="112"/>
        <v>0</v>
      </c>
      <c r="AE220" s="155">
        <v>-0.62540000677108798</v>
      </c>
      <c r="AF220" s="155">
        <f t="shared" si="113"/>
        <v>0.62540000677108798</v>
      </c>
      <c r="AG220" s="155">
        <f t="shared" si="114"/>
        <v>9.290259811918629</v>
      </c>
      <c r="AH220" s="155">
        <v>6.0000002384185999E-2</v>
      </c>
      <c r="AI220" s="155">
        <v>1.1799999475479099</v>
      </c>
      <c r="AJ220" s="155">
        <v>0.44999998807899999</v>
      </c>
      <c r="AK220" s="155">
        <v>142</v>
      </c>
      <c r="AL220" s="155">
        <v>-1.5543999671936</v>
      </c>
      <c r="AM220" s="155">
        <v>-1.9074000120162899</v>
      </c>
      <c r="AN220" s="155">
        <v>-1.76859998703002</v>
      </c>
      <c r="AO220" s="155">
        <v>-2.9889998435974099</v>
      </c>
      <c r="AP220" s="155">
        <f t="shared" si="115"/>
        <v>2.3300971799683884E-3</v>
      </c>
      <c r="AQ220" s="155">
        <f t="shared" si="116"/>
        <v>3.6240783950500399E-2</v>
      </c>
      <c r="AR220" s="155">
        <f t="shared" si="117"/>
        <v>1.5102191033829662E-2</v>
      </c>
      <c r="AS220" s="155">
        <f t="shared" si="118"/>
        <v>3.8375350140056024</v>
      </c>
      <c r="AT220" s="155">
        <f t="shared" si="119"/>
        <v>1.5543999671936</v>
      </c>
      <c r="AU220" s="155">
        <f t="shared" si="120"/>
        <v>1.9074000120162899</v>
      </c>
      <c r="AV220" s="155">
        <f t="shared" si="121"/>
        <v>1.76859998703002</v>
      </c>
      <c r="AW220" s="155">
        <f t="shared" si="122"/>
        <v>2.9889998435974099</v>
      </c>
      <c r="AX220" s="155">
        <f t="shared" si="123"/>
        <v>1.4411266843516719</v>
      </c>
      <c r="AY220" s="155">
        <f t="shared" si="124"/>
        <v>3.7601723814853303</v>
      </c>
      <c r="AZ220" s="155">
        <f t="shared" si="125"/>
        <v>4.3932876616388654</v>
      </c>
      <c r="BA220" s="155">
        <f t="shared" si="126"/>
        <v>1.8146192505276928</v>
      </c>
      <c r="BB220" s="155">
        <f t="shared" si="127"/>
        <v>3.5739094635886066</v>
      </c>
      <c r="BC220" s="155">
        <f t="shared" si="128"/>
        <v>3.9660688609059718</v>
      </c>
      <c r="BD220" s="155">
        <f t="shared" si="129"/>
        <v>4.0680649754454494</v>
      </c>
      <c r="BE220" s="155">
        <f t="shared" si="130"/>
        <v>4.2753590440888827</v>
      </c>
      <c r="BF220" s="159">
        <f t="shared" si="131"/>
        <v>4.8817099686531051</v>
      </c>
      <c r="BG220" s="223"/>
      <c r="BH220" s="12"/>
      <c r="BI220" s="12"/>
    </row>
    <row r="221" spans="1:61">
      <c r="A221" s="48" t="s">
        <v>316</v>
      </c>
      <c r="B221" s="46" t="s">
        <v>157</v>
      </c>
      <c r="C221" s="160">
        <v>1620</v>
      </c>
      <c r="D221" s="285">
        <f>IF('Datos de Indicador'!E275="No dato","x",ROUND(IF('Datos de Indicador'!E275=0,0,IF(LOG('Datos de Indicador'!E275)&gt;D$302,10,IF(LOG('Datos de Indicador'!E275)&lt;D$301,0,10-(D$302-LOG('Datos de Indicador'!E275))/(D$302-D$301)*10))),1))</f>
        <v>10</v>
      </c>
      <c r="E221" s="153">
        <f>IF('Datos de Indicador'!E275="No dato","x",IF('Datos de Indicador'!E275="No dato","x", ('Datos de Indicador'!E275)/'Datos de Indicador'!AX275))</f>
        <v>1.2964312377341958E-3</v>
      </c>
      <c r="F221" s="154">
        <f t="shared" si="99"/>
        <v>10</v>
      </c>
      <c r="G221" s="155">
        <f t="shared" si="100"/>
        <v>10</v>
      </c>
      <c r="H221" s="285">
        <f>IF('Datos de Indicador'!F275="No dato","x",ROUND(IF('Datos de Indicador'!F275=0,0,IF(LOG('Datos de Indicador'!F275*1/40)&gt;H$302,10,IF(LOG('Datos de Indicador'!F275*1/40)&lt;H$301,0,10-(H$302-LOG('Datos de Indicador'!F275*1/40))/(H$302-H$301)*10))),1))</f>
        <v>0</v>
      </c>
      <c r="I221" s="153">
        <f>IF('Datos de Indicador'!F275="No dato","x",IF('Datos de Indicador'!F275="No dato","x",( 'Datos de Indicador'!F275*1/40)/'Datos de Indicador'!AX275))</f>
        <v>0</v>
      </c>
      <c r="J221" s="154">
        <f t="shared" si="101"/>
        <v>0</v>
      </c>
      <c r="K221" s="156">
        <f t="shared" si="102"/>
        <v>0</v>
      </c>
      <c r="L221" s="286">
        <f>IF('Datos de Indicador'!G275="No dato","x",ROUND(IF('Datos de Indicador'!G275=0,0,IF(LOG('Datos de Indicador'!G275)&gt;L$302,10,IF(LOG('Datos de Indicador'!G275)&lt;L$301,0,10-(L$302-LOG('Datos de Indicador'!G275))/(L$302-L$301)*10))),1))</f>
        <v>0</v>
      </c>
      <c r="M221" s="157">
        <f>IF('Datos de Indicador'!G275="No dato","x",IF('Datos de Indicador'!G275="No dato","x", 'Datos de Indicador'!G275/'Datos de Indicador'!AX275))</f>
        <v>0</v>
      </c>
      <c r="N221" s="158">
        <f t="shared" si="103"/>
        <v>0</v>
      </c>
      <c r="O221" s="156">
        <f t="shared" si="104"/>
        <v>0</v>
      </c>
      <c r="P221" s="155">
        <f t="shared" si="105"/>
        <v>0</v>
      </c>
      <c r="Q221" s="285">
        <f>IF('Datos de Indicador'!I275="No dato","x",ROUND(IF('Datos de Indicador'!I275=0,0,IF(LOG('Datos de Indicador'!I275)&gt;Q$302,10,IF(LOG('Datos de Indicador'!I275)&lt;Q$301,0,10-(Q$302-LOG('Datos de Indicador'!I275))/(Q$302-Q$301)*10))),1))</f>
        <v>0</v>
      </c>
      <c r="R221" s="153">
        <f>IF('Datos de Indicador'!I275="No dato","x",IF('Datos de Indicador'!I275="No dato","x",( 'Datos de Indicador'!I275)/'Datos de Indicador'!AX275))</f>
        <v>0</v>
      </c>
      <c r="S221" s="154">
        <f t="shared" si="106"/>
        <v>0</v>
      </c>
      <c r="T221" s="289">
        <f>IF('Datos de Indicador'!J275="No dato","x",ROUND(IF('Datos de Indicador'!J275=0,0,IF(LOG('Datos de Indicador'!J275)&gt;T$302,10,IF(LOG('Datos de Indicador'!J275)&lt;T$301,0,10-(T$302-LOG('Datos de Indicador'!J275))/(T$302-T$301)*10))),1))</f>
        <v>10</v>
      </c>
      <c r="U221" s="307">
        <f>IF('Datos de Indicador'!J275="No dato","x",IF('Datos de Indicador'!J275="No dato","x", ('Datos de Indicador'!J275)/'Datos de Indicador'!AX275))</f>
        <v>3.2014129881276974E-4</v>
      </c>
      <c r="V221" s="289">
        <f t="shared" si="107"/>
        <v>10</v>
      </c>
      <c r="W221" s="292">
        <f t="shared" si="108"/>
        <v>10</v>
      </c>
      <c r="X221" s="289">
        <f>IF('Datos de Indicador'!K275="No dato","x",ROUND(IF('Datos de Indicador'!K275=0,0,IF(LOG('Datos de Indicador'!K275)&gt;X$302,10,IF(LOG('Datos de Indicador'!K275)&lt;X$301,0,10-(X$302-LOG('Datos de Indicador'!K275))/(X$302-X$301)*10))),1))</f>
        <v>0</v>
      </c>
      <c r="Y221" s="310">
        <f>IF('Datos de Indicador'!K275="No dato","x",IF('Datos de Indicador'!K275="No dato","x", ('Datos de Indicador'!K275)/'Datos de Indicador'!AX275))</f>
        <v>0</v>
      </c>
      <c r="Z221" s="289">
        <f t="shared" si="109"/>
        <v>0</v>
      </c>
      <c r="AA221" s="291">
        <f t="shared" si="110"/>
        <v>0</v>
      </c>
      <c r="AB221" s="155">
        <f t="shared" si="111"/>
        <v>0</v>
      </c>
      <c r="AC221" s="155">
        <v>2.4000000208616E-2</v>
      </c>
      <c r="AD221" s="155">
        <f t="shared" si="112"/>
        <v>5.1063830231097875E-3</v>
      </c>
      <c r="AE221" s="155">
        <v>-0.56900000572204601</v>
      </c>
      <c r="AF221" s="155">
        <f t="shared" si="113"/>
        <v>0.56900000572204601</v>
      </c>
      <c r="AG221" s="155">
        <f t="shared" si="114"/>
        <v>7.9099367404501599</v>
      </c>
      <c r="AH221" s="155">
        <v>3.0899999141693102</v>
      </c>
      <c r="AI221" s="155">
        <v>22.9440002441406</v>
      </c>
      <c r="AJ221" s="155">
        <v>13.182000160199999</v>
      </c>
      <c r="AK221" s="155">
        <v>211</v>
      </c>
      <c r="AL221" s="155">
        <v>-1.3999600410461399</v>
      </c>
      <c r="AM221" s="155">
        <v>-1.51491999626159</v>
      </c>
      <c r="AN221" s="155">
        <v>-1.7012399435043299</v>
      </c>
      <c r="AO221" s="155">
        <v>-2.92703986167907</v>
      </c>
      <c r="AP221" s="155">
        <f t="shared" si="115"/>
        <v>0.11999999666676933</v>
      </c>
      <c r="AQ221" s="155">
        <f t="shared" si="116"/>
        <v>0.70466829895716354</v>
      </c>
      <c r="AR221" s="155">
        <f t="shared" si="117"/>
        <v>0.44239353311352647</v>
      </c>
      <c r="AS221" s="155">
        <f t="shared" si="118"/>
        <v>5.7703081232492988</v>
      </c>
      <c r="AT221" s="155">
        <f t="shared" si="119"/>
        <v>1.3999600410461399</v>
      </c>
      <c r="AU221" s="155">
        <f t="shared" si="120"/>
        <v>1.51491999626159</v>
      </c>
      <c r="AV221" s="155">
        <f t="shared" si="121"/>
        <v>1.7012399435043299</v>
      </c>
      <c r="AW221" s="155">
        <f t="shared" si="122"/>
        <v>2.92703986167907</v>
      </c>
      <c r="AX221" s="155">
        <f t="shared" si="123"/>
        <v>3.3691193857143582</v>
      </c>
      <c r="AY221" s="155">
        <f t="shared" si="124"/>
        <v>7.2319723197548091</v>
      </c>
      <c r="AZ221" s="155">
        <f t="shared" si="125"/>
        <v>5.2443521002979221</v>
      </c>
      <c r="BA221" s="155">
        <f t="shared" si="126"/>
        <v>3.0534225242072366</v>
      </c>
      <c r="BB221" s="155">
        <f t="shared" si="127"/>
        <v>3.9148532303968548</v>
      </c>
      <c r="BC221" s="155">
        <f t="shared" si="128"/>
        <v>4.6561067697853291</v>
      </c>
      <c r="BD221" s="155">
        <f t="shared" si="129"/>
        <v>4.2811242722352416</v>
      </c>
      <c r="BE221" s="155">
        <f t="shared" si="130"/>
        <v>4.8039551079094229</v>
      </c>
      <c r="BF221" s="159">
        <f t="shared" si="131"/>
        <v>4.6525071872455452</v>
      </c>
      <c r="BG221" s="223"/>
      <c r="BH221" s="12"/>
      <c r="BI221" s="12"/>
    </row>
    <row r="222" spans="1:61">
      <c r="A222" s="50" t="s">
        <v>18</v>
      </c>
      <c r="B222" s="46" t="s">
        <v>27</v>
      </c>
      <c r="C222" s="160">
        <v>509</v>
      </c>
      <c r="D222" s="285">
        <f>IF('Datos de Indicador'!E76="No dato","x",ROUND(IF('Datos de Indicador'!E76=0,0,IF(LOG('Datos de Indicador'!E76)&gt;D$302,10,IF(LOG('Datos de Indicador'!E76)&lt;D$301,0,10-(D$302-LOG('Datos de Indicador'!E76))/(D$302-D$301)*10))),1))</f>
        <v>10</v>
      </c>
      <c r="E222" s="153">
        <f>IF('Datos de Indicador'!E76="No dato","x",IF('Datos de Indicador'!E76="No dato","x", ('Datos de Indicador'!E76)/'Datos de Indicador'!AX76))</f>
        <v>5.7273751364149382E-2</v>
      </c>
      <c r="F222" s="154">
        <f t="shared" si="99"/>
        <v>10</v>
      </c>
      <c r="G222" s="155">
        <f t="shared" si="100"/>
        <v>10</v>
      </c>
      <c r="H222" s="285">
        <f>IF('Datos de Indicador'!F76="No dato","x",ROUND(IF('Datos de Indicador'!F76=0,0,IF(LOG('Datos de Indicador'!F76*1/40)&gt;H$302,10,IF(LOG('Datos de Indicador'!F76*1/40)&lt;H$301,0,10-(H$302-LOG('Datos de Indicador'!F76*1/40))/(H$302-H$301)*10))),1))</f>
        <v>0</v>
      </c>
      <c r="I222" s="153">
        <f>IF('Datos de Indicador'!F76="No dato","x",IF('Datos de Indicador'!F76="No dato","x",( 'Datos de Indicador'!F76*1/40)/'Datos de Indicador'!AX76))</f>
        <v>0</v>
      </c>
      <c r="J222" s="154">
        <f t="shared" si="101"/>
        <v>0</v>
      </c>
      <c r="K222" s="156">
        <f t="shared" si="102"/>
        <v>0</v>
      </c>
      <c r="L222" s="286">
        <f>IF('Datos de Indicador'!G76="No dato","x",ROUND(IF('Datos de Indicador'!G76=0,0,IF(LOG('Datos de Indicador'!G76)&gt;L$302,10,IF(LOG('Datos de Indicador'!G76)&lt;L$301,0,10-(L$302-LOG('Datos de Indicador'!G76))/(L$302-L$301)*10))),1))</f>
        <v>0</v>
      </c>
      <c r="M222" s="157">
        <f>IF('Datos de Indicador'!G76="No dato","x",IF('Datos de Indicador'!G76="No dato","x", 'Datos de Indicador'!G76/'Datos de Indicador'!AX76))</f>
        <v>0</v>
      </c>
      <c r="N222" s="158">
        <f t="shared" si="103"/>
        <v>0</v>
      </c>
      <c r="O222" s="156">
        <f t="shared" si="104"/>
        <v>0</v>
      </c>
      <c r="P222" s="155">
        <f t="shared" si="105"/>
        <v>0</v>
      </c>
      <c r="Q222" s="285">
        <f>IF('Datos de Indicador'!I76="No dato","x",ROUND(IF('Datos de Indicador'!I76=0,0,IF(LOG('Datos de Indicador'!I76)&gt;Q$302,10,IF(LOG('Datos de Indicador'!I76)&lt;Q$301,0,10-(Q$302-LOG('Datos de Indicador'!I76))/(Q$302-Q$301)*10))),1))</f>
        <v>0</v>
      </c>
      <c r="R222" s="153">
        <f>IF('Datos de Indicador'!I76="No dato","x",IF('Datos de Indicador'!I76="No dato","x",( 'Datos de Indicador'!I76)/'Datos de Indicador'!AX76))</f>
        <v>0</v>
      </c>
      <c r="S222" s="154">
        <f t="shared" si="106"/>
        <v>0</v>
      </c>
      <c r="T222" s="289">
        <f>IF('Datos de Indicador'!J76="No dato","x",ROUND(IF('Datos de Indicador'!J76=0,0,IF(LOG('Datos de Indicador'!J76)&gt;T$302,10,IF(LOG('Datos de Indicador'!J76)&lt;T$301,0,10-(T$302-LOG('Datos de Indicador'!J76))/(T$302-T$301)*10))),1))</f>
        <v>10</v>
      </c>
      <c r="U222" s="307">
        <f>IF('Datos de Indicador'!J76="No dato","x",IF('Datos de Indicador'!J76="No dato","x", ('Datos de Indicador'!J76)/'Datos de Indicador'!AX76))</f>
        <v>3.867656647111582E-4</v>
      </c>
      <c r="V222" s="289">
        <f t="shared" si="107"/>
        <v>10</v>
      </c>
      <c r="W222" s="292">
        <f t="shared" si="108"/>
        <v>10</v>
      </c>
      <c r="X222" s="289">
        <f>IF('Datos de Indicador'!K76="No dato","x",ROUND(IF('Datos de Indicador'!K76=0,0,IF(LOG('Datos de Indicador'!K76)&gt;X$302,10,IF(LOG('Datos de Indicador'!K76)&lt;X$301,0,10-(X$302-LOG('Datos de Indicador'!K76))/(X$302-X$301)*10))),1))</f>
        <v>0</v>
      </c>
      <c r="Y222" s="310">
        <f>IF('Datos de Indicador'!K76="No dato","x",IF('Datos de Indicador'!K76="No dato","x", ('Datos de Indicador'!K76)/'Datos de Indicador'!AX76))</f>
        <v>0</v>
      </c>
      <c r="Z222" s="289">
        <f t="shared" si="109"/>
        <v>0</v>
      </c>
      <c r="AA222" s="291">
        <f t="shared" si="110"/>
        <v>0</v>
      </c>
      <c r="AB222" s="155">
        <f t="shared" si="111"/>
        <v>0</v>
      </c>
      <c r="AC222" s="155">
        <v>0.86800003051757801</v>
      </c>
      <c r="AD222" s="155">
        <f t="shared" si="112"/>
        <v>0.18468085755693148</v>
      </c>
      <c r="AE222" s="155">
        <v>-0.57051998376846302</v>
      </c>
      <c r="AF222" s="155">
        <f t="shared" si="113"/>
        <v>0.57051998376846302</v>
      </c>
      <c r="AG222" s="155">
        <f t="shared" si="114"/>
        <v>7.9471363987226953</v>
      </c>
      <c r="AH222" s="155">
        <v>40.1779975891113</v>
      </c>
      <c r="AI222" s="155">
        <v>138.24000549316401</v>
      </c>
      <c r="AJ222" s="155">
        <v>96.094001770000006</v>
      </c>
      <c r="AK222" s="155">
        <v>262</v>
      </c>
      <c r="AL222" s="155">
        <v>-1.4943199157714799</v>
      </c>
      <c r="AM222" s="155">
        <v>-1.64108002185821</v>
      </c>
      <c r="AN222" s="155">
        <v>-1.7208000421523999</v>
      </c>
      <c r="AO222" s="155">
        <v>-2.9468801021575901</v>
      </c>
      <c r="AP222" s="155">
        <f t="shared" si="115"/>
        <v>1.5603105859849049</v>
      </c>
      <c r="AQ222" s="155">
        <f t="shared" si="116"/>
        <v>4.2457003348216968</v>
      </c>
      <c r="AR222" s="155">
        <f t="shared" si="117"/>
        <v>3.2249555786231139</v>
      </c>
      <c r="AS222" s="155">
        <f t="shared" si="118"/>
        <v>7.1988795518207285</v>
      </c>
      <c r="AT222" s="155">
        <f t="shared" si="119"/>
        <v>1.4943199157714799</v>
      </c>
      <c r="AU222" s="155">
        <f t="shared" si="120"/>
        <v>1.64108002185821</v>
      </c>
      <c r="AV222" s="155">
        <f t="shared" si="121"/>
        <v>1.7208000421523999</v>
      </c>
      <c r="AW222" s="155">
        <f t="shared" si="122"/>
        <v>2.9468801021575901</v>
      </c>
      <c r="AX222" s="155">
        <f t="shared" si="123"/>
        <v>2.1911522996756752</v>
      </c>
      <c r="AY222" s="155">
        <f t="shared" si="124"/>
        <v>6.1159858962519813</v>
      </c>
      <c r="AZ222" s="155">
        <f t="shared" si="125"/>
        <v>4.997218881482727</v>
      </c>
      <c r="BA222" s="155">
        <f t="shared" si="126"/>
        <v>2.6567446347951185</v>
      </c>
      <c r="BB222" s="155">
        <f t="shared" si="127"/>
        <v>3.9585771476100966</v>
      </c>
      <c r="BC222" s="155">
        <f t="shared" si="128"/>
        <v>5.0602810385122803</v>
      </c>
      <c r="BD222" s="155">
        <f t="shared" si="129"/>
        <v>4.7036957433509734</v>
      </c>
      <c r="BE222" s="155">
        <f t="shared" si="130"/>
        <v>4.9759373644359739</v>
      </c>
      <c r="BF222" s="159">
        <f t="shared" si="131"/>
        <v>4.6886362093799381</v>
      </c>
      <c r="BG222" s="223"/>
      <c r="BH222" s="12"/>
      <c r="BI222" s="12"/>
    </row>
    <row r="223" spans="1:61">
      <c r="A223" s="45" t="s">
        <v>31</v>
      </c>
      <c r="B223" s="46" t="s">
        <v>50</v>
      </c>
      <c r="C223" s="160">
        <v>1319</v>
      </c>
      <c r="D223" s="285">
        <f>IF('Datos de Indicador'!E207="No dato","x",ROUND(IF('Datos de Indicador'!E207=0,0,IF(LOG('Datos de Indicador'!E207)&gt;D$302,10,IF(LOG('Datos de Indicador'!E207)&lt;D$301,0,10-(D$302-LOG('Datos de Indicador'!E207))/(D$302-D$301)*10))),1))</f>
        <v>10</v>
      </c>
      <c r="E223" s="153">
        <f>IF('Datos de Indicador'!E207="No dato","x",IF('Datos de Indicador'!E207="No dato","x", ('Datos de Indicador'!E207)/'Datos de Indicador'!AX207))</f>
        <v>1.3070110690610997E-2</v>
      </c>
      <c r="F223" s="154">
        <f t="shared" si="99"/>
        <v>10</v>
      </c>
      <c r="G223" s="155">
        <f t="shared" si="100"/>
        <v>10</v>
      </c>
      <c r="H223" s="285">
        <f>IF('Datos de Indicador'!F207="No dato","x",ROUND(IF('Datos de Indicador'!F207=0,0,IF(LOG('Datos de Indicador'!F207*1/40)&gt;H$302,10,IF(LOG('Datos de Indicador'!F207*1/40)&lt;H$301,0,10-(H$302-LOG('Datos de Indicador'!F207*1/40))/(H$302-H$301)*10))),1))</f>
        <v>0</v>
      </c>
      <c r="I223" s="153">
        <f>IF('Datos de Indicador'!F207="No dato","x",IF('Datos de Indicador'!F207="No dato","x",( 'Datos de Indicador'!F207*1/40)/'Datos de Indicador'!AX207))</f>
        <v>0</v>
      </c>
      <c r="J223" s="154">
        <f t="shared" si="101"/>
        <v>0</v>
      </c>
      <c r="K223" s="156">
        <f t="shared" si="102"/>
        <v>0</v>
      </c>
      <c r="L223" s="286">
        <f>IF('Datos de Indicador'!G207="No dato","x",ROUND(IF('Datos de Indicador'!G207=0,0,IF(LOG('Datos de Indicador'!G207)&gt;L$302,10,IF(LOG('Datos de Indicador'!G207)&lt;L$301,0,10-(L$302-LOG('Datos de Indicador'!G207))/(L$302-L$301)*10))),1))</f>
        <v>0</v>
      </c>
      <c r="M223" s="157">
        <f>IF('Datos de Indicador'!G207="No dato","x",IF('Datos de Indicador'!G207="No dato","x", 'Datos de Indicador'!G207/'Datos de Indicador'!AX207))</f>
        <v>0</v>
      </c>
      <c r="N223" s="158">
        <f t="shared" si="103"/>
        <v>0</v>
      </c>
      <c r="O223" s="156">
        <f t="shared" si="104"/>
        <v>0</v>
      </c>
      <c r="P223" s="155">
        <f t="shared" si="105"/>
        <v>0</v>
      </c>
      <c r="Q223" s="285">
        <f>IF('Datos de Indicador'!I207="No dato","x",ROUND(IF('Datos de Indicador'!I207=0,0,IF(LOG('Datos de Indicador'!I207)&gt;Q$302,10,IF(LOG('Datos de Indicador'!I207)&lt;Q$301,0,10-(Q$302-LOG('Datos de Indicador'!I207))/(Q$302-Q$301)*10))),1))</f>
        <v>10</v>
      </c>
      <c r="R223" s="153">
        <f>IF('Datos de Indicador'!I207="No dato","x",IF('Datos de Indicador'!I207="No dato","x",( 'Datos de Indicador'!I207)/'Datos de Indicador'!AX207))</f>
        <v>2.7093102138861746E-2</v>
      </c>
      <c r="S223" s="154">
        <f t="shared" si="106"/>
        <v>10</v>
      </c>
      <c r="T223" s="289">
        <f>IF('Datos de Indicador'!J207="No dato","x",ROUND(IF('Datos de Indicador'!J207=0,0,IF(LOG('Datos de Indicador'!J207)&gt;T$302,10,IF(LOG('Datos de Indicador'!J207)&lt;T$301,0,10-(T$302-LOG('Datos de Indicador'!J207))/(T$302-T$301)*10))),1))</f>
        <v>10</v>
      </c>
      <c r="U223" s="307">
        <f>IF('Datos de Indicador'!J207="No dato","x",IF('Datos de Indicador'!J207="No dato","x", ('Datos de Indicador'!J207)/'Datos de Indicador'!AX207))</f>
        <v>3.395811022412608E-4</v>
      </c>
      <c r="V223" s="289">
        <f t="shared" si="107"/>
        <v>10</v>
      </c>
      <c r="W223" s="292">
        <f t="shared" si="108"/>
        <v>10</v>
      </c>
      <c r="X223" s="289">
        <f>IF('Datos de Indicador'!K207="No dato","x",ROUND(IF('Datos de Indicador'!K207=0,0,IF(LOG('Datos de Indicador'!K207)&gt;X$302,10,IF(LOG('Datos de Indicador'!K207)&lt;X$301,0,10-(X$302-LOG('Datos de Indicador'!K207))/(X$302-X$301)*10))),1))</f>
        <v>0</v>
      </c>
      <c r="Y223" s="310">
        <f>IF('Datos de Indicador'!K207="No dato","x",IF('Datos de Indicador'!K207="No dato","x", ('Datos de Indicador'!K207)/'Datos de Indicador'!AX207))</f>
        <v>0</v>
      </c>
      <c r="Z223" s="289">
        <f t="shared" si="109"/>
        <v>0</v>
      </c>
      <c r="AA223" s="291">
        <f t="shared" si="110"/>
        <v>0</v>
      </c>
      <c r="AB223" s="155">
        <f t="shared" si="111"/>
        <v>10</v>
      </c>
      <c r="AC223" s="155">
        <v>0</v>
      </c>
      <c r="AD223" s="155">
        <f t="shared" si="112"/>
        <v>0</v>
      </c>
      <c r="AE223" s="155">
        <v>-0.64116001129150402</v>
      </c>
      <c r="AF223" s="155">
        <f t="shared" si="113"/>
        <v>0.64116001129150402</v>
      </c>
      <c r="AG223" s="155">
        <f t="shared" si="114"/>
        <v>9.6759672133610817</v>
      </c>
      <c r="AH223" s="155">
        <v>0</v>
      </c>
      <c r="AI223" s="155">
        <v>0</v>
      </c>
      <c r="AJ223" s="155">
        <v>0</v>
      </c>
      <c r="AK223" s="155">
        <v>32</v>
      </c>
      <c r="AL223" s="155">
        <v>-1.33764004707336</v>
      </c>
      <c r="AM223" s="155">
        <v>-1.5992799997329701</v>
      </c>
      <c r="AN223" s="155">
        <v>-1.6928399801254199</v>
      </c>
      <c r="AO223" s="155">
        <v>-2.9496800899505602</v>
      </c>
      <c r="AP223" s="155">
        <f t="shared" si="115"/>
        <v>0</v>
      </c>
      <c r="AQ223" s="155">
        <f t="shared" si="116"/>
        <v>0</v>
      </c>
      <c r="AR223" s="155">
        <f t="shared" si="117"/>
        <v>0</v>
      </c>
      <c r="AS223" s="155">
        <f t="shared" si="118"/>
        <v>0.75630252100840334</v>
      </c>
      <c r="AT223" s="155">
        <f t="shared" si="119"/>
        <v>1.33764004707336</v>
      </c>
      <c r="AU223" s="155">
        <f t="shared" si="120"/>
        <v>1.5992799997329701</v>
      </c>
      <c r="AV223" s="155">
        <f t="shared" si="121"/>
        <v>1.6928399801254199</v>
      </c>
      <c r="AW223" s="155">
        <f t="shared" si="122"/>
        <v>2.9496800899505602</v>
      </c>
      <c r="AX223" s="155">
        <f t="shared" si="123"/>
        <v>4.147107931330237</v>
      </c>
      <c r="AY223" s="155">
        <f t="shared" si="124"/>
        <v>6.485740554855469</v>
      </c>
      <c r="AZ223" s="155">
        <f t="shared" si="125"/>
        <v>5.3504819325196342</v>
      </c>
      <c r="BA223" s="155">
        <f t="shared" si="126"/>
        <v>2.6007627907596316</v>
      </c>
      <c r="BB223" s="155">
        <f t="shared" si="127"/>
        <v>4.0245179885550391</v>
      </c>
      <c r="BC223" s="155">
        <f t="shared" si="128"/>
        <v>4.4142900924759116</v>
      </c>
      <c r="BD223" s="155">
        <f t="shared" si="129"/>
        <v>4.2250803220866056</v>
      </c>
      <c r="BE223" s="155">
        <f t="shared" si="130"/>
        <v>3.8928442186280061</v>
      </c>
      <c r="BF223" s="159">
        <f t="shared" si="131"/>
        <v>4.9459945355601809</v>
      </c>
      <c r="BG223" s="223"/>
      <c r="BH223" s="12"/>
      <c r="BI223" s="12"/>
    </row>
    <row r="224" spans="1:61">
      <c r="A224" s="48" t="s">
        <v>280</v>
      </c>
      <c r="B224" s="46" t="s">
        <v>291</v>
      </c>
      <c r="C224" s="160">
        <v>1413</v>
      </c>
      <c r="D224" s="285">
        <f>IF('Datos de Indicador'!E229="No dato","x",ROUND(IF('Datos de Indicador'!E229=0,0,IF(LOG('Datos de Indicador'!E229)&gt;D$302,10,IF(LOG('Datos de Indicador'!E229)&lt;D$301,0,10-(D$302-LOG('Datos de Indicador'!E229))/(D$302-D$301)*10))),1))</f>
        <v>10</v>
      </c>
      <c r="E224" s="153">
        <f>IF('Datos de Indicador'!E229="No dato","x",IF('Datos de Indicador'!E229="No dato","x", ('Datos de Indicador'!E229)/'Datos de Indicador'!AX229))</f>
        <v>1.1011931427701914E-4</v>
      </c>
      <c r="F224" s="154">
        <f t="shared" si="99"/>
        <v>10</v>
      </c>
      <c r="G224" s="155">
        <f t="shared" si="100"/>
        <v>10</v>
      </c>
      <c r="H224" s="285">
        <f>IF('Datos de Indicador'!F229="No dato","x",ROUND(IF('Datos de Indicador'!F229=0,0,IF(LOG('Datos de Indicador'!F229*1/40)&gt;H$302,10,IF(LOG('Datos de Indicador'!F229*1/40)&lt;H$301,0,10-(H$302-LOG('Datos de Indicador'!F229*1/40))/(H$302-H$301)*10))),1))</f>
        <v>0</v>
      </c>
      <c r="I224" s="153">
        <f>IF('Datos de Indicador'!F229="No dato","x",IF('Datos de Indicador'!F229="No dato","x",( 'Datos de Indicador'!F229*1/40)/'Datos de Indicador'!AX229))</f>
        <v>0</v>
      </c>
      <c r="J224" s="154">
        <f t="shared" si="101"/>
        <v>0</v>
      </c>
      <c r="K224" s="156">
        <f t="shared" si="102"/>
        <v>0</v>
      </c>
      <c r="L224" s="286">
        <f>IF('Datos de Indicador'!G229="No dato","x",ROUND(IF('Datos de Indicador'!G229=0,0,IF(LOG('Datos de Indicador'!G229)&gt;L$302,10,IF(LOG('Datos de Indicador'!G229)&lt;L$301,0,10-(L$302-LOG('Datos de Indicador'!G229))/(L$302-L$301)*10))),1))</f>
        <v>0</v>
      </c>
      <c r="M224" s="157">
        <f>IF('Datos de Indicador'!G229="No dato","x",IF('Datos de Indicador'!G229="No dato","x", 'Datos de Indicador'!G229/'Datos de Indicador'!AX229))</f>
        <v>0</v>
      </c>
      <c r="N224" s="158">
        <f t="shared" si="103"/>
        <v>0</v>
      </c>
      <c r="O224" s="156">
        <f t="shared" si="104"/>
        <v>0</v>
      </c>
      <c r="P224" s="155">
        <f t="shared" si="105"/>
        <v>0</v>
      </c>
      <c r="Q224" s="285">
        <f>IF('Datos de Indicador'!I229="No dato","x",ROUND(IF('Datos de Indicador'!I229=0,0,IF(LOG('Datos de Indicador'!I229)&gt;Q$302,10,IF(LOG('Datos de Indicador'!I229)&lt;Q$301,0,10-(Q$302-LOG('Datos de Indicador'!I229))/(Q$302-Q$301)*10))),1))</f>
        <v>10</v>
      </c>
      <c r="R224" s="153">
        <f>IF('Datos de Indicador'!I229="No dato","x",IF('Datos de Indicador'!I229="No dato","x",( 'Datos de Indicador'!I229)/'Datos de Indicador'!AX229))</f>
        <v>1.9421042699765193E-2</v>
      </c>
      <c r="S224" s="154">
        <f t="shared" si="106"/>
        <v>10</v>
      </c>
      <c r="T224" s="289">
        <f>IF('Datos de Indicador'!J229="No dato","x",ROUND(IF('Datos de Indicador'!J229=0,0,IF(LOG('Datos de Indicador'!J229)&gt;T$302,10,IF(LOG('Datos de Indicador'!J229)&lt;T$301,0,10-(T$302-LOG('Datos de Indicador'!J229))/(T$302-T$301)*10))),1))</f>
        <v>10</v>
      </c>
      <c r="U224" s="307">
        <f>IF('Datos de Indicador'!J229="No dato","x",IF('Datos de Indicador'!J229="No dato","x", ('Datos de Indicador'!J229)/'Datos de Indicador'!AX229))</f>
        <v>3.3933767236801065E-4</v>
      </c>
      <c r="V224" s="289">
        <f t="shared" si="107"/>
        <v>10</v>
      </c>
      <c r="W224" s="292">
        <f t="shared" si="108"/>
        <v>10</v>
      </c>
      <c r="X224" s="289">
        <f>IF('Datos de Indicador'!K229="No dato","x",ROUND(IF('Datos de Indicador'!K229=0,0,IF(LOG('Datos de Indicador'!K229)&gt;X$302,10,IF(LOG('Datos de Indicador'!K229)&lt;X$301,0,10-(X$302-LOG('Datos de Indicador'!K229))/(X$302-X$301)*10))),1))</f>
        <v>10</v>
      </c>
      <c r="Y224" s="310">
        <f>IF('Datos de Indicador'!K229="No dato","x",IF('Datos de Indicador'!K229="No dato","x", ('Datos de Indicador'!K229)/'Datos de Indicador'!AX229))</f>
        <v>1.1491817822967349E-4</v>
      </c>
      <c r="Z224" s="289">
        <f t="shared" si="109"/>
        <v>10</v>
      </c>
      <c r="AA224" s="291">
        <f t="shared" si="110"/>
        <v>10</v>
      </c>
      <c r="AB224" s="155">
        <f t="shared" si="111"/>
        <v>10</v>
      </c>
      <c r="AC224" s="155">
        <v>0</v>
      </c>
      <c r="AD224" s="155">
        <f t="shared" si="112"/>
        <v>0</v>
      </c>
      <c r="AE224" s="155">
        <v>-0.59100002050399802</v>
      </c>
      <c r="AF224" s="155">
        <f t="shared" si="113"/>
        <v>0.59100002050399802</v>
      </c>
      <c r="AG224" s="155">
        <f t="shared" si="114"/>
        <v>8.448360985332183</v>
      </c>
      <c r="AH224" s="155">
        <v>0</v>
      </c>
      <c r="AI224" s="155">
        <v>0.216000020503998</v>
      </c>
      <c r="AJ224" s="155">
        <v>3.6000002175600003E-2</v>
      </c>
      <c r="AK224" s="155">
        <v>78</v>
      </c>
      <c r="AL224" s="155">
        <v>-1.29500007629394</v>
      </c>
      <c r="AM224" s="155">
        <v>-1.5478000640869101</v>
      </c>
      <c r="AN224" s="155">
        <v>-1.62460005283355</v>
      </c>
      <c r="AO224" s="155">
        <v>-2.9518799781799299</v>
      </c>
      <c r="AP224" s="155">
        <f t="shared" si="115"/>
        <v>0</v>
      </c>
      <c r="AQ224" s="155">
        <f t="shared" si="116"/>
        <v>6.6339071392807984E-3</v>
      </c>
      <c r="AR224" s="155">
        <f t="shared" si="117"/>
        <v>1.2081753877263412E-3</v>
      </c>
      <c r="AS224" s="155">
        <f t="shared" si="118"/>
        <v>2.0448179271708682</v>
      </c>
      <c r="AT224" s="155">
        <f t="shared" si="119"/>
        <v>1.29500007629394</v>
      </c>
      <c r="AU224" s="155">
        <f t="shared" si="120"/>
        <v>1.5478000640869101</v>
      </c>
      <c r="AV224" s="155">
        <f t="shared" si="121"/>
        <v>1.62460005283355</v>
      </c>
      <c r="AW224" s="155">
        <f t="shared" si="122"/>
        <v>2.9518799781799299</v>
      </c>
      <c r="AX224" s="155">
        <f t="shared" si="123"/>
        <v>4.6794155702923659</v>
      </c>
      <c r="AY224" s="155">
        <f t="shared" si="124"/>
        <v>6.9411217977817667</v>
      </c>
      <c r="AZ224" s="155">
        <f t="shared" si="125"/>
        <v>6.212663314463672</v>
      </c>
      <c r="BA224" s="155">
        <f t="shared" si="126"/>
        <v>2.5567790990945181</v>
      </c>
      <c r="BB224" s="155">
        <f t="shared" si="127"/>
        <v>5.7799025950487275</v>
      </c>
      <c r="BC224" s="155">
        <f t="shared" si="128"/>
        <v>6.1579592841535087</v>
      </c>
      <c r="BD224" s="155">
        <f t="shared" si="129"/>
        <v>6.0356452483085663</v>
      </c>
      <c r="BE224" s="155">
        <f t="shared" si="130"/>
        <v>5.7669328377108977</v>
      </c>
      <c r="BF224" s="159">
        <f t="shared" si="131"/>
        <v>6.4080601642220314</v>
      </c>
      <c r="BG224" s="223"/>
      <c r="BH224" s="12"/>
      <c r="BI224" s="12"/>
    </row>
    <row r="225" spans="1:61">
      <c r="A225" s="48" t="s">
        <v>316</v>
      </c>
      <c r="B225" s="46" t="s">
        <v>291</v>
      </c>
      <c r="C225" s="160">
        <v>1621</v>
      </c>
      <c r="D225" s="285">
        <f>IF('Datos de Indicador'!E276="No dato","x",ROUND(IF('Datos de Indicador'!E276=0,0,IF(LOG('Datos de Indicador'!E276)&gt;D$302,10,IF(LOG('Datos de Indicador'!E276)&lt;D$301,0,10-(D$302-LOG('Datos de Indicador'!E276))/(D$302-D$301)*10))),1))</f>
        <v>10</v>
      </c>
      <c r="E225" s="153">
        <f>IF('Datos de Indicador'!E276="No dato","x",IF('Datos de Indicador'!E276="No dato","x", ('Datos de Indicador'!E276)/'Datos de Indicador'!AX276))</f>
        <v>2.518748066981115E-3</v>
      </c>
      <c r="F225" s="154">
        <f t="shared" si="99"/>
        <v>10</v>
      </c>
      <c r="G225" s="155">
        <f t="shared" si="100"/>
        <v>10</v>
      </c>
      <c r="H225" s="285">
        <f>IF('Datos de Indicador'!F276="No dato","x",ROUND(IF('Datos de Indicador'!F276=0,0,IF(LOG('Datos de Indicador'!F276*1/40)&gt;H$302,10,IF(LOG('Datos de Indicador'!F276*1/40)&lt;H$301,0,10-(H$302-LOG('Datos de Indicador'!F276*1/40))/(H$302-H$301)*10))),1))</f>
        <v>0</v>
      </c>
      <c r="I225" s="153">
        <f>IF('Datos de Indicador'!F276="No dato","x",IF('Datos de Indicador'!F276="No dato","x",( 'Datos de Indicador'!F276*1/40)/'Datos de Indicador'!AX276))</f>
        <v>0</v>
      </c>
      <c r="J225" s="154">
        <f t="shared" si="101"/>
        <v>0</v>
      </c>
      <c r="K225" s="156">
        <f t="shared" si="102"/>
        <v>0</v>
      </c>
      <c r="L225" s="286">
        <f>IF('Datos de Indicador'!G276="No dato","x",ROUND(IF('Datos de Indicador'!G276=0,0,IF(LOG('Datos de Indicador'!G276)&gt;L$302,10,IF(LOG('Datos de Indicador'!G276)&lt;L$301,0,10-(L$302-LOG('Datos de Indicador'!G276))/(L$302-L$301)*10))),1))</f>
        <v>0</v>
      </c>
      <c r="M225" s="157">
        <f>IF('Datos de Indicador'!G276="No dato","x",IF('Datos de Indicador'!G276="No dato","x", 'Datos de Indicador'!G276/'Datos de Indicador'!AX276))</f>
        <v>0</v>
      </c>
      <c r="N225" s="158">
        <f t="shared" si="103"/>
        <v>0</v>
      </c>
      <c r="O225" s="156">
        <f t="shared" si="104"/>
        <v>0</v>
      </c>
      <c r="P225" s="155">
        <f t="shared" si="105"/>
        <v>0</v>
      </c>
      <c r="Q225" s="285">
        <f>IF('Datos de Indicador'!I276="No dato","x",ROUND(IF('Datos de Indicador'!I276=0,0,IF(LOG('Datos de Indicador'!I276)&gt;Q$302,10,IF(LOG('Datos de Indicador'!I276)&lt;Q$301,0,10-(Q$302-LOG('Datos de Indicador'!I276))/(Q$302-Q$301)*10))),1))</f>
        <v>0</v>
      </c>
      <c r="R225" s="153">
        <f>IF('Datos de Indicador'!I276="No dato","x",IF('Datos de Indicador'!I276="No dato","x",( 'Datos de Indicador'!I276)/'Datos de Indicador'!AX276))</f>
        <v>0</v>
      </c>
      <c r="S225" s="154">
        <f t="shared" si="106"/>
        <v>0</v>
      </c>
      <c r="T225" s="289">
        <f>IF('Datos de Indicador'!J276="No dato","x",ROUND(IF('Datos de Indicador'!J276=0,0,IF(LOG('Datos de Indicador'!J276)&gt;T$302,10,IF(LOG('Datos de Indicador'!J276)&lt;T$301,0,10-(T$302-LOG('Datos de Indicador'!J276))/(T$302-T$301)*10))),1))</f>
        <v>10</v>
      </c>
      <c r="U225" s="307">
        <f>IF('Datos de Indicador'!J276="No dato","x",IF('Datos de Indicador'!J276="No dato","x", ('Datos de Indicador'!J276)/'Datos de Indicador'!AX276))</f>
        <v>3.167097539722512E-4</v>
      </c>
      <c r="V225" s="289">
        <f t="shared" si="107"/>
        <v>10</v>
      </c>
      <c r="W225" s="292">
        <f t="shared" si="108"/>
        <v>10</v>
      </c>
      <c r="X225" s="289">
        <f>IF('Datos de Indicador'!K276="No dato","x",ROUND(IF('Datos de Indicador'!K276=0,0,IF(LOG('Datos de Indicador'!K276)&gt;X$302,10,IF(LOG('Datos de Indicador'!K276)&lt;X$301,0,10-(X$302-LOG('Datos de Indicador'!K276))/(X$302-X$301)*10))),1))</f>
        <v>0</v>
      </c>
      <c r="Y225" s="310">
        <f>IF('Datos de Indicador'!K276="No dato","x",IF('Datos de Indicador'!K276="No dato","x", ('Datos de Indicador'!K276)/'Datos de Indicador'!AX276))</f>
        <v>0</v>
      </c>
      <c r="Z225" s="289">
        <f t="shared" si="109"/>
        <v>0</v>
      </c>
      <c r="AA225" s="291">
        <f t="shared" si="110"/>
        <v>0</v>
      </c>
      <c r="AB225" s="155">
        <f t="shared" si="111"/>
        <v>0</v>
      </c>
      <c r="AC225" s="155">
        <v>0.120000004768372</v>
      </c>
      <c r="AD225" s="155">
        <f t="shared" si="112"/>
        <v>2.5531915908164254E-2</v>
      </c>
      <c r="AE225" s="155">
        <v>-0.62747997045517001</v>
      </c>
      <c r="AF225" s="155">
        <f t="shared" si="113"/>
        <v>0.62747997045517001</v>
      </c>
      <c r="AG225" s="155">
        <f t="shared" si="114"/>
        <v>9.3411644538965337</v>
      </c>
      <c r="AH225" s="155">
        <v>8.6300001144409109</v>
      </c>
      <c r="AI225" s="155">
        <v>57.779998779296797</v>
      </c>
      <c r="AJ225" s="155">
        <v>34.150001525900002</v>
      </c>
      <c r="AK225" s="155">
        <v>239</v>
      </c>
      <c r="AL225" s="155">
        <v>-1.38460004329681</v>
      </c>
      <c r="AM225" s="155">
        <v>-1.54019999504089</v>
      </c>
      <c r="AN225" s="155">
        <v>-1.72839999198913</v>
      </c>
      <c r="AO225" s="155">
        <v>-2.9419999122619598</v>
      </c>
      <c r="AP225" s="155">
        <f t="shared" si="115"/>
        <v>0.33514563551226839</v>
      </c>
      <c r="AQ225" s="155">
        <f t="shared" si="116"/>
        <v>1.7745699538140469</v>
      </c>
      <c r="AR225" s="155">
        <f t="shared" si="117"/>
        <v>1.1460885789160851</v>
      </c>
      <c r="AS225" s="155">
        <f t="shared" si="118"/>
        <v>6.5546218487394956</v>
      </c>
      <c r="AT225" s="155">
        <f t="shared" si="119"/>
        <v>1.38460004329681</v>
      </c>
      <c r="AU225" s="155">
        <f t="shared" si="120"/>
        <v>1.54019999504089</v>
      </c>
      <c r="AV225" s="155">
        <f t="shared" si="121"/>
        <v>1.72839999198913</v>
      </c>
      <c r="AW225" s="155">
        <f t="shared" si="122"/>
        <v>2.9419999122619598</v>
      </c>
      <c r="AX225" s="155">
        <f t="shared" si="123"/>
        <v>3.5608700831692368</v>
      </c>
      <c r="AY225" s="155">
        <f t="shared" si="124"/>
        <v>7.0083504927105489</v>
      </c>
      <c r="AZ225" s="155">
        <f t="shared" si="125"/>
        <v>4.9011968674950595</v>
      </c>
      <c r="BA225" s="155">
        <f t="shared" si="126"/>
        <v>2.7543172136065919</v>
      </c>
      <c r="BB225" s="155">
        <f t="shared" si="127"/>
        <v>3.9826692864469178</v>
      </c>
      <c r="BC225" s="155">
        <f t="shared" si="128"/>
        <v>4.7971534077540996</v>
      </c>
      <c r="BD225" s="155">
        <f t="shared" si="129"/>
        <v>4.3412142410685242</v>
      </c>
      <c r="BE225" s="155">
        <f t="shared" si="130"/>
        <v>4.8848231770576804</v>
      </c>
      <c r="BF225" s="159">
        <f t="shared" si="131"/>
        <v>4.8944493949674497</v>
      </c>
      <c r="BG225" s="223"/>
      <c r="BH225" s="12"/>
      <c r="BI225" s="12"/>
    </row>
    <row r="226" spans="1:61">
      <c r="A226" s="45" t="s">
        <v>31</v>
      </c>
      <c r="B226" s="46" t="s">
        <v>59</v>
      </c>
      <c r="C226" s="160">
        <v>1328</v>
      </c>
      <c r="D226" s="285">
        <f>IF('Datos de Indicador'!E216="No dato","x",ROUND(IF('Datos de Indicador'!E216=0,0,IF(LOG('Datos de Indicador'!E216)&gt;D$302,10,IF(LOG('Datos de Indicador'!E216)&lt;D$301,0,10-(D$302-LOG('Datos de Indicador'!E216))/(D$302-D$301)*10))),1))</f>
        <v>0</v>
      </c>
      <c r="E226" s="153">
        <f>IF('Datos de Indicador'!E216="No dato","x",IF('Datos de Indicador'!E216="No dato","x", ('Datos de Indicador'!E216)/'Datos de Indicador'!AX216))</f>
        <v>0</v>
      </c>
      <c r="F226" s="154">
        <f t="shared" si="99"/>
        <v>0</v>
      </c>
      <c r="G226" s="155">
        <f t="shared" si="100"/>
        <v>0</v>
      </c>
      <c r="H226" s="285">
        <f>IF('Datos de Indicador'!F216="No dato","x",ROUND(IF('Datos de Indicador'!F216=0,0,IF(LOG('Datos de Indicador'!F216*1/40)&gt;H$302,10,IF(LOG('Datos de Indicador'!F216*1/40)&lt;H$301,0,10-(H$302-LOG('Datos de Indicador'!F216*1/40))/(H$302-H$301)*10))),1))</f>
        <v>0</v>
      </c>
      <c r="I226" s="153">
        <f>IF('Datos de Indicador'!F216="No dato","x",IF('Datos de Indicador'!F216="No dato","x",( 'Datos de Indicador'!F216*1/40)/'Datos de Indicador'!AX216))</f>
        <v>0</v>
      </c>
      <c r="J226" s="154">
        <f t="shared" si="101"/>
        <v>0</v>
      </c>
      <c r="K226" s="156">
        <f t="shared" si="102"/>
        <v>0</v>
      </c>
      <c r="L226" s="286">
        <f>IF('Datos de Indicador'!G216="No dato","x",ROUND(IF('Datos de Indicador'!G216=0,0,IF(LOG('Datos de Indicador'!G216)&gt;L$302,10,IF(LOG('Datos de Indicador'!G216)&lt;L$301,0,10-(L$302-LOG('Datos de Indicador'!G216))/(L$302-L$301)*10))),1))</f>
        <v>0</v>
      </c>
      <c r="M226" s="157">
        <f>IF('Datos de Indicador'!G216="No dato","x",IF('Datos de Indicador'!G216="No dato","x", 'Datos de Indicador'!G216/'Datos de Indicador'!AX216))</f>
        <v>0</v>
      </c>
      <c r="N226" s="158">
        <f t="shared" si="103"/>
        <v>0</v>
      </c>
      <c r="O226" s="156">
        <f t="shared" si="104"/>
        <v>0</v>
      </c>
      <c r="P226" s="155">
        <f t="shared" si="105"/>
        <v>0</v>
      </c>
      <c r="Q226" s="285">
        <f>IF('Datos de Indicador'!I216="No dato","x",ROUND(IF('Datos de Indicador'!I216=0,0,IF(LOG('Datos de Indicador'!I216)&gt;Q$302,10,IF(LOG('Datos de Indicador'!I216)&lt;Q$301,0,10-(Q$302-LOG('Datos de Indicador'!I216))/(Q$302-Q$301)*10))),1))</f>
        <v>10</v>
      </c>
      <c r="R226" s="153">
        <f>IF('Datos de Indicador'!I216="No dato","x",IF('Datos de Indicador'!I216="No dato","x",( 'Datos de Indicador'!I216)/'Datos de Indicador'!AX216))</f>
        <v>2.8542706351200944E-2</v>
      </c>
      <c r="S226" s="154">
        <f t="shared" si="106"/>
        <v>10</v>
      </c>
      <c r="T226" s="289">
        <f>IF('Datos de Indicador'!J216="No dato","x",ROUND(IF('Datos de Indicador'!J216=0,0,IF(LOG('Datos de Indicador'!J216)&gt;T$302,10,IF(LOG('Datos de Indicador'!J216)&lt;T$301,0,10-(T$302-LOG('Datos de Indicador'!J216))/(T$302-T$301)*10))),1))</f>
        <v>10</v>
      </c>
      <c r="U226" s="307">
        <f>IF('Datos de Indicador'!J216="No dato","x",IF('Datos de Indicador'!J216="No dato","x", ('Datos de Indicador'!J216)/'Datos de Indicador'!AX216))</f>
        <v>3.4816716332172472E-4</v>
      </c>
      <c r="V226" s="289">
        <f t="shared" si="107"/>
        <v>10</v>
      </c>
      <c r="W226" s="292">
        <f t="shared" si="108"/>
        <v>10</v>
      </c>
      <c r="X226" s="289">
        <f>IF('Datos de Indicador'!K216="No dato","x",ROUND(IF('Datos de Indicador'!K216=0,0,IF(LOG('Datos de Indicador'!K216)&gt;X$302,10,IF(LOG('Datos de Indicador'!K216)&lt;X$301,0,10-(X$302-LOG('Datos de Indicador'!K216))/(X$302-X$301)*10))),1))</f>
        <v>0</v>
      </c>
      <c r="Y226" s="310">
        <f>IF('Datos de Indicador'!K216="No dato","x",IF('Datos de Indicador'!K216="No dato","x", ('Datos de Indicador'!K216)/'Datos de Indicador'!AX216))</f>
        <v>0</v>
      </c>
      <c r="Z226" s="289">
        <f t="shared" si="109"/>
        <v>0</v>
      </c>
      <c r="AA226" s="291">
        <f t="shared" si="110"/>
        <v>0</v>
      </c>
      <c r="AB226" s="155">
        <f t="shared" si="111"/>
        <v>10</v>
      </c>
      <c r="AC226" s="155">
        <v>0</v>
      </c>
      <c r="AD226" s="155">
        <f t="shared" si="112"/>
        <v>0</v>
      </c>
      <c r="AE226" s="155">
        <v>-0.59595996141433705</v>
      </c>
      <c r="AF226" s="155">
        <f t="shared" si="113"/>
        <v>0.59595996141433705</v>
      </c>
      <c r="AG226" s="155">
        <f t="shared" si="114"/>
        <v>8.5697496510116054</v>
      </c>
      <c r="AH226" s="155">
        <v>0</v>
      </c>
      <c r="AI226" s="155">
        <v>0</v>
      </c>
      <c r="AJ226" s="155">
        <v>0</v>
      </c>
      <c r="AK226" s="155">
        <v>56</v>
      </c>
      <c r="AL226" s="155">
        <v>-1.3268799781799301</v>
      </c>
      <c r="AM226" s="155">
        <v>-1.546560049057</v>
      </c>
      <c r="AN226" s="155">
        <v>-1.7046800851821899</v>
      </c>
      <c r="AO226" s="155">
        <v>-2.96596002578735</v>
      </c>
      <c r="AP226" s="155">
        <f t="shared" si="115"/>
        <v>0</v>
      </c>
      <c r="AQ226" s="155">
        <f t="shared" si="116"/>
        <v>0</v>
      </c>
      <c r="AR226" s="155">
        <f t="shared" si="117"/>
        <v>0</v>
      </c>
      <c r="AS226" s="155">
        <f t="shared" si="118"/>
        <v>1.4285714285714284</v>
      </c>
      <c r="AT226" s="155">
        <f t="shared" si="119"/>
        <v>1.3268799781799301</v>
      </c>
      <c r="AU226" s="155">
        <f t="shared" si="120"/>
        <v>1.546560049057</v>
      </c>
      <c r="AV226" s="155">
        <f t="shared" si="121"/>
        <v>1.7046800851821899</v>
      </c>
      <c r="AW226" s="155">
        <f t="shared" si="122"/>
        <v>2.96596002578735</v>
      </c>
      <c r="AX226" s="155">
        <f t="shared" si="123"/>
        <v>4.2814341694358218</v>
      </c>
      <c r="AY226" s="155">
        <f t="shared" si="124"/>
        <v>6.9520907234123284</v>
      </c>
      <c r="AZ226" s="155">
        <f t="shared" si="125"/>
        <v>5.200887427581983</v>
      </c>
      <c r="BA226" s="155">
        <f t="shared" si="126"/>
        <v>2.2752682185293165</v>
      </c>
      <c r="BB226" s="155">
        <f t="shared" si="127"/>
        <v>2.3802390282393038</v>
      </c>
      <c r="BC226" s="155">
        <f t="shared" si="128"/>
        <v>2.825348453902055</v>
      </c>
      <c r="BD226" s="155">
        <f t="shared" si="129"/>
        <v>2.5334812379303302</v>
      </c>
      <c r="BE226" s="155">
        <f t="shared" si="130"/>
        <v>2.2839732745167907</v>
      </c>
      <c r="BF226" s="159">
        <f t="shared" si="131"/>
        <v>3.0949582751686009</v>
      </c>
      <c r="BG226" s="223"/>
      <c r="BH226" s="12"/>
      <c r="BI226" s="12"/>
    </row>
    <row r="227" spans="1:61">
      <c r="A227" s="48" t="s">
        <v>186</v>
      </c>
      <c r="B227" s="46" t="s">
        <v>199</v>
      </c>
      <c r="C227" s="160">
        <v>615</v>
      </c>
      <c r="D227" s="285">
        <f>IF('Datos de Indicador'!E94="No dato","x",ROUND(IF('Datos de Indicador'!E94=0,0,IF(LOG('Datos de Indicador'!E94)&gt;D$302,10,IF(LOG('Datos de Indicador'!E94)&lt;D$301,0,10-(D$302-LOG('Datos de Indicador'!E94))/(D$302-D$301)*10))),1))</f>
        <v>10</v>
      </c>
      <c r="E227" s="153">
        <f>IF('Datos de Indicador'!E94="No dato","x",IF('Datos de Indicador'!E94="No dato","x", ('Datos de Indicador'!E94)/'Datos de Indicador'!AX94))</f>
        <v>1.7211098407886249E-3</v>
      </c>
      <c r="F227" s="154">
        <f t="shared" si="99"/>
        <v>10</v>
      </c>
      <c r="G227" s="155">
        <f t="shared" si="100"/>
        <v>10</v>
      </c>
      <c r="H227" s="285">
        <f>IF('Datos de Indicador'!F94="No dato","x",ROUND(IF('Datos de Indicador'!F94=0,0,IF(LOG('Datos de Indicador'!F94*1/40)&gt;H$302,10,IF(LOG('Datos de Indicador'!F94*1/40)&lt;H$301,0,10-(H$302-LOG('Datos de Indicador'!F94*1/40))/(H$302-H$301)*10))),1))</f>
        <v>0</v>
      </c>
      <c r="I227" s="153">
        <f>IF('Datos de Indicador'!F94="No dato","x",IF('Datos de Indicador'!F94="No dato","x",( 'Datos de Indicador'!F94*1/40)/'Datos de Indicador'!AX94))</f>
        <v>0</v>
      </c>
      <c r="J227" s="154">
        <f t="shared" si="101"/>
        <v>0</v>
      </c>
      <c r="K227" s="156">
        <f t="shared" si="102"/>
        <v>0</v>
      </c>
      <c r="L227" s="286">
        <f>IF('Datos de Indicador'!G94="No dato","x",ROUND(IF('Datos de Indicador'!G94=0,0,IF(LOG('Datos de Indicador'!G94)&gt;L$302,10,IF(LOG('Datos de Indicador'!G94)&lt;L$301,0,10-(L$302-LOG('Datos de Indicador'!G94))/(L$302-L$301)*10))),1))</f>
        <v>0</v>
      </c>
      <c r="M227" s="157">
        <f>IF('Datos de Indicador'!G94="No dato","x",IF('Datos de Indicador'!G94="No dato","x", 'Datos de Indicador'!G94/'Datos de Indicador'!AX94))</f>
        <v>0</v>
      </c>
      <c r="N227" s="158">
        <f t="shared" si="103"/>
        <v>0</v>
      </c>
      <c r="O227" s="156">
        <f t="shared" si="104"/>
        <v>0</v>
      </c>
      <c r="P227" s="155">
        <f t="shared" si="105"/>
        <v>0</v>
      </c>
      <c r="Q227" s="285">
        <f>IF('Datos de Indicador'!I94="No dato","x",ROUND(IF('Datos de Indicador'!I94=0,0,IF(LOG('Datos de Indicador'!I94)&gt;Q$302,10,IF(LOG('Datos de Indicador'!I94)&lt;Q$301,0,10-(Q$302-LOG('Datos de Indicador'!I94))/(Q$302-Q$301)*10))),1))</f>
        <v>10</v>
      </c>
      <c r="R227" s="153">
        <f>IF('Datos de Indicador'!I94="No dato","x",IF('Datos de Indicador'!I94="No dato","x",( 'Datos de Indicador'!I94)/'Datos de Indicador'!AX94))</f>
        <v>1.4456261505089321E-2</v>
      </c>
      <c r="S227" s="154">
        <f t="shared" si="106"/>
        <v>10</v>
      </c>
      <c r="T227" s="289">
        <f>IF('Datos de Indicador'!J94="No dato","x",ROUND(IF('Datos de Indicador'!J94=0,0,IF(LOG('Datos de Indicador'!J94)&gt;T$302,10,IF(LOG('Datos de Indicador'!J94)&lt;T$301,0,10-(T$302-LOG('Datos de Indicador'!J94))/(T$302-T$301)*10))),1))</f>
        <v>10</v>
      </c>
      <c r="U227" s="307">
        <f>IF('Datos de Indicador'!J94="No dato","x",IF('Datos de Indicador'!J94="No dato","x", ('Datos de Indicador'!J94)/'Datos de Indicador'!AX94))</f>
        <v>3.4478749861759637E-4</v>
      </c>
      <c r="V227" s="289">
        <f t="shared" si="107"/>
        <v>10</v>
      </c>
      <c r="W227" s="292">
        <f t="shared" si="108"/>
        <v>10</v>
      </c>
      <c r="X227" s="289">
        <f>IF('Datos de Indicador'!K94="No dato","x",ROUND(IF('Datos de Indicador'!K94=0,0,IF(LOG('Datos de Indicador'!K94)&gt;X$302,10,IF(LOG('Datos de Indicador'!K94)&lt;X$301,0,10-(X$302-LOG('Datos de Indicador'!K94))/(X$302-X$301)*10))),1))</f>
        <v>0</v>
      </c>
      <c r="Y227" s="310">
        <f>IF('Datos de Indicador'!K94="No dato","x",IF('Datos de Indicador'!K94="No dato","x", ('Datos de Indicador'!K94)/'Datos de Indicador'!AX94))</f>
        <v>0</v>
      </c>
      <c r="Z227" s="289">
        <f t="shared" si="109"/>
        <v>0</v>
      </c>
      <c r="AA227" s="291">
        <f t="shared" si="110"/>
        <v>0</v>
      </c>
      <c r="AB227" s="155">
        <f t="shared" si="111"/>
        <v>10</v>
      </c>
      <c r="AC227" s="155">
        <v>0.104000002145767</v>
      </c>
      <c r="AD227" s="155">
        <f t="shared" si="112"/>
        <v>2.2127660031014254E-2</v>
      </c>
      <c r="AE227" s="155">
        <v>-0.61500000953674305</v>
      </c>
      <c r="AF227" s="155">
        <f t="shared" si="113"/>
        <v>0.61500000953674305</v>
      </c>
      <c r="AG227" s="155">
        <f t="shared" si="114"/>
        <v>9.0357322257703228</v>
      </c>
      <c r="AH227" s="155">
        <v>3.1319997310638401</v>
      </c>
      <c r="AI227" s="155">
        <v>16.909999847412099</v>
      </c>
      <c r="AJ227" s="155">
        <v>9.3140001297000001</v>
      </c>
      <c r="AK227" s="155">
        <v>202</v>
      </c>
      <c r="AL227" s="155">
        <v>-1.2616399526596001</v>
      </c>
      <c r="AM227" s="155">
        <v>-1.49468004703521</v>
      </c>
      <c r="AN227" s="155">
        <v>-1.7470400333404501</v>
      </c>
      <c r="AO227" s="155">
        <v>-2.9326798915863002</v>
      </c>
      <c r="AP227" s="155">
        <f t="shared" si="115"/>
        <v>0.12163105751704234</v>
      </c>
      <c r="AQ227" s="155">
        <f t="shared" si="116"/>
        <v>0.51934887992711087</v>
      </c>
      <c r="AR227" s="155">
        <f t="shared" si="117"/>
        <v>0.31258180660918078</v>
      </c>
      <c r="AS227" s="155">
        <f t="shared" si="118"/>
        <v>5.5182072829131652</v>
      </c>
      <c r="AT227" s="155">
        <f t="shared" si="119"/>
        <v>1.2616399526596001</v>
      </c>
      <c r="AU227" s="155">
        <f t="shared" si="120"/>
        <v>1.49468004703521</v>
      </c>
      <c r="AV227" s="155">
        <f t="shared" si="121"/>
        <v>1.7470400333404501</v>
      </c>
      <c r="AW227" s="155">
        <f t="shared" si="122"/>
        <v>2.9326798915863002</v>
      </c>
      <c r="AX227" s="155">
        <f t="shared" si="123"/>
        <v>5.0958757207728391</v>
      </c>
      <c r="AY227" s="155">
        <f t="shared" si="124"/>
        <v>7.411010873704118</v>
      </c>
      <c r="AZ227" s="155">
        <f t="shared" si="125"/>
        <v>4.6656881668037862</v>
      </c>
      <c r="BA227" s="155">
        <f t="shared" si="126"/>
        <v>2.9406580059422769</v>
      </c>
      <c r="BB227" s="155">
        <f t="shared" si="127"/>
        <v>4.2029177963816471</v>
      </c>
      <c r="BC227" s="155">
        <f t="shared" si="128"/>
        <v>4.655059958938538</v>
      </c>
      <c r="BD227" s="155">
        <f t="shared" si="129"/>
        <v>4.1630449955688276</v>
      </c>
      <c r="BE227" s="155">
        <f t="shared" si="130"/>
        <v>4.7431442148092406</v>
      </c>
      <c r="BF227" s="159">
        <f t="shared" si="131"/>
        <v>4.8429766476335558</v>
      </c>
      <c r="BG227" s="223"/>
      <c r="BH227" s="12"/>
      <c r="BI227" s="12"/>
    </row>
    <row r="228" spans="1:61">
      <c r="A228" s="48" t="s">
        <v>249</v>
      </c>
      <c r="B228" s="46" t="s">
        <v>257</v>
      </c>
      <c r="C228" s="160">
        <v>1013</v>
      </c>
      <c r="D228" s="285">
        <f>IF('Datos de Indicador'!E161="No dato","x",ROUND(IF('Datos de Indicador'!E161=0,0,IF(LOG('Datos de Indicador'!E161)&gt;D$302,10,IF(LOG('Datos de Indicador'!E161)&lt;D$301,0,10-(D$302-LOG('Datos de Indicador'!E161))/(D$302-D$301)*10))),1))</f>
        <v>10</v>
      </c>
      <c r="E228" s="153">
        <f>IF('Datos de Indicador'!E161="No dato","x",IF('Datos de Indicador'!E161="No dato","x", ('Datos de Indicador'!E161)/'Datos de Indicador'!AX161))</f>
        <v>6.934035365891712E-4</v>
      </c>
      <c r="F228" s="154">
        <f t="shared" si="99"/>
        <v>10</v>
      </c>
      <c r="G228" s="155">
        <f t="shared" si="100"/>
        <v>10</v>
      </c>
      <c r="H228" s="285">
        <f>IF('Datos de Indicador'!F161="No dato","x",ROUND(IF('Datos de Indicador'!F161=0,0,IF(LOG('Datos de Indicador'!F161*1/40)&gt;H$302,10,IF(LOG('Datos de Indicador'!F161*1/40)&lt;H$301,0,10-(H$302-LOG('Datos de Indicador'!F161*1/40))/(H$302-H$301)*10))),1))</f>
        <v>0</v>
      </c>
      <c r="I228" s="153">
        <f>IF('Datos de Indicador'!F161="No dato","x",IF('Datos de Indicador'!F161="No dato","x",( 'Datos de Indicador'!F161*1/40)/'Datos de Indicador'!AX161))</f>
        <v>0</v>
      </c>
      <c r="J228" s="154">
        <f t="shared" si="101"/>
        <v>0</v>
      </c>
      <c r="K228" s="156">
        <f t="shared" si="102"/>
        <v>0</v>
      </c>
      <c r="L228" s="286">
        <f>IF('Datos de Indicador'!G161="No dato","x",ROUND(IF('Datos de Indicador'!G161=0,0,IF(LOG('Datos de Indicador'!G161)&gt;L$302,10,IF(LOG('Datos de Indicador'!G161)&lt;L$301,0,10-(L$302-LOG('Datos de Indicador'!G161))/(L$302-L$301)*10))),1))</f>
        <v>0</v>
      </c>
      <c r="M228" s="157">
        <f>IF('Datos de Indicador'!G161="No dato","x",IF('Datos de Indicador'!G161="No dato","x", 'Datos de Indicador'!G161/'Datos de Indicador'!AX161))</f>
        <v>0</v>
      </c>
      <c r="N228" s="158">
        <f t="shared" si="103"/>
        <v>0</v>
      </c>
      <c r="O228" s="156">
        <f t="shared" si="104"/>
        <v>0</v>
      </c>
      <c r="P228" s="155">
        <f t="shared" si="105"/>
        <v>0</v>
      </c>
      <c r="Q228" s="285">
        <f>IF('Datos de Indicador'!I161="No dato","x",ROUND(IF('Datos de Indicador'!I161=0,0,IF(LOG('Datos de Indicador'!I161)&gt;Q$302,10,IF(LOG('Datos de Indicador'!I161)&lt;Q$301,0,10-(Q$302-LOG('Datos de Indicador'!I161))/(Q$302-Q$301)*10))),1))</f>
        <v>10</v>
      </c>
      <c r="R228" s="153">
        <f>IF('Datos de Indicador'!I161="No dato","x",IF('Datos de Indicador'!I161="No dato","x",( 'Datos de Indicador'!I161)/'Datos de Indicador'!AX161))</f>
        <v>0.10874878798840168</v>
      </c>
      <c r="S228" s="154">
        <f t="shared" si="106"/>
        <v>10</v>
      </c>
      <c r="T228" s="289">
        <f>IF('Datos de Indicador'!J161="No dato","x",ROUND(IF('Datos de Indicador'!J161=0,0,IF(LOG('Datos de Indicador'!J161)&gt;T$302,10,IF(LOG('Datos de Indicador'!J161)&lt;T$301,0,10-(T$302-LOG('Datos de Indicador'!J161))/(T$302-T$301)*10))),1))</f>
        <v>10</v>
      </c>
      <c r="U228" s="307">
        <f>IF('Datos de Indicador'!J161="No dato","x",IF('Datos de Indicador'!J161="No dato","x", ('Datos de Indicador'!J161)/'Datos de Indicador'!AX161))</f>
        <v>3.3865828727015117E-4</v>
      </c>
      <c r="V228" s="289">
        <f t="shared" si="107"/>
        <v>10</v>
      </c>
      <c r="W228" s="292">
        <f t="shared" si="108"/>
        <v>10</v>
      </c>
      <c r="X228" s="289">
        <f>IF('Datos de Indicador'!K161="No dato","x",ROUND(IF('Datos de Indicador'!K161=0,0,IF(LOG('Datos de Indicador'!K161)&gt;X$302,10,IF(LOG('Datos de Indicador'!K161)&lt;X$301,0,10-(X$302-LOG('Datos de Indicador'!K161))/(X$302-X$301)*10))),1))</f>
        <v>0</v>
      </c>
      <c r="Y228" s="310">
        <f>IF('Datos de Indicador'!K161="No dato","x",IF('Datos de Indicador'!K161="No dato","x", ('Datos de Indicador'!K161)/'Datos de Indicador'!AX161))</f>
        <v>0</v>
      </c>
      <c r="Z228" s="289">
        <f t="shared" si="109"/>
        <v>0</v>
      </c>
      <c r="AA228" s="291">
        <f t="shared" si="110"/>
        <v>0</v>
      </c>
      <c r="AB228" s="155">
        <f t="shared" si="111"/>
        <v>10</v>
      </c>
      <c r="AC228" s="155">
        <v>0</v>
      </c>
      <c r="AD228" s="155">
        <f t="shared" si="112"/>
        <v>0</v>
      </c>
      <c r="AE228" s="155">
        <v>-0.62019997835159302</v>
      </c>
      <c r="AF228" s="155">
        <f t="shared" si="113"/>
        <v>0.62019997835159302</v>
      </c>
      <c r="AG228" s="155">
        <f t="shared" si="114"/>
        <v>9.1629952894680127</v>
      </c>
      <c r="AH228" s="155">
        <v>0</v>
      </c>
      <c r="AI228" s="155">
        <v>0.50999999046325695</v>
      </c>
      <c r="AJ228" s="155">
        <v>6.0000002384200002E-2</v>
      </c>
      <c r="AK228" s="155">
        <v>124</v>
      </c>
      <c r="AL228" s="155">
        <v>-1.21079993247985</v>
      </c>
      <c r="AM228" s="155">
        <v>-1.4714000225067101</v>
      </c>
      <c r="AN228" s="155">
        <v>-1.5914000272750799</v>
      </c>
      <c r="AO228" s="155">
        <v>-2.9584000110626198</v>
      </c>
      <c r="AP228" s="155">
        <f t="shared" si="115"/>
        <v>0</v>
      </c>
      <c r="AQ228" s="155">
        <f t="shared" si="116"/>
        <v>1.5663390076876026E-2</v>
      </c>
      <c r="AR228" s="155">
        <f t="shared" si="117"/>
        <v>2.013625604535232E-3</v>
      </c>
      <c r="AS228" s="155">
        <f t="shared" si="118"/>
        <v>3.333333333333333</v>
      </c>
      <c r="AT228" s="155">
        <f t="shared" si="119"/>
        <v>1.21079993247985</v>
      </c>
      <c r="AU228" s="155">
        <f t="shared" si="120"/>
        <v>1.4714000225067101</v>
      </c>
      <c r="AV228" s="155">
        <f t="shared" si="121"/>
        <v>1.5914000272750799</v>
      </c>
      <c r="AW228" s="155">
        <f t="shared" si="122"/>
        <v>2.9584000110626198</v>
      </c>
      <c r="AX228" s="155">
        <f t="shared" si="123"/>
        <v>5.7305509002345323</v>
      </c>
      <c r="AY228" s="155">
        <f t="shared" si="124"/>
        <v>7.6169413274255451</v>
      </c>
      <c r="AZ228" s="155">
        <f t="shared" si="125"/>
        <v>6.6321309934685058</v>
      </c>
      <c r="BA228" s="155">
        <f t="shared" si="126"/>
        <v>2.4264201507943111</v>
      </c>
      <c r="BB228" s="155">
        <f t="shared" si="127"/>
        <v>4.2884251500390889</v>
      </c>
      <c r="BC228" s="155">
        <f t="shared" si="128"/>
        <v>4.6054341195837365</v>
      </c>
      <c r="BD228" s="155">
        <f t="shared" si="129"/>
        <v>4.4390241031788404</v>
      </c>
      <c r="BE228" s="155">
        <f t="shared" si="130"/>
        <v>4.2932922473546071</v>
      </c>
      <c r="BF228" s="159">
        <f t="shared" si="131"/>
        <v>4.8604992149113357</v>
      </c>
      <c r="BG228" s="223"/>
      <c r="BH228" s="12"/>
      <c r="BI228" s="12"/>
    </row>
    <row r="229" spans="1:61">
      <c r="A229" s="48" t="s">
        <v>170</v>
      </c>
      <c r="B229" s="46" t="s">
        <v>210</v>
      </c>
      <c r="C229" s="160">
        <v>713</v>
      </c>
      <c r="D229" s="285">
        <f>IF('Datos de Indicador'!E108="No dato","x",ROUND(IF('Datos de Indicador'!E108=0,0,IF(LOG('Datos de Indicador'!E108)&gt;D$302,10,IF(LOG('Datos de Indicador'!E108)&lt;D$301,0,10-(D$302-LOG('Datos de Indicador'!E108))/(D$302-D$301)*10))),1))</f>
        <v>10</v>
      </c>
      <c r="E229" s="153">
        <f>IF('Datos de Indicador'!E108="No dato","x",IF('Datos de Indicador'!E108="No dato","x", ('Datos de Indicador'!E108)/'Datos de Indicador'!AX108))</f>
        <v>2.777948643666575E-4</v>
      </c>
      <c r="F229" s="154">
        <f t="shared" si="99"/>
        <v>10</v>
      </c>
      <c r="G229" s="155">
        <f t="shared" si="100"/>
        <v>10</v>
      </c>
      <c r="H229" s="285">
        <f>IF('Datos de Indicador'!F108="No dato","x",ROUND(IF('Datos de Indicador'!F108=0,0,IF(LOG('Datos de Indicador'!F108*1/40)&gt;H$302,10,IF(LOG('Datos de Indicador'!F108*1/40)&lt;H$301,0,10-(H$302-LOG('Datos de Indicador'!F108*1/40))/(H$302-H$301)*10))),1))</f>
        <v>0</v>
      </c>
      <c r="I229" s="153">
        <f>IF('Datos de Indicador'!F108="No dato","x",IF('Datos de Indicador'!F108="No dato","x",( 'Datos de Indicador'!F108*1/40)/'Datos de Indicador'!AX108))</f>
        <v>0</v>
      </c>
      <c r="J229" s="154">
        <f t="shared" si="101"/>
        <v>0</v>
      </c>
      <c r="K229" s="156">
        <f t="shared" si="102"/>
        <v>0</v>
      </c>
      <c r="L229" s="286">
        <f>IF('Datos de Indicador'!G108="No dato","x",ROUND(IF('Datos de Indicador'!G108=0,0,IF(LOG('Datos de Indicador'!G108)&gt;L$302,10,IF(LOG('Datos de Indicador'!G108)&lt;L$301,0,10-(L$302-LOG('Datos de Indicador'!G108))/(L$302-L$301)*10))),1))</f>
        <v>0</v>
      </c>
      <c r="M229" s="157">
        <f>IF('Datos de Indicador'!G108="No dato","x",IF('Datos de Indicador'!G108="No dato","x", 'Datos de Indicador'!G108/'Datos de Indicador'!AX108))</f>
        <v>0</v>
      </c>
      <c r="N229" s="158">
        <f t="shared" si="103"/>
        <v>0</v>
      </c>
      <c r="O229" s="156">
        <f t="shared" si="104"/>
        <v>0</v>
      </c>
      <c r="P229" s="155">
        <f t="shared" si="105"/>
        <v>0</v>
      </c>
      <c r="Q229" s="285">
        <f>IF('Datos de Indicador'!I108="No dato","x",ROUND(IF('Datos de Indicador'!I108=0,0,IF(LOG('Datos de Indicador'!I108)&gt;Q$302,10,IF(LOG('Datos de Indicador'!I108)&lt;Q$301,0,10-(Q$302-LOG('Datos de Indicador'!I108))/(Q$302-Q$301)*10))),1))</f>
        <v>0</v>
      </c>
      <c r="R229" s="153">
        <f>IF('Datos de Indicador'!I108="No dato","x",IF('Datos de Indicador'!I108="No dato","x",( 'Datos de Indicador'!I108)/'Datos de Indicador'!AX108))</f>
        <v>0</v>
      </c>
      <c r="S229" s="154">
        <f t="shared" si="106"/>
        <v>0</v>
      </c>
      <c r="T229" s="289">
        <f>IF('Datos de Indicador'!J108="No dato","x",ROUND(IF('Datos de Indicador'!J108=0,0,IF(LOG('Datos de Indicador'!J108)&gt;T$302,10,IF(LOG('Datos de Indicador'!J108)&lt;T$301,0,10-(T$302-LOG('Datos de Indicador'!J108))/(T$302-T$301)*10))),1))</f>
        <v>10</v>
      </c>
      <c r="U229" s="307">
        <f>IF('Datos de Indicador'!J108="No dato","x",IF('Datos de Indicador'!J108="No dato","x", ('Datos de Indicador'!J108)/'Datos de Indicador'!AX108))</f>
        <v>3.2912738680355346E-4</v>
      </c>
      <c r="V229" s="289">
        <f t="shared" si="107"/>
        <v>10</v>
      </c>
      <c r="W229" s="292">
        <f t="shared" si="108"/>
        <v>10</v>
      </c>
      <c r="X229" s="289">
        <f>IF('Datos de Indicador'!K108="No dato","x",ROUND(IF('Datos de Indicador'!K108=0,0,IF(LOG('Datos de Indicador'!K108)&gt;X$302,10,IF(LOG('Datos de Indicador'!K108)&lt;X$301,0,10-(X$302-LOG('Datos de Indicador'!K108))/(X$302-X$301)*10))),1))</f>
        <v>10</v>
      </c>
      <c r="Y229" s="310">
        <f>IF('Datos de Indicador'!K108="No dato","x",IF('Datos de Indicador'!K108="No dato","x", ('Datos de Indicador'!K108)/'Datos de Indicador'!AX108))</f>
        <v>9.7638786141849686E-4</v>
      </c>
      <c r="Z229" s="289">
        <f t="shared" si="109"/>
        <v>10</v>
      </c>
      <c r="AA229" s="291">
        <f t="shared" si="110"/>
        <v>10</v>
      </c>
      <c r="AB229" s="155">
        <f t="shared" si="111"/>
        <v>0</v>
      </c>
      <c r="AC229" s="155">
        <v>0</v>
      </c>
      <c r="AD229" s="155">
        <f t="shared" si="112"/>
        <v>0</v>
      </c>
      <c r="AE229" s="155">
        <v>-0.59727996587753296</v>
      </c>
      <c r="AF229" s="155">
        <f t="shared" si="113"/>
        <v>0.59727996587753296</v>
      </c>
      <c r="AG229" s="155">
        <f t="shared" si="114"/>
        <v>8.602055193229706</v>
      </c>
      <c r="AH229" s="155">
        <v>5.8000002056360002E-2</v>
      </c>
      <c r="AI229" s="155">
        <v>1.4579999446868901</v>
      </c>
      <c r="AJ229" s="155">
        <v>0.286000013351</v>
      </c>
      <c r="AK229" s="155">
        <v>131</v>
      </c>
      <c r="AL229" s="155">
        <v>-1.40828001499176</v>
      </c>
      <c r="AM229" s="155">
        <v>-1.7846000194549501</v>
      </c>
      <c r="AN229" s="155">
        <v>-1.9593600034713701</v>
      </c>
      <c r="AO229" s="155">
        <v>-3.0146000385284402</v>
      </c>
      <c r="AP229" s="155">
        <f t="shared" si="115"/>
        <v>2.2524272643246602E-3</v>
      </c>
      <c r="AQ229" s="155">
        <f t="shared" si="116"/>
        <v>4.4778867240664662E-2</v>
      </c>
      <c r="AR229" s="155">
        <f t="shared" si="117"/>
        <v>9.5982821149461269E-3</v>
      </c>
      <c r="AS229" s="155">
        <f t="shared" si="118"/>
        <v>3.5294117647058827</v>
      </c>
      <c r="AT229" s="155">
        <f t="shared" si="119"/>
        <v>1.40828001499176</v>
      </c>
      <c r="AU229" s="155">
        <f t="shared" si="120"/>
        <v>1.7846000194549501</v>
      </c>
      <c r="AV229" s="155">
        <f t="shared" si="121"/>
        <v>1.9593600034713701</v>
      </c>
      <c r="AW229" s="155">
        <f t="shared" si="122"/>
        <v>3.0146000385284402</v>
      </c>
      <c r="AX229" s="155">
        <f t="shared" si="123"/>
        <v>3.2652547346307554</v>
      </c>
      <c r="AY229" s="155">
        <f t="shared" si="124"/>
        <v>4.8464366229248563</v>
      </c>
      <c r="AZ229" s="155">
        <f t="shared" si="125"/>
        <v>1.9831189946704031</v>
      </c>
      <c r="BA229" s="155">
        <f t="shared" si="126"/>
        <v>1.302779119115264</v>
      </c>
      <c r="BB229" s="155">
        <f t="shared" si="127"/>
        <v>5.544584526982514</v>
      </c>
      <c r="BC229" s="155">
        <f t="shared" si="128"/>
        <v>5.8152025816942539</v>
      </c>
      <c r="BD229" s="155">
        <f t="shared" si="129"/>
        <v>5.3321195461308912</v>
      </c>
      <c r="BE229" s="155">
        <f t="shared" si="130"/>
        <v>5.805365147303525</v>
      </c>
      <c r="BF229" s="159">
        <f t="shared" si="131"/>
        <v>6.4336758655382837</v>
      </c>
      <c r="BG229" s="223"/>
      <c r="BH229" s="12"/>
      <c r="BI229" s="12"/>
    </row>
    <row r="230" spans="1:61">
      <c r="A230" s="48" t="s">
        <v>61</v>
      </c>
      <c r="B230" s="46" t="s">
        <v>234</v>
      </c>
      <c r="C230" s="160">
        <v>821</v>
      </c>
      <c r="D230" s="285">
        <f>IF('Datos de Indicador'!E135="No dato","x",ROUND(IF('Datos de Indicador'!E135=0,0,IF(LOG('Datos de Indicador'!E135)&gt;D$302,10,IF(LOG('Datos de Indicador'!E135)&lt;D$301,0,10-(D$302-LOG('Datos de Indicador'!E135))/(D$302-D$301)*10))),1))</f>
        <v>0</v>
      </c>
      <c r="E230" s="153">
        <f>IF('Datos de Indicador'!E135="No dato","x",IF('Datos de Indicador'!E135="No dato","x", ('Datos de Indicador'!E135)/'Datos de Indicador'!AX135))</f>
        <v>0</v>
      </c>
      <c r="F230" s="154">
        <f t="shared" si="99"/>
        <v>0</v>
      </c>
      <c r="G230" s="155">
        <f t="shared" si="100"/>
        <v>0</v>
      </c>
      <c r="H230" s="285">
        <f>IF('Datos de Indicador'!F135="No dato","x",ROUND(IF('Datos de Indicador'!F135=0,0,IF(LOG('Datos de Indicador'!F135*1/40)&gt;H$302,10,IF(LOG('Datos de Indicador'!F135*1/40)&lt;H$301,0,10-(H$302-LOG('Datos de Indicador'!F135*1/40))/(H$302-H$301)*10))),1))</f>
        <v>0</v>
      </c>
      <c r="I230" s="153">
        <f>IF('Datos de Indicador'!F135="No dato","x",IF('Datos de Indicador'!F135="No dato","x",( 'Datos de Indicador'!F135*1/40)/'Datos de Indicador'!AX135))</f>
        <v>0</v>
      </c>
      <c r="J230" s="154">
        <f t="shared" si="101"/>
        <v>0</v>
      </c>
      <c r="K230" s="156">
        <f t="shared" si="102"/>
        <v>0</v>
      </c>
      <c r="L230" s="286">
        <f>IF('Datos de Indicador'!G135="No dato","x",ROUND(IF('Datos de Indicador'!G135=0,0,IF(LOG('Datos de Indicador'!G135)&gt;L$302,10,IF(LOG('Datos de Indicador'!G135)&lt;L$301,0,10-(L$302-LOG('Datos de Indicador'!G135))/(L$302-L$301)*10))),1))</f>
        <v>0</v>
      </c>
      <c r="M230" s="157">
        <f>IF('Datos de Indicador'!G135="No dato","x",IF('Datos de Indicador'!G135="No dato","x", 'Datos de Indicador'!G135/'Datos de Indicador'!AX135))</f>
        <v>0</v>
      </c>
      <c r="N230" s="158">
        <f t="shared" si="103"/>
        <v>0</v>
      </c>
      <c r="O230" s="156">
        <f t="shared" si="104"/>
        <v>0</v>
      </c>
      <c r="P230" s="155">
        <f t="shared" si="105"/>
        <v>0</v>
      </c>
      <c r="Q230" s="285">
        <f>IF('Datos de Indicador'!I135="No dato","x",ROUND(IF('Datos de Indicador'!I135=0,0,IF(LOG('Datos de Indicador'!I135)&gt;Q$302,10,IF(LOG('Datos de Indicador'!I135)&lt;Q$301,0,10-(Q$302-LOG('Datos de Indicador'!I135))/(Q$302-Q$301)*10))),1))</f>
        <v>10</v>
      </c>
      <c r="R230" s="153">
        <f>IF('Datos de Indicador'!I135="No dato","x",IF('Datos de Indicador'!I135="No dato","x",( 'Datos de Indicador'!I135)/'Datos de Indicador'!AX135))</f>
        <v>0.25031813444911682</v>
      </c>
      <c r="S230" s="154">
        <f t="shared" si="106"/>
        <v>10</v>
      </c>
      <c r="T230" s="289">
        <f>IF('Datos de Indicador'!J135="No dato","x",ROUND(IF('Datos de Indicador'!J135=0,0,IF(LOG('Datos de Indicador'!J135)&gt;T$302,10,IF(LOG('Datos de Indicador'!J135)&lt;T$301,0,10-(T$302-LOG('Datos de Indicador'!J135))/(T$302-T$301)*10))),1))</f>
        <v>10</v>
      </c>
      <c r="U230" s="307">
        <f>IF('Datos de Indicador'!J135="No dato","x",IF('Datos de Indicador'!J135="No dato","x", ('Datos de Indicador'!J135)/'Datos de Indicador'!AX135))</f>
        <v>3.1593500107354012E-4</v>
      </c>
      <c r="V230" s="289">
        <f t="shared" si="107"/>
        <v>10</v>
      </c>
      <c r="W230" s="292">
        <f t="shared" si="108"/>
        <v>10</v>
      </c>
      <c r="X230" s="289">
        <f>IF('Datos de Indicador'!K135="No dato","x",ROUND(IF('Datos de Indicador'!K135=0,0,IF(LOG('Datos de Indicador'!K135)&gt;X$302,10,IF(LOG('Datos de Indicador'!K135)&lt;X$301,0,10-(X$302-LOG('Datos de Indicador'!K135))/(X$302-X$301)*10))),1))</f>
        <v>10</v>
      </c>
      <c r="Y230" s="310">
        <f>IF('Datos de Indicador'!K135="No dato","x",IF('Datos de Indicador'!K135="No dato","x", ('Datos de Indicador'!K135)/'Datos de Indicador'!AX135))</f>
        <v>3.0963262218222361E-4</v>
      </c>
      <c r="Z230" s="289">
        <f t="shared" si="109"/>
        <v>10</v>
      </c>
      <c r="AA230" s="291">
        <f t="shared" si="110"/>
        <v>10</v>
      </c>
      <c r="AB230" s="155">
        <f t="shared" si="111"/>
        <v>10</v>
      </c>
      <c r="AC230" s="155">
        <v>5.0000000745057997E-2</v>
      </c>
      <c r="AD230" s="155">
        <f t="shared" si="112"/>
        <v>1.0638298030863403E-2</v>
      </c>
      <c r="AE230" s="155">
        <v>-0.44879999756812999</v>
      </c>
      <c r="AF230" s="155">
        <f t="shared" si="113"/>
        <v>0.44879999756812999</v>
      </c>
      <c r="AG230" s="155">
        <f t="shared" si="114"/>
        <v>4.9681842340755775</v>
      </c>
      <c r="AH230" s="155">
        <v>6.5999999046325604</v>
      </c>
      <c r="AI230" s="155">
        <v>45.949996948242102</v>
      </c>
      <c r="AJ230" s="155">
        <v>21.7500019073</v>
      </c>
      <c r="AK230" s="155">
        <v>260</v>
      </c>
      <c r="AL230" s="155">
        <v>-1.2439999580383301</v>
      </c>
      <c r="AM230" s="155">
        <v>-1.37000000476837</v>
      </c>
      <c r="AN230" s="155">
        <v>-1.6619999408721899</v>
      </c>
      <c r="AO230" s="155">
        <v>-2.9189999103546098</v>
      </c>
      <c r="AP230" s="155">
        <f t="shared" si="115"/>
        <v>0.25631067590806061</v>
      </c>
      <c r="AQ230" s="155">
        <f t="shared" si="116"/>
        <v>1.411240666059252</v>
      </c>
      <c r="AR230" s="155">
        <f t="shared" si="117"/>
        <v>0.72993931664846823</v>
      </c>
      <c r="AS230" s="155">
        <f t="shared" si="118"/>
        <v>7.1428571428571432</v>
      </c>
      <c r="AT230" s="155">
        <f t="shared" si="119"/>
        <v>1.2439999580383301</v>
      </c>
      <c r="AU230" s="155">
        <f t="shared" si="120"/>
        <v>1.37000000476837</v>
      </c>
      <c r="AV230" s="155">
        <f t="shared" si="121"/>
        <v>1.6619999408721899</v>
      </c>
      <c r="AW230" s="155">
        <f t="shared" si="122"/>
        <v>2.9189999103546098</v>
      </c>
      <c r="AX230" s="155">
        <f t="shared" si="123"/>
        <v>5.3160893775018172</v>
      </c>
      <c r="AY230" s="155">
        <f t="shared" si="124"/>
        <v>8.513905659857997</v>
      </c>
      <c r="AZ230" s="155">
        <f t="shared" si="125"/>
        <v>5.7401322255047216</v>
      </c>
      <c r="BA230" s="155">
        <f t="shared" si="126"/>
        <v>3.2141701182606401</v>
      </c>
      <c r="BB230" s="155">
        <f t="shared" si="127"/>
        <v>4.2620666755683132</v>
      </c>
      <c r="BC230" s="155">
        <f t="shared" si="128"/>
        <v>4.9875243876528748</v>
      </c>
      <c r="BD230" s="155">
        <f t="shared" si="129"/>
        <v>4.4116785903588651</v>
      </c>
      <c r="BE230" s="155">
        <f t="shared" si="130"/>
        <v>5.0595045435196306</v>
      </c>
      <c r="BF230" s="159">
        <f t="shared" si="131"/>
        <v>4.1631370886844072</v>
      </c>
      <c r="BG230" s="223"/>
      <c r="BH230" s="12"/>
      <c r="BI230" s="12"/>
    </row>
    <row r="231" spans="1:61">
      <c r="A231" s="48" t="s">
        <v>249</v>
      </c>
      <c r="B231" s="46" t="s">
        <v>234</v>
      </c>
      <c r="C231" s="160">
        <v>1014</v>
      </c>
      <c r="D231" s="285">
        <f>IF('Datos de Indicador'!E162="No dato","x",ROUND(IF('Datos de Indicador'!E162=0,0,IF(LOG('Datos de Indicador'!E162)&gt;D$302,10,IF(LOG('Datos de Indicador'!E162)&lt;D$301,0,10-(D$302-LOG('Datos de Indicador'!E162))/(D$302-D$301)*10))),1))</f>
        <v>10</v>
      </c>
      <c r="E231" s="153">
        <f>IF('Datos de Indicador'!E162="No dato","x",IF('Datos de Indicador'!E162="No dato","x", ('Datos de Indicador'!E162)/'Datos de Indicador'!AX162))</f>
        <v>1.6421364058926913E-2</v>
      </c>
      <c r="F231" s="154">
        <f t="shared" si="99"/>
        <v>10</v>
      </c>
      <c r="G231" s="155">
        <f t="shared" si="100"/>
        <v>10</v>
      </c>
      <c r="H231" s="285">
        <f>IF('Datos de Indicador'!F162="No dato","x",ROUND(IF('Datos de Indicador'!F162=0,0,IF(LOG('Datos de Indicador'!F162*1/40)&gt;H$302,10,IF(LOG('Datos de Indicador'!F162*1/40)&lt;H$301,0,10-(H$302-LOG('Datos de Indicador'!F162*1/40))/(H$302-H$301)*10))),1))</f>
        <v>0</v>
      </c>
      <c r="I231" s="153">
        <f>IF('Datos de Indicador'!F162="No dato","x",IF('Datos de Indicador'!F162="No dato","x",( 'Datos de Indicador'!F162*1/40)/'Datos de Indicador'!AX162))</f>
        <v>0</v>
      </c>
      <c r="J231" s="154">
        <f t="shared" si="101"/>
        <v>0</v>
      </c>
      <c r="K231" s="156">
        <f t="shared" si="102"/>
        <v>0</v>
      </c>
      <c r="L231" s="286">
        <f>IF('Datos de Indicador'!G162="No dato","x",ROUND(IF('Datos de Indicador'!G162=0,0,IF(LOG('Datos de Indicador'!G162)&gt;L$302,10,IF(LOG('Datos de Indicador'!G162)&lt;L$301,0,10-(L$302-LOG('Datos de Indicador'!G162))/(L$302-L$301)*10))),1))</f>
        <v>0</v>
      </c>
      <c r="M231" s="157">
        <f>IF('Datos de Indicador'!G162="No dato","x",IF('Datos de Indicador'!G162="No dato","x", 'Datos de Indicador'!G162/'Datos de Indicador'!AX162))</f>
        <v>0</v>
      </c>
      <c r="N231" s="158">
        <f t="shared" si="103"/>
        <v>0</v>
      </c>
      <c r="O231" s="156">
        <f t="shared" si="104"/>
        <v>0</v>
      </c>
      <c r="P231" s="155">
        <f t="shared" si="105"/>
        <v>0</v>
      </c>
      <c r="Q231" s="285">
        <f>IF('Datos de Indicador'!I162="No dato","x",ROUND(IF('Datos de Indicador'!I162=0,0,IF(LOG('Datos de Indicador'!I162)&gt;Q$302,10,IF(LOG('Datos de Indicador'!I162)&lt;Q$301,0,10-(Q$302-LOG('Datos de Indicador'!I162))/(Q$302-Q$301)*10))),1))</f>
        <v>0</v>
      </c>
      <c r="R231" s="153">
        <f>IF('Datos de Indicador'!I162="No dato","x",IF('Datos de Indicador'!I162="No dato","x",( 'Datos de Indicador'!I162)/'Datos de Indicador'!AX162))</f>
        <v>0</v>
      </c>
      <c r="S231" s="154">
        <f t="shared" si="106"/>
        <v>0</v>
      </c>
      <c r="T231" s="289">
        <f>IF('Datos de Indicador'!J162="No dato","x",ROUND(IF('Datos de Indicador'!J162=0,0,IF(LOG('Datos de Indicador'!J162)&gt;T$302,10,IF(LOG('Datos de Indicador'!J162)&lt;T$301,0,10-(T$302-LOG('Datos de Indicador'!J162))/(T$302-T$301)*10))),1))</f>
        <v>10</v>
      </c>
      <c r="U231" s="307">
        <f>IF('Datos de Indicador'!J162="No dato","x",IF('Datos de Indicador'!J162="No dato","x", ('Datos de Indicador'!J162)/'Datos de Indicador'!AX162))</f>
        <v>3.6422856910204991E-4</v>
      </c>
      <c r="V231" s="289">
        <f t="shared" si="107"/>
        <v>10</v>
      </c>
      <c r="W231" s="292">
        <f t="shared" si="108"/>
        <v>10</v>
      </c>
      <c r="X231" s="289">
        <f>IF('Datos de Indicador'!K162="No dato","x",ROUND(IF('Datos de Indicador'!K162=0,0,IF(LOG('Datos de Indicador'!K162)&gt;X$302,10,IF(LOG('Datos de Indicador'!K162)&lt;X$301,0,10-(X$302-LOG('Datos de Indicador'!K162))/(X$302-X$301)*10))),1))</f>
        <v>0</v>
      </c>
      <c r="Y231" s="310">
        <f>IF('Datos de Indicador'!K162="No dato","x",IF('Datos de Indicador'!K162="No dato","x", ('Datos de Indicador'!K162)/'Datos de Indicador'!AX162))</f>
        <v>0</v>
      </c>
      <c r="Z231" s="289">
        <f t="shared" si="109"/>
        <v>0</v>
      </c>
      <c r="AA231" s="291">
        <f t="shared" si="110"/>
        <v>0</v>
      </c>
      <c r="AB231" s="155">
        <f t="shared" si="111"/>
        <v>0</v>
      </c>
      <c r="AC231" s="155">
        <v>0</v>
      </c>
      <c r="AD231" s="155">
        <f t="shared" si="112"/>
        <v>0</v>
      </c>
      <c r="AE231" s="155">
        <v>-0.51991999149322499</v>
      </c>
      <c r="AF231" s="155">
        <f t="shared" si="113"/>
        <v>0.51991999149322499</v>
      </c>
      <c r="AG231" s="155">
        <f t="shared" si="114"/>
        <v>6.7087616566210952</v>
      </c>
      <c r="AH231" s="155">
        <v>0</v>
      </c>
      <c r="AI231" s="155">
        <v>0</v>
      </c>
      <c r="AJ231" s="155">
        <v>0</v>
      </c>
      <c r="AK231" s="155">
        <v>32</v>
      </c>
      <c r="AL231" s="155">
        <v>-1.33668005466461</v>
      </c>
      <c r="AM231" s="155">
        <v>-1.5534800291061399</v>
      </c>
      <c r="AN231" s="155">
        <v>-1.65524005889892</v>
      </c>
      <c r="AO231" s="155">
        <v>-2.95772004127502</v>
      </c>
      <c r="AP231" s="155">
        <f t="shared" si="115"/>
        <v>0</v>
      </c>
      <c r="AQ231" s="155">
        <f t="shared" si="116"/>
        <v>0</v>
      </c>
      <c r="AR231" s="155">
        <f t="shared" si="117"/>
        <v>0</v>
      </c>
      <c r="AS231" s="155">
        <f t="shared" si="118"/>
        <v>0.75630252100840334</v>
      </c>
      <c r="AT231" s="155">
        <f t="shared" si="119"/>
        <v>1.33668005466461</v>
      </c>
      <c r="AU231" s="155">
        <f t="shared" si="120"/>
        <v>1.5534800291061399</v>
      </c>
      <c r="AV231" s="155">
        <f t="shared" si="121"/>
        <v>1.65524005889892</v>
      </c>
      <c r="AW231" s="155">
        <f t="shared" si="122"/>
        <v>2.95772004127502</v>
      </c>
      <c r="AX231" s="155">
        <f t="shared" si="123"/>
        <v>4.1590922569097923</v>
      </c>
      <c r="AY231" s="155">
        <f t="shared" si="124"/>
        <v>6.8908779601045387</v>
      </c>
      <c r="AZ231" s="155">
        <f t="shared" si="125"/>
        <v>5.8255403525762004</v>
      </c>
      <c r="BA231" s="155">
        <f t="shared" si="126"/>
        <v>2.4400151967062369</v>
      </c>
      <c r="BB231" s="155">
        <f t="shared" si="127"/>
        <v>4.0265153761516324</v>
      </c>
      <c r="BC231" s="155">
        <f t="shared" si="128"/>
        <v>4.4818129933507569</v>
      </c>
      <c r="BD231" s="155">
        <f t="shared" si="129"/>
        <v>4.3042567254293669</v>
      </c>
      <c r="BE231" s="155">
        <f t="shared" si="130"/>
        <v>3.8660529529524403</v>
      </c>
      <c r="BF231" s="159">
        <f t="shared" si="131"/>
        <v>4.451460276103516</v>
      </c>
      <c r="BG231" s="223"/>
      <c r="BH231" s="12"/>
      <c r="BI231" s="12"/>
    </row>
    <row r="232" spans="1:61">
      <c r="A232" s="48" t="s">
        <v>185</v>
      </c>
      <c r="B232" s="46" t="s">
        <v>178</v>
      </c>
      <c r="C232" s="160">
        <v>419</v>
      </c>
      <c r="D232" s="285">
        <f>IF('Datos de Indicador'!E63="No dato","x",ROUND(IF('Datos de Indicador'!E63=0,0,IF(LOG('Datos de Indicador'!E63)&gt;D$302,10,IF(LOG('Datos de Indicador'!E63)&lt;D$301,0,10-(D$302-LOG('Datos de Indicador'!E63))/(D$302-D$301)*10))),1))</f>
        <v>10</v>
      </c>
      <c r="E232" s="153">
        <f>IF('Datos de Indicador'!E63="No dato","x",IF('Datos de Indicador'!E63="No dato","x", ('Datos de Indicador'!E63)/'Datos de Indicador'!AX63))</f>
        <v>1.1783896577109052E-3</v>
      </c>
      <c r="F232" s="154">
        <f t="shared" si="99"/>
        <v>10</v>
      </c>
      <c r="G232" s="155">
        <f t="shared" si="100"/>
        <v>10</v>
      </c>
      <c r="H232" s="285">
        <f>IF('Datos de Indicador'!F63="No dato","x",ROUND(IF('Datos de Indicador'!F63=0,0,IF(LOG('Datos de Indicador'!F63*1/40)&gt;H$302,10,IF(LOG('Datos de Indicador'!F63*1/40)&lt;H$301,0,10-(H$302-LOG('Datos de Indicador'!F63*1/40))/(H$302-H$301)*10))),1))</f>
        <v>0</v>
      </c>
      <c r="I232" s="153">
        <f>IF('Datos de Indicador'!F63="No dato","x",IF('Datos de Indicador'!F63="No dato","x",( 'Datos de Indicador'!F63*1/40)/'Datos de Indicador'!AX63))</f>
        <v>0</v>
      </c>
      <c r="J232" s="154">
        <f t="shared" si="101"/>
        <v>0</v>
      </c>
      <c r="K232" s="156">
        <f t="shared" si="102"/>
        <v>0</v>
      </c>
      <c r="L232" s="286">
        <f>IF('Datos de Indicador'!G63="No dato","x",ROUND(IF('Datos de Indicador'!G63=0,0,IF(LOG('Datos de Indicador'!G63)&gt;L$302,10,IF(LOG('Datos de Indicador'!G63)&lt;L$301,0,10-(L$302-LOG('Datos de Indicador'!G63))/(L$302-L$301)*10))),1))</f>
        <v>0</v>
      </c>
      <c r="M232" s="157">
        <f>IF('Datos de Indicador'!G63="No dato","x",IF('Datos de Indicador'!G63="No dato","x", 'Datos de Indicador'!G63/'Datos de Indicador'!AX63))</f>
        <v>0</v>
      </c>
      <c r="N232" s="158">
        <f t="shared" si="103"/>
        <v>0</v>
      </c>
      <c r="O232" s="156">
        <f t="shared" si="104"/>
        <v>0</v>
      </c>
      <c r="P232" s="155">
        <f t="shared" si="105"/>
        <v>0</v>
      </c>
      <c r="Q232" s="285">
        <f>IF('Datos de Indicador'!I63="No dato","x",ROUND(IF('Datos de Indicador'!I63=0,0,IF(LOG('Datos de Indicador'!I63)&gt;Q$302,10,IF(LOG('Datos de Indicador'!I63)&lt;Q$301,0,10-(Q$302-LOG('Datos de Indicador'!I63))/(Q$302-Q$301)*10))),1))</f>
        <v>0</v>
      </c>
      <c r="R232" s="153">
        <f>IF('Datos de Indicador'!I63="No dato","x",IF('Datos de Indicador'!I63="No dato","x",( 'Datos de Indicador'!I63)/'Datos de Indicador'!AX63))</f>
        <v>0</v>
      </c>
      <c r="S232" s="154">
        <f t="shared" si="106"/>
        <v>0</v>
      </c>
      <c r="T232" s="289">
        <f>IF('Datos de Indicador'!J63="No dato","x",ROUND(IF('Datos de Indicador'!J63=0,0,IF(LOG('Datos de Indicador'!J63)&gt;T$302,10,IF(LOG('Datos de Indicador'!J63)&lt;T$301,0,10-(T$302-LOG('Datos de Indicador'!J63))/(T$302-T$301)*10))),1))</f>
        <v>10</v>
      </c>
      <c r="U232" s="307">
        <f>IF('Datos de Indicador'!J63="No dato","x",IF('Datos de Indicador'!J63="No dato","x", ('Datos de Indicador'!J63)/'Datos de Indicador'!AX63))</f>
        <v>3.3715184543764594E-4</v>
      </c>
      <c r="V232" s="289">
        <f t="shared" si="107"/>
        <v>10</v>
      </c>
      <c r="W232" s="292">
        <f t="shared" si="108"/>
        <v>10</v>
      </c>
      <c r="X232" s="289">
        <f>IF('Datos de Indicador'!K63="No dato","x",ROUND(IF('Datos de Indicador'!K63=0,0,IF(LOG('Datos de Indicador'!K63)&gt;X$302,10,IF(LOG('Datos de Indicador'!K63)&lt;X$301,0,10-(X$302-LOG('Datos de Indicador'!K63))/(X$302-X$301)*10))),1))</f>
        <v>10</v>
      </c>
      <c r="Y232" s="310">
        <f>IF('Datos de Indicador'!K63="No dato","x",IF('Datos de Indicador'!K63="No dato","x", ('Datos de Indicador'!K63)/'Datos de Indicador'!AX63))</f>
        <v>2.8147734032652556E-4</v>
      </c>
      <c r="Z232" s="289">
        <f t="shared" si="109"/>
        <v>10</v>
      </c>
      <c r="AA232" s="291">
        <f t="shared" si="110"/>
        <v>10</v>
      </c>
      <c r="AB232" s="155">
        <f t="shared" si="111"/>
        <v>0</v>
      </c>
      <c r="AC232" s="155">
        <v>0</v>
      </c>
      <c r="AD232" s="155">
        <f t="shared" si="112"/>
        <v>0</v>
      </c>
      <c r="AE232" s="155">
        <v>-0.426399976015091</v>
      </c>
      <c r="AF232" s="155">
        <f t="shared" si="113"/>
        <v>0.426399976015091</v>
      </c>
      <c r="AG232" s="155">
        <f t="shared" si="114"/>
        <v>4.4199702983317612</v>
      </c>
      <c r="AH232" s="155">
        <v>0.15000000596046401</v>
      </c>
      <c r="AI232" s="155">
        <v>1.8499999046325599</v>
      </c>
      <c r="AJ232" s="155">
        <v>0.45000001788100003</v>
      </c>
      <c r="AK232" s="155">
        <v>173</v>
      </c>
      <c r="AL232" s="155">
        <v>-1.3409999608993499</v>
      </c>
      <c r="AM232" s="155">
        <v>-1.3329999446868901</v>
      </c>
      <c r="AN232" s="155">
        <v>-1.5829999446868901</v>
      </c>
      <c r="AO232" s="155">
        <v>-2.89700007438659</v>
      </c>
      <c r="AP232" s="155">
        <f t="shared" si="115"/>
        <v>5.8252429499209323E-3</v>
      </c>
      <c r="AQ232" s="155">
        <f t="shared" si="116"/>
        <v>5.6818177824124683E-2</v>
      </c>
      <c r="AR232" s="155">
        <f t="shared" si="117"/>
        <v>1.5102192033997461E-2</v>
      </c>
      <c r="AS232" s="155">
        <f t="shared" si="118"/>
        <v>4.7058823529411766</v>
      </c>
      <c r="AT232" s="155">
        <f t="shared" si="119"/>
        <v>1.3409999608993499</v>
      </c>
      <c r="AU232" s="155">
        <f t="shared" si="120"/>
        <v>1.3329999446868901</v>
      </c>
      <c r="AV232" s="155">
        <f t="shared" si="121"/>
        <v>1.5829999446868901</v>
      </c>
      <c r="AW232" s="155">
        <f t="shared" si="122"/>
        <v>2.89700007438659</v>
      </c>
      <c r="AX232" s="155">
        <f t="shared" si="123"/>
        <v>4.1051635358924212</v>
      </c>
      <c r="AY232" s="155">
        <f t="shared" si="124"/>
        <v>8.841200811586523</v>
      </c>
      <c r="AZ232" s="155">
        <f t="shared" si="125"/>
        <v>6.7382623318468857</v>
      </c>
      <c r="BA232" s="155">
        <f t="shared" si="126"/>
        <v>3.6540261022974758</v>
      </c>
      <c r="BB232" s="155">
        <f t="shared" si="127"/>
        <v>5.6851647964737237</v>
      </c>
      <c r="BC232" s="155">
        <f t="shared" si="128"/>
        <v>6.4830031649017741</v>
      </c>
      <c r="BD232" s="155">
        <f t="shared" si="129"/>
        <v>6.1255607539801469</v>
      </c>
      <c r="BE232" s="155">
        <f t="shared" si="130"/>
        <v>6.3933180758731085</v>
      </c>
      <c r="BF232" s="159">
        <f t="shared" si="131"/>
        <v>5.7366617163886273</v>
      </c>
      <c r="BG232" s="223"/>
      <c r="BH232" s="12"/>
      <c r="BI232" s="12"/>
    </row>
    <row r="233" spans="1:61">
      <c r="A233" s="48" t="s">
        <v>316</v>
      </c>
      <c r="B233" s="46" t="s">
        <v>178</v>
      </c>
      <c r="C233" s="160">
        <v>1622</v>
      </c>
      <c r="D233" s="285">
        <f>IF('Datos de Indicador'!E277="No dato","x",ROUND(IF('Datos de Indicador'!E277=0,0,IF(LOG('Datos de Indicador'!E277)&gt;D$302,10,IF(LOG('Datos de Indicador'!E277)&lt;D$301,0,10-(D$302-LOG('Datos de Indicador'!E277))/(D$302-D$301)*10))),1))</f>
        <v>10</v>
      </c>
      <c r="E233" s="153">
        <f>IF('Datos de Indicador'!E277="No dato","x",IF('Datos de Indicador'!E277="No dato","x", ('Datos de Indicador'!E277)/'Datos de Indicador'!AX277))</f>
        <v>1.3815537365859498E-3</v>
      </c>
      <c r="F233" s="154">
        <f t="shared" si="99"/>
        <v>10</v>
      </c>
      <c r="G233" s="155">
        <f t="shared" si="100"/>
        <v>10</v>
      </c>
      <c r="H233" s="285">
        <f>IF('Datos de Indicador'!F277="No dato","x",ROUND(IF('Datos de Indicador'!F277=0,0,IF(LOG('Datos de Indicador'!F277*1/40)&gt;H$302,10,IF(LOG('Datos de Indicador'!F277*1/40)&lt;H$301,0,10-(H$302-LOG('Datos de Indicador'!F277*1/40))/(H$302-H$301)*10))),1))</f>
        <v>0</v>
      </c>
      <c r="I233" s="153">
        <f>IF('Datos de Indicador'!F277="No dato","x",IF('Datos de Indicador'!F277="No dato","x",( 'Datos de Indicador'!F277*1/40)/'Datos de Indicador'!AX277))</f>
        <v>0</v>
      </c>
      <c r="J233" s="154">
        <f t="shared" si="101"/>
        <v>0</v>
      </c>
      <c r="K233" s="156">
        <f t="shared" si="102"/>
        <v>0</v>
      </c>
      <c r="L233" s="286">
        <f>IF('Datos de Indicador'!G277="No dato","x",ROUND(IF('Datos de Indicador'!G277=0,0,IF(LOG('Datos de Indicador'!G277)&gt;L$302,10,IF(LOG('Datos de Indicador'!G277)&lt;L$301,0,10-(L$302-LOG('Datos de Indicador'!G277))/(L$302-L$301)*10))),1))</f>
        <v>0</v>
      </c>
      <c r="M233" s="157">
        <f>IF('Datos de Indicador'!G277="No dato","x",IF('Datos de Indicador'!G277="No dato","x", 'Datos de Indicador'!G277/'Datos de Indicador'!AX277))</f>
        <v>0</v>
      </c>
      <c r="N233" s="158">
        <f t="shared" si="103"/>
        <v>0</v>
      </c>
      <c r="O233" s="156">
        <f t="shared" si="104"/>
        <v>0</v>
      </c>
      <c r="P233" s="155">
        <f t="shared" si="105"/>
        <v>0</v>
      </c>
      <c r="Q233" s="285">
        <f>IF('Datos de Indicador'!I277="No dato","x",ROUND(IF('Datos de Indicador'!I277=0,0,IF(LOG('Datos de Indicador'!I277)&gt;Q$302,10,IF(LOG('Datos de Indicador'!I277)&lt;Q$301,0,10-(Q$302-LOG('Datos de Indicador'!I277))/(Q$302-Q$301)*10))),1))</f>
        <v>0</v>
      </c>
      <c r="R233" s="153">
        <f>IF('Datos de Indicador'!I277="No dato","x",IF('Datos de Indicador'!I277="No dato","x",( 'Datos de Indicador'!I277)/'Datos de Indicador'!AX277))</f>
        <v>0</v>
      </c>
      <c r="S233" s="154">
        <f t="shared" si="106"/>
        <v>0</v>
      </c>
      <c r="T233" s="289">
        <f>IF('Datos de Indicador'!J277="No dato","x",ROUND(IF('Datos de Indicador'!J277=0,0,IF(LOG('Datos de Indicador'!J277)&gt;T$302,10,IF(LOG('Datos de Indicador'!J277)&lt;T$301,0,10-(T$302-LOG('Datos de Indicador'!J277))/(T$302-T$301)*10))),1))</f>
        <v>10</v>
      </c>
      <c r="U233" s="307">
        <f>IF('Datos de Indicador'!J277="No dato","x",IF('Datos de Indicador'!J277="No dato","x", ('Datos de Indicador'!J277)/'Datos de Indicador'!AX277))</f>
        <v>3.3972632866867614E-4</v>
      </c>
      <c r="V233" s="289">
        <f t="shared" si="107"/>
        <v>10</v>
      </c>
      <c r="W233" s="292">
        <f t="shared" si="108"/>
        <v>10</v>
      </c>
      <c r="X233" s="289">
        <f>IF('Datos de Indicador'!K277="No dato","x",ROUND(IF('Datos de Indicador'!K277=0,0,IF(LOG('Datos de Indicador'!K277)&gt;X$302,10,IF(LOG('Datos de Indicador'!K277)&lt;X$301,0,10-(X$302-LOG('Datos de Indicador'!K277))/(X$302-X$301)*10))),1))</f>
        <v>0</v>
      </c>
      <c r="Y233" s="310">
        <f>IF('Datos de Indicador'!K277="No dato","x",IF('Datos de Indicador'!K277="No dato","x", ('Datos de Indicador'!K277)/'Datos de Indicador'!AX277))</f>
        <v>0</v>
      </c>
      <c r="Z233" s="289">
        <f t="shared" si="109"/>
        <v>0</v>
      </c>
      <c r="AA233" s="291">
        <f t="shared" si="110"/>
        <v>0</v>
      </c>
      <c r="AB233" s="155">
        <f t="shared" si="111"/>
        <v>0</v>
      </c>
      <c r="AC233" s="155">
        <v>0</v>
      </c>
      <c r="AD233" s="155">
        <f t="shared" si="112"/>
        <v>0</v>
      </c>
      <c r="AE233" s="155">
        <v>-0.50940001010894798</v>
      </c>
      <c r="AF233" s="155">
        <f t="shared" si="113"/>
        <v>0.50940001010894798</v>
      </c>
      <c r="AG233" s="155">
        <f t="shared" si="114"/>
        <v>6.4512976008401415</v>
      </c>
      <c r="AH233" s="155">
        <v>1.0019999742507899</v>
      </c>
      <c r="AI233" s="155">
        <v>9.6319999694824201</v>
      </c>
      <c r="AJ233" s="155">
        <v>5.0459995269800002</v>
      </c>
      <c r="AK233" s="155">
        <v>174</v>
      </c>
      <c r="AL233" s="155">
        <v>-1.4345999956130899</v>
      </c>
      <c r="AM233" s="155">
        <v>-1.58651995658874</v>
      </c>
      <c r="AN233" s="155">
        <v>-1.68035995960235</v>
      </c>
      <c r="AO233" s="155">
        <v>-2.90447998046875</v>
      </c>
      <c r="AP233" s="155">
        <f t="shared" si="115"/>
        <v>3.8912620359253976E-2</v>
      </c>
      <c r="AQ233" s="155">
        <f t="shared" si="116"/>
        <v>0.29582308934049001</v>
      </c>
      <c r="AR233" s="155">
        <f t="shared" si="117"/>
        <v>0.16934589073741876</v>
      </c>
      <c r="AS233" s="155">
        <f t="shared" si="118"/>
        <v>4.7338935574229692</v>
      </c>
      <c r="AT233" s="155">
        <f t="shared" si="119"/>
        <v>1.4345999956130899</v>
      </c>
      <c r="AU233" s="155">
        <f t="shared" si="120"/>
        <v>1.58651995658874</v>
      </c>
      <c r="AV233" s="155">
        <f t="shared" si="121"/>
        <v>1.68035995960235</v>
      </c>
      <c r="AW233" s="155">
        <f t="shared" si="122"/>
        <v>2.90447998046875</v>
      </c>
      <c r="AX233" s="155">
        <f t="shared" si="123"/>
        <v>2.9366821187031871</v>
      </c>
      <c r="AY233" s="155">
        <f t="shared" si="124"/>
        <v>6.5986133514875958</v>
      </c>
      <c r="AZ233" s="155">
        <f t="shared" si="125"/>
        <v>5.5081614871189295</v>
      </c>
      <c r="BA233" s="155">
        <f t="shared" si="126"/>
        <v>3.5044758304202563</v>
      </c>
      <c r="BB233" s="155">
        <f t="shared" si="127"/>
        <v>3.8292657898437406</v>
      </c>
      <c r="BC233" s="155">
        <f t="shared" si="128"/>
        <v>4.4824060734713473</v>
      </c>
      <c r="BD233" s="155">
        <f t="shared" si="129"/>
        <v>4.2795845629760576</v>
      </c>
      <c r="BE233" s="155">
        <f t="shared" si="130"/>
        <v>4.7063948979738717</v>
      </c>
      <c r="BF233" s="159">
        <f t="shared" si="131"/>
        <v>4.4085496001400237</v>
      </c>
      <c r="BG233" s="223"/>
      <c r="BH233" s="12"/>
      <c r="BI233" s="12"/>
    </row>
    <row r="234" spans="1:61">
      <c r="A234" s="48" t="s">
        <v>185</v>
      </c>
      <c r="B234" s="46" t="s">
        <v>179</v>
      </c>
      <c r="C234" s="160">
        <v>420</v>
      </c>
      <c r="D234" s="285">
        <f>IF('Datos de Indicador'!E64="No dato","x",ROUND(IF('Datos de Indicador'!E64=0,0,IF(LOG('Datos de Indicador'!E64)&gt;D$302,10,IF(LOG('Datos de Indicador'!E64)&lt;D$301,0,10-(D$302-LOG('Datos de Indicador'!E64))/(D$302-D$301)*10))),1))</f>
        <v>10</v>
      </c>
      <c r="E234" s="153">
        <f>IF('Datos de Indicador'!E64="No dato","x",IF('Datos de Indicador'!E64="No dato","x", ('Datos de Indicador'!E64)/'Datos de Indicador'!AX64))</f>
        <v>0.16732960988698353</v>
      </c>
      <c r="F234" s="154">
        <f t="shared" si="99"/>
        <v>10</v>
      </c>
      <c r="G234" s="155">
        <f t="shared" si="100"/>
        <v>10</v>
      </c>
      <c r="H234" s="285">
        <f>IF('Datos de Indicador'!F64="No dato","x",ROUND(IF('Datos de Indicador'!F64=0,0,IF(LOG('Datos de Indicador'!F64*1/40)&gt;H$302,10,IF(LOG('Datos de Indicador'!F64*1/40)&lt;H$301,0,10-(H$302-LOG('Datos de Indicador'!F64*1/40))/(H$302-H$301)*10))),1))</f>
        <v>0</v>
      </c>
      <c r="I234" s="153">
        <f>IF('Datos de Indicador'!F64="No dato","x",IF('Datos de Indicador'!F64="No dato","x",( 'Datos de Indicador'!F64*1/40)/'Datos de Indicador'!AX64))</f>
        <v>0</v>
      </c>
      <c r="J234" s="154">
        <f t="shared" si="101"/>
        <v>0</v>
      </c>
      <c r="K234" s="156">
        <f t="shared" si="102"/>
        <v>0</v>
      </c>
      <c r="L234" s="286">
        <f>IF('Datos de Indicador'!G64="No dato","x",ROUND(IF('Datos de Indicador'!G64=0,0,IF(LOG('Datos de Indicador'!G64)&gt;L$302,10,IF(LOG('Datos de Indicador'!G64)&lt;L$301,0,10-(L$302-LOG('Datos de Indicador'!G64))/(L$302-L$301)*10))),1))</f>
        <v>0</v>
      </c>
      <c r="M234" s="157">
        <f>IF('Datos de Indicador'!G64="No dato","x",IF('Datos de Indicador'!G64="No dato","x", 'Datos de Indicador'!G64/'Datos de Indicador'!AX64))</f>
        <v>0</v>
      </c>
      <c r="N234" s="158">
        <f t="shared" si="103"/>
        <v>0</v>
      </c>
      <c r="O234" s="156">
        <f t="shared" si="104"/>
        <v>0</v>
      </c>
      <c r="P234" s="155">
        <f t="shared" si="105"/>
        <v>0</v>
      </c>
      <c r="Q234" s="285">
        <f>IF('Datos de Indicador'!I64="No dato","x",ROUND(IF('Datos de Indicador'!I64=0,0,IF(LOG('Datos de Indicador'!I64)&gt;Q$302,10,IF(LOG('Datos de Indicador'!I64)&lt;Q$301,0,10-(Q$302-LOG('Datos de Indicador'!I64))/(Q$302-Q$301)*10))),1))</f>
        <v>10</v>
      </c>
      <c r="R234" s="153">
        <f>IF('Datos de Indicador'!I64="No dato","x",IF('Datos de Indicador'!I64="No dato","x",( 'Datos de Indicador'!I64)/'Datos de Indicador'!AX64))</f>
        <v>1.6313841166850807E-2</v>
      </c>
      <c r="S234" s="154">
        <f t="shared" si="106"/>
        <v>10</v>
      </c>
      <c r="T234" s="289">
        <f>IF('Datos de Indicador'!J64="No dato","x",ROUND(IF('Datos de Indicador'!J64=0,0,IF(LOG('Datos de Indicador'!J64)&gt;T$302,10,IF(LOG('Datos de Indicador'!J64)&lt;T$301,0,10-(T$302-LOG('Datos de Indicador'!J64))/(T$302-T$301)*10))),1))</f>
        <v>10</v>
      </c>
      <c r="U234" s="307">
        <f>IF('Datos de Indicador'!J64="No dato","x",IF('Datos de Indicador'!J64="No dato","x", ('Datos de Indicador'!J64)/'Datos de Indicador'!AX64))</f>
        <v>3.1553356208079722E-4</v>
      </c>
      <c r="V234" s="289">
        <f t="shared" si="107"/>
        <v>10</v>
      </c>
      <c r="W234" s="292">
        <f t="shared" si="108"/>
        <v>10</v>
      </c>
      <c r="X234" s="289">
        <f>IF('Datos de Indicador'!K64="No dato","x",ROUND(IF('Datos de Indicador'!K64=0,0,IF(LOG('Datos de Indicador'!K64)&gt;X$302,10,IF(LOG('Datos de Indicador'!K64)&lt;X$301,0,10-(X$302-LOG('Datos de Indicador'!K64))/(X$302-X$301)*10))),1))</f>
        <v>10</v>
      </c>
      <c r="Y234" s="310">
        <f>IF('Datos de Indicador'!K64="No dato","x",IF('Datos de Indicador'!K64="No dato","x", ('Datos de Indicador'!K64)/'Datos de Indicador'!AX64))</f>
        <v>2.7428695603528696E-4</v>
      </c>
      <c r="Z234" s="289">
        <f t="shared" si="109"/>
        <v>10</v>
      </c>
      <c r="AA234" s="291">
        <f t="shared" si="110"/>
        <v>10</v>
      </c>
      <c r="AB234" s="155">
        <f t="shared" si="111"/>
        <v>10</v>
      </c>
      <c r="AC234" s="155">
        <v>0</v>
      </c>
      <c r="AD234" s="155">
        <f t="shared" si="112"/>
        <v>0</v>
      </c>
      <c r="AE234" s="155">
        <v>-0.413280010223389</v>
      </c>
      <c r="AF234" s="155">
        <f t="shared" si="113"/>
        <v>0.413280010223389</v>
      </c>
      <c r="AG234" s="155">
        <f t="shared" si="114"/>
        <v>4.0988747107019634</v>
      </c>
      <c r="AH234" s="155">
        <v>0</v>
      </c>
      <c r="AI234" s="155">
        <v>1.9999999552965001E-2</v>
      </c>
      <c r="AJ234" s="155">
        <v>0</v>
      </c>
      <c r="AK234" s="155">
        <v>59</v>
      </c>
      <c r="AL234" s="155">
        <v>-1.3251600265502901</v>
      </c>
      <c r="AM234" s="155">
        <v>-1.5970000028610201</v>
      </c>
      <c r="AN234" s="155">
        <v>-1.6924399137496899</v>
      </c>
      <c r="AO234" s="155">
        <v>-2.9339599609375</v>
      </c>
      <c r="AP234" s="155">
        <f t="shared" si="115"/>
        <v>0</v>
      </c>
      <c r="AQ234" s="155">
        <f t="shared" si="116"/>
        <v>6.1425058900664109E-4</v>
      </c>
      <c r="AR234" s="155">
        <f t="shared" si="117"/>
        <v>0</v>
      </c>
      <c r="AS234" s="155">
        <f t="shared" si="118"/>
        <v>1.5126050420168067</v>
      </c>
      <c r="AT234" s="155">
        <f t="shared" si="119"/>
        <v>1.3251600265502901</v>
      </c>
      <c r="AU234" s="155">
        <f t="shared" si="120"/>
        <v>1.5970000028610201</v>
      </c>
      <c r="AV234" s="155">
        <f t="shared" si="121"/>
        <v>1.6924399137496899</v>
      </c>
      <c r="AW234" s="155">
        <f t="shared" si="122"/>
        <v>2.9339599609375</v>
      </c>
      <c r="AX234" s="155">
        <f t="shared" si="123"/>
        <v>4.3029056520463262</v>
      </c>
      <c r="AY234" s="155">
        <f t="shared" si="124"/>
        <v>6.505908952433801</v>
      </c>
      <c r="AZ234" s="155">
        <f t="shared" si="125"/>
        <v>5.3555365947149909</v>
      </c>
      <c r="BA234" s="155">
        <f t="shared" si="126"/>
        <v>2.9150648076599865</v>
      </c>
      <c r="BB234" s="155">
        <f t="shared" si="127"/>
        <v>5.7171509420077209</v>
      </c>
      <c r="BC234" s="155">
        <f t="shared" si="128"/>
        <v>6.0844205338371351</v>
      </c>
      <c r="BD234" s="155">
        <f t="shared" si="129"/>
        <v>5.8925894324524988</v>
      </c>
      <c r="BE234" s="155">
        <f t="shared" si="130"/>
        <v>5.7379449749461324</v>
      </c>
      <c r="BF234" s="159">
        <f t="shared" si="131"/>
        <v>5.6831457851169942</v>
      </c>
      <c r="BG234" s="223"/>
      <c r="BH234" s="12"/>
      <c r="BI234" s="12"/>
    </row>
    <row r="235" spans="1:61">
      <c r="A235" s="48" t="s">
        <v>265</v>
      </c>
      <c r="B235" s="46" t="s">
        <v>275</v>
      </c>
      <c r="C235" s="160">
        <v>1214</v>
      </c>
      <c r="D235" s="285">
        <f>IF('Datos de Indicador'!E183="No dato","x",ROUND(IF('Datos de Indicador'!E183=0,0,IF(LOG('Datos de Indicador'!E183)&gt;D$302,10,IF(LOG('Datos de Indicador'!E183)&lt;D$301,0,10-(D$302-LOG('Datos de Indicador'!E183))/(D$302-D$301)*10))),1))</f>
        <v>10</v>
      </c>
      <c r="E235" s="153">
        <f>IF('Datos de Indicador'!E183="No dato","x",IF('Datos de Indicador'!E183="No dato","x", ('Datos de Indicador'!E183)/'Datos de Indicador'!AX183))</f>
        <v>2.6083059413174398E-3</v>
      </c>
      <c r="F235" s="154">
        <f t="shared" si="99"/>
        <v>10</v>
      </c>
      <c r="G235" s="155">
        <f t="shared" si="100"/>
        <v>10</v>
      </c>
      <c r="H235" s="285">
        <f>IF('Datos de Indicador'!F183="No dato","x",ROUND(IF('Datos de Indicador'!F183=0,0,IF(LOG('Datos de Indicador'!F183*1/40)&gt;H$302,10,IF(LOG('Datos de Indicador'!F183*1/40)&lt;H$301,0,10-(H$302-LOG('Datos de Indicador'!F183*1/40))/(H$302-H$301)*10))),1))</f>
        <v>0</v>
      </c>
      <c r="I235" s="153">
        <f>IF('Datos de Indicador'!F183="No dato","x",IF('Datos de Indicador'!F183="No dato","x",( 'Datos de Indicador'!F183*1/40)/'Datos de Indicador'!AX183))</f>
        <v>0</v>
      </c>
      <c r="J235" s="154">
        <f t="shared" si="101"/>
        <v>0</v>
      </c>
      <c r="K235" s="156">
        <f t="shared" si="102"/>
        <v>0</v>
      </c>
      <c r="L235" s="286">
        <f>IF('Datos de Indicador'!G183="No dato","x",ROUND(IF('Datos de Indicador'!G183=0,0,IF(LOG('Datos de Indicador'!G183)&gt;L$302,10,IF(LOG('Datos de Indicador'!G183)&lt;L$301,0,10-(L$302-LOG('Datos de Indicador'!G183))/(L$302-L$301)*10))),1))</f>
        <v>0</v>
      </c>
      <c r="M235" s="157">
        <f>IF('Datos de Indicador'!G183="No dato","x",IF('Datos de Indicador'!G183="No dato","x", 'Datos de Indicador'!G183/'Datos de Indicador'!AX183))</f>
        <v>0</v>
      </c>
      <c r="N235" s="158">
        <f t="shared" si="103"/>
        <v>0</v>
      </c>
      <c r="O235" s="156">
        <f t="shared" si="104"/>
        <v>0</v>
      </c>
      <c r="P235" s="155">
        <f t="shared" si="105"/>
        <v>0</v>
      </c>
      <c r="Q235" s="285">
        <f>IF('Datos de Indicador'!I183="No dato","x",ROUND(IF('Datos de Indicador'!I183=0,0,IF(LOG('Datos de Indicador'!I183)&gt;Q$302,10,IF(LOG('Datos de Indicador'!I183)&lt;Q$301,0,10-(Q$302-LOG('Datos de Indicador'!I183))/(Q$302-Q$301)*10))),1))</f>
        <v>10</v>
      </c>
      <c r="R235" s="153">
        <f>IF('Datos de Indicador'!I183="No dato","x",IF('Datos de Indicador'!I183="No dato","x",( 'Datos de Indicador'!I183)/'Datos de Indicador'!AX183))</f>
        <v>1.9886531486287662E-2</v>
      </c>
      <c r="S235" s="154">
        <f t="shared" si="106"/>
        <v>10</v>
      </c>
      <c r="T235" s="289">
        <f>IF('Datos de Indicador'!J183="No dato","x",ROUND(IF('Datos de Indicador'!J183=0,0,IF(LOG('Datos de Indicador'!J183)&gt;T$302,10,IF(LOG('Datos de Indicador'!J183)&lt;T$301,0,10-(T$302-LOG('Datos de Indicador'!J183))/(T$302-T$301)*10))),1))</f>
        <v>10</v>
      </c>
      <c r="U235" s="307">
        <f>IF('Datos de Indicador'!J183="No dato","x",IF('Datos de Indicador'!J183="No dato","x", ('Datos de Indicador'!J183)/'Datos de Indicador'!AX183))</f>
        <v>3.3880597230007907E-4</v>
      </c>
      <c r="V235" s="289">
        <f t="shared" si="107"/>
        <v>10</v>
      </c>
      <c r="W235" s="292">
        <f t="shared" si="108"/>
        <v>10</v>
      </c>
      <c r="X235" s="289">
        <f>IF('Datos de Indicador'!K183="No dato","x",ROUND(IF('Datos de Indicador'!K183=0,0,IF(LOG('Datos de Indicador'!K183)&gt;X$302,10,IF(LOG('Datos de Indicador'!K183)&lt;X$301,0,10-(X$302-LOG('Datos de Indicador'!K183))/(X$302-X$301)*10))),1))</f>
        <v>0</v>
      </c>
      <c r="Y235" s="310">
        <f>IF('Datos de Indicador'!K183="No dato","x",IF('Datos de Indicador'!K183="No dato","x", ('Datos de Indicador'!K183)/'Datos de Indicador'!AX183))</f>
        <v>0</v>
      </c>
      <c r="Z235" s="289">
        <f t="shared" si="109"/>
        <v>0</v>
      </c>
      <c r="AA235" s="291">
        <f t="shared" si="110"/>
        <v>0</v>
      </c>
      <c r="AB235" s="155">
        <f t="shared" si="111"/>
        <v>10</v>
      </c>
      <c r="AC235" s="155">
        <v>0</v>
      </c>
      <c r="AD235" s="155">
        <f t="shared" si="112"/>
        <v>0</v>
      </c>
      <c r="AE235" s="155">
        <v>-0.41979998350143399</v>
      </c>
      <c r="AF235" s="155">
        <f t="shared" si="113"/>
        <v>0.41979998350143399</v>
      </c>
      <c r="AG235" s="155">
        <f t="shared" si="114"/>
        <v>4.2584433166177309</v>
      </c>
      <c r="AH235" s="155">
        <v>0</v>
      </c>
      <c r="AI235" s="155">
        <v>8.0000000000000006E-15</v>
      </c>
      <c r="AJ235" s="155">
        <v>1.27897697519E-15</v>
      </c>
      <c r="AK235" s="155">
        <v>34</v>
      </c>
      <c r="AL235" s="155">
        <v>-1.3240000009536701</v>
      </c>
      <c r="AM235" s="155">
        <v>-1.60179996490478</v>
      </c>
      <c r="AN235" s="155">
        <v>-1.75800001621246</v>
      </c>
      <c r="AO235" s="155">
        <v>-2.9809999465942298</v>
      </c>
      <c r="AP235" s="155">
        <f t="shared" si="115"/>
        <v>0</v>
      </c>
      <c r="AQ235" s="155">
        <f t="shared" si="116"/>
        <v>2.4570024109448681E-16</v>
      </c>
      <c r="AR235" s="155">
        <f t="shared" si="117"/>
        <v>4.2923011375276045E-17</v>
      </c>
      <c r="AS235" s="155">
        <f t="shared" si="118"/>
        <v>0.8123249299719888</v>
      </c>
      <c r="AT235" s="155">
        <f t="shared" si="119"/>
        <v>1.3240000009536701</v>
      </c>
      <c r="AU235" s="155">
        <f t="shared" si="120"/>
        <v>1.60179996490478</v>
      </c>
      <c r="AV235" s="155">
        <f t="shared" si="121"/>
        <v>1.75800001621246</v>
      </c>
      <c r="AW235" s="155">
        <f t="shared" si="122"/>
        <v>2.9809999465942298</v>
      </c>
      <c r="AX235" s="155">
        <f t="shared" si="123"/>
        <v>4.3173871461746121</v>
      </c>
      <c r="AY235" s="155">
        <f t="shared" si="124"/>
        <v>6.4634494455588403</v>
      </c>
      <c r="AZ235" s="155">
        <f t="shared" si="125"/>
        <v>4.5272136174647173</v>
      </c>
      <c r="BA235" s="155">
        <f t="shared" si="126"/>
        <v>1.9745660143873063</v>
      </c>
      <c r="BB235" s="155">
        <f t="shared" si="127"/>
        <v>4.0528978576957684</v>
      </c>
      <c r="BC235" s="155">
        <f t="shared" si="128"/>
        <v>4.4105749075931397</v>
      </c>
      <c r="BD235" s="155">
        <f t="shared" si="129"/>
        <v>4.0878689362441198</v>
      </c>
      <c r="BE235" s="155">
        <f t="shared" si="130"/>
        <v>3.7978151573932162</v>
      </c>
      <c r="BF235" s="159">
        <f t="shared" si="131"/>
        <v>4.0430738861029552</v>
      </c>
      <c r="BG235" s="223"/>
      <c r="BH235" s="12"/>
      <c r="BI235" s="12"/>
    </row>
    <row r="236" spans="1:61">
      <c r="A236" s="50" t="s">
        <v>18</v>
      </c>
      <c r="B236" s="46" t="s">
        <v>19</v>
      </c>
      <c r="C236" s="160">
        <v>501</v>
      </c>
      <c r="D236" s="285">
        <f>IF('Datos de Indicador'!E68="No dato","x",ROUND(IF('Datos de Indicador'!E68=0,0,IF(LOG('Datos de Indicador'!E68)&gt;D$302,10,IF(LOG('Datos de Indicador'!E68)&lt;D$301,0,10-(D$302-LOG('Datos de Indicador'!E68))/(D$302-D$301)*10))),1))</f>
        <v>10</v>
      </c>
      <c r="E236" s="153">
        <f>IF('Datos de Indicador'!E68="No dato","x",IF('Datos de Indicador'!E68="No dato","x", ('Datos de Indicador'!E68)/'Datos de Indicador'!AX68))</f>
        <v>6.2728798410855602E-2</v>
      </c>
      <c r="F236" s="154">
        <f t="shared" si="99"/>
        <v>10</v>
      </c>
      <c r="G236" s="155">
        <f t="shared" si="100"/>
        <v>10</v>
      </c>
      <c r="H236" s="285">
        <f>IF('Datos de Indicador'!F68="No dato","x",ROUND(IF('Datos de Indicador'!F68=0,0,IF(LOG('Datos de Indicador'!F68*1/40)&gt;H$302,10,IF(LOG('Datos de Indicador'!F68*1/40)&lt;H$301,0,10-(H$302-LOG('Datos de Indicador'!F68*1/40))/(H$302-H$301)*10))),1))</f>
        <v>0</v>
      </c>
      <c r="I236" s="153">
        <f>IF('Datos de Indicador'!F68="No dato","x",IF('Datos de Indicador'!F68="No dato","x",( 'Datos de Indicador'!F68*1/40)/'Datos de Indicador'!AX68))</f>
        <v>0</v>
      </c>
      <c r="J236" s="154">
        <f t="shared" si="101"/>
        <v>0</v>
      </c>
      <c r="K236" s="156">
        <f t="shared" si="102"/>
        <v>0</v>
      </c>
      <c r="L236" s="286">
        <f>IF('Datos de Indicador'!G68="No dato","x",ROUND(IF('Datos de Indicador'!G68=0,0,IF(LOG('Datos de Indicador'!G68)&gt;L$302,10,IF(LOG('Datos de Indicador'!G68)&lt;L$301,0,10-(L$302-LOG('Datos de Indicador'!G68))/(L$302-L$301)*10))),1))</f>
        <v>0</v>
      </c>
      <c r="M236" s="157">
        <f>IF('Datos de Indicador'!G68="No dato","x",IF('Datos de Indicador'!G68="No dato","x", 'Datos de Indicador'!G68/'Datos de Indicador'!AX68))</f>
        <v>0</v>
      </c>
      <c r="N236" s="158">
        <f t="shared" si="103"/>
        <v>0</v>
      </c>
      <c r="O236" s="156">
        <f t="shared" si="104"/>
        <v>0</v>
      </c>
      <c r="P236" s="155">
        <f t="shared" si="105"/>
        <v>0</v>
      </c>
      <c r="Q236" s="285">
        <f>IF('Datos de Indicador'!I68="No dato","x",ROUND(IF('Datos de Indicador'!I68=0,0,IF(LOG('Datos de Indicador'!I68)&gt;Q$302,10,IF(LOG('Datos de Indicador'!I68)&lt;Q$301,0,10-(Q$302-LOG('Datos de Indicador'!I68))/(Q$302-Q$301)*10))),1))</f>
        <v>0</v>
      </c>
      <c r="R236" s="153">
        <f>IF('Datos de Indicador'!I68="No dato","x",IF('Datos de Indicador'!I68="No dato","x",( 'Datos de Indicador'!I68)/'Datos de Indicador'!AX68))</f>
        <v>0</v>
      </c>
      <c r="S236" s="154">
        <f t="shared" si="106"/>
        <v>0</v>
      </c>
      <c r="T236" s="289">
        <f>IF('Datos de Indicador'!J68="No dato","x",ROUND(IF('Datos de Indicador'!J68=0,0,IF(LOG('Datos de Indicador'!J68)&gt;T$302,10,IF(LOG('Datos de Indicador'!J68)&lt;T$301,0,10-(T$302-LOG('Datos de Indicador'!J68))/(T$302-T$301)*10))),1))</f>
        <v>10</v>
      </c>
      <c r="U236" s="307">
        <f>IF('Datos de Indicador'!J68="No dato","x",IF('Datos de Indicador'!J68="No dato","x", ('Datos de Indicador'!J68)/'Datos de Indicador'!AX68))</f>
        <v>3.3429265032955982E-4</v>
      </c>
      <c r="V236" s="289">
        <f t="shared" si="107"/>
        <v>10</v>
      </c>
      <c r="W236" s="292">
        <f t="shared" si="108"/>
        <v>10</v>
      </c>
      <c r="X236" s="289">
        <f>IF('Datos de Indicador'!K68="No dato","x",ROUND(IF('Datos de Indicador'!K68=0,0,IF(LOG('Datos de Indicador'!K68)&gt;X$302,10,IF(LOG('Datos de Indicador'!K68)&lt;X$301,0,10-(X$302-LOG('Datos de Indicador'!K68))/(X$302-X$301)*10))),1))</f>
        <v>0</v>
      </c>
      <c r="Y236" s="310">
        <f>IF('Datos de Indicador'!K68="No dato","x",IF('Datos de Indicador'!K68="No dato","x", ('Datos de Indicador'!K68)/'Datos de Indicador'!AX68))</f>
        <v>0</v>
      </c>
      <c r="Z236" s="289">
        <f t="shared" si="109"/>
        <v>0</v>
      </c>
      <c r="AA236" s="291">
        <f t="shared" si="110"/>
        <v>0</v>
      </c>
      <c r="AB236" s="155">
        <f t="shared" si="111"/>
        <v>0</v>
      </c>
      <c r="AC236" s="155">
        <v>0.55000001192092896</v>
      </c>
      <c r="AD236" s="155">
        <f t="shared" si="112"/>
        <v>0.11702127913211255</v>
      </c>
      <c r="AE236" s="155">
        <v>-0.423960000276566</v>
      </c>
      <c r="AF236" s="155">
        <f t="shared" si="113"/>
        <v>0.423960000276566</v>
      </c>
      <c r="AG236" s="155">
        <f t="shared" si="114"/>
        <v>4.3602547887029441</v>
      </c>
      <c r="AH236" s="155">
        <v>35.949996948242102</v>
      </c>
      <c r="AI236" s="155">
        <v>136.97001647949199</v>
      </c>
      <c r="AJ236" s="155">
        <v>93.909996032699993</v>
      </c>
      <c r="AK236" s="155">
        <v>265</v>
      </c>
      <c r="AL236" s="155">
        <v>-1.29019999504089</v>
      </c>
      <c r="AM236" s="155">
        <v>-1.46480000019073</v>
      </c>
      <c r="AN236" s="155">
        <v>-1.59440004825592</v>
      </c>
      <c r="AO236" s="155">
        <v>-2.88759994506835</v>
      </c>
      <c r="AP236" s="155">
        <f t="shared" si="115"/>
        <v>1.396116386339499</v>
      </c>
      <c r="AQ236" s="155">
        <f t="shared" si="116"/>
        <v>4.2066957589658758</v>
      </c>
      <c r="AR236" s="155">
        <f t="shared" si="117"/>
        <v>3.1516594169843399</v>
      </c>
      <c r="AS236" s="155">
        <f t="shared" si="118"/>
        <v>7.2829131652661063</v>
      </c>
      <c r="AT236" s="155">
        <f t="shared" si="119"/>
        <v>1.29019999504089</v>
      </c>
      <c r="AU236" s="155">
        <f t="shared" si="120"/>
        <v>1.46480000019073</v>
      </c>
      <c r="AV236" s="155">
        <f t="shared" si="121"/>
        <v>1.59440004825592</v>
      </c>
      <c r="AW236" s="155">
        <f t="shared" si="122"/>
        <v>2.88759994506835</v>
      </c>
      <c r="AX236" s="155">
        <f t="shared" si="123"/>
        <v>4.7393386863717666</v>
      </c>
      <c r="AY236" s="155">
        <f t="shared" si="124"/>
        <v>7.6753238084421529</v>
      </c>
      <c r="AZ236" s="155">
        <f t="shared" si="125"/>
        <v>6.5942270516301917</v>
      </c>
      <c r="BA236" s="155">
        <f t="shared" si="126"/>
        <v>3.8419685550211407</v>
      </c>
      <c r="BB236" s="155">
        <f t="shared" si="127"/>
        <v>4.3559091787852111</v>
      </c>
      <c r="BC236" s="155">
        <f t="shared" si="128"/>
        <v>5.313669927901338</v>
      </c>
      <c r="BD236" s="155">
        <f t="shared" si="129"/>
        <v>4.9576477447690888</v>
      </c>
      <c r="BE236" s="155">
        <f t="shared" si="130"/>
        <v>5.1874802867145409</v>
      </c>
      <c r="BF236" s="159">
        <f t="shared" si="131"/>
        <v>4.079546011305843</v>
      </c>
      <c r="BG236" s="223"/>
      <c r="BH236" s="12"/>
      <c r="BI236" s="12"/>
    </row>
    <row r="237" spans="1:61">
      <c r="A237" s="48" t="s">
        <v>316</v>
      </c>
      <c r="B237" s="46" t="s">
        <v>336</v>
      </c>
      <c r="C237" s="160">
        <v>1623</v>
      </c>
      <c r="D237" s="285">
        <f>IF('Datos de Indicador'!E278="No dato","x",ROUND(IF('Datos de Indicador'!E278=0,0,IF(LOG('Datos de Indicador'!E278)&gt;D$302,10,IF(LOG('Datos de Indicador'!E278)&lt;D$301,0,10-(D$302-LOG('Datos de Indicador'!E278))/(D$302-D$301)*10))),1))</f>
        <v>10</v>
      </c>
      <c r="E237" s="153">
        <f>IF('Datos de Indicador'!E278="No dato","x",IF('Datos de Indicador'!E278="No dato","x", ('Datos de Indicador'!E278)/'Datos de Indicador'!AX278))</f>
        <v>1.4238726488302886E-3</v>
      </c>
      <c r="F237" s="154">
        <f t="shared" si="99"/>
        <v>10</v>
      </c>
      <c r="G237" s="155">
        <f t="shared" si="100"/>
        <v>10</v>
      </c>
      <c r="H237" s="285">
        <f>IF('Datos de Indicador'!F278="No dato","x",ROUND(IF('Datos de Indicador'!F278=0,0,IF(LOG('Datos de Indicador'!F278*1/40)&gt;H$302,10,IF(LOG('Datos de Indicador'!F278*1/40)&lt;H$301,0,10-(H$302-LOG('Datos de Indicador'!F278*1/40))/(H$302-H$301)*10))),1))</f>
        <v>0</v>
      </c>
      <c r="I237" s="153">
        <f>IF('Datos de Indicador'!F278="No dato","x",IF('Datos de Indicador'!F278="No dato","x",( 'Datos de Indicador'!F278*1/40)/'Datos de Indicador'!AX278))</f>
        <v>0</v>
      </c>
      <c r="J237" s="154">
        <f t="shared" si="101"/>
        <v>0</v>
      </c>
      <c r="K237" s="156">
        <f t="shared" si="102"/>
        <v>0</v>
      </c>
      <c r="L237" s="286">
        <f>IF('Datos de Indicador'!G278="No dato","x",ROUND(IF('Datos de Indicador'!G278=0,0,IF(LOG('Datos de Indicador'!G278)&gt;L$302,10,IF(LOG('Datos de Indicador'!G278)&lt;L$301,0,10-(L$302-LOG('Datos de Indicador'!G278))/(L$302-L$301)*10))),1))</f>
        <v>0</v>
      </c>
      <c r="M237" s="157">
        <f>IF('Datos de Indicador'!G278="No dato","x",IF('Datos de Indicador'!G278="No dato","x", 'Datos de Indicador'!G278/'Datos de Indicador'!AX278))</f>
        <v>0</v>
      </c>
      <c r="N237" s="158">
        <f t="shared" si="103"/>
        <v>0</v>
      </c>
      <c r="O237" s="156">
        <f t="shared" si="104"/>
        <v>0</v>
      </c>
      <c r="P237" s="155">
        <f t="shared" si="105"/>
        <v>0</v>
      </c>
      <c r="Q237" s="285">
        <f>IF('Datos de Indicador'!I278="No dato","x",ROUND(IF('Datos de Indicador'!I278=0,0,IF(LOG('Datos de Indicador'!I278)&gt;Q$302,10,IF(LOG('Datos de Indicador'!I278)&lt;Q$301,0,10-(Q$302-LOG('Datos de Indicador'!I278))/(Q$302-Q$301)*10))),1))</f>
        <v>0</v>
      </c>
      <c r="R237" s="153">
        <f>IF('Datos de Indicador'!I278="No dato","x",IF('Datos de Indicador'!I278="No dato","x",( 'Datos de Indicador'!I278)/'Datos de Indicador'!AX278))</f>
        <v>0</v>
      </c>
      <c r="S237" s="154">
        <f t="shared" si="106"/>
        <v>0</v>
      </c>
      <c r="T237" s="289">
        <f>IF('Datos de Indicador'!J278="No dato","x",ROUND(IF('Datos de Indicador'!J278=0,0,IF(LOG('Datos de Indicador'!J278)&gt;T$302,10,IF(LOG('Datos de Indicador'!J278)&lt;T$301,0,10-(T$302-LOG('Datos de Indicador'!J278))/(T$302-T$301)*10))),1))</f>
        <v>10</v>
      </c>
      <c r="U237" s="307">
        <f>IF('Datos de Indicador'!J278="No dato","x",IF('Datos de Indicador'!J278="No dato","x", ('Datos de Indicador'!J278)/'Datos de Indicador'!AX278))</f>
        <v>3.3335706454414721E-4</v>
      </c>
      <c r="V237" s="289">
        <f t="shared" si="107"/>
        <v>10</v>
      </c>
      <c r="W237" s="292">
        <f t="shared" si="108"/>
        <v>10</v>
      </c>
      <c r="X237" s="289">
        <f>IF('Datos de Indicador'!K278="No dato","x",ROUND(IF('Datos de Indicador'!K278=0,0,IF(LOG('Datos de Indicador'!K278)&gt;X$302,10,IF(LOG('Datos de Indicador'!K278)&lt;X$301,0,10-(X$302-LOG('Datos de Indicador'!K278))/(X$302-X$301)*10))),1))</f>
        <v>0</v>
      </c>
      <c r="Y237" s="310">
        <f>IF('Datos de Indicador'!K278="No dato","x",IF('Datos de Indicador'!K278="No dato","x", ('Datos de Indicador'!K278)/'Datos de Indicador'!AX278))</f>
        <v>0</v>
      </c>
      <c r="Z237" s="289">
        <f t="shared" si="109"/>
        <v>0</v>
      </c>
      <c r="AA237" s="291">
        <f t="shared" si="110"/>
        <v>0</v>
      </c>
      <c r="AB237" s="155">
        <f t="shared" si="111"/>
        <v>0</v>
      </c>
      <c r="AC237" s="155">
        <v>0</v>
      </c>
      <c r="AD237" s="155">
        <f t="shared" si="112"/>
        <v>0</v>
      </c>
      <c r="AE237" s="155">
        <v>-0.45280000567436202</v>
      </c>
      <c r="AF237" s="155">
        <f t="shared" si="113"/>
        <v>0.45280000567436202</v>
      </c>
      <c r="AG237" s="155">
        <f t="shared" si="114"/>
        <v>5.0660796839407638</v>
      </c>
      <c r="AH237" s="155">
        <v>0.270000010728836</v>
      </c>
      <c r="AI237" s="155">
        <v>2.2300000190734801</v>
      </c>
      <c r="AJ237" s="155">
        <v>1.01999998093</v>
      </c>
      <c r="AK237" s="155">
        <v>163</v>
      </c>
      <c r="AL237" s="155">
        <v>-1.40119993686676</v>
      </c>
      <c r="AM237" s="155">
        <v>-1.6236000061035101</v>
      </c>
      <c r="AN237" s="155">
        <v>-1.6102000474929801</v>
      </c>
      <c r="AO237" s="155">
        <v>-2.8759999275207502</v>
      </c>
      <c r="AP237" s="155">
        <f t="shared" si="115"/>
        <v>1.0485437309857709E-2</v>
      </c>
      <c r="AQ237" s="155">
        <f t="shared" si="116"/>
        <v>6.8488942790883023E-2</v>
      </c>
      <c r="AR237" s="155">
        <f t="shared" si="117"/>
        <v>3.4231633276850602E-2</v>
      </c>
      <c r="AS237" s="155">
        <f t="shared" si="118"/>
        <v>4.4257703081232496</v>
      </c>
      <c r="AT237" s="155">
        <f t="shared" si="119"/>
        <v>1.40119993686676</v>
      </c>
      <c r="AU237" s="155">
        <f t="shared" si="120"/>
        <v>1.6236000061035101</v>
      </c>
      <c r="AV237" s="155">
        <f t="shared" si="121"/>
        <v>1.6102000474929801</v>
      </c>
      <c r="AW237" s="155">
        <f t="shared" si="122"/>
        <v>2.8759999275207502</v>
      </c>
      <c r="AX237" s="155">
        <f t="shared" si="123"/>
        <v>3.35364080998438</v>
      </c>
      <c r="AY237" s="155">
        <f t="shared" si="124"/>
        <v>6.2706106291862715</v>
      </c>
      <c r="AZ237" s="155">
        <f t="shared" si="125"/>
        <v>6.3946010303617573</v>
      </c>
      <c r="BA237" s="155">
        <f t="shared" si="126"/>
        <v>4.073894699409724</v>
      </c>
      <c r="BB237" s="155">
        <f t="shared" si="127"/>
        <v>3.8940210412157064</v>
      </c>
      <c r="BC237" s="155">
        <f t="shared" si="128"/>
        <v>4.3898499286628594</v>
      </c>
      <c r="BD237" s="155">
        <f t="shared" si="129"/>
        <v>4.4048054439397681</v>
      </c>
      <c r="BE237" s="155">
        <f t="shared" si="130"/>
        <v>4.7499441679221617</v>
      </c>
      <c r="BF237" s="159">
        <f t="shared" si="131"/>
        <v>4.1776799473234609</v>
      </c>
      <c r="BG237" s="223"/>
      <c r="BH237" s="12"/>
      <c r="BI237" s="12"/>
    </row>
    <row r="238" spans="1:61">
      <c r="A238" s="45" t="s">
        <v>31</v>
      </c>
      <c r="B238" s="46" t="s">
        <v>51</v>
      </c>
      <c r="C238" s="160">
        <v>1320</v>
      </c>
      <c r="D238" s="285">
        <f>IF('Datos de Indicador'!E208="No dato","x",ROUND(IF('Datos de Indicador'!E208=0,0,IF(LOG('Datos de Indicador'!E208)&gt;D$302,10,IF(LOG('Datos de Indicador'!E208)&lt;D$301,0,10-(D$302-LOG('Datos de Indicador'!E208))/(D$302-D$301)*10))),1))</f>
        <v>10</v>
      </c>
      <c r="E238" s="153">
        <f>IF('Datos de Indicador'!E208="No dato","x",IF('Datos de Indicador'!E208="No dato","x", ('Datos de Indicador'!E208)/'Datos de Indicador'!AX208))</f>
        <v>1.8174563048007672E-3</v>
      </c>
      <c r="F238" s="154">
        <f t="shared" si="99"/>
        <v>10</v>
      </c>
      <c r="G238" s="155">
        <f t="shared" si="100"/>
        <v>10</v>
      </c>
      <c r="H238" s="285">
        <f>IF('Datos de Indicador'!F208="No dato","x",ROUND(IF('Datos de Indicador'!F208=0,0,IF(LOG('Datos de Indicador'!F208*1/40)&gt;H$302,10,IF(LOG('Datos de Indicador'!F208*1/40)&lt;H$301,0,10-(H$302-LOG('Datos de Indicador'!F208*1/40))/(H$302-H$301)*10))),1))</f>
        <v>0</v>
      </c>
      <c r="I238" s="153">
        <f>IF('Datos de Indicador'!F208="No dato","x",IF('Datos de Indicador'!F208="No dato","x",( 'Datos de Indicador'!F208*1/40)/'Datos de Indicador'!AX208))</f>
        <v>0</v>
      </c>
      <c r="J238" s="154">
        <f t="shared" si="101"/>
        <v>0</v>
      </c>
      <c r="K238" s="156">
        <f t="shared" si="102"/>
        <v>0</v>
      </c>
      <c r="L238" s="286">
        <f>IF('Datos de Indicador'!G208="No dato","x",ROUND(IF('Datos de Indicador'!G208=0,0,IF(LOG('Datos de Indicador'!G208)&gt;L$302,10,IF(LOG('Datos de Indicador'!G208)&lt;L$301,0,10-(L$302-LOG('Datos de Indicador'!G208))/(L$302-L$301)*10))),1))</f>
        <v>0</v>
      </c>
      <c r="M238" s="157">
        <f>IF('Datos de Indicador'!G208="No dato","x",IF('Datos de Indicador'!G208="No dato","x", 'Datos de Indicador'!G208/'Datos de Indicador'!AX208))</f>
        <v>0</v>
      </c>
      <c r="N238" s="158">
        <f t="shared" si="103"/>
        <v>0</v>
      </c>
      <c r="O238" s="156">
        <f t="shared" si="104"/>
        <v>0</v>
      </c>
      <c r="P238" s="155">
        <f t="shared" si="105"/>
        <v>0</v>
      </c>
      <c r="Q238" s="285">
        <f>IF('Datos de Indicador'!I208="No dato","x",ROUND(IF('Datos de Indicador'!I208=0,0,IF(LOG('Datos de Indicador'!I208)&gt;Q$302,10,IF(LOG('Datos de Indicador'!I208)&lt;Q$301,0,10-(Q$302-LOG('Datos de Indicador'!I208))/(Q$302-Q$301)*10))),1))</f>
        <v>0</v>
      </c>
      <c r="R238" s="153">
        <f>IF('Datos de Indicador'!I208="No dato","x",IF('Datos de Indicador'!I208="No dato","x",( 'Datos de Indicador'!I208)/'Datos de Indicador'!AX208))</f>
        <v>0</v>
      </c>
      <c r="S238" s="154">
        <f t="shared" si="106"/>
        <v>0</v>
      </c>
      <c r="T238" s="289">
        <f>IF('Datos de Indicador'!J208="No dato","x",ROUND(IF('Datos de Indicador'!J208=0,0,IF(LOG('Datos de Indicador'!J208)&gt;T$302,10,IF(LOG('Datos de Indicador'!J208)&lt;T$301,0,10-(T$302-LOG('Datos de Indicador'!J208))/(T$302-T$301)*10))),1))</f>
        <v>10</v>
      </c>
      <c r="U238" s="307">
        <f>IF('Datos de Indicador'!J208="No dato","x",IF('Datos de Indicador'!J208="No dato","x", ('Datos de Indicador'!J208)/'Datos de Indicador'!AX208))</f>
        <v>3.2648915655103598E-4</v>
      </c>
      <c r="V238" s="289">
        <f t="shared" si="107"/>
        <v>10</v>
      </c>
      <c r="W238" s="292">
        <f t="shared" si="108"/>
        <v>10</v>
      </c>
      <c r="X238" s="289">
        <f>IF('Datos de Indicador'!K208="No dato","x",ROUND(IF('Datos de Indicador'!K208=0,0,IF(LOG('Datos de Indicador'!K208)&gt;X$302,10,IF(LOG('Datos de Indicador'!K208)&lt;X$301,0,10-(X$302-LOG('Datos de Indicador'!K208))/(X$302-X$301)*10))),1))</f>
        <v>0</v>
      </c>
      <c r="Y238" s="310">
        <f>IF('Datos de Indicador'!K208="No dato","x",IF('Datos de Indicador'!K208="No dato","x", ('Datos de Indicador'!K208)/'Datos de Indicador'!AX208))</f>
        <v>0</v>
      </c>
      <c r="Z238" s="289">
        <f t="shared" si="109"/>
        <v>0</v>
      </c>
      <c r="AA238" s="291">
        <f t="shared" si="110"/>
        <v>0</v>
      </c>
      <c r="AB238" s="155">
        <f t="shared" si="111"/>
        <v>0</v>
      </c>
      <c r="AC238" s="155">
        <v>0</v>
      </c>
      <c r="AD238" s="155">
        <f t="shared" si="112"/>
        <v>0</v>
      </c>
      <c r="AE238" s="155">
        <v>-0.41852000355720498</v>
      </c>
      <c r="AF238" s="155">
        <f t="shared" si="113"/>
        <v>0.41852000355720498</v>
      </c>
      <c r="AG238" s="155">
        <f t="shared" si="114"/>
        <v>4.2271173269869866</v>
      </c>
      <c r="AH238" s="155">
        <v>0</v>
      </c>
      <c r="AI238" s="155">
        <v>0.13600000739097601</v>
      </c>
      <c r="AJ238" s="155">
        <v>0</v>
      </c>
      <c r="AK238" s="155">
        <v>99</v>
      </c>
      <c r="AL238" s="155">
        <v>-1.3808399438857999</v>
      </c>
      <c r="AM238" s="155">
        <v>-1.61943995952606</v>
      </c>
      <c r="AN238" s="155">
        <v>-1.6231600046157799</v>
      </c>
      <c r="AO238" s="155">
        <v>-2.8813600540161102</v>
      </c>
      <c r="AP238" s="155">
        <f t="shared" si="115"/>
        <v>0</v>
      </c>
      <c r="AQ238" s="155">
        <f t="shared" si="116"/>
        <v>4.1769043256018488E-3</v>
      </c>
      <c r="AR238" s="155">
        <f t="shared" si="117"/>
        <v>0</v>
      </c>
      <c r="AS238" s="155">
        <f t="shared" si="118"/>
        <v>2.6330532212885154</v>
      </c>
      <c r="AT238" s="155">
        <f t="shared" si="119"/>
        <v>1.3808399438857999</v>
      </c>
      <c r="AU238" s="155">
        <f t="shared" si="120"/>
        <v>1.61943995952606</v>
      </c>
      <c r="AV238" s="155">
        <f t="shared" si="121"/>
        <v>1.6231600046157799</v>
      </c>
      <c r="AW238" s="155">
        <f t="shared" si="122"/>
        <v>2.8813600540161102</v>
      </c>
      <c r="AX238" s="155">
        <f t="shared" si="123"/>
        <v>3.6078103038858913</v>
      </c>
      <c r="AY238" s="155">
        <f t="shared" si="124"/>
        <v>6.3074095714789564</v>
      </c>
      <c r="AZ238" s="155">
        <f t="shared" si="125"/>
        <v>6.2308576885161635</v>
      </c>
      <c r="BA238" s="155">
        <f t="shared" si="126"/>
        <v>3.9667264588098505</v>
      </c>
      <c r="BB238" s="155">
        <f t="shared" si="127"/>
        <v>3.9346350506476484</v>
      </c>
      <c r="BC238" s="155">
        <f t="shared" si="128"/>
        <v>4.3852644126340934</v>
      </c>
      <c r="BD238" s="155">
        <f t="shared" si="129"/>
        <v>4.3718096147526939</v>
      </c>
      <c r="BE238" s="155">
        <f t="shared" si="130"/>
        <v>4.4332966133497278</v>
      </c>
      <c r="BF238" s="159">
        <f t="shared" si="131"/>
        <v>4.0378528878311641</v>
      </c>
      <c r="BG238" s="223"/>
      <c r="BH238" s="12"/>
      <c r="BI238" s="12"/>
    </row>
    <row r="239" spans="1:61">
      <c r="A239" s="48" t="s">
        <v>142</v>
      </c>
      <c r="B239" s="46" t="s">
        <v>52</v>
      </c>
      <c r="C239" s="160">
        <v>317</v>
      </c>
      <c r="D239" s="285">
        <f>IF('Datos de Indicador'!E40="No dato","x",ROUND(IF('Datos de Indicador'!E40=0,0,IF(LOG('Datos de Indicador'!E40)&gt;D$302,10,IF(LOG('Datos de Indicador'!E40)&lt;D$301,0,10-(D$302-LOG('Datos de Indicador'!E40))/(D$302-D$301)*10))),1))</f>
        <v>0</v>
      </c>
      <c r="E239" s="153">
        <f>IF('Datos de Indicador'!E40="No dato","x",IF('Datos de Indicador'!E40="No dato","x", ('Datos de Indicador'!E40)/'Datos de Indicador'!AX40))</f>
        <v>0</v>
      </c>
      <c r="F239" s="154">
        <f t="shared" si="99"/>
        <v>0</v>
      </c>
      <c r="G239" s="155">
        <f t="shared" si="100"/>
        <v>0</v>
      </c>
      <c r="H239" s="285">
        <f>IF('Datos de Indicador'!F40="No dato","x",ROUND(IF('Datos de Indicador'!F40=0,0,IF(LOG('Datos de Indicador'!F40*1/40)&gt;H$302,10,IF(LOG('Datos de Indicador'!F40*1/40)&lt;H$301,0,10-(H$302-LOG('Datos de Indicador'!F40*1/40))/(H$302-H$301)*10))),1))</f>
        <v>0</v>
      </c>
      <c r="I239" s="153">
        <f>IF('Datos de Indicador'!F40="No dato","x",IF('Datos de Indicador'!F40="No dato","x",( 'Datos de Indicador'!F40*1/40)/'Datos de Indicador'!AX40))</f>
        <v>0</v>
      </c>
      <c r="J239" s="154">
        <f t="shared" si="101"/>
        <v>0</v>
      </c>
      <c r="K239" s="156">
        <f t="shared" si="102"/>
        <v>0</v>
      </c>
      <c r="L239" s="286">
        <f>IF('Datos de Indicador'!G40="No dato","x",ROUND(IF('Datos de Indicador'!G40=0,0,IF(LOG('Datos de Indicador'!G40)&gt;L$302,10,IF(LOG('Datos de Indicador'!G40)&lt;L$301,0,10-(L$302-LOG('Datos de Indicador'!G40))/(L$302-L$301)*10))),1))</f>
        <v>0</v>
      </c>
      <c r="M239" s="157">
        <f>IF('Datos de Indicador'!G40="No dato","x",IF('Datos de Indicador'!G40="No dato","x", 'Datos de Indicador'!G40/'Datos de Indicador'!AX40))</f>
        <v>0</v>
      </c>
      <c r="N239" s="158">
        <f t="shared" si="103"/>
        <v>0</v>
      </c>
      <c r="O239" s="156">
        <f t="shared" si="104"/>
        <v>0</v>
      </c>
      <c r="P239" s="155">
        <f t="shared" si="105"/>
        <v>0</v>
      </c>
      <c r="Q239" s="285">
        <f>IF('Datos de Indicador'!I40="No dato","x",ROUND(IF('Datos de Indicador'!I40=0,0,IF(LOG('Datos de Indicador'!I40)&gt;Q$302,10,IF(LOG('Datos de Indicador'!I40)&lt;Q$301,0,10-(Q$302-LOG('Datos de Indicador'!I40))/(Q$302-Q$301)*10))),1))</f>
        <v>10</v>
      </c>
      <c r="R239" s="153">
        <f>IF('Datos de Indicador'!I40="No dato","x",IF('Datos de Indicador'!I40="No dato","x",( 'Datos de Indicador'!I40)/'Datos de Indicador'!AX40))</f>
        <v>1.8632842577141338E-2</v>
      </c>
      <c r="S239" s="154">
        <f t="shared" si="106"/>
        <v>10</v>
      </c>
      <c r="T239" s="289">
        <f>IF('Datos de Indicador'!J40="No dato","x",ROUND(IF('Datos de Indicador'!J40=0,0,IF(LOG('Datos de Indicador'!J40)&gt;T$302,10,IF(LOG('Datos de Indicador'!J40)&lt;T$301,0,10-(T$302-LOG('Datos de Indicador'!J40))/(T$302-T$301)*10))),1))</f>
        <v>10</v>
      </c>
      <c r="U239" s="307">
        <f>IF('Datos de Indicador'!J40="No dato","x",IF('Datos de Indicador'!J40="No dato","x", ('Datos de Indicador'!J40)/'Datos de Indicador'!AX40))</f>
        <v>2.9905712336311847E-4</v>
      </c>
      <c r="V239" s="289">
        <f t="shared" si="107"/>
        <v>10</v>
      </c>
      <c r="W239" s="292">
        <f t="shared" si="108"/>
        <v>10</v>
      </c>
      <c r="X239" s="289">
        <f>IF('Datos de Indicador'!K40="No dato","x",ROUND(IF('Datos de Indicador'!K40=0,0,IF(LOG('Datos de Indicador'!K40)&gt;X$302,10,IF(LOG('Datos de Indicador'!K40)&lt;X$301,0,10-(X$302-LOG('Datos de Indicador'!K40))/(X$302-X$301)*10))),1))</f>
        <v>10</v>
      </c>
      <c r="Y239" s="310">
        <f>IF('Datos de Indicador'!K40="No dato","x",IF('Datos de Indicador'!K40="No dato","x", ('Datos de Indicador'!K40)/'Datos de Indicador'!AX40))</f>
        <v>2.985465987768706E-4</v>
      </c>
      <c r="Z239" s="289">
        <f t="shared" si="109"/>
        <v>10</v>
      </c>
      <c r="AA239" s="291">
        <f t="shared" si="110"/>
        <v>10</v>
      </c>
      <c r="AB239" s="155">
        <f t="shared" si="111"/>
        <v>10</v>
      </c>
      <c r="AC239" s="155">
        <v>0</v>
      </c>
      <c r="AD239" s="155">
        <f t="shared" si="112"/>
        <v>0</v>
      </c>
      <c r="AE239" s="155">
        <v>-0.40759998559951799</v>
      </c>
      <c r="AF239" s="155">
        <f t="shared" si="113"/>
        <v>0.40759998559951799</v>
      </c>
      <c r="AG239" s="155">
        <f t="shared" si="114"/>
        <v>3.9598628509677636</v>
      </c>
      <c r="AH239" s="155">
        <v>0</v>
      </c>
      <c r="AI239" s="155">
        <v>0</v>
      </c>
      <c r="AJ239" s="155">
        <v>0</v>
      </c>
      <c r="AK239" s="155">
        <v>84</v>
      </c>
      <c r="AL239" s="155">
        <v>-1.3102000951766899</v>
      </c>
      <c r="AM239" s="155">
        <v>-1.5468000173568699</v>
      </c>
      <c r="AN239" s="155">
        <v>-1.6765999794006301</v>
      </c>
      <c r="AO239" s="155">
        <v>-2.9632000923156698</v>
      </c>
      <c r="AP239" s="155">
        <f t="shared" si="115"/>
        <v>0</v>
      </c>
      <c r="AQ239" s="155">
        <f t="shared" si="116"/>
        <v>0</v>
      </c>
      <c r="AR239" s="155">
        <f t="shared" si="117"/>
        <v>0</v>
      </c>
      <c r="AS239" s="155">
        <f t="shared" si="118"/>
        <v>2.2128851540616248</v>
      </c>
      <c r="AT239" s="155">
        <f t="shared" si="119"/>
        <v>1.3102000951766899</v>
      </c>
      <c r="AU239" s="155">
        <f t="shared" si="120"/>
        <v>1.5468000173568699</v>
      </c>
      <c r="AV239" s="155">
        <f t="shared" si="121"/>
        <v>1.6765999794006301</v>
      </c>
      <c r="AW239" s="155">
        <f t="shared" si="122"/>
        <v>2.9632000923156698</v>
      </c>
      <c r="AX239" s="155">
        <f t="shared" si="123"/>
        <v>4.4896620124038726</v>
      </c>
      <c r="AY239" s="155">
        <f t="shared" si="124"/>
        <v>6.949968011693942</v>
      </c>
      <c r="AZ239" s="155">
        <f t="shared" si="125"/>
        <v>5.5556671785088927</v>
      </c>
      <c r="BA239" s="155">
        <f t="shared" si="126"/>
        <v>2.3304492323708175</v>
      </c>
      <c r="BB239" s="155">
        <f t="shared" si="127"/>
        <v>4.0816103354006454</v>
      </c>
      <c r="BC239" s="155">
        <f t="shared" si="128"/>
        <v>4.4916613352823234</v>
      </c>
      <c r="BD239" s="155">
        <f t="shared" si="129"/>
        <v>4.2592778630848152</v>
      </c>
      <c r="BE239" s="155">
        <f t="shared" si="130"/>
        <v>4.0905557310720733</v>
      </c>
      <c r="BF239" s="159">
        <f t="shared" si="131"/>
        <v>3.993310475161294</v>
      </c>
      <c r="BG239" s="223"/>
      <c r="BH239" s="12"/>
      <c r="BI239" s="12"/>
    </row>
    <row r="240" spans="1:61">
      <c r="A240" s="45" t="s">
        <v>31</v>
      </c>
      <c r="B240" s="46" t="s">
        <v>52</v>
      </c>
      <c r="C240" s="160">
        <v>1321</v>
      </c>
      <c r="D240" s="285">
        <f>IF('Datos de Indicador'!E209="No dato","x",ROUND(IF('Datos de Indicador'!E209=0,0,IF(LOG('Datos de Indicador'!E209)&gt;D$302,10,IF(LOG('Datos de Indicador'!E209)&lt;D$301,0,10-(D$302-LOG('Datos de Indicador'!E209))/(D$302-D$301)*10))),1))</f>
        <v>10</v>
      </c>
      <c r="E240" s="153">
        <f>IF('Datos de Indicador'!E209="No dato","x",IF('Datos de Indicador'!E209="No dato","x", ('Datos de Indicador'!E209)/'Datos de Indicador'!AX209))</f>
        <v>0.26116857385312897</v>
      </c>
      <c r="F240" s="154">
        <f t="shared" si="99"/>
        <v>10</v>
      </c>
      <c r="G240" s="155">
        <f t="shared" si="100"/>
        <v>10</v>
      </c>
      <c r="H240" s="285">
        <f>IF('Datos de Indicador'!F209="No dato","x",ROUND(IF('Datos de Indicador'!F209=0,0,IF(LOG('Datos de Indicador'!F209*1/40)&gt;H$302,10,IF(LOG('Datos de Indicador'!F209*1/40)&lt;H$301,0,10-(H$302-LOG('Datos de Indicador'!F209*1/40))/(H$302-H$301)*10))),1))</f>
        <v>0</v>
      </c>
      <c r="I240" s="153">
        <f>IF('Datos de Indicador'!F209="No dato","x",IF('Datos de Indicador'!F209="No dato","x",( 'Datos de Indicador'!F209*1/40)/'Datos de Indicador'!AX209))</f>
        <v>0</v>
      </c>
      <c r="J240" s="154">
        <f t="shared" si="101"/>
        <v>0</v>
      </c>
      <c r="K240" s="156">
        <f t="shared" si="102"/>
        <v>0</v>
      </c>
      <c r="L240" s="286">
        <f>IF('Datos de Indicador'!G209="No dato","x",ROUND(IF('Datos de Indicador'!G209=0,0,IF(LOG('Datos de Indicador'!G209)&gt;L$302,10,IF(LOG('Datos de Indicador'!G209)&lt;L$301,0,10-(L$302-LOG('Datos de Indicador'!G209))/(L$302-L$301)*10))),1))</f>
        <v>0</v>
      </c>
      <c r="M240" s="157">
        <f>IF('Datos de Indicador'!G209="No dato","x",IF('Datos de Indicador'!G209="No dato","x", 'Datos de Indicador'!G209/'Datos de Indicador'!AX209))</f>
        <v>0</v>
      </c>
      <c r="N240" s="158">
        <f t="shared" si="103"/>
        <v>0</v>
      </c>
      <c r="O240" s="156">
        <f t="shared" si="104"/>
        <v>0</v>
      </c>
      <c r="P240" s="155">
        <f t="shared" si="105"/>
        <v>0</v>
      </c>
      <c r="Q240" s="285">
        <f>IF('Datos de Indicador'!I209="No dato","x",ROUND(IF('Datos de Indicador'!I209=0,0,IF(LOG('Datos de Indicador'!I209)&gt;Q$302,10,IF(LOG('Datos de Indicador'!I209)&lt;Q$301,0,10-(Q$302-LOG('Datos de Indicador'!I209))/(Q$302-Q$301)*10))),1))</f>
        <v>10</v>
      </c>
      <c r="R240" s="153">
        <f>IF('Datos de Indicador'!I209="No dato","x",IF('Datos de Indicador'!I209="No dato","x",( 'Datos de Indicador'!I209)/'Datos de Indicador'!AX209))</f>
        <v>9.1843441373748273E-3</v>
      </c>
      <c r="S240" s="154">
        <f t="shared" si="106"/>
        <v>10</v>
      </c>
      <c r="T240" s="289">
        <f>IF('Datos de Indicador'!J209="No dato","x",ROUND(IF('Datos de Indicador'!J209=0,0,IF(LOG('Datos de Indicador'!J209)&gt;T$302,10,IF(LOG('Datos de Indicador'!J209)&lt;T$301,0,10-(T$302-LOG('Datos de Indicador'!J209))/(T$302-T$301)*10))),1))</f>
        <v>10</v>
      </c>
      <c r="U240" s="307">
        <f>IF('Datos de Indicador'!J209="No dato","x",IF('Datos de Indicador'!J209="No dato","x", ('Datos de Indicador'!J209)/'Datos de Indicador'!AX209))</f>
        <v>3.416576019103436E-4</v>
      </c>
      <c r="V240" s="289">
        <f t="shared" si="107"/>
        <v>10</v>
      </c>
      <c r="W240" s="292">
        <f t="shared" si="108"/>
        <v>10</v>
      </c>
      <c r="X240" s="289">
        <f>IF('Datos de Indicador'!K209="No dato","x",ROUND(IF('Datos de Indicador'!K209=0,0,IF(LOG('Datos de Indicador'!K209)&gt;X$302,10,IF(LOG('Datos de Indicador'!K209)&lt;X$301,0,10-(X$302-LOG('Datos de Indicador'!K209))/(X$302-X$301)*10))),1))</f>
        <v>0</v>
      </c>
      <c r="Y240" s="310">
        <f>IF('Datos de Indicador'!K209="No dato","x",IF('Datos de Indicador'!K209="No dato","x", ('Datos de Indicador'!K209)/'Datos de Indicador'!AX209))</f>
        <v>0</v>
      </c>
      <c r="Z240" s="289">
        <f t="shared" si="109"/>
        <v>0</v>
      </c>
      <c r="AA240" s="291">
        <f t="shared" si="110"/>
        <v>0</v>
      </c>
      <c r="AB240" s="155">
        <f t="shared" si="111"/>
        <v>10</v>
      </c>
      <c r="AC240" s="155">
        <v>0</v>
      </c>
      <c r="AD240" s="155">
        <f t="shared" si="112"/>
        <v>0</v>
      </c>
      <c r="AE240" s="155">
        <v>-0.41675999760627702</v>
      </c>
      <c r="AF240" s="155">
        <f t="shared" si="113"/>
        <v>0.41675999760627702</v>
      </c>
      <c r="AG240" s="155">
        <f t="shared" si="114"/>
        <v>4.1840432706961854</v>
      </c>
      <c r="AH240" s="155">
        <v>0</v>
      </c>
      <c r="AI240" s="155">
        <v>8.0000000000000006E-15</v>
      </c>
      <c r="AJ240" s="155">
        <v>1.27897697519E-15</v>
      </c>
      <c r="AK240" s="155">
        <v>31</v>
      </c>
      <c r="AL240" s="155">
        <v>-1.31760001182556</v>
      </c>
      <c r="AM240" s="155">
        <v>-1.58860003948211</v>
      </c>
      <c r="AN240" s="155">
        <v>-1.75559997558593</v>
      </c>
      <c r="AO240" s="155">
        <v>-2.9890000820159899</v>
      </c>
      <c r="AP240" s="155">
        <f t="shared" si="115"/>
        <v>0</v>
      </c>
      <c r="AQ240" s="155">
        <f t="shared" si="116"/>
        <v>2.4570024109448681E-16</v>
      </c>
      <c r="AR240" s="155">
        <f t="shared" si="117"/>
        <v>4.2923011375276045E-17</v>
      </c>
      <c r="AS240" s="155">
        <f t="shared" si="118"/>
        <v>0.72829131652661072</v>
      </c>
      <c r="AT240" s="155">
        <f t="shared" si="119"/>
        <v>1.31760001182556</v>
      </c>
      <c r="AU240" s="155">
        <f t="shared" si="120"/>
        <v>1.58860003948211</v>
      </c>
      <c r="AV240" s="155">
        <f t="shared" si="121"/>
        <v>1.75559997558593</v>
      </c>
      <c r="AW240" s="155">
        <f t="shared" si="122"/>
        <v>2.9890000820159899</v>
      </c>
      <c r="AX240" s="155">
        <f t="shared" si="123"/>
        <v>4.397283146098979</v>
      </c>
      <c r="AY240" s="155">
        <f t="shared" si="124"/>
        <v>6.5802133530904516</v>
      </c>
      <c r="AZ240" s="155">
        <f t="shared" si="125"/>
        <v>4.5575370721667285</v>
      </c>
      <c r="BA240" s="155">
        <f t="shared" si="126"/>
        <v>1.8146144836812825</v>
      </c>
      <c r="BB240" s="155">
        <f t="shared" si="127"/>
        <v>4.066213857683163</v>
      </c>
      <c r="BC240" s="155">
        <f t="shared" si="128"/>
        <v>4.4300355588484086</v>
      </c>
      <c r="BD240" s="155">
        <f t="shared" si="129"/>
        <v>4.0929228453611213</v>
      </c>
      <c r="BE240" s="155">
        <f t="shared" si="130"/>
        <v>3.7571509667013157</v>
      </c>
      <c r="BF240" s="159">
        <f t="shared" si="131"/>
        <v>4.0306738784493641</v>
      </c>
      <c r="BG240" s="223"/>
      <c r="BH240" s="12"/>
      <c r="BI240" s="12"/>
    </row>
    <row r="241" spans="1:61">
      <c r="A241" s="48" t="s">
        <v>316</v>
      </c>
      <c r="B241" s="46" t="s">
        <v>337</v>
      </c>
      <c r="C241" s="160">
        <v>1624</v>
      </c>
      <c r="D241" s="285">
        <f>IF('Datos de Indicador'!E279="No dato","x",ROUND(IF('Datos de Indicador'!E279=0,0,IF(LOG('Datos de Indicador'!E279)&gt;D$302,10,IF(LOG('Datos de Indicador'!E279)&lt;D$301,0,10-(D$302-LOG('Datos de Indicador'!E279))/(D$302-D$301)*10))),1))</f>
        <v>10</v>
      </c>
      <c r="E241" s="153">
        <f>IF('Datos de Indicador'!E279="No dato","x",IF('Datos de Indicador'!E279="No dato","x", ('Datos de Indicador'!E279)/'Datos de Indicador'!AX279))</f>
        <v>1.1358962539224126E-2</v>
      </c>
      <c r="F241" s="154">
        <f t="shared" si="99"/>
        <v>10</v>
      </c>
      <c r="G241" s="155">
        <f t="shared" si="100"/>
        <v>10</v>
      </c>
      <c r="H241" s="285">
        <f>IF('Datos de Indicador'!F279="No dato","x",ROUND(IF('Datos de Indicador'!F279=0,0,IF(LOG('Datos de Indicador'!F279*1/40)&gt;H$302,10,IF(LOG('Datos de Indicador'!F279*1/40)&lt;H$301,0,10-(H$302-LOG('Datos de Indicador'!F279*1/40))/(H$302-H$301)*10))),1))</f>
        <v>0</v>
      </c>
      <c r="I241" s="153">
        <f>IF('Datos de Indicador'!F279="No dato","x",IF('Datos de Indicador'!F279="No dato","x",( 'Datos de Indicador'!F279*1/40)/'Datos de Indicador'!AX279))</f>
        <v>0</v>
      </c>
      <c r="J241" s="154">
        <f t="shared" si="101"/>
        <v>0</v>
      </c>
      <c r="K241" s="156">
        <f t="shared" si="102"/>
        <v>0</v>
      </c>
      <c r="L241" s="286">
        <f>IF('Datos de Indicador'!G279="No dato","x",ROUND(IF('Datos de Indicador'!G279=0,0,IF(LOG('Datos de Indicador'!G279)&gt;L$302,10,IF(LOG('Datos de Indicador'!G279)&lt;L$301,0,10-(L$302-LOG('Datos de Indicador'!G279))/(L$302-L$301)*10))),1))</f>
        <v>0</v>
      </c>
      <c r="M241" s="157">
        <f>IF('Datos de Indicador'!G279="No dato","x",IF('Datos de Indicador'!G279="No dato","x", 'Datos de Indicador'!G279/'Datos de Indicador'!AX279))</f>
        <v>0</v>
      </c>
      <c r="N241" s="158">
        <f t="shared" si="103"/>
        <v>0</v>
      </c>
      <c r="O241" s="156">
        <f t="shared" si="104"/>
        <v>0</v>
      </c>
      <c r="P241" s="155">
        <f t="shared" si="105"/>
        <v>0</v>
      </c>
      <c r="Q241" s="285">
        <f>IF('Datos de Indicador'!I279="No dato","x",ROUND(IF('Datos de Indicador'!I279=0,0,IF(LOG('Datos de Indicador'!I279)&gt;Q$302,10,IF(LOG('Datos de Indicador'!I279)&lt;Q$301,0,10-(Q$302-LOG('Datos de Indicador'!I279))/(Q$302-Q$301)*10))),1))</f>
        <v>0</v>
      </c>
      <c r="R241" s="153">
        <f>IF('Datos de Indicador'!I279="No dato","x",IF('Datos de Indicador'!I279="No dato","x",( 'Datos de Indicador'!I279)/'Datos de Indicador'!AX279))</f>
        <v>0</v>
      </c>
      <c r="S241" s="154">
        <f t="shared" si="106"/>
        <v>0</v>
      </c>
      <c r="T241" s="289">
        <f>IF('Datos de Indicador'!J279="No dato","x",ROUND(IF('Datos de Indicador'!J279=0,0,IF(LOG('Datos de Indicador'!J279)&gt;T$302,10,IF(LOG('Datos de Indicador'!J279)&lt;T$301,0,10-(T$302-LOG('Datos de Indicador'!J279))/(T$302-T$301)*10))),1))</f>
        <v>10</v>
      </c>
      <c r="U241" s="307">
        <f>IF('Datos de Indicador'!J279="No dato","x",IF('Datos de Indicador'!J279="No dato","x", ('Datos de Indicador'!J279)/'Datos de Indicador'!AX279))</f>
        <v>3.360639804504179E-4</v>
      </c>
      <c r="V241" s="289">
        <f t="shared" si="107"/>
        <v>10</v>
      </c>
      <c r="W241" s="292">
        <f t="shared" si="108"/>
        <v>10</v>
      </c>
      <c r="X241" s="289">
        <f>IF('Datos de Indicador'!K279="No dato","x",ROUND(IF('Datos de Indicador'!K279=0,0,IF(LOG('Datos de Indicador'!K279)&gt;X$302,10,IF(LOG('Datos de Indicador'!K279)&lt;X$301,0,10-(X$302-LOG('Datos de Indicador'!K279))/(X$302-X$301)*10))),1))</f>
        <v>0</v>
      </c>
      <c r="Y241" s="310">
        <f>IF('Datos de Indicador'!K279="No dato","x",IF('Datos de Indicador'!K279="No dato","x", ('Datos de Indicador'!K279)/'Datos de Indicador'!AX279))</f>
        <v>0</v>
      </c>
      <c r="Z241" s="289">
        <f t="shared" si="109"/>
        <v>0</v>
      </c>
      <c r="AA241" s="291">
        <f t="shared" si="110"/>
        <v>0</v>
      </c>
      <c r="AB241" s="155">
        <f t="shared" si="111"/>
        <v>0</v>
      </c>
      <c r="AC241" s="155">
        <v>0</v>
      </c>
      <c r="AD241" s="155">
        <f t="shared" si="112"/>
        <v>0</v>
      </c>
      <c r="AE241" s="155">
        <v>-0.47699999809265098</v>
      </c>
      <c r="AF241" s="155">
        <f t="shared" si="113"/>
        <v>0.47699999809265098</v>
      </c>
      <c r="AG241" s="155">
        <f t="shared" si="114"/>
        <v>5.6583457698098112</v>
      </c>
      <c r="AH241" s="155">
        <v>0.82400000095367398</v>
      </c>
      <c r="AI241" s="155">
        <v>8.2340002059936506</v>
      </c>
      <c r="AJ241" s="155">
        <v>4.3319997787500002</v>
      </c>
      <c r="AK241" s="155">
        <v>163</v>
      </c>
      <c r="AL241" s="155">
        <v>-1.4163999557495099</v>
      </c>
      <c r="AM241" s="155">
        <v>-1.6086399555206301</v>
      </c>
      <c r="AN241" s="155">
        <v>-1.657320022583</v>
      </c>
      <c r="AO241" s="155">
        <v>-2.8883600234985298</v>
      </c>
      <c r="AP241" s="155">
        <f t="shared" si="115"/>
        <v>3.2000000037035882E-2</v>
      </c>
      <c r="AQ241" s="155">
        <f t="shared" si="116"/>
        <v>0.25288697947308669</v>
      </c>
      <c r="AR241" s="155">
        <f t="shared" si="117"/>
        <v>0.14538375544513352</v>
      </c>
      <c r="AS241" s="155">
        <f t="shared" si="118"/>
        <v>4.4257703081232496</v>
      </c>
      <c r="AT241" s="155">
        <f t="shared" si="119"/>
        <v>1.4163999557495099</v>
      </c>
      <c r="AU241" s="155">
        <f t="shared" si="120"/>
        <v>1.6086399555206301</v>
      </c>
      <c r="AV241" s="155">
        <f t="shared" si="121"/>
        <v>1.657320022583</v>
      </c>
      <c r="AW241" s="155">
        <f t="shared" si="122"/>
        <v>2.8883600234985298</v>
      </c>
      <c r="AX241" s="155">
        <f t="shared" si="123"/>
        <v>3.1638872520958863</v>
      </c>
      <c r="AY241" s="155">
        <f t="shared" si="124"/>
        <v>6.4029442528238443</v>
      </c>
      <c r="AZ241" s="155">
        <f t="shared" si="125"/>
        <v>5.7992609288619379</v>
      </c>
      <c r="BA241" s="155">
        <f t="shared" si="126"/>
        <v>3.8267718487212443</v>
      </c>
      <c r="BB241" s="155">
        <f t="shared" si="127"/>
        <v>3.8659812086888206</v>
      </c>
      <c r="BC241" s="155">
        <f t="shared" si="128"/>
        <v>4.4426385387161549</v>
      </c>
      <c r="BD241" s="155">
        <f t="shared" si="129"/>
        <v>4.3241074473845114</v>
      </c>
      <c r="BE241" s="155">
        <f t="shared" si="130"/>
        <v>4.7087570261407485</v>
      </c>
      <c r="BF241" s="159">
        <f t="shared" si="131"/>
        <v>4.2763909616349691</v>
      </c>
      <c r="BG241" s="223"/>
      <c r="BH241" s="12"/>
      <c r="BI241" s="12"/>
    </row>
    <row r="242" spans="1:61">
      <c r="A242" s="48" t="s">
        <v>61</v>
      </c>
      <c r="B242" s="46" t="s">
        <v>235</v>
      </c>
      <c r="C242" s="160">
        <v>822</v>
      </c>
      <c r="D242" s="285">
        <f>IF('Datos de Indicador'!E136="No dato","x",ROUND(IF('Datos de Indicador'!E136=0,0,IF(LOG('Datos de Indicador'!E136)&gt;D$302,10,IF(LOG('Datos de Indicador'!E136)&lt;D$301,0,10-(D$302-LOG('Datos de Indicador'!E136))/(D$302-D$301)*10))),1))</f>
        <v>10</v>
      </c>
      <c r="E242" s="153">
        <f>IF('Datos de Indicador'!E136="No dato","x",IF('Datos de Indicador'!E136="No dato","x", ('Datos de Indicador'!E136)/'Datos de Indicador'!AX136))</f>
        <v>1.0306451401333842E-3</v>
      </c>
      <c r="F242" s="154">
        <f t="shared" si="99"/>
        <v>10</v>
      </c>
      <c r="G242" s="155">
        <f t="shared" si="100"/>
        <v>10</v>
      </c>
      <c r="H242" s="285">
        <f>IF('Datos de Indicador'!F136="No dato","x",ROUND(IF('Datos de Indicador'!F136=0,0,IF(LOG('Datos de Indicador'!F136*1/40)&gt;H$302,10,IF(LOG('Datos de Indicador'!F136*1/40)&lt;H$301,0,10-(H$302-LOG('Datos de Indicador'!F136*1/40))/(H$302-H$301)*10))),1))</f>
        <v>0</v>
      </c>
      <c r="I242" s="153">
        <f>IF('Datos de Indicador'!F136="No dato","x",IF('Datos de Indicador'!F136="No dato","x",( 'Datos de Indicador'!F136*1/40)/'Datos de Indicador'!AX136))</f>
        <v>0</v>
      </c>
      <c r="J242" s="154">
        <f t="shared" si="101"/>
        <v>0</v>
      </c>
      <c r="K242" s="156">
        <f t="shared" si="102"/>
        <v>0</v>
      </c>
      <c r="L242" s="286">
        <f>IF('Datos de Indicador'!G136="No dato","x",ROUND(IF('Datos de Indicador'!G136=0,0,IF(LOG('Datos de Indicador'!G136)&gt;L$302,10,IF(LOG('Datos de Indicador'!G136)&lt;L$301,0,10-(L$302-LOG('Datos de Indicador'!G136))/(L$302-L$301)*10))),1))</f>
        <v>0</v>
      </c>
      <c r="M242" s="157">
        <f>IF('Datos de Indicador'!G136="No dato","x",IF('Datos de Indicador'!G136="No dato","x", 'Datos de Indicador'!G136/'Datos de Indicador'!AX136))</f>
        <v>0</v>
      </c>
      <c r="N242" s="158">
        <f t="shared" si="103"/>
        <v>0</v>
      </c>
      <c r="O242" s="156">
        <f t="shared" si="104"/>
        <v>0</v>
      </c>
      <c r="P242" s="155">
        <f t="shared" si="105"/>
        <v>0</v>
      </c>
      <c r="Q242" s="285">
        <f>IF('Datos de Indicador'!I136="No dato","x",ROUND(IF('Datos de Indicador'!I136=0,0,IF(LOG('Datos de Indicador'!I136)&gt;Q$302,10,IF(LOG('Datos de Indicador'!I136)&lt;Q$301,0,10-(Q$302-LOG('Datos de Indicador'!I136))/(Q$302-Q$301)*10))),1))</f>
        <v>0</v>
      </c>
      <c r="R242" s="153">
        <f>IF('Datos de Indicador'!I136="No dato","x",IF('Datos de Indicador'!I136="No dato","x",( 'Datos de Indicador'!I136)/'Datos de Indicador'!AX136))</f>
        <v>0</v>
      </c>
      <c r="S242" s="154">
        <f t="shared" si="106"/>
        <v>0</v>
      </c>
      <c r="T242" s="289">
        <f>IF('Datos de Indicador'!J136="No dato","x",ROUND(IF('Datos de Indicador'!J136=0,0,IF(LOG('Datos de Indicador'!J136)&gt;T$302,10,IF(LOG('Datos de Indicador'!J136)&lt;T$301,0,10-(T$302-LOG('Datos de Indicador'!J136))/(T$302-T$301)*10))),1))</f>
        <v>10</v>
      </c>
      <c r="U242" s="307">
        <f>IF('Datos de Indicador'!J136="No dato","x",IF('Datos de Indicador'!J136="No dato","x", ('Datos de Indicador'!J136)/'Datos de Indicador'!AX136))</f>
        <v>3.2988140085287446E-4</v>
      </c>
      <c r="V242" s="289">
        <f t="shared" si="107"/>
        <v>10</v>
      </c>
      <c r="W242" s="292">
        <f t="shared" si="108"/>
        <v>10</v>
      </c>
      <c r="X242" s="289">
        <f>IF('Datos de Indicador'!K136="No dato","x",ROUND(IF('Datos de Indicador'!K136=0,0,IF(LOG('Datos de Indicador'!K136)&gt;X$302,10,IF(LOG('Datos de Indicador'!K136)&lt;X$301,0,10-(X$302-LOG('Datos de Indicador'!K136))/(X$302-X$301)*10))),1))</f>
        <v>10</v>
      </c>
      <c r="Y242" s="310">
        <f>IF('Datos de Indicador'!K136="No dato","x",IF('Datos de Indicador'!K136="No dato","x", ('Datos de Indicador'!K136)/'Datos de Indicador'!AX136))</f>
        <v>3.1669103773979005E-4</v>
      </c>
      <c r="Z242" s="289">
        <f t="shared" si="109"/>
        <v>10</v>
      </c>
      <c r="AA242" s="291">
        <f t="shared" si="110"/>
        <v>10</v>
      </c>
      <c r="AB242" s="155">
        <f t="shared" si="111"/>
        <v>0</v>
      </c>
      <c r="AC242" s="155">
        <v>0</v>
      </c>
      <c r="AD242" s="155">
        <f t="shared" si="112"/>
        <v>0</v>
      </c>
      <c r="AE242" s="155">
        <v>-0.41367998719215399</v>
      </c>
      <c r="AF242" s="155">
        <f t="shared" si="113"/>
        <v>0.41367998719215399</v>
      </c>
      <c r="AG242" s="155">
        <f t="shared" si="114"/>
        <v>4.1086636721873058</v>
      </c>
      <c r="AH242" s="155">
        <v>0.18000000715255701</v>
      </c>
      <c r="AI242" s="155">
        <v>1.9799998998641899</v>
      </c>
      <c r="AJ242" s="155">
        <v>0.77999997138999999</v>
      </c>
      <c r="AK242" s="155">
        <v>100</v>
      </c>
      <c r="AL242" s="155">
        <v>-1.2475999593734699</v>
      </c>
      <c r="AM242" s="155">
        <v>-1.5279999971389699</v>
      </c>
      <c r="AN242" s="155">
        <v>-1.71860003471374</v>
      </c>
      <c r="AO242" s="155">
        <v>-2.96020007133483</v>
      </c>
      <c r="AP242" s="155">
        <f t="shared" si="115"/>
        <v>6.9902915399051267E-3</v>
      </c>
      <c r="AQ242" s="155">
        <f t="shared" si="116"/>
        <v>6.0810806595461391E-2</v>
      </c>
      <c r="AR242" s="155">
        <f t="shared" si="117"/>
        <v>2.6177130858602286E-2</v>
      </c>
      <c r="AS242" s="155">
        <f t="shared" si="118"/>
        <v>2.661064425770308</v>
      </c>
      <c r="AT242" s="155">
        <f t="shared" si="119"/>
        <v>1.2475999593734699</v>
      </c>
      <c r="AU242" s="155">
        <f t="shared" si="120"/>
        <v>1.5279999971389699</v>
      </c>
      <c r="AV242" s="155">
        <f t="shared" si="121"/>
        <v>1.71860003471374</v>
      </c>
      <c r="AW242" s="155">
        <f t="shared" si="122"/>
        <v>2.96020007133483</v>
      </c>
      <c r="AX242" s="155">
        <f t="shared" si="123"/>
        <v>5.271147784533051</v>
      </c>
      <c r="AY242" s="155">
        <f t="shared" si="124"/>
        <v>7.1162692408315902</v>
      </c>
      <c r="AZ242" s="155">
        <f t="shared" si="125"/>
        <v>5.0250150050869919</v>
      </c>
      <c r="BA242" s="155">
        <f t="shared" si="126"/>
        <v>2.3904304605298217</v>
      </c>
      <c r="BB242" s="155">
        <f t="shared" si="127"/>
        <v>5.8796896793454927</v>
      </c>
      <c r="BC242" s="155">
        <f t="shared" si="128"/>
        <v>6.1961800079045091</v>
      </c>
      <c r="BD242" s="155">
        <f t="shared" si="129"/>
        <v>5.841865355990933</v>
      </c>
      <c r="BE242" s="155">
        <f t="shared" si="130"/>
        <v>5.8419158143833547</v>
      </c>
      <c r="BF242" s="159">
        <f t="shared" si="131"/>
        <v>5.6847772786978839</v>
      </c>
      <c r="BG242" s="223"/>
      <c r="BH242" s="12"/>
      <c r="BI242" s="12"/>
    </row>
    <row r="243" spans="1:61">
      <c r="A243" s="48" t="s">
        <v>265</v>
      </c>
      <c r="B243" s="46" t="s">
        <v>235</v>
      </c>
      <c r="C243" s="160">
        <v>1215</v>
      </c>
      <c r="D243" s="285">
        <f>IF('Datos de Indicador'!E184="No dato","x",ROUND(IF('Datos de Indicador'!E184=0,0,IF(LOG('Datos de Indicador'!E184)&gt;D$302,10,IF(LOG('Datos de Indicador'!E184)&lt;D$301,0,10-(D$302-LOG('Datos de Indicador'!E184))/(D$302-D$301)*10))),1))</f>
        <v>0</v>
      </c>
      <c r="E243" s="153">
        <f>IF('Datos de Indicador'!E184="No dato","x",IF('Datos de Indicador'!E184="No dato","x", ('Datos de Indicador'!E184)/'Datos de Indicador'!AX184))</f>
        <v>0</v>
      </c>
      <c r="F243" s="154">
        <f t="shared" si="99"/>
        <v>0</v>
      </c>
      <c r="G243" s="155">
        <f t="shared" si="100"/>
        <v>0</v>
      </c>
      <c r="H243" s="285">
        <f>IF('Datos de Indicador'!F184="No dato","x",ROUND(IF('Datos de Indicador'!F184=0,0,IF(LOG('Datos de Indicador'!F184*1/40)&gt;H$302,10,IF(LOG('Datos de Indicador'!F184*1/40)&lt;H$301,0,10-(H$302-LOG('Datos de Indicador'!F184*1/40))/(H$302-H$301)*10))),1))</f>
        <v>0</v>
      </c>
      <c r="I243" s="153">
        <f>IF('Datos de Indicador'!F184="No dato","x",IF('Datos de Indicador'!F184="No dato","x",( 'Datos de Indicador'!F184*1/40)/'Datos de Indicador'!AX184))</f>
        <v>0</v>
      </c>
      <c r="J243" s="154">
        <f t="shared" si="101"/>
        <v>0</v>
      </c>
      <c r="K243" s="156">
        <f t="shared" si="102"/>
        <v>0</v>
      </c>
      <c r="L243" s="286">
        <f>IF('Datos de Indicador'!G184="No dato","x",ROUND(IF('Datos de Indicador'!G184=0,0,IF(LOG('Datos de Indicador'!G184)&gt;L$302,10,IF(LOG('Datos de Indicador'!G184)&lt;L$301,0,10-(L$302-LOG('Datos de Indicador'!G184))/(L$302-L$301)*10))),1))</f>
        <v>0</v>
      </c>
      <c r="M243" s="157">
        <f>IF('Datos de Indicador'!G184="No dato","x",IF('Datos de Indicador'!G184="No dato","x", 'Datos de Indicador'!G184/'Datos de Indicador'!AX184))</f>
        <v>0</v>
      </c>
      <c r="N243" s="158">
        <f t="shared" si="103"/>
        <v>0</v>
      </c>
      <c r="O243" s="156">
        <f t="shared" si="104"/>
        <v>0</v>
      </c>
      <c r="P243" s="155">
        <f t="shared" si="105"/>
        <v>0</v>
      </c>
      <c r="Q243" s="285">
        <f>IF('Datos de Indicador'!I184="No dato","x",ROUND(IF('Datos de Indicador'!I184=0,0,IF(LOG('Datos de Indicador'!I184)&gt;Q$302,10,IF(LOG('Datos de Indicador'!I184)&lt;Q$301,0,10-(Q$302-LOG('Datos de Indicador'!I184))/(Q$302-Q$301)*10))),1))</f>
        <v>10</v>
      </c>
      <c r="R243" s="153">
        <f>IF('Datos de Indicador'!I184="No dato","x",IF('Datos de Indicador'!I184="No dato","x",( 'Datos de Indicador'!I184)/'Datos de Indicador'!AX184))</f>
        <v>0.10512139908260776</v>
      </c>
      <c r="S243" s="154">
        <f t="shared" si="106"/>
        <v>10</v>
      </c>
      <c r="T243" s="289">
        <f>IF('Datos de Indicador'!J184="No dato","x",ROUND(IF('Datos de Indicador'!J184=0,0,IF(LOG('Datos de Indicador'!J184)&gt;T$302,10,IF(LOG('Datos de Indicador'!J184)&lt;T$301,0,10-(T$302-LOG('Datos de Indicador'!J184))/(T$302-T$301)*10))),1))</f>
        <v>10</v>
      </c>
      <c r="U243" s="307">
        <f>IF('Datos de Indicador'!J184="No dato","x",IF('Datos de Indicador'!J184="No dato","x", ('Datos de Indicador'!J184)/'Datos de Indicador'!AX184))</f>
        <v>3.3197303865376677E-4</v>
      </c>
      <c r="V243" s="289">
        <f t="shared" si="107"/>
        <v>10</v>
      </c>
      <c r="W243" s="292">
        <f t="shared" si="108"/>
        <v>10</v>
      </c>
      <c r="X243" s="289">
        <f>IF('Datos de Indicador'!K184="No dato","x",ROUND(IF('Datos de Indicador'!K184=0,0,IF(LOG('Datos de Indicador'!K184)&gt;X$302,10,IF(LOG('Datos de Indicador'!K184)&lt;X$301,0,10-(X$302-LOG('Datos de Indicador'!K184))/(X$302-X$301)*10))),1))</f>
        <v>0</v>
      </c>
      <c r="Y243" s="310">
        <f>IF('Datos de Indicador'!K184="No dato","x",IF('Datos de Indicador'!K184="No dato","x", ('Datos de Indicador'!K184)/'Datos de Indicador'!AX184))</f>
        <v>0</v>
      </c>
      <c r="Z243" s="289">
        <f t="shared" si="109"/>
        <v>0</v>
      </c>
      <c r="AA243" s="291">
        <f t="shared" si="110"/>
        <v>0</v>
      </c>
      <c r="AB243" s="155">
        <f t="shared" si="111"/>
        <v>10</v>
      </c>
      <c r="AC243" s="155">
        <v>2.0000000000000002E-15</v>
      </c>
      <c r="AD243" s="155">
        <f t="shared" si="112"/>
        <v>4.2553191489361706E-16</v>
      </c>
      <c r="AE243" s="155">
        <v>-0.41407999396324202</v>
      </c>
      <c r="AF243" s="155">
        <f t="shared" si="113"/>
        <v>0.41407999396324202</v>
      </c>
      <c r="AG243" s="155">
        <f t="shared" si="114"/>
        <v>4.1184533630491256</v>
      </c>
      <c r="AH243" s="155">
        <v>9.9999997764830002E-3</v>
      </c>
      <c r="AI243" s="155">
        <v>0.19000001251697499</v>
      </c>
      <c r="AJ243" s="155">
        <v>3.0000001192100001E-2</v>
      </c>
      <c r="AK243" s="155">
        <v>117</v>
      </c>
      <c r="AL243" s="155">
        <v>-1.1592000722885101</v>
      </c>
      <c r="AM243" s="155">
        <v>-1.5074000358581501</v>
      </c>
      <c r="AN243" s="155">
        <v>-1.6628000736236499</v>
      </c>
      <c r="AO243" s="155">
        <v>-2.9312000274658199</v>
      </c>
      <c r="AP243" s="155">
        <f t="shared" si="115"/>
        <v>3.8834950588283499E-4</v>
      </c>
      <c r="AQ243" s="155">
        <f t="shared" si="116"/>
        <v>5.8353811104220315E-3</v>
      </c>
      <c r="AR243" s="155">
        <f t="shared" si="117"/>
        <v>1.006812802267616E-3</v>
      </c>
      <c r="AS243" s="155">
        <f t="shared" si="118"/>
        <v>3.1372549019607843</v>
      </c>
      <c r="AT243" s="155">
        <f t="shared" si="119"/>
        <v>1.1592000722885101</v>
      </c>
      <c r="AU243" s="155">
        <f t="shared" si="120"/>
        <v>1.5074000358581501</v>
      </c>
      <c r="AV243" s="155">
        <f t="shared" si="121"/>
        <v>1.6628000736236499</v>
      </c>
      <c r="AW243" s="155">
        <f t="shared" si="122"/>
        <v>2.9312000274658199</v>
      </c>
      <c r="AX243" s="155">
        <f t="shared" si="123"/>
        <v>6.374711748545546</v>
      </c>
      <c r="AY243" s="155">
        <f t="shared" si="124"/>
        <v>7.2984923896091916</v>
      </c>
      <c r="AZ243" s="155">
        <f t="shared" si="125"/>
        <v>5.7300229011140047</v>
      </c>
      <c r="BA243" s="155">
        <f t="shared" si="126"/>
        <v>2.9702458215014884</v>
      </c>
      <c r="BB243" s="155">
        <f t="shared" si="127"/>
        <v>2.7291833496752385</v>
      </c>
      <c r="BC243" s="155">
        <f t="shared" si="128"/>
        <v>2.8840546284532689</v>
      </c>
      <c r="BD243" s="155">
        <f t="shared" si="129"/>
        <v>2.621838285652712</v>
      </c>
      <c r="BE243" s="155">
        <f t="shared" si="130"/>
        <v>2.684583453910379</v>
      </c>
      <c r="BF243" s="159">
        <f t="shared" si="131"/>
        <v>2.3530755605081874</v>
      </c>
      <c r="BG243" s="223"/>
      <c r="BH243" s="12"/>
      <c r="BI243" s="12"/>
    </row>
    <row r="244" spans="1:61">
      <c r="A244" s="48" t="s">
        <v>186</v>
      </c>
      <c r="B244" s="46" t="s">
        <v>200</v>
      </c>
      <c r="C244" s="160">
        <v>616</v>
      </c>
      <c r="D244" s="285">
        <f>IF('Datos de Indicador'!E95="No dato","x",ROUND(IF('Datos de Indicador'!E95=0,0,IF(LOG('Datos de Indicador'!E95)&gt;D$302,10,IF(LOG('Datos de Indicador'!E95)&lt;D$301,0,10-(D$302-LOG('Datos de Indicador'!E95))/(D$302-D$301)*10))),1))</f>
        <v>10</v>
      </c>
      <c r="E244" s="153">
        <f>IF('Datos de Indicador'!E95="No dato","x",IF('Datos de Indicador'!E95="No dato","x", ('Datos de Indicador'!E95)/'Datos de Indicador'!AX95))</f>
        <v>2.7636448053150416E-3</v>
      </c>
      <c r="F244" s="154">
        <f t="shared" si="99"/>
        <v>10</v>
      </c>
      <c r="G244" s="155">
        <f t="shared" si="100"/>
        <v>10</v>
      </c>
      <c r="H244" s="285">
        <f>IF('Datos de Indicador'!F95="No dato","x",ROUND(IF('Datos de Indicador'!F95=0,0,IF(LOG('Datos de Indicador'!F95*1/40)&gt;H$302,10,IF(LOG('Datos de Indicador'!F95*1/40)&lt;H$301,0,10-(H$302-LOG('Datos de Indicador'!F95*1/40))/(H$302-H$301)*10))),1))</f>
        <v>0</v>
      </c>
      <c r="I244" s="153">
        <f>IF('Datos de Indicador'!F95="No dato","x",IF('Datos de Indicador'!F95="No dato","x",( 'Datos de Indicador'!F95*1/40)/'Datos de Indicador'!AX95))</f>
        <v>0</v>
      </c>
      <c r="J244" s="154">
        <f t="shared" si="101"/>
        <v>0</v>
      </c>
      <c r="K244" s="156">
        <f t="shared" si="102"/>
        <v>0</v>
      </c>
      <c r="L244" s="286">
        <f>IF('Datos de Indicador'!G95="No dato","x",ROUND(IF('Datos de Indicador'!G95=0,0,IF(LOG('Datos de Indicador'!G95)&gt;L$302,10,IF(LOG('Datos de Indicador'!G95)&lt;L$301,0,10-(L$302-LOG('Datos de Indicador'!G95))/(L$302-L$301)*10))),1))</f>
        <v>0</v>
      </c>
      <c r="M244" s="157">
        <f>IF('Datos de Indicador'!G95="No dato","x",IF('Datos de Indicador'!G95="No dato","x", 'Datos de Indicador'!G95/'Datos de Indicador'!AX95))</f>
        <v>0</v>
      </c>
      <c r="N244" s="158">
        <f t="shared" si="103"/>
        <v>0</v>
      </c>
      <c r="O244" s="156">
        <f t="shared" si="104"/>
        <v>0</v>
      </c>
      <c r="P244" s="155">
        <f t="shared" si="105"/>
        <v>0</v>
      </c>
      <c r="Q244" s="285">
        <f>IF('Datos de Indicador'!I95="No dato","x",ROUND(IF('Datos de Indicador'!I95=0,0,IF(LOG('Datos de Indicador'!I95)&gt;Q$302,10,IF(LOG('Datos de Indicador'!I95)&lt;Q$301,0,10-(Q$302-LOG('Datos de Indicador'!I95))/(Q$302-Q$301)*10))),1))</f>
        <v>10</v>
      </c>
      <c r="R244" s="153">
        <f>IF('Datos de Indicador'!I95="No dato","x",IF('Datos de Indicador'!I95="No dato","x",( 'Datos de Indicador'!I95)/'Datos de Indicador'!AX95))</f>
        <v>2.4043709806240862E-2</v>
      </c>
      <c r="S244" s="154">
        <f t="shared" si="106"/>
        <v>10</v>
      </c>
      <c r="T244" s="289">
        <f>IF('Datos de Indicador'!J95="No dato","x",ROUND(IF('Datos de Indicador'!J95=0,0,IF(LOG('Datos de Indicador'!J95)&gt;T$302,10,IF(LOG('Datos de Indicador'!J95)&lt;T$301,0,10-(T$302-LOG('Datos de Indicador'!J95))/(T$302-T$301)*10))),1))</f>
        <v>10</v>
      </c>
      <c r="U244" s="307">
        <f>IF('Datos de Indicador'!J95="No dato","x",IF('Datos de Indicador'!J95="No dato","x", ('Datos de Indicador'!J95)/'Datos de Indicador'!AX95))</f>
        <v>3.1366677629124395E-4</v>
      </c>
      <c r="V244" s="289">
        <f t="shared" si="107"/>
        <v>10</v>
      </c>
      <c r="W244" s="292">
        <f t="shared" si="108"/>
        <v>10</v>
      </c>
      <c r="X244" s="289">
        <f>IF('Datos de Indicador'!K95="No dato","x",ROUND(IF('Datos de Indicador'!K95=0,0,IF(LOG('Datos de Indicador'!K95)&gt;X$302,10,IF(LOG('Datos de Indicador'!K95)&lt;X$301,0,10-(X$302-LOG('Datos de Indicador'!K95))/(X$302-X$301)*10))),1))</f>
        <v>0</v>
      </c>
      <c r="Y244" s="310">
        <f>IF('Datos de Indicador'!K95="No dato","x",IF('Datos de Indicador'!K95="No dato","x", ('Datos de Indicador'!K95)/'Datos de Indicador'!AX95))</f>
        <v>0</v>
      </c>
      <c r="Z244" s="289">
        <f t="shared" si="109"/>
        <v>0</v>
      </c>
      <c r="AA244" s="291">
        <f t="shared" si="110"/>
        <v>0</v>
      </c>
      <c r="AB244" s="155">
        <f t="shared" si="111"/>
        <v>10</v>
      </c>
      <c r="AC244" s="155">
        <v>11.2039995193481</v>
      </c>
      <c r="AD244" s="155">
        <f t="shared" si="112"/>
        <v>2.3838296849676812</v>
      </c>
      <c r="AE244" s="155">
        <v>-0.450800001621246</v>
      </c>
      <c r="AF244" s="155">
        <f t="shared" si="113"/>
        <v>0.450800001621246</v>
      </c>
      <c r="AG244" s="155">
        <f t="shared" si="114"/>
        <v>5.0171319590081707</v>
      </c>
      <c r="AH244" s="155">
        <v>87.60400390625</v>
      </c>
      <c r="AI244" s="155">
        <v>164.822006225585</v>
      </c>
      <c r="AJ244" s="155">
        <v>128.81401062</v>
      </c>
      <c r="AK244" s="155">
        <v>308</v>
      </c>
      <c r="AL244" s="155">
        <v>-1.1413999795913701</v>
      </c>
      <c r="AM244" s="155">
        <v>-1.35508000850677</v>
      </c>
      <c r="AN244" s="155">
        <v>-1.6486400365829399</v>
      </c>
      <c r="AO244" s="155">
        <v>-2.8801200389861998</v>
      </c>
      <c r="AP244" s="155">
        <f t="shared" si="115"/>
        <v>3.40209723907767</v>
      </c>
      <c r="AQ244" s="155">
        <f t="shared" si="116"/>
        <v>5.062100833412905</v>
      </c>
      <c r="AR244" s="155">
        <f t="shared" si="117"/>
        <v>4.3230529950047059</v>
      </c>
      <c r="AS244" s="155">
        <f t="shared" si="118"/>
        <v>8.4873949579831933</v>
      </c>
      <c r="AT244" s="155">
        <f t="shared" si="119"/>
        <v>1.1413999795913701</v>
      </c>
      <c r="AU244" s="155">
        <f t="shared" si="120"/>
        <v>1.35508000850677</v>
      </c>
      <c r="AV244" s="155">
        <f t="shared" si="121"/>
        <v>1.6486400365829399</v>
      </c>
      <c r="AW244" s="155">
        <f t="shared" si="122"/>
        <v>2.8801200389861998</v>
      </c>
      <c r="AX244" s="155">
        <f t="shared" si="123"/>
        <v>6.5969240330224101</v>
      </c>
      <c r="AY244" s="155">
        <f t="shared" si="124"/>
        <v>8.6458849709584591</v>
      </c>
      <c r="AZ244" s="155">
        <f t="shared" si="125"/>
        <v>5.9089287233890042</v>
      </c>
      <c r="BA244" s="155">
        <f t="shared" si="126"/>
        <v>3.9915188268981652</v>
      </c>
      <c r="BB244" s="155">
        <f t="shared" si="127"/>
        <v>4.9998368786833467</v>
      </c>
      <c r="BC244" s="155">
        <f t="shared" si="128"/>
        <v>5.6179976340618936</v>
      </c>
      <c r="BD244" s="155">
        <f t="shared" si="129"/>
        <v>5.0386636197322847</v>
      </c>
      <c r="BE244" s="155">
        <f t="shared" si="130"/>
        <v>5.4131522974802264</v>
      </c>
      <c r="BF244" s="159">
        <f t="shared" si="131"/>
        <v>4.5668269406626418</v>
      </c>
      <c r="BG244" s="223"/>
      <c r="BH244" s="12"/>
      <c r="BI244" s="12"/>
    </row>
    <row r="245" spans="1:61">
      <c r="A245" s="48" t="s">
        <v>316</v>
      </c>
      <c r="B245" s="46" t="s">
        <v>317</v>
      </c>
      <c r="C245" s="160">
        <v>1601</v>
      </c>
      <c r="D245" s="285">
        <f>IF('Datos de Indicador'!E256="No dato","x",ROUND(IF('Datos de Indicador'!E256=0,0,IF(LOG('Datos de Indicador'!E256)&gt;D$302,10,IF(LOG('Datos de Indicador'!E256)&lt;D$301,0,10-(D$302-LOG('Datos de Indicador'!E256))/(D$302-D$301)*10))),1))</f>
        <v>10</v>
      </c>
      <c r="E245" s="153">
        <f>IF('Datos de Indicador'!E256="No dato","x",IF('Datos de Indicador'!E256="No dato","x", ('Datos de Indicador'!E256)/'Datos de Indicador'!AX256))</f>
        <v>0.22000867589667703</v>
      </c>
      <c r="F245" s="154">
        <f t="shared" si="99"/>
        <v>10</v>
      </c>
      <c r="G245" s="155">
        <f t="shared" si="100"/>
        <v>10</v>
      </c>
      <c r="H245" s="285">
        <f>IF('Datos de Indicador'!F256="No dato","x",ROUND(IF('Datos de Indicador'!F256=0,0,IF(LOG('Datos de Indicador'!F256*1/40)&gt;H$302,10,IF(LOG('Datos de Indicador'!F256*1/40)&lt;H$301,0,10-(H$302-LOG('Datos de Indicador'!F256*1/40))/(H$302-H$301)*10))),1))</f>
        <v>0</v>
      </c>
      <c r="I245" s="153">
        <f>IF('Datos de Indicador'!F256="No dato","x",IF('Datos de Indicador'!F256="No dato","x",( 'Datos de Indicador'!F256*1/40)/'Datos de Indicador'!AX256))</f>
        <v>0</v>
      </c>
      <c r="J245" s="154">
        <f t="shared" si="101"/>
        <v>0</v>
      </c>
      <c r="K245" s="156">
        <f t="shared" si="102"/>
        <v>0</v>
      </c>
      <c r="L245" s="286">
        <f>IF('Datos de Indicador'!G256="No dato","x",ROUND(IF('Datos de Indicador'!G256=0,0,IF(LOG('Datos de Indicador'!G256)&gt;L$302,10,IF(LOG('Datos de Indicador'!G256)&lt;L$301,0,10-(L$302-LOG('Datos de Indicador'!G256))/(L$302-L$301)*10))),1))</f>
        <v>0</v>
      </c>
      <c r="M245" s="157">
        <f>IF('Datos de Indicador'!G256="No dato","x",IF('Datos de Indicador'!G256="No dato","x", 'Datos de Indicador'!G256/'Datos de Indicador'!AX256))</f>
        <v>0</v>
      </c>
      <c r="N245" s="158">
        <f t="shared" si="103"/>
        <v>0</v>
      </c>
      <c r="O245" s="156">
        <f t="shared" si="104"/>
        <v>0</v>
      </c>
      <c r="P245" s="155">
        <f t="shared" si="105"/>
        <v>0</v>
      </c>
      <c r="Q245" s="285">
        <f>IF('Datos de Indicador'!I256="No dato","x",ROUND(IF('Datos de Indicador'!I256=0,0,IF(LOG('Datos de Indicador'!I256)&gt;Q$302,10,IF(LOG('Datos de Indicador'!I256)&lt;Q$301,0,10-(Q$302-LOG('Datos de Indicador'!I256))/(Q$302-Q$301)*10))),1))</f>
        <v>0</v>
      </c>
      <c r="R245" s="153">
        <f>IF('Datos de Indicador'!I256="No dato","x",IF('Datos de Indicador'!I256="No dato","x",( 'Datos de Indicador'!I256)/'Datos de Indicador'!AX256))</f>
        <v>0</v>
      </c>
      <c r="S245" s="154">
        <f t="shared" si="106"/>
        <v>0</v>
      </c>
      <c r="T245" s="289">
        <f>IF('Datos de Indicador'!J256="No dato","x",ROUND(IF('Datos de Indicador'!J256=0,0,IF(LOG('Datos de Indicador'!J256)&gt;T$302,10,IF(LOG('Datos de Indicador'!J256)&lt;T$301,0,10-(T$302-LOG('Datos de Indicador'!J256))/(T$302-T$301)*10))),1))</f>
        <v>10</v>
      </c>
      <c r="U245" s="307">
        <f>IF('Datos de Indicador'!J256="No dato","x",IF('Datos de Indicador'!J256="No dato","x", ('Datos de Indicador'!J256)/'Datos de Indicador'!AX256))</f>
        <v>3.4071762915369636E-4</v>
      </c>
      <c r="V245" s="289">
        <f t="shared" si="107"/>
        <v>10</v>
      </c>
      <c r="W245" s="292">
        <f t="shared" si="108"/>
        <v>10</v>
      </c>
      <c r="X245" s="289">
        <f>IF('Datos de Indicador'!K256="No dato","x",ROUND(IF('Datos de Indicador'!K256=0,0,IF(LOG('Datos de Indicador'!K256)&gt;X$302,10,IF(LOG('Datos de Indicador'!K256)&lt;X$301,0,10-(X$302-LOG('Datos de Indicador'!K256))/(X$302-X$301)*10))),1))</f>
        <v>0</v>
      </c>
      <c r="Y245" s="310">
        <f>IF('Datos de Indicador'!K256="No dato","x",IF('Datos de Indicador'!K256="No dato","x", ('Datos de Indicador'!K256)/'Datos de Indicador'!AX256))</f>
        <v>0</v>
      </c>
      <c r="Z245" s="289">
        <f t="shared" si="109"/>
        <v>0</v>
      </c>
      <c r="AA245" s="291">
        <f t="shared" si="110"/>
        <v>0</v>
      </c>
      <c r="AB245" s="155">
        <f t="shared" si="111"/>
        <v>0</v>
      </c>
      <c r="AC245" s="155">
        <v>3.6000002175569999E-2</v>
      </c>
      <c r="AD245" s="155">
        <f t="shared" si="112"/>
        <v>7.6595749309723397E-3</v>
      </c>
      <c r="AE245" s="155">
        <v>-0.494639992713928</v>
      </c>
      <c r="AF245" s="155">
        <f t="shared" si="113"/>
        <v>0.494639992713928</v>
      </c>
      <c r="AG245" s="155">
        <f t="shared" si="114"/>
        <v>6.0900636971757365</v>
      </c>
      <c r="AH245" s="155">
        <v>3.6900000572204501</v>
      </c>
      <c r="AI245" s="155">
        <v>28.624000549316399</v>
      </c>
      <c r="AJ245" s="155">
        <v>16.609998702999999</v>
      </c>
      <c r="AK245" s="155">
        <v>199</v>
      </c>
      <c r="AL245" s="155">
        <v>-1.45524001121521</v>
      </c>
      <c r="AM245" s="155">
        <v>-1.64604008197784</v>
      </c>
      <c r="AN245" s="155">
        <v>-1.6859600543975799</v>
      </c>
      <c r="AO245" s="155">
        <v>-2.9114398956298801</v>
      </c>
      <c r="AP245" s="155">
        <f t="shared" si="115"/>
        <v>0.14330097309593981</v>
      </c>
      <c r="AQ245" s="155">
        <f t="shared" si="116"/>
        <v>0.87911547950697011</v>
      </c>
      <c r="AR245" s="155">
        <f t="shared" si="117"/>
        <v>0.55743862251021048</v>
      </c>
      <c r="AS245" s="155">
        <f t="shared" si="118"/>
        <v>5.4341736694677865</v>
      </c>
      <c r="AT245" s="155">
        <f t="shared" si="119"/>
        <v>1.45524001121521</v>
      </c>
      <c r="AU245" s="155">
        <f t="shared" si="120"/>
        <v>1.64604008197784</v>
      </c>
      <c r="AV245" s="155">
        <f t="shared" si="121"/>
        <v>1.6859600543975799</v>
      </c>
      <c r="AW245" s="155">
        <f t="shared" si="122"/>
        <v>2.9114398956298801</v>
      </c>
      <c r="AX245" s="155">
        <f t="shared" si="123"/>
        <v>2.6790168864697557</v>
      </c>
      <c r="AY245" s="155">
        <f t="shared" si="124"/>
        <v>6.0721101937298254</v>
      </c>
      <c r="AZ245" s="155">
        <f t="shared" si="125"/>
        <v>5.4374067594809912</v>
      </c>
      <c r="BA245" s="155">
        <f t="shared" si="126"/>
        <v>3.3653220505256263</v>
      </c>
      <c r="BB245" s="155">
        <f t="shared" si="127"/>
        <v>3.8037196432609495</v>
      </c>
      <c r="BC245" s="155">
        <f t="shared" si="128"/>
        <v>4.4918709455394668</v>
      </c>
      <c r="BD245" s="155">
        <f t="shared" si="129"/>
        <v>4.3324742303318677</v>
      </c>
      <c r="BE245" s="155">
        <f t="shared" si="130"/>
        <v>4.7999159533322358</v>
      </c>
      <c r="BF245" s="159">
        <f t="shared" si="131"/>
        <v>4.3496205453511179</v>
      </c>
      <c r="BG245" s="223"/>
      <c r="BH245" s="12"/>
      <c r="BI245" s="12"/>
    </row>
    <row r="246" spans="1:61">
      <c r="A246" s="45" t="s">
        <v>31</v>
      </c>
      <c r="B246" s="46" t="s">
        <v>53</v>
      </c>
      <c r="C246" s="160">
        <v>1322</v>
      </c>
      <c r="D246" s="285">
        <f>IF('Datos de Indicador'!E210="No dato","x",ROUND(IF('Datos de Indicador'!E210=0,0,IF(LOG('Datos de Indicador'!E210)&gt;D$302,10,IF(LOG('Datos de Indicador'!E210)&lt;D$301,0,10-(D$302-LOG('Datos de Indicador'!E210))/(D$302-D$301)*10))),1))</f>
        <v>0</v>
      </c>
      <c r="E246" s="153">
        <f>IF('Datos de Indicador'!E210="No dato","x",IF('Datos de Indicador'!E210="No dato","x", ('Datos de Indicador'!E210)/'Datos de Indicador'!AX210))</f>
        <v>0</v>
      </c>
      <c r="F246" s="154">
        <f t="shared" si="99"/>
        <v>0</v>
      </c>
      <c r="G246" s="155">
        <f t="shared" si="100"/>
        <v>0</v>
      </c>
      <c r="H246" s="285">
        <f>IF('Datos de Indicador'!F210="No dato","x",ROUND(IF('Datos de Indicador'!F210=0,0,IF(LOG('Datos de Indicador'!F210*1/40)&gt;H$302,10,IF(LOG('Datos de Indicador'!F210*1/40)&lt;H$301,0,10-(H$302-LOG('Datos de Indicador'!F210*1/40))/(H$302-H$301)*10))),1))</f>
        <v>0</v>
      </c>
      <c r="I246" s="153">
        <f>IF('Datos de Indicador'!F210="No dato","x",IF('Datos de Indicador'!F210="No dato","x",( 'Datos de Indicador'!F210*1/40)/'Datos de Indicador'!AX210))</f>
        <v>0</v>
      </c>
      <c r="J246" s="154">
        <f t="shared" si="101"/>
        <v>0</v>
      </c>
      <c r="K246" s="156">
        <f t="shared" si="102"/>
        <v>0</v>
      </c>
      <c r="L246" s="286">
        <f>IF('Datos de Indicador'!G210="No dato","x",ROUND(IF('Datos de Indicador'!G210=0,0,IF(LOG('Datos de Indicador'!G210)&gt;L$302,10,IF(LOG('Datos de Indicador'!G210)&lt;L$301,0,10-(L$302-LOG('Datos de Indicador'!G210))/(L$302-L$301)*10))),1))</f>
        <v>0</v>
      </c>
      <c r="M246" s="157">
        <f>IF('Datos de Indicador'!G210="No dato","x",IF('Datos de Indicador'!G210="No dato","x", 'Datos de Indicador'!G210/'Datos de Indicador'!AX210))</f>
        <v>0</v>
      </c>
      <c r="N246" s="158">
        <f t="shared" si="103"/>
        <v>0</v>
      </c>
      <c r="O246" s="156">
        <f t="shared" si="104"/>
        <v>0</v>
      </c>
      <c r="P246" s="155">
        <f t="shared" si="105"/>
        <v>0</v>
      </c>
      <c r="Q246" s="285">
        <f>IF('Datos de Indicador'!I210="No dato","x",ROUND(IF('Datos de Indicador'!I210=0,0,IF(LOG('Datos de Indicador'!I210)&gt;Q$302,10,IF(LOG('Datos de Indicador'!I210)&lt;Q$301,0,10-(Q$302-LOG('Datos de Indicador'!I210))/(Q$302-Q$301)*10))),1))</f>
        <v>10</v>
      </c>
      <c r="R246" s="153">
        <f>IF('Datos de Indicador'!I210="No dato","x",IF('Datos de Indicador'!I210="No dato","x",( 'Datos de Indicador'!I210)/'Datos de Indicador'!AX210))</f>
        <v>2.8214536838435583E-2</v>
      </c>
      <c r="S246" s="154">
        <f t="shared" si="106"/>
        <v>10</v>
      </c>
      <c r="T246" s="289">
        <f>IF('Datos de Indicador'!J210="No dato","x",ROUND(IF('Datos de Indicador'!J210=0,0,IF(LOG('Datos de Indicador'!J210)&gt;T$302,10,IF(LOG('Datos de Indicador'!J210)&lt;T$301,0,10-(T$302-LOG('Datos de Indicador'!J210))/(T$302-T$301)*10))),1))</f>
        <v>10</v>
      </c>
      <c r="U246" s="307">
        <f>IF('Datos de Indicador'!J210="No dato","x",IF('Datos de Indicador'!J210="No dato","x", ('Datos de Indicador'!J210)/'Datos de Indicador'!AX210))</f>
        <v>3.5200219807491175E-4</v>
      </c>
      <c r="V246" s="289">
        <f t="shared" si="107"/>
        <v>10</v>
      </c>
      <c r="W246" s="292">
        <f t="shared" si="108"/>
        <v>10</v>
      </c>
      <c r="X246" s="289">
        <f>IF('Datos de Indicador'!K210="No dato","x",ROUND(IF('Datos de Indicador'!K210=0,0,IF(LOG('Datos de Indicador'!K210)&gt;X$302,10,IF(LOG('Datos de Indicador'!K210)&lt;X$301,0,10-(X$302-LOG('Datos de Indicador'!K210))/(X$302-X$301)*10))),1))</f>
        <v>0</v>
      </c>
      <c r="Y246" s="310">
        <f>IF('Datos de Indicador'!K210="No dato","x",IF('Datos de Indicador'!K210="No dato","x", ('Datos de Indicador'!K210)/'Datos de Indicador'!AX210))</f>
        <v>0</v>
      </c>
      <c r="Z246" s="289">
        <f t="shared" si="109"/>
        <v>0</v>
      </c>
      <c r="AA246" s="291">
        <f t="shared" si="110"/>
        <v>0</v>
      </c>
      <c r="AB246" s="155">
        <f t="shared" si="111"/>
        <v>10</v>
      </c>
      <c r="AC246" s="155">
        <v>0</v>
      </c>
      <c r="AD246" s="155">
        <f t="shared" si="112"/>
        <v>0</v>
      </c>
      <c r="AE246" s="155">
        <v>-0.42912000417709401</v>
      </c>
      <c r="AF246" s="155">
        <f t="shared" si="113"/>
        <v>0.42912000417709401</v>
      </c>
      <c r="AG246" s="155">
        <f t="shared" si="114"/>
        <v>4.4865397585662041</v>
      </c>
      <c r="AH246" s="155">
        <v>0</v>
      </c>
      <c r="AI246" s="155">
        <v>0</v>
      </c>
      <c r="AJ246" s="155">
        <v>0</v>
      </c>
      <c r="AK246" s="155">
        <v>47</v>
      </c>
      <c r="AL246" s="155">
        <v>-1.3324400186538701</v>
      </c>
      <c r="AM246" s="155">
        <v>-1.54648005962371</v>
      </c>
      <c r="AN246" s="155">
        <v>-1.71404004096984</v>
      </c>
      <c r="AO246" s="155">
        <v>-2.9668800830840998</v>
      </c>
      <c r="AP246" s="155">
        <f t="shared" si="115"/>
        <v>0</v>
      </c>
      <c r="AQ246" s="155">
        <f t="shared" si="116"/>
        <v>0</v>
      </c>
      <c r="AR246" s="155">
        <f t="shared" si="117"/>
        <v>0</v>
      </c>
      <c r="AS246" s="155">
        <f t="shared" si="118"/>
        <v>1.1764705882352942</v>
      </c>
      <c r="AT246" s="155">
        <f t="shared" si="119"/>
        <v>1.3324400186538701</v>
      </c>
      <c r="AU246" s="155">
        <f t="shared" si="120"/>
        <v>1.54648005962371</v>
      </c>
      <c r="AV246" s="155">
        <f t="shared" si="121"/>
        <v>1.71404004096984</v>
      </c>
      <c r="AW246" s="155">
        <f t="shared" si="122"/>
        <v>2.9668800830840998</v>
      </c>
      <c r="AX246" s="155">
        <f t="shared" si="123"/>
        <v>4.2120238963254719</v>
      </c>
      <c r="AY246" s="155">
        <f t="shared" si="124"/>
        <v>6.9527982939851238</v>
      </c>
      <c r="AZ246" s="155">
        <f t="shared" si="125"/>
        <v>5.0826285147110024</v>
      </c>
      <c r="BA246" s="155">
        <f t="shared" si="126"/>
        <v>2.2568729583000833</v>
      </c>
      <c r="BB246" s="155">
        <f t="shared" si="127"/>
        <v>2.3686706493875787</v>
      </c>
      <c r="BC246" s="155">
        <f t="shared" si="128"/>
        <v>2.8254663823308541</v>
      </c>
      <c r="BD246" s="155">
        <f t="shared" si="129"/>
        <v>2.5137714191185005</v>
      </c>
      <c r="BE246" s="155">
        <f t="shared" si="130"/>
        <v>2.2388905910892292</v>
      </c>
      <c r="BF246" s="159">
        <f t="shared" si="131"/>
        <v>2.4144232930943672</v>
      </c>
      <c r="BG246" s="223"/>
      <c r="BH246" s="12"/>
      <c r="BI246" s="12"/>
    </row>
    <row r="247" spans="1:61">
      <c r="A247" s="50" t="s">
        <v>18</v>
      </c>
      <c r="B247" s="46" t="s">
        <v>28</v>
      </c>
      <c r="C247" s="160">
        <v>510</v>
      </c>
      <c r="D247" s="285">
        <f>IF('Datos de Indicador'!E77="No dato","x",ROUND(IF('Datos de Indicador'!E77=0,0,IF(LOG('Datos de Indicador'!E77)&gt;D$302,10,IF(LOG('Datos de Indicador'!E77)&lt;D$301,0,10-(D$302-LOG('Datos de Indicador'!E77))/(D$302-D$301)*10))),1))</f>
        <v>10</v>
      </c>
      <c r="E247" s="153">
        <f>IF('Datos de Indicador'!E77="No dato","x",IF('Datos de Indicador'!E77="No dato","x", ('Datos de Indicador'!E77)/'Datos de Indicador'!AX77))</f>
        <v>6.6029313280191779E-2</v>
      </c>
      <c r="F247" s="154">
        <f t="shared" si="99"/>
        <v>10</v>
      </c>
      <c r="G247" s="155">
        <f t="shared" si="100"/>
        <v>10</v>
      </c>
      <c r="H247" s="285">
        <f>IF('Datos de Indicador'!F77="No dato","x",ROUND(IF('Datos de Indicador'!F77=0,0,IF(LOG('Datos de Indicador'!F77*1/40)&gt;H$302,10,IF(LOG('Datos de Indicador'!F77*1/40)&lt;H$301,0,10-(H$302-LOG('Datos de Indicador'!F77*1/40))/(H$302-H$301)*10))),1))</f>
        <v>0</v>
      </c>
      <c r="I247" s="153">
        <f>IF('Datos de Indicador'!F77="No dato","x",IF('Datos de Indicador'!F77="No dato","x",( 'Datos de Indicador'!F77*1/40)/'Datos de Indicador'!AX77))</f>
        <v>0</v>
      </c>
      <c r="J247" s="154">
        <f t="shared" si="101"/>
        <v>0</v>
      </c>
      <c r="K247" s="156">
        <f t="shared" si="102"/>
        <v>0</v>
      </c>
      <c r="L247" s="286">
        <f>IF('Datos de Indicador'!G77="No dato","x",ROUND(IF('Datos de Indicador'!G77=0,0,IF(LOG('Datos de Indicador'!G77)&gt;L$302,10,IF(LOG('Datos de Indicador'!G77)&lt;L$301,0,10-(L$302-LOG('Datos de Indicador'!G77))/(L$302-L$301)*10))),1))</f>
        <v>0</v>
      </c>
      <c r="M247" s="157">
        <f>IF('Datos de Indicador'!G77="No dato","x",IF('Datos de Indicador'!G77="No dato","x", 'Datos de Indicador'!G77/'Datos de Indicador'!AX77))</f>
        <v>0</v>
      </c>
      <c r="N247" s="158">
        <f t="shared" si="103"/>
        <v>0</v>
      </c>
      <c r="O247" s="156">
        <f t="shared" si="104"/>
        <v>0</v>
      </c>
      <c r="P247" s="155">
        <f t="shared" si="105"/>
        <v>0</v>
      </c>
      <c r="Q247" s="285">
        <f>IF('Datos de Indicador'!I77="No dato","x",ROUND(IF('Datos de Indicador'!I77=0,0,IF(LOG('Datos de Indicador'!I77)&gt;Q$302,10,IF(LOG('Datos de Indicador'!I77)&lt;Q$301,0,10-(Q$302-LOG('Datos de Indicador'!I77))/(Q$302-Q$301)*10))),1))</f>
        <v>0</v>
      </c>
      <c r="R247" s="153">
        <f>IF('Datos de Indicador'!I77="No dato","x",IF('Datos de Indicador'!I77="No dato","x",( 'Datos de Indicador'!I77)/'Datos de Indicador'!AX77))</f>
        <v>0</v>
      </c>
      <c r="S247" s="154">
        <f t="shared" si="106"/>
        <v>0</v>
      </c>
      <c r="T247" s="289">
        <f>IF('Datos de Indicador'!J77="No dato","x",ROUND(IF('Datos de Indicador'!J77=0,0,IF(LOG('Datos de Indicador'!J77)&gt;T$302,10,IF(LOG('Datos de Indicador'!J77)&lt;T$301,0,10-(T$302-LOG('Datos de Indicador'!J77))/(T$302-T$301)*10))),1))</f>
        <v>10</v>
      </c>
      <c r="U247" s="307">
        <f>IF('Datos de Indicador'!J77="No dato","x",IF('Datos de Indicador'!J77="No dato","x", ('Datos de Indicador'!J77)/'Datos de Indicador'!AX77))</f>
        <v>3.3619824045645185E-4</v>
      </c>
      <c r="V247" s="289">
        <f t="shared" si="107"/>
        <v>10</v>
      </c>
      <c r="W247" s="292">
        <f t="shared" si="108"/>
        <v>10</v>
      </c>
      <c r="X247" s="289">
        <f>IF('Datos de Indicador'!K77="No dato","x",ROUND(IF('Datos de Indicador'!K77=0,0,IF(LOG('Datos de Indicador'!K77)&gt;X$302,10,IF(LOG('Datos de Indicador'!K77)&lt;X$301,0,10-(X$302-LOG('Datos de Indicador'!K77))/(X$302-X$301)*10))),1))</f>
        <v>0</v>
      </c>
      <c r="Y247" s="310">
        <f>IF('Datos de Indicador'!K77="No dato","x",IF('Datos de Indicador'!K77="No dato","x", ('Datos de Indicador'!K77)/'Datos de Indicador'!AX77))</f>
        <v>0</v>
      </c>
      <c r="Z247" s="289">
        <f t="shared" si="109"/>
        <v>0</v>
      </c>
      <c r="AA247" s="291">
        <f t="shared" si="110"/>
        <v>0</v>
      </c>
      <c r="AB247" s="155">
        <f t="shared" si="111"/>
        <v>0</v>
      </c>
      <c r="AC247" s="155">
        <v>0.18999999761581399</v>
      </c>
      <c r="AD247" s="155">
        <f t="shared" si="112"/>
        <v>4.0425531407620001E-2</v>
      </c>
      <c r="AE247" s="155">
        <v>-0.438840001821518</v>
      </c>
      <c r="AF247" s="155">
        <f t="shared" si="113"/>
        <v>0.438840001821518</v>
      </c>
      <c r="AG247" s="155">
        <f t="shared" si="114"/>
        <v>4.7244251619999957</v>
      </c>
      <c r="AH247" s="155">
        <v>10.2000007629394</v>
      </c>
      <c r="AI247" s="155">
        <v>69.150001525878906</v>
      </c>
      <c r="AJ247" s="155">
        <v>42.119995117199998</v>
      </c>
      <c r="AK247" s="155">
        <v>239</v>
      </c>
      <c r="AL247" s="155">
        <v>-1.5254000425338701</v>
      </c>
      <c r="AM247" s="155">
        <v>-1.7020000219345</v>
      </c>
      <c r="AN247" s="155">
        <v>-1.73239994049072</v>
      </c>
      <c r="AO247" s="155">
        <v>-2.9459998607635498</v>
      </c>
      <c r="AP247" s="155">
        <f t="shared" si="115"/>
        <v>0.39611653448308348</v>
      </c>
      <c r="AQ247" s="155">
        <f t="shared" si="116"/>
        <v>2.123771505824072</v>
      </c>
      <c r="AR247" s="155">
        <f t="shared" si="117"/>
        <v>1.4135649543445217</v>
      </c>
      <c r="AS247" s="155">
        <f t="shared" si="118"/>
        <v>6.5546218487394956</v>
      </c>
      <c r="AT247" s="155">
        <f t="shared" si="119"/>
        <v>1.5254000425338701</v>
      </c>
      <c r="AU247" s="155">
        <f t="shared" si="120"/>
        <v>1.7020000219345</v>
      </c>
      <c r="AV247" s="155">
        <f t="shared" si="121"/>
        <v>1.73239994049072</v>
      </c>
      <c r="AW247" s="155">
        <f t="shared" si="122"/>
        <v>2.9459998607635498</v>
      </c>
      <c r="AX247" s="155">
        <f t="shared" si="123"/>
        <v>1.8031551084694242</v>
      </c>
      <c r="AY247" s="155">
        <f t="shared" si="124"/>
        <v>5.5770997262197497</v>
      </c>
      <c r="AZ247" s="155">
        <f t="shared" si="125"/>
        <v>4.8506592824818826</v>
      </c>
      <c r="BA247" s="155">
        <f t="shared" si="126"/>
        <v>2.6743438316767856</v>
      </c>
      <c r="BB247" s="155">
        <f t="shared" si="127"/>
        <v>3.6998786071587517</v>
      </c>
      <c r="BC247" s="155">
        <f t="shared" si="128"/>
        <v>4.6168118720073039</v>
      </c>
      <c r="BD247" s="155">
        <f t="shared" si="129"/>
        <v>4.377370706137734</v>
      </c>
      <c r="BE247" s="155">
        <f t="shared" si="130"/>
        <v>4.8714942800693803</v>
      </c>
      <c r="BF247" s="159">
        <f t="shared" si="131"/>
        <v>4.1274751155679361</v>
      </c>
      <c r="BG247" s="223"/>
      <c r="BH247" s="12"/>
      <c r="BI247" s="12"/>
    </row>
    <row r="248" spans="1:61">
      <c r="A248" s="48" t="s">
        <v>265</v>
      </c>
      <c r="B248" s="46" t="s">
        <v>276</v>
      </c>
      <c r="C248" s="160">
        <v>1216</v>
      </c>
      <c r="D248" s="285">
        <f>IF('Datos de Indicador'!E185="No dato","x",ROUND(IF('Datos de Indicador'!E185=0,0,IF(LOG('Datos de Indicador'!E185)&gt;D$302,10,IF(LOG('Datos de Indicador'!E185)&lt;D$301,0,10-(D$302-LOG('Datos de Indicador'!E185))/(D$302-D$301)*10))),1))</f>
        <v>0</v>
      </c>
      <c r="E248" s="153">
        <f>IF('Datos de Indicador'!E185="No dato","x",IF('Datos de Indicador'!E185="No dato","x", ('Datos de Indicador'!E185)/'Datos de Indicador'!AX185))</f>
        <v>0</v>
      </c>
      <c r="F248" s="154">
        <f t="shared" si="99"/>
        <v>0</v>
      </c>
      <c r="G248" s="155">
        <f t="shared" si="100"/>
        <v>0</v>
      </c>
      <c r="H248" s="285">
        <f>IF('Datos de Indicador'!F185="No dato","x",ROUND(IF('Datos de Indicador'!F185=0,0,IF(LOG('Datos de Indicador'!F185*1/40)&gt;H$302,10,IF(LOG('Datos de Indicador'!F185*1/40)&lt;H$301,0,10-(H$302-LOG('Datos de Indicador'!F185*1/40))/(H$302-H$301)*10))),1))</f>
        <v>0</v>
      </c>
      <c r="I248" s="153">
        <f>IF('Datos de Indicador'!F185="No dato","x",IF('Datos de Indicador'!F185="No dato","x",( 'Datos de Indicador'!F185*1/40)/'Datos de Indicador'!AX185))</f>
        <v>0</v>
      </c>
      <c r="J248" s="154">
        <f t="shared" si="101"/>
        <v>0</v>
      </c>
      <c r="K248" s="156">
        <f t="shared" si="102"/>
        <v>0</v>
      </c>
      <c r="L248" s="286">
        <f>IF('Datos de Indicador'!G185="No dato","x",ROUND(IF('Datos de Indicador'!G185=0,0,IF(LOG('Datos de Indicador'!G185)&gt;L$302,10,IF(LOG('Datos de Indicador'!G185)&lt;L$301,0,10-(L$302-LOG('Datos de Indicador'!G185))/(L$302-L$301)*10))),1))</f>
        <v>0</v>
      </c>
      <c r="M248" s="157">
        <f>IF('Datos de Indicador'!G185="No dato","x",IF('Datos de Indicador'!G185="No dato","x", 'Datos de Indicador'!G185/'Datos de Indicador'!AX185))</f>
        <v>0</v>
      </c>
      <c r="N248" s="158">
        <f t="shared" si="103"/>
        <v>0</v>
      </c>
      <c r="O248" s="156">
        <f t="shared" si="104"/>
        <v>0</v>
      </c>
      <c r="P248" s="155">
        <f t="shared" si="105"/>
        <v>0</v>
      </c>
      <c r="Q248" s="285">
        <f>IF('Datos de Indicador'!I185="No dato","x",ROUND(IF('Datos de Indicador'!I185=0,0,IF(LOG('Datos de Indicador'!I185)&gt;Q$302,10,IF(LOG('Datos de Indicador'!I185)&lt;Q$301,0,10-(Q$302-LOG('Datos de Indicador'!I185))/(Q$302-Q$301)*10))),1))</f>
        <v>10</v>
      </c>
      <c r="R248" s="153">
        <f>IF('Datos de Indicador'!I185="No dato","x",IF('Datos de Indicador'!I185="No dato","x",( 'Datos de Indicador'!I185)/'Datos de Indicador'!AX185))</f>
        <v>5.5584425835904248E-2</v>
      </c>
      <c r="S248" s="154">
        <f t="shared" si="106"/>
        <v>10</v>
      </c>
      <c r="T248" s="289">
        <f>IF('Datos de Indicador'!J185="No dato","x",ROUND(IF('Datos de Indicador'!J185=0,0,IF(LOG('Datos de Indicador'!J185)&gt;T$302,10,IF(LOG('Datos de Indicador'!J185)&lt;T$301,0,10-(T$302-LOG('Datos de Indicador'!J185))/(T$302-T$301)*10))),1))</f>
        <v>10</v>
      </c>
      <c r="U248" s="307">
        <f>IF('Datos de Indicador'!J185="No dato","x",IF('Datos de Indicador'!J185="No dato","x", ('Datos de Indicador'!J185)/'Datos de Indicador'!AX185))</f>
        <v>3.4006814847948637E-4</v>
      </c>
      <c r="V248" s="289">
        <f t="shared" si="107"/>
        <v>10</v>
      </c>
      <c r="W248" s="292">
        <f t="shared" si="108"/>
        <v>10</v>
      </c>
      <c r="X248" s="289">
        <f>IF('Datos de Indicador'!K185="No dato","x",ROUND(IF('Datos de Indicador'!K185=0,0,IF(LOG('Datos de Indicador'!K185)&gt;X$302,10,IF(LOG('Datos de Indicador'!K185)&lt;X$301,0,10-(X$302-LOG('Datos de Indicador'!K185))/(X$302-X$301)*10))),1))</f>
        <v>0</v>
      </c>
      <c r="Y248" s="310">
        <f>IF('Datos de Indicador'!K185="No dato","x",IF('Datos de Indicador'!K185="No dato","x", ('Datos de Indicador'!K185)/'Datos de Indicador'!AX185))</f>
        <v>0</v>
      </c>
      <c r="Z248" s="289">
        <f t="shared" si="109"/>
        <v>0</v>
      </c>
      <c r="AA248" s="291">
        <f t="shared" si="110"/>
        <v>0</v>
      </c>
      <c r="AB248" s="155">
        <f t="shared" si="111"/>
        <v>10</v>
      </c>
      <c r="AC248" s="155">
        <v>0</v>
      </c>
      <c r="AD248" s="155">
        <f t="shared" si="112"/>
        <v>0</v>
      </c>
      <c r="AE248" s="155">
        <v>-0.49520000815391502</v>
      </c>
      <c r="AF248" s="155">
        <f t="shared" si="113"/>
        <v>0.49520000815391502</v>
      </c>
      <c r="AG248" s="155">
        <f t="shared" si="114"/>
        <v>6.1037694102575593</v>
      </c>
      <c r="AH248" s="155">
        <v>0</v>
      </c>
      <c r="AI248" s="155">
        <v>0.40799999237060502</v>
      </c>
      <c r="AJ248" s="155">
        <v>4.8000000417199998E-2</v>
      </c>
      <c r="AK248" s="155">
        <v>127</v>
      </c>
      <c r="AL248" s="155">
        <v>-1.1782799959182699</v>
      </c>
      <c r="AM248" s="155">
        <v>-1.48259997367858</v>
      </c>
      <c r="AN248" s="155">
        <v>-1.6133999824523899</v>
      </c>
      <c r="AO248" s="155">
        <v>-2.9373998641967698</v>
      </c>
      <c r="AP248" s="155">
        <f t="shared" si="115"/>
        <v>0</v>
      </c>
      <c r="AQ248" s="155">
        <f t="shared" si="116"/>
        <v>1.2530712061500802E-2</v>
      </c>
      <c r="AR248" s="155">
        <f t="shared" si="117"/>
        <v>1.6109004336177821E-3</v>
      </c>
      <c r="AS248" s="155">
        <f t="shared" si="118"/>
        <v>3.4173669467787118</v>
      </c>
      <c r="AT248" s="155">
        <f t="shared" si="119"/>
        <v>1.1782799959182699</v>
      </c>
      <c r="AU248" s="155">
        <f t="shared" si="120"/>
        <v>1.48259997367858</v>
      </c>
      <c r="AV248" s="155">
        <f t="shared" si="121"/>
        <v>1.6133999824523899</v>
      </c>
      <c r="AW248" s="155">
        <f t="shared" si="122"/>
        <v>2.9373998641967698</v>
      </c>
      <c r="AX248" s="155">
        <f t="shared" si="123"/>
        <v>6.1365223475378627</v>
      </c>
      <c r="AY248" s="155">
        <f t="shared" si="124"/>
        <v>7.5178687932167669</v>
      </c>
      <c r="AZ248" s="155">
        <f t="shared" si="125"/>
        <v>6.3541712635826277</v>
      </c>
      <c r="BA248" s="155">
        <f t="shared" si="126"/>
        <v>2.8462887479067636</v>
      </c>
      <c r="BB248" s="155">
        <f t="shared" si="127"/>
        <v>2.6894203912563106</v>
      </c>
      <c r="BC248" s="155">
        <f t="shared" si="128"/>
        <v>2.9217332508797114</v>
      </c>
      <c r="BD248" s="155">
        <f t="shared" si="129"/>
        <v>2.7259636940027079</v>
      </c>
      <c r="BE248" s="155">
        <f t="shared" si="130"/>
        <v>2.7106092824475794</v>
      </c>
      <c r="BF248" s="159">
        <f t="shared" si="131"/>
        <v>2.6839615683762599</v>
      </c>
      <c r="BG248" s="223"/>
      <c r="BH248" s="12"/>
      <c r="BI248" s="12"/>
    </row>
    <row r="249" spans="1:61">
      <c r="A249" s="49" t="s">
        <v>184</v>
      </c>
      <c r="B249" s="46" t="s">
        <v>137</v>
      </c>
      <c r="C249" s="160">
        <v>206</v>
      </c>
      <c r="D249" s="285">
        <f>IF('Datos de Indicador'!E19="No dato","x",ROUND(IF('Datos de Indicador'!E19=0,0,IF(LOG('Datos de Indicador'!E19)&gt;D$302,10,IF(LOG('Datos de Indicador'!E19)&lt;D$301,0,10-(D$302-LOG('Datos de Indicador'!E19))/(D$302-D$301)*10))),1))</f>
        <v>10</v>
      </c>
      <c r="E249" s="153">
        <f>IF('Datos de Indicador'!E19="No dato","x",IF('Datos de Indicador'!E19="No dato","x", ('Datos de Indicador'!E19)/'Datos de Indicador'!AX19))</f>
        <v>5.997158949585174E-2</v>
      </c>
      <c r="F249" s="154">
        <f t="shared" si="99"/>
        <v>10</v>
      </c>
      <c r="G249" s="155">
        <f t="shared" si="100"/>
        <v>10</v>
      </c>
      <c r="H249" s="285">
        <f>IF('Datos de Indicador'!F19="No dato","x",ROUND(IF('Datos de Indicador'!F19=0,0,IF(LOG('Datos de Indicador'!F19*1/40)&gt;H$302,10,IF(LOG('Datos de Indicador'!F19*1/40)&lt;H$301,0,10-(H$302-LOG('Datos de Indicador'!F19*1/40))/(H$302-H$301)*10))),1))</f>
        <v>0</v>
      </c>
      <c r="I249" s="153">
        <f>IF('Datos de Indicador'!F19="No dato","x",IF('Datos de Indicador'!F19="No dato","x",( 'Datos de Indicador'!F19*1/40)/'Datos de Indicador'!AX19))</f>
        <v>0</v>
      </c>
      <c r="J249" s="154">
        <f t="shared" si="101"/>
        <v>0</v>
      </c>
      <c r="K249" s="156">
        <f t="shared" si="102"/>
        <v>0</v>
      </c>
      <c r="L249" s="286">
        <f>IF('Datos de Indicador'!G19="No dato","x",ROUND(IF('Datos de Indicador'!G19=0,0,IF(LOG('Datos de Indicador'!G19)&gt;L$302,10,IF(LOG('Datos de Indicador'!G19)&lt;L$301,0,10-(L$302-LOG('Datos de Indicador'!G19))/(L$302-L$301)*10))),1))</f>
        <v>0</v>
      </c>
      <c r="M249" s="157">
        <f>IF('Datos de Indicador'!G19="No dato","x",IF('Datos de Indicador'!G19="No dato","x", 'Datos de Indicador'!G19/'Datos de Indicador'!AX19))</f>
        <v>0</v>
      </c>
      <c r="N249" s="158">
        <f t="shared" si="103"/>
        <v>0</v>
      </c>
      <c r="O249" s="156">
        <f t="shared" si="104"/>
        <v>0</v>
      </c>
      <c r="P249" s="155">
        <f t="shared" si="105"/>
        <v>0</v>
      </c>
      <c r="Q249" s="285">
        <f>IF('Datos de Indicador'!I19="No dato","x",ROUND(IF('Datos de Indicador'!I19=0,0,IF(LOG('Datos de Indicador'!I19)&gt;Q$302,10,IF(LOG('Datos de Indicador'!I19)&lt;Q$301,0,10-(Q$302-LOG('Datos de Indicador'!I19))/(Q$302-Q$301)*10))),1))</f>
        <v>10</v>
      </c>
      <c r="R249" s="153">
        <f>IF('Datos de Indicador'!I19="No dato","x",IF('Datos de Indicador'!I19="No dato","x",( 'Datos de Indicador'!I19)/'Datos de Indicador'!AX19))</f>
        <v>1.3818338593514225E-2</v>
      </c>
      <c r="S249" s="154">
        <f t="shared" si="106"/>
        <v>10</v>
      </c>
      <c r="T249" s="289">
        <f>IF('Datos de Indicador'!J19="No dato","x",ROUND(IF('Datos de Indicador'!J19=0,0,IF(LOG('Datos de Indicador'!J19)&gt;T$302,10,IF(LOG('Datos de Indicador'!J19)&lt;T$301,0,10-(T$302-LOG('Datos de Indicador'!J19))/(T$302-T$301)*10))),1))</f>
        <v>10</v>
      </c>
      <c r="U249" s="307">
        <f>IF('Datos de Indicador'!J19="No dato","x",IF('Datos de Indicador'!J19="No dato","x", ('Datos de Indicador'!J19)/'Datos de Indicador'!AX19))</f>
        <v>3.1013879139283321E-4</v>
      </c>
      <c r="V249" s="289">
        <f t="shared" si="107"/>
        <v>10</v>
      </c>
      <c r="W249" s="292">
        <f t="shared" si="108"/>
        <v>10</v>
      </c>
      <c r="X249" s="289">
        <f>IF('Datos de Indicador'!K19="No dato","x",ROUND(IF('Datos de Indicador'!K19=0,0,IF(LOG('Datos de Indicador'!K19)&gt;X$302,10,IF(LOG('Datos de Indicador'!K19)&lt;X$301,0,10-(X$302-LOG('Datos de Indicador'!K19))/(X$302-X$301)*10))),1))</f>
        <v>0</v>
      </c>
      <c r="Y249" s="310">
        <f>IF('Datos de Indicador'!K19="No dato","x",IF('Datos de Indicador'!K19="No dato","x", ('Datos de Indicador'!K19)/'Datos de Indicador'!AX19))</f>
        <v>0</v>
      </c>
      <c r="Z249" s="289">
        <f t="shared" si="109"/>
        <v>0</v>
      </c>
      <c r="AA249" s="291">
        <f t="shared" si="110"/>
        <v>0</v>
      </c>
      <c r="AB249" s="155">
        <f t="shared" si="111"/>
        <v>10</v>
      </c>
      <c r="AC249" s="155">
        <v>2.7300000190734801</v>
      </c>
      <c r="AD249" s="155">
        <f t="shared" si="112"/>
        <v>0.58085106788797447</v>
      </c>
      <c r="AE249" s="155">
        <v>-0.47339999675750699</v>
      </c>
      <c r="AF249" s="155">
        <f t="shared" si="113"/>
        <v>0.47339999675750699</v>
      </c>
      <c r="AG249" s="155">
        <f t="shared" si="114"/>
        <v>5.5702400108064456</v>
      </c>
      <c r="AH249" s="155">
        <v>90.019996643066406</v>
      </c>
      <c r="AI249" s="155">
        <v>182.62599182128901</v>
      </c>
      <c r="AJ249" s="155">
        <v>138.18199157699999</v>
      </c>
      <c r="AK249" s="155">
        <v>294</v>
      </c>
      <c r="AL249" s="155">
        <v>-1.1574399471282899</v>
      </c>
      <c r="AM249" s="155">
        <v>-1.76495993137359</v>
      </c>
      <c r="AN249" s="155">
        <v>-1.5713599920272801</v>
      </c>
      <c r="AO249" s="155">
        <v>-2.8012399673461901</v>
      </c>
      <c r="AP249" s="155">
        <f t="shared" si="115"/>
        <v>3.4959221997307344</v>
      </c>
      <c r="AQ249" s="155">
        <f t="shared" si="116"/>
        <v>5.6089062775763097</v>
      </c>
      <c r="AR249" s="155">
        <f t="shared" si="117"/>
        <v>4.6374464211419859</v>
      </c>
      <c r="AS249" s="155">
        <f t="shared" si="118"/>
        <v>8.0952380952380949</v>
      </c>
      <c r="AT249" s="155">
        <f t="shared" si="119"/>
        <v>1.1574399471282899</v>
      </c>
      <c r="AU249" s="155">
        <f t="shared" si="120"/>
        <v>1.76495993137359</v>
      </c>
      <c r="AV249" s="155">
        <f t="shared" si="121"/>
        <v>1.5713599920272801</v>
      </c>
      <c r="AW249" s="155">
        <f t="shared" si="122"/>
        <v>2.8012399673461901</v>
      </c>
      <c r="AX249" s="155">
        <f t="shared" si="123"/>
        <v>6.3966847483199007</v>
      </c>
      <c r="AY249" s="155">
        <f t="shared" si="124"/>
        <v>5.0201689248290879</v>
      </c>
      <c r="AZ249" s="155">
        <f t="shared" si="125"/>
        <v>6.8853279995299967</v>
      </c>
      <c r="BA249" s="155">
        <f t="shared" si="126"/>
        <v>5.5686156553721791</v>
      </c>
      <c r="BB249" s="155">
        <f t="shared" si="127"/>
        <v>4.9821011580084393</v>
      </c>
      <c r="BC249" s="155">
        <f t="shared" si="128"/>
        <v>5.1048458670675663</v>
      </c>
      <c r="BD249" s="155">
        <f t="shared" si="129"/>
        <v>5.2537957367786641</v>
      </c>
      <c r="BE249" s="155">
        <f t="shared" si="130"/>
        <v>5.6106422917683787</v>
      </c>
      <c r="BF249" s="159">
        <f t="shared" si="131"/>
        <v>4.3585151797824038</v>
      </c>
      <c r="BG249" s="223"/>
      <c r="BH249" s="12"/>
      <c r="BI249" s="12"/>
    </row>
    <row r="250" spans="1:61">
      <c r="A250" s="48" t="s">
        <v>280</v>
      </c>
      <c r="B250" s="46" t="s">
        <v>137</v>
      </c>
      <c r="C250" s="160">
        <v>1414</v>
      </c>
      <c r="D250" s="285">
        <f>IF('Datos de Indicador'!E230="No dato","x",ROUND(IF('Datos de Indicador'!E230=0,0,IF(LOG('Datos de Indicador'!E230)&gt;D$302,10,IF(LOG('Datos de Indicador'!E230)&lt;D$301,0,10-(D$302-LOG('Datos de Indicador'!E230))/(D$302-D$301)*10))),1))</f>
        <v>0</v>
      </c>
      <c r="E250" s="153">
        <f>IF('Datos de Indicador'!E230="No dato","x",IF('Datos de Indicador'!E230="No dato","x", ('Datos de Indicador'!E230)/'Datos de Indicador'!AX230))</f>
        <v>0</v>
      </c>
      <c r="F250" s="154">
        <f t="shared" si="99"/>
        <v>0</v>
      </c>
      <c r="G250" s="155">
        <f t="shared" si="100"/>
        <v>0</v>
      </c>
      <c r="H250" s="285">
        <f>IF('Datos de Indicador'!F230="No dato","x",ROUND(IF('Datos de Indicador'!F230=0,0,IF(LOG('Datos de Indicador'!F230*1/40)&gt;H$302,10,IF(LOG('Datos de Indicador'!F230*1/40)&lt;H$301,0,10-(H$302-LOG('Datos de Indicador'!F230*1/40))/(H$302-H$301)*10))),1))</f>
        <v>0</v>
      </c>
      <c r="I250" s="153">
        <f>IF('Datos de Indicador'!F230="No dato","x",IF('Datos de Indicador'!F230="No dato","x",( 'Datos de Indicador'!F230*1/40)/'Datos de Indicador'!AX230))</f>
        <v>0</v>
      </c>
      <c r="J250" s="154">
        <f t="shared" si="101"/>
        <v>0</v>
      </c>
      <c r="K250" s="156">
        <f t="shared" si="102"/>
        <v>0</v>
      </c>
      <c r="L250" s="286">
        <f>IF('Datos de Indicador'!G230="No dato","x",ROUND(IF('Datos de Indicador'!G230=0,0,IF(LOG('Datos de Indicador'!G230)&gt;L$302,10,IF(LOG('Datos de Indicador'!G230)&lt;L$301,0,10-(L$302-LOG('Datos de Indicador'!G230))/(L$302-L$301)*10))),1))</f>
        <v>0</v>
      </c>
      <c r="M250" s="157">
        <f>IF('Datos de Indicador'!G230="No dato","x",IF('Datos de Indicador'!G230="No dato","x", 'Datos de Indicador'!G230/'Datos de Indicador'!AX230))</f>
        <v>0</v>
      </c>
      <c r="N250" s="158">
        <f t="shared" si="103"/>
        <v>0</v>
      </c>
      <c r="O250" s="156">
        <f t="shared" si="104"/>
        <v>0</v>
      </c>
      <c r="P250" s="155">
        <f t="shared" si="105"/>
        <v>0</v>
      </c>
      <c r="Q250" s="285">
        <f>IF('Datos de Indicador'!I230="No dato","x",ROUND(IF('Datos de Indicador'!I230=0,0,IF(LOG('Datos de Indicador'!I230)&gt;Q$302,10,IF(LOG('Datos de Indicador'!I230)&lt;Q$301,0,10-(Q$302-LOG('Datos de Indicador'!I230))/(Q$302-Q$301)*10))),1))</f>
        <v>0</v>
      </c>
      <c r="R250" s="153">
        <f>IF('Datos de Indicador'!I230="No dato","x",IF('Datos de Indicador'!I230="No dato","x",( 'Datos de Indicador'!I230)/'Datos de Indicador'!AX230))</f>
        <v>0</v>
      </c>
      <c r="S250" s="154">
        <f t="shared" si="106"/>
        <v>0</v>
      </c>
      <c r="T250" s="289">
        <f>IF('Datos de Indicador'!J230="No dato","x",ROUND(IF('Datos de Indicador'!J230=0,0,IF(LOG('Datos de Indicador'!J230)&gt;T$302,10,IF(LOG('Datos de Indicador'!J230)&lt;T$301,0,10-(T$302-LOG('Datos de Indicador'!J230))/(T$302-T$301)*10))),1))</f>
        <v>10</v>
      </c>
      <c r="U250" s="307">
        <f>IF('Datos de Indicador'!J230="No dato","x",IF('Datos de Indicador'!J230="No dato","x", ('Datos de Indicador'!J230)/'Datos de Indicador'!AX230))</f>
        <v>3.3589659011256339E-4</v>
      </c>
      <c r="V250" s="289">
        <f t="shared" si="107"/>
        <v>10</v>
      </c>
      <c r="W250" s="292">
        <f t="shared" si="108"/>
        <v>10</v>
      </c>
      <c r="X250" s="289">
        <f>IF('Datos de Indicador'!K230="No dato","x",ROUND(IF('Datos de Indicador'!K230=0,0,IF(LOG('Datos de Indicador'!K230)&gt;X$302,10,IF(LOG('Datos de Indicador'!K230)&lt;X$301,0,10-(X$302-LOG('Datos de Indicador'!K230))/(X$302-X$301)*10))),1))</f>
        <v>10</v>
      </c>
      <c r="Y250" s="310">
        <f>IF('Datos de Indicador'!K230="No dato","x",IF('Datos de Indicador'!K230="No dato","x", ('Datos de Indicador'!K230)/'Datos de Indicador'!AX230))</f>
        <v>1.8965101902377278E-3</v>
      </c>
      <c r="Z250" s="289">
        <f t="shared" si="109"/>
        <v>10</v>
      </c>
      <c r="AA250" s="291">
        <f t="shared" si="110"/>
        <v>10</v>
      </c>
      <c r="AB250" s="155">
        <f t="shared" si="111"/>
        <v>0</v>
      </c>
      <c r="AC250" s="155">
        <v>0</v>
      </c>
      <c r="AD250" s="155">
        <f t="shared" si="112"/>
        <v>0</v>
      </c>
      <c r="AE250" s="155">
        <v>-0.49628001451492298</v>
      </c>
      <c r="AF250" s="155">
        <f t="shared" si="113"/>
        <v>0.49628001451492298</v>
      </c>
      <c r="AG250" s="155">
        <f t="shared" si="114"/>
        <v>6.130201283833868</v>
      </c>
      <c r="AH250" s="155">
        <v>1.0000000000000001E-15</v>
      </c>
      <c r="AI250" s="155">
        <v>1.2200000000000001E-13</v>
      </c>
      <c r="AJ250" s="155">
        <v>6.3238307548399995E-14</v>
      </c>
      <c r="AK250" s="155">
        <v>57</v>
      </c>
      <c r="AL250" s="155">
        <v>-1.3420000076293901</v>
      </c>
      <c r="AM250" s="155">
        <v>-1.5509999990463199</v>
      </c>
      <c r="AN250" s="155">
        <v>-1.58000004291534</v>
      </c>
      <c r="AO250" s="155">
        <v>-2.9679999351501398</v>
      </c>
      <c r="AP250" s="155">
        <f t="shared" si="115"/>
        <v>3.8834951456310684E-17</v>
      </c>
      <c r="AQ250" s="155">
        <f t="shared" si="116"/>
        <v>3.7469286766909231E-15</v>
      </c>
      <c r="AR250" s="155">
        <f t="shared" si="117"/>
        <v>2.122304503448891E-15</v>
      </c>
      <c r="AS250" s="155">
        <f t="shared" si="118"/>
        <v>1.4565826330532214</v>
      </c>
      <c r="AT250" s="155">
        <f t="shared" si="119"/>
        <v>1.3420000076293901</v>
      </c>
      <c r="AU250" s="155">
        <f t="shared" si="120"/>
        <v>1.5509999990463199</v>
      </c>
      <c r="AV250" s="155">
        <f t="shared" si="121"/>
        <v>1.58000004291534</v>
      </c>
      <c r="AW250" s="155">
        <f t="shared" si="122"/>
        <v>2.9679999351501398</v>
      </c>
      <c r="AX250" s="155">
        <f t="shared" si="123"/>
        <v>4.092679181330519</v>
      </c>
      <c r="AY250" s="155">
        <f t="shared" si="124"/>
        <v>6.912815811365661</v>
      </c>
      <c r="AZ250" s="155">
        <f t="shared" si="125"/>
        <v>6.7761647675284022</v>
      </c>
      <c r="BA250" s="155">
        <f t="shared" si="126"/>
        <v>2.2344830807937348</v>
      </c>
      <c r="BB250" s="155">
        <f t="shared" si="127"/>
        <v>4.0154465302217526</v>
      </c>
      <c r="BC250" s="155">
        <f t="shared" si="128"/>
        <v>4.4854693018942777</v>
      </c>
      <c r="BD250" s="155">
        <f t="shared" si="129"/>
        <v>4.4626941279214014</v>
      </c>
      <c r="BE250" s="155">
        <f t="shared" si="130"/>
        <v>3.9485109523078261</v>
      </c>
      <c r="BF250" s="159">
        <f t="shared" si="131"/>
        <v>4.355033547305645</v>
      </c>
      <c r="BG250" s="223"/>
      <c r="BH250" s="12"/>
      <c r="BI250" s="12"/>
    </row>
    <row r="251" spans="1:61">
      <c r="A251" s="48" t="s">
        <v>61</v>
      </c>
      <c r="B251" s="46" t="s">
        <v>236</v>
      </c>
      <c r="C251" s="160">
        <v>823</v>
      </c>
      <c r="D251" s="285">
        <f>IF('Datos de Indicador'!E137="No dato","x",ROUND(IF('Datos de Indicador'!E137=0,0,IF(LOG('Datos de Indicador'!E137)&gt;D$302,10,IF(LOG('Datos de Indicador'!E137)&lt;D$301,0,10-(D$302-LOG('Datos de Indicador'!E137))/(D$302-D$301)*10))),1))</f>
        <v>10</v>
      </c>
      <c r="E251" s="153">
        <f>IF('Datos de Indicador'!E137="No dato","x",IF('Datos de Indicador'!E137="No dato","x", ('Datos de Indicador'!E137)/'Datos de Indicador'!AX137))</f>
        <v>7.1319062588975184E-3</v>
      </c>
      <c r="F251" s="154">
        <f t="shared" si="99"/>
        <v>10</v>
      </c>
      <c r="G251" s="155">
        <f t="shared" si="100"/>
        <v>10</v>
      </c>
      <c r="H251" s="285">
        <f>IF('Datos de Indicador'!F137="No dato","x",ROUND(IF('Datos de Indicador'!F137=0,0,IF(LOG('Datos de Indicador'!F137*1/40)&gt;H$302,10,IF(LOG('Datos de Indicador'!F137*1/40)&lt;H$301,0,10-(H$302-LOG('Datos de Indicador'!F137*1/40))/(H$302-H$301)*10))),1))</f>
        <v>0</v>
      </c>
      <c r="I251" s="153">
        <f>IF('Datos de Indicador'!F137="No dato","x",IF('Datos de Indicador'!F137="No dato","x",( 'Datos de Indicador'!F137*1/40)/'Datos de Indicador'!AX137))</f>
        <v>0</v>
      </c>
      <c r="J251" s="154">
        <f t="shared" si="101"/>
        <v>0</v>
      </c>
      <c r="K251" s="156">
        <f t="shared" si="102"/>
        <v>0</v>
      </c>
      <c r="L251" s="286">
        <f>IF('Datos de Indicador'!G137="No dato","x",ROUND(IF('Datos de Indicador'!G137=0,0,IF(LOG('Datos de Indicador'!G137)&gt;L$302,10,IF(LOG('Datos de Indicador'!G137)&lt;L$301,0,10-(L$302-LOG('Datos de Indicador'!G137))/(L$302-L$301)*10))),1))</f>
        <v>0</v>
      </c>
      <c r="M251" s="157">
        <f>IF('Datos de Indicador'!G137="No dato","x",IF('Datos de Indicador'!G137="No dato","x", 'Datos de Indicador'!G137/'Datos de Indicador'!AX137))</f>
        <v>0</v>
      </c>
      <c r="N251" s="158">
        <f t="shared" si="103"/>
        <v>0</v>
      </c>
      <c r="O251" s="156">
        <f t="shared" si="104"/>
        <v>0</v>
      </c>
      <c r="P251" s="155">
        <f t="shared" si="105"/>
        <v>0</v>
      </c>
      <c r="Q251" s="285">
        <f>IF('Datos de Indicador'!I137="No dato","x",ROUND(IF('Datos de Indicador'!I137=0,0,IF(LOG('Datos de Indicador'!I137)&gt;Q$302,10,IF(LOG('Datos de Indicador'!I137)&lt;Q$301,0,10-(Q$302-LOG('Datos de Indicador'!I137))/(Q$302-Q$301)*10))),1))</f>
        <v>0</v>
      </c>
      <c r="R251" s="153">
        <f>IF('Datos de Indicador'!I137="No dato","x",IF('Datos de Indicador'!I137="No dato","x",( 'Datos de Indicador'!I137)/'Datos de Indicador'!AX137))</f>
        <v>0</v>
      </c>
      <c r="S251" s="154">
        <f t="shared" si="106"/>
        <v>0</v>
      </c>
      <c r="T251" s="289">
        <f>IF('Datos de Indicador'!J137="No dato","x",ROUND(IF('Datos de Indicador'!J137=0,0,IF(LOG('Datos de Indicador'!J137)&gt;T$302,10,IF(LOG('Datos de Indicador'!J137)&lt;T$301,0,10-(T$302-LOG('Datos de Indicador'!J137))/(T$302-T$301)*10))),1))</f>
        <v>10</v>
      </c>
      <c r="U251" s="307">
        <f>IF('Datos de Indicador'!J137="No dato","x",IF('Datos de Indicador'!J137="No dato","x", ('Datos de Indicador'!J137)/'Datos de Indicador'!AX137))</f>
        <v>4.0526069570928598E-4</v>
      </c>
      <c r="V251" s="289">
        <f t="shared" si="107"/>
        <v>10</v>
      </c>
      <c r="W251" s="292">
        <f t="shared" si="108"/>
        <v>10</v>
      </c>
      <c r="X251" s="289">
        <f>IF('Datos de Indicador'!K137="No dato","x",ROUND(IF('Datos de Indicador'!K137=0,0,IF(LOG('Datos de Indicador'!K137)&gt;X$302,10,IF(LOG('Datos de Indicador'!K137)&lt;X$301,0,10-(X$302-LOG('Datos de Indicador'!K137))/(X$302-X$301)*10))),1))</f>
        <v>10</v>
      </c>
      <c r="Y251" s="310">
        <f>IF('Datos de Indicador'!K137="No dato","x",IF('Datos de Indicador'!K137="No dato","x", ('Datos de Indicador'!K137)/'Datos de Indicador'!AX137))</f>
        <v>3.4408877530885031E-4</v>
      </c>
      <c r="Z251" s="289">
        <f t="shared" si="109"/>
        <v>10</v>
      </c>
      <c r="AA251" s="291">
        <f t="shared" si="110"/>
        <v>10</v>
      </c>
      <c r="AB251" s="155">
        <f t="shared" si="111"/>
        <v>0</v>
      </c>
      <c r="AC251" s="155">
        <v>0</v>
      </c>
      <c r="AD251" s="155">
        <f t="shared" si="112"/>
        <v>0</v>
      </c>
      <c r="AE251" s="155">
        <v>-0.44879999756812999</v>
      </c>
      <c r="AF251" s="155">
        <f t="shared" si="113"/>
        <v>0.44879999756812999</v>
      </c>
      <c r="AG251" s="155">
        <f t="shared" si="114"/>
        <v>4.9681842340755775</v>
      </c>
      <c r="AH251" s="155">
        <v>0</v>
      </c>
      <c r="AI251" s="155">
        <v>9.0000003576279006E-2</v>
      </c>
      <c r="AJ251" s="155">
        <v>0</v>
      </c>
      <c r="AK251" s="155">
        <v>56</v>
      </c>
      <c r="AL251" s="155">
        <v>-1.33135998249054</v>
      </c>
      <c r="AM251" s="155">
        <v>-1.6727600097656199</v>
      </c>
      <c r="AN251" s="155">
        <v>-1.8193999528884801</v>
      </c>
      <c r="AO251" s="155">
        <v>-3.00611996650695</v>
      </c>
      <c r="AP251" s="155">
        <f t="shared" si="115"/>
        <v>0</v>
      </c>
      <c r="AQ251" s="155">
        <f t="shared" si="116"/>
        <v>2.7641278221495528E-3</v>
      </c>
      <c r="AR251" s="155">
        <f t="shared" si="117"/>
        <v>0</v>
      </c>
      <c r="AS251" s="155">
        <f t="shared" si="118"/>
        <v>1.4285714285714284</v>
      </c>
      <c r="AT251" s="155">
        <f t="shared" si="119"/>
        <v>1.33135998249054</v>
      </c>
      <c r="AU251" s="155">
        <f t="shared" si="120"/>
        <v>1.6727600097656199</v>
      </c>
      <c r="AV251" s="155">
        <f t="shared" si="121"/>
        <v>1.8193999528884801</v>
      </c>
      <c r="AW251" s="155">
        <f t="shared" si="122"/>
        <v>3.00611996650695</v>
      </c>
      <c r="AX251" s="155">
        <f t="shared" si="123"/>
        <v>4.2255068206705664</v>
      </c>
      <c r="AY251" s="155">
        <f t="shared" si="124"/>
        <v>5.8357510418739045</v>
      </c>
      <c r="AZ251" s="155">
        <f t="shared" si="125"/>
        <v>3.7514524999566907</v>
      </c>
      <c r="BA251" s="155">
        <f t="shared" si="126"/>
        <v>1.4723263116096963</v>
      </c>
      <c r="BB251" s="155">
        <f t="shared" si="127"/>
        <v>5.7042511367784279</v>
      </c>
      <c r="BC251" s="155">
        <f t="shared" si="128"/>
        <v>5.973085861616009</v>
      </c>
      <c r="BD251" s="155">
        <f t="shared" si="129"/>
        <v>5.625242083326115</v>
      </c>
      <c r="BE251" s="155">
        <f t="shared" si="130"/>
        <v>5.4834829566968537</v>
      </c>
      <c r="BF251" s="159">
        <f t="shared" si="131"/>
        <v>5.8280307056792635</v>
      </c>
      <c r="BG251" s="223"/>
      <c r="BH251" s="12"/>
      <c r="BI251" s="12"/>
    </row>
    <row r="252" spans="1:61">
      <c r="A252" s="48" t="s">
        <v>249</v>
      </c>
      <c r="B252" s="46" t="s">
        <v>236</v>
      </c>
      <c r="C252" s="160">
        <v>1015</v>
      </c>
      <c r="D252" s="285">
        <f>IF('Datos de Indicador'!E163="No dato","x",ROUND(IF('Datos de Indicador'!E163=0,0,IF(LOG('Datos de Indicador'!E163)&gt;D$302,10,IF(LOG('Datos de Indicador'!E163)&lt;D$301,0,10-(D$302-LOG('Datos de Indicador'!E163))/(D$302-D$301)*10))),1))</f>
        <v>0</v>
      </c>
      <c r="E252" s="153">
        <f>IF('Datos de Indicador'!E163="No dato","x",IF('Datos de Indicador'!E163="No dato","x", ('Datos de Indicador'!E163)/'Datos de Indicador'!AX163))</f>
        <v>0</v>
      </c>
      <c r="F252" s="154">
        <f t="shared" si="99"/>
        <v>0</v>
      </c>
      <c r="G252" s="155">
        <f t="shared" si="100"/>
        <v>0</v>
      </c>
      <c r="H252" s="285">
        <f>IF('Datos de Indicador'!F163="No dato","x",ROUND(IF('Datos de Indicador'!F163=0,0,IF(LOG('Datos de Indicador'!F163*1/40)&gt;H$302,10,IF(LOG('Datos de Indicador'!F163*1/40)&lt;H$301,0,10-(H$302-LOG('Datos de Indicador'!F163*1/40))/(H$302-H$301)*10))),1))</f>
        <v>0</v>
      </c>
      <c r="I252" s="153">
        <f>IF('Datos de Indicador'!F163="No dato","x",IF('Datos de Indicador'!F163="No dato","x",( 'Datos de Indicador'!F163*1/40)/'Datos de Indicador'!AX163))</f>
        <v>0</v>
      </c>
      <c r="J252" s="154">
        <f t="shared" si="101"/>
        <v>0</v>
      </c>
      <c r="K252" s="156">
        <f t="shared" si="102"/>
        <v>0</v>
      </c>
      <c r="L252" s="286">
        <f>IF('Datos de Indicador'!G163="No dato","x",ROUND(IF('Datos de Indicador'!G163=0,0,IF(LOG('Datos de Indicador'!G163)&gt;L$302,10,IF(LOG('Datos de Indicador'!G163)&lt;L$301,0,10-(L$302-LOG('Datos de Indicador'!G163))/(L$302-L$301)*10))),1))</f>
        <v>0</v>
      </c>
      <c r="M252" s="157">
        <f>IF('Datos de Indicador'!G163="No dato","x",IF('Datos de Indicador'!G163="No dato","x", 'Datos de Indicador'!G163/'Datos de Indicador'!AX163))</f>
        <v>0</v>
      </c>
      <c r="N252" s="158">
        <f t="shared" si="103"/>
        <v>0</v>
      </c>
      <c r="O252" s="156">
        <f t="shared" si="104"/>
        <v>0</v>
      </c>
      <c r="P252" s="155">
        <f t="shared" si="105"/>
        <v>0</v>
      </c>
      <c r="Q252" s="285">
        <f>IF('Datos de Indicador'!I163="No dato","x",ROUND(IF('Datos de Indicador'!I163=0,0,IF(LOG('Datos de Indicador'!I163)&gt;Q$302,10,IF(LOG('Datos de Indicador'!I163)&lt;Q$301,0,10-(Q$302-LOG('Datos de Indicador'!I163))/(Q$302-Q$301)*10))),1))</f>
        <v>10</v>
      </c>
      <c r="R252" s="153">
        <f>IF('Datos de Indicador'!I163="No dato","x",IF('Datos de Indicador'!I163="No dato","x",( 'Datos de Indicador'!I163)/'Datos de Indicador'!AX163))</f>
        <v>0.10364889937467073</v>
      </c>
      <c r="S252" s="154">
        <f t="shared" si="106"/>
        <v>10</v>
      </c>
      <c r="T252" s="289">
        <f>IF('Datos de Indicador'!J163="No dato","x",ROUND(IF('Datos de Indicador'!J163=0,0,IF(LOG('Datos de Indicador'!J163)&gt;T$302,10,IF(LOG('Datos de Indicador'!J163)&lt;T$301,0,10-(T$302-LOG('Datos de Indicador'!J163))/(T$302-T$301)*10))),1))</f>
        <v>10</v>
      </c>
      <c r="U252" s="307">
        <f>IF('Datos de Indicador'!J163="No dato","x",IF('Datos de Indicador'!J163="No dato","x", ('Datos de Indicador'!J163)/'Datos de Indicador'!AX163))</f>
        <v>3.2016629635568173E-4</v>
      </c>
      <c r="V252" s="289">
        <f t="shared" si="107"/>
        <v>10</v>
      </c>
      <c r="W252" s="292">
        <f t="shared" si="108"/>
        <v>10</v>
      </c>
      <c r="X252" s="289">
        <f>IF('Datos de Indicador'!K163="No dato","x",ROUND(IF('Datos de Indicador'!K163=0,0,IF(LOG('Datos de Indicador'!K163)&gt;X$302,10,IF(LOG('Datos de Indicador'!K163)&lt;X$301,0,10-(X$302-LOG('Datos de Indicador'!K163))/(X$302-X$301)*10))),1))</f>
        <v>0</v>
      </c>
      <c r="Y252" s="310">
        <f>IF('Datos de Indicador'!K163="No dato","x",IF('Datos de Indicador'!K163="No dato","x", ('Datos de Indicador'!K163)/'Datos de Indicador'!AX163))</f>
        <v>0</v>
      </c>
      <c r="Z252" s="289">
        <f t="shared" si="109"/>
        <v>0</v>
      </c>
      <c r="AA252" s="291">
        <f t="shared" si="110"/>
        <v>0</v>
      </c>
      <c r="AB252" s="155">
        <f t="shared" si="111"/>
        <v>10</v>
      </c>
      <c r="AC252" s="155">
        <v>0.39200001955032299</v>
      </c>
      <c r="AD252" s="155">
        <f t="shared" si="112"/>
        <v>8.3404259478792125E-2</v>
      </c>
      <c r="AE252" s="155">
        <v>-0.404000014066696</v>
      </c>
      <c r="AF252" s="155">
        <f t="shared" si="113"/>
        <v>0.404000014066696</v>
      </c>
      <c r="AG252" s="155">
        <f t="shared" si="114"/>
        <v>3.8717578213408483</v>
      </c>
      <c r="AH252" s="155">
        <v>27.273998260498001</v>
      </c>
      <c r="AI252" s="155">
        <v>73.529998779296804</v>
      </c>
      <c r="AJ252" s="155">
        <v>48.752002716100002</v>
      </c>
      <c r="AK252" s="155">
        <v>258</v>
      </c>
      <c r="AL252" s="155">
        <v>-1.2560000419616699</v>
      </c>
      <c r="AM252" s="155">
        <v>-1.50176000595092</v>
      </c>
      <c r="AN252" s="155">
        <v>-1.6405600309371899</v>
      </c>
      <c r="AO252" s="155">
        <v>-2.9466800689697199</v>
      </c>
      <c r="AP252" s="155">
        <f t="shared" si="115"/>
        <v>1.0591843984659417</v>
      </c>
      <c r="AQ252" s="155">
        <f t="shared" si="116"/>
        <v>2.258292303468818</v>
      </c>
      <c r="AR252" s="155">
        <f t="shared" si="117"/>
        <v>1.6361379506771674</v>
      </c>
      <c r="AS252" s="155">
        <f t="shared" si="118"/>
        <v>7.086834733893558</v>
      </c>
      <c r="AT252" s="155">
        <f t="shared" si="119"/>
        <v>1.2560000419616699</v>
      </c>
      <c r="AU252" s="155">
        <f t="shared" si="120"/>
        <v>1.50176000595092</v>
      </c>
      <c r="AV252" s="155">
        <f t="shared" si="121"/>
        <v>1.6405600309371899</v>
      </c>
      <c r="AW252" s="155">
        <f t="shared" si="122"/>
        <v>2.9466800689697199</v>
      </c>
      <c r="AX252" s="155">
        <f t="shared" si="123"/>
        <v>5.1662830754847562</v>
      </c>
      <c r="AY252" s="155">
        <f t="shared" si="124"/>
        <v>7.3483829692508253</v>
      </c>
      <c r="AZ252" s="155">
        <f t="shared" si="125"/>
        <v>6.011016030779766</v>
      </c>
      <c r="BA252" s="155">
        <f t="shared" si="126"/>
        <v>2.6607440189186442</v>
      </c>
      <c r="BB252" s="155">
        <f t="shared" si="127"/>
        <v>2.7042445789917831</v>
      </c>
      <c r="BC252" s="155">
        <f t="shared" si="128"/>
        <v>3.2677792121199403</v>
      </c>
      <c r="BD252" s="155">
        <f t="shared" si="129"/>
        <v>2.941192330242822</v>
      </c>
      <c r="BE252" s="155">
        <f t="shared" si="130"/>
        <v>3.2912631254687006</v>
      </c>
      <c r="BF252" s="159">
        <f t="shared" si="131"/>
        <v>2.3258603468032732</v>
      </c>
      <c r="BG252" s="223"/>
      <c r="BH252" s="12"/>
      <c r="BI252" s="12"/>
    </row>
    <row r="253" spans="1:61">
      <c r="A253" s="48" t="s">
        <v>265</v>
      </c>
      <c r="B253" s="46" t="s">
        <v>277</v>
      </c>
      <c r="C253" s="160">
        <v>1217</v>
      </c>
      <c r="D253" s="285">
        <f>IF('Datos de Indicador'!E186="No dato","x",ROUND(IF('Datos de Indicador'!E186=0,0,IF(LOG('Datos de Indicador'!E186)&gt;D$302,10,IF(LOG('Datos de Indicador'!E186)&lt;D$301,0,10-(D$302-LOG('Datos de Indicador'!E186))/(D$302-D$301)*10))),1))</f>
        <v>0</v>
      </c>
      <c r="E253" s="153">
        <f>IF('Datos de Indicador'!E186="No dato","x",IF('Datos de Indicador'!E186="No dato","x", ('Datos de Indicador'!E186)/'Datos de Indicador'!AX186))</f>
        <v>0</v>
      </c>
      <c r="F253" s="154">
        <f t="shared" si="99"/>
        <v>0</v>
      </c>
      <c r="G253" s="155">
        <f t="shared" si="100"/>
        <v>0</v>
      </c>
      <c r="H253" s="285">
        <f>IF('Datos de Indicador'!F186="No dato","x",ROUND(IF('Datos de Indicador'!F186=0,0,IF(LOG('Datos de Indicador'!F186*1/40)&gt;H$302,10,IF(LOG('Datos de Indicador'!F186*1/40)&lt;H$301,0,10-(H$302-LOG('Datos de Indicador'!F186*1/40))/(H$302-H$301)*10))),1))</f>
        <v>0</v>
      </c>
      <c r="I253" s="153">
        <f>IF('Datos de Indicador'!F186="No dato","x",IF('Datos de Indicador'!F186="No dato","x",( 'Datos de Indicador'!F186*1/40)/'Datos de Indicador'!AX186))</f>
        <v>0</v>
      </c>
      <c r="J253" s="154">
        <f t="shared" si="101"/>
        <v>0</v>
      </c>
      <c r="K253" s="156">
        <f t="shared" si="102"/>
        <v>0</v>
      </c>
      <c r="L253" s="286">
        <f>IF('Datos de Indicador'!G186="No dato","x",ROUND(IF('Datos de Indicador'!G186=0,0,IF(LOG('Datos de Indicador'!G186)&gt;L$302,10,IF(LOG('Datos de Indicador'!G186)&lt;L$301,0,10-(L$302-LOG('Datos de Indicador'!G186))/(L$302-L$301)*10))),1))</f>
        <v>0</v>
      </c>
      <c r="M253" s="157">
        <f>IF('Datos de Indicador'!G186="No dato","x",IF('Datos de Indicador'!G186="No dato","x", 'Datos de Indicador'!G186/'Datos de Indicador'!AX186))</f>
        <v>0</v>
      </c>
      <c r="N253" s="158">
        <f t="shared" si="103"/>
        <v>0</v>
      </c>
      <c r="O253" s="156">
        <f t="shared" si="104"/>
        <v>0</v>
      </c>
      <c r="P253" s="155">
        <f t="shared" si="105"/>
        <v>0</v>
      </c>
      <c r="Q253" s="285">
        <f>IF('Datos de Indicador'!I186="No dato","x",ROUND(IF('Datos de Indicador'!I186=0,0,IF(LOG('Datos de Indicador'!I186)&gt;Q$302,10,IF(LOG('Datos de Indicador'!I186)&lt;Q$301,0,10-(Q$302-LOG('Datos de Indicador'!I186))/(Q$302-Q$301)*10))),1))</f>
        <v>10</v>
      </c>
      <c r="R253" s="153">
        <f>IF('Datos de Indicador'!I186="No dato","x",IF('Datos de Indicador'!I186="No dato","x",( 'Datos de Indicador'!I186)/'Datos de Indicador'!AX186))</f>
        <v>2.0161924298448274E-2</v>
      </c>
      <c r="S253" s="154">
        <f t="shared" si="106"/>
        <v>10</v>
      </c>
      <c r="T253" s="289">
        <f>IF('Datos de Indicador'!J186="No dato","x",ROUND(IF('Datos de Indicador'!J186=0,0,IF(LOG('Datos de Indicador'!J186)&gt;T$302,10,IF(LOG('Datos de Indicador'!J186)&lt;T$301,0,10-(T$302-LOG('Datos de Indicador'!J186))/(T$302-T$301)*10))),1))</f>
        <v>10</v>
      </c>
      <c r="U253" s="307">
        <f>IF('Datos de Indicador'!J186="No dato","x",IF('Datos de Indicador'!J186="No dato","x", ('Datos de Indicador'!J186)/'Datos de Indicador'!AX186))</f>
        <v>3.2961971651224604E-4</v>
      </c>
      <c r="V253" s="289">
        <f t="shared" si="107"/>
        <v>10</v>
      </c>
      <c r="W253" s="292">
        <f t="shared" si="108"/>
        <v>10</v>
      </c>
      <c r="X253" s="289">
        <f>IF('Datos de Indicador'!K186="No dato","x",ROUND(IF('Datos de Indicador'!K186=0,0,IF(LOG('Datos de Indicador'!K186)&gt;X$302,10,IF(LOG('Datos de Indicador'!K186)&lt;X$301,0,10-(X$302-LOG('Datos de Indicador'!K186))/(X$302-X$301)*10))),1))</f>
        <v>0</v>
      </c>
      <c r="Y253" s="310">
        <f>IF('Datos de Indicador'!K186="No dato","x",IF('Datos de Indicador'!K186="No dato","x", ('Datos de Indicador'!K186)/'Datos de Indicador'!AX186))</f>
        <v>0</v>
      </c>
      <c r="Z253" s="289">
        <f t="shared" si="109"/>
        <v>0</v>
      </c>
      <c r="AA253" s="291">
        <f t="shared" si="110"/>
        <v>0</v>
      </c>
      <c r="AB253" s="155">
        <f t="shared" si="111"/>
        <v>10</v>
      </c>
      <c r="AC253" s="155">
        <v>0</v>
      </c>
      <c r="AD253" s="155">
        <f t="shared" si="112"/>
        <v>0</v>
      </c>
      <c r="AE253" s="155">
        <v>-0.54584002494812001</v>
      </c>
      <c r="AF253" s="155">
        <f t="shared" si="113"/>
        <v>0.54584002494812001</v>
      </c>
      <c r="AG253" s="155">
        <f t="shared" si="114"/>
        <v>7.3431237049465157</v>
      </c>
      <c r="AH253" s="155">
        <v>0</v>
      </c>
      <c r="AI253" s="155">
        <v>5E-15</v>
      </c>
      <c r="AJ253" s="155">
        <v>8.52651316793E-16</v>
      </c>
      <c r="AK253" s="155">
        <v>28</v>
      </c>
      <c r="AL253" s="155">
        <v>-1.3200000524520801</v>
      </c>
      <c r="AM253" s="155">
        <v>-1.6042000055313099</v>
      </c>
      <c r="AN253" s="155">
        <v>-1.7559999227523799</v>
      </c>
      <c r="AO253" s="155">
        <v>-2.9779999256134002</v>
      </c>
      <c r="AP253" s="155">
        <f t="shared" si="115"/>
        <v>0</v>
      </c>
      <c r="AQ253" s="155">
        <f t="shared" si="116"/>
        <v>1.5356265068405422E-16</v>
      </c>
      <c r="AR253" s="155">
        <f t="shared" si="117"/>
        <v>2.8615340916839509E-17</v>
      </c>
      <c r="AS253" s="155">
        <f t="shared" si="118"/>
        <v>0.64425770308123242</v>
      </c>
      <c r="AT253" s="155">
        <f t="shared" si="119"/>
        <v>1.3200000524520801</v>
      </c>
      <c r="AU253" s="155">
        <f t="shared" si="120"/>
        <v>1.6042000055313099</v>
      </c>
      <c r="AV253" s="155">
        <f t="shared" si="121"/>
        <v>1.7559999227523799</v>
      </c>
      <c r="AW253" s="155">
        <f t="shared" si="122"/>
        <v>2.9779999256134002</v>
      </c>
      <c r="AX253" s="155">
        <f t="shared" si="123"/>
        <v>4.3673215880593403</v>
      </c>
      <c r="AY253" s="155">
        <f t="shared" si="124"/>
        <v>6.4422191648705143</v>
      </c>
      <c r="AZ253" s="155">
        <f t="shared" si="125"/>
        <v>4.5524839161280415</v>
      </c>
      <c r="BA253" s="155">
        <f t="shared" si="126"/>
        <v>2.0345472425461062</v>
      </c>
      <c r="BB253" s="155">
        <f t="shared" si="127"/>
        <v>2.3945535980098902</v>
      </c>
      <c r="BC253" s="155">
        <f t="shared" si="128"/>
        <v>2.7403698608117524</v>
      </c>
      <c r="BD253" s="155">
        <f t="shared" si="129"/>
        <v>2.4254139860213404</v>
      </c>
      <c r="BE253" s="155">
        <f t="shared" si="130"/>
        <v>2.1131341576045561</v>
      </c>
      <c r="BF253" s="159">
        <f t="shared" si="131"/>
        <v>2.8905206174910858</v>
      </c>
      <c r="BG253" s="223"/>
      <c r="BH253" s="12"/>
      <c r="BI253" s="12"/>
    </row>
    <row r="254" spans="1:61">
      <c r="A254" s="48" t="s">
        <v>294</v>
      </c>
      <c r="B254" s="46" t="s">
        <v>312</v>
      </c>
      <c r="C254" s="160">
        <v>1520</v>
      </c>
      <c r="D254" s="285">
        <f>IF('Datos de Indicador'!E252="No dato","x",ROUND(IF('Datos de Indicador'!E252=0,0,IF(LOG('Datos de Indicador'!E252)&gt;D$302,10,IF(LOG('Datos de Indicador'!E252)&lt;D$301,0,10-(D$302-LOG('Datos de Indicador'!E252))/(D$302-D$301)*10))),1))</f>
        <v>10</v>
      </c>
      <c r="E254" s="153">
        <f>IF('Datos de Indicador'!E252="No dato","x",IF('Datos de Indicador'!E252="No dato","x", ('Datos de Indicador'!E252)/'Datos de Indicador'!AX252))</f>
        <v>2.8205031777669135E-4</v>
      </c>
      <c r="F254" s="154">
        <f t="shared" si="99"/>
        <v>10</v>
      </c>
      <c r="G254" s="155">
        <f t="shared" si="100"/>
        <v>10</v>
      </c>
      <c r="H254" s="285">
        <f>IF('Datos de Indicador'!F252="No dato","x",ROUND(IF('Datos de Indicador'!F252=0,0,IF(LOG('Datos de Indicador'!F252*1/40)&gt;H$302,10,IF(LOG('Datos de Indicador'!F252*1/40)&lt;H$301,0,10-(H$302-LOG('Datos de Indicador'!F252*1/40))/(H$302-H$301)*10))),1))</f>
        <v>0</v>
      </c>
      <c r="I254" s="153">
        <f>IF('Datos de Indicador'!F252="No dato","x",IF('Datos de Indicador'!F252="No dato","x",( 'Datos de Indicador'!F252*1/40)/'Datos de Indicador'!AX252))</f>
        <v>0</v>
      </c>
      <c r="J254" s="154">
        <f t="shared" si="101"/>
        <v>0</v>
      </c>
      <c r="K254" s="156">
        <f t="shared" si="102"/>
        <v>0</v>
      </c>
      <c r="L254" s="286">
        <f>IF('Datos de Indicador'!G252="No dato","x",ROUND(IF('Datos de Indicador'!G252=0,0,IF(LOG('Datos de Indicador'!G252)&gt;L$302,10,IF(LOG('Datos de Indicador'!G252)&lt;L$301,0,10-(L$302-LOG('Datos de Indicador'!G252))/(L$302-L$301)*10))),1))</f>
        <v>0</v>
      </c>
      <c r="M254" s="157">
        <f>IF('Datos de Indicador'!G252="No dato","x",IF('Datos de Indicador'!G252="No dato","x", 'Datos de Indicador'!G252/'Datos de Indicador'!AX252))</f>
        <v>0</v>
      </c>
      <c r="N254" s="158">
        <f t="shared" si="103"/>
        <v>0</v>
      </c>
      <c r="O254" s="156">
        <f t="shared" si="104"/>
        <v>0</v>
      </c>
      <c r="P254" s="155">
        <f t="shared" si="105"/>
        <v>0</v>
      </c>
      <c r="Q254" s="285">
        <f>IF('Datos de Indicador'!I252="No dato","x",ROUND(IF('Datos de Indicador'!I252=0,0,IF(LOG('Datos de Indicador'!I252)&gt;Q$302,10,IF(LOG('Datos de Indicador'!I252)&lt;Q$301,0,10-(Q$302-LOG('Datos de Indicador'!I252))/(Q$302-Q$301)*10))),1))</f>
        <v>0</v>
      </c>
      <c r="R254" s="153">
        <f>IF('Datos de Indicador'!I252="No dato","x",IF('Datos de Indicador'!I252="No dato","x",( 'Datos de Indicador'!I252)/'Datos de Indicador'!AX252))</f>
        <v>0</v>
      </c>
      <c r="S254" s="154">
        <f t="shared" si="106"/>
        <v>0</v>
      </c>
      <c r="T254" s="289">
        <f>IF('Datos de Indicador'!J252="No dato","x",ROUND(IF('Datos de Indicador'!J252=0,0,IF(LOG('Datos de Indicador'!J252)&gt;T$302,10,IF(LOG('Datos de Indicador'!J252)&lt;T$301,0,10-(T$302-LOG('Datos de Indicador'!J252))/(T$302-T$301)*10))),1))</f>
        <v>10</v>
      </c>
      <c r="U254" s="307">
        <f>IF('Datos de Indicador'!J252="No dato","x",IF('Datos de Indicador'!J252="No dato","x", ('Datos de Indicador'!J252)/'Datos de Indicador'!AX252))</f>
        <v>3.1039637471324882E-4</v>
      </c>
      <c r="V254" s="289">
        <f t="shared" si="107"/>
        <v>10</v>
      </c>
      <c r="W254" s="292">
        <f t="shared" si="108"/>
        <v>10</v>
      </c>
      <c r="X254" s="289">
        <f>IF('Datos de Indicador'!K252="No dato","x",ROUND(IF('Datos de Indicador'!K252=0,0,IF(LOG('Datos de Indicador'!K252)&gt;X$302,10,IF(LOG('Datos de Indicador'!K252)&lt;X$301,0,10-(X$302-LOG('Datos de Indicador'!K252))/(X$302-X$301)*10))),1))</f>
        <v>10</v>
      </c>
      <c r="Y254" s="310">
        <f>IF('Datos de Indicador'!K252="No dato","x",IF('Datos de Indicador'!K252="No dato","x", ('Datos de Indicador'!K252)/'Datos de Indicador'!AX252))</f>
        <v>1.5757076696788841E-5</v>
      </c>
      <c r="Z254" s="289">
        <f t="shared" si="109"/>
        <v>10</v>
      </c>
      <c r="AA254" s="291">
        <f t="shared" si="110"/>
        <v>10</v>
      </c>
      <c r="AB254" s="155">
        <f t="shared" si="111"/>
        <v>0</v>
      </c>
      <c r="AC254" s="155">
        <v>1.6000000759958999E-2</v>
      </c>
      <c r="AD254" s="155">
        <f t="shared" si="112"/>
        <v>3.40425548084234E-3</v>
      </c>
      <c r="AE254" s="155">
        <v>-0.54960000514984098</v>
      </c>
      <c r="AF254" s="155">
        <f t="shared" si="113"/>
        <v>0.54960000514984098</v>
      </c>
      <c r="AG254" s="155">
        <f t="shared" si="114"/>
        <v>7.4351447567934335</v>
      </c>
      <c r="AH254" s="155">
        <v>2.03599977493286</v>
      </c>
      <c r="AI254" s="155">
        <v>21.981998443603501</v>
      </c>
      <c r="AJ254" s="155">
        <v>9.8899993896500007</v>
      </c>
      <c r="AK254" s="155">
        <v>191</v>
      </c>
      <c r="AL254" s="155">
        <v>-1.66983997821807</v>
      </c>
      <c r="AM254" s="155">
        <v>-2.3324799537658598</v>
      </c>
      <c r="AN254" s="155">
        <v>-2.11615991592407</v>
      </c>
      <c r="AO254" s="155">
        <v>-3.0797598361968901</v>
      </c>
      <c r="AP254" s="155">
        <f t="shared" si="115"/>
        <v>7.9067952424577079E-2</v>
      </c>
      <c r="AQ254" s="155">
        <f t="shared" si="116"/>
        <v>0.67512278966650174</v>
      </c>
      <c r="AR254" s="155">
        <f t="shared" si="117"/>
        <v>0.33191258680818453</v>
      </c>
      <c r="AS254" s="155">
        <f t="shared" si="118"/>
        <v>5.2100840336134455</v>
      </c>
      <c r="AT254" s="155">
        <f t="shared" si="119"/>
        <v>1.66983997821807</v>
      </c>
      <c r="AU254" s="155">
        <f t="shared" si="120"/>
        <v>2.3324799537658598</v>
      </c>
      <c r="AV254" s="155">
        <f t="shared" si="121"/>
        <v>2.11615991592407</v>
      </c>
      <c r="AW254" s="155">
        <f t="shared" si="122"/>
        <v>3.0797598361968901</v>
      </c>
      <c r="AX254" s="155">
        <f t="shared" si="123"/>
        <v>0</v>
      </c>
      <c r="AY254" s="155">
        <f t="shared" si="124"/>
        <v>0</v>
      </c>
      <c r="AZ254" s="155">
        <f t="shared" si="125"/>
        <v>2.0212624153489365E-3</v>
      </c>
      <c r="BA254" s="155">
        <f t="shared" si="126"/>
        <v>0</v>
      </c>
      <c r="BB254" s="155">
        <f t="shared" si="127"/>
        <v>5.0131779920707631</v>
      </c>
      <c r="BC254" s="155">
        <f t="shared" si="128"/>
        <v>5.1125204649444171</v>
      </c>
      <c r="BD254" s="155">
        <f t="shared" si="129"/>
        <v>5.0556556415372551</v>
      </c>
      <c r="BE254" s="155">
        <f t="shared" si="130"/>
        <v>5.8683473389355738</v>
      </c>
      <c r="BF254" s="159">
        <f t="shared" si="131"/>
        <v>6.2397581687123784</v>
      </c>
      <c r="BG254" s="223"/>
      <c r="BH254" s="12"/>
      <c r="BI254" s="12"/>
    </row>
    <row r="255" spans="1:61">
      <c r="A255" s="48" t="s">
        <v>185</v>
      </c>
      <c r="B255" s="46" t="s">
        <v>180</v>
      </c>
      <c r="C255" s="160">
        <v>421</v>
      </c>
      <c r="D255" s="285">
        <f>IF('Datos de Indicador'!E65="No dato","x",ROUND(IF('Datos de Indicador'!E65=0,0,IF(LOG('Datos de Indicador'!E65)&gt;D$302,10,IF(LOG('Datos de Indicador'!E65)&lt;D$301,0,10-(D$302-LOG('Datos de Indicador'!E65))/(D$302-D$301)*10))),1))</f>
        <v>10</v>
      </c>
      <c r="E255" s="153">
        <f>IF('Datos de Indicador'!E65="No dato","x",IF('Datos de Indicador'!E65="No dato","x", ('Datos de Indicador'!E65)/'Datos de Indicador'!AX65))</f>
        <v>5.4933793832118653E-2</v>
      </c>
      <c r="F255" s="154">
        <f t="shared" si="99"/>
        <v>10</v>
      </c>
      <c r="G255" s="155">
        <f t="shared" si="100"/>
        <v>10</v>
      </c>
      <c r="H255" s="285">
        <f>IF('Datos de Indicador'!F65="No dato","x",ROUND(IF('Datos de Indicador'!F65=0,0,IF(LOG('Datos de Indicador'!F65*1/40)&gt;H$302,10,IF(LOG('Datos de Indicador'!F65*1/40)&lt;H$301,0,10-(H$302-LOG('Datos de Indicador'!F65*1/40))/(H$302-H$301)*10))),1))</f>
        <v>0</v>
      </c>
      <c r="I255" s="153">
        <f>IF('Datos de Indicador'!F65="No dato","x",IF('Datos de Indicador'!F65="No dato","x",( 'Datos de Indicador'!F65*1/40)/'Datos de Indicador'!AX65))</f>
        <v>0</v>
      </c>
      <c r="J255" s="154">
        <f t="shared" si="101"/>
        <v>0</v>
      </c>
      <c r="K255" s="156">
        <f t="shared" si="102"/>
        <v>0</v>
      </c>
      <c r="L255" s="286">
        <f>IF('Datos de Indicador'!G65="No dato","x",ROUND(IF('Datos de Indicador'!G65=0,0,IF(LOG('Datos de Indicador'!G65)&gt;L$302,10,IF(LOG('Datos de Indicador'!G65)&lt;L$301,0,10-(L$302-LOG('Datos de Indicador'!G65))/(L$302-L$301)*10))),1))</f>
        <v>0</v>
      </c>
      <c r="M255" s="157">
        <f>IF('Datos de Indicador'!G65="No dato","x",IF('Datos de Indicador'!G65="No dato","x", 'Datos de Indicador'!G65/'Datos de Indicador'!AX65))</f>
        <v>0</v>
      </c>
      <c r="N255" s="158">
        <f t="shared" si="103"/>
        <v>0</v>
      </c>
      <c r="O255" s="156">
        <f t="shared" si="104"/>
        <v>0</v>
      </c>
      <c r="P255" s="155">
        <f t="shared" si="105"/>
        <v>0</v>
      </c>
      <c r="Q255" s="285">
        <f>IF('Datos de Indicador'!I65="No dato","x",ROUND(IF('Datos de Indicador'!I65=0,0,IF(LOG('Datos de Indicador'!I65)&gt;Q$302,10,IF(LOG('Datos de Indicador'!I65)&lt;Q$301,0,10-(Q$302-LOG('Datos de Indicador'!I65))/(Q$302-Q$301)*10))),1))</f>
        <v>10</v>
      </c>
      <c r="R255" s="153">
        <f>IF('Datos de Indicador'!I65="No dato","x",IF('Datos de Indicador'!I65="No dato","x",( 'Datos de Indicador'!I65)/'Datos de Indicador'!AX65))</f>
        <v>1.9781488069122933E-2</v>
      </c>
      <c r="S255" s="154">
        <f t="shared" si="106"/>
        <v>10</v>
      </c>
      <c r="T255" s="289">
        <f>IF('Datos de Indicador'!J65="No dato","x",ROUND(IF('Datos de Indicador'!J65=0,0,IF(LOG('Datos de Indicador'!J65)&gt;T$302,10,IF(LOG('Datos de Indicador'!J65)&lt;T$301,0,10-(T$302-LOG('Datos de Indicador'!J65))/(T$302-T$301)*10))),1))</f>
        <v>10</v>
      </c>
      <c r="U255" s="307">
        <f>IF('Datos de Indicador'!J65="No dato","x",IF('Datos de Indicador'!J65="No dato","x", ('Datos de Indicador'!J65)/'Datos de Indicador'!AX65))</f>
        <v>3.2627426030767563E-4</v>
      </c>
      <c r="V255" s="289">
        <f t="shared" si="107"/>
        <v>10</v>
      </c>
      <c r="W255" s="292">
        <f t="shared" si="108"/>
        <v>10</v>
      </c>
      <c r="X255" s="289">
        <f>IF('Datos de Indicador'!K65="No dato","x",ROUND(IF('Datos de Indicador'!K65=0,0,IF(LOG('Datos de Indicador'!K65)&gt;X$302,10,IF(LOG('Datos de Indicador'!K65)&lt;X$301,0,10-(X$302-LOG('Datos de Indicador'!K65))/(X$302-X$301)*10))),1))</f>
        <v>10</v>
      </c>
      <c r="Y255" s="310">
        <f>IF('Datos de Indicador'!K65="No dato","x",IF('Datos de Indicador'!K65="No dato","x", ('Datos de Indicador'!K65)/'Datos de Indicador'!AX65))</f>
        <v>2.7827121072077218E-4</v>
      </c>
      <c r="Z255" s="289">
        <f t="shared" si="109"/>
        <v>10</v>
      </c>
      <c r="AA255" s="291">
        <f t="shared" si="110"/>
        <v>10</v>
      </c>
      <c r="AB255" s="155">
        <f t="shared" si="111"/>
        <v>10</v>
      </c>
      <c r="AC255" s="155">
        <v>0</v>
      </c>
      <c r="AD255" s="155">
        <f t="shared" si="112"/>
        <v>0</v>
      </c>
      <c r="AE255" s="155">
        <v>-0.422280013561249</v>
      </c>
      <c r="AF255" s="155">
        <f t="shared" si="113"/>
        <v>0.422280013561249</v>
      </c>
      <c r="AG255" s="155">
        <f t="shared" si="114"/>
        <v>4.3191391082103818</v>
      </c>
      <c r="AH255" s="155">
        <v>0.40200001001357999</v>
      </c>
      <c r="AI255" s="155">
        <v>3.8459999561309801</v>
      </c>
      <c r="AJ255" s="155">
        <v>1.9020000696199999</v>
      </c>
      <c r="AK255" s="155">
        <v>168</v>
      </c>
      <c r="AL255" s="155">
        <v>-1.3478800058364799</v>
      </c>
      <c r="AM255" s="155">
        <v>-1.39623999595642</v>
      </c>
      <c r="AN255" s="155">
        <v>-1.6627600193023599</v>
      </c>
      <c r="AO255" s="155">
        <v>-2.8747200965881299</v>
      </c>
      <c r="AP255" s="155">
        <f t="shared" si="115"/>
        <v>1.5611650874313786E-2</v>
      </c>
      <c r="AQ255" s="155">
        <f t="shared" si="116"/>
        <v>0.11812038955884592</v>
      </c>
      <c r="AR255" s="155">
        <f t="shared" si="117"/>
        <v>6.3831931463775582E-2</v>
      </c>
      <c r="AS255" s="155">
        <f t="shared" si="118"/>
        <v>4.5658263305322127</v>
      </c>
      <c r="AT255" s="155">
        <f t="shared" si="119"/>
        <v>1.3478800058364799</v>
      </c>
      <c r="AU255" s="155">
        <f t="shared" si="120"/>
        <v>1.39623999595642</v>
      </c>
      <c r="AV255" s="155">
        <f t="shared" si="121"/>
        <v>1.6627600193023599</v>
      </c>
      <c r="AW255" s="155">
        <f t="shared" si="122"/>
        <v>2.8747200965881299</v>
      </c>
      <c r="AX255" s="155">
        <f t="shared" si="123"/>
        <v>4.0192746290875272</v>
      </c>
      <c r="AY255" s="155">
        <f t="shared" si="124"/>
        <v>8.2817919314387627</v>
      </c>
      <c r="AZ255" s="155">
        <f t="shared" si="125"/>
        <v>5.7305289697962722</v>
      </c>
      <c r="BA255" s="155">
        <f t="shared" si="126"/>
        <v>4.0994831308456128</v>
      </c>
      <c r="BB255" s="155">
        <f t="shared" si="127"/>
        <v>5.6724810466603062</v>
      </c>
      <c r="BC255" s="155">
        <f t="shared" si="128"/>
        <v>6.3999853868329346</v>
      </c>
      <c r="BD255" s="155">
        <f t="shared" si="129"/>
        <v>5.9657268168766748</v>
      </c>
      <c r="BE255" s="155">
        <f t="shared" si="130"/>
        <v>6.4442182435629709</v>
      </c>
      <c r="BF255" s="159">
        <f t="shared" si="131"/>
        <v>5.7198565180350629</v>
      </c>
      <c r="BG255" s="223"/>
      <c r="BH255" s="12"/>
      <c r="BI255" s="12"/>
    </row>
    <row r="256" spans="1:61">
      <c r="A256" s="48" t="s">
        <v>316</v>
      </c>
      <c r="B256" s="46" t="s">
        <v>180</v>
      </c>
      <c r="C256" s="160">
        <v>1625</v>
      </c>
      <c r="D256" s="285">
        <f>IF('Datos de Indicador'!E280="No dato","x",ROUND(IF('Datos de Indicador'!E280=0,0,IF(LOG('Datos de Indicador'!E280)&gt;D$302,10,IF(LOG('Datos de Indicador'!E280)&lt;D$301,0,10-(D$302-LOG('Datos de Indicador'!E280))/(D$302-D$301)*10))),1))</f>
        <v>10</v>
      </c>
      <c r="E256" s="153">
        <f>IF('Datos de Indicador'!E280="No dato","x",IF('Datos de Indicador'!E280="No dato","x", ('Datos de Indicador'!E280)/'Datos de Indicador'!AX280))</f>
        <v>2.0375974462112007E-3</v>
      </c>
      <c r="F256" s="154">
        <f t="shared" si="99"/>
        <v>10</v>
      </c>
      <c r="G256" s="155">
        <f t="shared" si="100"/>
        <v>10</v>
      </c>
      <c r="H256" s="285">
        <f>IF('Datos de Indicador'!F280="No dato","x",ROUND(IF('Datos de Indicador'!F280=0,0,IF(LOG('Datos de Indicador'!F280*1/40)&gt;H$302,10,IF(LOG('Datos de Indicador'!F280*1/40)&lt;H$301,0,10-(H$302-LOG('Datos de Indicador'!F280*1/40))/(H$302-H$301)*10))),1))</f>
        <v>0</v>
      </c>
      <c r="I256" s="153">
        <f>IF('Datos de Indicador'!F280="No dato","x",IF('Datos de Indicador'!F280="No dato","x",( 'Datos de Indicador'!F280*1/40)/'Datos de Indicador'!AX280))</f>
        <v>0</v>
      </c>
      <c r="J256" s="154">
        <f t="shared" si="101"/>
        <v>0</v>
      </c>
      <c r="K256" s="156">
        <f t="shared" si="102"/>
        <v>0</v>
      </c>
      <c r="L256" s="286">
        <f>IF('Datos de Indicador'!G280="No dato","x",ROUND(IF('Datos de Indicador'!G280=0,0,IF(LOG('Datos de Indicador'!G280)&gt;L$302,10,IF(LOG('Datos de Indicador'!G280)&lt;L$301,0,10-(L$302-LOG('Datos de Indicador'!G280))/(L$302-L$301)*10))),1))</f>
        <v>0</v>
      </c>
      <c r="M256" s="157">
        <f>IF('Datos de Indicador'!G280="No dato","x",IF('Datos de Indicador'!G280="No dato","x", 'Datos de Indicador'!G280/'Datos de Indicador'!AX280))</f>
        <v>0</v>
      </c>
      <c r="N256" s="158">
        <f t="shared" si="103"/>
        <v>0</v>
      </c>
      <c r="O256" s="156">
        <f t="shared" si="104"/>
        <v>0</v>
      </c>
      <c r="P256" s="155">
        <f t="shared" si="105"/>
        <v>0</v>
      </c>
      <c r="Q256" s="285">
        <f>IF('Datos de Indicador'!I280="No dato","x",ROUND(IF('Datos de Indicador'!I280=0,0,IF(LOG('Datos de Indicador'!I280)&gt;Q$302,10,IF(LOG('Datos de Indicador'!I280)&lt;Q$301,0,10-(Q$302-LOG('Datos de Indicador'!I280))/(Q$302-Q$301)*10))),1))</f>
        <v>0</v>
      </c>
      <c r="R256" s="153">
        <f>IF('Datos de Indicador'!I280="No dato","x",IF('Datos de Indicador'!I280="No dato","x",( 'Datos de Indicador'!I280)/'Datos de Indicador'!AX280))</f>
        <v>0</v>
      </c>
      <c r="S256" s="154">
        <f t="shared" si="106"/>
        <v>0</v>
      </c>
      <c r="T256" s="289">
        <f>IF('Datos de Indicador'!J280="No dato","x",ROUND(IF('Datos de Indicador'!J280=0,0,IF(LOG('Datos de Indicador'!J280)&gt;T$302,10,IF(LOG('Datos de Indicador'!J280)&lt;T$301,0,10-(T$302-LOG('Datos de Indicador'!J280))/(T$302-T$301)*10))),1))</f>
        <v>10</v>
      </c>
      <c r="U256" s="307">
        <f>IF('Datos de Indicador'!J280="No dato","x",IF('Datos de Indicador'!J280="No dato","x", ('Datos de Indicador'!J280)/'Datos de Indicador'!AX280))</f>
        <v>3.2827958855624899E-4</v>
      </c>
      <c r="V256" s="289">
        <f t="shared" si="107"/>
        <v>10</v>
      </c>
      <c r="W256" s="292">
        <f t="shared" si="108"/>
        <v>10</v>
      </c>
      <c r="X256" s="289">
        <f>IF('Datos de Indicador'!K280="No dato","x",ROUND(IF('Datos de Indicador'!K280=0,0,IF(LOG('Datos de Indicador'!K280)&gt;X$302,10,IF(LOG('Datos de Indicador'!K280)&lt;X$301,0,10-(X$302-LOG('Datos de Indicador'!K280))/(X$302-X$301)*10))),1))</f>
        <v>0</v>
      </c>
      <c r="Y256" s="310">
        <f>IF('Datos de Indicador'!K280="No dato","x",IF('Datos de Indicador'!K280="No dato","x", ('Datos de Indicador'!K280)/'Datos de Indicador'!AX280))</f>
        <v>0</v>
      </c>
      <c r="Z256" s="289">
        <f t="shared" si="109"/>
        <v>0</v>
      </c>
      <c r="AA256" s="291">
        <f t="shared" si="110"/>
        <v>0</v>
      </c>
      <c r="AB256" s="155">
        <f t="shared" si="111"/>
        <v>0</v>
      </c>
      <c r="AC256" s="155">
        <v>0</v>
      </c>
      <c r="AD256" s="155">
        <f t="shared" si="112"/>
        <v>0</v>
      </c>
      <c r="AE256" s="155">
        <v>-0.54755997657775901</v>
      </c>
      <c r="AF256" s="155">
        <f t="shared" si="113"/>
        <v>0.54755997657775901</v>
      </c>
      <c r="AG256" s="155">
        <f t="shared" si="114"/>
        <v>7.3852174792735079</v>
      </c>
      <c r="AH256" s="155">
        <v>0</v>
      </c>
      <c r="AI256" s="155">
        <v>0.25</v>
      </c>
      <c r="AJ256" s="155">
        <v>0</v>
      </c>
      <c r="AK256" s="155">
        <v>133</v>
      </c>
      <c r="AL256" s="155">
        <v>-1.36099994182586</v>
      </c>
      <c r="AM256" s="155">
        <v>-1.62000000476837</v>
      </c>
      <c r="AN256" s="155">
        <v>-1.5880000591278001</v>
      </c>
      <c r="AO256" s="155">
        <v>-2.85199999809265</v>
      </c>
      <c r="AP256" s="155">
        <f t="shared" si="115"/>
        <v>0</v>
      </c>
      <c r="AQ256" s="155">
        <f t="shared" si="116"/>
        <v>7.6781325342027123E-3</v>
      </c>
      <c r="AR256" s="155">
        <f t="shared" si="117"/>
        <v>0</v>
      </c>
      <c r="AS256" s="155">
        <f t="shared" si="118"/>
        <v>3.5854341736694679</v>
      </c>
      <c r="AT256" s="155">
        <f t="shared" si="119"/>
        <v>1.36099994182586</v>
      </c>
      <c r="AU256" s="155">
        <f t="shared" si="120"/>
        <v>1.62000000476837</v>
      </c>
      <c r="AV256" s="155">
        <f t="shared" si="121"/>
        <v>1.5880000591278001</v>
      </c>
      <c r="AW256" s="155">
        <f t="shared" si="122"/>
        <v>2.85199999809265</v>
      </c>
      <c r="AX256" s="155">
        <f t="shared" si="123"/>
        <v>3.8554883501060249</v>
      </c>
      <c r="AY256" s="155">
        <f t="shared" si="124"/>
        <v>6.3024555229678727</v>
      </c>
      <c r="AZ256" s="155">
        <f t="shared" si="125"/>
        <v>6.6750880913453772</v>
      </c>
      <c r="BA256" s="155">
        <f t="shared" si="126"/>
        <v>4.5537397578345749</v>
      </c>
      <c r="BB256" s="155">
        <f t="shared" si="127"/>
        <v>3.9759147250176707</v>
      </c>
      <c r="BC256" s="155">
        <f t="shared" si="128"/>
        <v>4.3850222759170121</v>
      </c>
      <c r="BD256" s="155">
        <f t="shared" si="129"/>
        <v>4.4458480152242297</v>
      </c>
      <c r="BE256" s="155">
        <f t="shared" si="130"/>
        <v>4.6898623219173405</v>
      </c>
      <c r="BF256" s="159">
        <f t="shared" si="131"/>
        <v>4.5642029132122515</v>
      </c>
      <c r="BG256" s="223"/>
      <c r="BH256" s="12"/>
      <c r="BI256" s="12"/>
    </row>
    <row r="257" spans="1:61">
      <c r="A257" s="49" t="s">
        <v>351</v>
      </c>
      <c r="B257" s="46" t="s">
        <v>180</v>
      </c>
      <c r="C257" s="160">
        <v>1808</v>
      </c>
      <c r="D257" s="285">
        <f>IF('Datos de Indicador'!E300="No dato","x",ROUND(IF('Datos de Indicador'!E300=0,0,IF(LOG('Datos de Indicador'!E300)&gt;D$302,10,IF(LOG('Datos de Indicador'!E300)&lt;D$301,0,10-(D$302-LOG('Datos de Indicador'!E300))/(D$302-D$301)*10))),1))</f>
        <v>10</v>
      </c>
      <c r="E257" s="153">
        <f>IF('Datos de Indicador'!E300="No dato","x",IF('Datos de Indicador'!E300="No dato","x", ('Datos de Indicador'!E300)/'Datos de Indicador'!AX300))</f>
        <v>5.0806028142761021E-2</v>
      </c>
      <c r="F257" s="154">
        <f t="shared" si="99"/>
        <v>10</v>
      </c>
      <c r="G257" s="155">
        <f t="shared" si="100"/>
        <v>10</v>
      </c>
      <c r="H257" s="285">
        <f>IF('Datos de Indicador'!F300="No dato","x",ROUND(IF('Datos de Indicador'!F300=0,0,IF(LOG('Datos de Indicador'!F300*1/40)&gt;H$302,10,IF(LOG('Datos de Indicador'!F300*1/40)&lt;H$301,0,10-(H$302-LOG('Datos de Indicador'!F300*1/40))/(H$302-H$301)*10))),1))</f>
        <v>0</v>
      </c>
      <c r="I257" s="153">
        <f>IF('Datos de Indicador'!F300="No dato","x",IF('Datos de Indicador'!F300="No dato","x",( 'Datos de Indicador'!F300*1/40)/'Datos de Indicador'!AX300))</f>
        <v>0</v>
      </c>
      <c r="J257" s="154">
        <f t="shared" si="101"/>
        <v>0</v>
      </c>
      <c r="K257" s="156">
        <f t="shared" si="102"/>
        <v>0</v>
      </c>
      <c r="L257" s="286">
        <f>IF('Datos de Indicador'!G300="No dato","x",ROUND(IF('Datos de Indicador'!G300=0,0,IF(LOG('Datos de Indicador'!G300)&gt;L$302,10,IF(LOG('Datos de Indicador'!G300)&lt;L$301,0,10-(L$302-LOG('Datos de Indicador'!G300))/(L$302-L$301)*10))),1))</f>
        <v>0</v>
      </c>
      <c r="M257" s="157">
        <f>IF('Datos de Indicador'!G300="No dato","x",IF('Datos de Indicador'!G300="No dato","x", 'Datos de Indicador'!G300/'Datos de Indicador'!AX300))</f>
        <v>0</v>
      </c>
      <c r="N257" s="158">
        <f t="shared" si="103"/>
        <v>0</v>
      </c>
      <c r="O257" s="156">
        <f t="shared" si="104"/>
        <v>0</v>
      </c>
      <c r="P257" s="155">
        <f t="shared" si="105"/>
        <v>0</v>
      </c>
      <c r="Q257" s="285">
        <f>IF('Datos de Indicador'!I300="No dato","x",ROUND(IF('Datos de Indicador'!I300=0,0,IF(LOG('Datos de Indicador'!I300)&gt;Q$302,10,IF(LOG('Datos de Indicador'!I300)&lt;Q$301,0,10-(Q$302-LOG('Datos de Indicador'!I300))/(Q$302-Q$301)*10))),1))</f>
        <v>0</v>
      </c>
      <c r="R257" s="153">
        <f>IF('Datos de Indicador'!I300="No dato","x",IF('Datos de Indicador'!I300="No dato","x",( 'Datos de Indicador'!I300)/'Datos de Indicador'!AX300))</f>
        <v>0</v>
      </c>
      <c r="S257" s="154">
        <f t="shared" si="106"/>
        <v>0</v>
      </c>
      <c r="T257" s="289">
        <f>IF('Datos de Indicador'!J300="No dato","x",ROUND(IF('Datos de Indicador'!J300=0,0,IF(LOG('Datos de Indicador'!J300)&gt;T$302,10,IF(LOG('Datos de Indicador'!J300)&lt;T$301,0,10-(T$302-LOG('Datos de Indicador'!J300))/(T$302-T$301)*10))),1))</f>
        <v>10</v>
      </c>
      <c r="U257" s="307">
        <f>IF('Datos de Indicador'!J300="No dato","x",IF('Datos de Indicador'!J300="No dato","x", ('Datos de Indicador'!J300)/'Datos de Indicador'!AX300))</f>
        <v>3.1340667698482526E-4</v>
      </c>
      <c r="V257" s="289">
        <f t="shared" si="107"/>
        <v>10</v>
      </c>
      <c r="W257" s="292">
        <f t="shared" si="108"/>
        <v>10</v>
      </c>
      <c r="X257" s="289">
        <f>IF('Datos de Indicador'!K300="No dato","x",ROUND(IF('Datos de Indicador'!K300=0,0,IF(LOG('Datos de Indicador'!K300)&gt;X$302,10,IF(LOG('Datos de Indicador'!K300)&lt;X$301,0,10-(X$302-LOG('Datos de Indicador'!K300))/(X$302-X$301)*10))),1))</f>
        <v>10</v>
      </c>
      <c r="Y257" s="310">
        <f>IF('Datos de Indicador'!K300="No dato","x",IF('Datos de Indicador'!K300="No dato","x", ('Datos de Indicador'!K300)/'Datos de Indicador'!AX300))</f>
        <v>1.6769718018932452E-4</v>
      </c>
      <c r="Z257" s="289">
        <f t="shared" si="109"/>
        <v>10</v>
      </c>
      <c r="AA257" s="291">
        <f t="shared" si="110"/>
        <v>10</v>
      </c>
      <c r="AB257" s="155">
        <f t="shared" si="111"/>
        <v>0</v>
      </c>
      <c r="AC257" s="155">
        <v>0.59000003337860096</v>
      </c>
      <c r="AD257" s="155">
        <f t="shared" si="112"/>
        <v>0.12553192199544702</v>
      </c>
      <c r="AE257" s="155">
        <v>-0.42280000448226901</v>
      </c>
      <c r="AF257" s="155">
        <f t="shared" si="113"/>
        <v>0.42280000448226901</v>
      </c>
      <c r="AG257" s="155">
        <f t="shared" si="114"/>
        <v>4.3318652687048456</v>
      </c>
      <c r="AH257" s="155">
        <v>23.023998260498001</v>
      </c>
      <c r="AI257" s="155">
        <v>103.790000915527</v>
      </c>
      <c r="AJ257" s="155">
        <v>65.440002441399997</v>
      </c>
      <c r="AK257" s="155">
        <v>248</v>
      </c>
      <c r="AL257" s="155">
        <v>-1.5257200002670199</v>
      </c>
      <c r="AM257" s="155">
        <v>-1.6838400363922099</v>
      </c>
      <c r="AN257" s="155">
        <v>-1.7567999362945499</v>
      </c>
      <c r="AO257" s="155">
        <v>-2.9415199756622301</v>
      </c>
      <c r="AP257" s="155">
        <f t="shared" si="115"/>
        <v>0.89413585477662139</v>
      </c>
      <c r="AQ257" s="155">
        <f t="shared" si="116"/>
        <v>3.1876535310177485</v>
      </c>
      <c r="AR257" s="155">
        <f t="shared" si="117"/>
        <v>2.1961943206780772</v>
      </c>
      <c r="AS257" s="155">
        <f t="shared" si="118"/>
        <v>6.8067226890756309</v>
      </c>
      <c r="AT257" s="155">
        <f t="shared" si="119"/>
        <v>1.5257200002670199</v>
      </c>
      <c r="AU257" s="155">
        <f t="shared" si="120"/>
        <v>1.6838400363922099</v>
      </c>
      <c r="AV257" s="155">
        <f t="shared" si="121"/>
        <v>1.7567999362945499</v>
      </c>
      <c r="AW257" s="155">
        <f t="shared" si="122"/>
        <v>2.9415199756622301</v>
      </c>
      <c r="AX257" s="155">
        <f t="shared" si="123"/>
        <v>1.7991608293367829</v>
      </c>
      <c r="AY257" s="155">
        <f t="shared" si="124"/>
        <v>5.7377393362734299</v>
      </c>
      <c r="AZ257" s="155">
        <f t="shared" si="125"/>
        <v>4.542376097894123</v>
      </c>
      <c r="BA257" s="155">
        <f t="shared" si="126"/>
        <v>2.7639128753949915</v>
      </c>
      <c r="BB257" s="155">
        <f t="shared" si="127"/>
        <v>5.448882780685568</v>
      </c>
      <c r="BC257" s="155">
        <f t="shared" si="128"/>
        <v>6.4875654778818621</v>
      </c>
      <c r="BD257" s="155">
        <f t="shared" si="129"/>
        <v>6.1230950697620328</v>
      </c>
      <c r="BE257" s="155">
        <f t="shared" si="130"/>
        <v>6.5951059274117698</v>
      </c>
      <c r="BF257" s="159">
        <f t="shared" si="131"/>
        <v>5.7428995317833822</v>
      </c>
      <c r="BG257" s="223"/>
      <c r="BH257" s="12"/>
      <c r="BI257" s="12"/>
    </row>
    <row r="258" spans="1:61">
      <c r="A258" s="49" t="s">
        <v>184</v>
      </c>
      <c r="B258" s="46" t="s">
        <v>138</v>
      </c>
      <c r="C258" s="160">
        <v>207</v>
      </c>
      <c r="D258" s="285">
        <f>IF('Datos de Indicador'!E20="No dato","x",ROUND(IF('Datos de Indicador'!E20=0,0,IF(LOG('Datos de Indicador'!E20)&gt;D$302,10,IF(LOG('Datos de Indicador'!E20)&lt;D$301,0,10-(D$302-LOG('Datos de Indicador'!E20))/(D$302-D$301)*10))),1))</f>
        <v>10</v>
      </c>
      <c r="E258" s="153">
        <f>IF('Datos de Indicador'!E20="No dato","x",IF('Datos de Indicador'!E20="No dato","x", ('Datos de Indicador'!E20)/'Datos de Indicador'!AX20))</f>
        <v>2.9180122767857138E-2</v>
      </c>
      <c r="F258" s="154">
        <f t="shared" si="99"/>
        <v>10</v>
      </c>
      <c r="G258" s="155">
        <f t="shared" si="100"/>
        <v>10</v>
      </c>
      <c r="H258" s="285">
        <f>IF('Datos de Indicador'!F20="No dato","x",ROUND(IF('Datos de Indicador'!F20=0,0,IF(LOG('Datos de Indicador'!F20*1/40)&gt;H$302,10,IF(LOG('Datos de Indicador'!F20*1/40)&lt;H$301,0,10-(H$302-LOG('Datos de Indicador'!F20*1/40))/(H$302-H$301)*10))),1))</f>
        <v>0</v>
      </c>
      <c r="I258" s="153">
        <f>IF('Datos de Indicador'!F20="No dato","x",IF('Datos de Indicador'!F20="No dato","x",( 'Datos de Indicador'!F20*1/40)/'Datos de Indicador'!AX20))</f>
        <v>0</v>
      </c>
      <c r="J258" s="154">
        <f t="shared" si="101"/>
        <v>0</v>
      </c>
      <c r="K258" s="156">
        <f t="shared" si="102"/>
        <v>0</v>
      </c>
      <c r="L258" s="286">
        <f>IF('Datos de Indicador'!G20="No dato","x",ROUND(IF('Datos de Indicador'!G20=0,0,IF(LOG('Datos de Indicador'!G20)&gt;L$302,10,IF(LOG('Datos de Indicador'!G20)&lt;L$301,0,10-(L$302-LOG('Datos de Indicador'!G20))/(L$302-L$301)*10))),1))</f>
        <v>10</v>
      </c>
      <c r="M258" s="157">
        <f>IF('Datos de Indicador'!G20="No dato","x",IF('Datos de Indicador'!G20="No dato","x", 'Datos de Indicador'!G20/'Datos de Indicador'!AX20))</f>
        <v>0.97005208333333337</v>
      </c>
      <c r="N258" s="158">
        <f t="shared" si="103"/>
        <v>10</v>
      </c>
      <c r="O258" s="156">
        <f t="shared" si="104"/>
        <v>10</v>
      </c>
      <c r="P258" s="155">
        <f t="shared" si="105"/>
        <v>7.6</v>
      </c>
      <c r="Q258" s="285">
        <f>IF('Datos de Indicador'!I20="No dato","x",ROUND(IF('Datos de Indicador'!I20=0,0,IF(LOG('Datos de Indicador'!I20)&gt;Q$302,10,IF(LOG('Datos de Indicador'!I20)&lt;Q$301,0,10-(Q$302-LOG('Datos de Indicador'!I20))/(Q$302-Q$301)*10))),1))</f>
        <v>0</v>
      </c>
      <c r="R258" s="153">
        <f>IF('Datos de Indicador'!I20="No dato","x",IF('Datos de Indicador'!I20="No dato","x",( 'Datos de Indicador'!I20)/'Datos de Indicador'!AX20))</f>
        <v>0</v>
      </c>
      <c r="S258" s="154">
        <f t="shared" si="106"/>
        <v>0</v>
      </c>
      <c r="T258" s="289">
        <f>IF('Datos de Indicador'!J20="No dato","x",ROUND(IF('Datos de Indicador'!J20=0,0,IF(LOG('Datos de Indicador'!J20)&gt;T$302,10,IF(LOG('Datos de Indicador'!J20)&lt;T$301,0,10-(T$302-LOG('Datos de Indicador'!J20))/(T$302-T$301)*10))),1))</f>
        <v>10</v>
      </c>
      <c r="U258" s="307">
        <f>IF('Datos de Indicador'!J20="No dato","x",IF('Datos de Indicador'!J20="No dato","x", ('Datos de Indicador'!J20)/'Datos de Indicador'!AX20))</f>
        <v>3.720982142857143E-4</v>
      </c>
      <c r="V258" s="289">
        <f t="shared" si="107"/>
        <v>10</v>
      </c>
      <c r="W258" s="292">
        <f t="shared" si="108"/>
        <v>10</v>
      </c>
      <c r="X258" s="289">
        <f>IF('Datos de Indicador'!K20="No dato","x",ROUND(IF('Datos de Indicador'!K20=0,0,IF(LOG('Datos de Indicador'!K20)&gt;X$302,10,IF(LOG('Datos de Indicador'!K20)&lt;X$301,0,10-(X$302-LOG('Datos de Indicador'!K20))/(X$302-X$301)*10))),1))</f>
        <v>0</v>
      </c>
      <c r="Y258" s="310">
        <f>IF('Datos de Indicador'!K20="No dato","x",IF('Datos de Indicador'!K20="No dato","x", ('Datos de Indicador'!K20)/'Datos de Indicador'!AX20))</f>
        <v>0</v>
      </c>
      <c r="Z258" s="289">
        <f t="shared" si="109"/>
        <v>0</v>
      </c>
      <c r="AA258" s="291">
        <f t="shared" si="110"/>
        <v>0</v>
      </c>
      <c r="AB258" s="155">
        <f t="shared" si="111"/>
        <v>0</v>
      </c>
      <c r="AC258" s="155">
        <v>3.9680001735687198</v>
      </c>
      <c r="AD258" s="155">
        <f t="shared" si="112"/>
        <v>0.84425535607845104</v>
      </c>
      <c r="AE258" s="155">
        <v>-0.42720001935958901</v>
      </c>
      <c r="AF258" s="155">
        <f t="shared" si="113"/>
        <v>0.42720001935958901</v>
      </c>
      <c r="AG258" s="155">
        <f t="shared" si="114"/>
        <v>4.4395504094318508</v>
      </c>
      <c r="AH258" s="155">
        <v>102.236000061035</v>
      </c>
      <c r="AI258" s="155">
        <v>185.16600036621</v>
      </c>
      <c r="AJ258" s="155">
        <v>146.08999633799999</v>
      </c>
      <c r="AK258" s="155">
        <v>298</v>
      </c>
      <c r="AL258" s="155">
        <v>-1.2303999662399201</v>
      </c>
      <c r="AM258" s="155">
        <v>-1.8625199794769201</v>
      </c>
      <c r="AN258" s="155">
        <v>-1.5829999446868901</v>
      </c>
      <c r="AO258" s="155">
        <v>-2.85279989242553</v>
      </c>
      <c r="AP258" s="155">
        <f t="shared" si="115"/>
        <v>3.9703300994576702</v>
      </c>
      <c r="AQ258" s="155">
        <f t="shared" si="116"/>
        <v>5.6869163665599531</v>
      </c>
      <c r="AR258" s="155">
        <f t="shared" si="117"/>
        <v>4.9028424250549696</v>
      </c>
      <c r="AS258" s="155">
        <f t="shared" si="118"/>
        <v>8.2072829131652654</v>
      </c>
      <c r="AT258" s="155">
        <f t="shared" si="119"/>
        <v>1.2303999662399201</v>
      </c>
      <c r="AU258" s="155">
        <f t="shared" si="120"/>
        <v>1.8625199794769201</v>
      </c>
      <c r="AV258" s="155">
        <f t="shared" si="121"/>
        <v>1.5829999446868901</v>
      </c>
      <c r="AW258" s="155">
        <f t="shared" si="122"/>
        <v>2.85279989242553</v>
      </c>
      <c r="AX258" s="155">
        <f t="shared" si="123"/>
        <v>5.4858685633639706</v>
      </c>
      <c r="AY258" s="155">
        <f t="shared" si="124"/>
        <v>4.1571721978966218</v>
      </c>
      <c r="AZ258" s="155">
        <f t="shared" si="125"/>
        <v>6.7382623318468857</v>
      </c>
      <c r="BA258" s="155">
        <f t="shared" si="126"/>
        <v>4.5377469881872976</v>
      </c>
      <c r="BB258" s="155">
        <f t="shared" si="127"/>
        <v>6.1760331104702741</v>
      </c>
      <c r="BC258" s="155">
        <f t="shared" si="128"/>
        <v>6.2406814274094282</v>
      </c>
      <c r="BD258" s="155">
        <f t="shared" si="129"/>
        <v>6.5401841261503089</v>
      </c>
      <c r="BE258" s="155">
        <f t="shared" si="130"/>
        <v>6.7241716502254265</v>
      </c>
      <c r="BF258" s="159">
        <f t="shared" si="131"/>
        <v>5.4806342942517174</v>
      </c>
      <c r="BG258" s="223"/>
      <c r="BH258" s="12"/>
      <c r="BI258" s="12"/>
    </row>
    <row r="259" spans="1:61">
      <c r="A259" s="48" t="s">
        <v>185</v>
      </c>
      <c r="B259" s="46" t="s">
        <v>162</v>
      </c>
      <c r="C259" s="160">
        <v>401</v>
      </c>
      <c r="D259" s="285">
        <f>IF('Datos de Indicador'!E45="No dato","x",ROUND(IF('Datos de Indicador'!E45=0,0,IF(LOG('Datos de Indicador'!E45)&gt;D$302,10,IF(LOG('Datos de Indicador'!E45)&lt;D$301,0,10-(D$302-LOG('Datos de Indicador'!E45))/(D$302-D$301)*10))),1))</f>
        <v>10</v>
      </c>
      <c r="E259" s="153">
        <f>IF('Datos de Indicador'!E45="No dato","x",IF('Datos de Indicador'!E45="No dato","x", ('Datos de Indicador'!E45)/'Datos de Indicador'!AX45))</f>
        <v>1.9921911233967523E-2</v>
      </c>
      <c r="F259" s="154">
        <f t="shared" ref="F259:F300" si="132">IF(E259="x","x",ROUND(IF(E259&gt;F$302,10,IF(E259&lt;$F$301,0,10-(F$302-E259)/(F$302-F$301)*10)),1))</f>
        <v>10</v>
      </c>
      <c r="G259" s="155">
        <f t="shared" ref="G259:G300" si="133">IF(D259="x",                                              (IF(F259="x","x",ROUND(((10-GEOMEAN(((10-D259)/10*9+1),((10-F259)/10*9+1)))/9*10),1))),ROUND(((10-GEOMEAN(((10-D259)/10*9+1),((10-F259)/10*9+1)))/9*10),1))</f>
        <v>10</v>
      </c>
      <c r="H259" s="285">
        <f>IF('Datos de Indicador'!F45="No dato","x",ROUND(IF('Datos de Indicador'!F45=0,0,IF(LOG('Datos de Indicador'!F45*1/40)&gt;H$302,10,IF(LOG('Datos de Indicador'!F45*1/40)&lt;H$301,0,10-(H$302-LOG('Datos de Indicador'!F45*1/40))/(H$302-H$301)*10))),1))</f>
        <v>0</v>
      </c>
      <c r="I259" s="153">
        <f>IF('Datos de Indicador'!F45="No dato","x",IF('Datos de Indicador'!F45="No dato","x",( 'Datos de Indicador'!F45*1/40)/'Datos de Indicador'!AX45))</f>
        <v>0</v>
      </c>
      <c r="J259" s="154">
        <f t="shared" ref="J259:J300" si="134">IF(I259="x","x",ROUND(IF(I259&gt;J$302,10,IF(I259&lt;$J$301,0,10-(J$302-I259)/(J$302-J$301)*10)),1))</f>
        <v>0</v>
      </c>
      <c r="K259" s="156">
        <f t="shared" ref="K259:K300" si="135">ROUND(IF(H259="x",J259,(10-GEOMEAN(((10-H259)/10*9+1),((10-J259)/10*9+1)))/9*10),1)</f>
        <v>0</v>
      </c>
      <c r="L259" s="286">
        <f>IF('Datos de Indicador'!G45="No dato","x",ROUND(IF('Datos de Indicador'!G45=0,0,IF(LOG('Datos de Indicador'!G45)&gt;L$302,10,IF(LOG('Datos de Indicador'!G45)&lt;L$301,0,10-(L$302-LOG('Datos de Indicador'!G45))/(L$302-L$301)*10))),1))</f>
        <v>0</v>
      </c>
      <c r="M259" s="157">
        <f>IF('Datos de Indicador'!G45="No dato","x",IF('Datos de Indicador'!G45="No dato","x", 'Datos de Indicador'!G45/'Datos de Indicador'!AX45))</f>
        <v>0</v>
      </c>
      <c r="N259" s="158">
        <f t="shared" ref="N259:N300" si="136">IF(M259="x","x",ROUND(IF(M259&gt;N$302,10,IF(M259&lt;$N$301,0,10-(N$302-M259)/(N$302-N$301)*10)),1))</f>
        <v>0</v>
      </c>
      <c r="O259" s="156">
        <f t="shared" ref="O259:O300" si="137">ROUND(IF(L259="x",N259,(10-GEOMEAN(((10-L259)/10*9+1),((10-N259)/10*9+1)))/9*10),1)</f>
        <v>0</v>
      </c>
      <c r="P259" s="155">
        <f t="shared" ref="P259:P300" si="138">ROUND(IF(K259="x",O259,(10-GEOMEAN(((10-K259)/10*9+1),((10-O259)/10*9+1)))/9*10),1)</f>
        <v>0</v>
      </c>
      <c r="Q259" s="285">
        <f>IF('Datos de Indicador'!I45="No dato","x",ROUND(IF('Datos de Indicador'!I45=0,0,IF(LOG('Datos de Indicador'!I45)&gt;Q$302,10,IF(LOG('Datos de Indicador'!I45)&lt;Q$301,0,10-(Q$302-LOG('Datos de Indicador'!I45))/(Q$302-Q$301)*10))),1))</f>
        <v>10</v>
      </c>
      <c r="R259" s="153">
        <f>IF('Datos de Indicador'!I45="No dato","x",IF('Datos de Indicador'!I45="No dato","x",( 'Datos de Indicador'!I45)/'Datos de Indicador'!AX45))</f>
        <v>1.8106495991932293E-2</v>
      </c>
      <c r="S259" s="154">
        <f t="shared" ref="S259:S300" si="139">IF(R259="x","x",ROUND(IF(R259&gt;S$302,10,IF(R259&lt;$S$301,0,10-(S$302-R259)/(S$302-S$301)*10)),1))</f>
        <v>10</v>
      </c>
      <c r="T259" s="289">
        <f>IF('Datos de Indicador'!J45="No dato","x",ROUND(IF('Datos de Indicador'!J45=0,0,IF(LOG('Datos de Indicador'!J45)&gt;T$302,10,IF(LOG('Datos de Indicador'!J45)&lt;T$301,0,10-(T$302-LOG('Datos de Indicador'!J45))/(T$302-T$301)*10))),1))</f>
        <v>10</v>
      </c>
      <c r="U259" s="307">
        <f>IF('Datos de Indicador'!J45="No dato","x",IF('Datos de Indicador'!J45="No dato","x", ('Datos de Indicador'!J45)/'Datos de Indicador'!AX45))</f>
        <v>3.47512116700132E-4</v>
      </c>
      <c r="V259" s="289">
        <f t="shared" ref="V259:V300" si="140">IF(U259="x","x",ROUND(IF(U259&gt;V$302,10,IF(U259&lt;$V$301,0,10-(V$302-U259)/(V$302-V$301)*10)),1))</f>
        <v>10</v>
      </c>
      <c r="W259" s="292">
        <f t="shared" ref="W259:W300" si="141">IF(T259="x",                                              (IF(V259="x","x",ROUND(((10-GEOMEAN(((10-T259)/10*9+1),((10-V259)/10*9+1)))/9*10),1))),ROUND(((10-GEOMEAN(((10-T259)/10*9+1),((10-V259)/10*9+1)))/9*10),1))</f>
        <v>10</v>
      </c>
      <c r="X259" s="289">
        <f>IF('Datos de Indicador'!K45="No dato","x",ROUND(IF('Datos de Indicador'!K45=0,0,IF(LOG('Datos de Indicador'!K45)&gt;X$302,10,IF(LOG('Datos de Indicador'!K45)&lt;X$301,0,10-(X$302-LOG('Datos de Indicador'!K45))/(X$302-X$301)*10))),1))</f>
        <v>10</v>
      </c>
      <c r="Y259" s="310">
        <f>IF('Datos de Indicador'!K45="No dato","x",IF('Datos de Indicador'!K45="No dato","x", ('Datos de Indicador'!K45)/'Datos de Indicador'!AX45))</f>
        <v>2.8622558736351376E-4</v>
      </c>
      <c r="Z259" s="289">
        <f t="shared" ref="Z259:Z300" si="142">IF(Y259="x","x",ROUND(IF(Y259&gt;Z$302,10,IF(Y259&lt;$Z$301,0,10-(Z$302-Y259)/(Z$302-Z$301)*10)),1))</f>
        <v>10</v>
      </c>
      <c r="AA259" s="291">
        <f t="shared" ref="AA259:AA300" si="143">IF(X259="x",                                              (IF(Z259="x","x",ROUND(((10-GEOMEAN(((10-X259)/10*9+1),((10-Z259)/10*9+1)))/9*10),1))),ROUND(((10-GEOMEAN(((10-X259)/10*9+1),((10-Z259)/10*9+1)))/9*10),1))</f>
        <v>10</v>
      </c>
      <c r="AB259" s="155">
        <f t="shared" ref="AB259:AB300" si="144">ROUND(IF(Q259="x",S259,(10-GEOMEAN(((10-Q259)/10*9+1),((10-S259)/10*9+1)))/9*10),1)</f>
        <v>10</v>
      </c>
      <c r="AC259" s="155">
        <v>0</v>
      </c>
      <c r="AD259" s="155">
        <f t="shared" ref="AD259:AD303" si="145">(AC259/47)*10</f>
        <v>0</v>
      </c>
      <c r="AE259" s="155">
        <v>-0.530719995498657</v>
      </c>
      <c r="AF259" s="155">
        <f t="shared" ref="AF259:AF300" si="146">-1*AE259</f>
        <v>0.530719995498657</v>
      </c>
      <c r="AG259" s="155">
        <f t="shared" ref="AG259:AG303" si="147">((AF259-$AF$302)/($AF$301-$AF$302))*10</f>
        <v>6.9730789336311974</v>
      </c>
      <c r="AH259" s="155">
        <v>3.0000001192093E-2</v>
      </c>
      <c r="AI259" s="155">
        <v>0.40999996662139898</v>
      </c>
      <c r="AJ259" s="155">
        <v>9.0000003576300003E-2</v>
      </c>
      <c r="AK259" s="155">
        <v>121</v>
      </c>
      <c r="AL259" s="155">
        <v>-1.35220003128051</v>
      </c>
      <c r="AM259" s="155">
        <v>-1.5457999706268299</v>
      </c>
      <c r="AN259" s="155">
        <v>-1.7117999792098999</v>
      </c>
      <c r="AO259" s="155">
        <v>-2.9202001094818102</v>
      </c>
      <c r="AP259" s="155">
        <f t="shared" ref="AP259:AP303" si="148">((AH259-$AH4558)/($AH$301-$AH$302))*10</f>
        <v>1.1650485899841942E-3</v>
      </c>
      <c r="AQ259" s="155">
        <f t="shared" ref="AQ259:AQ303" si="149">((AI259-$AI$302)/($AI$301-$AI$302))*10</f>
        <v>1.2592136330951157E-2</v>
      </c>
      <c r="AR259" s="155">
        <f t="shared" ref="AR259:AR302" si="150">((AJ259-$AJ$302)/($AJ$301-$AJ$302))*10</f>
        <v>3.0204384068028482E-3</v>
      </c>
      <c r="AS259" s="155">
        <f t="shared" ref="AS259:AS302" si="151">((AK259-$AK$302)/($AK$301-$AK$302))*10</f>
        <v>3.2492997198879552</v>
      </c>
      <c r="AT259" s="155">
        <f t="shared" ref="AT259:AT301" si="152">-1*AL259</f>
        <v>1.35220003128051</v>
      </c>
      <c r="AU259" s="155">
        <f t="shared" ref="AU259:AU301" si="153">-1*AM259</f>
        <v>1.5457999706268299</v>
      </c>
      <c r="AV259" s="155">
        <f t="shared" ref="AV259:AV301" si="154">-1*AN259</f>
        <v>1.7117999792098999</v>
      </c>
      <c r="AW259" s="155">
        <f t="shared" ref="AW259:AW301" si="155">-1*AO259</f>
        <v>2.9202001094818102</v>
      </c>
      <c r="AX259" s="155">
        <f t="shared" ref="AX259:AX302" si="156">((AT259-$AT$302)/($AT$301-$AT$302))*10</f>
        <v>3.965344419888654</v>
      </c>
      <c r="AY259" s="155">
        <f t="shared" ref="AY259:AY302" si="157">((AU259-$AU$302)/($AU$301-$AU$302))*10</f>
        <v>6.9588142256061154</v>
      </c>
      <c r="AZ259" s="155">
        <f t="shared" ref="AZ259:AZ302" si="158">((AV259-$AV$302)/($AV$301-$AV$302))*10</f>
        <v>5.1109307069974133</v>
      </c>
      <c r="BA259" s="155">
        <f t="shared" ref="BA259:BA302" si="159">((AW259-$AW$302)/($AW$301-$AW$302))*10</f>
        <v>3.1901738135199014</v>
      </c>
      <c r="BB259" s="155">
        <f t="shared" ref="BB259:BB302" si="160">AVERAGE(P259,W259,AA259,AP259,G259,AX259)</f>
        <v>5.6610849114131065</v>
      </c>
      <c r="BC259" s="155">
        <f t="shared" ref="BC259:BC302" si="161">AVERAGE(P259,W259,AA259,AQ259,G259,AY259)</f>
        <v>6.1619010603228448</v>
      </c>
      <c r="BD259" s="155">
        <f t="shared" ref="BD259:BD302" si="162">AVERAGE(P259,W259,AA259,AR259,G259,AZ259)</f>
        <v>5.8523251909007028</v>
      </c>
      <c r="BE259" s="155">
        <f t="shared" ref="BE259:BE302" si="163">AVERAGE(P259,W259,AA259,AS259,G259,BA259)</f>
        <v>6.0732455889013091</v>
      </c>
      <c r="BF259" s="159">
        <f t="shared" ref="BF259:BF300" si="164">AVERAGE(P259,W259,AA259,AD259,G259,AG259)</f>
        <v>6.1621798222718667</v>
      </c>
      <c r="BG259" s="223"/>
      <c r="BH259" s="12"/>
      <c r="BI259" s="12"/>
    </row>
    <row r="260" spans="1:61">
      <c r="A260" s="48" t="s">
        <v>265</v>
      </c>
      <c r="B260" s="46" t="s">
        <v>278</v>
      </c>
      <c r="C260" s="160">
        <v>1218</v>
      </c>
      <c r="D260" s="285">
        <f>IF('Datos de Indicador'!E187="No dato","x",ROUND(IF('Datos de Indicador'!E187=0,0,IF(LOG('Datos de Indicador'!E187)&gt;D$302,10,IF(LOG('Datos de Indicador'!E187)&lt;D$301,0,10-(D$302-LOG('Datos de Indicador'!E187))/(D$302-D$301)*10))),1))</f>
        <v>10</v>
      </c>
      <c r="E260" s="153">
        <f>IF('Datos de Indicador'!E187="No dato","x",IF('Datos de Indicador'!E187="No dato","x", ('Datos de Indicador'!E187)/'Datos de Indicador'!AX187))</f>
        <v>3.707786846749754E-5</v>
      </c>
      <c r="F260" s="154">
        <f t="shared" si="132"/>
        <v>10</v>
      </c>
      <c r="G260" s="155">
        <f t="shared" si="133"/>
        <v>10</v>
      </c>
      <c r="H260" s="285">
        <f>IF('Datos de Indicador'!F187="No dato","x",ROUND(IF('Datos de Indicador'!F187=0,0,IF(LOG('Datos de Indicador'!F187*1/40)&gt;H$302,10,IF(LOG('Datos de Indicador'!F187*1/40)&lt;H$301,0,10-(H$302-LOG('Datos de Indicador'!F187*1/40))/(H$302-H$301)*10))),1))</f>
        <v>0</v>
      </c>
      <c r="I260" s="153">
        <f>IF('Datos de Indicador'!F187="No dato","x",IF('Datos de Indicador'!F187="No dato","x",( 'Datos de Indicador'!F187*1/40)/'Datos de Indicador'!AX187))</f>
        <v>0</v>
      </c>
      <c r="J260" s="154">
        <f t="shared" si="134"/>
        <v>0</v>
      </c>
      <c r="K260" s="156">
        <f t="shared" si="135"/>
        <v>0</v>
      </c>
      <c r="L260" s="286">
        <f>IF('Datos de Indicador'!G187="No dato","x",ROUND(IF('Datos de Indicador'!G187=0,0,IF(LOG('Datos de Indicador'!G187)&gt;L$302,10,IF(LOG('Datos de Indicador'!G187)&lt;L$301,0,10-(L$302-LOG('Datos de Indicador'!G187))/(L$302-L$301)*10))),1))</f>
        <v>0</v>
      </c>
      <c r="M260" s="157">
        <f>IF('Datos de Indicador'!G187="No dato","x",IF('Datos de Indicador'!G187="No dato","x", 'Datos de Indicador'!G187/'Datos de Indicador'!AX187))</f>
        <v>0</v>
      </c>
      <c r="N260" s="158">
        <f t="shared" si="136"/>
        <v>0</v>
      </c>
      <c r="O260" s="156">
        <f t="shared" si="137"/>
        <v>0</v>
      </c>
      <c r="P260" s="155">
        <f t="shared" si="138"/>
        <v>0</v>
      </c>
      <c r="Q260" s="285">
        <f>IF('Datos de Indicador'!I187="No dato","x",ROUND(IF('Datos de Indicador'!I187=0,0,IF(LOG('Datos de Indicador'!I187)&gt;Q$302,10,IF(LOG('Datos de Indicador'!I187)&lt;Q$301,0,10-(Q$302-LOG('Datos de Indicador'!I187))/(Q$302-Q$301)*10))),1))</f>
        <v>10</v>
      </c>
      <c r="R260" s="153">
        <f>IF('Datos de Indicador'!I187="No dato","x",IF('Datos de Indicador'!I187="No dato","x",( 'Datos de Indicador'!I187)/'Datos de Indicador'!AX187))</f>
        <v>1.872432357608626E-2</v>
      </c>
      <c r="S260" s="154">
        <f t="shared" si="139"/>
        <v>10</v>
      </c>
      <c r="T260" s="289">
        <f>IF('Datos de Indicador'!J187="No dato","x",ROUND(IF('Datos de Indicador'!J187=0,0,IF(LOG('Datos de Indicador'!J187)&gt;T$302,10,IF(LOG('Datos de Indicador'!J187)&lt;T$301,0,10-(T$302-LOG('Datos de Indicador'!J187))/(T$302-T$301)*10))),1))</f>
        <v>10</v>
      </c>
      <c r="U260" s="307">
        <f>IF('Datos de Indicador'!J187="No dato","x",IF('Datos de Indicador'!J187="No dato","x", ('Datos de Indicador'!J187)/'Datos de Indicador'!AX187))</f>
        <v>3.2495043924914846E-4</v>
      </c>
      <c r="V260" s="289">
        <f t="shared" si="140"/>
        <v>10</v>
      </c>
      <c r="W260" s="292">
        <f t="shared" si="141"/>
        <v>10</v>
      </c>
      <c r="X260" s="289">
        <f>IF('Datos de Indicador'!K187="No dato","x",ROUND(IF('Datos de Indicador'!K187=0,0,IF(LOG('Datos de Indicador'!K187)&gt;X$302,10,IF(LOG('Datos de Indicador'!K187)&lt;X$301,0,10-(X$302-LOG('Datos de Indicador'!K187))/(X$302-X$301)*10))),1))</f>
        <v>0</v>
      </c>
      <c r="Y260" s="310">
        <f>IF('Datos de Indicador'!K187="No dato","x",IF('Datos de Indicador'!K187="No dato","x", ('Datos de Indicador'!K187)/'Datos de Indicador'!AX187))</f>
        <v>0</v>
      </c>
      <c r="Z260" s="289">
        <f t="shared" si="142"/>
        <v>0</v>
      </c>
      <c r="AA260" s="291">
        <f t="shared" si="143"/>
        <v>0</v>
      </c>
      <c r="AB260" s="155">
        <f t="shared" si="144"/>
        <v>10</v>
      </c>
      <c r="AC260" s="155">
        <v>0</v>
      </c>
      <c r="AD260" s="155">
        <f t="shared" si="145"/>
        <v>0</v>
      </c>
      <c r="AE260" s="155">
        <v>-0.61080002784729004</v>
      </c>
      <c r="AF260" s="155">
        <f t="shared" si="146"/>
        <v>0.61080002784729004</v>
      </c>
      <c r="AG260" s="155">
        <f t="shared" si="147"/>
        <v>8.9329426598507027</v>
      </c>
      <c r="AH260" s="155">
        <v>0</v>
      </c>
      <c r="AI260" s="155">
        <v>0</v>
      </c>
      <c r="AJ260" s="155">
        <v>0</v>
      </c>
      <c r="AK260" s="155">
        <v>47</v>
      </c>
      <c r="AL260" s="155">
        <v>-1.37344002723693</v>
      </c>
      <c r="AM260" s="155">
        <v>-1.6389199495315501</v>
      </c>
      <c r="AN260" s="155">
        <v>-1.72360002994537</v>
      </c>
      <c r="AO260" s="155">
        <v>-2.95003986358642</v>
      </c>
      <c r="AP260" s="155">
        <f t="shared" si="148"/>
        <v>0</v>
      </c>
      <c r="AQ260" s="155">
        <f t="shared" si="149"/>
        <v>0</v>
      </c>
      <c r="AR260" s="155">
        <f t="shared" si="150"/>
        <v>0</v>
      </c>
      <c r="AS260" s="155">
        <f t="shared" si="151"/>
        <v>1.1764705882352942</v>
      </c>
      <c r="AT260" s="155">
        <f t="shared" si="152"/>
        <v>1.37344002723693</v>
      </c>
      <c r="AU260" s="155">
        <f t="shared" si="153"/>
        <v>1.6389199495315501</v>
      </c>
      <c r="AV260" s="155">
        <f t="shared" si="154"/>
        <v>1.72360002994537</v>
      </c>
      <c r="AW260" s="155">
        <f t="shared" si="155"/>
        <v>2.95003986358642</v>
      </c>
      <c r="AX260" s="155">
        <f t="shared" si="156"/>
        <v>3.7001891701907814</v>
      </c>
      <c r="AY260" s="155">
        <f t="shared" si="157"/>
        <v>6.13509346522192</v>
      </c>
      <c r="AZ260" s="155">
        <f t="shared" si="158"/>
        <v>4.9618422707421548</v>
      </c>
      <c r="BA260" s="155">
        <f t="shared" si="159"/>
        <v>2.5935696195531883</v>
      </c>
      <c r="BB260" s="155">
        <f t="shared" si="160"/>
        <v>3.9500315283651304</v>
      </c>
      <c r="BC260" s="155">
        <f t="shared" si="161"/>
        <v>4.3558489108703204</v>
      </c>
      <c r="BD260" s="155">
        <f t="shared" si="162"/>
        <v>4.1603070451236919</v>
      </c>
      <c r="BE260" s="155">
        <f t="shared" si="163"/>
        <v>3.9616733679647473</v>
      </c>
      <c r="BF260" s="159">
        <f t="shared" si="164"/>
        <v>4.8221571099751168</v>
      </c>
      <c r="BG260" s="223"/>
      <c r="BH260" s="12"/>
      <c r="BI260" s="12"/>
    </row>
    <row r="261" spans="1:61">
      <c r="A261" s="48" t="s">
        <v>280</v>
      </c>
      <c r="B261" s="46" t="s">
        <v>292</v>
      </c>
      <c r="C261" s="160">
        <v>1415</v>
      </c>
      <c r="D261" s="285">
        <f>IF('Datos de Indicador'!E231="No dato","x",ROUND(IF('Datos de Indicador'!E231=0,0,IF(LOG('Datos de Indicador'!E231)&gt;D$302,10,IF(LOG('Datos de Indicador'!E231)&lt;D$301,0,10-(D$302-LOG('Datos de Indicador'!E231))/(D$302-D$301)*10))),1))</f>
        <v>0</v>
      </c>
      <c r="E261" s="153">
        <f>IF('Datos de Indicador'!E231="No dato","x",IF('Datos de Indicador'!E231="No dato","x", ('Datos de Indicador'!E231)/'Datos de Indicador'!AX231))</f>
        <v>0</v>
      </c>
      <c r="F261" s="154">
        <f t="shared" si="132"/>
        <v>0</v>
      </c>
      <c r="G261" s="155">
        <f t="shared" si="133"/>
        <v>0</v>
      </c>
      <c r="H261" s="285">
        <f>IF('Datos de Indicador'!F231="No dato","x",ROUND(IF('Datos de Indicador'!F231=0,0,IF(LOG('Datos de Indicador'!F231*1/40)&gt;H$302,10,IF(LOG('Datos de Indicador'!F231*1/40)&lt;H$301,0,10-(H$302-LOG('Datos de Indicador'!F231*1/40))/(H$302-H$301)*10))),1))</f>
        <v>0</v>
      </c>
      <c r="I261" s="153">
        <f>IF('Datos de Indicador'!F231="No dato","x",IF('Datos de Indicador'!F231="No dato","x",( 'Datos de Indicador'!F231*1/40)/'Datos de Indicador'!AX231))</f>
        <v>0</v>
      </c>
      <c r="J261" s="154">
        <f t="shared" si="134"/>
        <v>0</v>
      </c>
      <c r="K261" s="156">
        <f t="shared" si="135"/>
        <v>0</v>
      </c>
      <c r="L261" s="286">
        <f>IF('Datos de Indicador'!G231="No dato","x",ROUND(IF('Datos de Indicador'!G231=0,0,IF(LOG('Datos de Indicador'!G231)&gt;L$302,10,IF(LOG('Datos de Indicador'!G231)&lt;L$301,0,10-(L$302-LOG('Datos de Indicador'!G231))/(L$302-L$301)*10))),1))</f>
        <v>0</v>
      </c>
      <c r="M261" s="157">
        <f>IF('Datos de Indicador'!G231="No dato","x",IF('Datos de Indicador'!G231="No dato","x", 'Datos de Indicador'!G231/'Datos de Indicador'!AX231))</f>
        <v>0</v>
      </c>
      <c r="N261" s="158">
        <f t="shared" si="136"/>
        <v>0</v>
      </c>
      <c r="O261" s="156">
        <f t="shared" si="137"/>
        <v>0</v>
      </c>
      <c r="P261" s="155">
        <f t="shared" si="138"/>
        <v>0</v>
      </c>
      <c r="Q261" s="285">
        <f>IF('Datos de Indicador'!I231="No dato","x",ROUND(IF('Datos de Indicador'!I231=0,0,IF(LOG('Datos de Indicador'!I231)&gt;Q$302,10,IF(LOG('Datos de Indicador'!I231)&lt;Q$301,0,10-(Q$302-LOG('Datos de Indicador'!I231))/(Q$302-Q$301)*10))),1))</f>
        <v>10</v>
      </c>
      <c r="R261" s="153">
        <f>IF('Datos de Indicador'!I231="No dato","x",IF('Datos de Indicador'!I231="No dato","x",( 'Datos de Indicador'!I231)/'Datos de Indicador'!AX231))</f>
        <v>1.5279959416427791E-2</v>
      </c>
      <c r="S261" s="154">
        <f t="shared" si="139"/>
        <v>10</v>
      </c>
      <c r="T261" s="289">
        <f>IF('Datos de Indicador'!J231="No dato","x",ROUND(IF('Datos de Indicador'!J231=0,0,IF(LOG('Datos de Indicador'!J231)&gt;T$302,10,IF(LOG('Datos de Indicador'!J231)&lt;T$301,0,10-(T$302-LOG('Datos de Indicador'!J231))/(T$302-T$301)*10))),1))</f>
        <v>10</v>
      </c>
      <c r="U261" s="307">
        <f>IF('Datos de Indicador'!J231="No dato","x",IF('Datos de Indicador'!J231="No dato","x", ('Datos de Indicador'!J231)/'Datos de Indicador'!AX231))</f>
        <v>3.1922891212800942E-4</v>
      </c>
      <c r="V261" s="289">
        <f t="shared" si="140"/>
        <v>10</v>
      </c>
      <c r="W261" s="292">
        <f t="shared" si="141"/>
        <v>10</v>
      </c>
      <c r="X261" s="289">
        <f>IF('Datos de Indicador'!K231="No dato","x",ROUND(IF('Datos de Indicador'!K231=0,0,IF(LOG('Datos de Indicador'!K231)&gt;X$302,10,IF(LOG('Datos de Indicador'!K231)&lt;X$301,0,10-(X$302-LOG('Datos de Indicador'!K231))/(X$302-X$301)*10))),1))</f>
        <v>10</v>
      </c>
      <c r="Y261" s="310">
        <f>IF('Datos de Indicador'!K231="No dato","x",IF('Datos de Indicador'!K231="No dato","x", ('Datos de Indicador'!K231)/'Datos de Indicador'!AX231))</f>
        <v>1.9405697969229405E-4</v>
      </c>
      <c r="Z261" s="289">
        <f t="shared" si="142"/>
        <v>10</v>
      </c>
      <c r="AA261" s="291">
        <f t="shared" si="143"/>
        <v>10</v>
      </c>
      <c r="AB261" s="155">
        <f t="shared" si="144"/>
        <v>10</v>
      </c>
      <c r="AC261" s="155">
        <v>0</v>
      </c>
      <c r="AD261" s="155">
        <f t="shared" si="145"/>
        <v>0</v>
      </c>
      <c r="AE261" s="155">
        <v>-0.416200011968613</v>
      </c>
      <c r="AF261" s="155">
        <f t="shared" si="146"/>
        <v>0.416200011968613</v>
      </c>
      <c r="AG261" s="155">
        <f t="shared" si="147"/>
        <v>4.1703382869908392</v>
      </c>
      <c r="AH261" s="155">
        <v>0</v>
      </c>
      <c r="AI261" s="155">
        <v>8.0000000000000006E-15</v>
      </c>
      <c r="AJ261" s="155">
        <v>1.27897697519E-15</v>
      </c>
      <c r="AK261" s="155">
        <v>30</v>
      </c>
      <c r="AL261" s="155">
        <v>-1.28499996662139</v>
      </c>
      <c r="AM261" s="155">
        <v>-1.5870000123977599</v>
      </c>
      <c r="AN261" s="155">
        <v>-1.61539995670318</v>
      </c>
      <c r="AO261" s="155">
        <v>-2.9386000633239702</v>
      </c>
      <c r="AP261" s="155">
        <f t="shared" si="148"/>
        <v>0</v>
      </c>
      <c r="AQ261" s="155">
        <f t="shared" si="149"/>
        <v>2.4570024109448681E-16</v>
      </c>
      <c r="AR261" s="155">
        <f t="shared" si="150"/>
        <v>4.2923011375276045E-17</v>
      </c>
      <c r="AS261" s="155">
        <f t="shared" si="151"/>
        <v>0.70028011204481788</v>
      </c>
      <c r="AT261" s="155">
        <f t="shared" si="152"/>
        <v>1.28499996662139</v>
      </c>
      <c r="AU261" s="155">
        <f t="shared" si="153"/>
        <v>1.5870000123977599</v>
      </c>
      <c r="AV261" s="155">
        <f t="shared" si="154"/>
        <v>1.61539995670318</v>
      </c>
      <c r="AW261" s="155">
        <f t="shared" si="155"/>
        <v>2.9386000633239702</v>
      </c>
      <c r="AX261" s="155">
        <f t="shared" si="156"/>
        <v>4.8042546513671267</v>
      </c>
      <c r="AY261" s="155">
        <f t="shared" si="157"/>
        <v>6.5943668735493075</v>
      </c>
      <c r="AZ261" s="155">
        <f t="shared" si="158"/>
        <v>6.328902471076101</v>
      </c>
      <c r="BA261" s="155">
        <f t="shared" si="159"/>
        <v>2.8222924431660248</v>
      </c>
      <c r="BB261" s="155">
        <f t="shared" si="160"/>
        <v>4.134042441894521</v>
      </c>
      <c r="BC261" s="155">
        <f t="shared" si="161"/>
        <v>4.432394478924885</v>
      </c>
      <c r="BD261" s="155">
        <f t="shared" si="162"/>
        <v>4.3881504118460173</v>
      </c>
      <c r="BE261" s="155">
        <f t="shared" si="163"/>
        <v>3.920428759201807</v>
      </c>
      <c r="BF261" s="159">
        <f t="shared" si="164"/>
        <v>4.0283897144984735</v>
      </c>
      <c r="BG261" s="223"/>
      <c r="BH261" s="12"/>
      <c r="BI261" s="12"/>
    </row>
    <row r="262" spans="1:61">
      <c r="A262" s="48" t="s">
        <v>142</v>
      </c>
      <c r="B262" s="46" t="s">
        <v>158</v>
      </c>
      <c r="C262" s="160">
        <v>318</v>
      </c>
      <c r="D262" s="285">
        <f>IF('Datos de Indicador'!E41="No dato","x",ROUND(IF('Datos de Indicador'!E41=0,0,IF(LOG('Datos de Indicador'!E41)&gt;D$302,10,IF(LOG('Datos de Indicador'!E41)&lt;D$301,0,10-(D$302-LOG('Datos de Indicador'!E41))/(D$302-D$301)*10))),1))</f>
        <v>10</v>
      </c>
      <c r="E262" s="153">
        <f>IF('Datos de Indicador'!E41="No dato","x",IF('Datos de Indicador'!E41="No dato","x", ('Datos de Indicador'!E41)/'Datos de Indicador'!AX41))</f>
        <v>4.7728561990991705E-4</v>
      </c>
      <c r="F262" s="154">
        <f t="shared" si="132"/>
        <v>10</v>
      </c>
      <c r="G262" s="155">
        <f t="shared" si="133"/>
        <v>10</v>
      </c>
      <c r="H262" s="285">
        <f>IF('Datos de Indicador'!F41="No dato","x",ROUND(IF('Datos de Indicador'!F41=0,0,IF(LOG('Datos de Indicador'!F41*1/40)&gt;H$302,10,IF(LOG('Datos de Indicador'!F41*1/40)&lt;H$301,0,10-(H$302-LOG('Datos de Indicador'!F41*1/40))/(H$302-H$301)*10))),1))</f>
        <v>0</v>
      </c>
      <c r="I262" s="153">
        <f>IF('Datos de Indicador'!F41="No dato","x",IF('Datos de Indicador'!F41="No dato","x",( 'Datos de Indicador'!F41*1/40)/'Datos de Indicador'!AX41))</f>
        <v>0</v>
      </c>
      <c r="J262" s="154">
        <f t="shared" si="134"/>
        <v>0</v>
      </c>
      <c r="K262" s="156">
        <f t="shared" si="135"/>
        <v>0</v>
      </c>
      <c r="L262" s="286">
        <f>IF('Datos de Indicador'!G41="No dato","x",ROUND(IF('Datos de Indicador'!G41=0,0,IF(LOG('Datos de Indicador'!G41)&gt;L$302,10,IF(LOG('Datos de Indicador'!G41)&lt;L$301,0,10-(L$302-LOG('Datos de Indicador'!G41))/(L$302-L$301)*10))),1))</f>
        <v>0</v>
      </c>
      <c r="M262" s="157">
        <f>IF('Datos de Indicador'!G41="No dato","x",IF('Datos de Indicador'!G41="No dato","x", 'Datos de Indicador'!G41/'Datos de Indicador'!AX41))</f>
        <v>0</v>
      </c>
      <c r="N262" s="158">
        <f t="shared" si="136"/>
        <v>0</v>
      </c>
      <c r="O262" s="156">
        <f t="shared" si="137"/>
        <v>0</v>
      </c>
      <c r="P262" s="155">
        <f t="shared" si="138"/>
        <v>0</v>
      </c>
      <c r="Q262" s="285">
        <f>IF('Datos de Indicador'!I41="No dato","x",ROUND(IF('Datos de Indicador'!I41=0,0,IF(LOG('Datos de Indicador'!I41)&gt;Q$302,10,IF(LOG('Datos de Indicador'!I41)&lt;Q$301,0,10-(Q$302-LOG('Datos de Indicador'!I41))/(Q$302-Q$301)*10))),1))</f>
        <v>10</v>
      </c>
      <c r="R262" s="153">
        <f>IF('Datos de Indicador'!I41="No dato","x",IF('Datos de Indicador'!I41="No dato","x",( 'Datos de Indicador'!I41)/'Datos de Indicador'!AX41))</f>
        <v>2.8384827615788016E-4</v>
      </c>
      <c r="S262" s="154">
        <f t="shared" si="139"/>
        <v>10</v>
      </c>
      <c r="T262" s="289">
        <f>IF('Datos de Indicador'!J41="No dato","x",ROUND(IF('Datos de Indicador'!J41=0,0,IF(LOG('Datos de Indicador'!J41)&gt;T$302,10,IF(LOG('Datos de Indicador'!J41)&lt;T$301,0,10-(T$302-LOG('Datos de Indicador'!J41))/(T$302-T$301)*10))),1))</f>
        <v>10</v>
      </c>
      <c r="U262" s="307">
        <f>IF('Datos de Indicador'!J41="No dato","x",IF('Datos de Indicador'!J41="No dato","x", ('Datos de Indicador'!J41)/'Datos de Indicador'!AX41))</f>
        <v>3.4784660082227682E-4</v>
      </c>
      <c r="V262" s="289">
        <f t="shared" si="140"/>
        <v>10</v>
      </c>
      <c r="W262" s="292">
        <f t="shared" si="141"/>
        <v>10</v>
      </c>
      <c r="X262" s="289">
        <f>IF('Datos de Indicador'!K41="No dato","x",ROUND(IF('Datos de Indicador'!K41=0,0,IF(LOG('Datos de Indicador'!K41)&gt;X$302,10,IF(LOG('Datos de Indicador'!K41)&lt;X$301,0,10-(X$302-LOG('Datos de Indicador'!K41))/(X$302-X$301)*10))),1))</f>
        <v>10</v>
      </c>
      <c r="Y262" s="310">
        <f>IF('Datos de Indicador'!K41="No dato","x",IF('Datos de Indicador'!K41="No dato","x", ('Datos de Indicador'!K41)/'Datos de Indicador'!AX41))</f>
        <v>3.1960694585096819E-4</v>
      </c>
      <c r="Z262" s="289">
        <f t="shared" si="142"/>
        <v>10</v>
      </c>
      <c r="AA262" s="291">
        <f t="shared" si="143"/>
        <v>10</v>
      </c>
      <c r="AB262" s="155">
        <f t="shared" si="144"/>
        <v>10</v>
      </c>
      <c r="AC262" s="155">
        <v>0</v>
      </c>
      <c r="AD262" s="155">
        <f t="shared" si="145"/>
        <v>0</v>
      </c>
      <c r="AE262" s="155">
        <v>-0.423000007867813</v>
      </c>
      <c r="AF262" s="155">
        <f t="shared" si="146"/>
        <v>0.423000007867813</v>
      </c>
      <c r="AG262" s="155">
        <f t="shared" si="147"/>
        <v>4.336760114135755</v>
      </c>
      <c r="AH262" s="155">
        <v>0.32400000095367398</v>
      </c>
      <c r="AI262" s="155">
        <v>2.5080001354217498</v>
      </c>
      <c r="AJ262" s="155">
        <v>1.1640000343300001</v>
      </c>
      <c r="AK262" s="155">
        <v>138</v>
      </c>
      <c r="AL262" s="155">
        <v>-1.43187999725341</v>
      </c>
      <c r="AM262" s="155">
        <v>-1.6901600360870299</v>
      </c>
      <c r="AN262" s="155">
        <v>-1.65711998939514</v>
      </c>
      <c r="AO262" s="155">
        <v>-2.8959200382232599</v>
      </c>
      <c r="AP262" s="155">
        <f t="shared" si="148"/>
        <v>1.2582524308880542E-2</v>
      </c>
      <c r="AQ262" s="155">
        <f t="shared" si="149"/>
        <v>7.7027029742266176E-2</v>
      </c>
      <c r="AR262" s="155">
        <f t="shared" si="150"/>
        <v>3.9064336327826452E-2</v>
      </c>
      <c r="AS262" s="155">
        <f t="shared" si="151"/>
        <v>3.7254901960784315</v>
      </c>
      <c r="AT262" s="155">
        <f t="shared" si="152"/>
        <v>1.43187999725341</v>
      </c>
      <c r="AU262" s="155">
        <f t="shared" si="153"/>
        <v>1.6901600360870299</v>
      </c>
      <c r="AV262" s="155">
        <f t="shared" si="154"/>
        <v>1.65711998939514</v>
      </c>
      <c r="AW262" s="155">
        <f t="shared" si="155"/>
        <v>2.8959200382232599</v>
      </c>
      <c r="AX262" s="155">
        <f t="shared" si="156"/>
        <v>2.9706379558755924</v>
      </c>
      <c r="AY262" s="155">
        <f t="shared" si="157"/>
        <v>5.6818338795124088</v>
      </c>
      <c r="AZ262" s="155">
        <f t="shared" si="158"/>
        <v>5.8017882599595536</v>
      </c>
      <c r="BA262" s="155">
        <f t="shared" si="159"/>
        <v>3.6756199164562493</v>
      </c>
      <c r="BB262" s="155">
        <f t="shared" si="160"/>
        <v>5.4972034133640788</v>
      </c>
      <c r="BC262" s="155">
        <f t="shared" si="161"/>
        <v>5.9598101515424453</v>
      </c>
      <c r="BD262" s="155">
        <f t="shared" si="162"/>
        <v>5.9734754327145625</v>
      </c>
      <c r="BE262" s="155">
        <f t="shared" si="163"/>
        <v>6.2335183520891135</v>
      </c>
      <c r="BF262" s="159">
        <f t="shared" si="164"/>
        <v>5.7227933523559598</v>
      </c>
      <c r="BG262" s="223"/>
      <c r="BH262" s="12"/>
      <c r="BI262" s="12"/>
    </row>
    <row r="263" spans="1:61">
      <c r="A263" s="48" t="s">
        <v>294</v>
      </c>
      <c r="B263" s="46" t="s">
        <v>313</v>
      </c>
      <c r="C263" s="160">
        <v>1521</v>
      </c>
      <c r="D263" s="285">
        <f>IF('Datos de Indicador'!E253="No dato","x",ROUND(IF('Datos de Indicador'!E253=0,0,IF(LOG('Datos de Indicador'!E253)&gt;D$302,10,IF(LOG('Datos de Indicador'!E253)&lt;D$301,0,10-(D$302-LOG('Datos de Indicador'!E253))/(D$302-D$301)*10))),1))</f>
        <v>10</v>
      </c>
      <c r="E263" s="153">
        <f>IF('Datos de Indicador'!E253="No dato","x",IF('Datos de Indicador'!E253="No dato","x", ('Datos de Indicador'!E253)/'Datos de Indicador'!AX253))</f>
        <v>1.2610912979656074E-4</v>
      </c>
      <c r="F263" s="154">
        <f t="shared" si="132"/>
        <v>10</v>
      </c>
      <c r="G263" s="155">
        <f t="shared" si="133"/>
        <v>10</v>
      </c>
      <c r="H263" s="285">
        <f>IF('Datos de Indicador'!F253="No dato","x",ROUND(IF('Datos de Indicador'!F253=0,0,IF(LOG('Datos de Indicador'!F253*1/40)&gt;H$302,10,IF(LOG('Datos de Indicador'!F253*1/40)&lt;H$301,0,10-(H$302-LOG('Datos de Indicador'!F253*1/40))/(H$302-H$301)*10))),1))</f>
        <v>0</v>
      </c>
      <c r="I263" s="153">
        <f>IF('Datos de Indicador'!F253="No dato","x",IF('Datos de Indicador'!F253="No dato","x",( 'Datos de Indicador'!F253*1/40)/'Datos de Indicador'!AX253))</f>
        <v>0</v>
      </c>
      <c r="J263" s="154">
        <f t="shared" si="134"/>
        <v>0</v>
      </c>
      <c r="K263" s="156">
        <f t="shared" si="135"/>
        <v>0</v>
      </c>
      <c r="L263" s="286">
        <f>IF('Datos de Indicador'!G253="No dato","x",ROUND(IF('Datos de Indicador'!G253=0,0,IF(LOG('Datos de Indicador'!G253)&gt;L$302,10,IF(LOG('Datos de Indicador'!G253)&lt;L$301,0,10-(L$302-LOG('Datos de Indicador'!G253))/(L$302-L$301)*10))),1))</f>
        <v>0</v>
      </c>
      <c r="M263" s="157">
        <f>IF('Datos de Indicador'!G253="No dato","x",IF('Datos de Indicador'!G253="No dato","x", 'Datos de Indicador'!G253/'Datos de Indicador'!AX253))</f>
        <v>0</v>
      </c>
      <c r="N263" s="158">
        <f t="shared" si="136"/>
        <v>0</v>
      </c>
      <c r="O263" s="156">
        <f t="shared" si="137"/>
        <v>0</v>
      </c>
      <c r="P263" s="155">
        <f t="shared" si="138"/>
        <v>0</v>
      </c>
      <c r="Q263" s="285">
        <f>IF('Datos de Indicador'!I253="No dato","x",ROUND(IF('Datos de Indicador'!I253=0,0,IF(LOG('Datos de Indicador'!I253)&gt;Q$302,10,IF(LOG('Datos de Indicador'!I253)&lt;Q$301,0,10-(Q$302-LOG('Datos de Indicador'!I253))/(Q$302-Q$301)*10))),1))</f>
        <v>0</v>
      </c>
      <c r="R263" s="153">
        <f>IF('Datos de Indicador'!I253="No dato","x",IF('Datos de Indicador'!I253="No dato","x",( 'Datos de Indicador'!I253)/'Datos de Indicador'!AX253))</f>
        <v>0</v>
      </c>
      <c r="S263" s="154">
        <f t="shared" si="139"/>
        <v>0</v>
      </c>
      <c r="T263" s="289">
        <f>IF('Datos de Indicador'!J253="No dato","x",ROUND(IF('Datos de Indicador'!J253=0,0,IF(LOG('Datos de Indicador'!J253)&gt;T$302,10,IF(LOG('Datos de Indicador'!J253)&lt;T$301,0,10-(T$302-LOG('Datos de Indicador'!J253))/(T$302-T$301)*10))),1))</f>
        <v>10</v>
      </c>
      <c r="U263" s="307">
        <f>IF('Datos de Indicador'!J253="No dato","x",IF('Datos de Indicador'!J253="No dato","x", ('Datos de Indicador'!J253)/'Datos de Indicador'!AX253))</f>
        <v>3.1234709268012164E-4</v>
      </c>
      <c r="V263" s="289">
        <f t="shared" si="140"/>
        <v>10</v>
      </c>
      <c r="W263" s="292">
        <f t="shared" si="141"/>
        <v>10</v>
      </c>
      <c r="X263" s="289">
        <f>IF('Datos de Indicador'!K253="No dato","x",ROUND(IF('Datos de Indicador'!K253=0,0,IF(LOG('Datos de Indicador'!K253)&gt;X$302,10,IF(LOG('Datos de Indicador'!K253)&lt;X$301,0,10-(X$302-LOG('Datos de Indicador'!K253))/(X$302-X$301)*10))),1))</f>
        <v>10</v>
      </c>
      <c r="Y263" s="310">
        <f>IF('Datos de Indicador'!K253="No dato","x",IF('Datos de Indicador'!K253="No dato","x", ('Datos de Indicador'!K253)/'Datos de Indicador'!AX253))</f>
        <v>1.5792708665446367E-5</v>
      </c>
      <c r="Z263" s="289">
        <f t="shared" si="142"/>
        <v>10</v>
      </c>
      <c r="AA263" s="291">
        <f t="shared" si="143"/>
        <v>10</v>
      </c>
      <c r="AB263" s="155">
        <f t="shared" si="144"/>
        <v>0</v>
      </c>
      <c r="AC263" s="155">
        <v>0</v>
      </c>
      <c r="AD263" s="155">
        <f t="shared" si="145"/>
        <v>0</v>
      </c>
      <c r="AE263" s="155">
        <v>-0.47848001122474698</v>
      </c>
      <c r="AF263" s="155">
        <f t="shared" si="146"/>
        <v>0.47848001122474698</v>
      </c>
      <c r="AG263" s="155">
        <f t="shared" si="147"/>
        <v>5.6945673342479406</v>
      </c>
      <c r="AH263" s="155">
        <v>3.9999999105930002E-2</v>
      </c>
      <c r="AI263" s="155">
        <v>1.1100000143051101</v>
      </c>
      <c r="AJ263" s="155">
        <v>7.99999982119E-2</v>
      </c>
      <c r="AK263" s="155">
        <v>111</v>
      </c>
      <c r="AL263" s="155">
        <v>-1.5241999626159599</v>
      </c>
      <c r="AM263" s="155">
        <v>-2.1571998596191402</v>
      </c>
      <c r="AN263" s="155">
        <v>-2.0127999782562198</v>
      </c>
      <c r="AO263" s="155">
        <v>-3.04360008239746</v>
      </c>
      <c r="AP263" s="155">
        <f t="shared" si="148"/>
        <v>1.5533980235312621E-3</v>
      </c>
      <c r="AQ263" s="155">
        <f t="shared" si="149"/>
        <v>3.4090908891206168E-2</v>
      </c>
      <c r="AR263" s="155">
        <f t="shared" si="150"/>
        <v>2.6848339726845581E-3</v>
      </c>
      <c r="AS263" s="155">
        <f t="shared" si="151"/>
        <v>2.9691876750700281</v>
      </c>
      <c r="AT263" s="155">
        <f t="shared" si="152"/>
        <v>1.5241999626159599</v>
      </c>
      <c r="AU263" s="155">
        <f t="shared" si="153"/>
        <v>2.1571998596191402</v>
      </c>
      <c r="AV263" s="155">
        <f t="shared" si="154"/>
        <v>2.0127999782562198</v>
      </c>
      <c r="AW263" s="155">
        <f t="shared" si="155"/>
        <v>3.04360008239746</v>
      </c>
      <c r="AX263" s="155">
        <f t="shared" si="156"/>
        <v>1.818136631580058</v>
      </c>
      <c r="AY263" s="155">
        <f t="shared" si="157"/>
        <v>1.5504927527795085</v>
      </c>
      <c r="AZ263" s="155">
        <f t="shared" si="158"/>
        <v>1.3079284846631372</v>
      </c>
      <c r="BA263" s="155">
        <f t="shared" si="159"/>
        <v>0.72296375814340275</v>
      </c>
      <c r="BB263" s="155">
        <f t="shared" si="160"/>
        <v>5.3032816716005984</v>
      </c>
      <c r="BC263" s="155">
        <f t="shared" si="161"/>
        <v>5.2640972769451189</v>
      </c>
      <c r="BD263" s="155">
        <f t="shared" si="162"/>
        <v>5.2184355531059703</v>
      </c>
      <c r="BE263" s="155">
        <f t="shared" si="163"/>
        <v>5.615358572202239</v>
      </c>
      <c r="BF263" s="159">
        <f t="shared" si="164"/>
        <v>5.9490945557079904</v>
      </c>
      <c r="BG263" s="223"/>
      <c r="BH263" s="12"/>
      <c r="BI263" s="12"/>
    </row>
    <row r="264" spans="1:61">
      <c r="A264" s="48" t="s">
        <v>280</v>
      </c>
      <c r="B264" s="46" t="s">
        <v>293</v>
      </c>
      <c r="C264" s="160">
        <v>1416</v>
      </c>
      <c r="D264" s="285">
        <f>IF('Datos de Indicador'!E232="No dato","x",ROUND(IF('Datos de Indicador'!E232=0,0,IF(LOG('Datos de Indicador'!E232)&gt;D$302,10,IF(LOG('Datos de Indicador'!E232)&lt;D$301,0,10-(D$302-LOG('Datos de Indicador'!E232))/(D$302-D$301)*10))),1))</f>
        <v>10</v>
      </c>
      <c r="E264" s="153">
        <f>IF('Datos de Indicador'!E232="No dato","x",IF('Datos de Indicador'!E232="No dato","x", ('Datos de Indicador'!E232)/'Datos de Indicador'!AX232))</f>
        <v>1.7172374000567834E-3</v>
      </c>
      <c r="F264" s="154">
        <f t="shared" si="132"/>
        <v>10</v>
      </c>
      <c r="G264" s="155">
        <f t="shared" si="133"/>
        <v>10</v>
      </c>
      <c r="H264" s="285">
        <f>IF('Datos de Indicador'!F232="No dato","x",ROUND(IF('Datos de Indicador'!F232=0,0,IF(LOG('Datos de Indicador'!F232*1/40)&gt;H$302,10,IF(LOG('Datos de Indicador'!F232*1/40)&lt;H$301,0,10-(H$302-LOG('Datos de Indicador'!F232*1/40))/(H$302-H$301)*10))),1))</f>
        <v>0</v>
      </c>
      <c r="I264" s="153">
        <f>IF('Datos de Indicador'!F232="No dato","x",IF('Datos de Indicador'!F232="No dato","x",( 'Datos de Indicador'!F232*1/40)/'Datos de Indicador'!AX232))</f>
        <v>0</v>
      </c>
      <c r="J264" s="154">
        <f t="shared" si="134"/>
        <v>0</v>
      </c>
      <c r="K264" s="156">
        <f t="shared" si="135"/>
        <v>0</v>
      </c>
      <c r="L264" s="286">
        <f>IF('Datos de Indicador'!G232="No dato","x",ROUND(IF('Datos de Indicador'!G232=0,0,IF(LOG('Datos de Indicador'!G232)&gt;L$302,10,IF(LOG('Datos de Indicador'!G232)&lt;L$301,0,10-(L$302-LOG('Datos de Indicador'!G232))/(L$302-L$301)*10))),1))</f>
        <v>0</v>
      </c>
      <c r="M264" s="157">
        <f>IF('Datos de Indicador'!G232="No dato","x",IF('Datos de Indicador'!G232="No dato","x", 'Datos de Indicador'!G232/'Datos de Indicador'!AX232))</f>
        <v>0</v>
      </c>
      <c r="N264" s="158">
        <f t="shared" si="136"/>
        <v>0</v>
      </c>
      <c r="O264" s="156">
        <f t="shared" si="137"/>
        <v>0</v>
      </c>
      <c r="P264" s="155">
        <f t="shared" si="138"/>
        <v>0</v>
      </c>
      <c r="Q264" s="285">
        <f>IF('Datos de Indicador'!I232="No dato","x",ROUND(IF('Datos de Indicador'!I232=0,0,IF(LOG('Datos de Indicador'!I232)&gt;Q$302,10,IF(LOG('Datos de Indicador'!I232)&lt;Q$301,0,10-(Q$302-LOG('Datos de Indicador'!I232))/(Q$302-Q$301)*10))),1))</f>
        <v>10</v>
      </c>
      <c r="R264" s="153">
        <f>IF('Datos de Indicador'!I232="No dato","x",IF('Datos de Indicador'!I232="No dato","x",( 'Datos de Indicador'!I232)/'Datos de Indicador'!AX232))</f>
        <v>1.2822039253757316E-2</v>
      </c>
      <c r="S264" s="154">
        <f t="shared" si="139"/>
        <v>10</v>
      </c>
      <c r="T264" s="289">
        <f>IF('Datos de Indicador'!J232="No dato","x",ROUND(IF('Datos de Indicador'!J232=0,0,IF(LOG('Datos de Indicador'!J232)&gt;T$302,10,IF(LOG('Datos de Indicador'!J232)&lt;T$301,0,10-(T$302-LOG('Datos de Indicador'!J232))/(T$302-T$301)*10))),1))</f>
        <v>10</v>
      </c>
      <c r="U264" s="307">
        <f>IF('Datos de Indicador'!J232="No dato","x",IF('Datos de Indicador'!J232="No dato","x", ('Datos de Indicador'!J232)/'Datos de Indicador'!AX232))</f>
        <v>3.5454083361572352E-4</v>
      </c>
      <c r="V264" s="289">
        <f t="shared" si="140"/>
        <v>10</v>
      </c>
      <c r="W264" s="292">
        <f t="shared" si="141"/>
        <v>10</v>
      </c>
      <c r="X264" s="289">
        <f>IF('Datos de Indicador'!K232="No dato","x",ROUND(IF('Datos de Indicador'!K232=0,0,IF(LOG('Datos de Indicador'!K232)&gt;X$302,10,IF(LOG('Datos de Indicador'!K232)&lt;X$301,0,10-(X$302-LOG('Datos de Indicador'!K232))/(X$302-X$301)*10))),1))</f>
        <v>10</v>
      </c>
      <c r="Y264" s="310">
        <f>IF('Datos de Indicador'!K232="No dato","x",IF('Datos de Indicador'!K232="No dato","x", ('Datos de Indicador'!K232)/'Datos de Indicador'!AX232))</f>
        <v>5.8865957121946512E-4</v>
      </c>
      <c r="Z264" s="289">
        <f t="shared" si="142"/>
        <v>10</v>
      </c>
      <c r="AA264" s="291">
        <f t="shared" si="143"/>
        <v>10</v>
      </c>
      <c r="AB264" s="155">
        <f t="shared" si="144"/>
        <v>10</v>
      </c>
      <c r="AC264" s="155">
        <v>0</v>
      </c>
      <c r="AD264" s="155">
        <f t="shared" si="145"/>
        <v>0</v>
      </c>
      <c r="AE264" s="155">
        <v>-0.43604001402854897</v>
      </c>
      <c r="AF264" s="155">
        <f t="shared" si="146"/>
        <v>0.43604001402854897</v>
      </c>
      <c r="AG264" s="155">
        <f t="shared" si="147"/>
        <v>4.6558987847202404</v>
      </c>
      <c r="AH264" s="155">
        <v>8.0000003799800008E-3</v>
      </c>
      <c r="AI264" s="155">
        <v>0.79200005531311002</v>
      </c>
      <c r="AJ264" s="155">
        <v>0.37400001287500001</v>
      </c>
      <c r="AK264" s="155">
        <v>73</v>
      </c>
      <c r="AL264" s="155">
        <v>-1.3064000606536801</v>
      </c>
      <c r="AM264" s="155">
        <v>-1.5521199703216499</v>
      </c>
      <c r="AN264" s="155">
        <v>-1.5975199937820399</v>
      </c>
      <c r="AO264" s="155">
        <v>-2.9530799388885498</v>
      </c>
      <c r="AP264" s="155">
        <f t="shared" si="148"/>
        <v>3.1067962640699031E-4</v>
      </c>
      <c r="AQ264" s="155">
        <f t="shared" si="149"/>
        <v>2.4324325567159751E-2</v>
      </c>
      <c r="AR264" s="155">
        <f t="shared" si="150"/>
        <v>1.2551599534934715E-2</v>
      </c>
      <c r="AS264" s="155">
        <f t="shared" si="151"/>
        <v>1.9047619047619047</v>
      </c>
      <c r="AT264" s="155">
        <f t="shared" si="152"/>
        <v>1.3064000606536801</v>
      </c>
      <c r="AU264" s="155">
        <f t="shared" si="153"/>
        <v>1.5521199703216499</v>
      </c>
      <c r="AV264" s="155">
        <f t="shared" si="154"/>
        <v>1.5975199937820399</v>
      </c>
      <c r="AW264" s="155">
        <f t="shared" si="155"/>
        <v>2.9530799388885498</v>
      </c>
      <c r="AX264" s="155">
        <f t="shared" si="156"/>
        <v>4.5371007739213685</v>
      </c>
      <c r="AY264" s="155">
        <f t="shared" si="157"/>
        <v>6.9029087688450943</v>
      </c>
      <c r="AZ264" s="155">
        <f t="shared" si="158"/>
        <v>6.5548079160587989</v>
      </c>
      <c r="BA264" s="155">
        <f t="shared" si="159"/>
        <v>2.5327875612001987</v>
      </c>
      <c r="BB264" s="155">
        <f t="shared" si="160"/>
        <v>5.7562352422579623</v>
      </c>
      <c r="BC264" s="155">
        <f t="shared" si="161"/>
        <v>6.1545388490687101</v>
      </c>
      <c r="BD264" s="155">
        <f t="shared" si="162"/>
        <v>6.094559919265623</v>
      </c>
      <c r="BE264" s="155">
        <f t="shared" si="163"/>
        <v>5.7395915776603514</v>
      </c>
      <c r="BF264" s="159">
        <f t="shared" si="164"/>
        <v>5.7759831307867069</v>
      </c>
      <c r="BG264" s="223"/>
      <c r="BH264" s="12"/>
      <c r="BI264" s="12"/>
    </row>
    <row r="265" spans="1:61">
      <c r="A265" s="48" t="s">
        <v>170</v>
      </c>
      <c r="B265" s="46" t="s">
        <v>211</v>
      </c>
      <c r="C265" s="160">
        <v>714</v>
      </c>
      <c r="D265" s="285">
        <f>IF('Datos de Indicador'!E109="No dato","x",ROUND(IF('Datos de Indicador'!E109=0,0,IF(LOG('Datos de Indicador'!E109)&gt;D$302,10,IF(LOG('Datos de Indicador'!E109)&lt;D$301,0,10-(D$302-LOG('Datos de Indicador'!E109))/(D$302-D$301)*10))),1))</f>
        <v>10</v>
      </c>
      <c r="E265" s="153">
        <f>IF('Datos de Indicador'!E109="No dato","x",IF('Datos de Indicador'!E109="No dato","x", ('Datos de Indicador'!E109)/'Datos de Indicador'!AX109))</f>
        <v>1.9251460437179275E-3</v>
      </c>
      <c r="F265" s="154">
        <f t="shared" si="132"/>
        <v>10</v>
      </c>
      <c r="G265" s="155">
        <f t="shared" si="133"/>
        <v>10</v>
      </c>
      <c r="H265" s="285">
        <f>IF('Datos de Indicador'!F109="No dato","x",ROUND(IF('Datos de Indicador'!F109=0,0,IF(LOG('Datos de Indicador'!F109*1/40)&gt;H$302,10,IF(LOG('Datos de Indicador'!F109*1/40)&lt;H$301,0,10-(H$302-LOG('Datos de Indicador'!F109*1/40))/(H$302-H$301)*10))),1))</f>
        <v>0</v>
      </c>
      <c r="I265" s="153">
        <f>IF('Datos de Indicador'!F109="No dato","x",IF('Datos de Indicador'!F109="No dato","x",( 'Datos de Indicador'!F109*1/40)/'Datos de Indicador'!AX109))</f>
        <v>0</v>
      </c>
      <c r="J265" s="154">
        <f t="shared" si="134"/>
        <v>0</v>
      </c>
      <c r="K265" s="156">
        <f t="shared" si="135"/>
        <v>0</v>
      </c>
      <c r="L265" s="286">
        <f>IF('Datos de Indicador'!G109="No dato","x",ROUND(IF('Datos de Indicador'!G109=0,0,IF(LOG('Datos de Indicador'!G109)&gt;L$302,10,IF(LOG('Datos de Indicador'!G109)&lt;L$301,0,10-(L$302-LOG('Datos de Indicador'!G109))/(L$302-L$301)*10))),1))</f>
        <v>0</v>
      </c>
      <c r="M265" s="157">
        <f>IF('Datos de Indicador'!G109="No dato","x",IF('Datos de Indicador'!G109="No dato","x", 'Datos de Indicador'!G109/'Datos de Indicador'!AX109))</f>
        <v>0</v>
      </c>
      <c r="N265" s="158">
        <f t="shared" si="136"/>
        <v>0</v>
      </c>
      <c r="O265" s="156">
        <f t="shared" si="137"/>
        <v>0</v>
      </c>
      <c r="P265" s="155">
        <f t="shared" si="138"/>
        <v>0</v>
      </c>
      <c r="Q265" s="285">
        <f>IF('Datos de Indicador'!I109="No dato","x",ROUND(IF('Datos de Indicador'!I109=0,0,IF(LOG('Datos de Indicador'!I109)&gt;Q$302,10,IF(LOG('Datos de Indicador'!I109)&lt;Q$301,0,10-(Q$302-LOG('Datos de Indicador'!I109))/(Q$302-Q$301)*10))),1))</f>
        <v>10</v>
      </c>
      <c r="R265" s="153">
        <f>IF('Datos de Indicador'!I109="No dato","x",IF('Datos de Indicador'!I109="No dato","x",( 'Datos de Indicador'!I109)/'Datos de Indicador'!AX109))</f>
        <v>0.106203890078439</v>
      </c>
      <c r="S265" s="154">
        <f t="shared" si="139"/>
        <v>10</v>
      </c>
      <c r="T265" s="289">
        <f>IF('Datos de Indicador'!J109="No dato","x",ROUND(IF('Datos de Indicador'!J109=0,0,IF(LOG('Datos de Indicador'!J109)&gt;T$302,10,IF(LOG('Datos de Indicador'!J109)&lt;T$301,0,10-(T$302-LOG('Datos de Indicador'!J109))/(T$302-T$301)*10))),1))</f>
        <v>10</v>
      </c>
      <c r="U265" s="307">
        <f>IF('Datos de Indicador'!J109="No dato","x",IF('Datos de Indicador'!J109="No dato","x", ('Datos de Indicador'!J109)/'Datos de Indicador'!AX109))</f>
        <v>3.0013026821562491E-4</v>
      </c>
      <c r="V265" s="289">
        <f t="shared" si="140"/>
        <v>10</v>
      </c>
      <c r="W265" s="292">
        <f t="shared" si="141"/>
        <v>10</v>
      </c>
      <c r="X265" s="289">
        <f>IF('Datos de Indicador'!K109="No dato","x",ROUND(IF('Datos de Indicador'!K109=0,0,IF(LOG('Datos de Indicador'!K109)&gt;X$302,10,IF(LOG('Datos de Indicador'!K109)&lt;X$301,0,10-(X$302-LOG('Datos de Indicador'!K109))/(X$302-X$301)*10))),1))</f>
        <v>10</v>
      </c>
      <c r="Y265" s="310">
        <f>IF('Datos de Indicador'!K109="No dato","x",IF('Datos de Indicador'!K109="No dato","x", ('Datos de Indicador'!K109)/'Datos de Indicador'!AX109))</f>
        <v>9.3748119607085941E-4</v>
      </c>
      <c r="Z265" s="289">
        <f t="shared" si="142"/>
        <v>10</v>
      </c>
      <c r="AA265" s="291">
        <f t="shared" si="143"/>
        <v>10</v>
      </c>
      <c r="AB265" s="155">
        <f t="shared" si="144"/>
        <v>10</v>
      </c>
      <c r="AC265" s="155">
        <v>0.81000000238418601</v>
      </c>
      <c r="AD265" s="155">
        <f t="shared" si="145"/>
        <v>0.1723404260391885</v>
      </c>
      <c r="AE265" s="155">
        <v>-0.55055999755859397</v>
      </c>
      <c r="AF265" s="155">
        <f t="shared" si="146"/>
        <v>0.55055999755859397</v>
      </c>
      <c r="AG265" s="155">
        <f t="shared" si="147"/>
        <v>7.4586394313606235</v>
      </c>
      <c r="AH265" s="155">
        <v>18.569997787475501</v>
      </c>
      <c r="AI265" s="155">
        <v>65.727996826171804</v>
      </c>
      <c r="AJ265" s="155">
        <v>41.863998413099999</v>
      </c>
      <c r="AK265" s="155">
        <v>238</v>
      </c>
      <c r="AL265" s="155">
        <v>-1.28483998775482</v>
      </c>
      <c r="AM265" s="155">
        <v>-1.46328008174896</v>
      </c>
      <c r="AN265" s="155">
        <v>-1.7227599620819001</v>
      </c>
      <c r="AO265" s="155">
        <v>-2.94527983665466</v>
      </c>
      <c r="AP265" s="155">
        <f t="shared" si="148"/>
        <v>0.72116496262040775</v>
      </c>
      <c r="AQ265" s="155">
        <f t="shared" si="149"/>
        <v>2.0186730833560094</v>
      </c>
      <c r="AR265" s="155">
        <f t="shared" si="150"/>
        <v>1.4049735960517074</v>
      </c>
      <c r="AS265" s="155">
        <f t="shared" si="151"/>
        <v>6.526610644257703</v>
      </c>
      <c r="AT265" s="155">
        <f t="shared" si="152"/>
        <v>1.28483998775482</v>
      </c>
      <c r="AU265" s="155">
        <f t="shared" si="153"/>
        <v>1.46328008174896</v>
      </c>
      <c r="AV265" s="155">
        <f t="shared" si="154"/>
        <v>1.7227599620819001</v>
      </c>
      <c r="AW265" s="155">
        <f t="shared" si="155"/>
        <v>2.94527983665466</v>
      </c>
      <c r="AX265" s="155">
        <f t="shared" si="156"/>
        <v>4.8062517909333859</v>
      </c>
      <c r="AY265" s="155">
        <f t="shared" si="157"/>
        <v>7.688768703826609</v>
      </c>
      <c r="AZ265" s="155">
        <f t="shared" si="158"/>
        <v>4.9724561576584669</v>
      </c>
      <c r="BA265" s="155">
        <f t="shared" si="159"/>
        <v>2.6887397077826964</v>
      </c>
      <c r="BB265" s="155">
        <f t="shared" si="160"/>
        <v>5.9212361255922987</v>
      </c>
      <c r="BC265" s="155">
        <f t="shared" si="161"/>
        <v>6.6179069645304365</v>
      </c>
      <c r="BD265" s="155">
        <f t="shared" si="162"/>
        <v>6.0629049589516955</v>
      </c>
      <c r="BE265" s="155">
        <f t="shared" si="163"/>
        <v>6.5358917253400657</v>
      </c>
      <c r="BF265" s="159">
        <f t="shared" si="164"/>
        <v>6.2718299762333016</v>
      </c>
      <c r="BG265" s="223"/>
      <c r="BH265" s="12"/>
      <c r="BI265" s="12"/>
    </row>
    <row r="266" spans="1:61">
      <c r="A266" s="49" t="s">
        <v>184</v>
      </c>
      <c r="B266" s="46" t="s">
        <v>139</v>
      </c>
      <c r="C266" s="160">
        <v>208</v>
      </c>
      <c r="D266" s="285">
        <f>IF('Datos de Indicador'!E21="No dato","x",ROUND(IF('Datos de Indicador'!E21=0,0,IF(LOG('Datos de Indicador'!E21)&gt;D$302,10,IF(LOG('Datos de Indicador'!E21)&lt;D$301,0,10-(D$302-LOG('Datos de Indicador'!E21))/(D$302-D$301)*10))),1))</f>
        <v>10</v>
      </c>
      <c r="E266" s="153">
        <f>IF('Datos de Indicador'!E21="No dato","x",IF('Datos de Indicador'!E21="No dato","x", ('Datos de Indicador'!E21)/'Datos de Indicador'!AX21))</f>
        <v>7.5884697713749283E-2</v>
      </c>
      <c r="F266" s="154">
        <f t="shared" si="132"/>
        <v>10</v>
      </c>
      <c r="G266" s="155">
        <f t="shared" si="133"/>
        <v>10</v>
      </c>
      <c r="H266" s="285">
        <f>IF('Datos de Indicador'!F21="No dato","x",ROUND(IF('Datos de Indicador'!F21=0,0,IF(LOG('Datos de Indicador'!F21*1/40)&gt;H$302,10,IF(LOG('Datos de Indicador'!F21*1/40)&lt;H$301,0,10-(H$302-LOG('Datos de Indicador'!F21*1/40))/(H$302-H$301)*10))),1))</f>
        <v>0</v>
      </c>
      <c r="I266" s="153">
        <f>IF('Datos de Indicador'!F21="No dato","x",IF('Datos de Indicador'!F21="No dato","x",( 'Datos de Indicador'!F21*1/40)/'Datos de Indicador'!AX21))</f>
        <v>0</v>
      </c>
      <c r="J266" s="154">
        <f t="shared" si="134"/>
        <v>0</v>
      </c>
      <c r="K266" s="156">
        <f t="shared" si="135"/>
        <v>0</v>
      </c>
      <c r="L266" s="286">
        <f>IF('Datos de Indicador'!G21="No dato","x",ROUND(IF('Datos de Indicador'!G21=0,0,IF(LOG('Datos de Indicador'!G21)&gt;L$302,10,IF(LOG('Datos de Indicador'!G21)&lt;L$301,0,10-(L$302-LOG('Datos de Indicador'!G21))/(L$302-L$301)*10))),1))</f>
        <v>0</v>
      </c>
      <c r="M266" s="157">
        <f>IF('Datos de Indicador'!G21="No dato","x",IF('Datos de Indicador'!G21="No dato","x", 'Datos de Indicador'!G21/'Datos de Indicador'!AX21))</f>
        <v>0</v>
      </c>
      <c r="N266" s="158">
        <f t="shared" si="136"/>
        <v>0</v>
      </c>
      <c r="O266" s="156">
        <f t="shared" si="137"/>
        <v>0</v>
      </c>
      <c r="P266" s="155">
        <f t="shared" si="138"/>
        <v>0</v>
      </c>
      <c r="Q266" s="285">
        <f>IF('Datos de Indicador'!I21="No dato","x",ROUND(IF('Datos de Indicador'!I21=0,0,IF(LOG('Datos de Indicador'!I21)&gt;Q$302,10,IF(LOG('Datos de Indicador'!I21)&lt;Q$301,0,10-(Q$302-LOG('Datos de Indicador'!I21))/(Q$302-Q$301)*10))),1))</f>
        <v>0</v>
      </c>
      <c r="R266" s="153">
        <f>IF('Datos de Indicador'!I21="No dato","x",IF('Datos de Indicador'!I21="No dato","x",( 'Datos de Indicador'!I21)/'Datos de Indicador'!AX21))</f>
        <v>0</v>
      </c>
      <c r="S266" s="154">
        <f t="shared" si="139"/>
        <v>0</v>
      </c>
      <c r="T266" s="289">
        <f>IF('Datos de Indicador'!J21="No dato","x",ROUND(IF('Datos de Indicador'!J21=0,0,IF(LOG('Datos de Indicador'!J21)&gt;T$302,10,IF(LOG('Datos de Indicador'!J21)&lt;T$301,0,10-(T$302-LOG('Datos de Indicador'!J21))/(T$302-T$301)*10))),1))</f>
        <v>10</v>
      </c>
      <c r="U266" s="307">
        <f>IF('Datos de Indicador'!J21="No dato","x",IF('Datos de Indicador'!J21="No dato","x", ('Datos de Indicador'!J21)/'Datos de Indicador'!AX21))</f>
        <v>3.1758670625048812E-4</v>
      </c>
      <c r="V266" s="289">
        <f t="shared" si="140"/>
        <v>10</v>
      </c>
      <c r="W266" s="292">
        <f t="shared" si="141"/>
        <v>10</v>
      </c>
      <c r="X266" s="289">
        <f>IF('Datos de Indicador'!K21="No dato","x",ROUND(IF('Datos de Indicador'!K21=0,0,IF(LOG('Datos de Indicador'!K21)&gt;X$302,10,IF(LOG('Datos de Indicador'!K21)&lt;X$301,0,10-(X$302-LOG('Datos de Indicador'!K21))/(X$302-X$301)*10))),1))</f>
        <v>0</v>
      </c>
      <c r="Y266" s="310">
        <f>IF('Datos de Indicador'!K21="No dato","x",IF('Datos de Indicador'!K21="No dato","x", ('Datos de Indicador'!K21)/'Datos de Indicador'!AX21))</f>
        <v>0</v>
      </c>
      <c r="Z266" s="289">
        <f t="shared" si="142"/>
        <v>0</v>
      </c>
      <c r="AA266" s="291">
        <f t="shared" si="143"/>
        <v>0</v>
      </c>
      <c r="AB266" s="155">
        <f t="shared" si="144"/>
        <v>0</v>
      </c>
      <c r="AC266" s="155">
        <v>0.81000000238418601</v>
      </c>
      <c r="AD266" s="155">
        <f t="shared" si="145"/>
        <v>0.1723404260391885</v>
      </c>
      <c r="AE266" s="155">
        <v>-0.43180000782012901</v>
      </c>
      <c r="AF266" s="155">
        <f t="shared" si="146"/>
        <v>0.43180000782012901</v>
      </c>
      <c r="AG266" s="155">
        <f t="shared" si="147"/>
        <v>4.552129666213264</v>
      </c>
      <c r="AH266" s="155">
        <v>40.370002746582003</v>
      </c>
      <c r="AI266" s="155">
        <v>109.58999633789</v>
      </c>
      <c r="AJ266" s="155">
        <v>74.819999694800003</v>
      </c>
      <c r="AK266" s="155">
        <v>248</v>
      </c>
      <c r="AL266" s="155">
        <v>-1.24539995193481</v>
      </c>
      <c r="AM266" s="155">
        <v>-1.8719999790191599</v>
      </c>
      <c r="AN266" s="155">
        <v>-1.70600008964538</v>
      </c>
      <c r="AO266" s="155">
        <v>-2.9119999408721902</v>
      </c>
      <c r="AP266" s="155">
        <f t="shared" si="148"/>
        <v>1.5677670969546409</v>
      </c>
      <c r="AQ266" s="155">
        <f t="shared" si="149"/>
        <v>3.365786065220437</v>
      </c>
      <c r="AR266" s="155">
        <f t="shared" si="150"/>
        <v>2.5109910188343791</v>
      </c>
      <c r="AS266" s="155">
        <f t="shared" si="151"/>
        <v>6.8067226890756309</v>
      </c>
      <c r="AT266" s="155">
        <f t="shared" si="152"/>
        <v>1.24539995193481</v>
      </c>
      <c r="AU266" s="155">
        <f t="shared" si="153"/>
        <v>1.8719999790191599</v>
      </c>
      <c r="AV266" s="155">
        <f t="shared" si="154"/>
        <v>1.70600008964538</v>
      </c>
      <c r="AW266" s="155">
        <f t="shared" si="155"/>
        <v>2.9119999408721902</v>
      </c>
      <c r="AX266" s="155">
        <f t="shared" si="156"/>
        <v>5.2986121740240808</v>
      </c>
      <c r="AY266" s="155">
        <f t="shared" si="157"/>
        <v>4.0733140127550032</v>
      </c>
      <c r="AZ266" s="155">
        <f t="shared" si="158"/>
        <v>5.1842097534194975</v>
      </c>
      <c r="BA266" s="155">
        <f t="shared" si="159"/>
        <v>3.3541247283492472</v>
      </c>
      <c r="BB266" s="155">
        <f t="shared" si="160"/>
        <v>4.4777298784964534</v>
      </c>
      <c r="BC266" s="155">
        <f t="shared" si="161"/>
        <v>4.5731833463292402</v>
      </c>
      <c r="BD266" s="155">
        <f t="shared" si="162"/>
        <v>4.6158667953756458</v>
      </c>
      <c r="BE266" s="155">
        <f t="shared" si="163"/>
        <v>5.0268079029041468</v>
      </c>
      <c r="BF266" s="159">
        <f t="shared" si="164"/>
        <v>4.1207450153754088</v>
      </c>
      <c r="BG266" s="223"/>
      <c r="BH266" s="12"/>
      <c r="BI266" s="12"/>
    </row>
    <row r="267" spans="1:61">
      <c r="A267" s="49" t="s">
        <v>351</v>
      </c>
      <c r="B267" s="46" t="s">
        <v>358</v>
      </c>
      <c r="C267" s="160">
        <v>1809</v>
      </c>
      <c r="D267" s="285">
        <f>IF('Datos de Indicador'!E301="No dato","x",ROUND(IF('Datos de Indicador'!E301=0,0,IF(LOG('Datos de Indicador'!E301)&gt;D$302,10,IF(LOG('Datos de Indicador'!E301)&lt;D$301,0,10-(D$302-LOG('Datos de Indicador'!E301))/(D$302-D$301)*10))),1))</f>
        <v>10</v>
      </c>
      <c r="E267" s="153">
        <f>IF('Datos de Indicador'!E301="No dato","x",IF('Datos de Indicador'!E301="No dato","x", ('Datos de Indicador'!E301)/'Datos de Indicador'!AX301))</f>
        <v>1.0051852710659134E-3</v>
      </c>
      <c r="F267" s="154">
        <f t="shared" si="132"/>
        <v>10</v>
      </c>
      <c r="G267" s="155">
        <f t="shared" si="133"/>
        <v>10</v>
      </c>
      <c r="H267" s="285">
        <f>IF('Datos de Indicador'!F301="No dato","x",ROUND(IF('Datos de Indicador'!F301=0,0,IF(LOG('Datos de Indicador'!F301*1/40)&gt;H$302,10,IF(LOG('Datos de Indicador'!F301*1/40)&lt;H$301,0,10-(H$302-LOG('Datos de Indicador'!F301*1/40))/(H$302-H$301)*10))),1))</f>
        <v>0</v>
      </c>
      <c r="I267" s="153">
        <f>IF('Datos de Indicador'!F301="No dato","x",IF('Datos de Indicador'!F301="No dato","x",( 'Datos de Indicador'!F301*1/40)/'Datos de Indicador'!AX301))</f>
        <v>0</v>
      </c>
      <c r="J267" s="154">
        <f t="shared" si="134"/>
        <v>0</v>
      </c>
      <c r="K267" s="156">
        <f t="shared" si="135"/>
        <v>0</v>
      </c>
      <c r="L267" s="286">
        <f>IF('Datos de Indicador'!G301="No dato","x",ROUND(IF('Datos de Indicador'!G301=0,0,IF(LOG('Datos de Indicador'!G301)&gt;L$302,10,IF(LOG('Datos de Indicador'!G301)&lt;L$301,0,10-(L$302-LOG('Datos de Indicador'!G301))/(L$302-L$301)*10))),1))</f>
        <v>0</v>
      </c>
      <c r="M267" s="157">
        <f>IF('Datos de Indicador'!G301="No dato","x",IF('Datos de Indicador'!G301="No dato","x", 'Datos de Indicador'!G301/'Datos de Indicador'!AX301))</f>
        <v>0</v>
      </c>
      <c r="N267" s="158">
        <f t="shared" si="136"/>
        <v>0</v>
      </c>
      <c r="O267" s="156">
        <f t="shared" si="137"/>
        <v>0</v>
      </c>
      <c r="P267" s="155">
        <f t="shared" si="138"/>
        <v>0</v>
      </c>
      <c r="Q267" s="285">
        <f>IF('Datos de Indicador'!I301="No dato","x",ROUND(IF('Datos de Indicador'!I301=0,0,IF(LOG('Datos de Indicador'!I301)&gt;Q$302,10,IF(LOG('Datos de Indicador'!I301)&lt;Q$301,0,10-(Q$302-LOG('Datos de Indicador'!I301))/(Q$302-Q$301)*10))),1))</f>
        <v>10</v>
      </c>
      <c r="R267" s="153">
        <f>IF('Datos de Indicador'!I301="No dato","x",IF('Datos de Indicador'!I301="No dato","x",( 'Datos de Indicador'!I301)/'Datos de Indicador'!AX301))</f>
        <v>3.369655170050505E-3</v>
      </c>
      <c r="S267" s="154">
        <f t="shared" si="139"/>
        <v>10</v>
      </c>
      <c r="T267" s="289">
        <f>IF('Datos de Indicador'!J301="No dato","x",ROUND(IF('Datos de Indicador'!J301=0,0,IF(LOG('Datos de Indicador'!J301)&gt;T$302,10,IF(LOG('Datos de Indicador'!J301)&lt;T$301,0,10-(T$302-LOG('Datos de Indicador'!J301))/(T$302-T$301)*10))),1))</f>
        <v>10</v>
      </c>
      <c r="U267" s="307">
        <f>IF('Datos de Indicador'!J301="No dato","x",IF('Datos de Indicador'!J301="No dato","x", ('Datos de Indicador'!J301)/'Datos de Indicador'!AX301))</f>
        <v>3.4089487761012634E-4</v>
      </c>
      <c r="V267" s="289">
        <f t="shared" si="140"/>
        <v>10</v>
      </c>
      <c r="W267" s="292">
        <f t="shared" si="141"/>
        <v>10</v>
      </c>
      <c r="X267" s="289">
        <f>IF('Datos de Indicador'!K301="No dato","x",ROUND(IF('Datos de Indicador'!K301=0,0,IF(LOG('Datos de Indicador'!K301)&gt;X$302,10,IF(LOG('Datos de Indicador'!K301)&lt;X$301,0,10-(X$302-LOG('Datos de Indicador'!K301))/(X$302-X$301)*10))),1))</f>
        <v>10</v>
      </c>
      <c r="Y267" s="310">
        <f>IF('Datos de Indicador'!K301="No dato","x",IF('Datos de Indicador'!K301="No dato","x", ('Datos de Indicador'!K301)/'Datos de Indicador'!AX301))</f>
        <v>1.7384510271787839E-4</v>
      </c>
      <c r="Z267" s="289">
        <f t="shared" si="142"/>
        <v>10</v>
      </c>
      <c r="AA267" s="291">
        <f t="shared" si="143"/>
        <v>10</v>
      </c>
      <c r="AB267" s="155">
        <f t="shared" si="144"/>
        <v>10</v>
      </c>
      <c r="AC267" s="155">
        <v>0</v>
      </c>
      <c r="AD267" s="155">
        <f t="shared" si="145"/>
        <v>0</v>
      </c>
      <c r="AE267" s="155">
        <v>-0.48087999224662797</v>
      </c>
      <c r="AF267" s="155">
        <f t="shared" si="146"/>
        <v>0.48087999224662797</v>
      </c>
      <c r="AG267" s="155">
        <f t="shared" si="147"/>
        <v>5.7533040206658761</v>
      </c>
      <c r="AH267" s="155">
        <v>0.178000003099442</v>
      </c>
      <c r="AI267" s="155">
        <v>1.5559999942779501</v>
      </c>
      <c r="AJ267" s="155">
        <v>0.48200002312700002</v>
      </c>
      <c r="AK267" s="155">
        <v>118</v>
      </c>
      <c r="AL267" s="155">
        <v>-1.47680008411407</v>
      </c>
      <c r="AM267" s="155">
        <v>-1.91159999370575</v>
      </c>
      <c r="AN267" s="155">
        <v>-1.8422000408172601</v>
      </c>
      <c r="AO267" s="155">
        <v>-2.9863200187683101</v>
      </c>
      <c r="AP267" s="155">
        <f t="shared" si="148"/>
        <v>6.9126214795899804E-3</v>
      </c>
      <c r="AQ267" s="155">
        <f t="shared" si="149"/>
        <v>4.7788696717139048E-2</v>
      </c>
      <c r="AR267" s="155">
        <f t="shared" si="150"/>
        <v>1.6176125823133033E-2</v>
      </c>
      <c r="AS267" s="155">
        <f t="shared" si="151"/>
        <v>3.1652661064425769</v>
      </c>
      <c r="AT267" s="155">
        <f t="shared" si="152"/>
        <v>1.47680008411407</v>
      </c>
      <c r="AU267" s="155">
        <f t="shared" si="153"/>
        <v>1.91159999370575</v>
      </c>
      <c r="AV267" s="155">
        <f t="shared" si="154"/>
        <v>1.8422000408172601</v>
      </c>
      <c r="AW267" s="155">
        <f t="shared" si="155"/>
        <v>2.9863200187683101</v>
      </c>
      <c r="AX267" s="155">
        <f t="shared" si="156"/>
        <v>2.4098658694577382</v>
      </c>
      <c r="AY267" s="155">
        <f t="shared" si="157"/>
        <v>3.7230201811569614</v>
      </c>
      <c r="AZ267" s="155">
        <f t="shared" si="158"/>
        <v>3.4633834456799701</v>
      </c>
      <c r="BA267" s="155">
        <f t="shared" si="159"/>
        <v>1.8681986039812144</v>
      </c>
      <c r="BB267" s="155">
        <f t="shared" si="160"/>
        <v>5.4027964151562209</v>
      </c>
      <c r="BC267" s="155">
        <f t="shared" si="161"/>
        <v>5.6284681463123505</v>
      </c>
      <c r="BD267" s="155">
        <f t="shared" si="162"/>
        <v>5.5799265952505168</v>
      </c>
      <c r="BE267" s="155">
        <f t="shared" si="163"/>
        <v>5.838910785070631</v>
      </c>
      <c r="BF267" s="159">
        <f t="shared" si="164"/>
        <v>5.9588840034443136</v>
      </c>
      <c r="BG267" s="223"/>
      <c r="BH267" s="12"/>
      <c r="BI267" s="12"/>
    </row>
    <row r="268" spans="1:61">
      <c r="A268" s="48" t="s">
        <v>61</v>
      </c>
      <c r="B268" s="46" t="s">
        <v>237</v>
      </c>
      <c r="C268" s="160">
        <v>824</v>
      </c>
      <c r="D268" s="285">
        <f>IF('Datos de Indicador'!E138="No dato","x",ROUND(IF('Datos de Indicador'!E138=0,0,IF(LOG('Datos de Indicador'!E138)&gt;D$302,10,IF(LOG('Datos de Indicador'!E138)&lt;D$301,0,10-(D$302-LOG('Datos de Indicador'!E138))/(D$302-D$301)*10))),1))</f>
        <v>10</v>
      </c>
      <c r="E268" s="153">
        <f>IF('Datos de Indicador'!E138="No dato","x",IF('Datos de Indicador'!E138="No dato","x", ('Datos de Indicador'!E138)/'Datos de Indicador'!AX138))</f>
        <v>6.0005829137687661E-4</v>
      </c>
      <c r="F268" s="154">
        <f t="shared" si="132"/>
        <v>10</v>
      </c>
      <c r="G268" s="155">
        <f t="shared" si="133"/>
        <v>10</v>
      </c>
      <c r="H268" s="285">
        <f>IF('Datos de Indicador'!F138="No dato","x",ROUND(IF('Datos de Indicador'!F138=0,0,IF(LOG('Datos de Indicador'!F138*1/40)&gt;H$302,10,IF(LOG('Datos de Indicador'!F138*1/40)&lt;H$301,0,10-(H$302-LOG('Datos de Indicador'!F138*1/40))/(H$302-H$301)*10))),1))</f>
        <v>0</v>
      </c>
      <c r="I268" s="153">
        <f>IF('Datos de Indicador'!F138="No dato","x",IF('Datos de Indicador'!F138="No dato","x",( 'Datos de Indicador'!F138*1/40)/'Datos de Indicador'!AX138))</f>
        <v>0</v>
      </c>
      <c r="J268" s="154">
        <f t="shared" si="134"/>
        <v>0</v>
      </c>
      <c r="K268" s="156">
        <f t="shared" si="135"/>
        <v>0</v>
      </c>
      <c r="L268" s="286">
        <f>IF('Datos de Indicador'!G138="No dato","x",ROUND(IF('Datos de Indicador'!G138=0,0,IF(LOG('Datos de Indicador'!G138)&gt;L$302,10,IF(LOG('Datos de Indicador'!G138)&lt;L$301,0,10-(L$302-LOG('Datos de Indicador'!G138))/(L$302-L$301)*10))),1))</f>
        <v>0</v>
      </c>
      <c r="M268" s="157">
        <f>IF('Datos de Indicador'!G138="No dato","x",IF('Datos de Indicador'!G138="No dato","x", 'Datos de Indicador'!G138/'Datos de Indicador'!AX138))</f>
        <v>0</v>
      </c>
      <c r="N268" s="158">
        <f t="shared" si="136"/>
        <v>0</v>
      </c>
      <c r="O268" s="156">
        <f t="shared" si="137"/>
        <v>0</v>
      </c>
      <c r="P268" s="155">
        <f t="shared" si="138"/>
        <v>0</v>
      </c>
      <c r="Q268" s="285">
        <f>IF('Datos de Indicador'!I138="No dato","x",ROUND(IF('Datos de Indicador'!I138=0,0,IF(LOG('Datos de Indicador'!I138)&gt;Q$302,10,IF(LOG('Datos de Indicador'!I138)&lt;Q$301,0,10-(Q$302-LOG('Datos de Indicador'!I138))/(Q$302-Q$301)*10))),1))</f>
        <v>10</v>
      </c>
      <c r="R268" s="153">
        <f>IF('Datos de Indicador'!I138="No dato","x",IF('Datos de Indicador'!I138="No dato","x",( 'Datos de Indicador'!I138)/'Datos de Indicador'!AX138))</f>
        <v>2.0087665658949726E-2</v>
      </c>
      <c r="S268" s="154">
        <f t="shared" si="139"/>
        <v>10</v>
      </c>
      <c r="T268" s="289">
        <f>IF('Datos de Indicador'!J138="No dato","x",ROUND(IF('Datos de Indicador'!J138=0,0,IF(LOG('Datos de Indicador'!J138)&gt;T$302,10,IF(LOG('Datos de Indicador'!J138)&lt;T$301,0,10-(T$302-LOG('Datos de Indicador'!J138))/(T$302-T$301)*10))),1))</f>
        <v>10</v>
      </c>
      <c r="U268" s="307">
        <f>IF('Datos de Indicador'!J138="No dato","x",IF('Datos de Indicador'!J138="No dato","x", ('Datos de Indicador'!J138)/'Datos de Indicador'!AX138))</f>
        <v>3.2656029442860166E-4</v>
      </c>
      <c r="V268" s="289">
        <f t="shared" si="140"/>
        <v>10</v>
      </c>
      <c r="W268" s="292">
        <f t="shared" si="141"/>
        <v>10</v>
      </c>
      <c r="X268" s="289">
        <f>IF('Datos de Indicador'!K138="No dato","x",ROUND(IF('Datos de Indicador'!K138=0,0,IF(LOG('Datos de Indicador'!K138)&gt;X$302,10,IF(LOG('Datos de Indicador'!K138)&lt;X$301,0,10-(X$302-LOG('Datos de Indicador'!K138))/(X$302-X$301)*10))),1))</f>
        <v>10</v>
      </c>
      <c r="Y268" s="310">
        <f>IF('Datos de Indicador'!K138="No dato","x",IF('Datos de Indicador'!K138="No dato","x", ('Datos de Indicador'!K138)/'Datos de Indicador'!AX138))</f>
        <v>3.1550828426575806E-4</v>
      </c>
      <c r="Z268" s="289">
        <f t="shared" si="142"/>
        <v>10</v>
      </c>
      <c r="AA268" s="291">
        <f t="shared" si="143"/>
        <v>10</v>
      </c>
      <c r="AB268" s="155">
        <f t="shared" si="144"/>
        <v>10</v>
      </c>
      <c r="AC268" s="155">
        <v>0</v>
      </c>
      <c r="AD268" s="155">
        <f t="shared" si="145"/>
        <v>0</v>
      </c>
      <c r="AE268" s="155">
        <v>-0.423000007867813</v>
      </c>
      <c r="AF268" s="155">
        <f t="shared" si="146"/>
        <v>0.423000007867813</v>
      </c>
      <c r="AG268" s="155">
        <f t="shared" si="147"/>
        <v>4.336760114135755</v>
      </c>
      <c r="AH268" s="155">
        <v>4.8000000417232999E-2</v>
      </c>
      <c r="AI268" s="155">
        <v>0.73199999332428001</v>
      </c>
      <c r="AJ268" s="155">
        <v>0.22800001502</v>
      </c>
      <c r="AK268" s="155">
        <v>101</v>
      </c>
      <c r="AL268" s="155">
        <v>-1.4334800243377599</v>
      </c>
      <c r="AM268" s="155">
        <v>-1.8940399885177599</v>
      </c>
      <c r="AN268" s="155">
        <v>-1.8735200166702199</v>
      </c>
      <c r="AO268" s="155">
        <v>-3.0099599361419598</v>
      </c>
      <c r="AP268" s="155">
        <f t="shared" si="148"/>
        <v>1.8640776861061359E-3</v>
      </c>
      <c r="AQ268" s="155">
        <f t="shared" si="149"/>
        <v>2.2481571855117288E-2</v>
      </c>
      <c r="AR268" s="155">
        <f t="shared" si="150"/>
        <v>7.6517774972553604E-3</v>
      </c>
      <c r="AS268" s="155">
        <f t="shared" si="151"/>
        <v>2.6890756302521006</v>
      </c>
      <c r="AT268" s="155">
        <f t="shared" si="152"/>
        <v>1.4334800243377599</v>
      </c>
      <c r="AU268" s="155">
        <f t="shared" si="153"/>
        <v>1.8940399885177599</v>
      </c>
      <c r="AV268" s="155">
        <f t="shared" si="154"/>
        <v>1.8735200166702199</v>
      </c>
      <c r="AW268" s="155">
        <f t="shared" si="155"/>
        <v>3.0099599361419598</v>
      </c>
      <c r="AX268" s="155">
        <f t="shared" si="156"/>
        <v>2.9506635838491269</v>
      </c>
      <c r="AY268" s="155">
        <f t="shared" si="157"/>
        <v>3.8783524846640489</v>
      </c>
      <c r="AZ268" s="155">
        <f t="shared" si="158"/>
        <v>3.0676693654485856</v>
      </c>
      <c r="BA268" s="155">
        <f t="shared" si="159"/>
        <v>1.39555148360943</v>
      </c>
      <c r="BB268" s="155">
        <f t="shared" si="160"/>
        <v>5.4920879435892056</v>
      </c>
      <c r="BC268" s="155">
        <f t="shared" si="161"/>
        <v>5.6501390094198607</v>
      </c>
      <c r="BD268" s="155">
        <f t="shared" si="162"/>
        <v>5.5125535238243062</v>
      </c>
      <c r="BE268" s="155">
        <f t="shared" si="163"/>
        <v>5.6807711856435894</v>
      </c>
      <c r="BF268" s="159">
        <f t="shared" si="164"/>
        <v>5.7227933523559598</v>
      </c>
      <c r="BG268" s="223"/>
      <c r="BH268" s="12"/>
      <c r="BI268" s="12"/>
    </row>
    <row r="269" spans="1:61">
      <c r="A269" s="45" t="s">
        <v>31</v>
      </c>
      <c r="B269" s="46" t="s">
        <v>54</v>
      </c>
      <c r="C269" s="160">
        <v>1323</v>
      </c>
      <c r="D269" s="285">
        <f>IF('Datos de Indicador'!E211="No dato","x",ROUND(IF('Datos de Indicador'!E211=0,0,IF(LOG('Datos de Indicador'!E211)&gt;D$302,10,IF(LOG('Datos de Indicador'!E211)&lt;D$301,0,10-(D$302-LOG('Datos de Indicador'!E211))/(D$302-D$301)*10))),1))</f>
        <v>0</v>
      </c>
      <c r="E269" s="153">
        <f>IF('Datos de Indicador'!E211="No dato","x",IF('Datos de Indicador'!E211="No dato","x", ('Datos de Indicador'!E211)/'Datos de Indicador'!AX211))</f>
        <v>0</v>
      </c>
      <c r="F269" s="154">
        <f t="shared" si="132"/>
        <v>0</v>
      </c>
      <c r="G269" s="155">
        <f t="shared" si="133"/>
        <v>0</v>
      </c>
      <c r="H269" s="285">
        <f>IF('Datos de Indicador'!F211="No dato","x",ROUND(IF('Datos de Indicador'!F211=0,0,IF(LOG('Datos de Indicador'!F211*1/40)&gt;H$302,10,IF(LOG('Datos de Indicador'!F211*1/40)&lt;H$301,0,10-(H$302-LOG('Datos de Indicador'!F211*1/40))/(H$302-H$301)*10))),1))</f>
        <v>0</v>
      </c>
      <c r="I269" s="153">
        <f>IF('Datos de Indicador'!F211="No dato","x",IF('Datos de Indicador'!F211="No dato","x",( 'Datos de Indicador'!F211*1/40)/'Datos de Indicador'!AX211))</f>
        <v>0</v>
      </c>
      <c r="J269" s="154">
        <f t="shared" si="134"/>
        <v>0</v>
      </c>
      <c r="K269" s="156">
        <f t="shared" si="135"/>
        <v>0</v>
      </c>
      <c r="L269" s="286">
        <f>IF('Datos de Indicador'!G211="No dato","x",ROUND(IF('Datos de Indicador'!G211=0,0,IF(LOG('Datos de Indicador'!G211)&gt;L$302,10,IF(LOG('Datos de Indicador'!G211)&lt;L$301,0,10-(L$302-LOG('Datos de Indicador'!G211))/(L$302-L$301)*10))),1))</f>
        <v>0</v>
      </c>
      <c r="M269" s="157">
        <f>IF('Datos de Indicador'!G211="No dato","x",IF('Datos de Indicador'!G211="No dato","x", 'Datos de Indicador'!G211/'Datos de Indicador'!AX211))</f>
        <v>0</v>
      </c>
      <c r="N269" s="158">
        <f t="shared" si="136"/>
        <v>0</v>
      </c>
      <c r="O269" s="156">
        <f t="shared" si="137"/>
        <v>0</v>
      </c>
      <c r="P269" s="155">
        <f t="shared" si="138"/>
        <v>0</v>
      </c>
      <c r="Q269" s="285">
        <f>IF('Datos de Indicador'!I211="No dato","x",ROUND(IF('Datos de Indicador'!I211=0,0,IF(LOG('Datos de Indicador'!I211)&gt;Q$302,10,IF(LOG('Datos de Indicador'!I211)&lt;Q$301,0,10-(Q$302-LOG('Datos de Indicador'!I211))/(Q$302-Q$301)*10))),1))</f>
        <v>10</v>
      </c>
      <c r="R269" s="153">
        <f>IF('Datos de Indicador'!I211="No dato","x",IF('Datos de Indicador'!I211="No dato","x",( 'Datos de Indicador'!I211)/'Datos de Indicador'!AX211))</f>
        <v>1.8426439637574968E-2</v>
      </c>
      <c r="S269" s="154">
        <f t="shared" si="139"/>
        <v>10</v>
      </c>
      <c r="T269" s="289">
        <f>IF('Datos de Indicador'!J211="No dato","x",ROUND(IF('Datos de Indicador'!J211=0,0,IF(LOG('Datos de Indicador'!J211)&gt;T$302,10,IF(LOG('Datos de Indicador'!J211)&lt;T$301,0,10-(T$302-LOG('Datos de Indicador'!J211))/(T$302-T$301)*10))),1))</f>
        <v>10</v>
      </c>
      <c r="U269" s="307">
        <f>IF('Datos de Indicador'!J211="No dato","x",IF('Datos de Indicador'!J211="No dato","x", ('Datos de Indicador'!J211)/'Datos de Indicador'!AX211))</f>
        <v>3.323381136508247E-4</v>
      </c>
      <c r="V269" s="289">
        <f t="shared" si="140"/>
        <v>10</v>
      </c>
      <c r="W269" s="292">
        <f t="shared" si="141"/>
        <v>10</v>
      </c>
      <c r="X269" s="289">
        <f>IF('Datos de Indicador'!K211="No dato","x",ROUND(IF('Datos de Indicador'!K211=0,0,IF(LOG('Datos de Indicador'!K211)&gt;X$302,10,IF(LOG('Datos de Indicador'!K211)&lt;X$301,0,10-(X$302-LOG('Datos de Indicador'!K211))/(X$302-X$301)*10))),1))</f>
        <v>0</v>
      </c>
      <c r="Y269" s="310">
        <f>IF('Datos de Indicador'!K211="No dato","x",IF('Datos de Indicador'!K211="No dato","x", ('Datos de Indicador'!K211)/'Datos de Indicador'!AX211))</f>
        <v>0</v>
      </c>
      <c r="Z269" s="289">
        <f t="shared" si="142"/>
        <v>0</v>
      </c>
      <c r="AA269" s="291">
        <f t="shared" si="143"/>
        <v>0</v>
      </c>
      <c r="AB269" s="155">
        <f t="shared" si="144"/>
        <v>10</v>
      </c>
      <c r="AC269" s="155">
        <v>0</v>
      </c>
      <c r="AD269" s="155">
        <f t="shared" si="145"/>
        <v>0</v>
      </c>
      <c r="AE269" s="155">
        <v>-0.50691998004913297</v>
      </c>
      <c r="AF269" s="155">
        <f t="shared" si="146"/>
        <v>0.50691998004913297</v>
      </c>
      <c r="AG269" s="155">
        <f t="shared" si="147"/>
        <v>6.3906018092474906</v>
      </c>
      <c r="AH269" s="155">
        <v>0</v>
      </c>
      <c r="AI269" s="155">
        <v>3.0000001192093E-2</v>
      </c>
      <c r="AJ269" s="155">
        <v>0</v>
      </c>
      <c r="AK269" s="155">
        <v>74</v>
      </c>
      <c r="AL269" s="155">
        <v>-1.33899998664856</v>
      </c>
      <c r="AM269" s="155">
        <v>-1.60739994049072</v>
      </c>
      <c r="AN269" s="155">
        <v>-1.7215999364852901</v>
      </c>
      <c r="AO269" s="155">
        <v>-2.9332001209259002</v>
      </c>
      <c r="AP269" s="155">
        <f t="shared" si="148"/>
        <v>0</v>
      </c>
      <c r="AQ269" s="155">
        <f t="shared" si="149"/>
        <v>9.2137594071651748E-4</v>
      </c>
      <c r="AR269" s="155">
        <f t="shared" si="150"/>
        <v>0</v>
      </c>
      <c r="AS269" s="155">
        <f t="shared" si="151"/>
        <v>1.9327731092436975</v>
      </c>
      <c r="AT269" s="155">
        <f t="shared" si="152"/>
        <v>1.33899998664856</v>
      </c>
      <c r="AU269" s="155">
        <f t="shared" si="153"/>
        <v>1.60739994049072</v>
      </c>
      <c r="AV269" s="155">
        <f t="shared" si="154"/>
        <v>1.7215999364852901</v>
      </c>
      <c r="AW269" s="155">
        <f t="shared" si="155"/>
        <v>2.9332001209259002</v>
      </c>
      <c r="AX269" s="155">
        <f t="shared" si="156"/>
        <v>4.1301307568347223</v>
      </c>
      <c r="AY269" s="155">
        <f t="shared" si="157"/>
        <v>6.4139131784544068</v>
      </c>
      <c r="AZ269" s="155">
        <f t="shared" si="158"/>
        <v>4.9871125694054772</v>
      </c>
      <c r="BA269" s="155">
        <f t="shared" si="159"/>
        <v>2.9302567471134728</v>
      </c>
      <c r="BB269" s="155">
        <f t="shared" si="160"/>
        <v>2.3550217928057871</v>
      </c>
      <c r="BC269" s="155">
        <f t="shared" si="161"/>
        <v>2.7358057590658542</v>
      </c>
      <c r="BD269" s="155">
        <f t="shared" si="162"/>
        <v>2.4978520949009129</v>
      </c>
      <c r="BE269" s="155">
        <f t="shared" si="163"/>
        <v>2.4771716427261952</v>
      </c>
      <c r="BF269" s="159">
        <f t="shared" si="164"/>
        <v>2.7317669682079155</v>
      </c>
      <c r="BG269" s="223"/>
      <c r="BH269" s="12"/>
      <c r="BI269" s="12"/>
    </row>
    <row r="270" spans="1:61">
      <c r="A270" s="45" t="s">
        <v>31</v>
      </c>
      <c r="B270" s="46" t="s">
        <v>55</v>
      </c>
      <c r="C270" s="160">
        <v>1324</v>
      </c>
      <c r="D270" s="285">
        <f>IF('Datos de Indicador'!E212="No dato","x",ROUND(IF('Datos de Indicador'!E212=0,0,IF(LOG('Datos de Indicador'!E212)&gt;D$302,10,IF(LOG('Datos de Indicador'!E212)&lt;D$301,0,10-(D$302-LOG('Datos de Indicador'!E212))/(D$302-D$301)*10))),1))</f>
        <v>10</v>
      </c>
      <c r="E270" s="153">
        <f>IF('Datos de Indicador'!E212="No dato","x",IF('Datos de Indicador'!E212="No dato","x", ('Datos de Indicador'!E212)/'Datos de Indicador'!AX212))</f>
        <v>2.5900612873252112E-3</v>
      </c>
      <c r="F270" s="154">
        <f t="shared" si="132"/>
        <v>10</v>
      </c>
      <c r="G270" s="155">
        <f t="shared" si="133"/>
        <v>10</v>
      </c>
      <c r="H270" s="285">
        <f>IF('Datos de Indicador'!F212="No dato","x",ROUND(IF('Datos de Indicador'!F212=0,0,IF(LOG('Datos de Indicador'!F212*1/40)&gt;H$302,10,IF(LOG('Datos de Indicador'!F212*1/40)&lt;H$301,0,10-(H$302-LOG('Datos de Indicador'!F212*1/40))/(H$302-H$301)*10))),1))</f>
        <v>0</v>
      </c>
      <c r="I270" s="153">
        <f>IF('Datos de Indicador'!F212="No dato","x",IF('Datos de Indicador'!F212="No dato","x",( 'Datos de Indicador'!F212*1/40)/'Datos de Indicador'!AX212))</f>
        <v>0</v>
      </c>
      <c r="J270" s="154">
        <f t="shared" si="134"/>
        <v>0</v>
      </c>
      <c r="K270" s="156">
        <f t="shared" si="135"/>
        <v>0</v>
      </c>
      <c r="L270" s="286">
        <f>IF('Datos de Indicador'!G212="No dato","x",ROUND(IF('Datos de Indicador'!G212=0,0,IF(LOG('Datos de Indicador'!G212)&gt;L$302,10,IF(LOG('Datos de Indicador'!G212)&lt;L$301,0,10-(L$302-LOG('Datos de Indicador'!G212))/(L$302-L$301)*10))),1))</f>
        <v>0</v>
      </c>
      <c r="M270" s="157">
        <f>IF('Datos de Indicador'!G212="No dato","x",IF('Datos de Indicador'!G212="No dato","x", 'Datos de Indicador'!G212/'Datos de Indicador'!AX212))</f>
        <v>0</v>
      </c>
      <c r="N270" s="158">
        <f t="shared" si="136"/>
        <v>0</v>
      </c>
      <c r="O270" s="156">
        <f t="shared" si="137"/>
        <v>0</v>
      </c>
      <c r="P270" s="155">
        <f t="shared" si="138"/>
        <v>0</v>
      </c>
      <c r="Q270" s="285">
        <f>IF('Datos de Indicador'!I212="No dato","x",ROUND(IF('Datos de Indicador'!I212=0,0,IF(LOG('Datos de Indicador'!I212)&gt;Q$302,10,IF(LOG('Datos de Indicador'!I212)&lt;Q$301,0,10-(Q$302-LOG('Datos de Indicador'!I212))/(Q$302-Q$301)*10))),1))</f>
        <v>10</v>
      </c>
      <c r="R270" s="153">
        <f>IF('Datos de Indicador'!I212="No dato","x",IF('Datos de Indicador'!I212="No dato","x",( 'Datos de Indicador'!I212)/'Datos de Indicador'!AX212))</f>
        <v>0.27551776943921935</v>
      </c>
      <c r="S270" s="154">
        <f t="shared" si="139"/>
        <v>10</v>
      </c>
      <c r="T270" s="289">
        <f>IF('Datos de Indicador'!J212="No dato","x",ROUND(IF('Datos de Indicador'!J212=0,0,IF(LOG('Datos de Indicador'!J212)&gt;T$302,10,IF(LOG('Datos de Indicador'!J212)&lt;T$301,0,10-(T$302-LOG('Datos de Indicador'!J212))/(T$302-T$301)*10))),1))</f>
        <v>10</v>
      </c>
      <c r="U270" s="307">
        <f>IF('Datos de Indicador'!J212="No dato","x",IF('Datos de Indicador'!J212="No dato","x", ('Datos de Indicador'!J212)/'Datos de Indicador'!AX212))</f>
        <v>3.4664732754238796E-4</v>
      </c>
      <c r="V270" s="289">
        <f t="shared" si="140"/>
        <v>10</v>
      </c>
      <c r="W270" s="292">
        <f t="shared" si="141"/>
        <v>10</v>
      </c>
      <c r="X270" s="289">
        <f>IF('Datos de Indicador'!K212="No dato","x",ROUND(IF('Datos de Indicador'!K212=0,0,IF(LOG('Datos de Indicador'!K212)&gt;X$302,10,IF(LOG('Datos de Indicador'!K212)&lt;X$301,0,10-(X$302-LOG('Datos de Indicador'!K212))/(X$302-X$301)*10))),1))</f>
        <v>0</v>
      </c>
      <c r="Y270" s="310">
        <f>IF('Datos de Indicador'!K212="No dato","x",IF('Datos de Indicador'!K212="No dato","x", ('Datos de Indicador'!K212)/'Datos de Indicador'!AX212))</f>
        <v>0</v>
      </c>
      <c r="Z270" s="289">
        <f t="shared" si="142"/>
        <v>0</v>
      </c>
      <c r="AA270" s="291">
        <f t="shared" si="143"/>
        <v>0</v>
      </c>
      <c r="AB270" s="155">
        <f t="shared" si="144"/>
        <v>10</v>
      </c>
      <c r="AC270" s="155">
        <v>0</v>
      </c>
      <c r="AD270" s="155">
        <f t="shared" si="145"/>
        <v>0</v>
      </c>
      <c r="AE270" s="155">
        <v>-0.42291998863220198</v>
      </c>
      <c r="AF270" s="155">
        <f t="shared" si="146"/>
        <v>0.42291998863220198</v>
      </c>
      <c r="AG270" s="155">
        <f t="shared" si="147"/>
        <v>4.3348017383375144</v>
      </c>
      <c r="AH270" s="155">
        <v>1.66000008583068</v>
      </c>
      <c r="AI270" s="155">
        <v>18.840000152587798</v>
      </c>
      <c r="AJ270" s="155">
        <v>8.7099990844700006</v>
      </c>
      <c r="AK270" s="155">
        <v>156</v>
      </c>
      <c r="AL270" s="155">
        <v>-1.3292000293731601</v>
      </c>
      <c r="AM270" s="155">
        <v>-1.5135999917984</v>
      </c>
      <c r="AN270" s="155">
        <v>-1.68739998340606</v>
      </c>
      <c r="AO270" s="155">
        <v>-2.9760000705718901</v>
      </c>
      <c r="AP270" s="155">
        <f t="shared" si="148"/>
        <v>6.4466022750706023E-2</v>
      </c>
      <c r="AQ270" s="155">
        <f t="shared" si="149"/>
        <v>0.57862407246387371</v>
      </c>
      <c r="AR270" s="155">
        <f t="shared" si="150"/>
        <v>0.29231127458397804</v>
      </c>
      <c r="AS270" s="155">
        <f t="shared" si="151"/>
        <v>4.2296918767507004</v>
      </c>
      <c r="AT270" s="155">
        <f t="shared" si="152"/>
        <v>1.3292000293731601</v>
      </c>
      <c r="AU270" s="155">
        <f t="shared" si="153"/>
        <v>1.5135999917984</v>
      </c>
      <c r="AV270" s="155">
        <f t="shared" si="154"/>
        <v>1.68739998340606</v>
      </c>
      <c r="AW270" s="155">
        <f t="shared" si="155"/>
        <v>2.9760000705718901</v>
      </c>
      <c r="AX270" s="155">
        <f t="shared" si="156"/>
        <v>4.2524711811793763</v>
      </c>
      <c r="AY270" s="155">
        <f t="shared" si="157"/>
        <v>7.2436488159580783</v>
      </c>
      <c r="AZ270" s="155">
        <f t="shared" si="158"/>
        <v>5.4192138915852981</v>
      </c>
      <c r="BA270" s="155">
        <f t="shared" si="159"/>
        <v>2.0745315500879062</v>
      </c>
      <c r="BB270" s="155">
        <f t="shared" si="160"/>
        <v>4.0528228673216811</v>
      </c>
      <c r="BC270" s="155">
        <f t="shared" si="161"/>
        <v>4.6370454814036588</v>
      </c>
      <c r="BD270" s="155">
        <f t="shared" si="162"/>
        <v>4.2852541943615465</v>
      </c>
      <c r="BE270" s="155">
        <f t="shared" si="163"/>
        <v>4.3840372378064343</v>
      </c>
      <c r="BF270" s="159">
        <f t="shared" si="164"/>
        <v>4.0558002897229191</v>
      </c>
      <c r="BG270" s="223"/>
      <c r="BH270" s="12"/>
      <c r="BI270" s="12"/>
    </row>
    <row r="271" spans="1:61">
      <c r="A271" s="48" t="s">
        <v>61</v>
      </c>
      <c r="B271" s="46" t="s">
        <v>238</v>
      </c>
      <c r="C271" s="160">
        <v>825</v>
      </c>
      <c r="D271" s="285">
        <f>IF('Datos de Indicador'!E139="No dato","x",ROUND(IF('Datos de Indicador'!E139=0,0,IF(LOG('Datos de Indicador'!E139)&gt;D$302,10,IF(LOG('Datos de Indicador'!E139)&lt;D$301,0,10-(D$302-LOG('Datos de Indicador'!E139))/(D$302-D$301)*10))),1))</f>
        <v>10</v>
      </c>
      <c r="E271" s="153">
        <f>IF('Datos de Indicador'!E139="No dato","x",IF('Datos de Indicador'!E139="No dato","x", ('Datos de Indicador'!E139)/'Datos de Indicador'!AX139))</f>
        <v>2.3026989850149023E-3</v>
      </c>
      <c r="F271" s="154">
        <f t="shared" si="132"/>
        <v>10</v>
      </c>
      <c r="G271" s="155">
        <f t="shared" si="133"/>
        <v>10</v>
      </c>
      <c r="H271" s="285">
        <f>IF('Datos de Indicador'!F139="No dato","x",ROUND(IF('Datos de Indicador'!F139=0,0,IF(LOG('Datos de Indicador'!F139*1/40)&gt;H$302,10,IF(LOG('Datos de Indicador'!F139*1/40)&lt;H$301,0,10-(H$302-LOG('Datos de Indicador'!F139*1/40))/(H$302-H$301)*10))),1))</f>
        <v>0</v>
      </c>
      <c r="I271" s="153">
        <f>IF('Datos de Indicador'!F139="No dato","x",IF('Datos de Indicador'!F139="No dato","x",( 'Datos de Indicador'!F139*1/40)/'Datos de Indicador'!AX139))</f>
        <v>0</v>
      </c>
      <c r="J271" s="154">
        <f t="shared" si="134"/>
        <v>0</v>
      </c>
      <c r="K271" s="156">
        <f t="shared" si="135"/>
        <v>0</v>
      </c>
      <c r="L271" s="286">
        <f>IF('Datos de Indicador'!G139="No dato","x",ROUND(IF('Datos de Indicador'!G139=0,0,IF(LOG('Datos de Indicador'!G139)&gt;L$302,10,IF(LOG('Datos de Indicador'!G139)&lt;L$301,0,10-(L$302-LOG('Datos de Indicador'!G139))/(L$302-L$301)*10))),1))</f>
        <v>0</v>
      </c>
      <c r="M271" s="157">
        <f>IF('Datos de Indicador'!G139="No dato","x",IF('Datos de Indicador'!G139="No dato","x", 'Datos de Indicador'!G139/'Datos de Indicador'!AX139))</f>
        <v>0</v>
      </c>
      <c r="N271" s="158">
        <f t="shared" si="136"/>
        <v>0</v>
      </c>
      <c r="O271" s="156">
        <f t="shared" si="137"/>
        <v>0</v>
      </c>
      <c r="P271" s="155">
        <f t="shared" si="138"/>
        <v>0</v>
      </c>
      <c r="Q271" s="285">
        <f>IF('Datos de Indicador'!I139="No dato","x",ROUND(IF('Datos de Indicador'!I139=0,0,IF(LOG('Datos de Indicador'!I139)&gt;Q$302,10,IF(LOG('Datos de Indicador'!I139)&lt;Q$301,0,10-(Q$302-LOG('Datos de Indicador'!I139))/(Q$302-Q$301)*10))),1))</f>
        <v>0</v>
      </c>
      <c r="R271" s="153">
        <f>IF('Datos de Indicador'!I139="No dato","x",IF('Datos de Indicador'!I139="No dato","x",( 'Datos de Indicador'!I139)/'Datos de Indicador'!AX139))</f>
        <v>0</v>
      </c>
      <c r="S271" s="154">
        <f t="shared" si="139"/>
        <v>0</v>
      </c>
      <c r="T271" s="289">
        <f>IF('Datos de Indicador'!J139="No dato","x",ROUND(IF('Datos de Indicador'!J139=0,0,IF(LOG('Datos de Indicador'!J139)&gt;T$302,10,IF(LOG('Datos de Indicador'!J139)&lt;T$301,0,10-(T$302-LOG('Datos de Indicador'!J139))/(T$302-T$301)*10))),1))</f>
        <v>10</v>
      </c>
      <c r="U271" s="307">
        <f>IF('Datos de Indicador'!J139="No dato","x",IF('Datos de Indicador'!J139="No dato","x", ('Datos de Indicador'!J139)/'Datos de Indicador'!AX139))</f>
        <v>3.6393572455763743E-4</v>
      </c>
      <c r="V271" s="289">
        <f t="shared" si="140"/>
        <v>10</v>
      </c>
      <c r="W271" s="292">
        <f t="shared" si="141"/>
        <v>10</v>
      </c>
      <c r="X271" s="289">
        <f>IF('Datos de Indicador'!K139="No dato","x",ROUND(IF('Datos de Indicador'!K139=0,0,IF(LOG('Datos de Indicador'!K139)&gt;X$302,10,IF(LOG('Datos de Indicador'!K139)&lt;X$301,0,10-(X$302-LOG('Datos de Indicador'!K139))/(X$302-X$301)*10))),1))</f>
        <v>10</v>
      </c>
      <c r="Y271" s="310">
        <f>IF('Datos de Indicador'!K139="No dato","x",IF('Datos de Indicador'!K139="No dato","x", ('Datos de Indicador'!K139)/'Datos de Indicador'!AX139))</f>
        <v>3.2975231974093679E-4</v>
      </c>
      <c r="Z271" s="289">
        <f t="shared" si="142"/>
        <v>10</v>
      </c>
      <c r="AA271" s="291">
        <f t="shared" si="143"/>
        <v>10</v>
      </c>
      <c r="AB271" s="155">
        <f t="shared" si="144"/>
        <v>0</v>
      </c>
      <c r="AC271" s="155">
        <v>0</v>
      </c>
      <c r="AD271" s="155">
        <f t="shared" si="145"/>
        <v>0</v>
      </c>
      <c r="AE271" s="155">
        <v>-0.57876002788543701</v>
      </c>
      <c r="AF271" s="155">
        <f t="shared" si="146"/>
        <v>0.57876002788543701</v>
      </c>
      <c r="AG271" s="155">
        <f t="shared" si="147"/>
        <v>8.1488016964713097</v>
      </c>
      <c r="AH271" s="155">
        <v>5.9999999999999997E-15</v>
      </c>
      <c r="AI271" s="155">
        <v>9.0000003576279006E-2</v>
      </c>
      <c r="AJ271" s="155">
        <v>2.4300560411000001E-14</v>
      </c>
      <c r="AK271" s="155">
        <v>61</v>
      </c>
      <c r="AL271" s="155">
        <v>-1.3076000213623</v>
      </c>
      <c r="AM271" s="155">
        <v>-1.63340008258819</v>
      </c>
      <c r="AN271" s="155">
        <v>-1.81620001792907</v>
      </c>
      <c r="AO271" s="155">
        <v>-2.9982001781463601</v>
      </c>
      <c r="AP271" s="155">
        <f t="shared" si="148"/>
        <v>2.3300970873786403E-16</v>
      </c>
      <c r="AQ271" s="155">
        <f t="shared" si="149"/>
        <v>2.7641278221495528E-3</v>
      </c>
      <c r="AR271" s="155">
        <f t="shared" si="150"/>
        <v>8.1553714506235241E-16</v>
      </c>
      <c r="AS271" s="155">
        <f t="shared" si="151"/>
        <v>1.5686274509803921</v>
      </c>
      <c r="AT271" s="155">
        <f t="shared" si="152"/>
        <v>1.3076000213623</v>
      </c>
      <c r="AU271" s="155">
        <f t="shared" si="153"/>
        <v>1.63340008258819</v>
      </c>
      <c r="AV271" s="155">
        <f t="shared" si="154"/>
        <v>1.81620001792907</v>
      </c>
      <c r="AW271" s="155">
        <f t="shared" si="155"/>
        <v>2.9982001781463601</v>
      </c>
      <c r="AX271" s="155">
        <f t="shared" si="156"/>
        <v>4.5221207389922382</v>
      </c>
      <c r="AY271" s="155">
        <f t="shared" si="157"/>
        <v>6.1839211072519547</v>
      </c>
      <c r="AZ271" s="155">
        <f t="shared" si="158"/>
        <v>3.7918822667358225</v>
      </c>
      <c r="BA271" s="155">
        <f t="shared" si="159"/>
        <v>1.6306714150811343</v>
      </c>
      <c r="BB271" s="155">
        <f t="shared" si="160"/>
        <v>5.753686789832039</v>
      </c>
      <c r="BC271" s="155">
        <f t="shared" si="161"/>
        <v>6.031114205845685</v>
      </c>
      <c r="BD271" s="155">
        <f t="shared" si="162"/>
        <v>5.6319803777893043</v>
      </c>
      <c r="BE271" s="155">
        <f t="shared" si="163"/>
        <v>5.5332164776769206</v>
      </c>
      <c r="BF271" s="159">
        <f t="shared" si="164"/>
        <v>6.3581336160785513</v>
      </c>
      <c r="BG271" s="223"/>
      <c r="BH271" s="12"/>
      <c r="BI271" s="12"/>
    </row>
    <row r="272" spans="1:61">
      <c r="A272" s="48" t="s">
        <v>142</v>
      </c>
      <c r="B272" s="46" t="s">
        <v>161</v>
      </c>
      <c r="C272" s="160">
        <v>321</v>
      </c>
      <c r="D272" s="285">
        <f>IF('Datos de Indicador'!E44="No dato","x",ROUND(IF('Datos de Indicador'!E44=0,0,IF(LOG('Datos de Indicador'!E44)&gt;D$302,10,IF(LOG('Datos de Indicador'!E44)&lt;D$301,0,10-(D$302-LOG('Datos de Indicador'!E44))/(D$302-D$301)*10))),1))</f>
        <v>10</v>
      </c>
      <c r="E272" s="153">
        <f>IF('Datos de Indicador'!E44="No dato","x",IF('Datos de Indicador'!E44="No dato","x", ('Datos de Indicador'!E44)/'Datos de Indicador'!AX44))</f>
        <v>0.11135345374662375</v>
      </c>
      <c r="F272" s="154">
        <f t="shared" si="132"/>
        <v>10</v>
      </c>
      <c r="G272" s="155">
        <f t="shared" si="133"/>
        <v>10</v>
      </c>
      <c r="H272" s="285">
        <f>IF('Datos de Indicador'!F44="No dato","x",ROUND(IF('Datos de Indicador'!F44=0,0,IF(LOG('Datos de Indicador'!F44*1/40)&gt;H$302,10,IF(LOG('Datos de Indicador'!F44*1/40)&lt;H$301,0,10-(H$302-LOG('Datos de Indicador'!F44*1/40))/(H$302-H$301)*10))),1))</f>
        <v>0</v>
      </c>
      <c r="I272" s="153">
        <f>IF('Datos de Indicador'!F44="No dato","x",IF('Datos de Indicador'!F44="No dato","x",( 'Datos de Indicador'!F44*1/40)/'Datos de Indicador'!AX44))</f>
        <v>0</v>
      </c>
      <c r="J272" s="154">
        <f t="shared" si="134"/>
        <v>0</v>
      </c>
      <c r="K272" s="156">
        <f t="shared" si="135"/>
        <v>0</v>
      </c>
      <c r="L272" s="286">
        <f>IF('Datos de Indicador'!G44="No dato","x",ROUND(IF('Datos de Indicador'!G44=0,0,IF(LOG('Datos de Indicador'!G44)&gt;L$302,10,IF(LOG('Datos de Indicador'!G44)&lt;L$301,0,10-(L$302-LOG('Datos de Indicador'!G44))/(L$302-L$301)*10))),1))</f>
        <v>0</v>
      </c>
      <c r="M272" s="157">
        <f>IF('Datos de Indicador'!G44="No dato","x",IF('Datos de Indicador'!G44="No dato","x", 'Datos de Indicador'!G44/'Datos de Indicador'!AX44))</f>
        <v>0</v>
      </c>
      <c r="N272" s="158">
        <f t="shared" si="136"/>
        <v>0</v>
      </c>
      <c r="O272" s="156">
        <f t="shared" si="137"/>
        <v>0</v>
      </c>
      <c r="P272" s="155">
        <f t="shared" si="138"/>
        <v>0</v>
      </c>
      <c r="Q272" s="285">
        <f>IF('Datos de Indicador'!I44="No dato","x",ROUND(IF('Datos de Indicador'!I44=0,0,IF(LOG('Datos de Indicador'!I44)&gt;Q$302,10,IF(LOG('Datos de Indicador'!I44)&lt;Q$301,0,10-(Q$302-LOG('Datos de Indicador'!I44))/(Q$302-Q$301)*10))),1))</f>
        <v>10</v>
      </c>
      <c r="R272" s="153">
        <f>IF('Datos de Indicador'!I44="No dato","x",IF('Datos de Indicador'!I44="No dato","x",( 'Datos de Indicador'!I44)/'Datos de Indicador'!AX44))</f>
        <v>5.2402640432887074E-3</v>
      </c>
      <c r="S272" s="154">
        <f t="shared" si="139"/>
        <v>10</v>
      </c>
      <c r="T272" s="289">
        <f>IF('Datos de Indicador'!J44="No dato","x",ROUND(IF('Datos de Indicador'!J44=0,0,IF(LOG('Datos de Indicador'!J44)&gt;T$302,10,IF(LOG('Datos de Indicador'!J44)&lt;T$301,0,10-(T$302-LOG('Datos de Indicador'!J44))/(T$302-T$301)*10))),1))</f>
        <v>10</v>
      </c>
      <c r="U272" s="307">
        <f>IF('Datos de Indicador'!J44="No dato","x",IF('Datos de Indicador'!J44="No dato","x", ('Datos de Indicador'!J44)/'Datos de Indicador'!AX44))</f>
        <v>3.1954057326012919E-4</v>
      </c>
      <c r="V272" s="289">
        <f t="shared" si="140"/>
        <v>10</v>
      </c>
      <c r="W272" s="292">
        <f t="shared" si="141"/>
        <v>10</v>
      </c>
      <c r="X272" s="289">
        <f>IF('Datos de Indicador'!K44="No dato","x",ROUND(IF('Datos de Indicador'!K44=0,0,IF(LOG('Datos de Indicador'!K44)&gt;X$302,10,IF(LOG('Datos de Indicador'!K44)&lt;X$301,0,10-(X$302-LOG('Datos de Indicador'!K44))/(X$302-X$301)*10))),1))</f>
        <v>10</v>
      </c>
      <c r="Y272" s="310">
        <f>IF('Datos de Indicador'!K44="No dato","x",IF('Datos de Indicador'!K44="No dato","x", ('Datos de Indicador'!K44)/'Datos de Indicador'!AX44))</f>
        <v>3.0866501274135041E-4</v>
      </c>
      <c r="Z272" s="289">
        <f t="shared" si="142"/>
        <v>10</v>
      </c>
      <c r="AA272" s="291">
        <f t="shared" si="143"/>
        <v>10</v>
      </c>
      <c r="AB272" s="155">
        <f t="shared" si="144"/>
        <v>10</v>
      </c>
      <c r="AC272" s="155">
        <v>0</v>
      </c>
      <c r="AD272" s="155">
        <f t="shared" si="145"/>
        <v>0</v>
      </c>
      <c r="AE272" s="155">
        <v>-0.42899999022483798</v>
      </c>
      <c r="AF272" s="155">
        <f t="shared" si="146"/>
        <v>0.42899999022483798</v>
      </c>
      <c r="AG272" s="155">
        <f t="shared" si="147"/>
        <v>4.483602559557057</v>
      </c>
      <c r="AH272" s="155">
        <v>0.480000019073486</v>
      </c>
      <c r="AI272" s="155">
        <v>3.7600002288818302</v>
      </c>
      <c r="AJ272" s="155">
        <v>1.7800000906</v>
      </c>
      <c r="AK272" s="155">
        <v>184</v>
      </c>
      <c r="AL272" s="155">
        <v>-1.4257999658584499</v>
      </c>
      <c r="AM272" s="155">
        <v>-1.64640009403228</v>
      </c>
      <c r="AN272" s="155">
        <v>-1.6324000358581501</v>
      </c>
      <c r="AO272" s="155">
        <v>-2.8915998935699401</v>
      </c>
      <c r="AP272" s="155">
        <f t="shared" si="148"/>
        <v>1.8640777439747028E-2</v>
      </c>
      <c r="AQ272" s="155">
        <f t="shared" si="149"/>
        <v>0.11547912034394889</v>
      </c>
      <c r="AR272" s="155">
        <f t="shared" si="150"/>
        <v>5.9737560268015029E-2</v>
      </c>
      <c r="AS272" s="155">
        <f t="shared" si="151"/>
        <v>5.0140056022408963</v>
      </c>
      <c r="AT272" s="155">
        <f t="shared" si="152"/>
        <v>1.4257999658584499</v>
      </c>
      <c r="AU272" s="155">
        <f t="shared" si="153"/>
        <v>1.64640009403228</v>
      </c>
      <c r="AV272" s="155">
        <f t="shared" si="154"/>
        <v>1.6324000358581501</v>
      </c>
      <c r="AW272" s="155">
        <f t="shared" si="155"/>
        <v>2.8915998935699401</v>
      </c>
      <c r="AX272" s="155">
        <f t="shared" si="156"/>
        <v>3.0465396766673165</v>
      </c>
      <c r="AY272" s="155">
        <f t="shared" si="157"/>
        <v>6.0689255989015312</v>
      </c>
      <c r="AZ272" s="155">
        <f t="shared" si="158"/>
        <v>6.1141139693782627</v>
      </c>
      <c r="BA272" s="155">
        <f t="shared" si="159"/>
        <v>3.7619951730913344</v>
      </c>
      <c r="BB272" s="155">
        <f t="shared" si="160"/>
        <v>5.5108634090178441</v>
      </c>
      <c r="BC272" s="155">
        <f t="shared" si="161"/>
        <v>6.0307341198742463</v>
      </c>
      <c r="BD272" s="155">
        <f t="shared" si="162"/>
        <v>6.028975254941046</v>
      </c>
      <c r="BE272" s="155">
        <f t="shared" si="163"/>
        <v>6.4626667958887056</v>
      </c>
      <c r="BF272" s="159">
        <f t="shared" si="164"/>
        <v>5.7472670932595094</v>
      </c>
      <c r="BG272" s="223"/>
      <c r="BH272" s="12"/>
      <c r="BI272" s="12"/>
    </row>
    <row r="273" spans="1:61">
      <c r="A273" s="48" t="s">
        <v>183</v>
      </c>
      <c r="B273" s="46" t="s">
        <v>130</v>
      </c>
      <c r="C273" s="160">
        <v>107</v>
      </c>
      <c r="D273" s="285">
        <f>IF('Datos de Indicador'!E12="No dato","x",ROUND(IF('Datos de Indicador'!E12=0,0,IF(LOG('Datos de Indicador'!E12)&gt;D$302,10,IF(LOG('Datos de Indicador'!E12)&lt;D$301,0,10-(D$302-LOG('Datos de Indicador'!E12))/(D$302-D$301)*10))),1))</f>
        <v>10</v>
      </c>
      <c r="E273" s="153">
        <f>IF('Datos de Indicador'!E12="No dato","x",IF('Datos de Indicador'!E12="No dato","x", ('Datos de Indicador'!E12)/'Datos de Indicador'!AX12))</f>
        <v>8.5349396639037595E-2</v>
      </c>
      <c r="F273" s="154">
        <f t="shared" si="132"/>
        <v>10</v>
      </c>
      <c r="G273" s="155">
        <f t="shared" si="133"/>
        <v>10</v>
      </c>
      <c r="H273" s="285">
        <f>IF('Datos de Indicador'!F12="No dato","x",ROUND(IF('Datos de Indicador'!F12=0,0,IF(LOG('Datos de Indicador'!F12*1/40)&gt;H$302,10,IF(LOG('Datos de Indicador'!F12*1/40)&lt;H$301,0,10-(H$302-LOG('Datos de Indicador'!F12*1/40))/(H$302-H$301)*10))),1))</f>
        <v>0</v>
      </c>
      <c r="I273" s="153">
        <f>IF('Datos de Indicador'!F12="No dato","x",IF('Datos de Indicador'!F12="No dato","x",( 'Datos de Indicador'!F12*1/40)/'Datos de Indicador'!AX12))</f>
        <v>0</v>
      </c>
      <c r="J273" s="154">
        <f t="shared" si="134"/>
        <v>0</v>
      </c>
      <c r="K273" s="156">
        <f t="shared" si="135"/>
        <v>0</v>
      </c>
      <c r="L273" s="286">
        <f>IF('Datos de Indicador'!G12="No dato","x",ROUND(IF('Datos de Indicador'!G12=0,0,IF(LOG('Datos de Indicador'!G12)&gt;L$302,10,IF(LOG('Datos de Indicador'!G12)&lt;L$301,0,10-(L$302-LOG('Datos de Indicador'!G12))/(L$302-L$301)*10))),1))</f>
        <v>0</v>
      </c>
      <c r="M273" s="157">
        <f>IF('Datos de Indicador'!G12="No dato","x",IF('Datos de Indicador'!G12="No dato","x", 'Datos de Indicador'!G12/'Datos de Indicador'!AX12))</f>
        <v>0</v>
      </c>
      <c r="N273" s="158">
        <f t="shared" si="136"/>
        <v>0</v>
      </c>
      <c r="O273" s="156">
        <f t="shared" si="137"/>
        <v>0</v>
      </c>
      <c r="P273" s="155">
        <f t="shared" si="138"/>
        <v>0</v>
      </c>
      <c r="Q273" s="285">
        <f>IF('Datos de Indicador'!I12="No dato","x",ROUND(IF('Datos de Indicador'!I12=0,0,IF(LOG('Datos de Indicador'!I12)&gt;Q$302,10,IF(LOG('Datos de Indicador'!I12)&lt;Q$301,0,10-(Q$302-LOG('Datos de Indicador'!I12))/(Q$302-Q$301)*10))),1))</f>
        <v>0</v>
      </c>
      <c r="R273" s="153">
        <f>IF('Datos de Indicador'!I12="No dato","x",IF('Datos de Indicador'!I12="No dato","x",( 'Datos de Indicador'!I12)/'Datos de Indicador'!AX12))</f>
        <v>0</v>
      </c>
      <c r="S273" s="154">
        <f t="shared" si="139"/>
        <v>0</v>
      </c>
      <c r="T273" s="289">
        <f>IF('Datos de Indicador'!J12="No dato","x",ROUND(IF('Datos de Indicador'!J12=0,0,IF(LOG('Datos de Indicador'!J12)&gt;T$302,10,IF(LOG('Datos de Indicador'!J12)&lt;T$301,0,10-(T$302-LOG('Datos de Indicador'!J12))/(T$302-T$301)*10))),1))</f>
        <v>10</v>
      </c>
      <c r="U273" s="307">
        <f>IF('Datos de Indicador'!J12="No dato","x",IF('Datos de Indicador'!J12="No dato","x", ('Datos de Indicador'!J12)/'Datos de Indicador'!AX12))</f>
        <v>3.2907666549535954E-4</v>
      </c>
      <c r="V273" s="289">
        <f t="shared" si="140"/>
        <v>10</v>
      </c>
      <c r="W273" s="292">
        <f t="shared" si="141"/>
        <v>10</v>
      </c>
      <c r="X273" s="289">
        <f>IF('Datos de Indicador'!K12="No dato","x",ROUND(IF('Datos de Indicador'!K12=0,0,IF(LOG('Datos de Indicador'!K12)&gt;X$302,10,IF(LOG('Datos de Indicador'!K12)&lt;X$301,0,10-(X$302-LOG('Datos de Indicador'!K12))/(X$302-X$301)*10))),1))</f>
        <v>10</v>
      </c>
      <c r="Y273" s="310">
        <f>IF('Datos de Indicador'!K12="No dato","x",IF('Datos de Indicador'!K12="No dato","x", ('Datos de Indicador'!K12)/'Datos de Indicador'!AX12))</f>
        <v>3.5624111786303747E-6</v>
      </c>
      <c r="Z273" s="289">
        <f t="shared" si="142"/>
        <v>10</v>
      </c>
      <c r="AA273" s="292">
        <f t="shared" si="143"/>
        <v>10</v>
      </c>
      <c r="AB273" s="155">
        <f t="shared" si="144"/>
        <v>0</v>
      </c>
      <c r="AC273" s="155">
        <v>4.1059999465942303</v>
      </c>
      <c r="AD273" s="155">
        <f t="shared" si="145"/>
        <v>0.87361700991366598</v>
      </c>
      <c r="AE273" s="155">
        <v>-0.45440000295638999</v>
      </c>
      <c r="AF273" s="155">
        <f t="shared" si="146"/>
        <v>0.45440000295638999</v>
      </c>
      <c r="AG273" s="155">
        <f t="shared" si="147"/>
        <v>5.105237718011538</v>
      </c>
      <c r="AH273" s="155">
        <v>111.7080078125</v>
      </c>
      <c r="AI273" s="155">
        <v>186.66598510742099</v>
      </c>
      <c r="AJ273" s="155">
        <v>152.802001953</v>
      </c>
      <c r="AK273" s="155">
        <v>298</v>
      </c>
      <c r="AL273" s="155">
        <v>-1.1194000244140601</v>
      </c>
      <c r="AM273" s="155">
        <v>-1.4621599912643399</v>
      </c>
      <c r="AN273" s="155">
        <v>-1.5211600065231301</v>
      </c>
      <c r="AO273" s="155">
        <v>-2.8329999446868901</v>
      </c>
      <c r="AP273" s="155">
        <f t="shared" si="148"/>
        <v>4.3381750606796112</v>
      </c>
      <c r="AQ273" s="155">
        <f t="shared" si="149"/>
        <v>5.7329846931291515</v>
      </c>
      <c r="AR273" s="155">
        <f t="shared" si="150"/>
        <v>5.128100188839781</v>
      </c>
      <c r="AS273" s="155">
        <f t="shared" si="151"/>
        <v>8.2072829131652654</v>
      </c>
      <c r="AT273" s="155">
        <f t="shared" si="152"/>
        <v>1.1194000244140601</v>
      </c>
      <c r="AU273" s="155">
        <f t="shared" si="153"/>
        <v>1.4621599912643399</v>
      </c>
      <c r="AV273" s="155">
        <f t="shared" si="154"/>
        <v>1.5211600065231301</v>
      </c>
      <c r="AW273" s="155">
        <f t="shared" si="155"/>
        <v>2.8329999446868901</v>
      </c>
      <c r="AX273" s="155">
        <f t="shared" si="156"/>
        <v>6.8715664397512324</v>
      </c>
      <c r="AY273" s="155">
        <f t="shared" si="157"/>
        <v>7.6986768008487783</v>
      </c>
      <c r="AZ273" s="155">
        <f t="shared" si="158"/>
        <v>7.5195826740758669</v>
      </c>
      <c r="BA273" s="155">
        <f t="shared" si="159"/>
        <v>4.9336192805588155</v>
      </c>
      <c r="BB273" s="155">
        <f t="shared" si="160"/>
        <v>6.8682902500718077</v>
      </c>
      <c r="BC273" s="155">
        <f t="shared" si="161"/>
        <v>7.2386102489963227</v>
      </c>
      <c r="BD273" s="155">
        <f t="shared" si="162"/>
        <v>7.1079471438192741</v>
      </c>
      <c r="BE273" s="155">
        <f t="shared" si="163"/>
        <v>7.1901503656206804</v>
      </c>
      <c r="BF273" s="159">
        <f t="shared" si="164"/>
        <v>5.9964757879875341</v>
      </c>
      <c r="BG273" s="223"/>
      <c r="BH273" s="12"/>
      <c r="BI273" s="12"/>
    </row>
    <row r="274" spans="1:61">
      <c r="A274" s="48" t="s">
        <v>170</v>
      </c>
      <c r="B274" s="46" t="s">
        <v>212</v>
      </c>
      <c r="C274" s="160">
        <v>715</v>
      </c>
      <c r="D274" s="285">
        <f>IF('Datos de Indicador'!E110="No dato","x",ROUND(IF('Datos de Indicador'!E110=0,0,IF(LOG('Datos de Indicador'!E110)&gt;D$302,10,IF(LOG('Datos de Indicador'!E110)&lt;D$301,0,10-(D$302-LOG('Datos de Indicador'!E110))/(D$302-D$301)*10))),1))</f>
        <v>10</v>
      </c>
      <c r="E274" s="153">
        <f>IF('Datos de Indicador'!E110="No dato","x",IF('Datos de Indicador'!E110="No dato","x", ('Datos de Indicador'!E110)/'Datos de Indicador'!AX110))</f>
        <v>7.9168908786141513E-4</v>
      </c>
      <c r="F274" s="154">
        <f t="shared" si="132"/>
        <v>10</v>
      </c>
      <c r="G274" s="155">
        <f t="shared" si="133"/>
        <v>10</v>
      </c>
      <c r="H274" s="285">
        <f>IF('Datos de Indicador'!F110="No dato","x",ROUND(IF('Datos de Indicador'!F110=0,0,IF(LOG('Datos de Indicador'!F110*1/40)&gt;H$302,10,IF(LOG('Datos de Indicador'!F110*1/40)&lt;H$301,0,10-(H$302-LOG('Datos de Indicador'!F110*1/40))/(H$302-H$301)*10))),1))</f>
        <v>0</v>
      </c>
      <c r="I274" s="153">
        <f>IF('Datos de Indicador'!F110="No dato","x",IF('Datos de Indicador'!F110="No dato","x",( 'Datos de Indicador'!F110*1/40)/'Datos de Indicador'!AX110))</f>
        <v>0</v>
      </c>
      <c r="J274" s="154">
        <f t="shared" si="134"/>
        <v>0</v>
      </c>
      <c r="K274" s="156">
        <f t="shared" si="135"/>
        <v>0</v>
      </c>
      <c r="L274" s="286">
        <f>IF('Datos de Indicador'!G110="No dato","x",ROUND(IF('Datos de Indicador'!G110=0,0,IF(LOG('Datos de Indicador'!G110)&gt;L$302,10,IF(LOG('Datos de Indicador'!G110)&lt;L$301,0,10-(L$302-LOG('Datos de Indicador'!G110))/(L$302-L$301)*10))),1))</f>
        <v>0</v>
      </c>
      <c r="M274" s="157">
        <f>IF('Datos de Indicador'!G110="No dato","x",IF('Datos de Indicador'!G110="No dato","x", 'Datos de Indicador'!G110/'Datos de Indicador'!AX110))</f>
        <v>0</v>
      </c>
      <c r="N274" s="158">
        <f t="shared" si="136"/>
        <v>0</v>
      </c>
      <c r="O274" s="156">
        <f t="shared" si="137"/>
        <v>0</v>
      </c>
      <c r="P274" s="155">
        <f t="shared" si="138"/>
        <v>0</v>
      </c>
      <c r="Q274" s="285">
        <f>IF('Datos de Indicador'!I110="No dato","x",ROUND(IF('Datos de Indicador'!I110=0,0,IF(LOG('Datos de Indicador'!I110)&gt;Q$302,10,IF(LOG('Datos de Indicador'!I110)&lt;Q$301,0,10-(Q$302-LOG('Datos de Indicador'!I110))/(Q$302-Q$301)*10))),1))</f>
        <v>10</v>
      </c>
      <c r="R274" s="153">
        <f>IF('Datos de Indicador'!I110="No dato","x",IF('Datos de Indicador'!I110="No dato","x",( 'Datos de Indicador'!I110)/'Datos de Indicador'!AX110))</f>
        <v>1.7944952658192074E-2</v>
      </c>
      <c r="S274" s="154">
        <f t="shared" si="139"/>
        <v>10</v>
      </c>
      <c r="T274" s="289">
        <f>IF('Datos de Indicador'!J110="No dato","x",ROUND(IF('Datos de Indicador'!J110=0,0,IF(LOG('Datos de Indicador'!J110)&gt;T$302,10,IF(LOG('Datos de Indicador'!J110)&lt;T$301,0,10-(T$302-LOG('Datos de Indicador'!J110))/(T$302-T$301)*10))),1))</f>
        <v>10</v>
      </c>
      <c r="U274" s="307">
        <f>IF('Datos de Indicador'!J110="No dato","x",IF('Datos de Indicador'!J110="No dato","x", ('Datos de Indicador'!J110)/'Datos de Indicador'!AX110))</f>
        <v>3.4818486084145034E-4</v>
      </c>
      <c r="V274" s="289">
        <f t="shared" si="140"/>
        <v>10</v>
      </c>
      <c r="W274" s="292">
        <f t="shared" si="141"/>
        <v>10</v>
      </c>
      <c r="X274" s="289">
        <f>IF('Datos de Indicador'!K110="No dato","x",ROUND(IF('Datos de Indicador'!K110=0,0,IF(LOG('Datos de Indicador'!K110)&gt;X$302,10,IF(LOG('Datos de Indicador'!K110)&lt;X$301,0,10-(X$302-LOG('Datos de Indicador'!K110))/(X$302-X$301)*10))),1))</f>
        <v>10</v>
      </c>
      <c r="Y274" s="310">
        <f>IF('Datos de Indicador'!K110="No dato","x",IF('Datos de Indicador'!K110="No dato","x", ('Datos de Indicador'!K110)/'Datos de Indicador'!AX110))</f>
        <v>9.9931223647196075E-4</v>
      </c>
      <c r="Z274" s="289">
        <f t="shared" si="142"/>
        <v>10</v>
      </c>
      <c r="AA274" s="291">
        <f t="shared" si="143"/>
        <v>10</v>
      </c>
      <c r="AB274" s="155">
        <f t="shared" si="144"/>
        <v>10</v>
      </c>
      <c r="AC274" s="155">
        <v>0</v>
      </c>
      <c r="AD274" s="155">
        <f t="shared" si="145"/>
        <v>0</v>
      </c>
      <c r="AE274" s="155">
        <v>-0.41460001468658397</v>
      </c>
      <c r="AF274" s="155">
        <f t="shared" si="146"/>
        <v>0.41460001468658397</v>
      </c>
      <c r="AG274" s="155">
        <f t="shared" si="147"/>
        <v>4.1311802529200401</v>
      </c>
      <c r="AH274" s="155">
        <v>0.10000000149011599</v>
      </c>
      <c r="AI274" s="155">
        <v>1.45599997043609</v>
      </c>
      <c r="AJ274" s="155">
        <v>0.25200000405299999</v>
      </c>
      <c r="AK274" s="155">
        <v>135</v>
      </c>
      <c r="AL274" s="155">
        <v>-1.44676005840301</v>
      </c>
      <c r="AM274" s="155">
        <v>-1.97588002681732</v>
      </c>
      <c r="AN274" s="155">
        <v>-1.92404007911682</v>
      </c>
      <c r="AO274" s="155">
        <v>-3.0205597877502401</v>
      </c>
      <c r="AP274" s="155">
        <f t="shared" si="148"/>
        <v>3.8834952034996501E-3</v>
      </c>
      <c r="AQ274" s="155">
        <f t="shared" si="149"/>
        <v>4.4717442971214112E-2</v>
      </c>
      <c r="AR274" s="155">
        <f t="shared" si="150"/>
        <v>8.4572273390063606E-3</v>
      </c>
      <c r="AS274" s="155">
        <f t="shared" si="151"/>
        <v>3.6414565826330532</v>
      </c>
      <c r="AT274" s="155">
        <f t="shared" si="152"/>
        <v>1.44676005840301</v>
      </c>
      <c r="AU274" s="155">
        <f t="shared" si="153"/>
        <v>1.97588002681732</v>
      </c>
      <c r="AV274" s="155">
        <f t="shared" si="154"/>
        <v>1.92404007911682</v>
      </c>
      <c r="AW274" s="155">
        <f t="shared" si="155"/>
        <v>3.0205597877502401</v>
      </c>
      <c r="AX274" s="155">
        <f t="shared" si="156"/>
        <v>2.7848786771197398</v>
      </c>
      <c r="AY274" s="155">
        <f t="shared" si="157"/>
        <v>3.1544118290614276</v>
      </c>
      <c r="AZ274" s="155">
        <f t="shared" si="158"/>
        <v>2.4293706599149676</v>
      </c>
      <c r="BA274" s="155">
        <f t="shared" si="159"/>
        <v>1.183622259837847</v>
      </c>
      <c r="BB274" s="155">
        <f t="shared" si="160"/>
        <v>5.4647936953872067</v>
      </c>
      <c r="BC274" s="155">
        <f t="shared" si="161"/>
        <v>5.5331882120054408</v>
      </c>
      <c r="BD274" s="155">
        <f t="shared" si="162"/>
        <v>5.406304647875662</v>
      </c>
      <c r="BE274" s="155">
        <f t="shared" si="163"/>
        <v>5.8041798070784836</v>
      </c>
      <c r="BF274" s="159">
        <f t="shared" si="164"/>
        <v>5.6885300421533396</v>
      </c>
      <c r="BG274" s="223"/>
      <c r="BH274" s="12"/>
      <c r="BI274" s="12"/>
    </row>
    <row r="275" spans="1:61">
      <c r="A275" s="48" t="s">
        <v>170</v>
      </c>
      <c r="B275" s="46" t="s">
        <v>213</v>
      </c>
      <c r="C275" s="160">
        <v>716</v>
      </c>
      <c r="D275" s="285">
        <f>IF('Datos de Indicador'!E111="No dato","x",ROUND(IF('Datos de Indicador'!E111=0,0,IF(LOG('Datos de Indicador'!E111)&gt;D$302,10,IF(LOG('Datos de Indicador'!E111)&lt;D$301,0,10-(D$302-LOG('Datos de Indicador'!E111))/(D$302-D$301)*10))),1))</f>
        <v>10</v>
      </c>
      <c r="E275" s="153">
        <f>IF('Datos de Indicador'!E111="No dato","x",IF('Datos de Indicador'!E111="No dato","x", ('Datos de Indicador'!E111)/'Datos de Indicador'!AX111))</f>
        <v>0.35151333346319413</v>
      </c>
      <c r="F275" s="154">
        <f t="shared" si="132"/>
        <v>10</v>
      </c>
      <c r="G275" s="155">
        <f t="shared" si="133"/>
        <v>10</v>
      </c>
      <c r="H275" s="285">
        <f>IF('Datos de Indicador'!F111="No dato","x",ROUND(IF('Datos de Indicador'!F111=0,0,IF(LOG('Datos de Indicador'!F111*1/40)&gt;H$302,10,IF(LOG('Datos de Indicador'!F111*1/40)&lt;H$301,0,10-(H$302-LOG('Datos de Indicador'!F111*1/40))/(H$302-H$301)*10))),1))</f>
        <v>0</v>
      </c>
      <c r="I275" s="153">
        <f>IF('Datos de Indicador'!F111="No dato","x",IF('Datos de Indicador'!F111="No dato","x",( 'Datos de Indicador'!F111*1/40)/'Datos de Indicador'!AX111))</f>
        <v>0</v>
      </c>
      <c r="J275" s="154">
        <f t="shared" si="134"/>
        <v>0</v>
      </c>
      <c r="K275" s="156">
        <f t="shared" si="135"/>
        <v>0</v>
      </c>
      <c r="L275" s="286">
        <f>IF('Datos de Indicador'!G111="No dato","x",ROUND(IF('Datos de Indicador'!G111=0,0,IF(LOG('Datos de Indicador'!G111)&gt;L$302,10,IF(LOG('Datos de Indicador'!G111)&lt;L$301,0,10-(L$302-LOG('Datos de Indicador'!G111))/(L$302-L$301)*10))),1))</f>
        <v>0</v>
      </c>
      <c r="M275" s="157">
        <f>IF('Datos de Indicador'!G111="No dato","x",IF('Datos de Indicador'!G111="No dato","x", 'Datos de Indicador'!G111/'Datos de Indicador'!AX111))</f>
        <v>0</v>
      </c>
      <c r="N275" s="158">
        <f t="shared" si="136"/>
        <v>0</v>
      </c>
      <c r="O275" s="156">
        <f t="shared" si="137"/>
        <v>0</v>
      </c>
      <c r="P275" s="155">
        <f t="shared" si="138"/>
        <v>0</v>
      </c>
      <c r="Q275" s="285">
        <f>IF('Datos de Indicador'!I111="No dato","x",ROUND(IF('Datos de Indicador'!I111=0,0,IF(LOG('Datos de Indicador'!I111)&gt;Q$302,10,IF(LOG('Datos de Indicador'!I111)&lt;Q$301,0,10-(Q$302-LOG('Datos de Indicador'!I111))/(Q$302-Q$301)*10))),1))</f>
        <v>10</v>
      </c>
      <c r="R275" s="153">
        <f>IF('Datos de Indicador'!I111="No dato","x",IF('Datos de Indicador'!I111="No dato","x",( 'Datos de Indicador'!I111)/'Datos de Indicador'!AX111))</f>
        <v>0.10919770054621766</v>
      </c>
      <c r="S275" s="154">
        <f t="shared" si="139"/>
        <v>10</v>
      </c>
      <c r="T275" s="289">
        <f>IF('Datos de Indicador'!J111="No dato","x",ROUND(IF('Datos de Indicador'!J111=0,0,IF(LOG('Datos de Indicador'!J111)&gt;T$302,10,IF(LOG('Datos de Indicador'!J111)&lt;T$301,0,10-(T$302-LOG('Datos de Indicador'!J111))/(T$302-T$301)*10))),1))</f>
        <v>10</v>
      </c>
      <c r="U275" s="307">
        <f>IF('Datos de Indicador'!J111="No dato","x",IF('Datos de Indicador'!J111="No dato","x", ('Datos de Indicador'!J111)/'Datos de Indicador'!AX111))</f>
        <v>3.0576501984006486E-4</v>
      </c>
      <c r="V275" s="289">
        <f t="shared" si="140"/>
        <v>10</v>
      </c>
      <c r="W275" s="292">
        <f t="shared" si="141"/>
        <v>10</v>
      </c>
      <c r="X275" s="289">
        <f>IF('Datos de Indicador'!K111="No dato","x",ROUND(IF('Datos de Indicador'!K111=0,0,IF(LOG('Datos de Indicador'!K111)&gt;X$302,10,IF(LOG('Datos de Indicador'!K111)&lt;X$301,0,10-(X$302-LOG('Datos de Indicador'!K111))/(X$302-X$301)*10))),1))</f>
        <v>10</v>
      </c>
      <c r="Y275" s="310">
        <f>IF('Datos de Indicador'!K111="No dato","x",IF('Datos de Indicador'!K111="No dato","x", ('Datos de Indicador'!K111)/'Datos de Indicador'!AX111))</f>
        <v>9.4690917493560074E-4</v>
      </c>
      <c r="Z275" s="289">
        <f t="shared" si="142"/>
        <v>10</v>
      </c>
      <c r="AA275" s="291">
        <f t="shared" si="143"/>
        <v>10</v>
      </c>
      <c r="AB275" s="155">
        <f t="shared" si="144"/>
        <v>10</v>
      </c>
      <c r="AC275" s="155">
        <v>0.18000000715255701</v>
      </c>
      <c r="AD275" s="155">
        <f t="shared" si="145"/>
        <v>3.8297873862246173E-2</v>
      </c>
      <c r="AE275" s="155">
        <v>-0.51336002349853505</v>
      </c>
      <c r="AF275" s="155">
        <f t="shared" si="146"/>
        <v>0.51336002349853505</v>
      </c>
      <c r="AG275" s="155">
        <f t="shared" si="147"/>
        <v>6.5482142274944231</v>
      </c>
      <c r="AH275" s="155">
        <v>4.8899998664855904</v>
      </c>
      <c r="AI275" s="155">
        <v>20.033998489379801</v>
      </c>
      <c r="AJ275" s="155">
        <v>11.842000007599999</v>
      </c>
      <c r="AK275" s="155">
        <v>198</v>
      </c>
      <c r="AL275" s="155">
        <v>-1.31832003593444</v>
      </c>
      <c r="AM275" s="155">
        <v>-1.5360400676727199</v>
      </c>
      <c r="AN275" s="155">
        <v>-1.7790800333023</v>
      </c>
      <c r="AO275" s="155">
        <v>-2.96283984184265</v>
      </c>
      <c r="AP275" s="155">
        <f t="shared" si="148"/>
        <v>0.18990290743633359</v>
      </c>
      <c r="AQ275" s="155">
        <f t="shared" si="149"/>
        <v>0.61529478236590007</v>
      </c>
      <c r="AR275" s="155">
        <f t="shared" si="150"/>
        <v>0.39742255794458181</v>
      </c>
      <c r="AS275" s="155">
        <f t="shared" si="151"/>
        <v>5.4061624649859938</v>
      </c>
      <c r="AT275" s="155">
        <f t="shared" si="152"/>
        <v>1.31832003593444</v>
      </c>
      <c r="AU275" s="155">
        <f t="shared" si="153"/>
        <v>1.5360400676727199</v>
      </c>
      <c r="AV275" s="155">
        <f t="shared" si="154"/>
        <v>1.7790800333023</v>
      </c>
      <c r="AW275" s="155">
        <f t="shared" si="155"/>
        <v>2.96283984184265</v>
      </c>
      <c r="AX275" s="155">
        <f t="shared" si="156"/>
        <v>4.3882945298689995</v>
      </c>
      <c r="AY275" s="155">
        <f t="shared" si="157"/>
        <v>7.0451483805017192</v>
      </c>
      <c r="AZ275" s="155">
        <f t="shared" si="158"/>
        <v>4.2608768995460924</v>
      </c>
      <c r="BA275" s="155">
        <f t="shared" si="159"/>
        <v>2.3376519372700817</v>
      </c>
      <c r="BB275" s="155">
        <f t="shared" si="160"/>
        <v>5.763032906217556</v>
      </c>
      <c r="BC275" s="155">
        <f t="shared" si="161"/>
        <v>6.2767405271446037</v>
      </c>
      <c r="BD275" s="155">
        <f t="shared" si="162"/>
        <v>5.7763832429151121</v>
      </c>
      <c r="BE275" s="155">
        <f t="shared" si="163"/>
        <v>6.2906357337093466</v>
      </c>
      <c r="BF275" s="159">
        <f t="shared" si="164"/>
        <v>6.0977520168927777</v>
      </c>
      <c r="BG275" s="223"/>
      <c r="BH275" s="12"/>
      <c r="BI275" s="12"/>
    </row>
    <row r="276" spans="1:61">
      <c r="A276" s="49" t="s">
        <v>184</v>
      </c>
      <c r="B276" s="46" t="s">
        <v>140</v>
      </c>
      <c r="C276" s="160">
        <v>209</v>
      </c>
      <c r="D276" s="285">
        <f>IF('Datos de Indicador'!E22="No dato","x",ROUND(IF('Datos de Indicador'!E22=0,0,IF(LOG('Datos de Indicador'!E22)&gt;D$302,10,IF(LOG('Datos de Indicador'!E22)&lt;D$301,0,10-(D$302-LOG('Datos de Indicador'!E22))/(D$302-D$301)*10))),1))</f>
        <v>10</v>
      </c>
      <c r="E276" s="153">
        <f>IF('Datos de Indicador'!E22="No dato","x",IF('Datos de Indicador'!E22="No dato","x", ('Datos de Indicador'!E22)/'Datos de Indicador'!AX22))</f>
        <v>0.17484815422786956</v>
      </c>
      <c r="F276" s="154">
        <f t="shared" si="132"/>
        <v>10</v>
      </c>
      <c r="G276" s="155">
        <f t="shared" si="133"/>
        <v>10</v>
      </c>
      <c r="H276" s="285">
        <f>IF('Datos de Indicador'!F22="No dato","x",ROUND(IF('Datos de Indicador'!F22=0,0,IF(LOG('Datos de Indicador'!F22*1/40)&gt;H$302,10,IF(LOG('Datos de Indicador'!F22*1/40)&lt;H$301,0,10-(H$302-LOG('Datos de Indicador'!F22*1/40))/(H$302-H$301)*10))),1))</f>
        <v>0</v>
      </c>
      <c r="I276" s="153">
        <f>IF('Datos de Indicador'!F22="No dato","x",IF('Datos de Indicador'!F22="No dato","x",( 'Datos de Indicador'!F22*1/40)/'Datos de Indicador'!AX22))</f>
        <v>0</v>
      </c>
      <c r="J276" s="154">
        <f t="shared" si="134"/>
        <v>0</v>
      </c>
      <c r="K276" s="156">
        <f t="shared" si="135"/>
        <v>0</v>
      </c>
      <c r="L276" s="286">
        <f>IF('Datos de Indicador'!G22="No dato","x",ROUND(IF('Datos de Indicador'!G22=0,0,IF(LOG('Datos de Indicador'!G22)&gt;L$302,10,IF(LOG('Datos de Indicador'!G22)&lt;L$301,0,10-(L$302-LOG('Datos de Indicador'!G22))/(L$302-L$301)*10))),1))</f>
        <v>0</v>
      </c>
      <c r="M276" s="157">
        <f>IF('Datos de Indicador'!G22="No dato","x",IF('Datos de Indicador'!G22="No dato","x", 'Datos de Indicador'!G22/'Datos de Indicador'!AX22))</f>
        <v>0</v>
      </c>
      <c r="N276" s="158">
        <f t="shared" si="136"/>
        <v>0</v>
      </c>
      <c r="O276" s="156">
        <f t="shared" si="137"/>
        <v>0</v>
      </c>
      <c r="P276" s="155">
        <f t="shared" si="138"/>
        <v>0</v>
      </c>
      <c r="Q276" s="285">
        <f>IF('Datos de Indicador'!I22="No dato","x",ROUND(IF('Datos de Indicador'!I22=0,0,IF(LOG('Datos de Indicador'!I22)&gt;Q$302,10,IF(LOG('Datos de Indicador'!I22)&lt;Q$301,0,10-(Q$302-LOG('Datos de Indicador'!I22))/(Q$302-Q$301)*10))),1))</f>
        <v>0</v>
      </c>
      <c r="R276" s="153">
        <f>IF('Datos de Indicador'!I22="No dato","x",IF('Datos de Indicador'!I22="No dato","x",( 'Datos de Indicador'!I22)/'Datos de Indicador'!AX22))</f>
        <v>0</v>
      </c>
      <c r="S276" s="154">
        <f t="shared" si="139"/>
        <v>0</v>
      </c>
      <c r="T276" s="289">
        <f>IF('Datos de Indicador'!J22="No dato","x",ROUND(IF('Datos de Indicador'!J22=0,0,IF(LOG('Datos de Indicador'!J22)&gt;T$302,10,IF(LOG('Datos de Indicador'!J22)&lt;T$301,0,10-(T$302-LOG('Datos de Indicador'!J22))/(T$302-T$301)*10))),1))</f>
        <v>10</v>
      </c>
      <c r="U276" s="307">
        <f>IF('Datos de Indicador'!J22="No dato","x",IF('Datos de Indicador'!J22="No dato","x", ('Datos de Indicador'!J22)/'Datos de Indicador'!AX22))</f>
        <v>3.5157166898962808E-4</v>
      </c>
      <c r="V276" s="289">
        <f t="shared" si="140"/>
        <v>10</v>
      </c>
      <c r="W276" s="292">
        <f t="shared" si="141"/>
        <v>10</v>
      </c>
      <c r="X276" s="289">
        <f>IF('Datos de Indicador'!K22="No dato","x",ROUND(IF('Datos de Indicador'!K22=0,0,IF(LOG('Datos de Indicador'!K22)&gt;X$302,10,IF(LOG('Datos de Indicador'!K22)&lt;X$301,0,10-(X$302-LOG('Datos de Indicador'!K22))/(X$302-X$301)*10))),1))</f>
        <v>0</v>
      </c>
      <c r="Y276" s="310">
        <f>IF('Datos de Indicador'!K22="No dato","x",IF('Datos de Indicador'!K22="No dato","x", ('Datos de Indicador'!K22)/'Datos de Indicador'!AX22))</f>
        <v>0</v>
      </c>
      <c r="Z276" s="289">
        <f t="shared" si="142"/>
        <v>0</v>
      </c>
      <c r="AA276" s="291">
        <f t="shared" si="143"/>
        <v>0</v>
      </c>
      <c r="AB276" s="155">
        <f t="shared" si="144"/>
        <v>0</v>
      </c>
      <c r="AC276" s="155">
        <v>0.20800000429153401</v>
      </c>
      <c r="AD276" s="155">
        <f t="shared" si="145"/>
        <v>4.4255320062028508E-2</v>
      </c>
      <c r="AE276" s="155">
        <v>-0.53719997406005904</v>
      </c>
      <c r="AF276" s="155">
        <f t="shared" si="146"/>
        <v>0.53719997406005904</v>
      </c>
      <c r="AG276" s="155">
        <f t="shared" si="147"/>
        <v>7.1316687163361072</v>
      </c>
      <c r="AH276" s="155">
        <v>19.3840007781982</v>
      </c>
      <c r="AI276" s="155">
        <v>64.914001464843693</v>
      </c>
      <c r="AJ276" s="155">
        <v>40.704002380399999</v>
      </c>
      <c r="AK276" s="155">
        <v>211</v>
      </c>
      <c r="AL276" s="155">
        <v>-1.34668004512786</v>
      </c>
      <c r="AM276" s="155">
        <v>-1.9797600507736199</v>
      </c>
      <c r="AN276" s="155">
        <v>-1.76668000221252</v>
      </c>
      <c r="AO276" s="155">
        <v>-2.9609200954437198</v>
      </c>
      <c r="AP276" s="155">
        <f t="shared" si="148"/>
        <v>0.7527767292504155</v>
      </c>
      <c r="AQ276" s="155">
        <f t="shared" si="149"/>
        <v>1.9936732262899954</v>
      </c>
      <c r="AR276" s="155">
        <f t="shared" si="150"/>
        <v>1.3660436357219206</v>
      </c>
      <c r="AS276" s="155">
        <f t="shared" si="151"/>
        <v>5.7703081232492988</v>
      </c>
      <c r="AT276" s="155">
        <f t="shared" si="152"/>
        <v>1.34668004512786</v>
      </c>
      <c r="AU276" s="155">
        <f t="shared" si="153"/>
        <v>1.9797600507736199</v>
      </c>
      <c r="AV276" s="155">
        <f t="shared" si="154"/>
        <v>1.76668000221252</v>
      </c>
      <c r="AW276" s="155">
        <f t="shared" si="155"/>
        <v>2.9609200954437198</v>
      </c>
      <c r="AX276" s="155">
        <f t="shared" si="156"/>
        <v>4.0342546640166574</v>
      </c>
      <c r="AY276" s="155">
        <f t="shared" si="157"/>
        <v>3.1200899110242419</v>
      </c>
      <c r="AZ276" s="155">
        <f t="shared" si="158"/>
        <v>4.4175458229376527</v>
      </c>
      <c r="BA276" s="155">
        <f t="shared" si="159"/>
        <v>2.3760345844239108</v>
      </c>
      <c r="BB276" s="155">
        <f t="shared" si="160"/>
        <v>4.1311718988778452</v>
      </c>
      <c r="BC276" s="155">
        <f t="shared" si="161"/>
        <v>4.1856271895523731</v>
      </c>
      <c r="BD276" s="155">
        <f t="shared" si="162"/>
        <v>4.2972649097765965</v>
      </c>
      <c r="BE276" s="155">
        <f t="shared" si="163"/>
        <v>4.6910571179455358</v>
      </c>
      <c r="BF276" s="159">
        <f t="shared" si="164"/>
        <v>4.5293206727330224</v>
      </c>
      <c r="BG276" s="223"/>
      <c r="BH276" s="12"/>
      <c r="BI276" s="12"/>
    </row>
    <row r="277" spans="1:61">
      <c r="A277" s="45" t="s">
        <v>31</v>
      </c>
      <c r="B277" s="46" t="s">
        <v>56</v>
      </c>
      <c r="C277" s="160">
        <v>1325</v>
      </c>
      <c r="D277" s="285">
        <f>IF('Datos de Indicador'!E213="No dato","x",ROUND(IF('Datos de Indicador'!E213=0,0,IF(LOG('Datos de Indicador'!E213)&gt;D$302,10,IF(LOG('Datos de Indicador'!E213)&lt;D$301,0,10-(D$302-LOG('Datos de Indicador'!E213))/(D$302-D$301)*10))),1))</f>
        <v>0</v>
      </c>
      <c r="E277" s="153">
        <f>IF('Datos de Indicador'!E213="No dato","x",IF('Datos de Indicador'!E213="No dato","x", ('Datos de Indicador'!E213)/'Datos de Indicador'!AX213))</f>
        <v>0</v>
      </c>
      <c r="F277" s="154">
        <f t="shared" si="132"/>
        <v>0</v>
      </c>
      <c r="G277" s="155">
        <f t="shared" si="133"/>
        <v>0</v>
      </c>
      <c r="H277" s="285">
        <f>IF('Datos de Indicador'!F213="No dato","x",ROUND(IF('Datos de Indicador'!F213=0,0,IF(LOG('Datos de Indicador'!F213*1/40)&gt;H$302,10,IF(LOG('Datos de Indicador'!F213*1/40)&lt;H$301,0,10-(H$302-LOG('Datos de Indicador'!F213*1/40))/(H$302-H$301)*10))),1))</f>
        <v>0</v>
      </c>
      <c r="I277" s="153">
        <f>IF('Datos de Indicador'!F213="No dato","x",IF('Datos de Indicador'!F213="No dato","x",( 'Datos de Indicador'!F213*1/40)/'Datos de Indicador'!AX213))</f>
        <v>0</v>
      </c>
      <c r="J277" s="154">
        <f t="shared" si="134"/>
        <v>0</v>
      </c>
      <c r="K277" s="156">
        <f t="shared" si="135"/>
        <v>0</v>
      </c>
      <c r="L277" s="286">
        <f>IF('Datos de Indicador'!G213="No dato","x",ROUND(IF('Datos de Indicador'!G213=0,0,IF(LOG('Datos de Indicador'!G213)&gt;L$302,10,IF(LOG('Datos de Indicador'!G213)&lt;L$301,0,10-(L$302-LOG('Datos de Indicador'!G213))/(L$302-L$301)*10))),1))</f>
        <v>0</v>
      </c>
      <c r="M277" s="157">
        <f>IF('Datos de Indicador'!G213="No dato","x",IF('Datos de Indicador'!G213="No dato","x", 'Datos de Indicador'!G213/'Datos de Indicador'!AX213))</f>
        <v>0</v>
      </c>
      <c r="N277" s="158">
        <f t="shared" si="136"/>
        <v>0</v>
      </c>
      <c r="O277" s="156">
        <f t="shared" si="137"/>
        <v>0</v>
      </c>
      <c r="P277" s="155">
        <f t="shared" si="138"/>
        <v>0</v>
      </c>
      <c r="Q277" s="285">
        <f>IF('Datos de Indicador'!I213="No dato","x",ROUND(IF('Datos de Indicador'!I213=0,0,IF(LOG('Datos de Indicador'!I213)&gt;Q$302,10,IF(LOG('Datos de Indicador'!I213)&lt;Q$301,0,10-(Q$302-LOG('Datos de Indicador'!I213))/(Q$302-Q$301)*10))),1))</f>
        <v>10</v>
      </c>
      <c r="R277" s="153">
        <f>IF('Datos de Indicador'!I213="No dato","x",IF('Datos de Indicador'!I213="No dato","x",( 'Datos de Indicador'!I213)/'Datos de Indicador'!AX213))</f>
        <v>0.17173587401405771</v>
      </c>
      <c r="S277" s="154">
        <f t="shared" si="139"/>
        <v>10</v>
      </c>
      <c r="T277" s="289">
        <f>IF('Datos de Indicador'!J213="No dato","x",ROUND(IF('Datos de Indicador'!J213=0,0,IF(LOG('Datos de Indicador'!J213)&gt;T$302,10,IF(LOG('Datos de Indicador'!J213)&lt;T$301,0,10-(T$302-LOG('Datos de Indicador'!J213))/(T$302-T$301)*10))),1))</f>
        <v>10</v>
      </c>
      <c r="U277" s="307">
        <f>IF('Datos de Indicador'!J213="No dato","x",IF('Datos de Indicador'!J213="No dato","x", ('Datos de Indicador'!J213)/'Datos de Indicador'!AX213))</f>
        <v>3.2536687233931727E-4</v>
      </c>
      <c r="V277" s="289">
        <f t="shared" si="140"/>
        <v>10</v>
      </c>
      <c r="W277" s="292">
        <f t="shared" si="141"/>
        <v>10</v>
      </c>
      <c r="X277" s="289">
        <f>IF('Datos de Indicador'!K213="No dato","x",ROUND(IF('Datos de Indicador'!K213=0,0,IF(LOG('Datos de Indicador'!K213)&gt;X$302,10,IF(LOG('Datos de Indicador'!K213)&lt;X$301,0,10-(X$302-LOG('Datos de Indicador'!K213))/(X$302-X$301)*10))),1))</f>
        <v>0</v>
      </c>
      <c r="Y277" s="310">
        <f>IF('Datos de Indicador'!K213="No dato","x",IF('Datos de Indicador'!K213="No dato","x", ('Datos de Indicador'!K213)/'Datos de Indicador'!AX213))</f>
        <v>0</v>
      </c>
      <c r="Z277" s="289">
        <f t="shared" si="142"/>
        <v>0</v>
      </c>
      <c r="AA277" s="291">
        <f t="shared" si="143"/>
        <v>0</v>
      </c>
      <c r="AB277" s="155">
        <f t="shared" si="144"/>
        <v>10</v>
      </c>
      <c r="AC277" s="155">
        <v>0</v>
      </c>
      <c r="AD277" s="155">
        <f t="shared" si="145"/>
        <v>0</v>
      </c>
      <c r="AE277" s="155">
        <v>-0.53632003068923995</v>
      </c>
      <c r="AF277" s="155">
        <f t="shared" si="146"/>
        <v>0.53632003068923995</v>
      </c>
      <c r="AG277" s="155">
        <f t="shared" si="147"/>
        <v>7.1101331469436326</v>
      </c>
      <c r="AH277" s="155">
        <v>1.18E-13</v>
      </c>
      <c r="AI277" s="155">
        <v>1.3390000000000001E-12</v>
      </c>
      <c r="AJ277" s="155">
        <v>6.1888265779500001E-13</v>
      </c>
      <c r="AK277" s="155">
        <v>124</v>
      </c>
      <c r="AL277" s="155">
        <v>-1.3070000410079901</v>
      </c>
      <c r="AM277" s="155">
        <v>-1.4980000257492001</v>
      </c>
      <c r="AN277" s="155">
        <v>-1.6690000295639</v>
      </c>
      <c r="AO277" s="155">
        <v>-2.9760000705718901</v>
      </c>
      <c r="AP277" s="155">
        <f t="shared" si="148"/>
        <v>4.5825242718446607E-15</v>
      </c>
      <c r="AQ277" s="155">
        <f t="shared" si="149"/>
        <v>4.1124077853189726E-14</v>
      </c>
      <c r="AR277" s="155">
        <f t="shared" si="150"/>
        <v>2.0769965273651278E-14</v>
      </c>
      <c r="AS277" s="155">
        <f t="shared" si="151"/>
        <v>3.333333333333333</v>
      </c>
      <c r="AT277" s="155">
        <f t="shared" si="152"/>
        <v>1.3070000410079901</v>
      </c>
      <c r="AU277" s="155">
        <f t="shared" si="153"/>
        <v>1.4980000257492001</v>
      </c>
      <c r="AV277" s="155">
        <f t="shared" si="154"/>
        <v>1.6690000295639</v>
      </c>
      <c r="AW277" s="155">
        <f t="shared" si="155"/>
        <v>2.9760000705718901</v>
      </c>
      <c r="AX277" s="155">
        <f t="shared" si="156"/>
        <v>4.5296107564568038</v>
      </c>
      <c r="AY277" s="155">
        <f t="shared" si="157"/>
        <v>7.3816430041780157</v>
      </c>
      <c r="AZ277" s="155">
        <f t="shared" si="158"/>
        <v>5.6516891924965593</v>
      </c>
      <c r="BA277" s="155">
        <f t="shared" si="159"/>
        <v>2.0745315500879062</v>
      </c>
      <c r="BB277" s="155">
        <f t="shared" si="160"/>
        <v>2.4216017927428015</v>
      </c>
      <c r="BC277" s="155">
        <f t="shared" si="161"/>
        <v>2.8969405006963425</v>
      </c>
      <c r="BD277" s="155">
        <f t="shared" si="162"/>
        <v>2.6086148654160968</v>
      </c>
      <c r="BE277" s="155">
        <f t="shared" si="163"/>
        <v>2.5679774805702063</v>
      </c>
      <c r="BF277" s="159">
        <f t="shared" si="164"/>
        <v>2.8516888578239388</v>
      </c>
      <c r="BG277" s="223"/>
      <c r="BH277" s="12"/>
      <c r="BI277" s="12"/>
    </row>
    <row r="278" spans="1:61">
      <c r="A278" s="48" t="s">
        <v>316</v>
      </c>
      <c r="B278" s="46" t="s">
        <v>338</v>
      </c>
      <c r="C278" s="160">
        <v>1626</v>
      </c>
      <c r="D278" s="285">
        <f>IF('Datos de Indicador'!E281="No dato","x",ROUND(IF('Datos de Indicador'!E281=0,0,IF(LOG('Datos de Indicador'!E281)&gt;D$302,10,IF(LOG('Datos de Indicador'!E281)&lt;D$301,0,10-(D$302-LOG('Datos de Indicador'!E281))/(D$302-D$301)*10))),1))</f>
        <v>10</v>
      </c>
      <c r="E278" s="153">
        <f>IF('Datos de Indicador'!E281="No dato","x",IF('Datos de Indicador'!E281="No dato","x", ('Datos de Indicador'!E281)/'Datos de Indicador'!AX281))</f>
        <v>4.737245485938503E-2</v>
      </c>
      <c r="F278" s="154">
        <f t="shared" si="132"/>
        <v>10</v>
      </c>
      <c r="G278" s="155">
        <f t="shared" si="133"/>
        <v>10</v>
      </c>
      <c r="H278" s="285">
        <f>IF('Datos de Indicador'!F281="No dato","x",ROUND(IF('Datos de Indicador'!F281=0,0,IF(LOG('Datos de Indicador'!F281*1/40)&gt;H$302,10,IF(LOG('Datos de Indicador'!F281*1/40)&lt;H$301,0,10-(H$302-LOG('Datos de Indicador'!F281*1/40))/(H$302-H$301)*10))),1))</f>
        <v>0</v>
      </c>
      <c r="I278" s="153">
        <f>IF('Datos de Indicador'!F281="No dato","x",IF('Datos de Indicador'!F281="No dato","x",( 'Datos de Indicador'!F281*1/40)/'Datos de Indicador'!AX281))</f>
        <v>0</v>
      </c>
      <c r="J278" s="154">
        <f t="shared" si="134"/>
        <v>0</v>
      </c>
      <c r="K278" s="156">
        <f t="shared" si="135"/>
        <v>0</v>
      </c>
      <c r="L278" s="286">
        <f>IF('Datos de Indicador'!G281="No dato","x",ROUND(IF('Datos de Indicador'!G281=0,0,IF(LOG('Datos de Indicador'!G281)&gt;L$302,10,IF(LOG('Datos de Indicador'!G281)&lt;L$301,0,10-(L$302-LOG('Datos de Indicador'!G281))/(L$302-L$301)*10))),1))</f>
        <v>0</v>
      </c>
      <c r="M278" s="157">
        <f>IF('Datos de Indicador'!G281="No dato","x",IF('Datos de Indicador'!G281="No dato","x", 'Datos de Indicador'!G281/'Datos de Indicador'!AX281))</f>
        <v>0</v>
      </c>
      <c r="N278" s="158">
        <f t="shared" si="136"/>
        <v>0</v>
      </c>
      <c r="O278" s="156">
        <f t="shared" si="137"/>
        <v>0</v>
      </c>
      <c r="P278" s="155">
        <f t="shared" si="138"/>
        <v>0</v>
      </c>
      <c r="Q278" s="285">
        <f>IF('Datos de Indicador'!I281="No dato","x",ROUND(IF('Datos de Indicador'!I281=0,0,IF(LOG('Datos de Indicador'!I281)&gt;Q$302,10,IF(LOG('Datos de Indicador'!I281)&lt;Q$301,0,10-(Q$302-LOG('Datos de Indicador'!I281))/(Q$302-Q$301)*10))),1))</f>
        <v>0</v>
      </c>
      <c r="R278" s="153">
        <f>IF('Datos de Indicador'!I281="No dato","x",IF('Datos de Indicador'!I281="No dato","x",( 'Datos de Indicador'!I281)/'Datos de Indicador'!AX281))</f>
        <v>0</v>
      </c>
      <c r="S278" s="154">
        <f t="shared" si="139"/>
        <v>0</v>
      </c>
      <c r="T278" s="289">
        <f>IF('Datos de Indicador'!J281="No dato","x",ROUND(IF('Datos de Indicador'!J281=0,0,IF(LOG('Datos de Indicador'!J281)&gt;T$302,10,IF(LOG('Datos de Indicador'!J281)&lt;T$301,0,10-(T$302-LOG('Datos de Indicador'!J281))/(T$302-T$301)*10))),1))</f>
        <v>10</v>
      </c>
      <c r="U278" s="307">
        <f>IF('Datos de Indicador'!J281="No dato","x",IF('Datos de Indicador'!J281="No dato","x", ('Datos de Indicador'!J281)/'Datos de Indicador'!AX281))</f>
        <v>4.0114386507169317E-4</v>
      </c>
      <c r="V278" s="289">
        <f t="shared" si="140"/>
        <v>10</v>
      </c>
      <c r="W278" s="292">
        <f t="shared" si="141"/>
        <v>10</v>
      </c>
      <c r="X278" s="289">
        <f>IF('Datos de Indicador'!K281="No dato","x",ROUND(IF('Datos de Indicador'!K281=0,0,IF(LOG('Datos de Indicador'!K281)&gt;X$302,10,IF(LOG('Datos de Indicador'!K281)&lt;X$301,0,10-(X$302-LOG('Datos de Indicador'!K281))/(X$302-X$301)*10))),1))</f>
        <v>0</v>
      </c>
      <c r="Y278" s="310">
        <f>IF('Datos de Indicador'!K281="No dato","x",IF('Datos de Indicador'!K281="No dato","x", ('Datos de Indicador'!K281)/'Datos de Indicador'!AX281))</f>
        <v>0</v>
      </c>
      <c r="Z278" s="289">
        <f t="shared" si="142"/>
        <v>0</v>
      </c>
      <c r="AA278" s="291">
        <f t="shared" si="143"/>
        <v>0</v>
      </c>
      <c r="AB278" s="155">
        <f t="shared" si="144"/>
        <v>0</v>
      </c>
      <c r="AC278" s="155">
        <v>0</v>
      </c>
      <c r="AD278" s="155">
        <f t="shared" si="145"/>
        <v>0</v>
      </c>
      <c r="AE278" s="155">
        <v>-0.47455999255180398</v>
      </c>
      <c r="AF278" s="155">
        <f t="shared" si="146"/>
        <v>0.47455999255180398</v>
      </c>
      <c r="AG278" s="155">
        <f t="shared" si="147"/>
        <v>5.5986295308045433</v>
      </c>
      <c r="AH278" s="155">
        <v>0.120000004768372</v>
      </c>
      <c r="AI278" s="155">
        <v>1.4899998903274501</v>
      </c>
      <c r="AJ278" s="155">
        <v>0.360000014305</v>
      </c>
      <c r="AK278" s="155">
        <v>160</v>
      </c>
      <c r="AL278" s="155">
        <v>-1.34379994869232</v>
      </c>
      <c r="AM278" s="155">
        <v>-1.3861999511718699</v>
      </c>
      <c r="AN278" s="155">
        <v>-1.61519992351532</v>
      </c>
      <c r="AO278" s="155">
        <v>-2.9028000831603999</v>
      </c>
      <c r="AP278" s="155">
        <f t="shared" si="148"/>
        <v>4.6601943599367769E-3</v>
      </c>
      <c r="AQ278" s="155">
        <f t="shared" si="149"/>
        <v>4.5761666535526664E-2</v>
      </c>
      <c r="AR278" s="155">
        <f t="shared" si="150"/>
        <v>1.2081753627204679E-2</v>
      </c>
      <c r="AS278" s="155">
        <f t="shared" si="151"/>
        <v>4.3417366946778717</v>
      </c>
      <c r="AT278" s="155">
        <f t="shared" si="152"/>
        <v>1.34379994869232</v>
      </c>
      <c r="AU278" s="155">
        <f t="shared" si="153"/>
        <v>1.3861999511718699</v>
      </c>
      <c r="AV278" s="155">
        <f t="shared" si="154"/>
        <v>1.61519992351532</v>
      </c>
      <c r="AW278" s="155">
        <f t="shared" si="155"/>
        <v>2.9028000831603999</v>
      </c>
      <c r="AX278" s="155">
        <f t="shared" si="156"/>
        <v>4.0702091289368232</v>
      </c>
      <c r="AY278" s="155">
        <f t="shared" si="157"/>
        <v>8.3706041650914678</v>
      </c>
      <c r="AZ278" s="155">
        <f t="shared" si="158"/>
        <v>6.3314298021737168</v>
      </c>
      <c r="BA278" s="155">
        <f t="shared" si="159"/>
        <v>3.5380630301029843</v>
      </c>
      <c r="BB278" s="155">
        <f t="shared" si="160"/>
        <v>4.0124782205494602</v>
      </c>
      <c r="BC278" s="155">
        <f t="shared" si="161"/>
        <v>4.7360609719378326</v>
      </c>
      <c r="BD278" s="155">
        <f t="shared" si="162"/>
        <v>4.3905852593001535</v>
      </c>
      <c r="BE278" s="155">
        <f t="shared" si="163"/>
        <v>4.6466332874634757</v>
      </c>
      <c r="BF278" s="159">
        <f t="shared" si="164"/>
        <v>4.2664382551340907</v>
      </c>
      <c r="BG278" s="223"/>
      <c r="BH278" s="12"/>
      <c r="BI278" s="12"/>
    </row>
    <row r="279" spans="1:61">
      <c r="A279" s="48" t="s">
        <v>185</v>
      </c>
      <c r="B279" s="46" t="s">
        <v>181</v>
      </c>
      <c r="C279" s="160">
        <v>422</v>
      </c>
      <c r="D279" s="285">
        <f>IF('Datos de Indicador'!E66="No dato","x",ROUND(IF('Datos de Indicador'!E66=0,0,IF(LOG('Datos de Indicador'!E66)&gt;D$302,10,IF(LOG('Datos de Indicador'!E66)&lt;D$301,0,10-(D$302-LOG('Datos de Indicador'!E66))/(D$302-D$301)*10))),1))</f>
        <v>10</v>
      </c>
      <c r="E279" s="153">
        <f>IF('Datos de Indicador'!E66="No dato","x",IF('Datos de Indicador'!E66="No dato","x", ('Datos de Indicador'!E66)/'Datos de Indicador'!AX66))</f>
        <v>3.6859562510379307E-2</v>
      </c>
      <c r="F279" s="154">
        <f t="shared" si="132"/>
        <v>10</v>
      </c>
      <c r="G279" s="155">
        <f t="shared" si="133"/>
        <v>10</v>
      </c>
      <c r="H279" s="285">
        <f>IF('Datos de Indicador'!F66="No dato","x",ROUND(IF('Datos de Indicador'!F66=0,0,IF(LOG('Datos de Indicador'!F66*1/40)&gt;H$302,10,IF(LOG('Datos de Indicador'!F66*1/40)&lt;H$301,0,10-(H$302-LOG('Datos de Indicador'!F66*1/40))/(H$302-H$301)*10))),1))</f>
        <v>0</v>
      </c>
      <c r="I279" s="153">
        <f>IF('Datos de Indicador'!F66="No dato","x",IF('Datos de Indicador'!F66="No dato","x",( 'Datos de Indicador'!F66*1/40)/'Datos de Indicador'!AX66))</f>
        <v>0</v>
      </c>
      <c r="J279" s="154">
        <f t="shared" si="134"/>
        <v>0</v>
      </c>
      <c r="K279" s="156">
        <f t="shared" si="135"/>
        <v>0</v>
      </c>
      <c r="L279" s="286">
        <f>IF('Datos de Indicador'!G66="No dato","x",ROUND(IF('Datos de Indicador'!G66=0,0,IF(LOG('Datos de Indicador'!G66)&gt;L$302,10,IF(LOG('Datos de Indicador'!G66)&lt;L$301,0,10-(L$302-LOG('Datos de Indicador'!G66))/(L$302-L$301)*10))),1))</f>
        <v>0</v>
      </c>
      <c r="M279" s="157">
        <f>IF('Datos de Indicador'!G66="No dato","x",IF('Datos de Indicador'!G66="No dato","x", 'Datos de Indicador'!G66/'Datos de Indicador'!AX66))</f>
        <v>0</v>
      </c>
      <c r="N279" s="158">
        <f t="shared" si="136"/>
        <v>0</v>
      </c>
      <c r="O279" s="156">
        <f t="shared" si="137"/>
        <v>0</v>
      </c>
      <c r="P279" s="155">
        <f t="shared" si="138"/>
        <v>0</v>
      </c>
      <c r="Q279" s="285">
        <f>IF('Datos de Indicador'!I66="No dato","x",ROUND(IF('Datos de Indicador'!I66=0,0,IF(LOG('Datos de Indicador'!I66)&gt;Q$302,10,IF(LOG('Datos de Indicador'!I66)&lt;Q$301,0,10-(Q$302-LOG('Datos de Indicador'!I66))/(Q$302-Q$301)*10))),1))</f>
        <v>0</v>
      </c>
      <c r="R279" s="153">
        <f>IF('Datos de Indicador'!I66="No dato","x",IF('Datos de Indicador'!I66="No dato","x",( 'Datos de Indicador'!I66)/'Datos de Indicador'!AX66))</f>
        <v>0</v>
      </c>
      <c r="S279" s="154">
        <f t="shared" si="139"/>
        <v>0</v>
      </c>
      <c r="T279" s="289">
        <f>IF('Datos de Indicador'!J66="No dato","x",ROUND(IF('Datos de Indicador'!J66=0,0,IF(LOG('Datos de Indicador'!J66)&gt;T$302,10,IF(LOG('Datos de Indicador'!J66)&lt;T$301,0,10-(T$302-LOG('Datos de Indicador'!J66))/(T$302-T$301)*10))),1))</f>
        <v>10</v>
      </c>
      <c r="U279" s="307">
        <f>IF('Datos de Indicador'!J66="No dato","x",IF('Datos de Indicador'!J66="No dato","x", ('Datos de Indicador'!J66)/'Datos de Indicador'!AX66))</f>
        <v>3.2802981082711056E-4</v>
      </c>
      <c r="V279" s="289">
        <f t="shared" si="140"/>
        <v>10</v>
      </c>
      <c r="W279" s="292">
        <f t="shared" si="141"/>
        <v>10</v>
      </c>
      <c r="X279" s="289">
        <f>IF('Datos de Indicador'!K66="No dato","x",ROUND(IF('Datos de Indicador'!K66=0,0,IF(LOG('Datos de Indicador'!K66)&gt;X$302,10,IF(LOG('Datos de Indicador'!K66)&lt;X$301,0,10-(X$302-LOG('Datos de Indicador'!K66))/(X$302-X$301)*10))),1))</f>
        <v>10</v>
      </c>
      <c r="Y279" s="310">
        <f>IF('Datos de Indicador'!K66="No dato","x",IF('Datos de Indicador'!K66="No dato","x", ('Datos de Indicador'!K66)/'Datos de Indicador'!AX66))</f>
        <v>2.7806561334740208E-4</v>
      </c>
      <c r="Z279" s="289">
        <f t="shared" si="142"/>
        <v>10</v>
      </c>
      <c r="AA279" s="291">
        <f t="shared" si="143"/>
        <v>10</v>
      </c>
      <c r="AB279" s="155">
        <f t="shared" si="144"/>
        <v>0</v>
      </c>
      <c r="AC279" s="155">
        <v>0.18000000715255701</v>
      </c>
      <c r="AD279" s="155">
        <f t="shared" si="145"/>
        <v>3.8297873862246173E-2</v>
      </c>
      <c r="AE279" s="155">
        <v>-0.60199999809265103</v>
      </c>
      <c r="AF279" s="155">
        <f t="shared" si="146"/>
        <v>0.60199999809265103</v>
      </c>
      <c r="AG279" s="155">
        <f t="shared" si="147"/>
        <v>8.7175723783967189</v>
      </c>
      <c r="AH279" s="155">
        <v>10.189999580383301</v>
      </c>
      <c r="AI279" s="155">
        <v>64.919998168945298</v>
      </c>
      <c r="AJ279" s="155">
        <v>37.579998016399998</v>
      </c>
      <c r="AK279" s="155">
        <v>239</v>
      </c>
      <c r="AL279" s="155">
        <v>-1.5207999944686801</v>
      </c>
      <c r="AM279" s="155">
        <v>-1.6103999614715501</v>
      </c>
      <c r="AN279" s="155">
        <v>-1.7475999593734699</v>
      </c>
      <c r="AO279" s="155">
        <v>-2.9446001052856401</v>
      </c>
      <c r="AP279" s="155">
        <f t="shared" si="148"/>
        <v>0.39572813904401172</v>
      </c>
      <c r="AQ279" s="155">
        <f t="shared" si="149"/>
        <v>1.9938574002454375</v>
      </c>
      <c r="AR279" s="155">
        <f t="shared" si="150"/>
        <v>1.2612007202875253</v>
      </c>
      <c r="AS279" s="155">
        <f t="shared" si="151"/>
        <v>6.5546218487394956</v>
      </c>
      <c r="AT279" s="155">
        <f t="shared" si="152"/>
        <v>1.5207999944686801</v>
      </c>
      <c r="AU279" s="155">
        <f t="shared" si="153"/>
        <v>1.6103999614715501</v>
      </c>
      <c r="AV279" s="155">
        <f t="shared" si="154"/>
        <v>1.7475999593734699</v>
      </c>
      <c r="AW279" s="155">
        <f t="shared" si="155"/>
        <v>2.9446001052856401</v>
      </c>
      <c r="AX279" s="155">
        <f t="shared" si="156"/>
        <v>1.8605810560002189</v>
      </c>
      <c r="AY279" s="155">
        <f t="shared" si="157"/>
        <v>6.3873755912194872</v>
      </c>
      <c r="AZ279" s="155">
        <f t="shared" si="158"/>
        <v>4.6586137483497536</v>
      </c>
      <c r="BA279" s="155">
        <f t="shared" si="159"/>
        <v>2.7023299868482114</v>
      </c>
      <c r="BB279" s="155">
        <f t="shared" si="160"/>
        <v>5.3760515325073719</v>
      </c>
      <c r="BC279" s="155">
        <f t="shared" si="161"/>
        <v>6.3968721652441545</v>
      </c>
      <c r="BD279" s="155">
        <f t="shared" si="162"/>
        <v>5.9866357447728795</v>
      </c>
      <c r="BE279" s="155">
        <f t="shared" si="163"/>
        <v>6.5428253059312844</v>
      </c>
      <c r="BF279" s="159">
        <f t="shared" si="164"/>
        <v>6.4593117087098273</v>
      </c>
      <c r="BG279" s="223"/>
      <c r="BH279" s="12"/>
      <c r="BI279" s="12"/>
    </row>
    <row r="280" spans="1:61">
      <c r="A280" s="48" t="s">
        <v>170</v>
      </c>
      <c r="B280" s="46" t="s">
        <v>216</v>
      </c>
      <c r="C280" s="160">
        <v>719</v>
      </c>
      <c r="D280" s="285">
        <f>IF('Datos de Indicador'!E114="No dato","x",ROUND(IF('Datos de Indicador'!E114=0,0,IF(LOG('Datos de Indicador'!E114)&gt;D$302,10,IF(LOG('Datos de Indicador'!E114)&lt;D$301,0,10-(D$302-LOG('Datos de Indicador'!E114))/(D$302-D$301)*10))),1))</f>
        <v>10</v>
      </c>
      <c r="E280" s="153">
        <f>IF('Datos de Indicador'!E114="No dato","x",IF('Datos de Indicador'!E114="No dato","x", ('Datos de Indicador'!E114)/'Datos de Indicador'!AX114))</f>
        <v>0.2333170733460749</v>
      </c>
      <c r="F280" s="154">
        <f t="shared" si="132"/>
        <v>10</v>
      </c>
      <c r="G280" s="155">
        <f t="shared" si="133"/>
        <v>10</v>
      </c>
      <c r="H280" s="285">
        <f>IF('Datos de Indicador'!F114="No dato","x",ROUND(IF('Datos de Indicador'!F114=0,0,IF(LOG('Datos de Indicador'!F114*1/40)&gt;H$302,10,IF(LOG('Datos de Indicador'!F114*1/40)&lt;H$301,0,10-(H$302-LOG('Datos de Indicador'!F114*1/40))/(H$302-H$301)*10))),1))</f>
        <v>0</v>
      </c>
      <c r="I280" s="153">
        <f>IF('Datos de Indicador'!F114="No dato","x",IF('Datos de Indicador'!F114="No dato","x",( 'Datos de Indicador'!F114*1/40)/'Datos de Indicador'!AX114))</f>
        <v>0</v>
      </c>
      <c r="J280" s="154">
        <f t="shared" si="134"/>
        <v>0</v>
      </c>
      <c r="K280" s="156">
        <f t="shared" si="135"/>
        <v>0</v>
      </c>
      <c r="L280" s="286">
        <f>IF('Datos de Indicador'!G114="No dato","x",ROUND(IF('Datos de Indicador'!G114=0,0,IF(LOG('Datos de Indicador'!G114)&gt;L$302,10,IF(LOG('Datos de Indicador'!G114)&lt;L$301,0,10-(L$302-LOG('Datos de Indicador'!G114))/(L$302-L$301)*10))),1))</f>
        <v>0</v>
      </c>
      <c r="M280" s="157">
        <f>IF('Datos de Indicador'!G114="No dato","x",IF('Datos de Indicador'!G114="No dato","x", 'Datos de Indicador'!G114/'Datos de Indicador'!AX114))</f>
        <v>0</v>
      </c>
      <c r="N280" s="158">
        <f t="shared" si="136"/>
        <v>0</v>
      </c>
      <c r="O280" s="156">
        <f t="shared" si="137"/>
        <v>0</v>
      </c>
      <c r="P280" s="155">
        <f t="shared" si="138"/>
        <v>0</v>
      </c>
      <c r="Q280" s="285">
        <f>IF('Datos de Indicador'!I114="No dato","x",ROUND(IF('Datos de Indicador'!I114=0,0,IF(LOG('Datos de Indicador'!I114)&gt;Q$302,10,IF(LOG('Datos de Indicador'!I114)&lt;Q$301,0,10-(Q$302-LOG('Datos de Indicador'!I114))/(Q$302-Q$301)*10))),1))</f>
        <v>10</v>
      </c>
      <c r="R280" s="153">
        <f>IF('Datos de Indicador'!I114="No dato","x",IF('Datos de Indicador'!I114="No dato","x",( 'Datos de Indicador'!I114)/'Datos de Indicador'!AX114))</f>
        <v>2.2180398743942415E-2</v>
      </c>
      <c r="S280" s="154">
        <f t="shared" si="139"/>
        <v>10</v>
      </c>
      <c r="T280" s="289">
        <f>IF('Datos de Indicador'!J114="No dato","x",ROUND(IF('Datos de Indicador'!J114=0,0,IF(LOG('Datos de Indicador'!J114)&gt;T$302,10,IF(LOG('Datos de Indicador'!J114)&lt;T$301,0,10-(T$302-LOG('Datos de Indicador'!J114))/(T$302-T$301)*10))),1))</f>
        <v>10</v>
      </c>
      <c r="U280" s="307">
        <f>IF('Datos de Indicador'!J114="No dato","x",IF('Datos de Indicador'!J114="No dato","x", ('Datos de Indicador'!J114)/'Datos de Indicador'!AX114))</f>
        <v>3.4203697254684041E-4</v>
      </c>
      <c r="V280" s="289">
        <f t="shared" si="140"/>
        <v>10</v>
      </c>
      <c r="W280" s="292">
        <f t="shared" si="141"/>
        <v>10</v>
      </c>
      <c r="X280" s="289">
        <f>IF('Datos de Indicador'!K114="No dato","x",ROUND(IF('Datos de Indicador'!K114=0,0,IF(LOG('Datos de Indicador'!K114)&gt;X$302,10,IF(LOG('Datos de Indicador'!K114)&lt;X$301,0,10-(X$302-LOG('Datos de Indicador'!K114))/(X$302-X$301)*10))),1))</f>
        <v>10</v>
      </c>
      <c r="Y280" s="310">
        <f>IF('Datos de Indicador'!K114="No dato","x",IF('Datos de Indicador'!K114="No dato","x", ('Datos de Indicador'!K114)/'Datos de Indicador'!AX114))</f>
        <v>9.9183356602161815E-4</v>
      </c>
      <c r="Z280" s="289">
        <f t="shared" si="142"/>
        <v>10</v>
      </c>
      <c r="AA280" s="291">
        <f t="shared" si="143"/>
        <v>10</v>
      </c>
      <c r="AB280" s="155">
        <f t="shared" si="144"/>
        <v>10</v>
      </c>
      <c r="AC280" s="155">
        <v>0</v>
      </c>
      <c r="AD280" s="155">
        <f t="shared" si="145"/>
        <v>0</v>
      </c>
      <c r="AE280" s="155">
        <v>-0.41940000653266901</v>
      </c>
      <c r="AF280" s="155">
        <f t="shared" si="146"/>
        <v>0.41940000653266901</v>
      </c>
      <c r="AG280" s="155">
        <f t="shared" si="147"/>
        <v>4.2486543551323876</v>
      </c>
      <c r="AH280" s="155">
        <v>0.49799999594688399</v>
      </c>
      <c r="AI280" s="155">
        <v>6.7979998588562003</v>
      </c>
      <c r="AJ280" s="155">
        <v>3.4100003242499999</v>
      </c>
      <c r="AK280" s="155">
        <v>177</v>
      </c>
      <c r="AL280" s="155">
        <v>-1.5176800489425599</v>
      </c>
      <c r="AM280" s="155">
        <v>-2.0474400520324698</v>
      </c>
      <c r="AN280" s="155">
        <v>-1.94195997714996</v>
      </c>
      <c r="AO280" s="155">
        <v>-3.0029599666595401</v>
      </c>
      <c r="AP280" s="155">
        <f t="shared" si="148"/>
        <v>1.9339805667840153E-2</v>
      </c>
      <c r="AQ280" s="155">
        <f t="shared" si="149"/>
        <v>0.20878377553515692</v>
      </c>
      <c r="AR280" s="155">
        <f t="shared" si="150"/>
        <v>0.11444106152554773</v>
      </c>
      <c r="AS280" s="155">
        <f t="shared" si="151"/>
        <v>4.8179271708683471</v>
      </c>
      <c r="AT280" s="155">
        <f t="shared" si="152"/>
        <v>1.5176800489425599</v>
      </c>
      <c r="AU280" s="155">
        <f t="shared" si="153"/>
        <v>2.0474400520324698</v>
      </c>
      <c r="AV280" s="155">
        <f t="shared" si="154"/>
        <v>1.94195997714996</v>
      </c>
      <c r="AW280" s="155">
        <f t="shared" si="155"/>
        <v>3.0029599666595401</v>
      </c>
      <c r="AX280" s="155">
        <f t="shared" si="156"/>
        <v>1.8995297420884618</v>
      </c>
      <c r="AY280" s="155">
        <f t="shared" si="157"/>
        <v>2.5214061188298125</v>
      </c>
      <c r="AZ280" s="155">
        <f t="shared" si="158"/>
        <v>2.2029606524068011</v>
      </c>
      <c r="BA280" s="155">
        <f t="shared" si="159"/>
        <v>1.5355060936980369</v>
      </c>
      <c r="BB280" s="155">
        <f t="shared" si="160"/>
        <v>5.3198115912927166</v>
      </c>
      <c r="BC280" s="155">
        <f t="shared" si="161"/>
        <v>5.4550316490608282</v>
      </c>
      <c r="BD280" s="155">
        <f t="shared" si="162"/>
        <v>5.386233618988725</v>
      </c>
      <c r="BE280" s="155">
        <f t="shared" si="163"/>
        <v>6.0589055440943973</v>
      </c>
      <c r="BF280" s="159">
        <f t="shared" si="164"/>
        <v>5.7081090591887316</v>
      </c>
      <c r="BG280" s="223"/>
      <c r="BH280" s="12"/>
      <c r="BI280" s="12"/>
    </row>
    <row r="281" spans="1:61">
      <c r="A281" s="48" t="s">
        <v>184</v>
      </c>
      <c r="B281" s="46" t="s">
        <v>132</v>
      </c>
      <c r="C281" s="160">
        <v>201</v>
      </c>
      <c r="D281" s="285">
        <f>IF('Datos de Indicador'!E14="No dato","x",ROUND(IF('Datos de Indicador'!E14=0,0,IF(LOG('Datos de Indicador'!E14)&gt;D$302,10,IF(LOG('Datos de Indicador'!E14)&lt;D$301,0,10-(D$302-LOG('Datos de Indicador'!E14))/(D$302-D$301)*10))),1))</f>
        <v>10</v>
      </c>
      <c r="E281" s="153">
        <f>IF('Datos de Indicador'!E14="No dato","x",IF('Datos de Indicador'!E14="No dato","x", ('Datos de Indicador'!E14)/'Datos de Indicador'!AX14))</f>
        <v>9.1399467026341882E-3</v>
      </c>
      <c r="F281" s="154">
        <f t="shared" si="132"/>
        <v>10</v>
      </c>
      <c r="G281" s="155">
        <f t="shared" si="133"/>
        <v>10</v>
      </c>
      <c r="H281" s="285">
        <f>IF('Datos de Indicador'!F14="No dato","x",ROUND(IF('Datos de Indicador'!F14=0,0,IF(LOG('Datos de Indicador'!F14*1/40)&gt;H$302,10,IF(LOG('Datos de Indicador'!F14*1/40)&lt;H$301,0,10-(H$302-LOG('Datos de Indicador'!F14*1/40))/(H$302-H$301)*10))),1))</f>
        <v>0</v>
      </c>
      <c r="I281" s="153">
        <f>IF('Datos de Indicador'!F14="No dato","x",IF('Datos de Indicador'!F14="No dato","x",( 'Datos de Indicador'!F14*1/40)/'Datos de Indicador'!AX14))</f>
        <v>0</v>
      </c>
      <c r="J281" s="154">
        <f t="shared" si="134"/>
        <v>0</v>
      </c>
      <c r="K281" s="156">
        <f t="shared" si="135"/>
        <v>0</v>
      </c>
      <c r="L281" s="286">
        <f>IF('Datos de Indicador'!G14="No dato","x",ROUND(IF('Datos de Indicador'!G14=0,0,IF(LOG('Datos de Indicador'!G14)&gt;L$302,10,IF(LOG('Datos de Indicador'!G14)&lt;L$301,0,10-(L$302-LOG('Datos de Indicador'!G14))/(L$302-L$301)*10))),1))</f>
        <v>0</v>
      </c>
      <c r="M281" s="157">
        <f>IF('Datos de Indicador'!G14="No dato","x",IF('Datos de Indicador'!G14="No dato","x", 'Datos de Indicador'!G14/'Datos de Indicador'!AX14))</f>
        <v>0</v>
      </c>
      <c r="N281" s="158">
        <f t="shared" si="136"/>
        <v>0</v>
      </c>
      <c r="O281" s="156">
        <f t="shared" si="137"/>
        <v>0</v>
      </c>
      <c r="P281" s="155">
        <f t="shared" si="138"/>
        <v>0</v>
      </c>
      <c r="Q281" s="285">
        <f>IF('Datos de Indicador'!I14="No dato","x",ROUND(IF('Datos de Indicador'!I14=0,0,IF(LOG('Datos de Indicador'!I14)&gt;Q$302,10,IF(LOG('Datos de Indicador'!I14)&lt;Q$301,0,10-(Q$302-LOG('Datos de Indicador'!I14))/(Q$302-Q$301)*10))),1))</f>
        <v>0</v>
      </c>
      <c r="R281" s="153">
        <f>IF('Datos de Indicador'!I14="No dato","x",IF('Datos de Indicador'!I14="No dato","x",( 'Datos de Indicador'!I14)/'Datos de Indicador'!AX14))</f>
        <v>0</v>
      </c>
      <c r="S281" s="154">
        <f t="shared" si="139"/>
        <v>0</v>
      </c>
      <c r="T281" s="289">
        <f>IF('Datos de Indicador'!J14="No dato","x",ROUND(IF('Datos de Indicador'!J14=0,0,IF(LOG('Datos de Indicador'!J14)&gt;T$302,10,IF(LOG('Datos de Indicador'!J14)&lt;T$301,0,10-(T$302-LOG('Datos de Indicador'!J14))/(T$302-T$301)*10))),1))</f>
        <v>10</v>
      </c>
      <c r="U281" s="307">
        <f>IF('Datos de Indicador'!J14="No dato","x",IF('Datos de Indicador'!J14="No dato","x", ('Datos de Indicador'!J14)/'Datos de Indicador'!AX14))</f>
        <v>3.3626086844520508E-4</v>
      </c>
      <c r="V281" s="289">
        <f t="shared" si="140"/>
        <v>10</v>
      </c>
      <c r="W281" s="292">
        <f t="shared" si="141"/>
        <v>10</v>
      </c>
      <c r="X281" s="289">
        <f>IF('Datos de Indicador'!K14="No dato","x",ROUND(IF('Datos de Indicador'!K14=0,0,IF(LOG('Datos de Indicador'!K14)&gt;X$302,10,IF(LOG('Datos de Indicador'!K14)&lt;X$301,0,10-(X$302-LOG('Datos de Indicador'!K14))/(X$302-X$301)*10))),1))</f>
        <v>0</v>
      </c>
      <c r="Y281" s="310">
        <f>IF('Datos de Indicador'!K14="No dato","x",IF('Datos de Indicador'!K14="No dato","x", ('Datos de Indicador'!K14)/'Datos de Indicador'!AX14))</f>
        <v>0</v>
      </c>
      <c r="Z281" s="289">
        <f t="shared" si="142"/>
        <v>0</v>
      </c>
      <c r="AA281" s="291">
        <f t="shared" si="143"/>
        <v>0</v>
      </c>
      <c r="AB281" s="155">
        <f t="shared" si="144"/>
        <v>0</v>
      </c>
      <c r="AC281" s="155">
        <v>2.4880001544952299</v>
      </c>
      <c r="AD281" s="155">
        <f t="shared" si="145"/>
        <v>0.52936173499898509</v>
      </c>
      <c r="AE281" s="155">
        <v>-0.51440000534057595</v>
      </c>
      <c r="AF281" s="155">
        <f t="shared" si="146"/>
        <v>0.51440000534057595</v>
      </c>
      <c r="AG281" s="155">
        <f t="shared" si="147"/>
        <v>6.5736665484833736</v>
      </c>
      <c r="AH281" s="155">
        <v>84.291999816894503</v>
      </c>
      <c r="AI281" s="155">
        <v>175.40199279785099</v>
      </c>
      <c r="AJ281" s="155">
        <v>131.16200256299999</v>
      </c>
      <c r="AK281" s="155">
        <v>289</v>
      </c>
      <c r="AL281" s="155">
        <v>-1.20651996135711</v>
      </c>
      <c r="AM281" s="155">
        <v>-1.8215199708938601</v>
      </c>
      <c r="AN281" s="155">
        <v>-1.60316002368927</v>
      </c>
      <c r="AO281" s="155">
        <v>-2.8242800235748202</v>
      </c>
      <c r="AP281" s="155">
        <f t="shared" si="148"/>
        <v>3.2734757210444467</v>
      </c>
      <c r="AQ281" s="155">
        <f t="shared" si="149"/>
        <v>5.3870389898606774</v>
      </c>
      <c r="AR281" s="155">
        <f t="shared" si="150"/>
        <v>4.4018526034679253</v>
      </c>
      <c r="AS281" s="155">
        <f t="shared" si="151"/>
        <v>7.9551820728291309</v>
      </c>
      <c r="AT281" s="155">
        <f t="shared" si="152"/>
        <v>1.20651996135711</v>
      </c>
      <c r="AU281" s="155">
        <f t="shared" si="153"/>
        <v>1.8215199708938601</v>
      </c>
      <c r="AV281" s="155">
        <f t="shared" si="154"/>
        <v>1.60316002368927</v>
      </c>
      <c r="AW281" s="155">
        <f t="shared" si="155"/>
        <v>2.8242800235748202</v>
      </c>
      <c r="AX281" s="155">
        <f t="shared" si="156"/>
        <v>5.7839810804510572</v>
      </c>
      <c r="AY281" s="155">
        <f t="shared" si="157"/>
        <v>4.5198500962706394</v>
      </c>
      <c r="AZ281" s="155">
        <f t="shared" si="158"/>
        <v>6.4835486258953878</v>
      </c>
      <c r="BA281" s="155">
        <f t="shared" si="159"/>
        <v>5.1079619205243407</v>
      </c>
      <c r="BB281" s="155">
        <f t="shared" si="160"/>
        <v>4.8429094669159172</v>
      </c>
      <c r="BC281" s="155">
        <f t="shared" si="161"/>
        <v>4.9844815143552195</v>
      </c>
      <c r="BD281" s="155">
        <f t="shared" si="162"/>
        <v>5.147566871560552</v>
      </c>
      <c r="BE281" s="155">
        <f t="shared" si="163"/>
        <v>5.5105239988922454</v>
      </c>
      <c r="BF281" s="159">
        <f t="shared" si="164"/>
        <v>4.5171713805803932</v>
      </c>
      <c r="BG281" s="223"/>
      <c r="BH281" s="12"/>
      <c r="BI281" s="12"/>
    </row>
    <row r="282" spans="1:61">
      <c r="A282" s="49" t="s">
        <v>260</v>
      </c>
      <c r="B282" s="46" t="s">
        <v>264</v>
      </c>
      <c r="C282" s="160">
        <v>1104</v>
      </c>
      <c r="D282" s="285">
        <f>IF('Datos de Indicador'!E169="No dato","x",ROUND(IF('Datos de Indicador'!E169=0,0,IF(LOG('Datos de Indicador'!E169)&gt;D$302,10,IF(LOG('Datos de Indicador'!E169)&lt;D$301,0,10-(D$302-LOG('Datos de Indicador'!E169))/(D$302-D$301)*10))),1))</f>
        <v>10</v>
      </c>
      <c r="E282" s="153">
        <f>IF('Datos de Indicador'!E169="No dato","x",IF('Datos de Indicador'!E169="No dato","x", ('Datos de Indicador'!E169)/'Datos de Indicador'!AX169))</f>
        <v>0.12288062590576956</v>
      </c>
      <c r="F282" s="154">
        <f t="shared" si="132"/>
        <v>10</v>
      </c>
      <c r="G282" s="155">
        <f t="shared" si="133"/>
        <v>10</v>
      </c>
      <c r="H282" s="285">
        <f>IF('Datos de Indicador'!F169="No dato","x",ROUND(IF('Datos de Indicador'!F169=0,0,IF(LOG('Datos de Indicador'!F169*1/40)&gt;H$302,10,IF(LOG('Datos de Indicador'!F169*1/40)&lt;H$301,0,10-(H$302-LOG('Datos de Indicador'!F169*1/40))/(H$302-H$301)*10))),1))</f>
        <v>0</v>
      </c>
      <c r="I282" s="153">
        <f>IF('Datos de Indicador'!F169="No dato","x",IF('Datos de Indicador'!F169="No dato","x",( 'Datos de Indicador'!F169*1/40)/'Datos de Indicador'!AX169))</f>
        <v>0</v>
      </c>
      <c r="J282" s="154">
        <f t="shared" si="134"/>
        <v>0</v>
      </c>
      <c r="K282" s="156">
        <f t="shared" si="135"/>
        <v>0</v>
      </c>
      <c r="L282" s="286">
        <f>IF('Datos de Indicador'!G169="No dato","x",ROUND(IF('Datos de Indicador'!G169=0,0,IF(LOG('Datos de Indicador'!G169)&gt;L$302,10,IF(LOG('Datos de Indicador'!G169)&lt;L$301,0,10-(L$302-LOG('Datos de Indicador'!G169))/(L$302-L$301)*10))),1))</f>
        <v>10</v>
      </c>
      <c r="M282" s="157">
        <f>IF('Datos de Indicador'!G169="No dato","x",IF('Datos de Indicador'!G169="No dato","x", 'Datos de Indicador'!G169/'Datos de Indicador'!AX169))</f>
        <v>0.99976690685395198</v>
      </c>
      <c r="N282" s="158">
        <f t="shared" si="136"/>
        <v>10</v>
      </c>
      <c r="O282" s="156">
        <f t="shared" si="137"/>
        <v>10</v>
      </c>
      <c r="P282" s="155">
        <f t="shared" si="138"/>
        <v>7.6</v>
      </c>
      <c r="Q282" s="285">
        <f>IF('Datos de Indicador'!I169="No dato","x",ROUND(IF('Datos de Indicador'!I169=0,0,IF(LOG('Datos de Indicador'!I169)&gt;Q$302,10,IF(LOG('Datos de Indicador'!I169)&lt;Q$301,0,10-(Q$302-LOG('Datos de Indicador'!I169))/(Q$302-Q$301)*10))),1))</f>
        <v>0</v>
      </c>
      <c r="R282" s="153">
        <f>IF('Datos de Indicador'!I169="No dato","x",IF('Datos de Indicador'!I169="No dato","x",( 'Datos de Indicador'!I169)/'Datos de Indicador'!AX169))</f>
        <v>0</v>
      </c>
      <c r="S282" s="154">
        <f t="shared" si="139"/>
        <v>0</v>
      </c>
      <c r="T282" s="289">
        <f>IF('Datos de Indicador'!J169="No dato","x",ROUND(IF('Datos de Indicador'!J169=0,0,IF(LOG('Datos de Indicador'!J169)&gt;T$302,10,IF(LOG('Datos de Indicador'!J169)&lt;T$301,0,10-(T$302-LOG('Datos de Indicador'!J169))/(T$302-T$301)*10))),1))</f>
        <v>10</v>
      </c>
      <c r="U282" s="307">
        <f>IF('Datos de Indicador'!J169="No dato","x",IF('Datos de Indicador'!J169="No dato","x", ('Datos de Indicador'!J169)/'Datos de Indicador'!AX169))</f>
        <v>3.6408135964245534E-4</v>
      </c>
      <c r="V282" s="289">
        <f t="shared" si="140"/>
        <v>10</v>
      </c>
      <c r="W282" s="292">
        <f t="shared" si="141"/>
        <v>10</v>
      </c>
      <c r="X282" s="289">
        <f>IF('Datos de Indicador'!K169="No dato","x",ROUND(IF('Datos de Indicador'!K169=0,0,IF(LOG('Datos de Indicador'!K169)&gt;X$302,10,IF(LOG('Datos de Indicador'!K169)&lt;X$301,0,10-(X$302-LOG('Datos de Indicador'!K169))/(X$302-X$301)*10))),1))</f>
        <v>0</v>
      </c>
      <c r="Y282" s="310">
        <f>IF('Datos de Indicador'!K169="No dato","x",IF('Datos de Indicador'!K169="No dato","x", ('Datos de Indicador'!K169)/'Datos de Indicador'!AX169))</f>
        <v>0</v>
      </c>
      <c r="Z282" s="289">
        <f t="shared" si="142"/>
        <v>0</v>
      </c>
      <c r="AA282" s="291">
        <f t="shared" si="143"/>
        <v>0</v>
      </c>
      <c r="AB282" s="155">
        <f t="shared" si="144"/>
        <v>0</v>
      </c>
      <c r="AC282" s="155">
        <v>8.6500005722045898</v>
      </c>
      <c r="AD282" s="155">
        <f t="shared" si="145"/>
        <v>1.840425653660551</v>
      </c>
      <c r="AE282" s="155">
        <v>-0.37560001015663103</v>
      </c>
      <c r="AF282" s="155">
        <f t="shared" si="146"/>
        <v>0.37560001015663103</v>
      </c>
      <c r="AG282" s="155">
        <f t="shared" si="147"/>
        <v>3.1767014401757048</v>
      </c>
      <c r="AH282" s="155">
        <v>166.08200073242099</v>
      </c>
      <c r="AI282" s="155">
        <v>242.572006225585</v>
      </c>
      <c r="AJ282" s="155">
        <v>206.12599182100001</v>
      </c>
      <c r="AK282" s="155">
        <v>334</v>
      </c>
      <c r="AL282" s="155">
        <v>-0.86879998445510898</v>
      </c>
      <c r="AM282" s="155">
        <v>-1.32563996315002</v>
      </c>
      <c r="AN282" s="155">
        <v>-1.32483994960784</v>
      </c>
      <c r="AO282" s="155">
        <v>-2.57959985733032</v>
      </c>
      <c r="AP282" s="155">
        <f t="shared" si="148"/>
        <v>6.4497864362105242</v>
      </c>
      <c r="AQ282" s="155">
        <f t="shared" si="149"/>
        <v>7.4500000515499476</v>
      </c>
      <c r="AR282" s="155">
        <f t="shared" si="150"/>
        <v>6.9176759732977064</v>
      </c>
      <c r="AS282" s="155">
        <f t="shared" si="151"/>
        <v>9.2156862745098032</v>
      </c>
      <c r="AT282" s="155">
        <f t="shared" si="152"/>
        <v>0.86879998445510898</v>
      </c>
      <c r="AU282" s="155">
        <f t="shared" si="153"/>
        <v>1.32563996315002</v>
      </c>
      <c r="AV282" s="155">
        <f t="shared" si="154"/>
        <v>1.32483994960784</v>
      </c>
      <c r="AW282" s="155">
        <f t="shared" si="155"/>
        <v>2.57959985733032</v>
      </c>
      <c r="AX282" s="155">
        <f t="shared" si="156"/>
        <v>10</v>
      </c>
      <c r="AY282" s="155">
        <f t="shared" si="157"/>
        <v>8.9063057402954051</v>
      </c>
      <c r="AZ282" s="155">
        <f t="shared" si="158"/>
        <v>10</v>
      </c>
      <c r="BA282" s="155">
        <f t="shared" si="159"/>
        <v>10</v>
      </c>
      <c r="BB282" s="155">
        <f t="shared" si="160"/>
        <v>7.3416310727017544</v>
      </c>
      <c r="BC282" s="155">
        <f t="shared" si="161"/>
        <v>7.3260509653075587</v>
      </c>
      <c r="BD282" s="155">
        <f t="shared" si="162"/>
        <v>7.4196126622162843</v>
      </c>
      <c r="BE282" s="155">
        <f t="shared" si="163"/>
        <v>7.8026143790849671</v>
      </c>
      <c r="BF282" s="159">
        <f t="shared" si="164"/>
        <v>5.4361878489727085</v>
      </c>
      <c r="BG282" s="223"/>
      <c r="BH282" s="12"/>
      <c r="BI282" s="12"/>
    </row>
    <row r="283" spans="1:61">
      <c r="A283" s="48" t="s">
        <v>170</v>
      </c>
      <c r="B283" s="46" t="s">
        <v>214</v>
      </c>
      <c r="C283" s="160">
        <v>717</v>
      </c>
      <c r="D283" s="285">
        <f>IF('Datos de Indicador'!E112="No dato","x",ROUND(IF('Datos de Indicador'!E112=0,0,IF(LOG('Datos de Indicador'!E112)&gt;D$302,10,IF(LOG('Datos de Indicador'!E112)&lt;D$301,0,10-(D$302-LOG('Datos de Indicador'!E112))/(D$302-D$301)*10))),1))</f>
        <v>10</v>
      </c>
      <c r="E283" s="153">
        <f>IF('Datos de Indicador'!E112="No dato","x",IF('Datos de Indicador'!E112="No dato","x", ('Datos de Indicador'!E112)/'Datos de Indicador'!AX112))</f>
        <v>7.5357950263752827E-4</v>
      </c>
      <c r="F283" s="154">
        <f t="shared" si="132"/>
        <v>10</v>
      </c>
      <c r="G283" s="155">
        <f t="shared" si="133"/>
        <v>10</v>
      </c>
      <c r="H283" s="285">
        <f>IF('Datos de Indicador'!F112="No dato","x",ROUND(IF('Datos de Indicador'!F112=0,0,IF(LOG('Datos de Indicador'!F112*1/40)&gt;H$302,10,IF(LOG('Datos de Indicador'!F112*1/40)&lt;H$301,0,10-(H$302-LOG('Datos de Indicador'!F112*1/40))/(H$302-H$301)*10))),1))</f>
        <v>0</v>
      </c>
      <c r="I283" s="153">
        <f>IF('Datos de Indicador'!F112="No dato","x",IF('Datos de Indicador'!F112="No dato","x",( 'Datos de Indicador'!F112*1/40)/'Datos de Indicador'!AX112))</f>
        <v>0</v>
      </c>
      <c r="J283" s="154">
        <f t="shared" si="134"/>
        <v>0</v>
      </c>
      <c r="K283" s="156">
        <f t="shared" si="135"/>
        <v>0</v>
      </c>
      <c r="L283" s="286">
        <f>IF('Datos de Indicador'!G112="No dato","x",ROUND(IF('Datos de Indicador'!G112=0,0,IF(LOG('Datos de Indicador'!G112)&gt;L$302,10,IF(LOG('Datos de Indicador'!G112)&lt;L$301,0,10-(L$302-LOG('Datos de Indicador'!G112))/(L$302-L$301)*10))),1))</f>
        <v>0</v>
      </c>
      <c r="M283" s="157">
        <f>IF('Datos de Indicador'!G112="No dato","x",IF('Datos de Indicador'!G112="No dato","x", 'Datos de Indicador'!G112/'Datos de Indicador'!AX112))</f>
        <v>0</v>
      </c>
      <c r="N283" s="158">
        <f t="shared" si="136"/>
        <v>0</v>
      </c>
      <c r="O283" s="156">
        <f t="shared" si="137"/>
        <v>0</v>
      </c>
      <c r="P283" s="155">
        <f t="shared" si="138"/>
        <v>0</v>
      </c>
      <c r="Q283" s="285">
        <f>IF('Datos de Indicador'!I112="No dato","x",ROUND(IF('Datos de Indicador'!I112=0,0,IF(LOG('Datos de Indicador'!I112)&gt;Q$302,10,IF(LOG('Datos de Indicador'!I112)&lt;Q$301,0,10-(Q$302-LOG('Datos de Indicador'!I112))/(Q$302-Q$301)*10))),1))</f>
        <v>10</v>
      </c>
      <c r="R283" s="153">
        <f>IF('Datos de Indicador'!I112="No dato","x",IF('Datos de Indicador'!I112="No dato","x",( 'Datos de Indicador'!I112)/'Datos de Indicador'!AX112))</f>
        <v>0.11856317508163777</v>
      </c>
      <c r="S283" s="154">
        <f t="shared" si="139"/>
        <v>10</v>
      </c>
      <c r="T283" s="289">
        <f>IF('Datos de Indicador'!J112="No dato","x",ROUND(IF('Datos de Indicador'!J112=0,0,IF(LOG('Datos de Indicador'!J112)&gt;T$302,10,IF(LOG('Datos de Indicador'!J112)&lt;T$301,0,10-(T$302-LOG('Datos de Indicador'!J112))/(T$302-T$301)*10))),1))</f>
        <v>10</v>
      </c>
      <c r="U283" s="307">
        <f>IF('Datos de Indicador'!J112="No dato","x",IF('Datos de Indicador'!J112="No dato","x", ('Datos de Indicador'!J112)/'Datos de Indicador'!AX112))</f>
        <v>3.1085154483798041E-4</v>
      </c>
      <c r="V283" s="289">
        <f t="shared" si="140"/>
        <v>10</v>
      </c>
      <c r="W283" s="292">
        <f t="shared" si="141"/>
        <v>10</v>
      </c>
      <c r="X283" s="289">
        <f>IF('Datos de Indicador'!K112="No dato","x",ROUND(IF('Datos de Indicador'!K112=0,0,IF(LOG('Datos de Indicador'!K112)&gt;X$302,10,IF(LOG('Datos de Indicador'!K112)&lt;X$301,0,10-(X$302-LOG('Datos de Indicador'!K112))/(X$302-X$301)*10))),1))</f>
        <v>10</v>
      </c>
      <c r="Y283" s="310">
        <f>IF('Datos de Indicador'!K112="No dato","x",IF('Datos de Indicador'!K112="No dato","x", ('Datos de Indicador'!K112)/'Datos de Indicador'!AX112))</f>
        <v>9.5351984652405333E-4</v>
      </c>
      <c r="Z283" s="289">
        <f t="shared" si="142"/>
        <v>10</v>
      </c>
      <c r="AA283" s="291">
        <f t="shared" si="143"/>
        <v>10</v>
      </c>
      <c r="AB283" s="155">
        <f t="shared" si="144"/>
        <v>10</v>
      </c>
      <c r="AC283" s="155">
        <v>0</v>
      </c>
      <c r="AD283" s="155">
        <f t="shared" si="145"/>
        <v>0</v>
      </c>
      <c r="AE283" s="155">
        <v>-0.56620001792907704</v>
      </c>
      <c r="AF283" s="155">
        <f t="shared" si="146"/>
        <v>0.56620001792907704</v>
      </c>
      <c r="AG283" s="155">
        <f t="shared" si="147"/>
        <v>7.8414103631704073</v>
      </c>
      <c r="AH283" s="155">
        <v>0.91399997472763095</v>
      </c>
      <c r="AI283" s="155">
        <v>6.4780001640319798</v>
      </c>
      <c r="AJ283" s="155">
        <v>3.0339999198899998</v>
      </c>
      <c r="AK283" s="155">
        <v>180</v>
      </c>
      <c r="AL283" s="155">
        <v>-1.3383600711822501</v>
      </c>
      <c r="AM283" s="155">
        <v>-1.5778000354766799</v>
      </c>
      <c r="AN283" s="155">
        <v>-1.8195999860763501</v>
      </c>
      <c r="AO283" s="155">
        <v>-2.9750800132751398</v>
      </c>
      <c r="AP283" s="155">
        <f t="shared" si="148"/>
        <v>3.5495144649616735E-2</v>
      </c>
      <c r="AQ283" s="155">
        <f t="shared" si="149"/>
        <v>0.19895577526409777</v>
      </c>
      <c r="AR283" s="155">
        <f t="shared" si="150"/>
        <v>0.10182232800139253</v>
      </c>
      <c r="AS283" s="155">
        <f t="shared" si="151"/>
        <v>4.901960784313725</v>
      </c>
      <c r="AT283" s="155">
        <f t="shared" si="152"/>
        <v>1.3383600711822501</v>
      </c>
      <c r="AU283" s="155">
        <f t="shared" si="153"/>
        <v>1.5778000354766799</v>
      </c>
      <c r="AV283" s="155">
        <f t="shared" si="154"/>
        <v>1.8195999860763501</v>
      </c>
      <c r="AW283" s="155">
        <f t="shared" si="155"/>
        <v>2.9750800132751398</v>
      </c>
      <c r="AX283" s="155">
        <f t="shared" si="156"/>
        <v>4.1381193151001323</v>
      </c>
      <c r="AY283" s="155">
        <f t="shared" si="157"/>
        <v>6.6757480344353413</v>
      </c>
      <c r="AZ283" s="155">
        <f t="shared" si="158"/>
        <v>3.748925168858948</v>
      </c>
      <c r="BA283" s="155">
        <f t="shared" si="159"/>
        <v>2.0929268103171479</v>
      </c>
      <c r="BB283" s="155">
        <f t="shared" si="160"/>
        <v>5.6956024099582914</v>
      </c>
      <c r="BC283" s="155">
        <f t="shared" si="161"/>
        <v>6.14578396828324</v>
      </c>
      <c r="BD283" s="155">
        <f t="shared" si="162"/>
        <v>5.6417912494767242</v>
      </c>
      <c r="BE283" s="155">
        <f t="shared" si="163"/>
        <v>6.1658145991051461</v>
      </c>
      <c r="BF283" s="159">
        <f t="shared" si="164"/>
        <v>6.3069017271950685</v>
      </c>
      <c r="BG283" s="223"/>
      <c r="BH283" s="12"/>
      <c r="BI283" s="12"/>
    </row>
    <row r="284" spans="1:61">
      <c r="A284" s="45" t="s">
        <v>31</v>
      </c>
      <c r="B284" s="46" t="s">
        <v>57</v>
      </c>
      <c r="C284" s="160">
        <v>1326</v>
      </c>
      <c r="D284" s="285">
        <f>IF('Datos de Indicador'!E214="No dato","x",ROUND(IF('Datos de Indicador'!E214=0,0,IF(LOG('Datos de Indicador'!E214)&gt;D$302,10,IF(LOG('Datos de Indicador'!E214)&lt;D$301,0,10-(D$302-LOG('Datos de Indicador'!E214))/(D$302-D$301)*10))),1))</f>
        <v>0</v>
      </c>
      <c r="E284" s="153">
        <f>IF('Datos de Indicador'!E214="No dato","x",IF('Datos de Indicador'!E214="No dato","x", ('Datos de Indicador'!E214)/'Datos de Indicador'!AX214))</f>
        <v>0</v>
      </c>
      <c r="F284" s="154">
        <f t="shared" si="132"/>
        <v>0</v>
      </c>
      <c r="G284" s="155">
        <f t="shared" si="133"/>
        <v>0</v>
      </c>
      <c r="H284" s="285">
        <f>IF('Datos de Indicador'!F214="No dato","x",ROUND(IF('Datos de Indicador'!F214=0,0,IF(LOG('Datos de Indicador'!F214*1/40)&gt;H$302,10,IF(LOG('Datos de Indicador'!F214*1/40)&lt;H$301,0,10-(H$302-LOG('Datos de Indicador'!F214*1/40))/(H$302-H$301)*10))),1))</f>
        <v>0</v>
      </c>
      <c r="I284" s="153">
        <f>IF('Datos de Indicador'!F214="No dato","x",IF('Datos de Indicador'!F214="No dato","x",( 'Datos de Indicador'!F214*1/40)/'Datos de Indicador'!AX214))</f>
        <v>0</v>
      </c>
      <c r="J284" s="154">
        <f t="shared" si="134"/>
        <v>0</v>
      </c>
      <c r="K284" s="156">
        <f t="shared" si="135"/>
        <v>0</v>
      </c>
      <c r="L284" s="286">
        <f>IF('Datos de Indicador'!G214="No dato","x",ROUND(IF('Datos de Indicador'!G214=0,0,IF(LOG('Datos de Indicador'!G214)&gt;L$302,10,IF(LOG('Datos de Indicador'!G214)&lt;L$301,0,10-(L$302-LOG('Datos de Indicador'!G214))/(L$302-L$301)*10))),1))</f>
        <v>0</v>
      </c>
      <c r="M284" s="157">
        <f>IF('Datos de Indicador'!G214="No dato","x",IF('Datos de Indicador'!G214="No dato","x", 'Datos de Indicador'!G214/'Datos de Indicador'!AX214))</f>
        <v>0</v>
      </c>
      <c r="N284" s="158">
        <f t="shared" si="136"/>
        <v>0</v>
      </c>
      <c r="O284" s="156">
        <f t="shared" si="137"/>
        <v>0</v>
      </c>
      <c r="P284" s="155">
        <f t="shared" si="138"/>
        <v>0</v>
      </c>
      <c r="Q284" s="285">
        <f>IF('Datos de Indicador'!I214="No dato","x",ROUND(IF('Datos de Indicador'!I214=0,0,IF(LOG('Datos de Indicador'!I214)&gt;Q$302,10,IF(LOG('Datos de Indicador'!I214)&lt;Q$301,0,10-(Q$302-LOG('Datos de Indicador'!I214))/(Q$302-Q$301)*10))),1))</f>
        <v>10</v>
      </c>
      <c r="R284" s="153">
        <f>IF('Datos de Indicador'!I214="No dato","x",IF('Datos de Indicador'!I214="No dato","x",( 'Datos de Indicador'!I214)/'Datos de Indicador'!AX214))</f>
        <v>0.16342787256955155</v>
      </c>
      <c r="S284" s="154">
        <f t="shared" si="139"/>
        <v>10</v>
      </c>
      <c r="T284" s="289">
        <f>IF('Datos de Indicador'!J214="No dato","x",ROUND(IF('Datos de Indicador'!J214=0,0,IF(LOG('Datos de Indicador'!J214)&gt;T$302,10,IF(LOG('Datos de Indicador'!J214)&lt;T$301,0,10-(T$302-LOG('Datos de Indicador'!J214))/(T$302-T$301)*10))),1))</f>
        <v>10</v>
      </c>
      <c r="U284" s="307">
        <f>IF('Datos de Indicador'!J214="No dato","x",IF('Datos de Indicador'!J214="No dato","x", ('Datos de Indicador'!J214)/'Datos de Indicador'!AX214))</f>
        <v>3.1568095848823809E-4</v>
      </c>
      <c r="V284" s="289">
        <f t="shared" si="140"/>
        <v>10</v>
      </c>
      <c r="W284" s="292">
        <f t="shared" si="141"/>
        <v>10</v>
      </c>
      <c r="X284" s="289">
        <f>IF('Datos de Indicador'!K214="No dato","x",ROUND(IF('Datos de Indicador'!K214=0,0,IF(LOG('Datos de Indicador'!K214)&gt;X$302,10,IF(LOG('Datos de Indicador'!K214)&lt;X$301,0,10-(X$302-LOG('Datos de Indicador'!K214))/(X$302-X$301)*10))),1))</f>
        <v>0</v>
      </c>
      <c r="Y284" s="310">
        <f>IF('Datos de Indicador'!K214="No dato","x",IF('Datos de Indicador'!K214="No dato","x", ('Datos de Indicador'!K214)/'Datos de Indicador'!AX214))</f>
        <v>0</v>
      </c>
      <c r="Z284" s="289">
        <f t="shared" si="142"/>
        <v>0</v>
      </c>
      <c r="AA284" s="291">
        <f t="shared" si="143"/>
        <v>0</v>
      </c>
      <c r="AB284" s="155">
        <f t="shared" si="144"/>
        <v>10</v>
      </c>
      <c r="AC284" s="155">
        <v>0</v>
      </c>
      <c r="AD284" s="155">
        <f t="shared" si="145"/>
        <v>0</v>
      </c>
      <c r="AE284" s="155">
        <v>-0.55743998289108299</v>
      </c>
      <c r="AF284" s="155">
        <f t="shared" si="146"/>
        <v>0.55743998289108299</v>
      </c>
      <c r="AG284" s="155">
        <f t="shared" si="147"/>
        <v>7.6270189049273265</v>
      </c>
      <c r="AH284" s="155">
        <v>2.7079999446868901</v>
      </c>
      <c r="AI284" s="155">
        <v>32.251998901367102</v>
      </c>
      <c r="AJ284" s="155">
        <v>15.127998352100001</v>
      </c>
      <c r="AK284" s="155">
        <v>177</v>
      </c>
      <c r="AL284" s="155">
        <v>-1.34248006343841</v>
      </c>
      <c r="AM284" s="155">
        <v>-1.52928006649017</v>
      </c>
      <c r="AN284" s="155">
        <v>-1.71308004856109</v>
      </c>
      <c r="AO284" s="155">
        <v>-2.9770801067352202</v>
      </c>
      <c r="AP284" s="155">
        <f t="shared" si="148"/>
        <v>0.10516504639560739</v>
      </c>
      <c r="AQ284" s="155">
        <f t="shared" si="149"/>
        <v>0.99054048823062746</v>
      </c>
      <c r="AR284" s="155">
        <f t="shared" si="150"/>
        <v>0.50770206027820175</v>
      </c>
      <c r="AS284" s="155">
        <f t="shared" si="151"/>
        <v>4.8179271708683471</v>
      </c>
      <c r="AT284" s="155">
        <f t="shared" si="152"/>
        <v>1.34248006343841</v>
      </c>
      <c r="AU284" s="155">
        <f t="shared" si="153"/>
        <v>1.52928006649017</v>
      </c>
      <c r="AV284" s="155">
        <f t="shared" si="154"/>
        <v>1.71308004856109</v>
      </c>
      <c r="AW284" s="155">
        <f t="shared" si="155"/>
        <v>2.9770801067352202</v>
      </c>
      <c r="AX284" s="155">
        <f t="shared" si="156"/>
        <v>4.0866862744499919</v>
      </c>
      <c r="AY284" s="155">
        <f t="shared" si="157"/>
        <v>7.1049460026638291</v>
      </c>
      <c r="AZ284" s="155">
        <f t="shared" si="158"/>
        <v>5.0947575953603961</v>
      </c>
      <c r="BA284" s="155">
        <f t="shared" si="159"/>
        <v>2.0529377359291328</v>
      </c>
      <c r="BB284" s="155">
        <f t="shared" si="160"/>
        <v>2.3653085534742666</v>
      </c>
      <c r="BC284" s="155">
        <f t="shared" si="161"/>
        <v>3.015914415149076</v>
      </c>
      <c r="BD284" s="155">
        <f t="shared" si="162"/>
        <v>2.6004099426064329</v>
      </c>
      <c r="BE284" s="155">
        <f t="shared" si="163"/>
        <v>2.81181081779958</v>
      </c>
      <c r="BF284" s="159">
        <f t="shared" si="164"/>
        <v>2.9378364841545541</v>
      </c>
      <c r="BG284" s="223"/>
      <c r="BH284" s="12"/>
      <c r="BI284" s="12"/>
    </row>
    <row r="285" spans="1:61">
      <c r="A285" s="48" t="s">
        <v>61</v>
      </c>
      <c r="B285" s="46" t="s">
        <v>239</v>
      </c>
      <c r="C285" s="160">
        <v>826</v>
      </c>
      <c r="D285" s="285">
        <f>IF('Datos de Indicador'!E140="No dato","x",ROUND(IF('Datos de Indicador'!E140=0,0,IF(LOG('Datos de Indicador'!E140)&gt;D$302,10,IF(LOG('Datos de Indicador'!E140)&lt;D$301,0,10-(D$302-LOG('Datos de Indicador'!E140))/(D$302-D$301)*10))),1))</f>
        <v>10</v>
      </c>
      <c r="E285" s="153">
        <f>IF('Datos de Indicador'!E140="No dato","x",IF('Datos de Indicador'!E140="No dato","x", ('Datos de Indicador'!E140)/'Datos de Indicador'!AX140))</f>
        <v>7.0151665502468793E-4</v>
      </c>
      <c r="F285" s="154">
        <f t="shared" si="132"/>
        <v>10</v>
      </c>
      <c r="G285" s="155">
        <f t="shared" si="133"/>
        <v>10</v>
      </c>
      <c r="H285" s="285">
        <f>IF('Datos de Indicador'!F140="No dato","x",ROUND(IF('Datos de Indicador'!F140=0,0,IF(LOG('Datos de Indicador'!F140*1/40)&gt;H$302,10,IF(LOG('Datos de Indicador'!F140*1/40)&lt;H$301,0,10-(H$302-LOG('Datos de Indicador'!F140*1/40))/(H$302-H$301)*10))),1))</f>
        <v>0</v>
      </c>
      <c r="I285" s="153">
        <f>IF('Datos de Indicador'!F140="No dato","x",IF('Datos de Indicador'!F140="No dato","x",( 'Datos de Indicador'!F140*1/40)/'Datos de Indicador'!AX140))</f>
        <v>0</v>
      </c>
      <c r="J285" s="154">
        <f t="shared" si="134"/>
        <v>0</v>
      </c>
      <c r="K285" s="156">
        <f t="shared" si="135"/>
        <v>0</v>
      </c>
      <c r="L285" s="286">
        <f>IF('Datos de Indicador'!G140="No dato","x",ROUND(IF('Datos de Indicador'!G140=0,0,IF(LOG('Datos de Indicador'!G140)&gt;L$302,10,IF(LOG('Datos de Indicador'!G140)&lt;L$301,0,10-(L$302-LOG('Datos de Indicador'!G140))/(L$302-L$301)*10))),1))</f>
        <v>0</v>
      </c>
      <c r="M285" s="157">
        <f>IF('Datos de Indicador'!G140="No dato","x",IF('Datos de Indicador'!G140="No dato","x", 'Datos de Indicador'!G140/'Datos de Indicador'!AX140))</f>
        <v>0</v>
      </c>
      <c r="N285" s="158">
        <f t="shared" si="136"/>
        <v>0</v>
      </c>
      <c r="O285" s="156">
        <f t="shared" si="137"/>
        <v>0</v>
      </c>
      <c r="P285" s="155">
        <f t="shared" si="138"/>
        <v>0</v>
      </c>
      <c r="Q285" s="285">
        <f>IF('Datos de Indicador'!I140="No dato","x",ROUND(IF('Datos de Indicador'!I140=0,0,IF(LOG('Datos de Indicador'!I140)&gt;Q$302,10,IF(LOG('Datos de Indicador'!I140)&lt;Q$301,0,10-(Q$302-LOG('Datos de Indicador'!I140))/(Q$302-Q$301)*10))),1))</f>
        <v>0</v>
      </c>
      <c r="R285" s="153">
        <f>IF('Datos de Indicador'!I140="No dato","x",IF('Datos de Indicador'!I140="No dato","x",( 'Datos de Indicador'!I140)/'Datos de Indicador'!AX140))</f>
        <v>0</v>
      </c>
      <c r="S285" s="154">
        <f t="shared" si="139"/>
        <v>0</v>
      </c>
      <c r="T285" s="289">
        <f>IF('Datos de Indicador'!J140="No dato","x",ROUND(IF('Datos de Indicador'!J140=0,0,IF(LOG('Datos de Indicador'!J140)&gt;T$302,10,IF(LOG('Datos de Indicador'!J140)&lt;T$301,0,10-(T$302-LOG('Datos de Indicador'!J140))/(T$302-T$301)*10))),1))</f>
        <v>10</v>
      </c>
      <c r="U285" s="307">
        <f>IF('Datos de Indicador'!J140="No dato","x",IF('Datos de Indicador'!J140="No dato","x", ('Datos de Indicador'!J140)/'Datos de Indicador'!AX140))</f>
        <v>3.6442890848205578E-4</v>
      </c>
      <c r="V285" s="289">
        <f t="shared" si="140"/>
        <v>10</v>
      </c>
      <c r="W285" s="292">
        <f t="shared" si="141"/>
        <v>10</v>
      </c>
      <c r="X285" s="289">
        <f>IF('Datos de Indicador'!K140="No dato","x",ROUND(IF('Datos de Indicador'!K140=0,0,IF(LOG('Datos de Indicador'!K140)&gt;X$302,10,IF(LOG('Datos de Indicador'!K140)&lt;X$301,0,10-(X$302-LOG('Datos de Indicador'!K140))/(X$302-X$301)*10))),1))</f>
        <v>10</v>
      </c>
      <c r="Y285" s="310">
        <f>IF('Datos de Indicador'!K140="No dato","x",IF('Datos de Indicador'!K140="No dato","x", ('Datos de Indicador'!K140)/'Datos de Indicador'!AX140))</f>
        <v>3.270002545545532E-4</v>
      </c>
      <c r="Z285" s="289">
        <f t="shared" si="142"/>
        <v>10</v>
      </c>
      <c r="AA285" s="291">
        <f t="shared" si="143"/>
        <v>10</v>
      </c>
      <c r="AB285" s="155">
        <f t="shared" si="144"/>
        <v>0</v>
      </c>
      <c r="AC285" s="155">
        <v>0</v>
      </c>
      <c r="AD285" s="155">
        <f t="shared" si="145"/>
        <v>0</v>
      </c>
      <c r="AE285" s="155">
        <v>-0.55900001525878895</v>
      </c>
      <c r="AF285" s="155">
        <f t="shared" si="146"/>
        <v>0.55900001525878895</v>
      </c>
      <c r="AG285" s="155">
        <f t="shared" si="147"/>
        <v>7.6651988451636699</v>
      </c>
      <c r="AH285" s="155">
        <v>0</v>
      </c>
      <c r="AI285" s="155">
        <v>0.15000000596046401</v>
      </c>
      <c r="AJ285" s="155">
        <v>0</v>
      </c>
      <c r="AK285" s="155">
        <v>71</v>
      </c>
      <c r="AL285" s="155">
        <v>-1.38779997825622</v>
      </c>
      <c r="AM285" s="155">
        <v>-1.7518000602722099</v>
      </c>
      <c r="AN285" s="155">
        <v>-1.8673999309539699</v>
      </c>
      <c r="AO285" s="155">
        <v>-3.0180001258850102</v>
      </c>
      <c r="AP285" s="155">
        <f t="shared" si="148"/>
        <v>0</v>
      </c>
      <c r="AQ285" s="155">
        <f t="shared" si="149"/>
        <v>4.606879703582558E-3</v>
      </c>
      <c r="AR285" s="155">
        <f t="shared" si="150"/>
        <v>0</v>
      </c>
      <c r="AS285" s="155">
        <f t="shared" si="151"/>
        <v>1.8487394957983194</v>
      </c>
      <c r="AT285" s="155">
        <f t="shared" si="152"/>
        <v>1.38779997825622</v>
      </c>
      <c r="AU285" s="155">
        <f t="shared" si="153"/>
        <v>1.7518000602722099</v>
      </c>
      <c r="AV285" s="155">
        <f t="shared" si="154"/>
        <v>1.8673999309539699</v>
      </c>
      <c r="AW285" s="155">
        <f t="shared" si="155"/>
        <v>3.0180001258850102</v>
      </c>
      <c r="AX285" s="155">
        <f t="shared" si="156"/>
        <v>3.5209228272978033</v>
      </c>
      <c r="AY285" s="155">
        <f t="shared" si="157"/>
        <v>5.1365785198235017</v>
      </c>
      <c r="AZ285" s="155">
        <f t="shared" si="158"/>
        <v>3.14499394901509</v>
      </c>
      <c r="BA285" s="155">
        <f t="shared" si="159"/>
        <v>1.2347991227094122</v>
      </c>
      <c r="BB285" s="155">
        <f t="shared" si="160"/>
        <v>5.5868204712163001</v>
      </c>
      <c r="BC285" s="155">
        <f t="shared" si="161"/>
        <v>5.8568642332545151</v>
      </c>
      <c r="BD285" s="155">
        <f t="shared" si="162"/>
        <v>5.5241656581691814</v>
      </c>
      <c r="BE285" s="155">
        <f t="shared" si="163"/>
        <v>5.5139231030846219</v>
      </c>
      <c r="BF285" s="159">
        <f t="shared" si="164"/>
        <v>6.2775331408606121</v>
      </c>
      <c r="BG285" s="223"/>
      <c r="BH285" s="12"/>
      <c r="BI285" s="12"/>
    </row>
    <row r="286" spans="1:61">
      <c r="A286" s="48" t="s">
        <v>61</v>
      </c>
      <c r="B286" s="46" t="s">
        <v>241</v>
      </c>
      <c r="C286" s="160">
        <v>828</v>
      </c>
      <c r="D286" s="285">
        <f>IF('Datos de Indicador'!E142="No dato","x",ROUND(IF('Datos de Indicador'!E142=0,0,IF(LOG('Datos de Indicador'!E142)&gt;D$302,10,IF(LOG('Datos de Indicador'!E142)&lt;D$301,0,10-(D$302-LOG('Datos de Indicador'!E142))/(D$302-D$301)*10))),1))</f>
        <v>10</v>
      </c>
      <c r="E286" s="153">
        <f>IF('Datos de Indicador'!E142="No dato","x",IF('Datos de Indicador'!E142="No dato","x", ('Datos de Indicador'!E142)/'Datos de Indicador'!AX142))</f>
        <v>1.3193561541967523E-4</v>
      </c>
      <c r="F286" s="154">
        <f t="shared" si="132"/>
        <v>10</v>
      </c>
      <c r="G286" s="155">
        <f t="shared" si="133"/>
        <v>10</v>
      </c>
      <c r="H286" s="285">
        <f>IF('Datos de Indicador'!F142="No dato","x",ROUND(IF('Datos de Indicador'!F142=0,0,IF(LOG('Datos de Indicador'!F142*1/40)&gt;H$302,10,IF(LOG('Datos de Indicador'!F142*1/40)&lt;H$301,0,10-(H$302-LOG('Datos de Indicador'!F142*1/40))/(H$302-H$301)*10))),1))</f>
        <v>0</v>
      </c>
      <c r="I286" s="153">
        <f>IF('Datos de Indicador'!F142="No dato","x",IF('Datos de Indicador'!F142="No dato","x",( 'Datos de Indicador'!F142*1/40)/'Datos de Indicador'!AX142))</f>
        <v>0</v>
      </c>
      <c r="J286" s="154">
        <f t="shared" si="134"/>
        <v>0</v>
      </c>
      <c r="K286" s="156">
        <f t="shared" si="135"/>
        <v>0</v>
      </c>
      <c r="L286" s="286">
        <f>IF('Datos de Indicador'!G142="No dato","x",ROUND(IF('Datos de Indicador'!G142=0,0,IF(LOG('Datos de Indicador'!G142)&gt;L$302,10,IF(LOG('Datos de Indicador'!G142)&lt;L$301,0,10-(L$302-LOG('Datos de Indicador'!G142))/(L$302-L$301)*10))),1))</f>
        <v>0</v>
      </c>
      <c r="M286" s="157">
        <f>IF('Datos de Indicador'!G142="No dato","x",IF('Datos de Indicador'!G142="No dato","x", 'Datos de Indicador'!G142/'Datos de Indicador'!AX142))</f>
        <v>0</v>
      </c>
      <c r="N286" s="158">
        <f t="shared" si="136"/>
        <v>0</v>
      </c>
      <c r="O286" s="156">
        <f t="shared" si="137"/>
        <v>0</v>
      </c>
      <c r="P286" s="155">
        <f t="shared" si="138"/>
        <v>0</v>
      </c>
      <c r="Q286" s="285">
        <f>IF('Datos de Indicador'!I142="No dato","x",ROUND(IF('Datos de Indicador'!I142=0,0,IF(LOG('Datos de Indicador'!I142)&gt;Q$302,10,IF(LOG('Datos de Indicador'!I142)&lt;Q$301,0,10-(Q$302-LOG('Datos de Indicador'!I142))/(Q$302-Q$301)*10))),1))</f>
        <v>10</v>
      </c>
      <c r="R286" s="153">
        <f>IF('Datos de Indicador'!I142="No dato","x",IF('Datos de Indicador'!I142="No dato","x",( 'Datos de Indicador'!I142)/'Datos de Indicador'!AX142))</f>
        <v>1.5472449444671001E-2</v>
      </c>
      <c r="S286" s="154">
        <f t="shared" si="139"/>
        <v>10</v>
      </c>
      <c r="T286" s="289">
        <f>IF('Datos de Indicador'!J142="No dato","x",ROUND(IF('Datos de Indicador'!J142=0,0,IF(LOG('Datos de Indicador'!J142)&gt;T$302,10,IF(LOG('Datos de Indicador'!J142)&lt;T$301,0,10-(T$302-LOG('Datos de Indicador'!J142))/(T$302-T$301)*10))),1))</f>
        <v>10</v>
      </c>
      <c r="U286" s="307">
        <f>IF('Datos de Indicador'!J142="No dato","x",IF('Datos de Indicador'!J142="No dato","x", ('Datos de Indicador'!J142)/'Datos de Indicador'!AX142))</f>
        <v>3.2031568594525871E-4</v>
      </c>
      <c r="V286" s="289">
        <f t="shared" si="140"/>
        <v>10</v>
      </c>
      <c r="W286" s="292">
        <f t="shared" si="141"/>
        <v>10</v>
      </c>
      <c r="X286" s="289">
        <f>IF('Datos de Indicador'!K142="No dato","x",ROUND(IF('Datos de Indicador'!K142=0,0,IF(LOG('Datos de Indicador'!K142)&gt;X$302,10,IF(LOG('Datos de Indicador'!K142)&lt;X$301,0,10-(X$302-LOG('Datos de Indicador'!K142))/(X$302-X$301)*10))),1))</f>
        <v>10</v>
      </c>
      <c r="Y286" s="310">
        <f>IF('Datos de Indicador'!K142="No dato","x",IF('Datos de Indicador'!K142="No dato","x", ('Datos de Indicador'!K142)/'Datos de Indicador'!AX142))</f>
        <v>3.076850747324542E-4</v>
      </c>
      <c r="Z286" s="289">
        <f t="shared" si="142"/>
        <v>10</v>
      </c>
      <c r="AA286" s="291">
        <f t="shared" si="143"/>
        <v>10</v>
      </c>
      <c r="AB286" s="155">
        <f t="shared" si="144"/>
        <v>10</v>
      </c>
      <c r="AC286" s="155">
        <v>0</v>
      </c>
      <c r="AD286" s="155">
        <f t="shared" si="145"/>
        <v>0</v>
      </c>
      <c r="AE286" s="155">
        <v>-0.56260001659393299</v>
      </c>
      <c r="AF286" s="155">
        <f t="shared" si="146"/>
        <v>0.56260001659393299</v>
      </c>
      <c r="AG286" s="155">
        <f t="shared" si="147"/>
        <v>7.7533046041670381</v>
      </c>
      <c r="AH286" s="155">
        <v>1.9999999552965001E-2</v>
      </c>
      <c r="AI286" s="155">
        <v>0.20000000298023199</v>
      </c>
      <c r="AJ286" s="155">
        <v>1.9999999553000001E-2</v>
      </c>
      <c r="AK286" s="155">
        <v>61</v>
      </c>
      <c r="AL286" s="155">
        <v>-1.4112000465393</v>
      </c>
      <c r="AM286" s="155">
        <v>-1.80299997329711</v>
      </c>
      <c r="AN286" s="155">
        <v>-1.74979996681213</v>
      </c>
      <c r="AO286" s="155">
        <v>-2.9031999111175502</v>
      </c>
      <c r="AP286" s="155">
        <f t="shared" si="148"/>
        <v>7.7669901176563106E-4</v>
      </c>
      <c r="AQ286" s="155">
        <f t="shared" si="149"/>
        <v>6.1425061188926343E-3</v>
      </c>
      <c r="AR286" s="155">
        <f t="shared" si="150"/>
        <v>6.7120849317197848E-4</v>
      </c>
      <c r="AS286" s="155">
        <f t="shared" si="151"/>
        <v>1.5686274509803921</v>
      </c>
      <c r="AT286" s="155">
        <f t="shared" si="152"/>
        <v>1.4112000465393</v>
      </c>
      <c r="AU286" s="155">
        <f t="shared" si="153"/>
        <v>1.80299997329711</v>
      </c>
      <c r="AV286" s="155">
        <f t="shared" si="154"/>
        <v>1.74979996681213</v>
      </c>
      <c r="AW286" s="155">
        <f t="shared" si="155"/>
        <v>2.9031999111175502</v>
      </c>
      <c r="AX286" s="155">
        <f t="shared" si="156"/>
        <v>3.2288017289097448</v>
      </c>
      <c r="AY286" s="155">
        <f t="shared" si="157"/>
        <v>4.6836743011527897</v>
      </c>
      <c r="AZ286" s="155">
        <f t="shared" si="158"/>
        <v>4.6308176247454842</v>
      </c>
      <c r="BA286" s="155">
        <f t="shared" si="159"/>
        <v>3.5300690287025471</v>
      </c>
      <c r="BB286" s="155">
        <f t="shared" si="160"/>
        <v>5.5382630713202516</v>
      </c>
      <c r="BC286" s="155">
        <f t="shared" si="161"/>
        <v>5.7816361345452805</v>
      </c>
      <c r="BD286" s="155">
        <f t="shared" si="162"/>
        <v>5.771914805539776</v>
      </c>
      <c r="BE286" s="155">
        <f t="shared" si="163"/>
        <v>5.8497827466138235</v>
      </c>
      <c r="BF286" s="159">
        <f t="shared" si="164"/>
        <v>6.2922174340278403</v>
      </c>
      <c r="BG286" s="223"/>
      <c r="BH286" s="12"/>
      <c r="BI286" s="12"/>
    </row>
    <row r="287" spans="1:61">
      <c r="A287" s="48" t="s">
        <v>185</v>
      </c>
      <c r="B287" s="46" t="s">
        <v>182</v>
      </c>
      <c r="C287" s="160">
        <v>423</v>
      </c>
      <c r="D287" s="285">
        <f>IF('Datos de Indicador'!E67="No dato","x",ROUND(IF('Datos de Indicador'!E67=0,0,IF(LOG('Datos de Indicador'!E67)&gt;D$302,10,IF(LOG('Datos de Indicador'!E67)&lt;D$301,0,10-(D$302-LOG('Datos de Indicador'!E67))/(D$302-D$301)*10))),1))</f>
        <v>10</v>
      </c>
      <c r="E287" s="153">
        <f>IF('Datos de Indicador'!E67="No dato","x",IF('Datos de Indicador'!E67="No dato","x", ('Datos de Indicador'!E67)/'Datos de Indicador'!AX67))</f>
        <v>2.2984837372302197E-2</v>
      </c>
      <c r="F287" s="154">
        <f t="shared" si="132"/>
        <v>10</v>
      </c>
      <c r="G287" s="155">
        <f t="shared" si="133"/>
        <v>10</v>
      </c>
      <c r="H287" s="285">
        <f>IF('Datos de Indicador'!F67="No dato","x",ROUND(IF('Datos de Indicador'!F67=0,0,IF(LOG('Datos de Indicador'!F67*1/40)&gt;H$302,10,IF(LOG('Datos de Indicador'!F67*1/40)&lt;H$301,0,10-(H$302-LOG('Datos de Indicador'!F67*1/40))/(H$302-H$301)*10))),1))</f>
        <v>0</v>
      </c>
      <c r="I287" s="153">
        <f>IF('Datos de Indicador'!F67="No dato","x",IF('Datos de Indicador'!F67="No dato","x",( 'Datos de Indicador'!F67*1/40)/'Datos de Indicador'!AX67))</f>
        <v>0</v>
      </c>
      <c r="J287" s="154">
        <f t="shared" si="134"/>
        <v>0</v>
      </c>
      <c r="K287" s="156">
        <f t="shared" si="135"/>
        <v>0</v>
      </c>
      <c r="L287" s="286">
        <f>IF('Datos de Indicador'!G67="No dato","x",ROUND(IF('Datos de Indicador'!G67=0,0,IF(LOG('Datos de Indicador'!G67)&gt;L$302,10,IF(LOG('Datos de Indicador'!G67)&lt;L$301,0,10-(L$302-LOG('Datos de Indicador'!G67))/(L$302-L$301)*10))),1))</f>
        <v>0</v>
      </c>
      <c r="M287" s="157">
        <f>IF('Datos de Indicador'!G67="No dato","x",IF('Datos de Indicador'!G67="No dato","x", 'Datos de Indicador'!G67/'Datos de Indicador'!AX67))</f>
        <v>0</v>
      </c>
      <c r="N287" s="158">
        <f t="shared" si="136"/>
        <v>0</v>
      </c>
      <c r="O287" s="156">
        <f t="shared" si="137"/>
        <v>0</v>
      </c>
      <c r="P287" s="155">
        <f t="shared" si="138"/>
        <v>0</v>
      </c>
      <c r="Q287" s="285">
        <f>IF('Datos de Indicador'!I67="No dato","x",ROUND(IF('Datos de Indicador'!I67=0,0,IF(LOG('Datos de Indicador'!I67)&gt;Q$302,10,IF(LOG('Datos de Indicador'!I67)&lt;Q$301,0,10-(Q$302-LOG('Datos de Indicador'!I67))/(Q$302-Q$301)*10))),1))</f>
        <v>0</v>
      </c>
      <c r="R287" s="153">
        <f>IF('Datos de Indicador'!I67="No dato","x",IF('Datos de Indicador'!I67="No dato","x",( 'Datos de Indicador'!I67)/'Datos de Indicador'!AX67))</f>
        <v>0</v>
      </c>
      <c r="S287" s="154">
        <f t="shared" si="139"/>
        <v>0</v>
      </c>
      <c r="T287" s="289">
        <f>IF('Datos de Indicador'!J67="No dato","x",ROUND(IF('Datos de Indicador'!J67=0,0,IF(LOG('Datos de Indicador'!J67)&gt;T$302,10,IF(LOG('Datos de Indicador'!J67)&lt;T$301,0,10-(T$302-LOG('Datos de Indicador'!J67))/(T$302-T$301)*10))),1))</f>
        <v>10</v>
      </c>
      <c r="U287" s="307">
        <f>IF('Datos de Indicador'!J67="No dato","x",IF('Datos de Indicador'!J67="No dato","x", ('Datos de Indicador'!J67)/'Datos de Indicador'!AX67))</f>
        <v>3.3022674894972492E-4</v>
      </c>
      <c r="V287" s="289">
        <f t="shared" si="140"/>
        <v>10</v>
      </c>
      <c r="W287" s="292">
        <f t="shared" si="141"/>
        <v>10</v>
      </c>
      <c r="X287" s="289">
        <f>IF('Datos de Indicador'!K67="No dato","x",ROUND(IF('Datos de Indicador'!K67=0,0,IF(LOG('Datos de Indicador'!K67)&gt;X$302,10,IF(LOG('Datos de Indicador'!K67)&lt;X$301,0,10-(X$302-LOG('Datos de Indicador'!K67))/(X$302-X$301)*10))),1))</f>
        <v>10</v>
      </c>
      <c r="Y287" s="310">
        <f>IF('Datos de Indicador'!K67="No dato","x",IF('Datos de Indicador'!K67="No dato","x", ('Datos de Indicador'!K67)/'Datos de Indicador'!AX67))</f>
        <v>2.7955843449638089E-4</v>
      </c>
      <c r="Z287" s="289">
        <f t="shared" si="142"/>
        <v>10</v>
      </c>
      <c r="AA287" s="291">
        <f t="shared" si="143"/>
        <v>10</v>
      </c>
      <c r="AB287" s="155">
        <f t="shared" si="144"/>
        <v>0</v>
      </c>
      <c r="AC287" s="155">
        <v>0</v>
      </c>
      <c r="AD287" s="155">
        <f t="shared" si="145"/>
        <v>0</v>
      </c>
      <c r="AE287" s="155">
        <v>-0.54820001125335704</v>
      </c>
      <c r="AF287" s="155">
        <f t="shared" si="146"/>
        <v>0.54820001125335704</v>
      </c>
      <c r="AG287" s="155">
        <f t="shared" si="147"/>
        <v>7.4008815681535705</v>
      </c>
      <c r="AH287" s="155">
        <v>8.4000006318091999E-2</v>
      </c>
      <c r="AI287" s="155">
        <v>0.94999998807907104</v>
      </c>
      <c r="AJ287" s="155">
        <v>0.28000000119200003</v>
      </c>
      <c r="AK287" s="155">
        <v>137</v>
      </c>
      <c r="AL287" s="155">
        <v>-1.3467600345611499</v>
      </c>
      <c r="AM287" s="155">
        <v>-1.4775599241256701</v>
      </c>
      <c r="AN287" s="155">
        <v>-1.6769999265670701</v>
      </c>
      <c r="AO287" s="155">
        <v>-2.90808010101318</v>
      </c>
      <c r="AP287" s="155">
        <f t="shared" si="148"/>
        <v>3.2621361676928935E-3</v>
      </c>
      <c r="AQ287" s="155">
        <f t="shared" si="149"/>
        <v>2.9176903263848416E-2</v>
      </c>
      <c r="AR287" s="155">
        <f t="shared" si="150"/>
        <v>9.3969191544328676E-3</v>
      </c>
      <c r="AS287" s="155">
        <f t="shared" si="151"/>
        <v>3.6974789915966388</v>
      </c>
      <c r="AT287" s="155">
        <f t="shared" si="152"/>
        <v>1.3467600345611499</v>
      </c>
      <c r="AU287" s="155">
        <f t="shared" si="153"/>
        <v>1.4775599241256701</v>
      </c>
      <c r="AV287" s="155">
        <f t="shared" si="154"/>
        <v>1.6769999265670701</v>
      </c>
      <c r="AW287" s="155">
        <f t="shared" si="155"/>
        <v>2.90808010101318</v>
      </c>
      <c r="AX287" s="155">
        <f t="shared" si="156"/>
        <v>4.033256094233467</v>
      </c>
      <c r="AY287" s="155">
        <f t="shared" si="157"/>
        <v>7.5624520663116304</v>
      </c>
      <c r="AZ287" s="155">
        <f t="shared" si="158"/>
        <v>5.5506140224703326</v>
      </c>
      <c r="BA287" s="155">
        <f t="shared" si="159"/>
        <v>3.4324964498910826</v>
      </c>
      <c r="BB287" s="155">
        <f t="shared" si="160"/>
        <v>5.6727530384001925</v>
      </c>
      <c r="BC287" s="155">
        <f t="shared" si="161"/>
        <v>6.2652714949292472</v>
      </c>
      <c r="BD287" s="155">
        <f t="shared" si="162"/>
        <v>5.9266684902707949</v>
      </c>
      <c r="BE287" s="155">
        <f t="shared" si="163"/>
        <v>6.1883292402479535</v>
      </c>
      <c r="BF287" s="159">
        <f t="shared" si="164"/>
        <v>6.2334802613589284</v>
      </c>
      <c r="BG287" s="223"/>
      <c r="BH287" s="12"/>
      <c r="BI287" s="12"/>
    </row>
    <row r="288" spans="1:61">
      <c r="A288" s="49" t="s">
        <v>351</v>
      </c>
      <c r="B288" s="46" t="s">
        <v>359</v>
      </c>
      <c r="C288" s="160">
        <v>1810</v>
      </c>
      <c r="D288" s="285">
        <f>IF('Datos de Indicador'!E302="No dato","x",ROUND(IF('Datos de Indicador'!E302=0,0,IF(LOG('Datos de Indicador'!E302)&gt;D$302,10,IF(LOG('Datos de Indicador'!E302)&lt;D$301,0,10-(D$302-LOG('Datos de Indicador'!E302))/(D$302-D$301)*10))),1))</f>
        <v>10</v>
      </c>
      <c r="E288" s="153">
        <f>IF('Datos de Indicador'!E302="No dato","x",IF('Datos de Indicador'!E302="No dato","x", ('Datos de Indicador'!E302)/'Datos de Indicador'!AX302))</f>
        <v>5.2338777746381874E-3</v>
      </c>
      <c r="F288" s="154">
        <f t="shared" si="132"/>
        <v>10</v>
      </c>
      <c r="G288" s="155">
        <f t="shared" si="133"/>
        <v>10</v>
      </c>
      <c r="H288" s="285">
        <f>IF('Datos de Indicador'!F302="No dato","x",ROUND(IF('Datos de Indicador'!F302=0,0,IF(LOG('Datos de Indicador'!F302*1/40)&gt;H$302,10,IF(LOG('Datos de Indicador'!F302*1/40)&lt;H$301,0,10-(H$302-LOG('Datos de Indicador'!F302*1/40))/(H$302-H$301)*10))),1))</f>
        <v>0</v>
      </c>
      <c r="I288" s="153">
        <f>IF('Datos de Indicador'!F302="No dato","x",IF('Datos de Indicador'!F302="No dato","x",( 'Datos de Indicador'!F302*1/40)/'Datos de Indicador'!AX302))</f>
        <v>0</v>
      </c>
      <c r="J288" s="154">
        <f t="shared" si="134"/>
        <v>0</v>
      </c>
      <c r="K288" s="156">
        <f t="shared" si="135"/>
        <v>0</v>
      </c>
      <c r="L288" s="286">
        <f>IF('Datos de Indicador'!G302="No dato","x",ROUND(IF('Datos de Indicador'!G302=0,0,IF(LOG('Datos de Indicador'!G302)&gt;L$302,10,IF(LOG('Datos de Indicador'!G302)&lt;L$301,0,10-(L$302-LOG('Datos de Indicador'!G302))/(L$302-L$301)*10))),1))</f>
        <v>0</v>
      </c>
      <c r="M288" s="157">
        <f>IF('Datos de Indicador'!G302="No dato","x",IF('Datos de Indicador'!G302="No dato","x", 'Datos de Indicador'!G302/'Datos de Indicador'!AX302))</f>
        <v>0</v>
      </c>
      <c r="N288" s="158">
        <f t="shared" si="136"/>
        <v>0</v>
      </c>
      <c r="O288" s="156">
        <f t="shared" si="137"/>
        <v>0</v>
      </c>
      <c r="P288" s="155">
        <f t="shared" si="138"/>
        <v>0</v>
      </c>
      <c r="Q288" s="285">
        <f>IF('Datos de Indicador'!I302="No dato","x",ROUND(IF('Datos de Indicador'!I302=0,0,IF(LOG('Datos de Indicador'!I302)&gt;Q$302,10,IF(LOG('Datos de Indicador'!I302)&lt;Q$301,0,10-(Q$302-LOG('Datos de Indicador'!I302))/(Q$302-Q$301)*10))),1))</f>
        <v>10</v>
      </c>
      <c r="R288" s="153">
        <f>IF('Datos de Indicador'!I302="No dato","x",IF('Datos de Indicador'!I302="No dato","x",( 'Datos de Indicador'!I302)/'Datos de Indicador'!AX302))</f>
        <v>2.119980605206006E-3</v>
      </c>
      <c r="S288" s="154">
        <f t="shared" si="139"/>
        <v>10</v>
      </c>
      <c r="T288" s="289">
        <f>IF('Datos de Indicador'!J302="No dato","x",ROUND(IF('Datos de Indicador'!J302=0,0,IF(LOG('Datos de Indicador'!J302)&gt;T$302,10,IF(LOG('Datos de Indicador'!J302)&lt;T$301,0,10-(T$302-LOG('Datos de Indicador'!J302))/(T$302-T$301)*10))),1))</f>
        <v>10</v>
      </c>
      <c r="U288" s="307">
        <f>IF('Datos de Indicador'!J302="No dato","x",IF('Datos de Indicador'!J302="No dato","x", ('Datos de Indicador'!J302)/'Datos de Indicador'!AX302))</f>
        <v>3.3896672751011005E-4</v>
      </c>
      <c r="V288" s="289">
        <f t="shared" si="140"/>
        <v>10</v>
      </c>
      <c r="W288" s="292">
        <f t="shared" si="141"/>
        <v>10</v>
      </c>
      <c r="X288" s="289">
        <f>IF('Datos de Indicador'!K302="No dato","x",ROUND(IF('Datos de Indicador'!K302=0,0,IF(LOG('Datos de Indicador'!K302)&gt;X$302,10,IF(LOG('Datos de Indicador'!K302)&lt;X$301,0,10-(X$302-LOG('Datos de Indicador'!K302))/(X$302-X$301)*10))),1))</f>
        <v>10</v>
      </c>
      <c r="Y288" s="310">
        <f>IF('Datos de Indicador'!K302="No dato","x",IF('Datos de Indicador'!K302="No dato","x", ('Datos de Indicador'!K302)/'Datos de Indicador'!AX302))</f>
        <v>1.7348826018838098E-4</v>
      </c>
      <c r="Z288" s="289">
        <f t="shared" si="142"/>
        <v>10</v>
      </c>
      <c r="AA288" s="291">
        <f t="shared" si="143"/>
        <v>10</v>
      </c>
      <c r="AB288" s="155">
        <f t="shared" si="144"/>
        <v>10</v>
      </c>
      <c r="AC288" s="155">
        <v>0.12800000607967399</v>
      </c>
      <c r="AD288" s="155">
        <f t="shared" si="145"/>
        <v>2.7234043846739147E-2</v>
      </c>
      <c r="AE288" s="155">
        <v>-0.56260001659393299</v>
      </c>
      <c r="AF288" s="155">
        <f t="shared" si="146"/>
        <v>0.56260001659393299</v>
      </c>
      <c r="AG288" s="155">
        <f t="shared" si="147"/>
        <v>7.7533046041670381</v>
      </c>
      <c r="AH288" s="155">
        <v>4.9580001831054599</v>
      </c>
      <c r="AI288" s="155">
        <v>28.243999481201101</v>
      </c>
      <c r="AJ288" s="155">
        <v>17.1719989777</v>
      </c>
      <c r="AK288" s="155">
        <v>201</v>
      </c>
      <c r="AL288" s="155">
        <v>-1.5362000465393</v>
      </c>
      <c r="AM288" s="155">
        <v>-1.7142800092697099</v>
      </c>
      <c r="AN288" s="155">
        <v>-1.76512002944946</v>
      </c>
      <c r="AO288" s="155">
        <v>-2.9323599338531401</v>
      </c>
      <c r="AP288" s="155">
        <f t="shared" si="148"/>
        <v>0.19254369643128</v>
      </c>
      <c r="AQ288" s="155">
        <f t="shared" si="149"/>
        <v>0.8674446852504587</v>
      </c>
      <c r="AR288" s="155">
        <f t="shared" si="150"/>
        <v>0.57629959080893434</v>
      </c>
      <c r="AS288" s="155">
        <f t="shared" si="151"/>
        <v>5.4901960784313726</v>
      </c>
      <c r="AT288" s="155">
        <f t="shared" si="152"/>
        <v>1.5362000465393</v>
      </c>
      <c r="AU288" s="155">
        <f t="shared" si="153"/>
        <v>1.7142800092697099</v>
      </c>
      <c r="AV288" s="155">
        <f t="shared" si="154"/>
        <v>1.76512002944946</v>
      </c>
      <c r="AW288" s="155">
        <f t="shared" si="155"/>
        <v>2.9323599338531401</v>
      </c>
      <c r="AX288" s="155">
        <f t="shared" si="156"/>
        <v>1.6683303295629945</v>
      </c>
      <c r="AY288" s="155">
        <f t="shared" si="157"/>
        <v>5.4684734075259129</v>
      </c>
      <c r="AZ288" s="155">
        <f t="shared" si="158"/>
        <v>4.4372553907233501</v>
      </c>
      <c r="BA288" s="155">
        <f t="shared" si="159"/>
        <v>2.947055113801349</v>
      </c>
      <c r="BB288" s="155">
        <f t="shared" si="160"/>
        <v>5.310145670999046</v>
      </c>
      <c r="BC288" s="155">
        <f t="shared" si="161"/>
        <v>6.0559863487960612</v>
      </c>
      <c r="BD288" s="155">
        <f t="shared" si="162"/>
        <v>5.8355924969220467</v>
      </c>
      <c r="BE288" s="155">
        <f t="shared" si="163"/>
        <v>6.4062085320387867</v>
      </c>
      <c r="BF288" s="159">
        <f t="shared" si="164"/>
        <v>6.2967564413356287</v>
      </c>
      <c r="BG288" s="223"/>
      <c r="BH288" s="12"/>
      <c r="BI288" s="12"/>
    </row>
    <row r="289" spans="1:61">
      <c r="A289" s="48" t="s">
        <v>142</v>
      </c>
      <c r="B289" s="46" t="s">
        <v>159</v>
      </c>
      <c r="C289" s="160">
        <v>319</v>
      </c>
      <c r="D289" s="285">
        <f>IF('Datos de Indicador'!E42="No dato","x",ROUND(IF('Datos de Indicador'!E42=0,0,IF(LOG('Datos de Indicador'!E42)&gt;D$302,10,IF(LOG('Datos de Indicador'!E42)&lt;D$301,0,10-(D$302-LOG('Datos de Indicador'!E42))/(D$302-D$301)*10))),1))</f>
        <v>10</v>
      </c>
      <c r="E289" s="153">
        <f>IF('Datos de Indicador'!E42="No dato","x",IF('Datos de Indicador'!E42="No dato","x", ('Datos de Indicador'!E42)/'Datos de Indicador'!AX42))</f>
        <v>1.5151992264691274E-2</v>
      </c>
      <c r="F289" s="154">
        <f t="shared" si="132"/>
        <v>10</v>
      </c>
      <c r="G289" s="155">
        <f t="shared" si="133"/>
        <v>10</v>
      </c>
      <c r="H289" s="285">
        <f>IF('Datos de Indicador'!F42="No dato","x",ROUND(IF('Datos de Indicador'!F42=0,0,IF(LOG('Datos de Indicador'!F42*1/40)&gt;H$302,10,IF(LOG('Datos de Indicador'!F42*1/40)&lt;H$301,0,10-(H$302-LOG('Datos de Indicador'!F42*1/40))/(H$302-H$301)*10))),1))</f>
        <v>0</v>
      </c>
      <c r="I289" s="153">
        <f>IF('Datos de Indicador'!F42="No dato","x",IF('Datos de Indicador'!F42="No dato","x",( 'Datos de Indicador'!F42*1/40)/'Datos de Indicador'!AX42))</f>
        <v>0</v>
      </c>
      <c r="J289" s="154">
        <f t="shared" si="134"/>
        <v>0</v>
      </c>
      <c r="K289" s="156">
        <f t="shared" si="135"/>
        <v>0</v>
      </c>
      <c r="L289" s="286">
        <f>IF('Datos de Indicador'!G42="No dato","x",ROUND(IF('Datos de Indicador'!G42=0,0,IF(LOG('Datos de Indicador'!G42)&gt;L$302,10,IF(LOG('Datos de Indicador'!G42)&lt;L$301,0,10-(L$302-LOG('Datos de Indicador'!G42))/(L$302-L$301)*10))),1))</f>
        <v>0</v>
      </c>
      <c r="M289" s="157">
        <f>IF('Datos de Indicador'!G42="No dato","x",IF('Datos de Indicador'!G42="No dato","x", 'Datos de Indicador'!G42/'Datos de Indicador'!AX42))</f>
        <v>0</v>
      </c>
      <c r="N289" s="158">
        <f t="shared" si="136"/>
        <v>0</v>
      </c>
      <c r="O289" s="156">
        <f t="shared" si="137"/>
        <v>0</v>
      </c>
      <c r="P289" s="155">
        <f t="shared" si="138"/>
        <v>0</v>
      </c>
      <c r="Q289" s="285">
        <f>IF('Datos de Indicador'!I42="No dato","x",ROUND(IF('Datos de Indicador'!I42=0,0,IF(LOG('Datos de Indicador'!I42)&gt;Q$302,10,IF(LOG('Datos de Indicador'!I42)&lt;Q$301,0,10-(Q$302-LOG('Datos de Indicador'!I42))/(Q$302-Q$301)*10))),1))</f>
        <v>10</v>
      </c>
      <c r="R289" s="153">
        <f>IF('Datos de Indicador'!I42="No dato","x",IF('Datos de Indicador'!I42="No dato","x",( 'Datos de Indicador'!I42)/'Datos de Indicador'!AX42))</f>
        <v>6.3446439327493109E-2</v>
      </c>
      <c r="S289" s="154">
        <f t="shared" si="139"/>
        <v>10</v>
      </c>
      <c r="T289" s="289">
        <f>IF('Datos de Indicador'!J42="No dato","x",ROUND(IF('Datos de Indicador'!J42=0,0,IF(LOG('Datos de Indicador'!J42)&gt;T$302,10,IF(LOG('Datos de Indicador'!J42)&lt;T$301,0,10-(T$302-LOG('Datos de Indicador'!J42))/(T$302-T$301)*10))),1))</f>
        <v>10</v>
      </c>
      <c r="U289" s="307">
        <f>IF('Datos de Indicador'!J42="No dato","x",IF('Datos de Indicador'!J42="No dato","x", ('Datos de Indicador'!J42)/'Datos de Indicador'!AX42))</f>
        <v>3.3600405786687236E-4</v>
      </c>
      <c r="V289" s="289">
        <f t="shared" si="140"/>
        <v>10</v>
      </c>
      <c r="W289" s="292">
        <f t="shared" si="141"/>
        <v>10</v>
      </c>
      <c r="X289" s="289">
        <f>IF('Datos de Indicador'!K42="No dato","x",ROUND(IF('Datos de Indicador'!K42=0,0,IF(LOG('Datos de Indicador'!K42)&gt;X$302,10,IF(LOG('Datos de Indicador'!K42)&lt;X$301,0,10-(X$302-LOG('Datos de Indicador'!K42))/(X$302-X$301)*10))),1))</f>
        <v>10</v>
      </c>
      <c r="Y289" s="310">
        <f>IF('Datos de Indicador'!K42="No dato","x",IF('Datos de Indicador'!K42="No dato","x", ('Datos de Indicador'!K42)/'Datos de Indicador'!AX42))</f>
        <v>3.1485746990078672E-4</v>
      </c>
      <c r="Z289" s="289">
        <f t="shared" si="142"/>
        <v>10</v>
      </c>
      <c r="AA289" s="291">
        <f t="shared" si="143"/>
        <v>10</v>
      </c>
      <c r="AB289" s="155">
        <f t="shared" si="144"/>
        <v>10</v>
      </c>
      <c r="AC289" s="155">
        <v>0</v>
      </c>
      <c r="AD289" s="155">
        <f t="shared" si="145"/>
        <v>0</v>
      </c>
      <c r="AE289" s="155">
        <v>-0.50160002708435103</v>
      </c>
      <c r="AF289" s="155">
        <f t="shared" si="146"/>
        <v>0.50160002708435103</v>
      </c>
      <c r="AG289" s="155">
        <f t="shared" si="147"/>
        <v>6.2604022759171567</v>
      </c>
      <c r="AH289" s="155">
        <v>0</v>
      </c>
      <c r="AI289" s="155">
        <v>0</v>
      </c>
      <c r="AJ289" s="155">
        <v>0</v>
      </c>
      <c r="AK289" s="155">
        <v>22</v>
      </c>
      <c r="AL289" s="155">
        <v>-1.3184000253677299</v>
      </c>
      <c r="AM289" s="155">
        <v>-1.6073199510574301</v>
      </c>
      <c r="AN289" s="155">
        <v>-1.7397600412368699</v>
      </c>
      <c r="AO289" s="155">
        <v>-2.9654400348663299</v>
      </c>
      <c r="AP289" s="155">
        <f t="shared" si="148"/>
        <v>0</v>
      </c>
      <c r="AQ289" s="155">
        <f t="shared" si="149"/>
        <v>0</v>
      </c>
      <c r="AR289" s="155">
        <f t="shared" si="150"/>
        <v>0</v>
      </c>
      <c r="AS289" s="155">
        <f t="shared" si="151"/>
        <v>0.47619047619047616</v>
      </c>
      <c r="AT289" s="155">
        <f t="shared" si="152"/>
        <v>1.3184000253677299</v>
      </c>
      <c r="AU289" s="155">
        <f t="shared" si="153"/>
        <v>1.6073199510574301</v>
      </c>
      <c r="AV289" s="155">
        <f t="shared" si="154"/>
        <v>1.7397600412368699</v>
      </c>
      <c r="AW289" s="155">
        <f t="shared" si="155"/>
        <v>2.9654400348663299</v>
      </c>
      <c r="AX289" s="155">
        <f t="shared" si="156"/>
        <v>4.3872959600858081</v>
      </c>
      <c r="AY289" s="155">
        <f t="shared" si="157"/>
        <v>6.4146207490272014</v>
      </c>
      <c r="AZ289" s="155">
        <f t="shared" si="158"/>
        <v>4.7576676559606321</v>
      </c>
      <c r="BA289" s="155">
        <f t="shared" si="159"/>
        <v>2.2856647105117101</v>
      </c>
      <c r="BB289" s="155">
        <f t="shared" si="160"/>
        <v>5.731215993347635</v>
      </c>
      <c r="BC289" s="155">
        <f t="shared" si="161"/>
        <v>6.0691034581711998</v>
      </c>
      <c r="BD289" s="155">
        <f t="shared" si="162"/>
        <v>5.7929446093267716</v>
      </c>
      <c r="BE289" s="155">
        <f t="shared" si="163"/>
        <v>5.4603091977836975</v>
      </c>
      <c r="BF289" s="159">
        <f t="shared" si="164"/>
        <v>6.0434003793195261</v>
      </c>
      <c r="BG289" s="223"/>
      <c r="BH289" s="12"/>
      <c r="BI289" s="12"/>
    </row>
    <row r="290" spans="1:61">
      <c r="A290" s="48" t="s">
        <v>61</v>
      </c>
      <c r="B290" s="46" t="s">
        <v>240</v>
      </c>
      <c r="C290" s="160">
        <v>827</v>
      </c>
      <c r="D290" s="285">
        <f>IF('Datos de Indicador'!E141="No dato","x",ROUND(IF('Datos de Indicador'!E141=0,0,IF(LOG('Datos de Indicador'!E141)&gt;D$302,10,IF(LOG('Datos de Indicador'!E141)&lt;D$301,0,10-(D$302-LOG('Datos de Indicador'!E141))/(D$302-D$301)*10))),1))</f>
        <v>10</v>
      </c>
      <c r="E290" s="153">
        <f>IF('Datos de Indicador'!E141="No dato","x",IF('Datos de Indicador'!E141="No dato","x", ('Datos de Indicador'!E141)/'Datos de Indicador'!AX141))</f>
        <v>2.4864216682290354E-2</v>
      </c>
      <c r="F290" s="154">
        <f t="shared" si="132"/>
        <v>10</v>
      </c>
      <c r="G290" s="155">
        <f t="shared" si="133"/>
        <v>10</v>
      </c>
      <c r="H290" s="285">
        <f>IF('Datos de Indicador'!F141="No dato","x",ROUND(IF('Datos de Indicador'!F141=0,0,IF(LOG('Datos de Indicador'!F141*1/40)&gt;H$302,10,IF(LOG('Datos de Indicador'!F141*1/40)&lt;H$301,0,10-(H$302-LOG('Datos de Indicador'!F141*1/40))/(H$302-H$301)*10))),1))</f>
        <v>0</v>
      </c>
      <c r="I290" s="153">
        <f>IF('Datos de Indicador'!F141="No dato","x",IF('Datos de Indicador'!F141="No dato","x",( 'Datos de Indicador'!F141*1/40)/'Datos de Indicador'!AX141))</f>
        <v>0</v>
      </c>
      <c r="J290" s="154">
        <f t="shared" si="134"/>
        <v>0</v>
      </c>
      <c r="K290" s="156">
        <f t="shared" si="135"/>
        <v>0</v>
      </c>
      <c r="L290" s="286">
        <f>IF('Datos de Indicador'!G141="No dato","x",ROUND(IF('Datos de Indicador'!G141=0,0,IF(LOG('Datos de Indicador'!G141)&gt;L$302,10,IF(LOG('Datos de Indicador'!G141)&lt;L$301,0,10-(L$302-LOG('Datos de Indicador'!G141))/(L$302-L$301)*10))),1))</f>
        <v>0</v>
      </c>
      <c r="M290" s="157">
        <f>IF('Datos de Indicador'!G141="No dato","x",IF('Datos de Indicador'!G141="No dato","x", 'Datos de Indicador'!G141/'Datos de Indicador'!AX141))</f>
        <v>0</v>
      </c>
      <c r="N290" s="158">
        <f t="shared" si="136"/>
        <v>0</v>
      </c>
      <c r="O290" s="156">
        <f t="shared" si="137"/>
        <v>0</v>
      </c>
      <c r="P290" s="155">
        <f t="shared" si="138"/>
        <v>0</v>
      </c>
      <c r="Q290" s="285">
        <f>IF('Datos de Indicador'!I141="No dato","x",ROUND(IF('Datos de Indicador'!I141=0,0,IF(LOG('Datos de Indicador'!I141)&gt;Q$302,10,IF(LOG('Datos de Indicador'!I141)&lt;Q$301,0,10-(Q$302-LOG('Datos de Indicador'!I141))/(Q$302-Q$301)*10))),1))</f>
        <v>0</v>
      </c>
      <c r="R290" s="153">
        <f>IF('Datos de Indicador'!I141="No dato","x",IF('Datos de Indicador'!I141="No dato","x",( 'Datos de Indicador'!I141)/'Datos de Indicador'!AX141))</f>
        <v>0</v>
      </c>
      <c r="S290" s="154">
        <f t="shared" si="139"/>
        <v>0</v>
      </c>
      <c r="T290" s="289">
        <f>IF('Datos de Indicador'!J141="No dato","x",ROUND(IF('Datos de Indicador'!J141=0,0,IF(LOG('Datos de Indicador'!J141)&gt;T$302,10,IF(LOG('Datos de Indicador'!J141)&lt;T$301,0,10-(T$302-LOG('Datos de Indicador'!J141))/(T$302-T$301)*10))),1))</f>
        <v>10</v>
      </c>
      <c r="U290" s="307">
        <f>IF('Datos de Indicador'!J141="No dato","x",IF('Datos de Indicador'!J141="No dato","x", ('Datos de Indicador'!J141)/'Datos de Indicador'!AX141))</f>
        <v>3.2108341145176567E-4</v>
      </c>
      <c r="V290" s="289">
        <f t="shared" si="140"/>
        <v>10</v>
      </c>
      <c r="W290" s="292">
        <f t="shared" si="141"/>
        <v>10</v>
      </c>
      <c r="X290" s="289">
        <f>IF('Datos de Indicador'!K141="No dato","x",ROUND(IF('Datos de Indicador'!K141=0,0,IF(LOG('Datos de Indicador'!K141)&gt;X$302,10,IF(LOG('Datos de Indicador'!K141)&lt;X$301,0,10-(X$302-LOG('Datos de Indicador'!K141))/(X$302-X$301)*10))),1))</f>
        <v>10</v>
      </c>
      <c r="Y290" s="310">
        <f>IF('Datos de Indicador'!K141="No dato","x",IF('Datos de Indicador'!K141="No dato","x", ('Datos de Indicador'!K141)/'Datos de Indicador'!AX141))</f>
        <v>3.0666412719487015E-4</v>
      </c>
      <c r="Z290" s="289">
        <f t="shared" si="142"/>
        <v>10</v>
      </c>
      <c r="AA290" s="291">
        <f t="shared" si="143"/>
        <v>10</v>
      </c>
      <c r="AB290" s="155">
        <f t="shared" si="144"/>
        <v>0</v>
      </c>
      <c r="AC290" s="155">
        <v>0</v>
      </c>
      <c r="AD290" s="155">
        <f t="shared" si="145"/>
        <v>0</v>
      </c>
      <c r="AE290" s="155">
        <v>-0.43316000699996898</v>
      </c>
      <c r="AF290" s="155">
        <f t="shared" si="146"/>
        <v>0.43316000699996898</v>
      </c>
      <c r="AG290" s="155">
        <f t="shared" si="147"/>
        <v>4.5854140316422463</v>
      </c>
      <c r="AH290" s="155">
        <v>9.9999997764830002E-3</v>
      </c>
      <c r="AI290" s="155">
        <v>0.31200000643730202</v>
      </c>
      <c r="AJ290" s="155">
        <v>1.6000000760000001E-2</v>
      </c>
      <c r="AK290" s="155">
        <v>81</v>
      </c>
      <c r="AL290" s="155">
        <v>-1.4003599882125799</v>
      </c>
      <c r="AM290" s="155">
        <v>-1.79043996334075</v>
      </c>
      <c r="AN290" s="155">
        <v>-1.8728399276733401</v>
      </c>
      <c r="AO290" s="155">
        <v>-3.0186800956725999</v>
      </c>
      <c r="AP290" s="155">
        <f t="shared" si="148"/>
        <v>3.8834950588283499E-4</v>
      </c>
      <c r="AQ290" s="155">
        <f t="shared" si="149"/>
        <v>9.5823096003908176E-3</v>
      </c>
      <c r="AR290" s="155">
        <f t="shared" si="150"/>
        <v>5.3696683204471421E-4</v>
      </c>
      <c r="AS290" s="155">
        <f t="shared" si="151"/>
        <v>2.1288515406162465</v>
      </c>
      <c r="AT290" s="155">
        <f t="shared" si="152"/>
        <v>1.4003599882125799</v>
      </c>
      <c r="AU290" s="155">
        <f t="shared" si="153"/>
        <v>1.79043996334075</v>
      </c>
      <c r="AV290" s="155">
        <f t="shared" si="154"/>
        <v>1.8728399276733401</v>
      </c>
      <c r="AW290" s="155">
        <f t="shared" si="155"/>
        <v>3.0186800956725999</v>
      </c>
      <c r="AX290" s="155">
        <f t="shared" si="156"/>
        <v>3.3641265367985236</v>
      </c>
      <c r="AY290" s="155">
        <f t="shared" si="157"/>
        <v>4.7947776441021253</v>
      </c>
      <c r="AZ290" s="155">
        <f t="shared" si="158"/>
        <v>3.076261989949296</v>
      </c>
      <c r="BA290" s="155">
        <f t="shared" si="159"/>
        <v>1.2212040767976908</v>
      </c>
      <c r="BB290" s="155">
        <f t="shared" si="160"/>
        <v>5.5607524810507343</v>
      </c>
      <c r="BC290" s="155">
        <f t="shared" si="161"/>
        <v>5.8007266589504196</v>
      </c>
      <c r="BD290" s="155">
        <f t="shared" si="162"/>
        <v>5.5127998261302231</v>
      </c>
      <c r="BE290" s="155">
        <f t="shared" si="163"/>
        <v>5.5583426029023224</v>
      </c>
      <c r="BF290" s="159">
        <f t="shared" si="164"/>
        <v>5.7642356719403738</v>
      </c>
      <c r="BG290" s="223"/>
      <c r="BH290" s="12"/>
      <c r="BI290" s="12"/>
    </row>
    <row r="291" spans="1:61">
      <c r="A291" s="50" t="s">
        <v>18</v>
      </c>
      <c r="B291" s="46" t="s">
        <v>29</v>
      </c>
      <c r="C291" s="160">
        <v>511</v>
      </c>
      <c r="D291" s="285">
        <f>IF('Datos de Indicador'!E78="No dato","x",ROUND(IF('Datos de Indicador'!E78=0,0,IF(LOG('Datos de Indicador'!E78)&gt;D$302,10,IF(LOG('Datos de Indicador'!E78)&lt;D$301,0,10-(D$302-LOG('Datos de Indicador'!E78))/(D$302-D$301)*10))),1))</f>
        <v>10</v>
      </c>
      <c r="E291" s="153">
        <f>IF('Datos de Indicador'!E78="No dato","x",IF('Datos de Indicador'!E78="No dato","x", ('Datos de Indicador'!E78)/'Datos de Indicador'!AX78))</f>
        <v>1.4868240148182327E-2</v>
      </c>
      <c r="F291" s="154">
        <f t="shared" si="132"/>
        <v>10</v>
      </c>
      <c r="G291" s="155">
        <f t="shared" si="133"/>
        <v>10</v>
      </c>
      <c r="H291" s="285">
        <f>IF('Datos de Indicador'!F78="No dato","x",ROUND(IF('Datos de Indicador'!F78=0,0,IF(LOG('Datos de Indicador'!F78*1/40)&gt;H$302,10,IF(LOG('Datos de Indicador'!F78*1/40)&lt;H$301,0,10-(H$302-LOG('Datos de Indicador'!F78*1/40))/(H$302-H$301)*10))),1))</f>
        <v>0</v>
      </c>
      <c r="I291" s="153">
        <f>IF('Datos de Indicador'!F78="No dato","x",IF('Datos de Indicador'!F78="No dato","x",( 'Datos de Indicador'!F78*1/40)/'Datos de Indicador'!AX78))</f>
        <v>0</v>
      </c>
      <c r="J291" s="154">
        <f t="shared" si="134"/>
        <v>0</v>
      </c>
      <c r="K291" s="156">
        <f t="shared" si="135"/>
        <v>0</v>
      </c>
      <c r="L291" s="286">
        <f>IF('Datos de Indicador'!G78="No dato","x",ROUND(IF('Datos de Indicador'!G78=0,0,IF(LOG('Datos de Indicador'!G78)&gt;L$302,10,IF(LOG('Datos de Indicador'!G78)&lt;L$301,0,10-(L$302-LOG('Datos de Indicador'!G78))/(L$302-L$301)*10))),1))</f>
        <v>0</v>
      </c>
      <c r="M291" s="157">
        <f>IF('Datos de Indicador'!G78="No dato","x",IF('Datos de Indicador'!G78="No dato","x", 'Datos de Indicador'!G78/'Datos de Indicador'!AX78))</f>
        <v>0</v>
      </c>
      <c r="N291" s="158">
        <f t="shared" si="136"/>
        <v>0</v>
      </c>
      <c r="O291" s="156">
        <f t="shared" si="137"/>
        <v>0</v>
      </c>
      <c r="P291" s="155">
        <f t="shared" si="138"/>
        <v>0</v>
      </c>
      <c r="Q291" s="285">
        <f>IF('Datos de Indicador'!I78="No dato","x",ROUND(IF('Datos de Indicador'!I78=0,0,IF(LOG('Datos de Indicador'!I78)&gt;Q$302,10,IF(LOG('Datos de Indicador'!I78)&lt;Q$301,0,10-(Q$302-LOG('Datos de Indicador'!I78))/(Q$302-Q$301)*10))),1))</f>
        <v>0</v>
      </c>
      <c r="R291" s="153">
        <f>IF('Datos de Indicador'!I78="No dato","x",IF('Datos de Indicador'!I78="No dato","x",( 'Datos de Indicador'!I78)/'Datos de Indicador'!AX78))</f>
        <v>0</v>
      </c>
      <c r="S291" s="154">
        <f t="shared" si="139"/>
        <v>0</v>
      </c>
      <c r="T291" s="289">
        <f>IF('Datos de Indicador'!J78="No dato","x",ROUND(IF('Datos de Indicador'!J78=0,0,IF(LOG('Datos de Indicador'!J78)&gt;T$302,10,IF(LOG('Datos de Indicador'!J78)&lt;T$301,0,10-(T$302-LOG('Datos de Indicador'!J78))/(T$302-T$301)*10))),1))</f>
        <v>10</v>
      </c>
      <c r="U291" s="307">
        <f>IF('Datos de Indicador'!J78="No dato","x",IF('Datos de Indicador'!J78="No dato","x", ('Datos de Indicador'!J78)/'Datos de Indicador'!AX78))</f>
        <v>3.5545155470090826E-4</v>
      </c>
      <c r="V291" s="289">
        <f t="shared" si="140"/>
        <v>10</v>
      </c>
      <c r="W291" s="292">
        <f t="shared" si="141"/>
        <v>10</v>
      </c>
      <c r="X291" s="289">
        <f>IF('Datos de Indicador'!K78="No dato","x",ROUND(IF('Datos de Indicador'!K78=0,0,IF(LOG('Datos de Indicador'!K78)&gt;X$302,10,IF(LOG('Datos de Indicador'!K78)&lt;X$301,0,10-(X$302-LOG('Datos de Indicador'!K78))/(X$302-X$301)*10))),1))</f>
        <v>0</v>
      </c>
      <c r="Y291" s="310">
        <f>IF('Datos de Indicador'!K78="No dato","x",IF('Datos de Indicador'!K78="No dato","x", ('Datos de Indicador'!K78)/'Datos de Indicador'!AX78))</f>
        <v>0</v>
      </c>
      <c r="Z291" s="289">
        <f t="shared" si="142"/>
        <v>0</v>
      </c>
      <c r="AA291" s="291">
        <f t="shared" si="143"/>
        <v>0</v>
      </c>
      <c r="AB291" s="155">
        <f t="shared" si="144"/>
        <v>0</v>
      </c>
      <c r="AC291" s="155">
        <v>0.808000028133392</v>
      </c>
      <c r="AD291" s="155">
        <f t="shared" si="145"/>
        <v>0.17191489960284936</v>
      </c>
      <c r="AE291" s="155">
        <v>-0.442759990692139</v>
      </c>
      <c r="AF291" s="155">
        <f t="shared" si="146"/>
        <v>0.442759990692139</v>
      </c>
      <c r="AG291" s="155">
        <f t="shared" si="147"/>
        <v>4.8203622360669414</v>
      </c>
      <c r="AH291" s="155">
        <v>35.355998992919901</v>
      </c>
      <c r="AI291" s="155">
        <v>134.41400146484301</v>
      </c>
      <c r="AJ291" s="155">
        <v>92.506004333500002</v>
      </c>
      <c r="AK291" s="155">
        <v>261</v>
      </c>
      <c r="AL291" s="155">
        <v>-1.57296001911163</v>
      </c>
      <c r="AM291" s="155">
        <v>-1.65792000293731</v>
      </c>
      <c r="AN291" s="155">
        <v>-1.7499200105667101</v>
      </c>
      <c r="AO291" s="155">
        <v>-2.9668800830840998</v>
      </c>
      <c r="AP291" s="155">
        <f t="shared" si="148"/>
        <v>1.3730485045794136</v>
      </c>
      <c r="AQ291" s="155">
        <f t="shared" si="149"/>
        <v>4.1281940707983287</v>
      </c>
      <c r="AR291" s="155">
        <f t="shared" si="150"/>
        <v>3.1045408582889404</v>
      </c>
      <c r="AS291" s="155">
        <f t="shared" si="151"/>
        <v>7.1708683473389359</v>
      </c>
      <c r="AT291" s="155">
        <f t="shared" si="152"/>
        <v>1.57296001911163</v>
      </c>
      <c r="AU291" s="155">
        <f t="shared" si="153"/>
        <v>1.65792000293731</v>
      </c>
      <c r="AV291" s="155">
        <f t="shared" si="154"/>
        <v>1.7499200105667101</v>
      </c>
      <c r="AW291" s="155">
        <f t="shared" si="155"/>
        <v>2.9668800830840998</v>
      </c>
      <c r="AX291" s="155">
        <f t="shared" si="156"/>
        <v>1.2094272428438588</v>
      </c>
      <c r="AY291" s="155">
        <f t="shared" si="157"/>
        <v>5.9670227824015694</v>
      </c>
      <c r="AZ291" s="155">
        <f t="shared" si="158"/>
        <v>4.6293009248554791</v>
      </c>
      <c r="BA291" s="155">
        <f t="shared" si="159"/>
        <v>2.2568729583000833</v>
      </c>
      <c r="BB291" s="155">
        <f t="shared" si="160"/>
        <v>3.763745957903879</v>
      </c>
      <c r="BC291" s="155">
        <f t="shared" si="161"/>
        <v>5.0158694755333171</v>
      </c>
      <c r="BD291" s="155">
        <f t="shared" si="162"/>
        <v>4.6223069638574037</v>
      </c>
      <c r="BE291" s="155">
        <f t="shared" si="163"/>
        <v>4.9046235509398359</v>
      </c>
      <c r="BF291" s="159">
        <f t="shared" si="164"/>
        <v>4.1653795226116319</v>
      </c>
      <c r="BG291" s="223"/>
      <c r="BH291" s="12"/>
      <c r="BI291" s="12"/>
    </row>
    <row r="292" spans="1:61">
      <c r="A292" s="45" t="s">
        <v>31</v>
      </c>
      <c r="B292" s="46" t="s">
        <v>58</v>
      </c>
      <c r="C292" s="160">
        <v>1327</v>
      </c>
      <c r="D292" s="285">
        <f>IF('Datos de Indicador'!E215="No dato","x",ROUND(IF('Datos de Indicador'!E215=0,0,IF(LOG('Datos de Indicador'!E215)&gt;D$302,10,IF(LOG('Datos de Indicador'!E215)&lt;D$301,0,10-(D$302-LOG('Datos de Indicador'!E215))/(D$302-D$301)*10))),1))</f>
        <v>10</v>
      </c>
      <c r="E292" s="153">
        <f>IF('Datos de Indicador'!E215="No dato","x",IF('Datos de Indicador'!E215="No dato","x", ('Datos de Indicador'!E215)/'Datos de Indicador'!AX215))</f>
        <v>8.2427287357224169E-2</v>
      </c>
      <c r="F292" s="154">
        <f t="shared" si="132"/>
        <v>10</v>
      </c>
      <c r="G292" s="155">
        <f t="shared" si="133"/>
        <v>10</v>
      </c>
      <c r="H292" s="285">
        <f>IF('Datos de Indicador'!F215="No dato","x",ROUND(IF('Datos de Indicador'!F215=0,0,IF(LOG('Datos de Indicador'!F215*1/40)&gt;H$302,10,IF(LOG('Datos de Indicador'!F215*1/40)&lt;H$301,0,10-(H$302-LOG('Datos de Indicador'!F215*1/40))/(H$302-H$301)*10))),1))</f>
        <v>0</v>
      </c>
      <c r="I292" s="153">
        <f>IF('Datos de Indicador'!F215="No dato","x",IF('Datos de Indicador'!F215="No dato","x",( 'Datos de Indicador'!F215*1/40)/'Datos de Indicador'!AX215))</f>
        <v>0</v>
      </c>
      <c r="J292" s="154">
        <f t="shared" si="134"/>
        <v>0</v>
      </c>
      <c r="K292" s="156">
        <f t="shared" si="135"/>
        <v>0</v>
      </c>
      <c r="L292" s="286">
        <f>IF('Datos de Indicador'!G215="No dato","x",ROUND(IF('Datos de Indicador'!G215=0,0,IF(LOG('Datos de Indicador'!G215)&gt;L$302,10,IF(LOG('Datos de Indicador'!G215)&lt;L$301,0,10-(L$302-LOG('Datos de Indicador'!G215))/(L$302-L$301)*10))),1))</f>
        <v>0</v>
      </c>
      <c r="M292" s="157">
        <f>IF('Datos de Indicador'!G215="No dato","x",IF('Datos de Indicador'!G215="No dato","x", 'Datos de Indicador'!G215/'Datos de Indicador'!AX215))</f>
        <v>0</v>
      </c>
      <c r="N292" s="158">
        <f t="shared" si="136"/>
        <v>0</v>
      </c>
      <c r="O292" s="156">
        <f t="shared" si="137"/>
        <v>0</v>
      </c>
      <c r="P292" s="155">
        <f t="shared" si="138"/>
        <v>0</v>
      </c>
      <c r="Q292" s="285">
        <f>IF('Datos de Indicador'!I215="No dato","x",ROUND(IF('Datos de Indicador'!I215=0,0,IF(LOG('Datos de Indicador'!I215)&gt;Q$302,10,IF(LOG('Datos de Indicador'!I215)&lt;Q$301,0,10-(Q$302-LOG('Datos de Indicador'!I215))/(Q$302-Q$301)*10))),1))</f>
        <v>10</v>
      </c>
      <c r="R292" s="153">
        <f>IF('Datos de Indicador'!I215="No dato","x",IF('Datos de Indicador'!I215="No dato","x",( 'Datos de Indicador'!I215)/'Datos de Indicador'!AX215))</f>
        <v>0.14326647564469916</v>
      </c>
      <c r="S292" s="154">
        <f t="shared" si="139"/>
        <v>10</v>
      </c>
      <c r="T292" s="289">
        <f>IF('Datos de Indicador'!J215="No dato","x",ROUND(IF('Datos de Indicador'!J215=0,0,IF(LOG('Datos de Indicador'!J215)&gt;T$302,10,IF(LOG('Datos de Indicador'!J215)&lt;T$301,0,10-(T$302-LOG('Datos de Indicador'!J215))/(T$302-T$301)*10))),1))</f>
        <v>10</v>
      </c>
      <c r="U292" s="307">
        <f>IF('Datos de Indicador'!J215="No dato","x",IF('Datos de Indicador'!J215="No dato","x", ('Datos de Indicador'!J215)/'Datos de Indicador'!AX215))</f>
        <v>3.1322369195745179E-4</v>
      </c>
      <c r="V292" s="289">
        <f t="shared" si="140"/>
        <v>10</v>
      </c>
      <c r="W292" s="292">
        <f t="shared" si="141"/>
        <v>10</v>
      </c>
      <c r="X292" s="289">
        <f>IF('Datos de Indicador'!K215="No dato","x",ROUND(IF('Datos de Indicador'!K215=0,0,IF(LOG('Datos de Indicador'!K215)&gt;X$302,10,IF(LOG('Datos de Indicador'!K215)&lt;X$301,0,10-(X$302-LOG('Datos de Indicador'!K215))/(X$302-X$301)*10))),1))</f>
        <v>0</v>
      </c>
      <c r="Y292" s="310">
        <f>IF('Datos de Indicador'!K215="No dato","x",IF('Datos de Indicador'!K215="No dato","x", ('Datos de Indicador'!K215)/'Datos de Indicador'!AX215))</f>
        <v>0</v>
      </c>
      <c r="Z292" s="289">
        <f t="shared" si="142"/>
        <v>0</v>
      </c>
      <c r="AA292" s="291">
        <f t="shared" si="143"/>
        <v>0</v>
      </c>
      <c r="AB292" s="155">
        <f t="shared" si="144"/>
        <v>10</v>
      </c>
      <c r="AC292" s="155">
        <v>1.7999999999999999E-14</v>
      </c>
      <c r="AD292" s="155">
        <f t="shared" si="145"/>
        <v>3.8297872340425524E-15</v>
      </c>
      <c r="AE292" s="155">
        <v>-0.44304001331329301</v>
      </c>
      <c r="AF292" s="155">
        <f t="shared" si="146"/>
        <v>0.44304001331329301</v>
      </c>
      <c r="AG292" s="155">
        <f t="shared" si="147"/>
        <v>4.8272154572960666</v>
      </c>
      <c r="AH292" s="155">
        <v>2.1800000667571999</v>
      </c>
      <c r="AI292" s="155">
        <v>39.919998168945298</v>
      </c>
      <c r="AJ292" s="155">
        <v>20.629999160800001</v>
      </c>
      <c r="AK292" s="155">
        <v>255</v>
      </c>
      <c r="AL292" s="155">
        <v>-1.3348000049591</v>
      </c>
      <c r="AM292" s="155">
        <v>-1.58879995346069</v>
      </c>
      <c r="AN292" s="155">
        <v>-1.7473999261855999</v>
      </c>
      <c r="AO292" s="155">
        <v>-2.97360014915466</v>
      </c>
      <c r="AP292" s="155">
        <f t="shared" si="148"/>
        <v>8.4660196767269907E-2</v>
      </c>
      <c r="AQ292" s="155">
        <f t="shared" si="149"/>
        <v>1.2260441468251664</v>
      </c>
      <c r="AR292" s="155">
        <f t="shared" si="150"/>
        <v>0.69235154801704446</v>
      </c>
      <c r="AS292" s="155">
        <f t="shared" si="151"/>
        <v>7.0028011204481793</v>
      </c>
      <c r="AT292" s="155">
        <f t="shared" si="152"/>
        <v>1.3348000049591</v>
      </c>
      <c r="AU292" s="155">
        <f t="shared" si="153"/>
        <v>1.58879995346069</v>
      </c>
      <c r="AV292" s="155">
        <f t="shared" si="154"/>
        <v>1.7473999261855999</v>
      </c>
      <c r="AW292" s="155">
        <f t="shared" si="155"/>
        <v>2.97360014915466</v>
      </c>
      <c r="AX292" s="155">
        <f t="shared" si="156"/>
        <v>4.182562367268182</v>
      </c>
      <c r="AY292" s="155">
        <f t="shared" si="157"/>
        <v>6.5784449539092638</v>
      </c>
      <c r="AZ292" s="155">
        <f t="shared" si="158"/>
        <v>4.6611410794474963</v>
      </c>
      <c r="BA292" s="155">
        <f t="shared" si="159"/>
        <v>2.1225146258763501</v>
      </c>
      <c r="BB292" s="155">
        <f t="shared" si="160"/>
        <v>4.0445370940059089</v>
      </c>
      <c r="BC292" s="155">
        <f t="shared" si="161"/>
        <v>4.6340815167890712</v>
      </c>
      <c r="BD292" s="155">
        <f t="shared" si="162"/>
        <v>4.2255821045774233</v>
      </c>
      <c r="BE292" s="155">
        <f t="shared" si="163"/>
        <v>4.854219291054088</v>
      </c>
      <c r="BF292" s="159">
        <f t="shared" si="164"/>
        <v>4.1378692428826787</v>
      </c>
      <c r="BG292" s="223"/>
      <c r="BH292" s="12"/>
      <c r="BI292" s="12"/>
    </row>
    <row r="293" spans="1:61">
      <c r="A293" s="48" t="s">
        <v>242</v>
      </c>
      <c r="B293" s="46" t="s">
        <v>248</v>
      </c>
      <c r="C293" s="160">
        <v>906</v>
      </c>
      <c r="D293" s="285">
        <f>IF('Datos de Indicador'!E148="No dato","x",ROUND(IF('Datos de Indicador'!E148=0,0,IF(LOG('Datos de Indicador'!E148)&gt;D$302,10,IF(LOG('Datos de Indicador'!E148)&lt;D$301,0,10-(D$302-LOG('Datos de Indicador'!E148))/(D$302-D$301)*10))),1))</f>
        <v>10</v>
      </c>
      <c r="E293" s="153">
        <f>IF('Datos de Indicador'!E148="No dato","x",IF('Datos de Indicador'!E148="No dato","x", ('Datos de Indicador'!E148)/'Datos de Indicador'!AX148))</f>
        <v>6.8846667873202386E-2</v>
      </c>
      <c r="F293" s="154">
        <f t="shared" si="132"/>
        <v>10</v>
      </c>
      <c r="G293" s="155">
        <f t="shared" si="133"/>
        <v>10</v>
      </c>
      <c r="H293" s="285">
        <f>IF('Datos de Indicador'!F148="No dato","x",ROUND(IF('Datos de Indicador'!F148=0,0,IF(LOG('Datos de Indicador'!F148*1/40)&gt;H$302,10,IF(LOG('Datos de Indicador'!F148*1/40)&lt;H$301,0,10-(H$302-LOG('Datos de Indicador'!F148*1/40))/(H$302-H$301)*10))),1))</f>
        <v>0</v>
      </c>
      <c r="I293" s="153">
        <f>IF('Datos de Indicador'!F148="No dato","x",IF('Datos de Indicador'!F148="No dato","x",( 'Datos de Indicador'!F148*1/40)/'Datos de Indicador'!AX148))</f>
        <v>0</v>
      </c>
      <c r="J293" s="154">
        <f t="shared" si="134"/>
        <v>0</v>
      </c>
      <c r="K293" s="156">
        <f t="shared" si="135"/>
        <v>0</v>
      </c>
      <c r="L293" s="286">
        <f>IF('Datos de Indicador'!G148="No dato","x",ROUND(IF('Datos de Indicador'!G148=0,0,IF(LOG('Datos de Indicador'!G148)&gt;L$302,10,IF(LOG('Datos de Indicador'!G148)&lt;L$301,0,10-(L$302-LOG('Datos de Indicador'!G148))/(L$302-L$301)*10))),1))</f>
        <v>0</v>
      </c>
      <c r="M293" s="157">
        <f>IF('Datos de Indicador'!G148="No dato","x",IF('Datos de Indicador'!G148="No dato","x", 'Datos de Indicador'!G148/'Datos de Indicador'!AX148))</f>
        <v>0</v>
      </c>
      <c r="N293" s="158">
        <f t="shared" si="136"/>
        <v>0</v>
      </c>
      <c r="O293" s="156">
        <f t="shared" si="137"/>
        <v>0</v>
      </c>
      <c r="P293" s="155">
        <f t="shared" si="138"/>
        <v>0</v>
      </c>
      <c r="Q293" s="285">
        <f>IF('Datos de Indicador'!I148="No dato","x",ROUND(IF('Datos de Indicador'!I148=0,0,IF(LOG('Datos de Indicador'!I148)&gt;Q$302,10,IF(LOG('Datos de Indicador'!I148)&lt;Q$301,0,10-(Q$302-LOG('Datos de Indicador'!I148))/(Q$302-Q$301)*10))),1))</f>
        <v>0</v>
      </c>
      <c r="R293" s="153">
        <f>IF('Datos de Indicador'!I148="No dato","x",IF('Datos de Indicador'!I148="No dato","x",( 'Datos de Indicador'!I148)/'Datos de Indicador'!AX148))</f>
        <v>0</v>
      </c>
      <c r="S293" s="154">
        <f t="shared" si="139"/>
        <v>0</v>
      </c>
      <c r="T293" s="289">
        <f>IF('Datos de Indicador'!J148="No dato","x",ROUND(IF('Datos de Indicador'!J148=0,0,IF(LOG('Datos de Indicador'!J148)&gt;T$302,10,IF(LOG('Datos de Indicador'!J148)&lt;T$301,0,10-(T$302-LOG('Datos de Indicador'!J148))/(T$302-T$301)*10))),1))</f>
        <v>10</v>
      </c>
      <c r="U293" s="307">
        <f>IF('Datos de Indicador'!J148="No dato","x",IF('Datos de Indicador'!J148="No dato","x", ('Datos de Indicador'!J148)/'Datos de Indicador'!AX148))</f>
        <v>3.1448817362976988E-4</v>
      </c>
      <c r="V293" s="289">
        <f t="shared" si="140"/>
        <v>10</v>
      </c>
      <c r="W293" s="292">
        <f t="shared" si="141"/>
        <v>10</v>
      </c>
      <c r="X293" s="289">
        <f>IF('Datos de Indicador'!K148="No dato","x",ROUND(IF('Datos de Indicador'!K148=0,0,IF(LOG('Datos de Indicador'!K148)&gt;X$302,10,IF(LOG('Datos de Indicador'!K148)&lt;X$301,0,10-(X$302-LOG('Datos de Indicador'!K148))/(X$302-X$301)*10))),1))</f>
        <v>10</v>
      </c>
      <c r="Y293" s="310">
        <f>IF('Datos de Indicador'!K148="No dato","x",IF('Datos de Indicador'!K148="No dato","x", ('Datos de Indicador'!K148)/'Datos de Indicador'!AX148))</f>
        <v>6.0200998805605931E-4</v>
      </c>
      <c r="Z293" s="289">
        <f t="shared" si="142"/>
        <v>10</v>
      </c>
      <c r="AA293" s="291">
        <f t="shared" si="143"/>
        <v>10</v>
      </c>
      <c r="AB293" s="155">
        <f t="shared" si="144"/>
        <v>0</v>
      </c>
      <c r="AC293" s="155">
        <v>0.57800000905990601</v>
      </c>
      <c r="AD293" s="155">
        <f t="shared" si="145"/>
        <v>0.12297872533189488</v>
      </c>
      <c r="AE293" s="155">
        <v>-0.43160000443458602</v>
      </c>
      <c r="AF293" s="155">
        <f t="shared" si="146"/>
        <v>0.43160000443458602</v>
      </c>
      <c r="AG293" s="155">
        <f t="shared" si="147"/>
        <v>4.5472348207823794</v>
      </c>
      <c r="AH293" s="155">
        <v>41.195999145507798</v>
      </c>
      <c r="AI293" s="155">
        <v>153.04400634765599</v>
      </c>
      <c r="AJ293" s="155">
        <v>102.636001587</v>
      </c>
      <c r="AK293" s="155">
        <v>302</v>
      </c>
      <c r="AL293" s="155">
        <v>-1.3793599605560301</v>
      </c>
      <c r="AM293" s="155">
        <v>-1.9414800405502299</v>
      </c>
      <c r="AN293" s="155">
        <v>-1.95000004768371</v>
      </c>
      <c r="AO293" s="155">
        <v>-3.0230801105499201</v>
      </c>
      <c r="AP293" s="155">
        <f t="shared" si="148"/>
        <v>1.5998446270100117</v>
      </c>
      <c r="AQ293" s="155">
        <f t="shared" si="149"/>
        <v>4.7003686572106549</v>
      </c>
      <c r="AR293" s="155">
        <f t="shared" si="150"/>
        <v>3.4445078755051037</v>
      </c>
      <c r="AS293" s="155">
        <f t="shared" si="151"/>
        <v>8.3193277310924376</v>
      </c>
      <c r="AT293" s="155">
        <f t="shared" si="152"/>
        <v>1.3793599605560301</v>
      </c>
      <c r="AU293" s="155">
        <f t="shared" si="153"/>
        <v>1.9414800405502299</v>
      </c>
      <c r="AV293" s="155">
        <f t="shared" si="154"/>
        <v>1.95000004768371</v>
      </c>
      <c r="AW293" s="155">
        <f t="shared" si="155"/>
        <v>3.0230801105499201</v>
      </c>
      <c r="AX293" s="155">
        <f t="shared" si="156"/>
        <v>3.6262860771468173</v>
      </c>
      <c r="AY293" s="155">
        <f t="shared" si="157"/>
        <v>3.4587072464189266</v>
      </c>
      <c r="AZ293" s="155">
        <f t="shared" si="158"/>
        <v>2.1013779075415089</v>
      </c>
      <c r="BA293" s="155">
        <f t="shared" si="159"/>
        <v>1.1332319266210362</v>
      </c>
      <c r="BB293" s="155">
        <f t="shared" si="160"/>
        <v>5.8710217840261381</v>
      </c>
      <c r="BC293" s="155">
        <f t="shared" si="161"/>
        <v>6.3598459839382633</v>
      </c>
      <c r="BD293" s="155">
        <f t="shared" si="162"/>
        <v>5.924314297174436</v>
      </c>
      <c r="BE293" s="155">
        <f t="shared" si="163"/>
        <v>6.575426609618912</v>
      </c>
      <c r="BF293" s="159">
        <f t="shared" si="164"/>
        <v>5.778368924352379</v>
      </c>
      <c r="BG293" s="223"/>
      <c r="BH293" s="12"/>
      <c r="BI293" s="12"/>
    </row>
    <row r="294" spans="1:61">
      <c r="A294" s="48" t="s">
        <v>249</v>
      </c>
      <c r="B294" s="46" t="s">
        <v>258</v>
      </c>
      <c r="C294" s="160">
        <v>1016</v>
      </c>
      <c r="D294" s="285">
        <f>IF('Datos de Indicador'!E164="No dato","x",ROUND(IF('Datos de Indicador'!E164=0,0,IF(LOG('Datos de Indicador'!E164)&gt;D$302,10,IF(LOG('Datos de Indicador'!E164)&lt;D$301,0,10-(D$302-LOG('Datos de Indicador'!E164))/(D$302-D$301)*10))),1))</f>
        <v>10</v>
      </c>
      <c r="E294" s="153">
        <f>IF('Datos de Indicador'!E164="No dato","x",IF('Datos de Indicador'!E164="No dato","x", ('Datos de Indicador'!E164)/'Datos de Indicador'!AX164))</f>
        <v>0.21248280598684599</v>
      </c>
      <c r="F294" s="154">
        <f t="shared" si="132"/>
        <v>10</v>
      </c>
      <c r="G294" s="155">
        <f t="shared" si="133"/>
        <v>10</v>
      </c>
      <c r="H294" s="285">
        <f>IF('Datos de Indicador'!F164="No dato","x",ROUND(IF('Datos de Indicador'!F164=0,0,IF(LOG('Datos de Indicador'!F164*1/40)&gt;H$302,10,IF(LOG('Datos de Indicador'!F164*1/40)&lt;H$301,0,10-(H$302-LOG('Datos de Indicador'!F164*1/40))/(H$302-H$301)*10))),1))</f>
        <v>0</v>
      </c>
      <c r="I294" s="153">
        <f>IF('Datos de Indicador'!F164="No dato","x",IF('Datos de Indicador'!F164="No dato","x",( 'Datos de Indicador'!F164*1/40)/'Datos de Indicador'!AX164))</f>
        <v>0</v>
      </c>
      <c r="J294" s="154">
        <f t="shared" si="134"/>
        <v>0</v>
      </c>
      <c r="K294" s="156">
        <f t="shared" si="135"/>
        <v>0</v>
      </c>
      <c r="L294" s="286">
        <f>IF('Datos de Indicador'!G164="No dato","x",ROUND(IF('Datos de Indicador'!G164=0,0,IF(LOG('Datos de Indicador'!G164)&gt;L$302,10,IF(LOG('Datos de Indicador'!G164)&lt;L$301,0,10-(L$302-LOG('Datos de Indicador'!G164))/(L$302-L$301)*10))),1))</f>
        <v>0</v>
      </c>
      <c r="M294" s="157">
        <f>IF('Datos de Indicador'!G164="No dato","x",IF('Datos de Indicador'!G164="No dato","x", 'Datos de Indicador'!G164/'Datos de Indicador'!AX164))</f>
        <v>0</v>
      </c>
      <c r="N294" s="158">
        <f t="shared" si="136"/>
        <v>0</v>
      </c>
      <c r="O294" s="156">
        <f t="shared" si="137"/>
        <v>0</v>
      </c>
      <c r="P294" s="155">
        <f t="shared" si="138"/>
        <v>0</v>
      </c>
      <c r="Q294" s="285">
        <f>IF('Datos de Indicador'!I164="No dato","x",ROUND(IF('Datos de Indicador'!I164=0,0,IF(LOG('Datos de Indicador'!I164)&gt;Q$302,10,IF(LOG('Datos de Indicador'!I164)&lt;Q$301,0,10-(Q$302-LOG('Datos de Indicador'!I164))/(Q$302-Q$301)*10))),1))</f>
        <v>10</v>
      </c>
      <c r="R294" s="153">
        <f>IF('Datos de Indicador'!I164="No dato","x",IF('Datos de Indicador'!I164="No dato","x",( 'Datos de Indicador'!I164)/'Datos de Indicador'!AX164))</f>
        <v>2.2639973060334578E-2</v>
      </c>
      <c r="S294" s="154">
        <f t="shared" si="139"/>
        <v>10</v>
      </c>
      <c r="T294" s="289">
        <f>IF('Datos de Indicador'!J164="No dato","x",ROUND(IF('Datos de Indicador'!J164=0,0,IF(LOG('Datos de Indicador'!J164)&gt;T$302,10,IF(LOG('Datos de Indicador'!J164)&lt;T$301,0,10-(T$302-LOG('Datos de Indicador'!J164))/(T$302-T$301)*10))),1))</f>
        <v>10</v>
      </c>
      <c r="U294" s="307">
        <f>IF('Datos de Indicador'!J164="No dato","x",IF('Datos de Indicador'!J164="No dato","x", ('Datos de Indicador'!J164)/'Datos de Indicador'!AX164))</f>
        <v>3.3072434596161858E-4</v>
      </c>
      <c r="V294" s="289">
        <f t="shared" si="140"/>
        <v>10</v>
      </c>
      <c r="W294" s="292">
        <f t="shared" si="141"/>
        <v>10</v>
      </c>
      <c r="X294" s="289">
        <f>IF('Datos de Indicador'!K164="No dato","x",ROUND(IF('Datos de Indicador'!K164=0,0,IF(LOG('Datos de Indicador'!K164)&gt;X$302,10,IF(LOG('Datos de Indicador'!K164)&lt;X$301,0,10-(X$302-LOG('Datos de Indicador'!K164))/(X$302-X$301)*10))),1))</f>
        <v>0</v>
      </c>
      <c r="Y294" s="310">
        <f>IF('Datos de Indicador'!K164="No dato","x",IF('Datos de Indicador'!K164="No dato","x", ('Datos de Indicador'!K164)/'Datos de Indicador'!AX164))</f>
        <v>0</v>
      </c>
      <c r="Z294" s="289">
        <f t="shared" si="142"/>
        <v>0</v>
      </c>
      <c r="AA294" s="291">
        <f t="shared" si="143"/>
        <v>0</v>
      </c>
      <c r="AB294" s="155">
        <f t="shared" si="144"/>
        <v>10</v>
      </c>
      <c r="AC294" s="155">
        <v>0</v>
      </c>
      <c r="AD294" s="155">
        <f t="shared" si="145"/>
        <v>0</v>
      </c>
      <c r="AE294" s="155">
        <v>-0.439319998025894</v>
      </c>
      <c r="AF294" s="155">
        <f t="shared" si="146"/>
        <v>0.439319998025894</v>
      </c>
      <c r="AG294" s="155">
        <f t="shared" si="147"/>
        <v>4.7361724992835779</v>
      </c>
      <c r="AH294" s="155">
        <v>0</v>
      </c>
      <c r="AI294" s="155">
        <v>1.1999999999999999E-14</v>
      </c>
      <c r="AJ294" s="155">
        <v>1.4210854926999999E-15</v>
      </c>
      <c r="AK294" s="155">
        <v>43</v>
      </c>
      <c r="AL294" s="155">
        <v>-1.29900002479553</v>
      </c>
      <c r="AM294" s="155">
        <v>-1.50499999523162</v>
      </c>
      <c r="AN294" s="155">
        <v>-1.625</v>
      </c>
      <c r="AO294" s="155">
        <v>-3.0009999275207502</v>
      </c>
      <c r="AP294" s="155">
        <f t="shared" si="148"/>
        <v>0</v>
      </c>
      <c r="AQ294" s="155">
        <f t="shared" si="149"/>
        <v>3.6855036164173016E-16</v>
      </c>
      <c r="AR294" s="155">
        <f t="shared" si="150"/>
        <v>4.7692233677107696E-17</v>
      </c>
      <c r="AS294" s="155">
        <f t="shared" si="151"/>
        <v>1.0644257703081232</v>
      </c>
      <c r="AT294" s="155">
        <f t="shared" si="152"/>
        <v>1.29900002479553</v>
      </c>
      <c r="AU294" s="155">
        <f t="shared" si="153"/>
        <v>1.50499999523162</v>
      </c>
      <c r="AV294" s="155">
        <f t="shared" si="154"/>
        <v>1.625</v>
      </c>
      <c r="AW294" s="155">
        <f t="shared" si="155"/>
        <v>3.0009999275207502</v>
      </c>
      <c r="AX294" s="155">
        <f t="shared" si="156"/>
        <v>4.6294811284076376</v>
      </c>
      <c r="AY294" s="155">
        <f t="shared" si="157"/>
        <v>7.3197226702975184</v>
      </c>
      <c r="AZ294" s="155">
        <f t="shared" si="158"/>
        <v>6.2076101584249868</v>
      </c>
      <c r="BA294" s="155">
        <f t="shared" si="159"/>
        <v>1.5746943378920577</v>
      </c>
      <c r="BB294" s="155">
        <f t="shared" si="160"/>
        <v>4.1049135214012731</v>
      </c>
      <c r="BC294" s="155">
        <f t="shared" si="161"/>
        <v>4.5532871117162532</v>
      </c>
      <c r="BD294" s="155">
        <f t="shared" si="162"/>
        <v>4.3679350264041643</v>
      </c>
      <c r="BE294" s="155">
        <f t="shared" si="163"/>
        <v>3.7731866847000304</v>
      </c>
      <c r="BF294" s="159">
        <f t="shared" si="164"/>
        <v>4.1226954165472627</v>
      </c>
      <c r="BG294" s="223"/>
      <c r="BH294" s="12"/>
      <c r="BI294" s="12"/>
    </row>
    <row r="295" spans="1:61">
      <c r="A295" s="48" t="s">
        <v>265</v>
      </c>
      <c r="B295" s="46" t="s">
        <v>279</v>
      </c>
      <c r="C295" s="160">
        <v>1219</v>
      </c>
      <c r="D295" s="285">
        <f>IF('Datos de Indicador'!E188="No dato","x",ROUND(IF('Datos de Indicador'!E188=0,0,IF(LOG('Datos de Indicador'!E188)&gt;D$302,10,IF(LOG('Datos de Indicador'!E188)&lt;D$301,0,10-(D$302-LOG('Datos de Indicador'!E188))/(D$302-D$301)*10))),1))</f>
        <v>0</v>
      </c>
      <c r="E295" s="153">
        <f>IF('Datos de Indicador'!E188="No dato","x",IF('Datos de Indicador'!E188="No dato","x", ('Datos de Indicador'!E188)/'Datos de Indicador'!AX188))</f>
        <v>0</v>
      </c>
      <c r="F295" s="154">
        <f t="shared" si="132"/>
        <v>0</v>
      </c>
      <c r="G295" s="155">
        <f t="shared" si="133"/>
        <v>0</v>
      </c>
      <c r="H295" s="285">
        <f>IF('Datos de Indicador'!F188="No dato","x",ROUND(IF('Datos de Indicador'!F188=0,0,IF(LOG('Datos de Indicador'!F188*1/40)&gt;H$302,10,IF(LOG('Datos de Indicador'!F188*1/40)&lt;H$301,0,10-(H$302-LOG('Datos de Indicador'!F188*1/40))/(H$302-H$301)*10))),1))</f>
        <v>0</v>
      </c>
      <c r="I295" s="153">
        <f>IF('Datos de Indicador'!F188="No dato","x",IF('Datos de Indicador'!F188="No dato","x",( 'Datos de Indicador'!F188*1/40)/'Datos de Indicador'!AX188))</f>
        <v>0</v>
      </c>
      <c r="J295" s="154">
        <f t="shared" si="134"/>
        <v>0</v>
      </c>
      <c r="K295" s="156">
        <f t="shared" si="135"/>
        <v>0</v>
      </c>
      <c r="L295" s="286">
        <f>IF('Datos de Indicador'!G188="No dato","x",ROUND(IF('Datos de Indicador'!G188=0,0,IF(LOG('Datos de Indicador'!G188)&gt;L$302,10,IF(LOG('Datos de Indicador'!G188)&lt;L$301,0,10-(L$302-LOG('Datos de Indicador'!G188))/(L$302-L$301)*10))),1))</f>
        <v>0</v>
      </c>
      <c r="M295" s="157">
        <f>IF('Datos de Indicador'!G188="No dato","x",IF('Datos de Indicador'!G188="No dato","x", 'Datos de Indicador'!G188/'Datos de Indicador'!AX188))</f>
        <v>0</v>
      </c>
      <c r="N295" s="158">
        <f t="shared" si="136"/>
        <v>0</v>
      </c>
      <c r="O295" s="156">
        <f t="shared" si="137"/>
        <v>0</v>
      </c>
      <c r="P295" s="155">
        <f t="shared" si="138"/>
        <v>0</v>
      </c>
      <c r="Q295" s="285">
        <f>IF('Datos de Indicador'!I188="No dato","x",ROUND(IF('Datos de Indicador'!I188=0,0,IF(LOG('Datos de Indicador'!I188)&gt;Q$302,10,IF(LOG('Datos de Indicador'!I188)&lt;Q$301,0,10-(Q$302-LOG('Datos de Indicador'!I188))/(Q$302-Q$301)*10))),1))</f>
        <v>10</v>
      </c>
      <c r="R295" s="153">
        <f>IF('Datos de Indicador'!I188="No dato","x",IF('Datos de Indicador'!I188="No dato","x",( 'Datos de Indicador'!I188)/'Datos de Indicador'!AX188))</f>
        <v>7.9147021245321858E-2</v>
      </c>
      <c r="S295" s="154">
        <f t="shared" si="139"/>
        <v>10</v>
      </c>
      <c r="T295" s="289">
        <f>IF('Datos de Indicador'!J188="No dato","x",ROUND(IF('Datos de Indicador'!J188=0,0,IF(LOG('Datos de Indicador'!J188)&gt;T$302,10,IF(LOG('Datos de Indicador'!J188)&lt;T$301,0,10-(T$302-LOG('Datos de Indicador'!J188))/(T$302-T$301)*10))),1))</f>
        <v>10</v>
      </c>
      <c r="U295" s="307">
        <f>IF('Datos de Indicador'!J188="No dato","x",IF('Datos de Indicador'!J188="No dato","x", ('Datos de Indicador'!J188)/'Datos de Indicador'!AX188))</f>
        <v>3.3879447779926056E-4</v>
      </c>
      <c r="V295" s="289">
        <f t="shared" si="140"/>
        <v>10</v>
      </c>
      <c r="W295" s="292">
        <f t="shared" si="141"/>
        <v>10</v>
      </c>
      <c r="X295" s="289">
        <f>IF('Datos de Indicador'!K188="No dato","x",ROUND(IF('Datos de Indicador'!K188=0,0,IF(LOG('Datos de Indicador'!K188)&gt;X$302,10,IF(LOG('Datos de Indicador'!K188)&lt;X$301,0,10-(X$302-LOG('Datos de Indicador'!K188))/(X$302-X$301)*10))),1))</f>
        <v>0</v>
      </c>
      <c r="Y295" s="310">
        <f>IF('Datos de Indicador'!K188="No dato","x",IF('Datos de Indicador'!K188="No dato","x", ('Datos de Indicador'!K188)/'Datos de Indicador'!AX188))</f>
        <v>0</v>
      </c>
      <c r="Z295" s="289">
        <f t="shared" si="142"/>
        <v>0</v>
      </c>
      <c r="AA295" s="291">
        <f t="shared" si="143"/>
        <v>0</v>
      </c>
      <c r="AB295" s="155">
        <f t="shared" si="144"/>
        <v>10</v>
      </c>
      <c r="AC295" s="155">
        <v>0</v>
      </c>
      <c r="AD295" s="155">
        <f t="shared" si="145"/>
        <v>0</v>
      </c>
      <c r="AE295" s="155">
        <v>-0.43571999669075001</v>
      </c>
      <c r="AF295" s="155">
        <f t="shared" si="146"/>
        <v>0.43571999669075001</v>
      </c>
      <c r="AG295" s="155">
        <f t="shared" si="147"/>
        <v>4.6480667402802105</v>
      </c>
      <c r="AH295" s="155">
        <v>0</v>
      </c>
      <c r="AI295" s="155">
        <v>0.20399999618530301</v>
      </c>
      <c r="AJ295" s="155">
        <v>2.4000000208599999E-2</v>
      </c>
      <c r="AK295" s="155">
        <v>93</v>
      </c>
      <c r="AL295" s="155">
        <v>-1.20924007892608</v>
      </c>
      <c r="AM295" s="155">
        <v>-1.5121999979019101</v>
      </c>
      <c r="AN295" s="155">
        <v>-1.64779996871948</v>
      </c>
      <c r="AO295" s="155">
        <v>-2.94639992713928</v>
      </c>
      <c r="AP295" s="155">
        <f t="shared" si="148"/>
        <v>0</v>
      </c>
      <c r="AQ295" s="155">
        <f t="shared" si="149"/>
        <v>6.2653560307504158E-3</v>
      </c>
      <c r="AR295" s="155">
        <f t="shared" si="150"/>
        <v>8.0545021680889103E-4</v>
      </c>
      <c r="AS295" s="155">
        <f t="shared" si="151"/>
        <v>2.4649859943977592</v>
      </c>
      <c r="AT295" s="155">
        <f t="shared" si="152"/>
        <v>1.20924007892608</v>
      </c>
      <c r="AU295" s="155">
        <f t="shared" si="153"/>
        <v>1.5121999979019101</v>
      </c>
      <c r="AV295" s="155">
        <f t="shared" si="154"/>
        <v>1.64779996871948</v>
      </c>
      <c r="AW295" s="155">
        <f t="shared" si="155"/>
        <v>2.94639992713928</v>
      </c>
      <c r="AX295" s="155">
        <f t="shared" si="156"/>
        <v>5.7500237550971516</v>
      </c>
      <c r="AY295" s="155">
        <f t="shared" si="157"/>
        <v>7.2560328827342291</v>
      </c>
      <c r="AZ295" s="155">
        <f t="shared" si="158"/>
        <v>5.9195426103051894</v>
      </c>
      <c r="BA295" s="155">
        <f t="shared" si="159"/>
        <v>2.6663450634299375</v>
      </c>
      <c r="BB295" s="155">
        <f t="shared" si="160"/>
        <v>2.6250039591828584</v>
      </c>
      <c r="BC295" s="155">
        <f t="shared" si="161"/>
        <v>2.8770497064608302</v>
      </c>
      <c r="BD295" s="155">
        <f t="shared" si="162"/>
        <v>2.6533913434203331</v>
      </c>
      <c r="BE295" s="155">
        <f t="shared" si="163"/>
        <v>2.5218885096379497</v>
      </c>
      <c r="BF295" s="159">
        <f t="shared" si="164"/>
        <v>2.4413444567133684</v>
      </c>
      <c r="BG295" s="223"/>
      <c r="BH295" s="12"/>
      <c r="BI295" s="12"/>
    </row>
    <row r="296" spans="1:61">
      <c r="A296" s="48" t="s">
        <v>170</v>
      </c>
      <c r="B296" s="46" t="s">
        <v>215</v>
      </c>
      <c r="C296" s="160">
        <v>718</v>
      </c>
      <c r="D296" s="285">
        <f>IF('Datos de Indicador'!E113="No dato","x",ROUND(IF('Datos de Indicador'!E113=0,0,IF(LOG('Datos de Indicador'!E113)&gt;D$302,10,IF(LOG('Datos de Indicador'!E113)&lt;D$301,0,10-(D$302-LOG('Datos de Indicador'!E113))/(D$302-D$301)*10))),1))</f>
        <v>0</v>
      </c>
      <c r="E296" s="153">
        <f>IF('Datos de Indicador'!E113="No dato","x",IF('Datos de Indicador'!E113="No dato","x", ('Datos de Indicador'!E113)/'Datos de Indicador'!AX113))</f>
        <v>0</v>
      </c>
      <c r="F296" s="154">
        <f t="shared" si="132"/>
        <v>0</v>
      </c>
      <c r="G296" s="155">
        <f t="shared" si="133"/>
        <v>0</v>
      </c>
      <c r="H296" s="285">
        <f>IF('Datos de Indicador'!F113="No dato","x",ROUND(IF('Datos de Indicador'!F113=0,0,IF(LOG('Datos de Indicador'!F113*1/40)&gt;H$302,10,IF(LOG('Datos de Indicador'!F113*1/40)&lt;H$301,0,10-(H$302-LOG('Datos de Indicador'!F113*1/40))/(H$302-H$301)*10))),1))</f>
        <v>0</v>
      </c>
      <c r="I296" s="153">
        <f>IF('Datos de Indicador'!F113="No dato","x",IF('Datos de Indicador'!F113="No dato","x",( 'Datos de Indicador'!F113*1/40)/'Datos de Indicador'!AX113))</f>
        <v>0</v>
      </c>
      <c r="J296" s="154">
        <f t="shared" si="134"/>
        <v>0</v>
      </c>
      <c r="K296" s="156">
        <f t="shared" si="135"/>
        <v>0</v>
      </c>
      <c r="L296" s="286">
        <f>IF('Datos de Indicador'!G113="No dato","x",ROUND(IF('Datos de Indicador'!G113=0,0,IF(LOG('Datos de Indicador'!G113)&gt;L$302,10,IF(LOG('Datos de Indicador'!G113)&lt;L$301,0,10-(L$302-LOG('Datos de Indicador'!G113))/(L$302-L$301)*10))),1))</f>
        <v>0</v>
      </c>
      <c r="M296" s="157">
        <f>IF('Datos de Indicador'!G113="No dato","x",IF('Datos de Indicador'!G113="No dato","x", 'Datos de Indicador'!G113/'Datos de Indicador'!AX113))</f>
        <v>0</v>
      </c>
      <c r="N296" s="158">
        <f t="shared" si="136"/>
        <v>0</v>
      </c>
      <c r="O296" s="156">
        <f t="shared" si="137"/>
        <v>0</v>
      </c>
      <c r="P296" s="155">
        <f t="shared" si="138"/>
        <v>0</v>
      </c>
      <c r="Q296" s="285">
        <f>IF('Datos de Indicador'!I113="No dato","x",ROUND(IF('Datos de Indicador'!I113=0,0,IF(LOG('Datos de Indicador'!I113)&gt;Q$302,10,IF(LOG('Datos de Indicador'!I113)&lt;Q$301,0,10-(Q$302-LOG('Datos de Indicador'!I113))/(Q$302-Q$301)*10))),1))</f>
        <v>10</v>
      </c>
      <c r="R296" s="153">
        <f>IF('Datos de Indicador'!I113="No dato","x",IF('Datos de Indicador'!I113="No dato","x",( 'Datos de Indicador'!I113)/'Datos de Indicador'!AX113))</f>
        <v>0.17376064471190933</v>
      </c>
      <c r="S296" s="154">
        <f t="shared" si="139"/>
        <v>10</v>
      </c>
      <c r="T296" s="289">
        <f>IF('Datos de Indicador'!J113="No dato","x",ROUND(IF('Datos de Indicador'!J113=0,0,IF(LOG('Datos de Indicador'!J113)&gt;T$302,10,IF(LOG('Datos de Indicador'!J113)&lt;T$301,0,10-(T$302-LOG('Datos de Indicador'!J113))/(T$302-T$301)*10))),1))</f>
        <v>10</v>
      </c>
      <c r="U296" s="307">
        <f>IF('Datos de Indicador'!J113="No dato","x",IF('Datos de Indicador'!J113="No dato","x", ('Datos de Indicador'!J113)/'Datos de Indicador'!AX113))</f>
        <v>3.237789944351655E-4</v>
      </c>
      <c r="V296" s="289">
        <f t="shared" si="140"/>
        <v>10</v>
      </c>
      <c r="W296" s="292">
        <f t="shared" si="141"/>
        <v>10</v>
      </c>
      <c r="X296" s="289">
        <f>IF('Datos de Indicador'!K113="No dato","x",ROUND(IF('Datos de Indicador'!K113=0,0,IF(LOG('Datos de Indicador'!K113)&gt;X$302,10,IF(LOG('Datos de Indicador'!K113)&lt;X$301,0,10-(X$302-LOG('Datos de Indicador'!K113))/(X$302-X$301)*10))),1))</f>
        <v>10</v>
      </c>
      <c r="Y296" s="310">
        <f>IF('Datos de Indicador'!K113="No dato","x",IF('Datos de Indicador'!K113="No dato","x", ('Datos de Indicador'!K113)/'Datos de Indicador'!AX113))</f>
        <v>9.6734088375094581E-4</v>
      </c>
      <c r="Z296" s="289">
        <f t="shared" si="142"/>
        <v>10</v>
      </c>
      <c r="AA296" s="291">
        <f t="shared" si="143"/>
        <v>10</v>
      </c>
      <c r="AB296" s="155">
        <f t="shared" si="144"/>
        <v>10</v>
      </c>
      <c r="AC296" s="155">
        <v>1.3E-14</v>
      </c>
      <c r="AD296" s="155">
        <f t="shared" si="145"/>
        <v>2.7659574468085107E-15</v>
      </c>
      <c r="AE296" s="155">
        <v>-0.44067999720573398</v>
      </c>
      <c r="AF296" s="155">
        <f t="shared" si="146"/>
        <v>0.44067999720573398</v>
      </c>
      <c r="AG296" s="155">
        <f t="shared" si="147"/>
        <v>4.7694568647125601</v>
      </c>
      <c r="AH296" s="155">
        <v>0.44999998807907099</v>
      </c>
      <c r="AI296" s="155">
        <v>4.38000011444091</v>
      </c>
      <c r="AJ296" s="155">
        <v>1.7099999189399999</v>
      </c>
      <c r="AK296" s="155">
        <v>175</v>
      </c>
      <c r="AL296" s="155">
        <v>-1.3148000240325901</v>
      </c>
      <c r="AM296" s="155">
        <v>-1.5825999975204399</v>
      </c>
      <c r="AN296" s="155">
        <v>-1.79480004310607</v>
      </c>
      <c r="AO296" s="155">
        <v>-2.9691998958587602</v>
      </c>
      <c r="AP296" s="155">
        <f t="shared" si="148"/>
        <v>1.7475727692391106E-2</v>
      </c>
      <c r="AQ296" s="155">
        <f t="shared" si="149"/>
        <v>0.1345208855140014</v>
      </c>
      <c r="AR296" s="155">
        <f t="shared" si="150"/>
        <v>5.7388324728425186E-2</v>
      </c>
      <c r="AS296" s="155">
        <f t="shared" si="151"/>
        <v>4.7619047619047619</v>
      </c>
      <c r="AT296" s="155">
        <f t="shared" si="152"/>
        <v>1.3148000240325901</v>
      </c>
      <c r="AU296" s="155">
        <f t="shared" si="153"/>
        <v>1.5825999975204399</v>
      </c>
      <c r="AV296" s="155">
        <f t="shared" si="154"/>
        <v>1.79480004310607</v>
      </c>
      <c r="AW296" s="155">
        <f t="shared" si="155"/>
        <v>2.9691998958587602</v>
      </c>
      <c r="AX296" s="155">
        <f t="shared" si="156"/>
        <v>4.4322375530545752</v>
      </c>
      <c r="AY296" s="155">
        <f t="shared" si="157"/>
        <v>6.6332885275603797</v>
      </c>
      <c r="AZ296" s="155">
        <f t="shared" si="158"/>
        <v>4.0622615094853973</v>
      </c>
      <c r="BA296" s="155">
        <f t="shared" si="159"/>
        <v>2.2104915428994061</v>
      </c>
      <c r="BB296" s="155">
        <f t="shared" si="160"/>
        <v>4.074952213457828</v>
      </c>
      <c r="BC296" s="155">
        <f t="shared" si="161"/>
        <v>4.4613015688457303</v>
      </c>
      <c r="BD296" s="155">
        <f t="shared" si="162"/>
        <v>4.0199416390356371</v>
      </c>
      <c r="BE296" s="155">
        <f t="shared" si="163"/>
        <v>4.4953993841340276</v>
      </c>
      <c r="BF296" s="159">
        <f t="shared" si="164"/>
        <v>4.1282428107854274</v>
      </c>
      <c r="BG296" s="223"/>
      <c r="BH296" s="12"/>
      <c r="BI296" s="12"/>
    </row>
    <row r="297" spans="1:61">
      <c r="A297" s="48" t="s">
        <v>294</v>
      </c>
      <c r="B297" s="46" t="s">
        <v>314</v>
      </c>
      <c r="C297" s="160">
        <v>1522</v>
      </c>
      <c r="D297" s="285">
        <f>IF('Datos de Indicador'!E254="No dato","x",ROUND(IF('Datos de Indicador'!E254=0,0,IF(LOG('Datos de Indicador'!E254)&gt;D$302,10,IF(LOG('Datos de Indicador'!E254)&lt;D$301,0,10-(D$302-LOG('Datos de Indicador'!E254))/(D$302-D$301)*10))),1))</f>
        <v>10</v>
      </c>
      <c r="E297" s="153">
        <f>IF('Datos de Indicador'!E254="No dato","x",IF('Datos de Indicador'!E254="No dato","x", ('Datos de Indicador'!E254)/'Datos de Indicador'!AX254))</f>
        <v>3.316799790050244E-3</v>
      </c>
      <c r="F297" s="154">
        <f t="shared" si="132"/>
        <v>10</v>
      </c>
      <c r="G297" s="155">
        <f t="shared" si="133"/>
        <v>10</v>
      </c>
      <c r="H297" s="285">
        <f>IF('Datos de Indicador'!F254="No dato","x",ROUND(IF('Datos de Indicador'!F254=0,0,IF(LOG('Datos de Indicador'!F254*1/40)&gt;H$302,10,IF(LOG('Datos de Indicador'!F254*1/40)&lt;H$301,0,10-(H$302-LOG('Datos de Indicador'!F254*1/40))/(H$302-H$301)*10))),1))</f>
        <v>0</v>
      </c>
      <c r="I297" s="153">
        <f>IF('Datos de Indicador'!F254="No dato","x",IF('Datos de Indicador'!F254="No dato","x",( 'Datos de Indicador'!F254*1/40)/'Datos de Indicador'!AX254))</f>
        <v>0</v>
      </c>
      <c r="J297" s="154">
        <f t="shared" si="134"/>
        <v>0</v>
      </c>
      <c r="K297" s="156">
        <f t="shared" si="135"/>
        <v>0</v>
      </c>
      <c r="L297" s="286">
        <f>IF('Datos de Indicador'!G254="No dato","x",ROUND(IF('Datos de Indicador'!G254=0,0,IF(LOG('Datos de Indicador'!G254)&gt;L$302,10,IF(LOG('Datos de Indicador'!G254)&lt;L$301,0,10-(L$302-LOG('Datos de Indicador'!G254))/(L$302-L$301)*10))),1))</f>
        <v>0</v>
      </c>
      <c r="M297" s="157">
        <f>IF('Datos de Indicador'!G254="No dato","x",IF('Datos de Indicador'!G254="No dato","x", 'Datos de Indicador'!G254/'Datos de Indicador'!AX254))</f>
        <v>0</v>
      </c>
      <c r="N297" s="158">
        <f t="shared" si="136"/>
        <v>0</v>
      </c>
      <c r="O297" s="156">
        <f t="shared" si="137"/>
        <v>0</v>
      </c>
      <c r="P297" s="155">
        <f t="shared" si="138"/>
        <v>0</v>
      </c>
      <c r="Q297" s="285">
        <f>IF('Datos de Indicador'!I254="No dato","x",ROUND(IF('Datos de Indicador'!I254=0,0,IF(LOG('Datos de Indicador'!I254)&gt;Q$302,10,IF(LOG('Datos de Indicador'!I254)&lt;Q$301,0,10-(Q$302-LOG('Datos de Indicador'!I254))/(Q$302-Q$301)*10))),1))</f>
        <v>10</v>
      </c>
      <c r="R297" s="153">
        <f>IF('Datos de Indicador'!I254="No dato","x",IF('Datos de Indicador'!I254="No dato","x",( 'Datos de Indicador'!I254)/'Datos de Indicador'!AX254))</f>
        <v>2.5397147900290797E-3</v>
      </c>
      <c r="S297" s="154">
        <f t="shared" si="139"/>
        <v>10</v>
      </c>
      <c r="T297" s="289">
        <f>IF('Datos de Indicador'!J254="No dato","x",ROUND(IF('Datos de Indicador'!J254=0,0,IF(LOG('Datos de Indicador'!J254)&gt;T$302,10,IF(LOG('Datos de Indicador'!J254)&lt;T$301,0,10-(T$302-LOG('Datos de Indicador'!J254))/(T$302-T$301)*10))),1))</f>
        <v>10</v>
      </c>
      <c r="U297" s="307">
        <f>IF('Datos de Indicador'!J254="No dato","x",IF('Datos de Indicador'!J254="No dato","x", ('Datos de Indicador'!J254)/'Datos de Indicador'!AX254))</f>
        <v>3.3321058045181521E-4</v>
      </c>
      <c r="V297" s="289">
        <f t="shared" si="140"/>
        <v>10</v>
      </c>
      <c r="W297" s="292">
        <f t="shared" si="141"/>
        <v>10</v>
      </c>
      <c r="X297" s="289">
        <f>IF('Datos de Indicador'!K254="No dato","x",ROUND(IF('Datos de Indicador'!K254=0,0,IF(LOG('Datos de Indicador'!K254)&gt;X$302,10,IF(LOG('Datos de Indicador'!K254)&lt;X$301,0,10-(X$302-LOG('Datos de Indicador'!K254))/(X$302-X$301)*10))),1))</f>
        <v>10</v>
      </c>
      <c r="Y297" s="310">
        <f>IF('Datos de Indicador'!K254="No dato","x",IF('Datos de Indicador'!K254="No dato","x", ('Datos de Indicador'!K254)/'Datos de Indicador'!AX254))</f>
        <v>1.6223014367517498E-5</v>
      </c>
      <c r="Z297" s="289">
        <f t="shared" si="142"/>
        <v>10</v>
      </c>
      <c r="AA297" s="291">
        <f t="shared" si="143"/>
        <v>10</v>
      </c>
      <c r="AB297" s="155">
        <f t="shared" si="144"/>
        <v>10</v>
      </c>
      <c r="AC297" s="155">
        <v>0</v>
      </c>
      <c r="AD297" s="155">
        <f t="shared" si="145"/>
        <v>0</v>
      </c>
      <c r="AE297" s="155">
        <v>-0.42043998837471003</v>
      </c>
      <c r="AF297" s="155">
        <f t="shared" si="146"/>
        <v>0.42043998837471003</v>
      </c>
      <c r="AG297" s="155">
        <f t="shared" si="147"/>
        <v>4.2741066761213409</v>
      </c>
      <c r="AH297" s="155">
        <v>0</v>
      </c>
      <c r="AI297" s="155">
        <v>0.230000004172325</v>
      </c>
      <c r="AJ297" s="155">
        <v>8.0000003799800008E-3</v>
      </c>
      <c r="AK297" s="155">
        <v>56</v>
      </c>
      <c r="AL297" s="155">
        <v>-1.4304399490356401</v>
      </c>
      <c r="AM297" s="155">
        <v>-2.00496006011962</v>
      </c>
      <c r="AN297" s="155">
        <v>-1.9164799451828001</v>
      </c>
      <c r="AO297" s="155">
        <v>-3.0169599056243901</v>
      </c>
      <c r="AP297" s="155">
        <f t="shared" si="148"/>
        <v>0</v>
      </c>
      <c r="AQ297" s="155">
        <f t="shared" si="149"/>
        <v>7.0638820596091514E-3</v>
      </c>
      <c r="AR297" s="155">
        <f t="shared" si="150"/>
        <v>2.6848341602168593E-4</v>
      </c>
      <c r="AS297" s="155">
        <f t="shared" si="151"/>
        <v>1.4285714285714284</v>
      </c>
      <c r="AT297" s="155">
        <f t="shared" si="152"/>
        <v>1.4304399490356401</v>
      </c>
      <c r="AU297" s="155">
        <f t="shared" si="153"/>
        <v>2.00496006011962</v>
      </c>
      <c r="AV297" s="155">
        <f t="shared" si="154"/>
        <v>1.9164799451828001</v>
      </c>
      <c r="AW297" s="155">
        <f t="shared" si="155"/>
        <v>3.0169599056243901</v>
      </c>
      <c r="AX297" s="155">
        <f t="shared" si="156"/>
        <v>2.9886151883356735</v>
      </c>
      <c r="AY297" s="155">
        <f t="shared" si="157"/>
        <v>2.8971756545528651</v>
      </c>
      <c r="AZ297" s="155">
        <f t="shared" si="158"/>
        <v>2.5248896175339608</v>
      </c>
      <c r="BA297" s="155">
        <f t="shared" si="159"/>
        <v>1.2555968735206104</v>
      </c>
      <c r="BB297" s="155">
        <f t="shared" si="160"/>
        <v>5.4981025313892786</v>
      </c>
      <c r="BC297" s="155">
        <f t="shared" si="161"/>
        <v>5.4840399227687451</v>
      </c>
      <c r="BD297" s="155">
        <f t="shared" si="162"/>
        <v>5.4208596834916634</v>
      </c>
      <c r="BE297" s="155">
        <f t="shared" si="163"/>
        <v>5.447361383682007</v>
      </c>
      <c r="BF297" s="159">
        <f t="shared" si="164"/>
        <v>5.71235111268689</v>
      </c>
      <c r="BG297" s="223"/>
      <c r="BH297" s="12"/>
      <c r="BI297" s="12"/>
    </row>
    <row r="298" spans="1:61">
      <c r="A298" s="49" t="s">
        <v>351</v>
      </c>
      <c r="B298" s="46" t="s">
        <v>360</v>
      </c>
      <c r="C298" s="160">
        <v>1811</v>
      </c>
      <c r="D298" s="285">
        <f>IF('Datos de Indicador'!E303="No dato","x",ROUND(IF('Datos de Indicador'!E303=0,0,IF(LOG('Datos de Indicador'!E303)&gt;D$302,10,IF(LOG('Datos de Indicador'!E303)&lt;D$301,0,10-(D$302-LOG('Datos de Indicador'!E303))/(D$302-D$301)*10))),1))</f>
        <v>10</v>
      </c>
      <c r="E298" s="153">
        <f>IF('Datos de Indicador'!E303="No dato","x",IF('Datos de Indicador'!E303="No dato","x", ('Datos de Indicador'!E303)/'Datos de Indicador'!AX303))</f>
        <v>1.8875853411174311E-2</v>
      </c>
      <c r="F298" s="154">
        <f t="shared" si="132"/>
        <v>10</v>
      </c>
      <c r="G298" s="155">
        <f t="shared" si="133"/>
        <v>10</v>
      </c>
      <c r="H298" s="285">
        <f>IF('Datos de Indicador'!F303="No dato","x",ROUND(IF('Datos de Indicador'!F303=0,0,IF(LOG('Datos de Indicador'!F303*1/40)&gt;H$302,10,IF(LOG('Datos de Indicador'!F303*1/40)&lt;H$301,0,10-(H$302-LOG('Datos de Indicador'!F303*1/40))/(H$302-H$301)*10))),1))</f>
        <v>0</v>
      </c>
      <c r="I298" s="153">
        <f>IF('Datos de Indicador'!F303="No dato","x",IF('Datos de Indicador'!F303="No dato","x",( 'Datos de Indicador'!F303*1/40)/'Datos de Indicador'!AX303))</f>
        <v>0</v>
      </c>
      <c r="J298" s="154">
        <f t="shared" si="134"/>
        <v>0</v>
      </c>
      <c r="K298" s="156">
        <f t="shared" si="135"/>
        <v>0</v>
      </c>
      <c r="L298" s="286">
        <f>IF('Datos de Indicador'!G303="No dato","x",ROUND(IF('Datos de Indicador'!G303=0,0,IF(LOG('Datos de Indicador'!G303)&gt;L$302,10,IF(LOG('Datos de Indicador'!G303)&lt;L$301,0,10-(L$302-LOG('Datos de Indicador'!G303))/(L$302-L$301)*10))),1))</f>
        <v>0</v>
      </c>
      <c r="M298" s="157">
        <f>IF('Datos de Indicador'!G303="No dato","x",IF('Datos de Indicador'!G303="No dato","x", 'Datos de Indicador'!G303/'Datos de Indicador'!AX303))</f>
        <v>0</v>
      </c>
      <c r="N298" s="158">
        <f t="shared" si="136"/>
        <v>0</v>
      </c>
      <c r="O298" s="156">
        <f t="shared" si="137"/>
        <v>0</v>
      </c>
      <c r="P298" s="155">
        <f t="shared" si="138"/>
        <v>0</v>
      </c>
      <c r="Q298" s="285">
        <f>IF('Datos de Indicador'!I303="No dato","x",ROUND(IF('Datos de Indicador'!I303=0,0,IF(LOG('Datos de Indicador'!I303)&gt;Q$302,10,IF(LOG('Datos de Indicador'!I303)&lt;Q$301,0,10-(Q$302-LOG('Datos de Indicador'!I303))/(Q$302-Q$301)*10))),1))</f>
        <v>10</v>
      </c>
      <c r="R298" s="153">
        <f>IF('Datos de Indicador'!I303="No dato","x",IF('Datos de Indicador'!I303="No dato","x",( 'Datos de Indicador'!I303)/'Datos de Indicador'!AX303))</f>
        <v>2.4385073784770644E-2</v>
      </c>
      <c r="S298" s="154">
        <f t="shared" si="139"/>
        <v>10</v>
      </c>
      <c r="T298" s="289">
        <f>IF('Datos de Indicador'!J303="No dato","x",ROUND(IF('Datos de Indicador'!J303=0,0,IF(LOG('Datos de Indicador'!J303)&gt;T$302,10,IF(LOG('Datos de Indicador'!J303)&lt;T$301,0,10-(T$302-LOG('Datos de Indicador'!J303))/(T$302-T$301)*10))),1))</f>
        <v>10</v>
      </c>
      <c r="U298" s="307">
        <f>IF('Datos de Indicador'!J303="No dato","x",IF('Datos de Indicador'!J303="No dato","x", ('Datos de Indicador'!J303)/'Datos de Indicador'!AX303))</f>
        <v>3.6062814675033025E-4</v>
      </c>
      <c r="V298" s="289">
        <f t="shared" si="140"/>
        <v>10</v>
      </c>
      <c r="W298" s="292">
        <f t="shared" si="141"/>
        <v>10</v>
      </c>
      <c r="X298" s="289">
        <f>IF('Datos de Indicador'!K303="No dato","x",ROUND(IF('Datos de Indicador'!K303=0,0,IF(LOG('Datos de Indicador'!K303)&gt;X$302,10,IF(LOG('Datos de Indicador'!K303)&lt;X$301,0,10-(X$302-LOG('Datos de Indicador'!K303))/(X$302-X$301)*10))),1))</f>
        <v>10</v>
      </c>
      <c r="Y298" s="310">
        <f>IF('Datos de Indicador'!K303="No dato","x",IF('Datos de Indicador'!K303="No dato","x", ('Datos de Indicador'!K303)/'Datos de Indicador'!AX303))</f>
        <v>1.7791126265318203E-4</v>
      </c>
      <c r="Z298" s="289">
        <f t="shared" si="142"/>
        <v>10</v>
      </c>
      <c r="AA298" s="291">
        <f t="shared" si="143"/>
        <v>10</v>
      </c>
      <c r="AB298" s="155">
        <f t="shared" si="144"/>
        <v>10</v>
      </c>
      <c r="AC298" s="155">
        <v>0</v>
      </c>
      <c r="AD298" s="155">
        <f t="shared" si="145"/>
        <v>0</v>
      </c>
      <c r="AE298" s="155">
        <v>-0.43147999048232999</v>
      </c>
      <c r="AF298" s="155">
        <f t="shared" si="146"/>
        <v>0.43147999048232999</v>
      </c>
      <c r="AG298" s="155">
        <f t="shared" si="147"/>
        <v>4.5442976217732332</v>
      </c>
      <c r="AH298" s="155">
        <v>0.37600001692771901</v>
      </c>
      <c r="AI298" s="155">
        <v>2.4299998283386199</v>
      </c>
      <c r="AJ298" s="155">
        <v>1.1000000238400001</v>
      </c>
      <c r="AK298" s="155">
        <v>134</v>
      </c>
      <c r="AL298" s="155">
        <v>-1.4499200582504199</v>
      </c>
      <c r="AM298" s="155">
        <v>-1.8289200067520099</v>
      </c>
      <c r="AN298" s="155">
        <v>-1.8148000240325901</v>
      </c>
      <c r="AO298" s="155">
        <v>-2.9672000408172599</v>
      </c>
      <c r="AP298" s="155">
        <f t="shared" si="148"/>
        <v>1.4601942404959961E-2</v>
      </c>
      <c r="AQ298" s="155">
        <f t="shared" si="149"/>
        <v>7.4631442960295058E-2</v>
      </c>
      <c r="AR298" s="155">
        <f t="shared" si="150"/>
        <v>3.6916468749622421E-2</v>
      </c>
      <c r="AS298" s="155">
        <f t="shared" si="151"/>
        <v>3.6134453781512605</v>
      </c>
      <c r="AT298" s="155">
        <f t="shared" si="152"/>
        <v>1.4499200582504199</v>
      </c>
      <c r="AU298" s="155">
        <f t="shared" si="153"/>
        <v>1.8289200067520099</v>
      </c>
      <c r="AV298" s="155">
        <f t="shared" si="154"/>
        <v>1.8148000240325901</v>
      </c>
      <c r="AW298" s="155">
        <f t="shared" si="155"/>
        <v>2.9672000408172599</v>
      </c>
      <c r="AX298" s="155">
        <f t="shared" si="156"/>
        <v>2.7454299620491538</v>
      </c>
      <c r="AY298" s="155">
        <f t="shared" si="157"/>
        <v>4.4543908550246494</v>
      </c>
      <c r="AZ298" s="155">
        <f t="shared" si="158"/>
        <v>3.8095705721060433</v>
      </c>
      <c r="BA298" s="155">
        <f t="shared" si="159"/>
        <v>2.2504758504410112</v>
      </c>
      <c r="BB298" s="155">
        <f t="shared" si="160"/>
        <v>5.460005317409018</v>
      </c>
      <c r="BC298" s="155">
        <f t="shared" si="161"/>
        <v>5.7548370496641574</v>
      </c>
      <c r="BD298" s="155">
        <f t="shared" si="162"/>
        <v>5.6410811734759436</v>
      </c>
      <c r="BE298" s="155">
        <f t="shared" si="163"/>
        <v>5.9773202047653795</v>
      </c>
      <c r="BF298" s="159">
        <f t="shared" si="164"/>
        <v>5.7573829369622054</v>
      </c>
      <c r="BG298" s="223"/>
      <c r="BH298" s="12"/>
      <c r="BI298" s="12"/>
    </row>
    <row r="299" spans="1:61">
      <c r="A299" s="49" t="s">
        <v>351</v>
      </c>
      <c r="B299" s="46" t="s">
        <v>351</v>
      </c>
      <c r="C299" s="160">
        <v>1801</v>
      </c>
      <c r="D299" s="285">
        <f>IF('Datos de Indicador'!E293="No dato","x",ROUND(IF('Datos de Indicador'!E293=0,0,IF(LOG('Datos de Indicador'!E293)&gt;D$302,10,IF(LOG('Datos de Indicador'!E293)&lt;D$301,0,10-(D$302-LOG('Datos de Indicador'!E293))/(D$302-D$301)*10))),1))</f>
        <v>10</v>
      </c>
      <c r="E299" s="153">
        <f>IF('Datos de Indicador'!E293="No dato","x",IF('Datos de Indicador'!E293="No dato","x", ('Datos de Indicador'!E293)/'Datos de Indicador'!AX293))</f>
        <v>5.6300439337653052E-2</v>
      </c>
      <c r="F299" s="154">
        <f t="shared" si="132"/>
        <v>10</v>
      </c>
      <c r="G299" s="155">
        <f t="shared" si="133"/>
        <v>10</v>
      </c>
      <c r="H299" s="285">
        <f>IF('Datos de Indicador'!F293="No dato","x",ROUND(IF('Datos de Indicador'!F293=0,0,IF(LOG('Datos de Indicador'!F293*1/40)&gt;H$302,10,IF(LOG('Datos de Indicador'!F293*1/40)&lt;H$301,0,10-(H$302-LOG('Datos de Indicador'!F293*1/40))/(H$302-H$301)*10))),1))</f>
        <v>0</v>
      </c>
      <c r="I299" s="153">
        <f>IF('Datos de Indicador'!F293="No dato","x",IF('Datos de Indicador'!F293="No dato","x",( 'Datos de Indicador'!F293*1/40)/'Datos de Indicador'!AX293))</f>
        <v>0</v>
      </c>
      <c r="J299" s="154">
        <f t="shared" si="134"/>
        <v>0</v>
      </c>
      <c r="K299" s="156">
        <f t="shared" si="135"/>
        <v>0</v>
      </c>
      <c r="L299" s="286">
        <f>IF('Datos de Indicador'!G293="No dato","x",ROUND(IF('Datos de Indicador'!G293=0,0,IF(LOG('Datos de Indicador'!G293)&gt;L$302,10,IF(LOG('Datos de Indicador'!G293)&lt;L$301,0,10-(L$302-LOG('Datos de Indicador'!G293))/(L$302-L$301)*10))),1))</f>
        <v>0</v>
      </c>
      <c r="M299" s="157">
        <f>IF('Datos de Indicador'!G293="No dato","x",IF('Datos de Indicador'!G293="No dato","x", 'Datos de Indicador'!G293/'Datos de Indicador'!AX293))</f>
        <v>0</v>
      </c>
      <c r="N299" s="158">
        <f t="shared" si="136"/>
        <v>0</v>
      </c>
      <c r="O299" s="156">
        <f t="shared" si="137"/>
        <v>0</v>
      </c>
      <c r="P299" s="155">
        <f t="shared" si="138"/>
        <v>0</v>
      </c>
      <c r="Q299" s="285">
        <f>IF('Datos de Indicador'!I293="No dato","x",ROUND(IF('Datos de Indicador'!I293=0,0,IF(LOG('Datos de Indicador'!I293)&gt;Q$302,10,IF(LOG('Datos de Indicador'!I293)&lt;Q$301,0,10-(Q$302-LOG('Datos de Indicador'!I293))/(Q$302-Q$301)*10))),1))</f>
        <v>10</v>
      </c>
      <c r="R299" s="153">
        <f>IF('Datos de Indicador'!I293="No dato","x",IF('Datos de Indicador'!I293="No dato","x",( 'Datos de Indicador'!I293)/'Datos de Indicador'!AX293))</f>
        <v>1.6038853256608381E-3</v>
      </c>
      <c r="S299" s="154">
        <f t="shared" si="139"/>
        <v>10</v>
      </c>
      <c r="T299" s="289">
        <f>IF('Datos de Indicador'!J293="No dato","x",ROUND(IF('Datos de Indicador'!J293=0,0,IF(LOG('Datos de Indicador'!J293)&gt;T$302,10,IF(LOG('Datos de Indicador'!J293)&lt;T$301,0,10-(T$302-LOG('Datos de Indicador'!J293))/(T$302-T$301)*10))),1))</f>
        <v>10</v>
      </c>
      <c r="U299" s="307">
        <f>IF('Datos de Indicador'!J293="No dato","x",IF('Datos de Indicador'!J293="No dato","x", ('Datos de Indicador'!J293)/'Datos de Indicador'!AX293))</f>
        <v>3.4118102499811054E-4</v>
      </c>
      <c r="V299" s="289">
        <f t="shared" si="140"/>
        <v>10</v>
      </c>
      <c r="W299" s="292">
        <f t="shared" si="141"/>
        <v>10</v>
      </c>
      <c r="X299" s="289">
        <f>IF('Datos de Indicador'!K293="No dato","x",ROUND(IF('Datos de Indicador'!K293=0,0,IF(LOG('Datos de Indicador'!K293)&gt;X$302,10,IF(LOG('Datos de Indicador'!K293)&lt;X$301,0,10-(X$302-LOG('Datos de Indicador'!K293))/(X$302-X$301)*10))),1))</f>
        <v>10</v>
      </c>
      <c r="Y299" s="310">
        <f>IF('Datos de Indicador'!K293="No dato","x",IF('Datos de Indicador'!K293="No dato","x", ('Datos de Indicador'!K293)/'Datos de Indicador'!AX293))</f>
        <v>1.7403143689528831E-4</v>
      </c>
      <c r="Z299" s="289">
        <f t="shared" si="142"/>
        <v>10</v>
      </c>
      <c r="AA299" s="291">
        <f t="shared" si="143"/>
        <v>10</v>
      </c>
      <c r="AB299" s="155">
        <f t="shared" si="144"/>
        <v>10</v>
      </c>
      <c r="AC299" s="155">
        <v>0</v>
      </c>
      <c r="AD299" s="155">
        <f t="shared" si="145"/>
        <v>0</v>
      </c>
      <c r="AE299" s="155">
        <v>-0.42328000068664601</v>
      </c>
      <c r="AF299" s="155">
        <f t="shared" si="146"/>
        <v>0.42328000068664601</v>
      </c>
      <c r="AG299" s="155">
        <f t="shared" si="147"/>
        <v>4.3436126059884526</v>
      </c>
      <c r="AH299" s="155">
        <v>0.5</v>
      </c>
      <c r="AI299" s="155">
        <v>2.0499999523162802</v>
      </c>
      <c r="AJ299" s="155">
        <v>1.09999990463</v>
      </c>
      <c r="AK299" s="155">
        <v>139</v>
      </c>
      <c r="AL299" s="155">
        <v>-1.3539999723434399</v>
      </c>
      <c r="AM299" s="155">
        <v>-1.8190000057220399</v>
      </c>
      <c r="AN299" s="155">
        <v>-1.7699999809265099</v>
      </c>
      <c r="AO299" s="155">
        <v>-2.9900000095367401</v>
      </c>
      <c r="AP299" s="155">
        <f t="shared" si="148"/>
        <v>1.9417475728155338E-2</v>
      </c>
      <c r="AQ299" s="155">
        <f t="shared" si="149"/>
        <v>6.2960685315974554E-2</v>
      </c>
      <c r="AR299" s="155">
        <f t="shared" si="150"/>
        <v>3.6916464748884104E-2</v>
      </c>
      <c r="AS299" s="155">
        <f t="shared" si="151"/>
        <v>3.7535014005602241</v>
      </c>
      <c r="AT299" s="155">
        <f t="shared" si="152"/>
        <v>1.3539999723434399</v>
      </c>
      <c r="AU299" s="155">
        <f t="shared" si="153"/>
        <v>1.8190000057220399</v>
      </c>
      <c r="AV299" s="155">
        <f t="shared" si="154"/>
        <v>1.7699999809265099</v>
      </c>
      <c r="AW299" s="155">
        <f t="shared" si="155"/>
        <v>2.9900000095367401</v>
      </c>
      <c r="AX299" s="155">
        <f t="shared" si="156"/>
        <v>3.9428743674949587</v>
      </c>
      <c r="AY299" s="155">
        <f t="shared" si="157"/>
        <v>4.5421412055673596</v>
      </c>
      <c r="AZ299" s="155">
        <f t="shared" si="158"/>
        <v>4.375599356268518</v>
      </c>
      <c r="BA299" s="155">
        <f t="shared" si="159"/>
        <v>1.79462232991048</v>
      </c>
      <c r="BB299" s="155">
        <f t="shared" si="160"/>
        <v>5.6603819738705186</v>
      </c>
      <c r="BC299" s="155">
        <f t="shared" si="161"/>
        <v>5.7675169818138885</v>
      </c>
      <c r="BD299" s="155">
        <f t="shared" si="162"/>
        <v>5.7354193035029004</v>
      </c>
      <c r="BE299" s="155">
        <f t="shared" si="163"/>
        <v>5.9246872884117847</v>
      </c>
      <c r="BF299" s="159">
        <f t="shared" si="164"/>
        <v>5.7239354343314091</v>
      </c>
      <c r="BG299" s="223"/>
      <c r="BH299" s="12"/>
      <c r="BI299" s="12"/>
    </row>
    <row r="300" spans="1:61">
      <c r="A300" s="342" t="s">
        <v>170</v>
      </c>
      <c r="B300" s="109" t="s">
        <v>201</v>
      </c>
      <c r="C300" s="162">
        <v>701</v>
      </c>
      <c r="D300" s="285">
        <f>IF('Datos de Indicador'!E96="No dato","x",ROUND(IF('Datos de Indicador'!E96=0,0,IF(LOG('Datos de Indicador'!E96)&gt;D$302,10,IF(LOG('Datos de Indicador'!E96)&lt;D$301,0,10-(D$302-LOG('Datos de Indicador'!E96))/(D$302-D$301)*10))),1))</f>
        <v>10</v>
      </c>
      <c r="E300" s="153">
        <f>IF('Datos de Indicador'!E96="No dato","x",IF('Datos de Indicador'!E96="No dato","x", ('Datos de Indicador'!E96)/'Datos de Indicador'!AX96))</f>
        <v>2.1775325304271287E-3</v>
      </c>
      <c r="F300" s="154">
        <f t="shared" si="132"/>
        <v>10</v>
      </c>
      <c r="G300" s="155">
        <f t="shared" si="133"/>
        <v>10</v>
      </c>
      <c r="H300" s="285">
        <f>IF('Datos de Indicador'!F96="No dato","x",ROUND(IF('Datos de Indicador'!F96=0,0,IF(LOG('Datos de Indicador'!F96*1/40)&gt;H$302,10,IF(LOG('Datos de Indicador'!F96*1/40)&lt;H$301,0,10-(H$302-LOG('Datos de Indicador'!F96*1/40))/(H$302-H$301)*10))),1))</f>
        <v>0</v>
      </c>
      <c r="I300" s="153">
        <f>IF('Datos de Indicador'!F96="No dato","x",IF('Datos de Indicador'!F96="No dato","x",( 'Datos de Indicador'!F96*1/40)/'Datos de Indicador'!AX96))</f>
        <v>0</v>
      </c>
      <c r="J300" s="154">
        <f t="shared" si="134"/>
        <v>0</v>
      </c>
      <c r="K300" s="156">
        <f t="shared" si="135"/>
        <v>0</v>
      </c>
      <c r="L300" s="286">
        <f>IF('Datos de Indicador'!G96="No dato","x",ROUND(IF('Datos de Indicador'!G96=0,0,IF(LOG('Datos de Indicador'!G96)&gt;L$302,10,IF(LOG('Datos de Indicador'!G96)&lt;L$301,0,10-(L$302-LOG('Datos de Indicador'!G96))/(L$302-L$301)*10))),1))</f>
        <v>0</v>
      </c>
      <c r="M300" s="157">
        <f>IF('Datos de Indicador'!G96="No dato","x",IF('Datos de Indicador'!G96="No dato","x", 'Datos de Indicador'!G96/'Datos de Indicador'!AX96))</f>
        <v>0</v>
      </c>
      <c r="N300" s="158">
        <f t="shared" si="136"/>
        <v>0</v>
      </c>
      <c r="O300" s="156">
        <f t="shared" si="137"/>
        <v>0</v>
      </c>
      <c r="P300" s="155">
        <f t="shared" si="138"/>
        <v>0</v>
      </c>
      <c r="Q300" s="285">
        <f>IF('Datos de Indicador'!I96="No dato","x",ROUND(IF('Datos de Indicador'!I96=0,0,IF(LOG('Datos de Indicador'!I96)&gt;Q$302,10,IF(LOG('Datos de Indicador'!I96)&lt;Q$301,0,10-(Q$302-LOG('Datos de Indicador'!I96))/(Q$302-Q$301)*10))),1))</f>
        <v>0</v>
      </c>
      <c r="R300" s="153">
        <f>IF('Datos de Indicador'!I96="No dato","x",IF('Datos de Indicador'!I96="No dato","x",( 'Datos de Indicador'!I96)/'Datos de Indicador'!AX96))</f>
        <v>0</v>
      </c>
      <c r="S300" s="154">
        <f t="shared" si="139"/>
        <v>0</v>
      </c>
      <c r="T300" s="289">
        <f>IF('Datos de Indicador'!J96="No dato","x",ROUND(IF('Datos de Indicador'!J96=0,0,IF(LOG('Datos de Indicador'!J96)&gt;T$302,10,IF(LOG('Datos de Indicador'!J96)&lt;T$301,0,10-(T$302-LOG('Datos de Indicador'!J96))/(T$302-T$301)*10))),1))</f>
        <v>10</v>
      </c>
      <c r="U300" s="307">
        <f>IF('Datos de Indicador'!J96="No dato","x",IF('Datos de Indicador'!J96="No dato","x", ('Datos de Indicador'!J96)/'Datos de Indicador'!AX96))</f>
        <v>3.4319468059910426E-4</v>
      </c>
      <c r="V300" s="289">
        <f t="shared" si="140"/>
        <v>10</v>
      </c>
      <c r="W300" s="292">
        <f t="shared" si="141"/>
        <v>10</v>
      </c>
      <c r="X300" s="289">
        <f>IF('Datos de Indicador'!K96="No dato","x",ROUND(IF('Datos de Indicador'!K96=0,0,IF(LOG('Datos de Indicador'!K96)&gt;X$302,10,IF(LOG('Datos de Indicador'!K96)&lt;X$301,0,10-(X$302-LOG('Datos de Indicador'!K96))/(X$302-X$301)*10))),1))</f>
        <v>10</v>
      </c>
      <c r="Y300" s="310">
        <f>IF('Datos de Indicador'!K96="No dato","x",IF('Datos de Indicador'!K96="No dato","x", ('Datos de Indicador'!K96)/'Datos de Indicador'!AX96))</f>
        <v>9.9224439704024767E-4</v>
      </c>
      <c r="Z300" s="289">
        <f t="shared" si="142"/>
        <v>10</v>
      </c>
      <c r="AA300" s="291">
        <f t="shared" si="143"/>
        <v>10</v>
      </c>
      <c r="AB300" s="155">
        <f t="shared" si="144"/>
        <v>0</v>
      </c>
      <c r="AC300" s="155">
        <v>0</v>
      </c>
      <c r="AD300" s="155">
        <f t="shared" si="145"/>
        <v>0</v>
      </c>
      <c r="AE300" s="155">
        <v>-0.42800000309944197</v>
      </c>
      <c r="AF300" s="155">
        <f t="shared" si="146"/>
        <v>0.42800000309944197</v>
      </c>
      <c r="AG300" s="155">
        <f t="shared" si="147"/>
        <v>4.4591290617790111</v>
      </c>
      <c r="AH300" s="155">
        <v>6.5999999642372006E-2</v>
      </c>
      <c r="AI300" s="155">
        <v>1.12999999523162</v>
      </c>
      <c r="AJ300" s="155">
        <v>0.27399998903299999</v>
      </c>
      <c r="AK300" s="155">
        <v>113</v>
      </c>
      <c r="AL300" s="155">
        <v>-1.38779997825622</v>
      </c>
      <c r="AM300" s="155">
        <v>-1.7438000440597501</v>
      </c>
      <c r="AN300" s="155">
        <v>-1.9255199432373</v>
      </c>
      <c r="AO300" s="155">
        <v>-3.0133199691772399</v>
      </c>
      <c r="AP300" s="155">
        <f t="shared" si="148"/>
        <v>2.5631067822280392E-3</v>
      </c>
      <c r="AQ300" s="155">
        <f t="shared" si="149"/>
        <v>3.4705158908147238E-2</v>
      </c>
      <c r="AR300" s="155">
        <f t="shared" si="150"/>
        <v>9.1955561939196084E-3</v>
      </c>
      <c r="AS300" s="155">
        <f t="shared" si="151"/>
        <v>3.0252100840336134</v>
      </c>
      <c r="AT300" s="155">
        <f t="shared" si="152"/>
        <v>1.38779997825622</v>
      </c>
      <c r="AU300" s="155">
        <f t="shared" si="153"/>
        <v>1.7438000440597501</v>
      </c>
      <c r="AV300" s="155">
        <f t="shared" si="154"/>
        <v>1.9255199432373</v>
      </c>
      <c r="AW300" s="155">
        <f t="shared" si="155"/>
        <v>3.0133199691772399</v>
      </c>
      <c r="AX300" s="155">
        <f t="shared" si="156"/>
        <v>3.5209228272978033</v>
      </c>
      <c r="AY300" s="155">
        <f t="shared" si="157"/>
        <v>5.2073450676161714</v>
      </c>
      <c r="AZ300" s="155">
        <f t="shared" si="158"/>
        <v>2.4106732294938054</v>
      </c>
      <c r="BA300" s="155">
        <f t="shared" si="159"/>
        <v>1.3283723173975637</v>
      </c>
      <c r="BB300" s="155">
        <f t="shared" si="160"/>
        <v>5.5872476556800059</v>
      </c>
      <c r="BC300" s="155">
        <f t="shared" si="161"/>
        <v>5.8736750377540536</v>
      </c>
      <c r="BD300" s="155">
        <f t="shared" si="162"/>
        <v>5.4033114642812876</v>
      </c>
      <c r="BE300" s="155">
        <f t="shared" si="163"/>
        <v>5.7255970669051974</v>
      </c>
      <c r="BF300" s="159">
        <f t="shared" si="164"/>
        <v>5.7431881769631685</v>
      </c>
      <c r="BG300" s="223"/>
      <c r="BH300" s="12"/>
      <c r="BI300" s="12"/>
    </row>
    <row r="301" spans="1:61" s="6" customFormat="1" ht="15" customHeight="1">
      <c r="A301" s="163"/>
      <c r="B301" s="163"/>
      <c r="C301" s="164" t="s">
        <v>120</v>
      </c>
      <c r="D301" s="173">
        <v>4.5999999999999996</v>
      </c>
      <c r="E301" s="327"/>
      <c r="F301" s="175">
        <v>5.0000000000000001E-3</v>
      </c>
      <c r="G301" s="167"/>
      <c r="H301" s="173">
        <v>3.7</v>
      </c>
      <c r="I301" s="174"/>
      <c r="J301" s="175">
        <v>0.01</v>
      </c>
      <c r="K301" s="176"/>
      <c r="L301" s="173">
        <v>3.7</v>
      </c>
      <c r="M301" s="174"/>
      <c r="N301" s="177">
        <v>0.05</v>
      </c>
      <c r="O301" s="178"/>
      <c r="P301" s="170"/>
      <c r="Q301" s="171">
        <v>3.4</v>
      </c>
      <c r="R301" s="172"/>
      <c r="S301" s="179">
        <v>0.1</v>
      </c>
      <c r="T301" s="171">
        <v>3.2</v>
      </c>
      <c r="U301" s="309"/>
      <c r="V301" s="179">
        <v>4.0000000000000002E-4</v>
      </c>
      <c r="W301" s="179"/>
      <c r="X301" s="171">
        <v>3.4</v>
      </c>
      <c r="Y301" s="309"/>
      <c r="Z301" s="179">
        <v>1E-3</v>
      </c>
      <c r="AA301" s="167"/>
      <c r="AB301" s="163"/>
      <c r="AC301" s="163"/>
      <c r="AD301" s="155">
        <f t="shared" si="145"/>
        <v>0</v>
      </c>
      <c r="AE301" s="163"/>
      <c r="AF301" s="343">
        <f>MAX(AF3:AF300)</f>
        <v>0.65439999103546098</v>
      </c>
      <c r="AG301" s="155">
        <f t="shared" si="147"/>
        <v>10</v>
      </c>
      <c r="AH301" s="344">
        <f t="shared" ref="AH301:AO301" si="165">MAX(AH3:AH300)</f>
        <v>257.5</v>
      </c>
      <c r="AI301" s="344">
        <f t="shared" si="165"/>
        <v>325.600006103515</v>
      </c>
      <c r="AJ301" s="344">
        <f t="shared" si="165"/>
        <v>297.97000122100002</v>
      </c>
      <c r="AK301" s="344">
        <f t="shared" si="165"/>
        <v>362</v>
      </c>
      <c r="AL301" s="344">
        <f t="shared" si="165"/>
        <v>-0.86879998445510898</v>
      </c>
      <c r="AM301" s="344">
        <f t="shared" si="165"/>
        <v>-1.2020000219345</v>
      </c>
      <c r="AN301" s="344">
        <f t="shared" si="165"/>
        <v>-1.32483994960784</v>
      </c>
      <c r="AO301" s="344">
        <f t="shared" si="165"/>
        <v>-2.57959985733032</v>
      </c>
      <c r="AP301" s="155">
        <f t="shared" si="148"/>
        <v>10</v>
      </c>
      <c r="AQ301" s="155">
        <f t="shared" si="149"/>
        <v>10</v>
      </c>
      <c r="AR301" s="155">
        <f t="shared" si="150"/>
        <v>10</v>
      </c>
      <c r="AS301" s="155">
        <f t="shared" si="151"/>
        <v>10</v>
      </c>
      <c r="AT301" s="155">
        <f t="shared" si="152"/>
        <v>0.86879998445510898</v>
      </c>
      <c r="AU301" s="155">
        <f t="shared" si="153"/>
        <v>1.2020000219345</v>
      </c>
      <c r="AV301" s="155">
        <f t="shared" si="154"/>
        <v>1.32483994960784</v>
      </c>
      <c r="AW301" s="155">
        <f t="shared" si="155"/>
        <v>2.57959985733032</v>
      </c>
      <c r="AX301" s="155">
        <f t="shared" si="156"/>
        <v>10</v>
      </c>
      <c r="AY301" s="155">
        <f t="shared" si="157"/>
        <v>10</v>
      </c>
      <c r="AZ301" s="155">
        <f t="shared" si="158"/>
        <v>10</v>
      </c>
      <c r="BA301" s="155">
        <f t="shared" si="159"/>
        <v>10</v>
      </c>
      <c r="BB301" s="155">
        <f t="shared" si="160"/>
        <v>10</v>
      </c>
      <c r="BC301" s="155">
        <f t="shared" si="161"/>
        <v>10</v>
      </c>
      <c r="BD301" s="155">
        <f t="shared" si="162"/>
        <v>10</v>
      </c>
      <c r="BE301" s="155">
        <f t="shared" si="163"/>
        <v>10</v>
      </c>
      <c r="BF301" s="163"/>
      <c r="BG301" s="223"/>
      <c r="BH301" s="12"/>
      <c r="BI301" s="87"/>
    </row>
    <row r="302" spans="1:61" s="6" customFormat="1">
      <c r="A302" s="163"/>
      <c r="B302" s="163"/>
      <c r="C302" s="164" t="s">
        <v>119</v>
      </c>
      <c r="D302" s="165">
        <v>-2</v>
      </c>
      <c r="E302" s="326"/>
      <c r="F302" s="165">
        <v>0</v>
      </c>
      <c r="G302" s="167"/>
      <c r="H302" s="165">
        <v>-2</v>
      </c>
      <c r="I302" s="166"/>
      <c r="J302" s="165">
        <v>0</v>
      </c>
      <c r="K302" s="166"/>
      <c r="L302" s="165">
        <v>-2</v>
      </c>
      <c r="M302" s="166"/>
      <c r="N302" s="168">
        <v>0</v>
      </c>
      <c r="O302" s="169"/>
      <c r="P302" s="170"/>
      <c r="Q302" s="171">
        <v>-2</v>
      </c>
      <c r="R302" s="172"/>
      <c r="S302" s="171">
        <v>0</v>
      </c>
      <c r="T302" s="290">
        <v>-2</v>
      </c>
      <c r="U302" s="308"/>
      <c r="V302" s="290">
        <v>0</v>
      </c>
      <c r="W302" s="171"/>
      <c r="X302" s="171">
        <v>-2</v>
      </c>
      <c r="Y302" s="308"/>
      <c r="Z302" s="290">
        <v>0</v>
      </c>
      <c r="AA302" s="172"/>
      <c r="AB302" s="163"/>
      <c r="AC302" s="163"/>
      <c r="AD302" s="155">
        <f t="shared" si="145"/>
        <v>0</v>
      </c>
      <c r="AE302" s="163"/>
      <c r="AF302" s="155">
        <f>MIN(AF3:AF300)</f>
        <v>0.24579998850822399</v>
      </c>
      <c r="AG302" s="155">
        <f t="shared" si="147"/>
        <v>0</v>
      </c>
      <c r="AH302" s="344">
        <f t="shared" ref="AH302:AO302" si="166">MIN(AH4:AH301)</f>
        <v>0</v>
      </c>
      <c r="AI302" s="344">
        <f t="shared" si="166"/>
        <v>0</v>
      </c>
      <c r="AJ302" s="344">
        <f t="shared" si="166"/>
        <v>0</v>
      </c>
      <c r="AK302" s="344">
        <f t="shared" si="166"/>
        <v>5</v>
      </c>
      <c r="AL302" s="344">
        <f t="shared" si="166"/>
        <v>-1.66983997821807</v>
      </c>
      <c r="AM302" s="344">
        <f t="shared" si="166"/>
        <v>-2.3324799537658598</v>
      </c>
      <c r="AN302" s="344">
        <f t="shared" si="166"/>
        <v>-2.1163198947906401</v>
      </c>
      <c r="AO302" s="344">
        <f t="shared" si="166"/>
        <v>-3.0797598361968901</v>
      </c>
      <c r="AP302" s="155">
        <f t="shared" si="148"/>
        <v>0</v>
      </c>
      <c r="AQ302" s="155">
        <f t="shared" si="149"/>
        <v>0</v>
      </c>
      <c r="AR302" s="155">
        <f t="shared" si="150"/>
        <v>0</v>
      </c>
      <c r="AS302" s="155">
        <f t="shared" si="151"/>
        <v>0</v>
      </c>
      <c r="AT302" s="155">
        <f>MAX(AT3:AT301)</f>
        <v>1.66983997821807</v>
      </c>
      <c r="AU302" s="155">
        <f>MAX(AU3:AU301)</f>
        <v>2.3324799537658598</v>
      </c>
      <c r="AV302" s="155">
        <f>MAX(AV3:AV301)</f>
        <v>2.1163198947906401</v>
      </c>
      <c r="AW302" s="155">
        <f>MAX(AW3:AW301)</f>
        <v>3.0797598361968901</v>
      </c>
      <c r="AX302" s="155">
        <f t="shared" si="156"/>
        <v>0</v>
      </c>
      <c r="AY302" s="155">
        <f t="shared" si="157"/>
        <v>0</v>
      </c>
      <c r="AZ302" s="155">
        <f t="shared" si="158"/>
        <v>0</v>
      </c>
      <c r="BA302" s="155">
        <f t="shared" si="159"/>
        <v>0</v>
      </c>
      <c r="BB302" s="155">
        <f t="shared" si="160"/>
        <v>0</v>
      </c>
      <c r="BC302" s="155">
        <f t="shared" si="161"/>
        <v>0</v>
      </c>
      <c r="BD302" s="155">
        <f t="shared" si="162"/>
        <v>0</v>
      </c>
      <c r="BE302" s="155">
        <f t="shared" si="163"/>
        <v>0</v>
      </c>
      <c r="BF302" s="163"/>
      <c r="BG302" s="223"/>
      <c r="BH302" s="12"/>
      <c r="BI302" s="87"/>
    </row>
    <row r="303" spans="1:61">
      <c r="A303" s="12"/>
      <c r="B303" s="12"/>
      <c r="C303" s="12"/>
      <c r="D303" s="88"/>
      <c r="E303" s="88"/>
      <c r="F303" s="88"/>
      <c r="G303" s="88"/>
      <c r="H303" s="89"/>
      <c r="I303" s="89"/>
      <c r="J303" s="89"/>
      <c r="K303" s="89"/>
      <c r="L303" s="89"/>
      <c r="M303" s="89"/>
      <c r="N303" s="89"/>
      <c r="O303" s="89"/>
      <c r="P303" s="89"/>
      <c r="Q303" s="88"/>
      <c r="R303" s="88"/>
      <c r="S303" s="88"/>
      <c r="T303" s="88"/>
      <c r="U303" s="88"/>
      <c r="V303" s="88"/>
      <c r="W303" s="88"/>
      <c r="X303" s="88"/>
      <c r="Y303" s="88"/>
      <c r="Z303" s="88"/>
      <c r="AA303" s="88"/>
      <c r="AB303" s="88"/>
      <c r="AC303" s="88"/>
      <c r="AD303" s="155">
        <f t="shared" si="145"/>
        <v>0</v>
      </c>
      <c r="AE303" s="88"/>
      <c r="AF303" s="343">
        <f>-1*AE303</f>
        <v>0</v>
      </c>
      <c r="AG303" s="155">
        <f t="shared" si="147"/>
        <v>-6.0156629218777145</v>
      </c>
      <c r="AH303" s="344"/>
      <c r="AI303" s="344"/>
      <c r="AJ303" s="344"/>
      <c r="AK303" s="344"/>
      <c r="AL303" s="344"/>
      <c r="AM303" s="344"/>
      <c r="AN303" s="344"/>
      <c r="AO303" s="344"/>
      <c r="AP303" s="155">
        <f t="shared" si="148"/>
        <v>0</v>
      </c>
      <c r="AQ303" s="155">
        <f t="shared" si="149"/>
        <v>0</v>
      </c>
      <c r="AR303" s="155"/>
      <c r="AS303" s="155"/>
      <c r="AT303" s="155">
        <f>MIN(AT4:AT300)</f>
        <v>0.86879998445510898</v>
      </c>
      <c r="AU303" s="155">
        <f>MIN(AU4:AU300)</f>
        <v>1.2020000219345</v>
      </c>
      <c r="AV303" s="155">
        <f>MIN(AV4:AV300)</f>
        <v>1.32483994960784</v>
      </c>
      <c r="AW303" s="155">
        <f>MIN(AW4:AW300)</f>
        <v>2.57959985733032</v>
      </c>
      <c r="AX303" s="344"/>
      <c r="AY303" s="344"/>
      <c r="AZ303" s="344"/>
      <c r="BA303" s="344"/>
      <c r="BB303" s="344"/>
      <c r="BC303" s="344"/>
      <c r="BD303" s="344"/>
      <c r="BE303" s="344"/>
      <c r="BF303" s="12"/>
      <c r="BG303" s="12"/>
      <c r="BH303" s="12"/>
      <c r="BI303" s="12"/>
    </row>
    <row r="304" spans="1:61" s="18" customFormat="1">
      <c r="A304" s="90"/>
      <c r="B304" s="90"/>
      <c r="C304" s="90"/>
      <c r="D304" s="91"/>
      <c r="E304" s="91"/>
      <c r="F304" s="91"/>
      <c r="G304" s="90"/>
      <c r="H304" s="90"/>
      <c r="I304" s="90"/>
      <c r="J304" s="90"/>
      <c r="K304" s="90"/>
      <c r="L304" s="90"/>
      <c r="M304" s="90"/>
      <c r="N304" s="90"/>
      <c r="O304" s="90"/>
      <c r="P304" s="92"/>
      <c r="Q304" s="90"/>
      <c r="R304" s="90"/>
      <c r="S304" s="90"/>
      <c r="T304" s="90"/>
      <c r="U304" s="90"/>
      <c r="V304" s="90"/>
      <c r="W304" s="90"/>
      <c r="X304" s="90"/>
      <c r="Y304" s="90"/>
      <c r="Z304" s="90"/>
      <c r="AA304" s="90"/>
      <c r="AB304" s="91"/>
      <c r="AC304" s="91"/>
      <c r="AD304" s="91"/>
      <c r="AE304" s="91"/>
      <c r="AF304" s="91"/>
      <c r="AG304" s="91"/>
      <c r="AH304" s="91"/>
      <c r="AI304" s="91"/>
      <c r="AJ304" s="91"/>
      <c r="AK304" s="91"/>
      <c r="AL304" s="91"/>
      <c r="AM304" s="91"/>
      <c r="AN304" s="91"/>
      <c r="AO304" s="91"/>
      <c r="AP304" s="91"/>
      <c r="AQ304" s="91"/>
      <c r="AR304" s="91"/>
      <c r="AS304" s="91"/>
      <c r="AT304" s="91"/>
      <c r="AU304" s="91"/>
      <c r="AV304" s="91"/>
      <c r="AW304" s="91"/>
      <c r="AX304" s="91"/>
      <c r="AY304" s="91"/>
      <c r="AZ304" s="91"/>
      <c r="BA304" s="91"/>
      <c r="BB304" s="91"/>
      <c r="BC304" s="91"/>
      <c r="BD304" s="91"/>
      <c r="BE304" s="91"/>
      <c r="BF304" s="91"/>
      <c r="BG304" s="90"/>
      <c r="BH304" s="90"/>
      <c r="BI304" s="90"/>
    </row>
    <row r="305" spans="1:61">
      <c r="A305" s="12"/>
      <c r="B305" s="12"/>
      <c r="C305" s="12"/>
      <c r="D305" s="96"/>
      <c r="E305" s="88"/>
      <c r="F305" s="88"/>
      <c r="G305" s="88"/>
      <c r="H305" s="88"/>
      <c r="I305" s="88"/>
      <c r="J305" s="88"/>
      <c r="K305" s="88"/>
      <c r="L305" s="88"/>
      <c r="M305" s="88"/>
      <c r="N305" s="88"/>
      <c r="O305" s="88"/>
      <c r="P305" s="89"/>
      <c r="Q305" s="88"/>
      <c r="R305" s="88"/>
      <c r="S305" s="88"/>
      <c r="T305" s="88"/>
      <c r="U305" s="88"/>
      <c r="V305" s="88"/>
      <c r="W305" s="88"/>
      <c r="X305" s="88"/>
      <c r="Y305" s="88"/>
      <c r="Z305" s="88"/>
      <c r="AA305" s="88"/>
      <c r="AB305" s="88"/>
      <c r="AC305" s="88"/>
      <c r="AD305" s="88"/>
      <c r="AE305" s="88"/>
      <c r="AF305" s="88"/>
      <c r="AG305" s="88"/>
      <c r="AH305" s="88"/>
      <c r="AI305" s="88"/>
      <c r="AJ305" s="88"/>
      <c r="AK305" s="88"/>
      <c r="AL305" s="88"/>
      <c r="AM305" s="88"/>
      <c r="AN305" s="88"/>
      <c r="AO305" s="88"/>
      <c r="AP305" s="88"/>
      <c r="AQ305" s="88"/>
      <c r="AR305" s="88"/>
      <c r="AS305" s="88"/>
      <c r="AT305" s="88"/>
      <c r="AU305" s="88"/>
      <c r="AV305" s="88"/>
      <c r="AW305" s="88"/>
      <c r="AX305" s="88"/>
      <c r="AY305" s="88"/>
      <c r="AZ305" s="88"/>
      <c r="BA305" s="88"/>
      <c r="BB305" s="88"/>
      <c r="BC305" s="88"/>
      <c r="BD305" s="88"/>
      <c r="BE305" s="88"/>
      <c r="BF305" s="12"/>
      <c r="BG305" s="12"/>
      <c r="BH305" s="12"/>
      <c r="BI305" s="12"/>
    </row>
    <row r="306" spans="1:61">
      <c r="A306" s="12"/>
      <c r="B306" s="12"/>
      <c r="C306" s="12"/>
      <c r="D306" s="88"/>
      <c r="E306" s="88"/>
      <c r="F306" s="88"/>
      <c r="G306" s="88"/>
      <c r="H306" s="88"/>
      <c r="I306" s="88"/>
      <c r="J306" s="88"/>
      <c r="K306" s="88"/>
      <c r="L306" s="88"/>
      <c r="M306" s="88"/>
      <c r="N306" s="88"/>
      <c r="O306" s="88"/>
      <c r="P306" s="89"/>
      <c r="Q306" s="88"/>
      <c r="R306" s="88"/>
      <c r="S306" s="88"/>
      <c r="T306" s="88"/>
      <c r="U306" s="88"/>
      <c r="V306" s="88"/>
      <c r="W306" s="88"/>
      <c r="X306" s="88"/>
      <c r="Y306" s="88"/>
      <c r="Z306" s="88"/>
      <c r="AA306" s="88"/>
      <c r="AB306" s="88"/>
      <c r="AC306" s="88"/>
      <c r="AD306" s="88"/>
      <c r="AE306" s="88"/>
      <c r="AF306" s="88"/>
      <c r="AG306" s="88"/>
      <c r="AH306" s="88"/>
      <c r="AI306" s="88"/>
      <c r="AJ306" s="88"/>
      <c r="AK306" s="88"/>
      <c r="AL306" s="88"/>
      <c r="AM306" s="88"/>
      <c r="AN306" s="88"/>
      <c r="AO306" s="88"/>
      <c r="AP306" s="88"/>
      <c r="AQ306" s="88"/>
      <c r="AR306" s="88"/>
      <c r="AS306" s="88"/>
      <c r="AT306" s="88"/>
      <c r="AU306" s="88"/>
      <c r="AV306" s="88"/>
      <c r="AW306" s="88"/>
      <c r="AX306" s="88"/>
      <c r="AY306" s="88"/>
      <c r="AZ306" s="88"/>
      <c r="BA306" s="88"/>
      <c r="BB306" s="88"/>
      <c r="BC306" s="88"/>
      <c r="BD306" s="88"/>
      <c r="BE306" s="88"/>
      <c r="BF306" s="223"/>
      <c r="BG306" s="12"/>
      <c r="BH306" s="12"/>
      <c r="BI306" s="12"/>
    </row>
    <row r="307" spans="1:61">
      <c r="A307" s="12"/>
      <c r="B307" s="12"/>
      <c r="C307" s="12"/>
      <c r="D307" s="88"/>
      <c r="E307" s="88"/>
      <c r="F307" s="88"/>
      <c r="G307" s="88"/>
      <c r="H307" s="88"/>
      <c r="I307" s="88"/>
      <c r="J307" s="88"/>
      <c r="K307" s="88"/>
      <c r="L307" s="88"/>
      <c r="M307" s="88"/>
      <c r="N307" s="88"/>
      <c r="O307" s="88"/>
      <c r="P307" s="89"/>
      <c r="Q307" s="88"/>
      <c r="R307" s="88"/>
      <c r="S307" s="88"/>
      <c r="T307" s="88"/>
      <c r="U307" s="88"/>
      <c r="V307" s="88"/>
      <c r="W307" s="88"/>
      <c r="X307" s="88"/>
      <c r="Y307" s="88"/>
      <c r="Z307" s="88"/>
      <c r="AA307" s="88"/>
      <c r="AB307" s="88"/>
      <c r="AC307" s="88"/>
      <c r="AD307" s="88"/>
      <c r="AE307" s="88"/>
      <c r="AF307" s="88"/>
      <c r="AG307" s="88"/>
      <c r="AH307" s="88"/>
      <c r="AI307" s="88"/>
      <c r="AJ307" s="88"/>
      <c r="AK307" s="88"/>
      <c r="AL307" s="88"/>
      <c r="AM307" s="88"/>
      <c r="AN307" s="88"/>
      <c r="AO307" s="88"/>
      <c r="AP307" s="88"/>
      <c r="AQ307" s="88"/>
      <c r="AR307" s="88"/>
      <c r="AS307" s="88"/>
      <c r="AT307" s="88"/>
      <c r="AU307" s="88"/>
      <c r="AV307" s="88"/>
      <c r="AW307" s="88"/>
      <c r="AX307" s="88"/>
      <c r="AY307" s="88"/>
      <c r="AZ307" s="88"/>
      <c r="BA307" s="88"/>
      <c r="BB307" s="88"/>
      <c r="BC307" s="88"/>
      <c r="BD307" s="88"/>
      <c r="BE307" s="88"/>
      <c r="BF307" s="12"/>
      <c r="BG307" s="12"/>
      <c r="BH307" s="12"/>
      <c r="BI307" s="12"/>
    </row>
    <row r="308" spans="1:61">
      <c r="A308" s="12"/>
      <c r="B308" s="12"/>
      <c r="C308" s="12"/>
      <c r="D308" s="88"/>
      <c r="E308" s="88"/>
      <c r="F308" s="88"/>
      <c r="G308" s="88"/>
      <c r="H308" s="88"/>
      <c r="I308" s="88"/>
      <c r="J308" s="88"/>
      <c r="K308" s="88"/>
      <c r="L308" s="88"/>
      <c r="M308" s="88"/>
      <c r="N308" s="88"/>
      <c r="O308" s="88"/>
      <c r="P308" s="89"/>
      <c r="Q308" s="88"/>
      <c r="R308" s="88"/>
      <c r="S308" s="88"/>
      <c r="T308" s="88"/>
      <c r="U308" s="88"/>
      <c r="V308" s="88"/>
      <c r="W308" s="88"/>
      <c r="X308" s="88"/>
      <c r="Y308" s="88"/>
      <c r="Z308" s="88"/>
      <c r="AA308" s="88"/>
      <c r="AB308" s="88"/>
      <c r="AC308" s="88"/>
      <c r="AD308" s="88"/>
      <c r="AE308" s="88"/>
      <c r="AF308" s="88"/>
      <c r="AG308" s="88"/>
      <c r="AH308" s="88"/>
      <c r="AI308" s="88"/>
      <c r="AJ308" s="88"/>
      <c r="AK308" s="88"/>
      <c r="AL308" s="88"/>
      <c r="AM308" s="88"/>
      <c r="AN308" s="88"/>
      <c r="AO308" s="88"/>
      <c r="AP308" s="88"/>
      <c r="AQ308" s="88"/>
      <c r="AR308" s="88"/>
      <c r="AS308" s="88"/>
      <c r="AT308" s="88"/>
      <c r="AU308" s="88"/>
      <c r="AV308" s="88"/>
      <c r="AW308" s="88"/>
      <c r="AX308" s="88"/>
      <c r="AY308" s="88"/>
      <c r="AZ308" s="88"/>
      <c r="BA308" s="88"/>
      <c r="BB308" s="88"/>
      <c r="BC308" s="88"/>
      <c r="BD308" s="88"/>
      <c r="BE308" s="88"/>
      <c r="BF308" s="12"/>
      <c r="BG308" s="12"/>
      <c r="BH308" s="12"/>
      <c r="BI308" s="12"/>
    </row>
    <row r="309" spans="1:61">
      <c r="P309" s="26"/>
    </row>
    <row r="310" spans="1:61">
      <c r="P310" s="26"/>
    </row>
    <row r="311" spans="1:61">
      <c r="P311" s="26"/>
      <c r="S311" s="3">
        <v>2</v>
      </c>
    </row>
    <row r="312" spans="1:61">
      <c r="P312" s="26"/>
    </row>
    <row r="313" spans="1:61">
      <c r="P313" s="26"/>
    </row>
    <row r="314" spans="1:61">
      <c r="P314" s="26"/>
    </row>
    <row r="315" spans="1:61">
      <c r="P315" s="26"/>
    </row>
    <row r="316" spans="1:61">
      <c r="P316" s="26"/>
    </row>
    <row r="317" spans="1:61">
      <c r="P317" s="26"/>
    </row>
    <row r="318" spans="1:61">
      <c r="P318" s="26"/>
    </row>
    <row r="319" spans="1:61">
      <c r="P319" s="26"/>
    </row>
    <row r="320" spans="1:61">
      <c r="P320" s="26"/>
    </row>
    <row r="321" spans="16:16">
      <c r="P321" s="26"/>
    </row>
    <row r="322" spans="16:16">
      <c r="P322" s="26"/>
    </row>
    <row r="323" spans="16:16">
      <c r="P323" s="26"/>
    </row>
    <row r="324" spans="16:16">
      <c r="P324" s="26"/>
    </row>
    <row r="325" spans="16:16">
      <c r="P325" s="26"/>
    </row>
    <row r="326" spans="16:16">
      <c r="P326" s="26"/>
    </row>
    <row r="327" spans="16:16">
      <c r="P327" s="26"/>
    </row>
    <row r="328" spans="16:16">
      <c r="P328" s="26"/>
    </row>
    <row r="329" spans="16:16">
      <c r="P329" s="26"/>
    </row>
    <row r="330" spans="16:16">
      <c r="P330" s="26"/>
    </row>
    <row r="331" spans="16:16">
      <c r="P331" s="26"/>
    </row>
    <row r="332" spans="16:16">
      <c r="P332" s="26"/>
    </row>
    <row r="333" spans="16:16">
      <c r="P333" s="26"/>
    </row>
    <row r="334" spans="16:16">
      <c r="P334" s="26"/>
    </row>
    <row r="335" spans="16:16">
      <c r="P335" s="26"/>
    </row>
    <row r="336" spans="16:16">
      <c r="P336" s="26"/>
    </row>
    <row r="337" spans="16:16">
      <c r="P337" s="26"/>
    </row>
    <row r="338" spans="16:16">
      <c r="P338" s="26"/>
    </row>
    <row r="339" spans="16:16">
      <c r="P339" s="26"/>
    </row>
    <row r="340" spans="16:16">
      <c r="P340" s="26"/>
    </row>
    <row r="341" spans="16:16">
      <c r="P341" s="26"/>
    </row>
    <row r="342" spans="16:16">
      <c r="P342" s="26"/>
    </row>
    <row r="343" spans="16:16">
      <c r="P343" s="26"/>
    </row>
    <row r="344" spans="16:16">
      <c r="P344" s="26"/>
    </row>
    <row r="345" spans="16:16">
      <c r="P345" s="26"/>
    </row>
    <row r="346" spans="16:16">
      <c r="P346" s="26"/>
    </row>
    <row r="347" spans="16:16">
      <c r="P347" s="26"/>
    </row>
    <row r="348" spans="16:16">
      <c r="P348" s="26"/>
    </row>
    <row r="349" spans="16:16">
      <c r="P349" s="26"/>
    </row>
    <row r="350" spans="16:16">
      <c r="P350" s="26"/>
    </row>
    <row r="351" spans="16:16">
      <c r="P351" s="26"/>
    </row>
    <row r="352" spans="16:16">
      <c r="P352" s="26"/>
    </row>
    <row r="353" spans="16:16">
      <c r="P353" s="26"/>
    </row>
    <row r="354" spans="16:16">
      <c r="P354" s="26"/>
    </row>
    <row r="355" spans="16:16">
      <c r="P355" s="26"/>
    </row>
    <row r="356" spans="16:16">
      <c r="P356" s="26"/>
    </row>
    <row r="357" spans="16:16">
      <c r="P357" s="26"/>
    </row>
    <row r="358" spans="16:16">
      <c r="P358" s="26"/>
    </row>
    <row r="359" spans="16:16">
      <c r="P359" s="26"/>
    </row>
    <row r="360" spans="16:16">
      <c r="P360" s="26"/>
    </row>
    <row r="361" spans="16:16">
      <c r="P361" s="26"/>
    </row>
    <row r="362" spans="16:16">
      <c r="P362" s="26"/>
    </row>
    <row r="363" spans="16:16">
      <c r="P363" s="26"/>
    </row>
    <row r="364" spans="16:16">
      <c r="P364" s="26"/>
    </row>
    <row r="365" spans="16:16">
      <c r="P365" s="26"/>
    </row>
    <row r="366" spans="16:16">
      <c r="P366" s="26"/>
    </row>
    <row r="367" spans="16:16">
      <c r="P367" s="26"/>
    </row>
    <row r="368" spans="16:16">
      <c r="P368" s="26"/>
    </row>
    <row r="369" spans="16:16">
      <c r="P369" s="26"/>
    </row>
    <row r="370" spans="16:16">
      <c r="P370" s="26"/>
    </row>
    <row r="371" spans="16:16">
      <c r="P371" s="26"/>
    </row>
    <row r="372" spans="16:16">
      <c r="P372" s="26"/>
    </row>
    <row r="373" spans="16:16">
      <c r="P373" s="26"/>
    </row>
    <row r="374" spans="16:16">
      <c r="P374" s="26"/>
    </row>
    <row r="375" spans="16:16">
      <c r="P375" s="26"/>
    </row>
    <row r="376" spans="16:16">
      <c r="P376" s="26"/>
    </row>
    <row r="377" spans="16:16">
      <c r="P377" s="26"/>
    </row>
    <row r="378" spans="16:16">
      <c r="P378" s="26"/>
    </row>
    <row r="379" spans="16:16">
      <c r="P379" s="26"/>
    </row>
    <row r="380" spans="16:16">
      <c r="P380" s="26"/>
    </row>
    <row r="381" spans="16:16">
      <c r="P381" s="26"/>
    </row>
    <row r="382" spans="16:16">
      <c r="P382" s="26"/>
    </row>
    <row r="383" spans="16:16">
      <c r="P383" s="26"/>
    </row>
    <row r="384" spans="16:16">
      <c r="P384" s="26"/>
    </row>
    <row r="385" spans="16:16">
      <c r="P385" s="26"/>
    </row>
    <row r="386" spans="16:16">
      <c r="P386" s="26"/>
    </row>
    <row r="387" spans="16:16">
      <c r="P387" s="26"/>
    </row>
    <row r="388" spans="16:16">
      <c r="P388" s="26"/>
    </row>
    <row r="389" spans="16:16">
      <c r="P389" s="26"/>
    </row>
    <row r="390" spans="16:16">
      <c r="P390" s="26"/>
    </row>
    <row r="391" spans="16:16">
      <c r="P391" s="26"/>
    </row>
    <row r="392" spans="16:16">
      <c r="P392" s="26"/>
    </row>
    <row r="393" spans="16:16">
      <c r="P393" s="26"/>
    </row>
    <row r="394" spans="16:16">
      <c r="P394" s="26"/>
    </row>
    <row r="395" spans="16:16">
      <c r="P395" s="26"/>
    </row>
    <row r="396" spans="16:16">
      <c r="P396" s="26"/>
    </row>
    <row r="397" spans="16:16">
      <c r="P397" s="26"/>
    </row>
    <row r="398" spans="16:16">
      <c r="P398" s="26"/>
    </row>
    <row r="399" spans="16:16">
      <c r="P399" s="26"/>
    </row>
    <row r="400" spans="16:16">
      <c r="P400" s="26"/>
    </row>
    <row r="401" spans="16:16">
      <c r="P401" s="26"/>
    </row>
    <row r="402" spans="16:16">
      <c r="P402" s="26"/>
    </row>
    <row r="403" spans="16:16">
      <c r="P403" s="26"/>
    </row>
    <row r="404" spans="16:16">
      <c r="P404" s="26"/>
    </row>
    <row r="405" spans="16:16">
      <c r="P405" s="26"/>
    </row>
    <row r="406" spans="16:16">
      <c r="P406" s="26"/>
    </row>
    <row r="407" spans="16:16">
      <c r="P407" s="26"/>
    </row>
    <row r="408" spans="16:16">
      <c r="P408" s="26"/>
    </row>
    <row r="409" spans="16:16">
      <c r="P409" s="26"/>
    </row>
    <row r="410" spans="16:16">
      <c r="P410" s="26"/>
    </row>
    <row r="411" spans="16:16">
      <c r="P411" s="26"/>
    </row>
    <row r="412" spans="16:16">
      <c r="P412" s="26"/>
    </row>
    <row r="413" spans="16:16">
      <c r="P413" s="26"/>
    </row>
    <row r="414" spans="16:16">
      <c r="P414" s="26"/>
    </row>
    <row r="415" spans="16:16">
      <c r="P415" s="26"/>
    </row>
    <row r="416" spans="16:16">
      <c r="P416" s="26"/>
    </row>
    <row r="417" spans="16:16">
      <c r="P417" s="26"/>
    </row>
    <row r="418" spans="16:16">
      <c r="P418" s="26"/>
    </row>
    <row r="419" spans="16:16">
      <c r="P419" s="26"/>
    </row>
    <row r="420" spans="16:16">
      <c r="P420" s="26"/>
    </row>
    <row r="421" spans="16:16">
      <c r="P421" s="26"/>
    </row>
    <row r="422" spans="16:16">
      <c r="P422" s="26"/>
    </row>
    <row r="423" spans="16:16">
      <c r="P423" s="26"/>
    </row>
    <row r="424" spans="16:16">
      <c r="P424" s="26"/>
    </row>
    <row r="425" spans="16:16">
      <c r="P425" s="26"/>
    </row>
    <row r="426" spans="16:16">
      <c r="P426" s="26"/>
    </row>
    <row r="427" spans="16:16">
      <c r="P427" s="26"/>
    </row>
    <row r="428" spans="16:16">
      <c r="P428" s="26"/>
    </row>
    <row r="429" spans="16:16">
      <c r="P429" s="26"/>
    </row>
    <row r="430" spans="16:16">
      <c r="P430" s="26"/>
    </row>
    <row r="431" spans="16:16">
      <c r="P431" s="26"/>
    </row>
    <row r="432" spans="16:16">
      <c r="P432" s="26"/>
    </row>
    <row r="433" spans="16:16">
      <c r="P433" s="26"/>
    </row>
    <row r="434" spans="16:16">
      <c r="P434" s="26"/>
    </row>
    <row r="435" spans="16:16">
      <c r="P435" s="26"/>
    </row>
    <row r="436" spans="16:16">
      <c r="P436" s="26"/>
    </row>
    <row r="437" spans="16:16">
      <c r="P437" s="26"/>
    </row>
    <row r="438" spans="16:16">
      <c r="P438" s="26"/>
    </row>
    <row r="439" spans="16:16">
      <c r="P439" s="26"/>
    </row>
    <row r="440" spans="16:16">
      <c r="P440" s="26"/>
    </row>
    <row r="441" spans="16:16">
      <c r="P441" s="26"/>
    </row>
    <row r="442" spans="16:16">
      <c r="P442" s="26"/>
    </row>
    <row r="443" spans="16:16">
      <c r="P443" s="26"/>
    </row>
    <row r="444" spans="16:16">
      <c r="P444" s="26"/>
    </row>
    <row r="445" spans="16:16">
      <c r="P445" s="26"/>
    </row>
    <row r="446" spans="16:16">
      <c r="P446" s="26"/>
    </row>
    <row r="447" spans="16:16">
      <c r="P447" s="26"/>
    </row>
    <row r="448" spans="16:16">
      <c r="P448" s="26"/>
    </row>
    <row r="449" spans="16:16">
      <c r="P449" s="26"/>
    </row>
    <row r="450" spans="16:16">
      <c r="P450" s="26"/>
    </row>
    <row r="451" spans="16:16">
      <c r="P451" s="26"/>
    </row>
    <row r="452" spans="16:16">
      <c r="P452" s="26"/>
    </row>
    <row r="453" spans="16:16">
      <c r="P453" s="26"/>
    </row>
    <row r="454" spans="16:16">
      <c r="P454" s="26"/>
    </row>
    <row r="455" spans="16:16">
      <c r="P455" s="26"/>
    </row>
    <row r="456" spans="16:16">
      <c r="P456" s="26"/>
    </row>
    <row r="457" spans="16:16">
      <c r="P457" s="26"/>
    </row>
    <row r="458" spans="16:16">
      <c r="P458" s="26"/>
    </row>
    <row r="459" spans="16:16">
      <c r="P459" s="26"/>
    </row>
    <row r="460" spans="16:16">
      <c r="P460" s="26"/>
    </row>
    <row r="461" spans="16:16">
      <c r="P461" s="26"/>
    </row>
    <row r="462" spans="16:16">
      <c r="P462" s="26"/>
    </row>
    <row r="463" spans="16:16">
      <c r="P463" s="26"/>
    </row>
    <row r="464" spans="16:16">
      <c r="P464" s="26"/>
    </row>
    <row r="465" spans="16:16">
      <c r="P465" s="26"/>
    </row>
    <row r="466" spans="16:16">
      <c r="P466" s="26"/>
    </row>
    <row r="467" spans="16:16">
      <c r="P467" s="26"/>
    </row>
    <row r="468" spans="16:16">
      <c r="P468" s="26"/>
    </row>
    <row r="469" spans="16:16">
      <c r="P469" s="26"/>
    </row>
    <row r="470" spans="16:16">
      <c r="P470" s="26"/>
    </row>
    <row r="471" spans="16:16">
      <c r="P471" s="26"/>
    </row>
    <row r="472" spans="16:16">
      <c r="P472" s="26"/>
    </row>
    <row r="473" spans="16:16">
      <c r="P473" s="26"/>
    </row>
    <row r="474" spans="16:16">
      <c r="P474" s="26"/>
    </row>
    <row r="475" spans="16:16">
      <c r="P475" s="26"/>
    </row>
    <row r="476" spans="16:16">
      <c r="P476" s="26"/>
    </row>
    <row r="477" spans="16:16">
      <c r="P477" s="26"/>
    </row>
    <row r="478" spans="16:16">
      <c r="P478" s="26"/>
    </row>
    <row r="479" spans="16:16">
      <c r="P479" s="26"/>
    </row>
    <row r="480" spans="16:16">
      <c r="P480" s="26"/>
    </row>
    <row r="481" spans="16:16">
      <c r="P481" s="26"/>
    </row>
    <row r="482" spans="16:16">
      <c r="P482" s="26"/>
    </row>
    <row r="483" spans="16:16">
      <c r="P483" s="26"/>
    </row>
    <row r="484" spans="16:16">
      <c r="P484" s="26"/>
    </row>
    <row r="485" spans="16:16">
      <c r="P485" s="26"/>
    </row>
    <row r="486" spans="16:16">
      <c r="P486" s="26"/>
    </row>
    <row r="487" spans="16:16">
      <c r="P487" s="26"/>
    </row>
    <row r="488" spans="16:16">
      <c r="P488" s="26"/>
    </row>
    <row r="489" spans="16:16">
      <c r="P489" s="26"/>
    </row>
    <row r="490" spans="16:16">
      <c r="P490" s="26"/>
    </row>
    <row r="491" spans="16:16">
      <c r="P491" s="26"/>
    </row>
    <row r="492" spans="16:16">
      <c r="P492" s="26"/>
    </row>
    <row r="493" spans="16:16">
      <c r="P493" s="26"/>
    </row>
    <row r="494" spans="16:16">
      <c r="P494" s="26"/>
    </row>
    <row r="495" spans="16:16">
      <c r="P495" s="26"/>
    </row>
    <row r="496" spans="16:16">
      <c r="P496" s="26"/>
    </row>
    <row r="497" spans="16:16">
      <c r="P497" s="26"/>
    </row>
    <row r="498" spans="16:16">
      <c r="P498" s="26"/>
    </row>
    <row r="499" spans="16:16">
      <c r="P499" s="26"/>
    </row>
    <row r="500" spans="16:16">
      <c r="P500" s="26"/>
    </row>
    <row r="501" spans="16:16">
      <c r="P501" s="26"/>
    </row>
    <row r="502" spans="16:16">
      <c r="P502" s="26"/>
    </row>
    <row r="503" spans="16:16">
      <c r="P503" s="26"/>
    </row>
    <row r="504" spans="16:16">
      <c r="P504" s="26"/>
    </row>
    <row r="505" spans="16:16">
      <c r="P505" s="26"/>
    </row>
    <row r="506" spans="16:16">
      <c r="P506" s="26"/>
    </row>
    <row r="507" spans="16:16">
      <c r="P507" s="26"/>
    </row>
    <row r="508" spans="16:16">
      <c r="P508" s="26"/>
    </row>
    <row r="509" spans="16:16">
      <c r="P509" s="26"/>
    </row>
    <row r="510" spans="16:16">
      <c r="P510" s="26"/>
    </row>
    <row r="511" spans="16:16">
      <c r="P511" s="26"/>
    </row>
    <row r="512" spans="16:16">
      <c r="P512" s="26"/>
    </row>
    <row r="513" spans="16:16">
      <c r="P513" s="26"/>
    </row>
    <row r="514" spans="16:16">
      <c r="P514" s="26"/>
    </row>
    <row r="515" spans="16:16">
      <c r="P515" s="26"/>
    </row>
    <row r="516" spans="16:16">
      <c r="P516" s="26"/>
    </row>
    <row r="517" spans="16:16">
      <c r="P517" s="26"/>
    </row>
    <row r="518" spans="16:16">
      <c r="P518" s="26"/>
    </row>
    <row r="519" spans="16:16">
      <c r="P519" s="26"/>
    </row>
    <row r="520" spans="16:16">
      <c r="P520" s="26"/>
    </row>
    <row r="521" spans="16:16">
      <c r="P521" s="26"/>
    </row>
    <row r="522" spans="16:16">
      <c r="P522" s="26"/>
    </row>
    <row r="523" spans="16:16">
      <c r="P523" s="26"/>
    </row>
    <row r="524" spans="16:16">
      <c r="P524" s="26"/>
    </row>
    <row r="525" spans="16:16">
      <c r="P525" s="26"/>
    </row>
    <row r="526" spans="16:16">
      <c r="P526" s="26"/>
    </row>
    <row r="527" spans="16:16">
      <c r="P527" s="26"/>
    </row>
    <row r="528" spans="16:16">
      <c r="P528" s="26"/>
    </row>
    <row r="529" spans="16:16">
      <c r="P529" s="26"/>
    </row>
    <row r="530" spans="16:16">
      <c r="P530" s="26"/>
    </row>
    <row r="531" spans="16:16">
      <c r="P531" s="26"/>
    </row>
    <row r="532" spans="16:16">
      <c r="P532" s="26"/>
    </row>
    <row r="533" spans="16:16">
      <c r="P533" s="26"/>
    </row>
    <row r="534" spans="16:16">
      <c r="P534" s="26"/>
    </row>
    <row r="535" spans="16:16">
      <c r="P535" s="26"/>
    </row>
    <row r="536" spans="16:16">
      <c r="P536" s="26"/>
    </row>
    <row r="537" spans="16:16">
      <c r="P537" s="26"/>
    </row>
    <row r="538" spans="16:16">
      <c r="P538" s="26"/>
    </row>
    <row r="539" spans="16:16">
      <c r="P539" s="26"/>
    </row>
    <row r="540" spans="16:16">
      <c r="P540" s="26"/>
    </row>
    <row r="541" spans="16:16">
      <c r="P541" s="26"/>
    </row>
    <row r="542" spans="16:16">
      <c r="P542" s="26"/>
    </row>
    <row r="543" spans="16:16">
      <c r="P543" s="26"/>
    </row>
    <row r="544" spans="16:16">
      <c r="P544" s="26"/>
    </row>
    <row r="545" spans="16:16">
      <c r="P545" s="26"/>
    </row>
    <row r="546" spans="16:16">
      <c r="P546" s="26"/>
    </row>
    <row r="547" spans="16:16">
      <c r="P547" s="26"/>
    </row>
    <row r="548" spans="16:16">
      <c r="P548" s="26"/>
    </row>
    <row r="549" spans="16:16">
      <c r="P549" s="26"/>
    </row>
    <row r="550" spans="16:16">
      <c r="P550" s="26"/>
    </row>
    <row r="551" spans="16:16">
      <c r="P551" s="26"/>
    </row>
    <row r="552" spans="16:16">
      <c r="P552" s="26"/>
    </row>
    <row r="553" spans="16:16">
      <c r="P553" s="26"/>
    </row>
    <row r="554" spans="16:16">
      <c r="P554" s="26"/>
    </row>
    <row r="555" spans="16:16">
      <c r="P555" s="26"/>
    </row>
    <row r="556" spans="16:16">
      <c r="P556" s="26"/>
    </row>
    <row r="557" spans="16:16">
      <c r="P557" s="26"/>
    </row>
    <row r="558" spans="16:16">
      <c r="P558" s="26"/>
    </row>
    <row r="559" spans="16:16">
      <c r="P559" s="26"/>
    </row>
    <row r="560" spans="16:16">
      <c r="P560" s="26"/>
    </row>
    <row r="561" spans="16:16">
      <c r="P561" s="26"/>
    </row>
    <row r="562" spans="16:16">
      <c r="P562" s="26"/>
    </row>
    <row r="563" spans="16:16">
      <c r="P563" s="26"/>
    </row>
    <row r="564" spans="16:16">
      <c r="P564" s="26"/>
    </row>
    <row r="565" spans="16:16">
      <c r="P565" s="26"/>
    </row>
    <row r="566" spans="16:16">
      <c r="P566" s="26"/>
    </row>
    <row r="567" spans="16:16">
      <c r="P567" s="26"/>
    </row>
    <row r="568" spans="16:16">
      <c r="P568" s="26"/>
    </row>
    <row r="569" spans="16:16">
      <c r="P569" s="26"/>
    </row>
    <row r="570" spans="16:16">
      <c r="P570" s="26"/>
    </row>
    <row r="571" spans="16:16">
      <c r="P571" s="26"/>
    </row>
    <row r="572" spans="16:16">
      <c r="P572" s="26"/>
    </row>
    <row r="573" spans="16:16">
      <c r="P573" s="26"/>
    </row>
    <row r="574" spans="16:16">
      <c r="P574" s="26"/>
    </row>
    <row r="575" spans="16:16">
      <c r="P575" s="26"/>
    </row>
    <row r="576" spans="16:16">
      <c r="P576" s="26"/>
    </row>
    <row r="577" spans="16:16">
      <c r="P577" s="26"/>
    </row>
    <row r="578" spans="16:16">
      <c r="P578" s="26"/>
    </row>
    <row r="579" spans="16:16">
      <c r="P579" s="26"/>
    </row>
    <row r="580" spans="16:16">
      <c r="P580" s="26"/>
    </row>
    <row r="581" spans="16:16">
      <c r="P581" s="26"/>
    </row>
    <row r="582" spans="16:16">
      <c r="P582" s="26"/>
    </row>
    <row r="583" spans="16:16">
      <c r="P583" s="26"/>
    </row>
    <row r="584" spans="16:16">
      <c r="P584" s="26"/>
    </row>
    <row r="585" spans="16:16">
      <c r="P585" s="26"/>
    </row>
    <row r="586" spans="16:16">
      <c r="P586" s="26"/>
    </row>
    <row r="587" spans="16:16">
      <c r="P587" s="26"/>
    </row>
    <row r="588" spans="16:16">
      <c r="P588" s="26"/>
    </row>
    <row r="589" spans="16:16">
      <c r="P589" s="26"/>
    </row>
    <row r="590" spans="16:16">
      <c r="P590" s="26"/>
    </row>
    <row r="591" spans="16:16">
      <c r="P591" s="26"/>
    </row>
    <row r="592" spans="16:16">
      <c r="P592" s="26"/>
    </row>
    <row r="593" spans="16:16">
      <c r="P593" s="26"/>
    </row>
    <row r="594" spans="16:16">
      <c r="P594" s="26"/>
    </row>
    <row r="595" spans="16:16">
      <c r="P595" s="26"/>
    </row>
    <row r="596" spans="16:16">
      <c r="P596" s="26"/>
    </row>
    <row r="597" spans="16:16">
      <c r="P597" s="26"/>
    </row>
    <row r="598" spans="16:16">
      <c r="P598" s="26"/>
    </row>
    <row r="599" spans="16:16">
      <c r="P599" s="26"/>
    </row>
    <row r="600" spans="16:16">
      <c r="P600" s="26"/>
    </row>
    <row r="601" spans="16:16">
      <c r="P601" s="26"/>
    </row>
    <row r="602" spans="16:16">
      <c r="P602" s="26"/>
    </row>
    <row r="603" spans="16:16">
      <c r="P603" s="26"/>
    </row>
    <row r="604" spans="16:16">
      <c r="P604" s="26"/>
    </row>
    <row r="605" spans="16:16">
      <c r="P605" s="26"/>
    </row>
    <row r="606" spans="16:16">
      <c r="P606" s="26"/>
    </row>
    <row r="607" spans="16:16">
      <c r="P607" s="26"/>
    </row>
    <row r="608" spans="16:16">
      <c r="P608" s="26"/>
    </row>
    <row r="609" spans="16:16">
      <c r="P609" s="26"/>
    </row>
    <row r="610" spans="16:16">
      <c r="P610" s="26"/>
    </row>
    <row r="611" spans="16:16">
      <c r="P611" s="26"/>
    </row>
    <row r="612" spans="16:16">
      <c r="P612" s="26"/>
    </row>
    <row r="613" spans="16:16">
      <c r="P613" s="26"/>
    </row>
    <row r="614" spans="16:16">
      <c r="P614" s="26"/>
    </row>
    <row r="615" spans="16:16">
      <c r="P615" s="26"/>
    </row>
    <row r="616" spans="16:16">
      <c r="P616" s="26"/>
    </row>
    <row r="617" spans="16:16">
      <c r="P617" s="26"/>
    </row>
    <row r="618" spans="16:16">
      <c r="P618" s="26"/>
    </row>
    <row r="619" spans="16:16">
      <c r="P619" s="26"/>
    </row>
    <row r="620" spans="16:16">
      <c r="P620" s="26"/>
    </row>
    <row r="621" spans="16:16">
      <c r="P621" s="26"/>
    </row>
    <row r="622" spans="16:16">
      <c r="P622" s="26"/>
    </row>
    <row r="623" spans="16:16">
      <c r="P623" s="26"/>
    </row>
    <row r="624" spans="16:16">
      <c r="P624" s="26"/>
    </row>
    <row r="625" spans="16:16">
      <c r="P625" s="26"/>
    </row>
    <row r="626" spans="16:16">
      <c r="P626" s="26"/>
    </row>
    <row r="627" spans="16:16">
      <c r="P627" s="26"/>
    </row>
    <row r="628" spans="16:16">
      <c r="P628" s="26"/>
    </row>
    <row r="629" spans="16:16">
      <c r="P629" s="26"/>
    </row>
    <row r="630" spans="16:16">
      <c r="P630" s="26"/>
    </row>
    <row r="631" spans="16:16">
      <c r="P631" s="26"/>
    </row>
    <row r="632" spans="16:16">
      <c r="P632" s="26"/>
    </row>
    <row r="633" spans="16:16">
      <c r="P633" s="26"/>
    </row>
    <row r="634" spans="16:16">
      <c r="P634" s="26"/>
    </row>
    <row r="635" spans="16:16">
      <c r="P635" s="26"/>
    </row>
    <row r="636" spans="16:16">
      <c r="P636" s="26"/>
    </row>
    <row r="637" spans="16:16">
      <c r="P637" s="26"/>
    </row>
    <row r="638" spans="16:16">
      <c r="P638" s="26"/>
    </row>
    <row r="639" spans="16:16">
      <c r="P639" s="26"/>
    </row>
    <row r="640" spans="16:16">
      <c r="P640" s="26"/>
    </row>
    <row r="641" spans="16:16">
      <c r="P641" s="26"/>
    </row>
    <row r="642" spans="16:16">
      <c r="P642" s="26"/>
    </row>
    <row r="643" spans="16:16">
      <c r="P643" s="26"/>
    </row>
    <row r="644" spans="16:16">
      <c r="P644" s="26"/>
    </row>
    <row r="645" spans="16:16">
      <c r="P645" s="26"/>
    </row>
    <row r="646" spans="16:16">
      <c r="P646" s="26"/>
    </row>
    <row r="647" spans="16:16">
      <c r="P647" s="26"/>
    </row>
    <row r="648" spans="16:16">
      <c r="P648" s="26"/>
    </row>
    <row r="649" spans="16:16">
      <c r="P649" s="26"/>
    </row>
    <row r="650" spans="16:16">
      <c r="P650" s="26"/>
    </row>
    <row r="651" spans="16:16">
      <c r="P651" s="26"/>
    </row>
    <row r="652" spans="16:16">
      <c r="P652" s="26"/>
    </row>
    <row r="653" spans="16:16">
      <c r="P653" s="26"/>
    </row>
    <row r="654" spans="16:16">
      <c r="P654" s="26"/>
    </row>
    <row r="655" spans="16:16">
      <c r="P655" s="26"/>
    </row>
    <row r="656" spans="16:16">
      <c r="P656" s="26"/>
    </row>
    <row r="657" spans="16:16">
      <c r="P657" s="26"/>
    </row>
    <row r="658" spans="16:16">
      <c r="P658" s="26"/>
    </row>
    <row r="659" spans="16:16">
      <c r="P659" s="26"/>
    </row>
    <row r="660" spans="16:16">
      <c r="P660" s="26"/>
    </row>
    <row r="661" spans="16:16">
      <c r="P661" s="26"/>
    </row>
    <row r="662" spans="16:16">
      <c r="P662" s="26"/>
    </row>
    <row r="663" spans="16:16">
      <c r="P663" s="26"/>
    </row>
    <row r="664" spans="16:16">
      <c r="P664" s="26"/>
    </row>
    <row r="665" spans="16:16">
      <c r="P665" s="26"/>
    </row>
    <row r="666" spans="16:16">
      <c r="P666" s="26"/>
    </row>
    <row r="667" spans="16:16">
      <c r="P667" s="26"/>
    </row>
    <row r="668" spans="16:16">
      <c r="P668" s="26"/>
    </row>
    <row r="669" spans="16:16">
      <c r="P669" s="26"/>
    </row>
    <row r="670" spans="16:16">
      <c r="P670" s="26"/>
    </row>
    <row r="671" spans="16:16">
      <c r="P671" s="26"/>
    </row>
    <row r="672" spans="16:16">
      <c r="P672" s="26"/>
    </row>
    <row r="673" spans="16:16">
      <c r="P673" s="26"/>
    </row>
    <row r="674" spans="16:16">
      <c r="P674" s="26"/>
    </row>
    <row r="675" spans="16:16">
      <c r="P675" s="26"/>
    </row>
    <row r="676" spans="16:16">
      <c r="P676" s="26"/>
    </row>
    <row r="677" spans="16:16">
      <c r="P677" s="26"/>
    </row>
    <row r="678" spans="16:16">
      <c r="P678" s="26"/>
    </row>
    <row r="679" spans="16:16">
      <c r="P679" s="26"/>
    </row>
    <row r="680" spans="16:16">
      <c r="P680" s="26"/>
    </row>
    <row r="681" spans="16:16">
      <c r="P681" s="26"/>
    </row>
    <row r="682" spans="16:16">
      <c r="P682" s="26"/>
    </row>
    <row r="683" spans="16:16">
      <c r="P683" s="26"/>
    </row>
    <row r="684" spans="16:16">
      <c r="P684" s="26"/>
    </row>
    <row r="685" spans="16:16">
      <c r="P685" s="26"/>
    </row>
    <row r="686" spans="16:16">
      <c r="P686" s="26"/>
    </row>
    <row r="687" spans="16:16">
      <c r="P687" s="26"/>
    </row>
    <row r="688" spans="16:16">
      <c r="P688" s="26"/>
    </row>
    <row r="689" spans="16:16">
      <c r="P689" s="26"/>
    </row>
    <row r="690" spans="16:16">
      <c r="P690" s="26"/>
    </row>
    <row r="691" spans="16:16">
      <c r="P691" s="26"/>
    </row>
    <row r="692" spans="16:16">
      <c r="P692" s="26"/>
    </row>
    <row r="693" spans="16:16">
      <c r="P693" s="26"/>
    </row>
    <row r="694" spans="16:16">
      <c r="P694" s="26"/>
    </row>
    <row r="695" spans="16:16">
      <c r="P695" s="26"/>
    </row>
  </sheetData>
  <autoFilter ref="A2:BF303" xr:uid="{00000000-0009-0000-0000-000003000000}">
    <sortState xmlns:xlrd2="http://schemas.microsoft.com/office/spreadsheetml/2017/richdata2" ref="A3:BF303">
      <sortCondition ref="B2:B303"/>
    </sortState>
  </autoFilter>
  <mergeCells count="1">
    <mergeCell ref="A1:BF1"/>
  </mergeCells>
  <pageMargins left="0.25" right="0.25" top="0.75" bottom="0.75" header="0.3" footer="0.3"/>
  <pageSetup paperSize="9" scale="52"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AK695"/>
  <sheetViews>
    <sheetView showGridLines="0" zoomScale="89" zoomScaleNormal="89" workbookViewId="0">
      <pane xSplit="3" ySplit="2" topLeftCell="M3" activePane="bottomRight" state="frozen"/>
      <selection activeCell="P27" sqref="P27"/>
      <selection pane="topRight" activeCell="P27" sqref="P27"/>
      <selection pane="bottomLeft" activeCell="P27" sqref="P27"/>
      <selection pane="bottomRight" activeCell="AD3" sqref="AD3"/>
    </sheetView>
  </sheetViews>
  <sheetFormatPr defaultColWidth="9.109375" defaultRowHeight="14.4"/>
  <cols>
    <col min="1" max="1" width="19.6640625" style="1" customWidth="1"/>
    <col min="2" max="2" width="25.6640625" style="1" customWidth="1"/>
    <col min="3" max="3" width="9.6640625" style="1" customWidth="1"/>
    <col min="4" max="4" width="8" style="3" customWidth="1"/>
    <col min="5" max="15" width="7.88671875" style="3" customWidth="1"/>
    <col min="16" max="16" width="7.88671875" style="25" customWidth="1"/>
    <col min="17" max="19" width="8" style="3" customWidth="1"/>
    <col min="20" max="20" width="10.5546875" style="3" customWidth="1"/>
    <col min="21" max="21" width="9.88671875" style="3" customWidth="1"/>
    <col min="22" max="22" width="11.44140625" style="3" customWidth="1"/>
    <col min="23" max="23" width="9.44140625" style="3" customWidth="1"/>
    <col min="24" max="25" width="8" style="3" customWidth="1"/>
    <col min="26" max="26" width="8.44140625" style="3" customWidth="1"/>
    <col min="27" max="27" width="8" style="3" customWidth="1"/>
    <col min="28" max="33" width="9.33203125" style="3" customWidth="1"/>
    <col min="34" max="34" width="7.88671875" style="1" customWidth="1"/>
    <col min="35" max="16384" width="9.109375" style="1"/>
  </cols>
  <sheetData>
    <row r="1" spans="1:37" s="20" customFormat="1" ht="15" customHeight="1">
      <c r="A1" s="429"/>
      <c r="B1" s="429"/>
      <c r="C1" s="429"/>
      <c r="D1" s="429"/>
      <c r="E1" s="429"/>
      <c r="F1" s="429"/>
      <c r="G1" s="429"/>
      <c r="H1" s="429"/>
      <c r="I1" s="429"/>
      <c r="J1" s="429"/>
      <c r="K1" s="429"/>
      <c r="L1" s="429"/>
      <c r="M1" s="429"/>
      <c r="N1" s="429"/>
      <c r="O1" s="429"/>
      <c r="P1" s="429"/>
      <c r="Q1" s="429"/>
      <c r="R1" s="429"/>
      <c r="S1" s="429"/>
      <c r="T1" s="429"/>
      <c r="U1" s="429"/>
      <c r="V1" s="429"/>
      <c r="W1" s="429"/>
      <c r="X1" s="429"/>
      <c r="Y1" s="429"/>
      <c r="Z1" s="429"/>
      <c r="AA1" s="429"/>
      <c r="AB1" s="429"/>
      <c r="AC1" s="429"/>
      <c r="AD1" s="429"/>
      <c r="AE1" s="429"/>
      <c r="AF1" s="429"/>
      <c r="AG1" s="429"/>
      <c r="AH1" s="429"/>
      <c r="AI1" s="19"/>
      <c r="AJ1" s="19"/>
      <c r="AK1" s="19"/>
    </row>
    <row r="2" spans="1:37" ht="117.75" customHeight="1" thickBot="1">
      <c r="A2" s="141" t="s">
        <v>361</v>
      </c>
      <c r="B2" s="142" t="s">
        <v>16</v>
      </c>
      <c r="C2" s="142" t="s">
        <v>412</v>
      </c>
      <c r="D2" s="143" t="s">
        <v>92</v>
      </c>
      <c r="E2" s="143" t="s">
        <v>121</v>
      </c>
      <c r="F2" s="143" t="s">
        <v>394</v>
      </c>
      <c r="G2" s="144" t="s">
        <v>660</v>
      </c>
      <c r="H2" s="143" t="s">
        <v>93</v>
      </c>
      <c r="I2" s="145" t="s">
        <v>122</v>
      </c>
      <c r="J2" s="143" t="s">
        <v>392</v>
      </c>
      <c r="K2" s="146" t="s">
        <v>113</v>
      </c>
      <c r="L2" s="143" t="s">
        <v>94</v>
      </c>
      <c r="M2" s="145" t="s">
        <v>123</v>
      </c>
      <c r="N2" s="143" t="s">
        <v>393</v>
      </c>
      <c r="O2" s="146" t="s">
        <v>400</v>
      </c>
      <c r="P2" s="334" t="s">
        <v>124</v>
      </c>
      <c r="Q2" s="149" t="s">
        <v>397</v>
      </c>
      <c r="R2" s="150" t="s">
        <v>398</v>
      </c>
      <c r="S2" s="147" t="s">
        <v>399</v>
      </c>
      <c r="T2" s="147" t="s">
        <v>604</v>
      </c>
      <c r="U2" s="148" t="s">
        <v>600</v>
      </c>
      <c r="V2" s="147" t="s">
        <v>598</v>
      </c>
      <c r="W2" s="334" t="s">
        <v>599</v>
      </c>
      <c r="X2" s="147" t="s">
        <v>605</v>
      </c>
      <c r="Y2" s="148" t="s">
        <v>602</v>
      </c>
      <c r="Z2" s="147" t="s">
        <v>601</v>
      </c>
      <c r="AA2" s="334" t="s">
        <v>603</v>
      </c>
      <c r="AB2" s="335" t="s">
        <v>396</v>
      </c>
      <c r="AC2" s="335" t="s">
        <v>687</v>
      </c>
      <c r="AD2" s="335" t="s">
        <v>688</v>
      </c>
      <c r="AE2" s="335" t="s">
        <v>689</v>
      </c>
      <c r="AF2" s="335" t="s">
        <v>690</v>
      </c>
      <c r="AG2" s="335" t="s">
        <v>691</v>
      </c>
      <c r="AH2" s="151" t="s">
        <v>96</v>
      </c>
      <c r="AI2" s="12"/>
      <c r="AJ2" s="12"/>
      <c r="AK2" s="12"/>
    </row>
    <row r="3" spans="1:37">
      <c r="A3" s="47" t="s">
        <v>183</v>
      </c>
      <c r="B3" s="108" t="s">
        <v>125</v>
      </c>
      <c r="C3" s="152">
        <v>101</v>
      </c>
      <c r="D3" s="285">
        <f>IF('Datos de Indicador'!E6="No dato","x",ROUND(IF('Datos de Indicador'!E6=0,0,IF(LOG('Datos de Indicador'!E6)&gt;D$302,10,IF(LOG('Datos de Indicador'!E6)&lt;D$301,0,10-(D$302-LOG('Datos de Indicador'!E6))/(D$302-D$301)*10))),1))</f>
        <v>10</v>
      </c>
      <c r="E3" s="153">
        <f>IF('Datos de Indicador'!E6="No dato","x",IF('Datos de Indicador'!E6="No dato","x", ('Datos de Indicador'!E6)/'Datos de Indicador'!AX6))</f>
        <v>5.1554373939504114E-2</v>
      </c>
      <c r="F3" s="154">
        <f t="shared" ref="F3:F66" si="0">IF(E3="x","x",ROUND(IF(E3&gt;F$302,10,IF(E3&lt;$F$301,0,10-(F$302-E3)/(F$302-F$301)*10)),1))</f>
        <v>10</v>
      </c>
      <c r="G3" s="155">
        <f t="shared" ref="G3:G66" si="1">IF(D3="x",                                              (IF(F3="x","x",ROUND(((10-GEOMEAN(((10-D3)/10*9+1),((10-F3)/10*9+1)))/9*10),1))),ROUND(((10-GEOMEAN(((10-D3)/10*9+1),((10-F3)/10*9+1)))/9*10),1))</f>
        <v>10</v>
      </c>
      <c r="H3" s="285">
        <f>IF('Datos de Indicador'!F6="No dato","x",ROUND(IF('Datos de Indicador'!F6=0,0,IF(LOG('Datos de Indicador'!F6*1/40)&gt;H$302,10,IF(LOG('Datos de Indicador'!F6*1/40)&lt;H$301,0,10-(H$302-LOG('Datos de Indicador'!F6*1/40))/(H$302-H$301)*10))),1))</f>
        <v>0</v>
      </c>
      <c r="I3" s="153">
        <f>IF('Datos de Indicador'!F6="No dato","x",IF('Datos de Indicador'!F6="No dato","x",( 'Datos de Indicador'!F6*1/40)/'Datos de Indicador'!AX6))</f>
        <v>0</v>
      </c>
      <c r="J3" s="154">
        <f t="shared" ref="J3:J66" si="2">IF(I3="x","x",ROUND(IF(I3&gt;J$302,10,IF(I3&lt;$J$301,0,10-(J$302-I3)/(J$302-J$301)*10)),1))</f>
        <v>0</v>
      </c>
      <c r="K3" s="156">
        <f t="shared" ref="K3:K66" si="3">ROUND(IF(H3="x",J3,(10-GEOMEAN(((10-H3)/10*9+1),((10-J3)/10*9+1)))/9*10),1)</f>
        <v>0</v>
      </c>
      <c r="L3" s="286">
        <f>IF('Datos de Indicador'!G6="No dato","x",ROUND(IF('Datos de Indicador'!G6=0,0,IF(LOG('Datos de Indicador'!G6)&gt;L$302,10,IF(LOG('Datos de Indicador'!G6)&lt;L$301,0,10-(L$302-LOG('Datos de Indicador'!G6))/(L$302-L$301)*10))),1))</f>
        <v>0</v>
      </c>
      <c r="M3" s="157">
        <f>IF('Datos de Indicador'!G6="No dato","x",IF('Datos de Indicador'!G6="No dato","x", 'Datos de Indicador'!G6/'Datos de Indicador'!AX6))</f>
        <v>0</v>
      </c>
      <c r="N3" s="158">
        <f t="shared" ref="N3:N66" si="4">IF(M3="x","x",ROUND(IF(M3&gt;N$302,10,IF(M3&lt;$N$301,0,10-(N$302-M3)/(N$302-N$301)*10)),1))</f>
        <v>0</v>
      </c>
      <c r="O3" s="156">
        <f t="shared" ref="O3:O66" si="5">ROUND(IF(L3="x",N3,(10-GEOMEAN(((10-L3)/10*9+1),((10-N3)/10*9+1)))/9*10),1)</f>
        <v>0</v>
      </c>
      <c r="P3" s="155">
        <f t="shared" ref="P3:P66" si="6">ROUND(IF(K3="x",O3,(10-GEOMEAN(((10-K3)/10*9+1),((10-O3)/10*9+1)))/9*10),1)</f>
        <v>0</v>
      </c>
      <c r="Q3" s="285">
        <f>IF('Datos de Indicador'!I6="No dato","x",ROUND(IF('Datos de Indicador'!I6=0,0,IF(LOG('Datos de Indicador'!I6)&gt;Q$302,10,IF(LOG('Datos de Indicador'!I6)&lt;Q$301,0,10-(Q$302-LOG('Datos de Indicador'!I6))/(Q$302-Q$301)*10))),1))</f>
        <v>0</v>
      </c>
      <c r="R3" s="153">
        <f>IF('Datos de Indicador'!I6="No dato","x",IF('Datos de Indicador'!I6="No dato","x",( 'Datos de Indicador'!I6)/'Datos de Indicador'!AX6))</f>
        <v>0</v>
      </c>
      <c r="S3" s="154">
        <f t="shared" ref="S3:S66" si="7">IF(R3="x","x",ROUND(IF(R3&gt;S$302,10,IF(R3&lt;$S$301,0,10-(S$302-R3)/(S$302-S$301)*10)),1))</f>
        <v>0</v>
      </c>
      <c r="T3" s="289">
        <f>IF('Datos de Indicador'!J6="No dato","x",ROUND(IF('Datos de Indicador'!J6=0,0,IF(LOG('Datos de Indicador'!J6)&gt;T$302,10,IF(LOG('Datos de Indicador'!J6)&lt;T$301,0,10-(T$302-LOG('Datos de Indicador'!J6))/(T$302-T$301)*10))),1))</f>
        <v>10</v>
      </c>
      <c r="U3" s="307">
        <f>IF('Datos de Indicador'!J6="No dato","x",IF('Datos de Indicador'!J6="No dato","x", ('Datos de Indicador'!J6)/'Datos de Indicador'!AX6))</f>
        <v>4.5026179178258799E-4</v>
      </c>
      <c r="V3" s="289">
        <f t="shared" ref="V3:V66" si="8">IF(U3="x","x",ROUND(IF(U3&gt;V$302,10,IF(U3&lt;$V$301,0,10-(V$302-U3)/(V$302-V$301)*10)),1))</f>
        <v>10</v>
      </c>
      <c r="W3" s="292">
        <f t="shared" ref="W3:W66" si="9">IF(T3="x",                                              (IF(V3="x","x",ROUND(((10-GEOMEAN(((10-T3)/10*9+1),((10-V3)/10*9+1)))/9*10),1))),ROUND(((10-GEOMEAN(((10-T3)/10*9+1),((10-V3)/10*9+1)))/9*10),1))</f>
        <v>10</v>
      </c>
      <c r="X3" s="289">
        <f>IF('Datos de Indicador'!K6="No dato","x",ROUND(IF('Datos de Indicador'!K6=0,0,IF(LOG('Datos de Indicador'!K6)&gt;X$302,10,IF(LOG('Datos de Indicador'!K6)&lt;X$301,0,10-(X$302-LOG('Datos de Indicador'!K6))/(X$302-X$301)*10))),1))</f>
        <v>10</v>
      </c>
      <c r="Y3" s="310">
        <f>IF('Datos de Indicador'!K6="No dato","x",IF('Datos de Indicador'!K6="No dato","x", ('Datos de Indicador'!K6)/'Datos de Indicador'!AX6))</f>
        <v>3.606344318326215E-6</v>
      </c>
      <c r="Z3" s="289">
        <f t="shared" ref="Z3:Z66" si="10">IF(Y3="x","x",ROUND(IF(Y3&gt;Z$302,10,IF(Y3&lt;$Z$301,0,10-(Z$302-Y3)/(Z$302-Z$301)*10)),1))</f>
        <v>10</v>
      </c>
      <c r="AA3" s="292">
        <f t="shared" ref="AA3:AA66" si="11">IF(X3="x",                                              (IF(Z3="x","x",ROUND(((10-GEOMEAN(((10-X3)/10*9+1),((10-Z3)/10*9+1)))/9*10),1))),ROUND(((10-GEOMEAN(((10-X3)/10*9+1),((10-Z3)/10*9+1)))/9*10),1))</f>
        <v>10</v>
      </c>
      <c r="AB3" s="155">
        <f t="shared" ref="AB3:AB66" si="12">ROUND(IF(Q3="x",S3,(10-GEOMEAN(((10-Q3)/10*9+1),((10-S3)/10*9+1)))/9*10),1)</f>
        <v>0</v>
      </c>
      <c r="AC3" s="155">
        <v>0</v>
      </c>
      <c r="AD3" s="155">
        <f t="shared" ref="AD3:AD66" si="13">(AC3/47)*10</f>
        <v>0</v>
      </c>
      <c r="AE3" s="155">
        <v>-0.437599986791611</v>
      </c>
      <c r="AF3" s="155">
        <f t="shared" ref="AF3:AF66" si="14">-1*AE3</f>
        <v>0.437599986791611</v>
      </c>
      <c r="AG3" s="155">
        <f t="shared" ref="AG3:AG66" si="15">((AF3-$AF$302)/($AF$301-$AF$302))*10</f>
        <v>4.6940772662036814</v>
      </c>
      <c r="AH3" s="159">
        <f t="shared" ref="AH3:AH66" si="16">AVERAGE(P3,W3,AA3,AD3,G3,AG3)</f>
        <v>5.7823462110339463</v>
      </c>
      <c r="AI3" s="12"/>
      <c r="AJ3" s="12"/>
      <c r="AK3" s="12"/>
    </row>
    <row r="4" spans="1:37">
      <c r="A4" s="48" t="s">
        <v>183</v>
      </c>
      <c r="B4" s="46" t="s">
        <v>126</v>
      </c>
      <c r="C4" s="160">
        <v>102</v>
      </c>
      <c r="D4" s="285">
        <f>IF('Datos de Indicador'!E7="No dato","x",ROUND(IF('Datos de Indicador'!E7=0,0,IF(LOG('Datos de Indicador'!E7)&gt;D$302,10,IF(LOG('Datos de Indicador'!E7)&lt;D$301,0,10-(D$302-LOG('Datos de Indicador'!E7))/(D$302-D$301)*10))),1))</f>
        <v>10</v>
      </c>
      <c r="E4" s="153">
        <f>IF('Datos de Indicador'!E7="No dato","x",IF('Datos de Indicador'!E7="No dato","x", ('Datos de Indicador'!E7)/'Datos de Indicador'!AX7))</f>
        <v>2.4365981155144264E-2</v>
      </c>
      <c r="F4" s="154">
        <f t="shared" si="0"/>
        <v>10</v>
      </c>
      <c r="G4" s="155">
        <f t="shared" si="1"/>
        <v>10</v>
      </c>
      <c r="H4" s="285">
        <f>IF('Datos de Indicador'!F7="No dato","x",ROUND(IF('Datos de Indicador'!F7=0,0,IF(LOG('Datos de Indicador'!F7*1/40)&gt;H$302,10,IF(LOG('Datos de Indicador'!F7*1/40)&lt;H$301,0,10-(H$302-LOG('Datos de Indicador'!F7*1/40))/(H$302-H$301)*10))),1))</f>
        <v>0</v>
      </c>
      <c r="I4" s="153">
        <f>IF('Datos de Indicador'!F7="No dato","x",IF('Datos de Indicador'!F7="No dato","x",( 'Datos de Indicador'!F7*1/40)/'Datos de Indicador'!AX7))</f>
        <v>0</v>
      </c>
      <c r="J4" s="154">
        <f t="shared" si="2"/>
        <v>0</v>
      </c>
      <c r="K4" s="156">
        <f t="shared" si="3"/>
        <v>0</v>
      </c>
      <c r="L4" s="286">
        <f>IF('Datos de Indicador'!G7="No dato","x",ROUND(IF('Datos de Indicador'!G7=0,0,IF(LOG('Datos de Indicador'!G7)&gt;L$302,10,IF(LOG('Datos de Indicador'!G7)&lt;L$301,0,10-(L$302-LOG('Datos de Indicador'!G7))/(L$302-L$301)*10))),1))</f>
        <v>0</v>
      </c>
      <c r="M4" s="157">
        <f>IF('Datos de Indicador'!G7="No dato","x",IF('Datos de Indicador'!G7="No dato","x", 'Datos de Indicador'!G7/'Datos de Indicador'!AX7))</f>
        <v>0</v>
      </c>
      <c r="N4" s="158">
        <f t="shared" si="4"/>
        <v>0</v>
      </c>
      <c r="O4" s="156">
        <f t="shared" si="5"/>
        <v>0</v>
      </c>
      <c r="P4" s="155">
        <f t="shared" si="6"/>
        <v>0</v>
      </c>
      <c r="Q4" s="285">
        <f>IF('Datos de Indicador'!I7="No dato","x",ROUND(IF('Datos de Indicador'!I7=0,0,IF(LOG('Datos de Indicador'!I7)&gt;Q$302,10,IF(LOG('Datos de Indicador'!I7)&lt;Q$301,0,10-(Q$302-LOG('Datos de Indicador'!I7))/(Q$302-Q$301)*10))),1))</f>
        <v>0</v>
      </c>
      <c r="R4" s="153">
        <f>IF('Datos de Indicador'!I7="No dato","x",IF('Datos de Indicador'!I7="No dato","x",( 'Datos de Indicador'!I7)/'Datos de Indicador'!AX7))</f>
        <v>0</v>
      </c>
      <c r="S4" s="154">
        <f t="shared" si="7"/>
        <v>0</v>
      </c>
      <c r="T4" s="289">
        <f>IF('Datos de Indicador'!J7="No dato","x",ROUND(IF('Datos de Indicador'!J7=0,0,IF(LOG('Datos de Indicador'!J7)&gt;T$302,10,IF(LOG('Datos de Indicador'!J7)&lt;T$301,0,10-(T$302-LOG('Datos de Indicador'!J7))/(T$302-T$301)*10))),1))</f>
        <v>10</v>
      </c>
      <c r="U4" s="307">
        <f>IF('Datos de Indicador'!J7="No dato","x",IF('Datos de Indicador'!J7="No dato","x", ('Datos de Indicador'!J7)/'Datos de Indicador'!AX7))</f>
        <v>3.6010861050304199E-4</v>
      </c>
      <c r="V4" s="289">
        <f t="shared" si="8"/>
        <v>10</v>
      </c>
      <c r="W4" s="292">
        <f t="shared" si="9"/>
        <v>10</v>
      </c>
      <c r="X4" s="289">
        <f>IF('Datos de Indicador'!K7="No dato","x",ROUND(IF('Datos de Indicador'!K7=0,0,IF(LOG('Datos de Indicador'!K7)&gt;X$302,10,IF(LOG('Datos de Indicador'!K7)&lt;X$301,0,10-(X$302-LOG('Datos de Indicador'!K7))/(X$302-X$301)*10))),1))</f>
        <v>10</v>
      </c>
      <c r="Y4" s="310">
        <f>IF('Datos de Indicador'!K7="No dato","x",IF('Datos de Indicador'!K7="No dato","x", ('Datos de Indicador'!K7)/'Datos de Indicador'!AX7))</f>
        <v>3.6971290333353822E-6</v>
      </c>
      <c r="Z4" s="289">
        <f t="shared" si="10"/>
        <v>10</v>
      </c>
      <c r="AA4" s="292">
        <f t="shared" si="11"/>
        <v>10</v>
      </c>
      <c r="AB4" s="155">
        <f t="shared" si="12"/>
        <v>0</v>
      </c>
      <c r="AC4" s="155">
        <v>0</v>
      </c>
      <c r="AD4" s="155">
        <f t="shared" si="13"/>
        <v>0</v>
      </c>
      <c r="AE4" s="155">
        <v>-0.61147999763488803</v>
      </c>
      <c r="AF4" s="155">
        <f t="shared" si="14"/>
        <v>0.61147999763488803</v>
      </c>
      <c r="AG4" s="155">
        <f t="shared" si="15"/>
        <v>8.9495841131887435</v>
      </c>
      <c r="AH4" s="159">
        <f t="shared" si="16"/>
        <v>6.4915973521981236</v>
      </c>
      <c r="AI4" s="12"/>
      <c r="AJ4" s="12"/>
      <c r="AK4" s="12"/>
    </row>
    <row r="5" spans="1:37">
      <c r="A5" s="48" t="s">
        <v>183</v>
      </c>
      <c r="B5" s="46" t="s">
        <v>127</v>
      </c>
      <c r="C5" s="160">
        <v>103</v>
      </c>
      <c r="D5" s="285">
        <f>IF('Datos de Indicador'!E8="No dato","x",ROUND(IF('Datos de Indicador'!E8=0,0,IF(LOG('Datos de Indicador'!E8)&gt;D$302,10,IF(LOG('Datos de Indicador'!E8)&lt;D$301,0,10-(D$302-LOG('Datos de Indicador'!E8))/(D$302-D$301)*10))),1))</f>
        <v>10</v>
      </c>
      <c r="E5" s="153">
        <f>IF('Datos de Indicador'!E8="No dato","x",IF('Datos de Indicador'!E8="No dato","x", ('Datos de Indicador'!E8)/'Datos de Indicador'!AX8))</f>
        <v>0.10121375461940199</v>
      </c>
      <c r="F5" s="154">
        <f t="shared" si="0"/>
        <v>10</v>
      </c>
      <c r="G5" s="155">
        <f t="shared" si="1"/>
        <v>10</v>
      </c>
      <c r="H5" s="285">
        <f>IF('Datos de Indicador'!F8="No dato","x",ROUND(IF('Datos de Indicador'!F8=0,0,IF(LOG('Datos de Indicador'!F8*1/40)&gt;H$302,10,IF(LOG('Datos de Indicador'!F8*1/40)&lt;H$301,0,10-(H$302-LOG('Datos de Indicador'!F8*1/40))/(H$302-H$301)*10))),1))</f>
        <v>0</v>
      </c>
      <c r="I5" s="153">
        <f>IF('Datos de Indicador'!F8="No dato","x",IF('Datos de Indicador'!F8="No dato","x",( 'Datos de Indicador'!F8*1/40)/'Datos de Indicador'!AX8))</f>
        <v>0</v>
      </c>
      <c r="J5" s="154">
        <f t="shared" si="2"/>
        <v>0</v>
      </c>
      <c r="K5" s="156">
        <f t="shared" si="3"/>
        <v>0</v>
      </c>
      <c r="L5" s="286">
        <f>IF('Datos de Indicador'!G8="No dato","x",ROUND(IF('Datos de Indicador'!G8=0,0,IF(LOG('Datos de Indicador'!G8)&gt;L$302,10,IF(LOG('Datos de Indicador'!G8)&lt;L$301,0,10-(L$302-LOG('Datos de Indicador'!G8))/(L$302-L$301)*10))),1))</f>
        <v>0</v>
      </c>
      <c r="M5" s="157">
        <f>IF('Datos de Indicador'!G8="No dato","x",IF('Datos de Indicador'!G8="No dato","x", 'Datos de Indicador'!G8/'Datos de Indicador'!AX8))</f>
        <v>0</v>
      </c>
      <c r="N5" s="158">
        <f t="shared" si="4"/>
        <v>0</v>
      </c>
      <c r="O5" s="156">
        <f t="shared" si="5"/>
        <v>0</v>
      </c>
      <c r="P5" s="155">
        <f t="shared" si="6"/>
        <v>0</v>
      </c>
      <c r="Q5" s="285">
        <f>IF('Datos de Indicador'!I8="No dato","x",ROUND(IF('Datos de Indicador'!I8=0,0,IF(LOG('Datos de Indicador'!I8)&gt;Q$302,10,IF(LOG('Datos de Indicador'!I8)&lt;Q$301,0,10-(Q$302-LOG('Datos de Indicador'!I8))/(Q$302-Q$301)*10))),1))</f>
        <v>0</v>
      </c>
      <c r="R5" s="153">
        <f>IF('Datos de Indicador'!I8="No dato","x",IF('Datos de Indicador'!I8="No dato","x",( 'Datos de Indicador'!I8)/'Datos de Indicador'!AX8))</f>
        <v>0</v>
      </c>
      <c r="S5" s="154">
        <f t="shared" si="7"/>
        <v>0</v>
      </c>
      <c r="T5" s="289">
        <f>IF('Datos de Indicador'!J8="No dato","x",ROUND(IF('Datos de Indicador'!J8=0,0,IF(LOG('Datos de Indicador'!J8)&gt;T$302,10,IF(LOG('Datos de Indicador'!J8)&lt;T$301,0,10-(T$302-LOG('Datos de Indicador'!J8))/(T$302-T$301)*10))),1))</f>
        <v>10</v>
      </c>
      <c r="U5" s="307">
        <f>IF('Datos de Indicador'!J8="No dato","x",IF('Datos de Indicador'!J8="No dato","x", ('Datos de Indicador'!J8)/'Datos de Indicador'!AX8))</f>
        <v>3.2652711626802614E-4</v>
      </c>
      <c r="V5" s="289">
        <f t="shared" si="8"/>
        <v>10</v>
      </c>
      <c r="W5" s="292">
        <f t="shared" si="9"/>
        <v>10</v>
      </c>
      <c r="X5" s="289">
        <f>IF('Datos de Indicador'!K8="No dato","x",ROUND(IF('Datos de Indicador'!K8=0,0,IF(LOG('Datos de Indicador'!K8)&gt;X$302,10,IF(LOG('Datos de Indicador'!K8)&lt;X$301,0,10-(X$302-LOG('Datos de Indicador'!K8))/(X$302-X$301)*10))),1))</f>
        <v>10</v>
      </c>
      <c r="Y5" s="310">
        <f>IF('Datos de Indicador'!K8="No dato","x",IF('Datos de Indicador'!K8="No dato","x", ('Datos de Indicador'!K8)/'Datos de Indicador'!AX8))</f>
        <v>3.5505541508129702E-6</v>
      </c>
      <c r="Z5" s="289">
        <f t="shared" si="10"/>
        <v>10</v>
      </c>
      <c r="AA5" s="292">
        <f t="shared" si="11"/>
        <v>10</v>
      </c>
      <c r="AB5" s="155">
        <f t="shared" si="12"/>
        <v>0</v>
      </c>
      <c r="AC5" s="155">
        <v>0.50999999046325695</v>
      </c>
      <c r="AD5" s="155">
        <f t="shared" si="13"/>
        <v>0.10851063626877808</v>
      </c>
      <c r="AE5" s="155">
        <v>-0.63731998205184903</v>
      </c>
      <c r="AF5" s="155">
        <f t="shared" si="14"/>
        <v>0.63731998205184903</v>
      </c>
      <c r="AG5" s="155">
        <f t="shared" si="15"/>
        <v>9.5819870563394467</v>
      </c>
      <c r="AH5" s="159">
        <f t="shared" si="16"/>
        <v>6.6150829487680376</v>
      </c>
      <c r="AI5" s="12"/>
      <c r="AJ5" s="12"/>
      <c r="AK5" s="12"/>
    </row>
    <row r="6" spans="1:37">
      <c r="A6" s="48" t="s">
        <v>183</v>
      </c>
      <c r="B6" s="46" t="s">
        <v>128</v>
      </c>
      <c r="C6" s="160">
        <v>104</v>
      </c>
      <c r="D6" s="285">
        <f>IF('Datos de Indicador'!E9="No dato","x",ROUND(IF('Datos de Indicador'!E9=0,0,IF(LOG('Datos de Indicador'!E9)&gt;D$302,10,IF(LOG('Datos de Indicador'!E9)&lt;D$301,0,10-(D$302-LOG('Datos de Indicador'!E9))/(D$302-D$301)*10))),1))</f>
        <v>10</v>
      </c>
      <c r="E6" s="153">
        <f>IF('Datos de Indicador'!E9="No dato","x",IF('Datos de Indicador'!E9="No dato","x", ('Datos de Indicador'!E9)/'Datos de Indicador'!AX9))</f>
        <v>5.5720036260626549E-2</v>
      </c>
      <c r="F6" s="154">
        <f t="shared" si="0"/>
        <v>10</v>
      </c>
      <c r="G6" s="155">
        <f t="shared" si="1"/>
        <v>10</v>
      </c>
      <c r="H6" s="285">
        <f>IF('Datos de Indicador'!F9="No dato","x",ROUND(IF('Datos de Indicador'!F9=0,0,IF(LOG('Datos de Indicador'!F9*1/40)&gt;H$302,10,IF(LOG('Datos de Indicador'!F9*1/40)&lt;H$301,0,10-(H$302-LOG('Datos de Indicador'!F9*1/40))/(H$302-H$301)*10))),1))</f>
        <v>0</v>
      </c>
      <c r="I6" s="153">
        <f>IF('Datos de Indicador'!F9="No dato","x",IF('Datos de Indicador'!F9="No dato","x",( 'Datos de Indicador'!F9*1/40)/'Datos de Indicador'!AX9))</f>
        <v>0</v>
      </c>
      <c r="J6" s="154">
        <f t="shared" si="2"/>
        <v>0</v>
      </c>
      <c r="K6" s="156">
        <f t="shared" si="3"/>
        <v>0</v>
      </c>
      <c r="L6" s="286">
        <f>IF('Datos de Indicador'!G9="No dato","x",ROUND(IF('Datos de Indicador'!G9=0,0,IF(LOG('Datos de Indicador'!G9)&gt;L$302,10,IF(LOG('Datos de Indicador'!G9)&lt;L$301,0,10-(L$302-LOG('Datos de Indicador'!G9))/(L$302-L$301)*10))),1))</f>
        <v>0</v>
      </c>
      <c r="M6" s="157">
        <f>IF('Datos de Indicador'!G9="No dato","x",IF('Datos de Indicador'!G9="No dato","x", 'Datos de Indicador'!G9/'Datos de Indicador'!AX9))</f>
        <v>0</v>
      </c>
      <c r="N6" s="158">
        <f t="shared" si="4"/>
        <v>0</v>
      </c>
      <c r="O6" s="156">
        <f t="shared" si="5"/>
        <v>0</v>
      </c>
      <c r="P6" s="155">
        <f t="shared" si="6"/>
        <v>0</v>
      </c>
      <c r="Q6" s="285">
        <f>IF('Datos de Indicador'!I9="No dato","x",ROUND(IF('Datos de Indicador'!I9=0,0,IF(LOG('Datos de Indicador'!I9)&gt;Q$302,10,IF(LOG('Datos de Indicador'!I9)&lt;Q$301,0,10-(Q$302-LOG('Datos de Indicador'!I9))/(Q$302-Q$301)*10))),1))</f>
        <v>0</v>
      </c>
      <c r="R6" s="153">
        <f>IF('Datos de Indicador'!I9="No dato","x",IF('Datos de Indicador'!I9="No dato","x",( 'Datos de Indicador'!I9)/'Datos de Indicador'!AX9))</f>
        <v>0</v>
      </c>
      <c r="S6" s="154">
        <f t="shared" si="7"/>
        <v>0</v>
      </c>
      <c r="T6" s="289">
        <f>IF('Datos de Indicador'!J9="No dato","x",ROUND(IF('Datos de Indicador'!J9=0,0,IF(LOG('Datos de Indicador'!J9)&gt;T$302,10,IF(LOG('Datos de Indicador'!J9)&lt;T$301,0,10-(T$302-LOG('Datos de Indicador'!J9))/(T$302-T$301)*10))),1))</f>
        <v>10</v>
      </c>
      <c r="U6" s="307">
        <f>IF('Datos de Indicador'!J9="No dato","x",IF('Datos de Indicador'!J9="No dato","x", ('Datos de Indicador'!J9)/'Datos de Indicador'!AX9))</f>
        <v>3.3100020599308389E-4</v>
      </c>
      <c r="V6" s="289">
        <f t="shared" si="8"/>
        <v>10</v>
      </c>
      <c r="W6" s="292">
        <f t="shared" si="9"/>
        <v>10</v>
      </c>
      <c r="X6" s="289">
        <f>IF('Datos de Indicador'!K9="No dato","x",ROUND(IF('Datos de Indicador'!K9=0,0,IF(LOG('Datos de Indicador'!K9)&gt;X$302,10,IF(LOG('Datos de Indicador'!K9)&lt;X$301,0,10-(X$302-LOG('Datos de Indicador'!K9))/(X$302-X$301)*10))),1))</f>
        <v>10</v>
      </c>
      <c r="Y6" s="310">
        <f>IF('Datos de Indicador'!K9="No dato","x",IF('Datos de Indicador'!K9="No dato","x", ('Datos de Indicador'!K9)/'Datos de Indicador'!AX9))</f>
        <v>3.5713072787805294E-6</v>
      </c>
      <c r="Z6" s="289">
        <f t="shared" si="10"/>
        <v>10</v>
      </c>
      <c r="AA6" s="292">
        <f t="shared" si="11"/>
        <v>10</v>
      </c>
      <c r="AB6" s="155">
        <f t="shared" si="12"/>
        <v>0</v>
      </c>
      <c r="AC6" s="155">
        <v>0.25600001215934798</v>
      </c>
      <c r="AD6" s="155">
        <f t="shared" si="13"/>
        <v>5.4468087693478294E-2</v>
      </c>
      <c r="AE6" s="155">
        <v>-0.43612000346183799</v>
      </c>
      <c r="AF6" s="155">
        <f t="shared" si="14"/>
        <v>0.43612000346183799</v>
      </c>
      <c r="AG6" s="155">
        <f t="shared" si="15"/>
        <v>4.6578564311420294</v>
      </c>
      <c r="AH6" s="159">
        <f t="shared" si="16"/>
        <v>5.7853874198059181</v>
      </c>
      <c r="AI6" s="12"/>
      <c r="AJ6" s="12"/>
      <c r="AK6" s="12"/>
    </row>
    <row r="7" spans="1:37">
      <c r="A7" s="48" t="s">
        <v>183</v>
      </c>
      <c r="B7" s="46" t="s">
        <v>129</v>
      </c>
      <c r="C7" s="160">
        <v>105</v>
      </c>
      <c r="D7" s="285">
        <f>IF('Datos de Indicador'!E10="No dato","x",ROUND(IF('Datos de Indicador'!E10=0,0,IF(LOG('Datos de Indicador'!E10)&gt;D$302,10,IF(LOG('Datos de Indicador'!E10)&lt;D$301,0,10-(D$302-LOG('Datos de Indicador'!E10))/(D$302-D$301)*10))),1))</f>
        <v>10</v>
      </c>
      <c r="E7" s="153">
        <f>IF('Datos de Indicador'!E10="No dato","x",IF('Datos de Indicador'!E10="No dato","x", ('Datos de Indicador'!E10)/'Datos de Indicador'!AX10))</f>
        <v>6.4782985155371786E-2</v>
      </c>
      <c r="F7" s="154">
        <f t="shared" si="0"/>
        <v>10</v>
      </c>
      <c r="G7" s="155">
        <f t="shared" si="1"/>
        <v>10</v>
      </c>
      <c r="H7" s="285">
        <f>IF('Datos de Indicador'!F10="No dato","x",ROUND(IF('Datos de Indicador'!F10=0,0,IF(LOG('Datos de Indicador'!F10*1/40)&gt;H$302,10,IF(LOG('Datos de Indicador'!F10*1/40)&lt;H$301,0,10-(H$302-LOG('Datos de Indicador'!F10*1/40))/(H$302-H$301)*10))),1))</f>
        <v>0</v>
      </c>
      <c r="I7" s="153">
        <f>IF('Datos de Indicador'!F10="No dato","x",IF('Datos de Indicador'!F10="No dato","x",( 'Datos de Indicador'!F10*1/40)/'Datos de Indicador'!AX10))</f>
        <v>0</v>
      </c>
      <c r="J7" s="154">
        <f t="shared" si="2"/>
        <v>0</v>
      </c>
      <c r="K7" s="156">
        <f t="shared" si="3"/>
        <v>0</v>
      </c>
      <c r="L7" s="286">
        <f>IF('Datos de Indicador'!G10="No dato","x",ROUND(IF('Datos de Indicador'!G10=0,0,IF(LOG('Datos de Indicador'!G10)&gt;L$302,10,IF(LOG('Datos de Indicador'!G10)&lt;L$301,0,10-(L$302-LOG('Datos de Indicador'!G10))/(L$302-L$301)*10))),1))</f>
        <v>0</v>
      </c>
      <c r="M7" s="157">
        <f>IF('Datos de Indicador'!G10="No dato","x",IF('Datos de Indicador'!G10="No dato","x", 'Datos de Indicador'!G10/'Datos de Indicador'!AX10))</f>
        <v>0</v>
      </c>
      <c r="N7" s="158">
        <f t="shared" si="4"/>
        <v>0</v>
      </c>
      <c r="O7" s="156">
        <f t="shared" si="5"/>
        <v>0</v>
      </c>
      <c r="P7" s="155">
        <f t="shared" si="6"/>
        <v>0</v>
      </c>
      <c r="Q7" s="285">
        <f>IF('Datos de Indicador'!I10="No dato","x",ROUND(IF('Datos de Indicador'!I10=0,0,IF(LOG('Datos de Indicador'!I10)&gt;Q$302,10,IF(LOG('Datos de Indicador'!I10)&lt;Q$301,0,10-(Q$302-LOG('Datos de Indicador'!I10))/(Q$302-Q$301)*10))),1))</f>
        <v>0</v>
      </c>
      <c r="R7" s="153">
        <f>IF('Datos de Indicador'!I10="No dato","x",IF('Datos de Indicador'!I10="No dato","x",( 'Datos de Indicador'!I10)/'Datos de Indicador'!AX10))</f>
        <v>0</v>
      </c>
      <c r="S7" s="154">
        <f t="shared" si="7"/>
        <v>0</v>
      </c>
      <c r="T7" s="289">
        <f>IF('Datos de Indicador'!J10="No dato","x",ROUND(IF('Datos de Indicador'!J10=0,0,IF(LOG('Datos de Indicador'!J10)&gt;T$302,10,IF(LOG('Datos de Indicador'!J10)&lt;T$301,0,10-(T$302-LOG('Datos de Indicador'!J10))/(T$302-T$301)*10))),1))</f>
        <v>10</v>
      </c>
      <c r="U7" s="307">
        <f>IF('Datos de Indicador'!J10="No dato","x",IF('Datos de Indicador'!J10="No dato","x", ('Datos de Indicador'!J10)/'Datos de Indicador'!AX10))</f>
        <v>3.2904958222722432E-4</v>
      </c>
      <c r="V7" s="289">
        <f t="shared" si="8"/>
        <v>10</v>
      </c>
      <c r="W7" s="292">
        <f t="shared" si="9"/>
        <v>10</v>
      </c>
      <c r="X7" s="289">
        <f>IF('Datos de Indicador'!K10="No dato","x",ROUND(IF('Datos de Indicador'!K10=0,0,IF(LOG('Datos de Indicador'!K10)&gt;X$302,10,IF(LOG('Datos de Indicador'!K10)&lt;X$301,0,10-(X$302-LOG('Datos de Indicador'!K10))/(X$302-X$301)*10))),1))</f>
        <v>10</v>
      </c>
      <c r="Y7" s="310">
        <f>IF('Datos de Indicador'!K10="No dato","x",IF('Datos de Indicador'!K10="No dato","x", ('Datos de Indicador'!K10)/'Datos de Indicador'!AX10))</f>
        <v>3.5633220731471366E-6</v>
      </c>
      <c r="Z7" s="289">
        <f t="shared" si="10"/>
        <v>10</v>
      </c>
      <c r="AA7" s="292">
        <f t="shared" si="11"/>
        <v>10</v>
      </c>
      <c r="AB7" s="155">
        <f t="shared" si="12"/>
        <v>0</v>
      </c>
      <c r="AC7" s="155">
        <v>0.10200000554323201</v>
      </c>
      <c r="AD7" s="155">
        <f t="shared" si="13"/>
        <v>2.1702128838985531E-2</v>
      </c>
      <c r="AE7" s="155">
        <v>-0.44980001449585</v>
      </c>
      <c r="AF7" s="155">
        <f t="shared" si="14"/>
        <v>0.44980001449585</v>
      </c>
      <c r="AG7" s="155">
        <f t="shared" si="15"/>
        <v>4.9926584612301248</v>
      </c>
      <c r="AH7" s="159">
        <f t="shared" si="16"/>
        <v>5.8357267650115183</v>
      </c>
      <c r="AI7" s="12"/>
      <c r="AJ7" s="12"/>
      <c r="AK7" s="12"/>
    </row>
    <row r="8" spans="1:37">
      <c r="A8" s="48" t="s">
        <v>183</v>
      </c>
      <c r="B8" s="46" t="s">
        <v>48</v>
      </c>
      <c r="C8" s="160">
        <v>106</v>
      </c>
      <c r="D8" s="285">
        <f>IF('Datos de Indicador'!E11="No dato","x",ROUND(IF('Datos de Indicador'!E11=0,0,IF(LOG('Datos de Indicador'!E11)&gt;D$302,10,IF(LOG('Datos de Indicador'!E11)&lt;D$301,0,10-(D$302-LOG('Datos de Indicador'!E11))/(D$302-D$301)*10))),1))</f>
        <v>10</v>
      </c>
      <c r="E8" s="153">
        <f>IF('Datos de Indicador'!E11="No dato","x",IF('Datos de Indicador'!E11="No dato","x", ('Datos de Indicador'!E11)/'Datos de Indicador'!AX11))</f>
        <v>3.8807210585782826E-3</v>
      </c>
      <c r="F8" s="154">
        <f t="shared" si="0"/>
        <v>10</v>
      </c>
      <c r="G8" s="155">
        <f t="shared" si="1"/>
        <v>10</v>
      </c>
      <c r="H8" s="285">
        <f>IF('Datos de Indicador'!F11="No dato","x",ROUND(IF('Datos de Indicador'!F11=0,0,IF(LOG('Datos de Indicador'!F11*1/40)&gt;H$302,10,IF(LOG('Datos de Indicador'!F11*1/40)&lt;H$301,0,10-(H$302-LOG('Datos de Indicador'!F11*1/40))/(H$302-H$301)*10))),1))</f>
        <v>0</v>
      </c>
      <c r="I8" s="153">
        <f>IF('Datos de Indicador'!F11="No dato","x",IF('Datos de Indicador'!F11="No dato","x",( 'Datos de Indicador'!F11*1/40)/'Datos de Indicador'!AX11))</f>
        <v>0</v>
      </c>
      <c r="J8" s="154">
        <f t="shared" si="2"/>
        <v>0</v>
      </c>
      <c r="K8" s="156">
        <f t="shared" si="3"/>
        <v>0</v>
      </c>
      <c r="L8" s="286">
        <f>IF('Datos de Indicador'!G11="No dato","x",ROUND(IF('Datos de Indicador'!G11=0,0,IF(LOG('Datos de Indicador'!G11)&gt;L$302,10,IF(LOG('Datos de Indicador'!G11)&lt;L$301,0,10-(L$302-LOG('Datos de Indicador'!G11))/(L$302-L$301)*10))),1))</f>
        <v>0</v>
      </c>
      <c r="M8" s="157">
        <f>IF('Datos de Indicador'!G11="No dato","x",IF('Datos de Indicador'!G11="No dato","x", 'Datos de Indicador'!G11/'Datos de Indicador'!AX11))</f>
        <v>0</v>
      </c>
      <c r="N8" s="158">
        <f t="shared" si="4"/>
        <v>0</v>
      </c>
      <c r="O8" s="156">
        <f t="shared" si="5"/>
        <v>0</v>
      </c>
      <c r="P8" s="155">
        <f t="shared" si="6"/>
        <v>0</v>
      </c>
      <c r="Q8" s="285">
        <f>IF('Datos de Indicador'!I11="No dato","x",ROUND(IF('Datos de Indicador'!I11=0,0,IF(LOG('Datos de Indicador'!I11)&gt;Q$302,10,IF(LOG('Datos de Indicador'!I11)&lt;Q$301,0,10-(Q$302-LOG('Datos de Indicador'!I11))/(Q$302-Q$301)*10))),1))</f>
        <v>0</v>
      </c>
      <c r="R8" s="153">
        <f>IF('Datos de Indicador'!I11="No dato","x",IF('Datos de Indicador'!I11="No dato","x",( 'Datos de Indicador'!I11)/'Datos de Indicador'!AX11))</f>
        <v>0</v>
      </c>
      <c r="S8" s="154">
        <f t="shared" si="7"/>
        <v>0</v>
      </c>
      <c r="T8" s="289">
        <f>IF('Datos de Indicador'!J11="No dato","x",ROUND(IF('Datos de Indicador'!J11=0,0,IF(LOG('Datos de Indicador'!J11)&gt;T$302,10,IF(LOG('Datos de Indicador'!J11)&lt;T$301,0,10-(T$302-LOG('Datos de Indicador'!J11))/(T$302-T$301)*10))),1))</f>
        <v>10</v>
      </c>
      <c r="U8" s="307">
        <f>IF('Datos de Indicador'!J11="No dato","x",IF('Datos de Indicador'!J11="No dato","x", ('Datos de Indicador'!J11)/'Datos de Indicador'!AX11))</f>
        <v>3.3618034019843192E-4</v>
      </c>
      <c r="V8" s="289">
        <f t="shared" si="8"/>
        <v>10</v>
      </c>
      <c r="W8" s="292">
        <f t="shared" si="9"/>
        <v>10</v>
      </c>
      <c r="X8" s="289">
        <f>IF('Datos de Indicador'!K11="No dato","x",ROUND(IF('Datos de Indicador'!K11=0,0,IF(LOG('Datos de Indicador'!K11)&gt;X$302,10,IF(LOG('Datos de Indicador'!K11)&lt;X$301,0,10-(X$302-LOG('Datos de Indicador'!K11))/(X$302-X$301)*10))),1))</f>
        <v>10</v>
      </c>
      <c r="Y8" s="310">
        <f>IF('Datos de Indicador'!K11="No dato","x",IF('Datos de Indicador'!K11="No dato","x", ('Datos de Indicador'!K11)/'Datos de Indicador'!AX11))</f>
        <v>3.593512887131799E-6</v>
      </c>
      <c r="Z8" s="289">
        <f t="shared" si="10"/>
        <v>10</v>
      </c>
      <c r="AA8" s="292">
        <f t="shared" si="11"/>
        <v>10</v>
      </c>
      <c r="AB8" s="155">
        <f t="shared" si="12"/>
        <v>0</v>
      </c>
      <c r="AC8" s="155">
        <v>0.10200000554323201</v>
      </c>
      <c r="AD8" s="155">
        <f t="shared" si="13"/>
        <v>2.1702128838985531E-2</v>
      </c>
      <c r="AE8" s="155">
        <v>-0.52968001365661599</v>
      </c>
      <c r="AF8" s="155">
        <f t="shared" si="14"/>
        <v>0.52968001365661599</v>
      </c>
      <c r="AG8" s="155">
        <f t="shared" si="15"/>
        <v>6.947626612642245</v>
      </c>
      <c r="AH8" s="159">
        <f t="shared" si="16"/>
        <v>6.1615547902468712</v>
      </c>
      <c r="AI8" s="12"/>
      <c r="AJ8" s="12"/>
      <c r="AK8" s="12"/>
    </row>
    <row r="9" spans="1:37">
      <c r="A9" s="48" t="s">
        <v>183</v>
      </c>
      <c r="B9" s="46" t="s">
        <v>130</v>
      </c>
      <c r="C9" s="160">
        <v>107</v>
      </c>
      <c r="D9" s="285">
        <f>IF('Datos de Indicador'!E12="No dato","x",ROUND(IF('Datos de Indicador'!E12=0,0,IF(LOG('Datos de Indicador'!E12)&gt;D$302,10,IF(LOG('Datos de Indicador'!E12)&lt;D$301,0,10-(D$302-LOG('Datos de Indicador'!E12))/(D$302-D$301)*10))),1))</f>
        <v>10</v>
      </c>
      <c r="E9" s="153">
        <f>IF('Datos de Indicador'!E12="No dato","x",IF('Datos de Indicador'!E12="No dato","x", ('Datos de Indicador'!E12)/'Datos de Indicador'!AX12))</f>
        <v>8.5349396639037595E-2</v>
      </c>
      <c r="F9" s="154">
        <f t="shared" si="0"/>
        <v>10</v>
      </c>
      <c r="G9" s="155">
        <f t="shared" si="1"/>
        <v>10</v>
      </c>
      <c r="H9" s="285">
        <f>IF('Datos de Indicador'!F12="No dato","x",ROUND(IF('Datos de Indicador'!F12=0,0,IF(LOG('Datos de Indicador'!F12*1/40)&gt;H$302,10,IF(LOG('Datos de Indicador'!F12*1/40)&lt;H$301,0,10-(H$302-LOG('Datos de Indicador'!F12*1/40))/(H$302-H$301)*10))),1))</f>
        <v>0</v>
      </c>
      <c r="I9" s="153">
        <f>IF('Datos de Indicador'!F12="No dato","x",IF('Datos de Indicador'!F12="No dato","x",( 'Datos de Indicador'!F12*1/40)/'Datos de Indicador'!AX12))</f>
        <v>0</v>
      </c>
      <c r="J9" s="154">
        <f t="shared" si="2"/>
        <v>0</v>
      </c>
      <c r="K9" s="156">
        <f t="shared" si="3"/>
        <v>0</v>
      </c>
      <c r="L9" s="286">
        <f>IF('Datos de Indicador'!G12="No dato","x",ROUND(IF('Datos de Indicador'!G12=0,0,IF(LOG('Datos de Indicador'!G12)&gt;L$302,10,IF(LOG('Datos de Indicador'!G12)&lt;L$301,0,10-(L$302-LOG('Datos de Indicador'!G12))/(L$302-L$301)*10))),1))</f>
        <v>0</v>
      </c>
      <c r="M9" s="157">
        <f>IF('Datos de Indicador'!G12="No dato","x",IF('Datos de Indicador'!G12="No dato","x", 'Datos de Indicador'!G12/'Datos de Indicador'!AX12))</f>
        <v>0</v>
      </c>
      <c r="N9" s="158">
        <f t="shared" si="4"/>
        <v>0</v>
      </c>
      <c r="O9" s="156">
        <f t="shared" si="5"/>
        <v>0</v>
      </c>
      <c r="P9" s="155">
        <f t="shared" si="6"/>
        <v>0</v>
      </c>
      <c r="Q9" s="285">
        <f>IF('Datos de Indicador'!I12="No dato","x",ROUND(IF('Datos de Indicador'!I12=0,0,IF(LOG('Datos de Indicador'!I12)&gt;Q$302,10,IF(LOG('Datos de Indicador'!I12)&lt;Q$301,0,10-(Q$302-LOG('Datos de Indicador'!I12))/(Q$302-Q$301)*10))),1))</f>
        <v>0</v>
      </c>
      <c r="R9" s="153">
        <f>IF('Datos de Indicador'!I12="No dato","x",IF('Datos de Indicador'!I12="No dato","x",( 'Datos de Indicador'!I12)/'Datos de Indicador'!AX12))</f>
        <v>0</v>
      </c>
      <c r="S9" s="154">
        <f t="shared" si="7"/>
        <v>0</v>
      </c>
      <c r="T9" s="289">
        <f>IF('Datos de Indicador'!J12="No dato","x",ROUND(IF('Datos de Indicador'!J12=0,0,IF(LOG('Datos de Indicador'!J12)&gt;T$302,10,IF(LOG('Datos de Indicador'!J12)&lt;T$301,0,10-(T$302-LOG('Datos de Indicador'!J12))/(T$302-T$301)*10))),1))</f>
        <v>10</v>
      </c>
      <c r="U9" s="307">
        <f>IF('Datos de Indicador'!J12="No dato","x",IF('Datos de Indicador'!J12="No dato","x", ('Datos de Indicador'!J12)/'Datos de Indicador'!AX12))</f>
        <v>3.2907666549535954E-4</v>
      </c>
      <c r="V9" s="289">
        <f t="shared" si="8"/>
        <v>10</v>
      </c>
      <c r="W9" s="292">
        <f t="shared" si="9"/>
        <v>10</v>
      </c>
      <c r="X9" s="289">
        <f>IF('Datos de Indicador'!K12="No dato","x",ROUND(IF('Datos de Indicador'!K12=0,0,IF(LOG('Datos de Indicador'!K12)&gt;X$302,10,IF(LOG('Datos de Indicador'!K12)&lt;X$301,0,10-(X$302-LOG('Datos de Indicador'!K12))/(X$302-X$301)*10))),1))</f>
        <v>10</v>
      </c>
      <c r="Y9" s="310">
        <f>IF('Datos de Indicador'!K12="No dato","x",IF('Datos de Indicador'!K12="No dato","x", ('Datos de Indicador'!K12)/'Datos de Indicador'!AX12))</f>
        <v>3.5624111786303747E-6</v>
      </c>
      <c r="Z9" s="289">
        <f t="shared" si="10"/>
        <v>10</v>
      </c>
      <c r="AA9" s="292">
        <f t="shared" si="11"/>
        <v>10</v>
      </c>
      <c r="AB9" s="155">
        <f t="shared" si="12"/>
        <v>0</v>
      </c>
      <c r="AC9" s="155">
        <v>4.1059999465942303</v>
      </c>
      <c r="AD9" s="155">
        <f t="shared" si="13"/>
        <v>0.87361700991366598</v>
      </c>
      <c r="AE9" s="155">
        <v>-0.45440000295638999</v>
      </c>
      <c r="AF9" s="155">
        <f t="shared" si="14"/>
        <v>0.45440000295638999</v>
      </c>
      <c r="AG9" s="155">
        <f t="shared" si="15"/>
        <v>5.105237718011538</v>
      </c>
      <c r="AH9" s="159">
        <f t="shared" si="16"/>
        <v>5.9964757879875341</v>
      </c>
      <c r="AI9" s="12"/>
      <c r="AJ9" s="12"/>
      <c r="AK9" s="12"/>
    </row>
    <row r="10" spans="1:37">
      <c r="A10" s="48" t="s">
        <v>183</v>
      </c>
      <c r="B10" s="46" t="s">
        <v>131</v>
      </c>
      <c r="C10" s="160">
        <v>108</v>
      </c>
      <c r="D10" s="285">
        <f>IF('Datos de Indicador'!E13="No dato","x",ROUND(IF('Datos de Indicador'!E13=0,0,IF(LOG('Datos de Indicador'!E13)&gt;D$302,10,IF(LOG('Datos de Indicador'!E13)&lt;D$301,0,10-(D$302-LOG('Datos de Indicador'!E13))/(D$302-D$301)*10))),1))</f>
        <v>10</v>
      </c>
      <c r="E10" s="153">
        <f>IF('Datos de Indicador'!E13="No dato","x",IF('Datos de Indicador'!E13="No dato","x", ('Datos de Indicador'!E13)/'Datos de Indicador'!AX13))</f>
        <v>1.9018365584433112E-3</v>
      </c>
      <c r="F10" s="154">
        <f t="shared" si="0"/>
        <v>10</v>
      </c>
      <c r="G10" s="155">
        <f t="shared" si="1"/>
        <v>10</v>
      </c>
      <c r="H10" s="285">
        <f>IF('Datos de Indicador'!F13="No dato","x",ROUND(IF('Datos de Indicador'!F13=0,0,IF(LOG('Datos de Indicador'!F13*1/40)&gt;H$302,10,IF(LOG('Datos de Indicador'!F13*1/40)&lt;H$301,0,10-(H$302-LOG('Datos de Indicador'!F13*1/40))/(H$302-H$301)*10))),1))</f>
        <v>0</v>
      </c>
      <c r="I10" s="153">
        <f>IF('Datos de Indicador'!F13="No dato","x",IF('Datos de Indicador'!F13="No dato","x",( 'Datos de Indicador'!F13*1/40)/'Datos de Indicador'!AX13))</f>
        <v>0</v>
      </c>
      <c r="J10" s="154">
        <f t="shared" si="2"/>
        <v>0</v>
      </c>
      <c r="K10" s="156">
        <f t="shared" si="3"/>
        <v>0</v>
      </c>
      <c r="L10" s="286">
        <f>IF('Datos de Indicador'!G13="No dato","x",ROUND(IF('Datos de Indicador'!G13=0,0,IF(LOG('Datos de Indicador'!G13)&gt;L$302,10,IF(LOG('Datos de Indicador'!G13)&lt;L$301,0,10-(L$302-LOG('Datos de Indicador'!G13))/(L$302-L$301)*10))),1))</f>
        <v>0</v>
      </c>
      <c r="M10" s="157">
        <f>IF('Datos de Indicador'!G13="No dato","x",IF('Datos de Indicador'!G13="No dato","x", 'Datos de Indicador'!G13/'Datos de Indicador'!AX13))</f>
        <v>0</v>
      </c>
      <c r="N10" s="158">
        <f t="shared" si="4"/>
        <v>0</v>
      </c>
      <c r="O10" s="156">
        <f t="shared" si="5"/>
        <v>0</v>
      </c>
      <c r="P10" s="155">
        <f t="shared" si="6"/>
        <v>0</v>
      </c>
      <c r="Q10" s="285">
        <f>IF('Datos de Indicador'!I13="No dato","x",ROUND(IF('Datos de Indicador'!I13=0,0,IF(LOG('Datos de Indicador'!I13)&gt;Q$302,10,IF(LOG('Datos de Indicador'!I13)&lt;Q$301,0,10-(Q$302-LOG('Datos de Indicador'!I13))/(Q$302-Q$301)*10))),1))</f>
        <v>0</v>
      </c>
      <c r="R10" s="153">
        <f>IF('Datos de Indicador'!I13="No dato","x",IF('Datos de Indicador'!I13="No dato","x",( 'Datos de Indicador'!I13)/'Datos de Indicador'!AX13))</f>
        <v>0</v>
      </c>
      <c r="S10" s="154">
        <f t="shared" si="7"/>
        <v>0</v>
      </c>
      <c r="T10" s="289">
        <f>IF('Datos de Indicador'!J13="No dato","x",ROUND(IF('Datos de Indicador'!J13=0,0,IF(LOG('Datos de Indicador'!J13)&gt;T$302,10,IF(LOG('Datos de Indicador'!J13)&lt;T$301,0,10-(T$302-LOG('Datos de Indicador'!J13))/(T$302-T$301)*10))),1))</f>
        <v>10</v>
      </c>
      <c r="U10" s="307">
        <f>IF('Datos de Indicador'!J13="No dato","x",IF('Datos de Indicador'!J13="No dato","x", ('Datos de Indicador'!J13)/'Datos de Indicador'!AX13))</f>
        <v>3.2031819285887784E-4</v>
      </c>
      <c r="V10" s="289">
        <f t="shared" si="8"/>
        <v>10</v>
      </c>
      <c r="W10" s="292">
        <f t="shared" si="9"/>
        <v>10</v>
      </c>
      <c r="X10" s="289">
        <f>IF('Datos de Indicador'!K13="No dato","x",ROUND(IF('Datos de Indicador'!K13=0,0,IF(LOG('Datos de Indicador'!K13)&gt;X$302,10,IF(LOG('Datos de Indicador'!K13)&lt;X$301,0,10-(X$302-LOG('Datos de Indicador'!K13))/(X$302-X$301)*10))),1))</f>
        <v>10</v>
      </c>
      <c r="Y10" s="310">
        <f>IF('Datos de Indicador'!K13="No dato","x",IF('Datos de Indicador'!K13="No dato","x", ('Datos de Indicador'!K13)/'Datos de Indicador'!AX13))</f>
        <v>3.515795265870547E-6</v>
      </c>
      <c r="Z10" s="289">
        <f t="shared" si="10"/>
        <v>10</v>
      </c>
      <c r="AA10" s="292">
        <f t="shared" si="11"/>
        <v>10</v>
      </c>
      <c r="AB10" s="155">
        <f t="shared" si="12"/>
        <v>0</v>
      </c>
      <c r="AC10" s="155">
        <v>0.49600002169609098</v>
      </c>
      <c r="AD10" s="155">
        <f t="shared" si="13"/>
        <v>0.10553191950980659</v>
      </c>
      <c r="AE10" s="155">
        <v>-0.43307998776435902</v>
      </c>
      <c r="AF10" s="155">
        <f t="shared" si="14"/>
        <v>0.43307998776435902</v>
      </c>
      <c r="AG10" s="155">
        <f t="shared" si="15"/>
        <v>4.5834556558440323</v>
      </c>
      <c r="AH10" s="159">
        <f t="shared" si="16"/>
        <v>5.7814979292256403</v>
      </c>
      <c r="AI10" s="12"/>
      <c r="AJ10" s="12"/>
      <c r="AK10" s="12"/>
    </row>
    <row r="11" spans="1:37">
      <c r="A11" s="48" t="s">
        <v>184</v>
      </c>
      <c r="B11" s="46" t="s">
        <v>132</v>
      </c>
      <c r="C11" s="160">
        <v>201</v>
      </c>
      <c r="D11" s="285">
        <f>IF('Datos de Indicador'!E14="No dato","x",ROUND(IF('Datos de Indicador'!E14=0,0,IF(LOG('Datos de Indicador'!E14)&gt;D$302,10,IF(LOG('Datos de Indicador'!E14)&lt;D$301,0,10-(D$302-LOG('Datos de Indicador'!E14))/(D$302-D$301)*10))),1))</f>
        <v>10</v>
      </c>
      <c r="E11" s="153">
        <f>IF('Datos de Indicador'!E14="No dato","x",IF('Datos de Indicador'!E14="No dato","x", ('Datos de Indicador'!E14)/'Datos de Indicador'!AX14))</f>
        <v>9.1399467026341882E-3</v>
      </c>
      <c r="F11" s="154">
        <f t="shared" si="0"/>
        <v>10</v>
      </c>
      <c r="G11" s="155">
        <f t="shared" si="1"/>
        <v>10</v>
      </c>
      <c r="H11" s="285">
        <f>IF('Datos de Indicador'!F14="No dato","x",ROUND(IF('Datos de Indicador'!F14=0,0,IF(LOG('Datos de Indicador'!F14*1/40)&gt;H$302,10,IF(LOG('Datos de Indicador'!F14*1/40)&lt;H$301,0,10-(H$302-LOG('Datos de Indicador'!F14*1/40))/(H$302-H$301)*10))),1))</f>
        <v>0</v>
      </c>
      <c r="I11" s="153">
        <f>IF('Datos de Indicador'!F14="No dato","x",IF('Datos de Indicador'!F14="No dato","x",( 'Datos de Indicador'!F14*1/40)/'Datos de Indicador'!AX14))</f>
        <v>0</v>
      </c>
      <c r="J11" s="154">
        <f t="shared" si="2"/>
        <v>0</v>
      </c>
      <c r="K11" s="156">
        <f t="shared" si="3"/>
        <v>0</v>
      </c>
      <c r="L11" s="286">
        <f>IF('Datos de Indicador'!G14="No dato","x",ROUND(IF('Datos de Indicador'!G14=0,0,IF(LOG('Datos de Indicador'!G14)&gt;L$302,10,IF(LOG('Datos de Indicador'!G14)&lt;L$301,0,10-(L$302-LOG('Datos de Indicador'!G14))/(L$302-L$301)*10))),1))</f>
        <v>0</v>
      </c>
      <c r="M11" s="157">
        <f>IF('Datos de Indicador'!G14="No dato","x",IF('Datos de Indicador'!G14="No dato","x", 'Datos de Indicador'!G14/'Datos de Indicador'!AX14))</f>
        <v>0</v>
      </c>
      <c r="N11" s="158">
        <f t="shared" si="4"/>
        <v>0</v>
      </c>
      <c r="O11" s="156">
        <f t="shared" si="5"/>
        <v>0</v>
      </c>
      <c r="P11" s="155">
        <f t="shared" si="6"/>
        <v>0</v>
      </c>
      <c r="Q11" s="285">
        <f>IF('Datos de Indicador'!I14="No dato","x",ROUND(IF('Datos de Indicador'!I14=0,0,IF(LOG('Datos de Indicador'!I14)&gt;Q$302,10,IF(LOG('Datos de Indicador'!I14)&lt;Q$301,0,10-(Q$302-LOG('Datos de Indicador'!I14))/(Q$302-Q$301)*10))),1))</f>
        <v>0</v>
      </c>
      <c r="R11" s="153">
        <f>IF('Datos de Indicador'!I14="No dato","x",IF('Datos de Indicador'!I14="No dato","x",( 'Datos de Indicador'!I14)/'Datos de Indicador'!AX14))</f>
        <v>0</v>
      </c>
      <c r="S11" s="154">
        <f t="shared" si="7"/>
        <v>0</v>
      </c>
      <c r="T11" s="289">
        <f>IF('Datos de Indicador'!J14="No dato","x",ROUND(IF('Datos de Indicador'!J14=0,0,IF(LOG('Datos de Indicador'!J14)&gt;T$302,10,IF(LOG('Datos de Indicador'!J14)&lt;T$301,0,10-(T$302-LOG('Datos de Indicador'!J14))/(T$302-T$301)*10))),1))</f>
        <v>10</v>
      </c>
      <c r="U11" s="307">
        <f>IF('Datos de Indicador'!J14="No dato","x",IF('Datos de Indicador'!J14="No dato","x", ('Datos de Indicador'!J14)/'Datos de Indicador'!AX14))</f>
        <v>3.3626086844520508E-4</v>
      </c>
      <c r="V11" s="289">
        <f t="shared" si="8"/>
        <v>10</v>
      </c>
      <c r="W11" s="292">
        <f t="shared" si="9"/>
        <v>10</v>
      </c>
      <c r="X11" s="289">
        <f>IF('Datos de Indicador'!K14="No dato","x",ROUND(IF('Datos de Indicador'!K14=0,0,IF(LOG('Datos de Indicador'!K14)&gt;X$302,10,IF(LOG('Datos de Indicador'!K14)&lt;X$301,0,10-(X$302-LOG('Datos de Indicador'!K14))/(X$302-X$301)*10))),1))</f>
        <v>0</v>
      </c>
      <c r="Y11" s="310">
        <f>IF('Datos de Indicador'!K14="No dato","x",IF('Datos de Indicador'!K14="No dato","x", ('Datos de Indicador'!K14)/'Datos de Indicador'!AX14))</f>
        <v>0</v>
      </c>
      <c r="Z11" s="289">
        <f t="shared" si="10"/>
        <v>0</v>
      </c>
      <c r="AA11" s="291">
        <f t="shared" si="11"/>
        <v>0</v>
      </c>
      <c r="AB11" s="155">
        <f t="shared" si="12"/>
        <v>0</v>
      </c>
      <c r="AC11" s="155">
        <v>2.4880001544952299</v>
      </c>
      <c r="AD11" s="155">
        <f t="shared" si="13"/>
        <v>0.52936173499898509</v>
      </c>
      <c r="AE11" s="155">
        <v>-0.51440000534057595</v>
      </c>
      <c r="AF11" s="155">
        <f t="shared" si="14"/>
        <v>0.51440000534057595</v>
      </c>
      <c r="AG11" s="155">
        <f t="shared" si="15"/>
        <v>6.5736665484833736</v>
      </c>
      <c r="AH11" s="159">
        <f t="shared" si="16"/>
        <v>4.5171713805803932</v>
      </c>
      <c r="AI11" s="12"/>
      <c r="AJ11" s="12"/>
      <c r="AK11" s="12"/>
    </row>
    <row r="12" spans="1:37">
      <c r="A12" s="48" t="s">
        <v>184</v>
      </c>
      <c r="B12" s="46" t="s">
        <v>133</v>
      </c>
      <c r="C12" s="160">
        <v>202</v>
      </c>
      <c r="D12" s="285">
        <f>IF('Datos de Indicador'!E15="No dato","x",ROUND(IF('Datos de Indicador'!E15=0,0,IF(LOG('Datos de Indicador'!E15)&gt;D$302,10,IF(LOG('Datos de Indicador'!E15)&lt;D$301,0,10-(D$302-LOG('Datos de Indicador'!E15))/(D$302-D$301)*10))),1))</f>
        <v>10</v>
      </c>
      <c r="E12" s="153">
        <f>IF('Datos de Indicador'!E15="No dato","x",IF('Datos de Indicador'!E15="No dato","x", ('Datos de Indicador'!E15)/'Datos de Indicador'!AX15))</f>
        <v>2.3164447795731586E-2</v>
      </c>
      <c r="F12" s="154">
        <f t="shared" si="0"/>
        <v>10</v>
      </c>
      <c r="G12" s="155">
        <f t="shared" si="1"/>
        <v>10</v>
      </c>
      <c r="H12" s="285">
        <f>IF('Datos de Indicador'!F15="No dato","x",ROUND(IF('Datos de Indicador'!F15=0,0,IF(LOG('Datos de Indicador'!F15*1/40)&gt;H$302,10,IF(LOG('Datos de Indicador'!F15*1/40)&lt;H$301,0,10-(H$302-LOG('Datos de Indicador'!F15*1/40))/(H$302-H$301)*10))),1))</f>
        <v>0</v>
      </c>
      <c r="I12" s="153">
        <f>IF('Datos de Indicador'!F15="No dato","x",IF('Datos de Indicador'!F15="No dato","x",( 'Datos de Indicador'!F15*1/40)/'Datos de Indicador'!AX15))</f>
        <v>0</v>
      </c>
      <c r="J12" s="154">
        <f t="shared" si="2"/>
        <v>0</v>
      </c>
      <c r="K12" s="156">
        <f t="shared" si="3"/>
        <v>0</v>
      </c>
      <c r="L12" s="286">
        <f>IF('Datos de Indicador'!G15="No dato","x",ROUND(IF('Datos de Indicador'!G15=0,0,IF(LOG('Datos de Indicador'!G15)&gt;L$302,10,IF(LOG('Datos de Indicador'!G15)&lt;L$301,0,10-(L$302-LOG('Datos de Indicador'!G15))/(L$302-L$301)*10))),1))</f>
        <v>0</v>
      </c>
      <c r="M12" s="157">
        <f>IF('Datos de Indicador'!G15="No dato","x",IF('Datos de Indicador'!G15="No dato","x", 'Datos de Indicador'!G15/'Datos de Indicador'!AX15))</f>
        <v>0</v>
      </c>
      <c r="N12" s="158">
        <f t="shared" si="4"/>
        <v>0</v>
      </c>
      <c r="O12" s="156">
        <f t="shared" si="5"/>
        <v>0</v>
      </c>
      <c r="P12" s="155">
        <f t="shared" si="6"/>
        <v>0</v>
      </c>
      <c r="Q12" s="285">
        <f>IF('Datos de Indicador'!I15="No dato","x",ROUND(IF('Datos de Indicador'!I15=0,0,IF(LOG('Datos de Indicador'!I15)&gt;Q$302,10,IF(LOG('Datos de Indicador'!I15)&lt;Q$301,0,10-(Q$302-LOG('Datos de Indicador'!I15))/(Q$302-Q$301)*10))),1))</f>
        <v>0</v>
      </c>
      <c r="R12" s="153">
        <f>IF('Datos de Indicador'!I15="No dato","x",IF('Datos de Indicador'!I15="No dato","x",( 'Datos de Indicador'!I15)/'Datos de Indicador'!AX15))</f>
        <v>0</v>
      </c>
      <c r="S12" s="154">
        <f t="shared" si="7"/>
        <v>0</v>
      </c>
      <c r="T12" s="289">
        <f>IF('Datos de Indicador'!J15="No dato","x",ROUND(IF('Datos de Indicador'!J15=0,0,IF(LOG('Datos de Indicador'!J15)&gt;T$302,10,IF(LOG('Datos de Indicador'!J15)&lt;T$301,0,10-(T$302-LOG('Datos de Indicador'!J15))/(T$302-T$301)*10))),1))</f>
        <v>10</v>
      </c>
      <c r="U12" s="307">
        <f>IF('Datos de Indicador'!J15="No dato","x",IF('Datos de Indicador'!J15="No dato","x", ('Datos de Indicador'!J15)/'Datos de Indicador'!AX15))</f>
        <v>3.0822513729931707E-4</v>
      </c>
      <c r="V12" s="289">
        <f t="shared" si="8"/>
        <v>10</v>
      </c>
      <c r="W12" s="292">
        <f t="shared" si="9"/>
        <v>10</v>
      </c>
      <c r="X12" s="289">
        <f>IF('Datos de Indicador'!K15="No dato","x",ROUND(IF('Datos de Indicador'!K15=0,0,IF(LOG('Datos de Indicador'!K15)&gt;X$302,10,IF(LOG('Datos de Indicador'!K15)&lt;X$301,0,10-(X$302-LOG('Datos de Indicador'!K15))/(X$302-X$301)*10))),1))</f>
        <v>0</v>
      </c>
      <c r="Y12" s="310">
        <f>IF('Datos de Indicador'!K15="No dato","x",IF('Datos de Indicador'!K15="No dato","x", ('Datos de Indicador'!K15)/'Datos de Indicador'!AX15))</f>
        <v>0</v>
      </c>
      <c r="Z12" s="289">
        <f t="shared" si="10"/>
        <v>0</v>
      </c>
      <c r="AA12" s="291">
        <f t="shared" si="11"/>
        <v>0</v>
      </c>
      <c r="AB12" s="155">
        <f t="shared" si="12"/>
        <v>0</v>
      </c>
      <c r="AC12" s="155">
        <v>1.15999996662139</v>
      </c>
      <c r="AD12" s="155">
        <f t="shared" si="13"/>
        <v>0.24680850353646594</v>
      </c>
      <c r="AE12" s="155">
        <v>-0.42239999771118197</v>
      </c>
      <c r="AF12" s="155">
        <f t="shared" si="14"/>
        <v>0.42239999771118197</v>
      </c>
      <c r="AG12" s="155">
        <f t="shared" si="15"/>
        <v>4.3220755778430506</v>
      </c>
      <c r="AH12" s="159">
        <f t="shared" si="16"/>
        <v>4.0948140135632523</v>
      </c>
      <c r="AI12" s="12"/>
      <c r="AJ12" s="12"/>
      <c r="AK12" s="12"/>
    </row>
    <row r="13" spans="1:37">
      <c r="A13" s="49" t="s">
        <v>184</v>
      </c>
      <c r="B13" s="46" t="s">
        <v>134</v>
      </c>
      <c r="C13" s="160">
        <v>203</v>
      </c>
      <c r="D13" s="285">
        <f>IF('Datos de Indicador'!E16="No dato","x",ROUND(IF('Datos de Indicador'!E16=0,0,IF(LOG('Datos de Indicador'!E16)&gt;D$302,10,IF(LOG('Datos de Indicador'!E16)&lt;D$301,0,10-(D$302-LOG('Datos de Indicador'!E16))/(D$302-D$301)*10))),1))</f>
        <v>10</v>
      </c>
      <c r="E13" s="153">
        <f>IF('Datos de Indicador'!E16="No dato","x",IF('Datos de Indicador'!E16="No dato","x", ('Datos de Indicador'!E16)/'Datos de Indicador'!AX16))</f>
        <v>1.8123681543367909E-2</v>
      </c>
      <c r="F13" s="154">
        <f t="shared" si="0"/>
        <v>10</v>
      </c>
      <c r="G13" s="155">
        <f t="shared" si="1"/>
        <v>10</v>
      </c>
      <c r="H13" s="285">
        <f>IF('Datos de Indicador'!F16="No dato","x",ROUND(IF('Datos de Indicador'!F16=0,0,IF(LOG('Datos de Indicador'!F16*1/40)&gt;H$302,10,IF(LOG('Datos de Indicador'!F16*1/40)&lt;H$301,0,10-(H$302-LOG('Datos de Indicador'!F16*1/40))/(H$302-H$301)*10))),1))</f>
        <v>10</v>
      </c>
      <c r="I13" s="153">
        <f>IF('Datos de Indicador'!F16="No dato","x",IF('Datos de Indicador'!F16="No dato","x",( 'Datos de Indicador'!F16*1/40)/'Datos de Indicador'!AX16))</f>
        <v>5.5065840220784356E-3</v>
      </c>
      <c r="J13" s="154">
        <f t="shared" si="2"/>
        <v>10</v>
      </c>
      <c r="K13" s="156">
        <f t="shared" si="3"/>
        <v>10</v>
      </c>
      <c r="L13" s="286">
        <f>IF('Datos de Indicador'!G16="No dato","x",ROUND(IF('Datos de Indicador'!G16=0,0,IF(LOG('Datos de Indicador'!G16)&gt;L$302,10,IF(LOG('Datos de Indicador'!G16)&lt;L$301,0,10-(L$302-LOG('Datos de Indicador'!G16))/(L$302-L$301)*10))),1))</f>
        <v>10</v>
      </c>
      <c r="M13" s="157">
        <f>IF('Datos de Indicador'!G16="No dato","x",IF('Datos de Indicador'!G16="No dato","x", 'Datos de Indicador'!G16/'Datos de Indicador'!AX16))</f>
        <v>0.45374445301506583</v>
      </c>
      <c r="N13" s="158">
        <f t="shared" si="4"/>
        <v>10</v>
      </c>
      <c r="O13" s="156">
        <f t="shared" si="5"/>
        <v>10</v>
      </c>
      <c r="P13" s="155">
        <f t="shared" si="6"/>
        <v>10</v>
      </c>
      <c r="Q13" s="285">
        <f>IF('Datos de Indicador'!I16="No dato","x",ROUND(IF('Datos de Indicador'!I16=0,0,IF(LOG('Datos de Indicador'!I16)&gt;Q$302,10,IF(LOG('Datos de Indicador'!I16)&lt;Q$301,0,10-(Q$302-LOG('Datos de Indicador'!I16))/(Q$302-Q$301)*10))),1))</f>
        <v>0</v>
      </c>
      <c r="R13" s="153">
        <f>IF('Datos de Indicador'!I16="No dato","x",IF('Datos de Indicador'!I16="No dato","x",( 'Datos de Indicador'!I16)/'Datos de Indicador'!AX16))</f>
        <v>0</v>
      </c>
      <c r="S13" s="154">
        <f t="shared" si="7"/>
        <v>0</v>
      </c>
      <c r="T13" s="289">
        <f>IF('Datos de Indicador'!J16="No dato","x",ROUND(IF('Datos de Indicador'!J16=0,0,IF(LOG('Datos de Indicador'!J16)&gt;T$302,10,IF(LOG('Datos de Indicador'!J16)&lt;T$301,0,10-(T$302-LOG('Datos de Indicador'!J16))/(T$302-T$301)*10))),1))</f>
        <v>10</v>
      </c>
      <c r="U13" s="307">
        <f>IF('Datos de Indicador'!J16="No dato","x",IF('Datos de Indicador'!J16="No dato","x", ('Datos de Indicador'!J16)/'Datos de Indicador'!AX16))</f>
        <v>3.2496805312949079E-4</v>
      </c>
      <c r="V13" s="289">
        <f t="shared" si="8"/>
        <v>10</v>
      </c>
      <c r="W13" s="292">
        <f t="shared" si="9"/>
        <v>10</v>
      </c>
      <c r="X13" s="289">
        <f>IF('Datos de Indicador'!K16="No dato","x",ROUND(IF('Datos de Indicador'!K16=0,0,IF(LOG('Datos de Indicador'!K16)&gt;X$302,10,IF(LOG('Datos de Indicador'!K16)&lt;X$301,0,10-(X$302-LOG('Datos de Indicador'!K16))/(X$302-X$301)*10))),1))</f>
        <v>0</v>
      </c>
      <c r="Y13" s="310">
        <f>IF('Datos de Indicador'!K16="No dato","x",IF('Datos de Indicador'!K16="No dato","x", ('Datos de Indicador'!K16)/'Datos de Indicador'!AX16))</f>
        <v>0</v>
      </c>
      <c r="Z13" s="289">
        <f t="shared" si="10"/>
        <v>0</v>
      </c>
      <c r="AA13" s="291">
        <f t="shared" si="11"/>
        <v>0</v>
      </c>
      <c r="AB13" s="155">
        <f t="shared" si="12"/>
        <v>0</v>
      </c>
      <c r="AC13" s="155">
        <v>9.0000003576279006E-2</v>
      </c>
      <c r="AD13" s="155">
        <f t="shared" si="13"/>
        <v>1.9148936931123191E-2</v>
      </c>
      <c r="AE13" s="155">
        <v>-0.42980000376701399</v>
      </c>
      <c r="AF13" s="155">
        <f t="shared" si="14"/>
        <v>0.42980000376701399</v>
      </c>
      <c r="AG13" s="155">
        <f t="shared" si="15"/>
        <v>4.5031819412806948</v>
      </c>
      <c r="AH13" s="159">
        <f t="shared" si="16"/>
        <v>5.7537218130353027</v>
      </c>
      <c r="AI13" s="12"/>
      <c r="AJ13" s="12"/>
      <c r="AK13" s="12"/>
    </row>
    <row r="14" spans="1:37">
      <c r="A14" s="49" t="s">
        <v>184</v>
      </c>
      <c r="B14" s="46" t="s">
        <v>135</v>
      </c>
      <c r="C14" s="160">
        <v>204</v>
      </c>
      <c r="D14" s="285">
        <f>IF('Datos de Indicador'!E17="No dato","x",ROUND(IF('Datos de Indicador'!E17=0,0,IF(LOG('Datos de Indicador'!E17)&gt;D$302,10,IF(LOG('Datos de Indicador'!E17)&lt;D$301,0,10-(D$302-LOG('Datos de Indicador'!E17))/(D$302-D$301)*10))),1))</f>
        <v>10</v>
      </c>
      <c r="E14" s="153">
        <f>IF('Datos de Indicador'!E17="No dato","x",IF('Datos de Indicador'!E17="No dato","x", ('Datos de Indicador'!E17)/'Datos de Indicador'!AX17))</f>
        <v>5.1303322708815442E-3</v>
      </c>
      <c r="F14" s="154">
        <f t="shared" si="0"/>
        <v>10</v>
      </c>
      <c r="G14" s="155">
        <f t="shared" si="1"/>
        <v>10</v>
      </c>
      <c r="H14" s="285">
        <f>IF('Datos de Indicador'!F17="No dato","x",ROUND(IF('Datos de Indicador'!F17=0,0,IF(LOG('Datos de Indicador'!F17*1/40)&gt;H$302,10,IF(LOG('Datos de Indicador'!F17*1/40)&lt;H$301,0,10-(H$302-LOG('Datos de Indicador'!F17*1/40))/(H$302-H$301)*10))),1))</f>
        <v>0</v>
      </c>
      <c r="I14" s="153">
        <f>IF('Datos de Indicador'!F17="No dato","x",IF('Datos de Indicador'!F17="No dato","x",( 'Datos de Indicador'!F17*1/40)/'Datos de Indicador'!AX17))</f>
        <v>0</v>
      </c>
      <c r="J14" s="154">
        <f t="shared" si="2"/>
        <v>0</v>
      </c>
      <c r="K14" s="156">
        <f t="shared" si="3"/>
        <v>0</v>
      </c>
      <c r="L14" s="286">
        <f>IF('Datos de Indicador'!G17="No dato","x",ROUND(IF('Datos de Indicador'!G17=0,0,IF(LOG('Datos de Indicador'!G17)&gt;L$302,10,IF(LOG('Datos de Indicador'!G17)&lt;L$301,0,10-(L$302-LOG('Datos de Indicador'!G17))/(L$302-L$301)*10))),1))</f>
        <v>10</v>
      </c>
      <c r="M14" s="157">
        <f>IF('Datos de Indicador'!G17="No dato","x",IF('Datos de Indicador'!G17="No dato","x", 'Datos de Indicador'!G17/'Datos de Indicador'!AX17))</f>
        <v>0.27063412362281508</v>
      </c>
      <c r="N14" s="158">
        <f t="shared" si="4"/>
        <v>10</v>
      </c>
      <c r="O14" s="156">
        <f t="shared" si="5"/>
        <v>10</v>
      </c>
      <c r="P14" s="155">
        <f t="shared" si="6"/>
        <v>7.6</v>
      </c>
      <c r="Q14" s="285">
        <f>IF('Datos de Indicador'!I17="No dato","x",ROUND(IF('Datos de Indicador'!I17=0,0,IF(LOG('Datos de Indicador'!I17)&gt;Q$302,10,IF(LOG('Datos de Indicador'!I17)&lt;Q$301,0,10-(Q$302-LOG('Datos de Indicador'!I17))/(Q$302-Q$301)*10))),1))</f>
        <v>0</v>
      </c>
      <c r="R14" s="153">
        <f>IF('Datos de Indicador'!I17="No dato","x",IF('Datos de Indicador'!I17="No dato","x",( 'Datos de Indicador'!I17)/'Datos de Indicador'!AX17))</f>
        <v>0</v>
      </c>
      <c r="S14" s="154">
        <f t="shared" si="7"/>
        <v>0</v>
      </c>
      <c r="T14" s="289">
        <f>IF('Datos de Indicador'!J17="No dato","x",ROUND(IF('Datos de Indicador'!J17=0,0,IF(LOG('Datos de Indicador'!J17)&gt;T$302,10,IF(LOG('Datos de Indicador'!J17)&lt;T$301,0,10-(T$302-LOG('Datos de Indicador'!J17))/(T$302-T$301)*10))),1))</f>
        <v>10</v>
      </c>
      <c r="U14" s="307">
        <f>IF('Datos de Indicador'!J17="No dato","x",IF('Datos de Indicador'!J17="No dato","x", ('Datos de Indicador'!J17)/'Datos de Indicador'!AX17))</f>
        <v>3.5119853294328249E-4</v>
      </c>
      <c r="V14" s="289">
        <f t="shared" si="8"/>
        <v>10</v>
      </c>
      <c r="W14" s="292">
        <f t="shared" si="9"/>
        <v>10</v>
      </c>
      <c r="X14" s="289">
        <f>IF('Datos de Indicador'!K17="No dato","x",ROUND(IF('Datos de Indicador'!K17=0,0,IF(LOG('Datos de Indicador'!K17)&gt;X$302,10,IF(LOG('Datos de Indicador'!K17)&lt;X$301,0,10-(X$302-LOG('Datos de Indicador'!K17))/(X$302-X$301)*10))),1))</f>
        <v>0</v>
      </c>
      <c r="Y14" s="310">
        <f>IF('Datos de Indicador'!K17="No dato","x",IF('Datos de Indicador'!K17="No dato","x", ('Datos de Indicador'!K17)/'Datos de Indicador'!AX17))</f>
        <v>0</v>
      </c>
      <c r="Z14" s="289">
        <f t="shared" si="10"/>
        <v>0</v>
      </c>
      <c r="AA14" s="291">
        <f t="shared" si="11"/>
        <v>0</v>
      </c>
      <c r="AB14" s="155">
        <f t="shared" si="12"/>
        <v>0</v>
      </c>
      <c r="AC14" s="155">
        <v>2.6200001239776598</v>
      </c>
      <c r="AD14" s="155">
        <f t="shared" si="13"/>
        <v>0.55744683488886382</v>
      </c>
      <c r="AE14" s="155">
        <v>-0.48339998722076399</v>
      </c>
      <c r="AF14" s="155">
        <f t="shared" si="14"/>
        <v>0.48339998722076399</v>
      </c>
      <c r="AG14" s="155">
        <f t="shared" si="15"/>
        <v>5.8149779060929339</v>
      </c>
      <c r="AH14" s="159">
        <f t="shared" si="16"/>
        <v>5.6620707901636331</v>
      </c>
      <c r="AI14" s="12"/>
      <c r="AJ14" s="12"/>
      <c r="AK14" s="12"/>
    </row>
    <row r="15" spans="1:37">
      <c r="A15" s="49" t="s">
        <v>184</v>
      </c>
      <c r="B15" s="46" t="s">
        <v>136</v>
      </c>
      <c r="C15" s="160">
        <v>205</v>
      </c>
      <c r="D15" s="285">
        <f>IF('Datos de Indicador'!E18="No dato","x",ROUND(IF('Datos de Indicador'!E18=0,0,IF(LOG('Datos de Indicador'!E18)&gt;D$302,10,IF(LOG('Datos de Indicador'!E18)&lt;D$301,0,10-(D$302-LOG('Datos de Indicador'!E18))/(D$302-D$301)*10))),1))</f>
        <v>10</v>
      </c>
      <c r="E15" s="153">
        <f>IF('Datos de Indicador'!E18="No dato","x",IF('Datos de Indicador'!E18="No dato","x", ('Datos de Indicador'!E18)/'Datos de Indicador'!AX18))</f>
        <v>6.3532406375324119E-2</v>
      </c>
      <c r="F15" s="154">
        <f t="shared" si="0"/>
        <v>10</v>
      </c>
      <c r="G15" s="155">
        <f t="shared" si="1"/>
        <v>10</v>
      </c>
      <c r="H15" s="285">
        <f>IF('Datos de Indicador'!F18="No dato","x",ROUND(IF('Datos de Indicador'!F18=0,0,IF(LOG('Datos de Indicador'!F18*1/40)&gt;H$302,10,IF(LOG('Datos de Indicador'!F18*1/40)&lt;H$301,0,10-(H$302-LOG('Datos de Indicador'!F18*1/40))/(H$302-H$301)*10))),1))</f>
        <v>0</v>
      </c>
      <c r="I15" s="153">
        <f>IF('Datos de Indicador'!F18="No dato","x",IF('Datos de Indicador'!F18="No dato","x",( 'Datos de Indicador'!F18*1/40)/'Datos de Indicador'!AX18))</f>
        <v>0</v>
      </c>
      <c r="J15" s="154">
        <f t="shared" si="2"/>
        <v>0</v>
      </c>
      <c r="K15" s="156">
        <f t="shared" si="3"/>
        <v>0</v>
      </c>
      <c r="L15" s="286">
        <f>IF('Datos de Indicador'!G18="No dato","x",ROUND(IF('Datos de Indicador'!G18=0,0,IF(LOG('Datos de Indicador'!G18)&gt;L$302,10,IF(LOG('Datos de Indicador'!G18)&lt;L$301,0,10-(L$302-LOG('Datos de Indicador'!G18))/(L$302-L$301)*10))),1))</f>
        <v>0</v>
      </c>
      <c r="M15" s="157">
        <f>IF('Datos de Indicador'!G18="No dato","x",IF('Datos de Indicador'!G18="No dato","x", 'Datos de Indicador'!G18/'Datos de Indicador'!AX18))</f>
        <v>0</v>
      </c>
      <c r="N15" s="158">
        <f t="shared" si="4"/>
        <v>0</v>
      </c>
      <c r="O15" s="156">
        <f t="shared" si="5"/>
        <v>0</v>
      </c>
      <c r="P15" s="155">
        <f t="shared" si="6"/>
        <v>0</v>
      </c>
      <c r="Q15" s="285">
        <f>IF('Datos de Indicador'!I18="No dato","x",ROUND(IF('Datos de Indicador'!I18=0,0,IF(LOG('Datos de Indicador'!I18)&gt;Q$302,10,IF(LOG('Datos de Indicador'!I18)&lt;Q$301,0,10-(Q$302-LOG('Datos de Indicador'!I18))/(Q$302-Q$301)*10))),1))</f>
        <v>0</v>
      </c>
      <c r="R15" s="153">
        <f>IF('Datos de Indicador'!I18="No dato","x",IF('Datos de Indicador'!I18="No dato","x",( 'Datos de Indicador'!I18)/'Datos de Indicador'!AX18))</f>
        <v>0</v>
      </c>
      <c r="S15" s="154">
        <f t="shared" si="7"/>
        <v>0</v>
      </c>
      <c r="T15" s="289">
        <f>IF('Datos de Indicador'!J18="No dato","x",ROUND(IF('Datos de Indicador'!J18=0,0,IF(LOG('Datos de Indicador'!J18)&gt;T$302,10,IF(LOG('Datos de Indicador'!J18)&lt;T$301,0,10-(T$302-LOG('Datos de Indicador'!J18))/(T$302-T$301)*10))),1))</f>
        <v>10</v>
      </c>
      <c r="U15" s="307">
        <f>IF('Datos de Indicador'!J18="No dato","x",IF('Datos de Indicador'!J18="No dato","x", ('Datos de Indicador'!J18)/'Datos de Indicador'!AX18))</f>
        <v>3.3438483670124503E-4</v>
      </c>
      <c r="V15" s="289">
        <f t="shared" si="8"/>
        <v>10</v>
      </c>
      <c r="W15" s="292">
        <f t="shared" si="9"/>
        <v>10</v>
      </c>
      <c r="X15" s="289">
        <f>IF('Datos de Indicador'!K18="No dato","x",ROUND(IF('Datos de Indicador'!K18=0,0,IF(LOG('Datos de Indicador'!K18)&gt;X$302,10,IF(LOG('Datos de Indicador'!K18)&lt;X$301,0,10-(X$302-LOG('Datos de Indicador'!K18))/(X$302-X$301)*10))),1))</f>
        <v>0</v>
      </c>
      <c r="Y15" s="310">
        <f>IF('Datos de Indicador'!K18="No dato","x",IF('Datos de Indicador'!K18="No dato","x", ('Datos de Indicador'!K18)/'Datos de Indicador'!AX18))</f>
        <v>0</v>
      </c>
      <c r="Z15" s="289">
        <f t="shared" si="10"/>
        <v>0</v>
      </c>
      <c r="AA15" s="291">
        <f t="shared" si="11"/>
        <v>0</v>
      </c>
      <c r="AB15" s="155">
        <f t="shared" si="12"/>
        <v>0</v>
      </c>
      <c r="AC15" s="155">
        <v>0</v>
      </c>
      <c r="AD15" s="155">
        <f t="shared" si="13"/>
        <v>0</v>
      </c>
      <c r="AE15" s="155">
        <v>-0.53271996974945102</v>
      </c>
      <c r="AF15" s="155">
        <f t="shared" si="14"/>
        <v>0.53271996974945102</v>
      </c>
      <c r="AG15" s="155">
        <f t="shared" si="15"/>
        <v>7.0220259291873388</v>
      </c>
      <c r="AH15" s="159">
        <f t="shared" si="16"/>
        <v>4.5036709881978902</v>
      </c>
      <c r="AI15" s="12"/>
      <c r="AJ15" s="12"/>
      <c r="AK15" s="12"/>
    </row>
    <row r="16" spans="1:37">
      <c r="A16" s="49" t="s">
        <v>184</v>
      </c>
      <c r="B16" s="46" t="s">
        <v>137</v>
      </c>
      <c r="C16" s="160">
        <v>206</v>
      </c>
      <c r="D16" s="285">
        <f>IF('Datos de Indicador'!E19="No dato","x",ROUND(IF('Datos de Indicador'!E19=0,0,IF(LOG('Datos de Indicador'!E19)&gt;D$302,10,IF(LOG('Datos de Indicador'!E19)&lt;D$301,0,10-(D$302-LOG('Datos de Indicador'!E19))/(D$302-D$301)*10))),1))</f>
        <v>10</v>
      </c>
      <c r="E16" s="153">
        <f>IF('Datos de Indicador'!E19="No dato","x",IF('Datos de Indicador'!E19="No dato","x", ('Datos de Indicador'!E19)/'Datos de Indicador'!AX19))</f>
        <v>5.997158949585174E-2</v>
      </c>
      <c r="F16" s="154">
        <f t="shared" si="0"/>
        <v>10</v>
      </c>
      <c r="G16" s="155">
        <f t="shared" si="1"/>
        <v>10</v>
      </c>
      <c r="H16" s="285">
        <f>IF('Datos de Indicador'!F19="No dato","x",ROUND(IF('Datos de Indicador'!F19=0,0,IF(LOG('Datos de Indicador'!F19*1/40)&gt;H$302,10,IF(LOG('Datos de Indicador'!F19*1/40)&lt;H$301,0,10-(H$302-LOG('Datos de Indicador'!F19*1/40))/(H$302-H$301)*10))),1))</f>
        <v>0</v>
      </c>
      <c r="I16" s="153">
        <f>IF('Datos de Indicador'!F19="No dato","x",IF('Datos de Indicador'!F19="No dato","x",( 'Datos de Indicador'!F19*1/40)/'Datos de Indicador'!AX19))</f>
        <v>0</v>
      </c>
      <c r="J16" s="154">
        <f t="shared" si="2"/>
        <v>0</v>
      </c>
      <c r="K16" s="156">
        <f t="shared" si="3"/>
        <v>0</v>
      </c>
      <c r="L16" s="286">
        <f>IF('Datos de Indicador'!G19="No dato","x",ROUND(IF('Datos de Indicador'!G19=0,0,IF(LOG('Datos de Indicador'!G19)&gt;L$302,10,IF(LOG('Datos de Indicador'!G19)&lt;L$301,0,10-(L$302-LOG('Datos de Indicador'!G19))/(L$302-L$301)*10))),1))</f>
        <v>0</v>
      </c>
      <c r="M16" s="157">
        <f>IF('Datos de Indicador'!G19="No dato","x",IF('Datos de Indicador'!G19="No dato","x", 'Datos de Indicador'!G19/'Datos de Indicador'!AX19))</f>
        <v>0</v>
      </c>
      <c r="N16" s="158">
        <f t="shared" si="4"/>
        <v>0</v>
      </c>
      <c r="O16" s="156">
        <f t="shared" si="5"/>
        <v>0</v>
      </c>
      <c r="P16" s="155">
        <f t="shared" si="6"/>
        <v>0</v>
      </c>
      <c r="Q16" s="285">
        <f>IF('Datos de Indicador'!I19="No dato","x",ROUND(IF('Datos de Indicador'!I19=0,0,IF(LOG('Datos de Indicador'!I19)&gt;Q$302,10,IF(LOG('Datos de Indicador'!I19)&lt;Q$301,0,10-(Q$302-LOG('Datos de Indicador'!I19))/(Q$302-Q$301)*10))),1))</f>
        <v>10</v>
      </c>
      <c r="R16" s="153">
        <f>IF('Datos de Indicador'!I19="No dato","x",IF('Datos de Indicador'!I19="No dato","x",( 'Datos de Indicador'!I19)/'Datos de Indicador'!AX19))</f>
        <v>1.3818338593514225E-2</v>
      </c>
      <c r="S16" s="154">
        <f t="shared" si="7"/>
        <v>10</v>
      </c>
      <c r="T16" s="289">
        <f>IF('Datos de Indicador'!J19="No dato","x",ROUND(IF('Datos de Indicador'!J19=0,0,IF(LOG('Datos de Indicador'!J19)&gt;T$302,10,IF(LOG('Datos de Indicador'!J19)&lt;T$301,0,10-(T$302-LOG('Datos de Indicador'!J19))/(T$302-T$301)*10))),1))</f>
        <v>10</v>
      </c>
      <c r="U16" s="307">
        <f>IF('Datos de Indicador'!J19="No dato","x",IF('Datos de Indicador'!J19="No dato","x", ('Datos de Indicador'!J19)/'Datos de Indicador'!AX19))</f>
        <v>3.1013879139283321E-4</v>
      </c>
      <c r="V16" s="289">
        <f t="shared" si="8"/>
        <v>10</v>
      </c>
      <c r="W16" s="292">
        <f t="shared" si="9"/>
        <v>10</v>
      </c>
      <c r="X16" s="289">
        <f>IF('Datos de Indicador'!K19="No dato","x",ROUND(IF('Datos de Indicador'!K19=0,0,IF(LOG('Datos de Indicador'!K19)&gt;X$302,10,IF(LOG('Datos de Indicador'!K19)&lt;X$301,0,10-(X$302-LOG('Datos de Indicador'!K19))/(X$302-X$301)*10))),1))</f>
        <v>0</v>
      </c>
      <c r="Y16" s="310">
        <f>IF('Datos de Indicador'!K19="No dato","x",IF('Datos de Indicador'!K19="No dato","x", ('Datos de Indicador'!K19)/'Datos de Indicador'!AX19))</f>
        <v>0</v>
      </c>
      <c r="Z16" s="289">
        <f t="shared" si="10"/>
        <v>0</v>
      </c>
      <c r="AA16" s="291">
        <f t="shared" si="11"/>
        <v>0</v>
      </c>
      <c r="AB16" s="155">
        <f t="shared" si="12"/>
        <v>10</v>
      </c>
      <c r="AC16" s="155">
        <v>2.7300000190734801</v>
      </c>
      <c r="AD16" s="155">
        <f t="shared" si="13"/>
        <v>0.58085106788797447</v>
      </c>
      <c r="AE16" s="155">
        <v>-0.47339999675750699</v>
      </c>
      <c r="AF16" s="155">
        <f t="shared" si="14"/>
        <v>0.47339999675750699</v>
      </c>
      <c r="AG16" s="155">
        <f t="shared" si="15"/>
        <v>5.5702400108064456</v>
      </c>
      <c r="AH16" s="159">
        <f t="shared" si="16"/>
        <v>4.3585151797824038</v>
      </c>
      <c r="AI16" s="12"/>
      <c r="AJ16" s="12"/>
      <c r="AK16" s="12"/>
    </row>
    <row r="17" spans="1:37">
      <c r="A17" s="49" t="s">
        <v>184</v>
      </c>
      <c r="B17" s="46" t="s">
        <v>138</v>
      </c>
      <c r="C17" s="160">
        <v>207</v>
      </c>
      <c r="D17" s="285">
        <f>IF('Datos de Indicador'!E20="No dato","x",ROUND(IF('Datos de Indicador'!E20=0,0,IF(LOG('Datos de Indicador'!E20)&gt;D$302,10,IF(LOG('Datos de Indicador'!E20)&lt;D$301,0,10-(D$302-LOG('Datos de Indicador'!E20))/(D$302-D$301)*10))),1))</f>
        <v>10</v>
      </c>
      <c r="E17" s="153">
        <f>IF('Datos de Indicador'!E20="No dato","x",IF('Datos de Indicador'!E20="No dato","x", ('Datos de Indicador'!E20)/'Datos de Indicador'!AX20))</f>
        <v>2.9180122767857138E-2</v>
      </c>
      <c r="F17" s="154">
        <f t="shared" si="0"/>
        <v>10</v>
      </c>
      <c r="G17" s="155">
        <f t="shared" si="1"/>
        <v>10</v>
      </c>
      <c r="H17" s="285">
        <f>IF('Datos de Indicador'!F20="No dato","x",ROUND(IF('Datos de Indicador'!F20=0,0,IF(LOG('Datos de Indicador'!F20*1/40)&gt;H$302,10,IF(LOG('Datos de Indicador'!F20*1/40)&lt;H$301,0,10-(H$302-LOG('Datos de Indicador'!F20*1/40))/(H$302-H$301)*10))),1))</f>
        <v>0</v>
      </c>
      <c r="I17" s="153">
        <f>IF('Datos de Indicador'!F20="No dato","x",IF('Datos de Indicador'!F20="No dato","x",( 'Datos de Indicador'!F20*1/40)/'Datos de Indicador'!AX20))</f>
        <v>0</v>
      </c>
      <c r="J17" s="154">
        <f t="shared" si="2"/>
        <v>0</v>
      </c>
      <c r="K17" s="156">
        <f t="shared" si="3"/>
        <v>0</v>
      </c>
      <c r="L17" s="286">
        <f>IF('Datos de Indicador'!G20="No dato","x",ROUND(IF('Datos de Indicador'!G20=0,0,IF(LOG('Datos de Indicador'!G20)&gt;L$302,10,IF(LOG('Datos de Indicador'!G20)&lt;L$301,0,10-(L$302-LOG('Datos de Indicador'!G20))/(L$302-L$301)*10))),1))</f>
        <v>10</v>
      </c>
      <c r="M17" s="157">
        <f>IF('Datos de Indicador'!G20="No dato","x",IF('Datos de Indicador'!G20="No dato","x", 'Datos de Indicador'!G20/'Datos de Indicador'!AX20))</f>
        <v>0.97005208333333337</v>
      </c>
      <c r="N17" s="158">
        <f t="shared" si="4"/>
        <v>10</v>
      </c>
      <c r="O17" s="156">
        <f t="shared" si="5"/>
        <v>10</v>
      </c>
      <c r="P17" s="155">
        <f t="shared" si="6"/>
        <v>7.6</v>
      </c>
      <c r="Q17" s="285">
        <f>IF('Datos de Indicador'!I20="No dato","x",ROUND(IF('Datos de Indicador'!I20=0,0,IF(LOG('Datos de Indicador'!I20)&gt;Q$302,10,IF(LOG('Datos de Indicador'!I20)&lt;Q$301,0,10-(Q$302-LOG('Datos de Indicador'!I20))/(Q$302-Q$301)*10))),1))</f>
        <v>0</v>
      </c>
      <c r="R17" s="153">
        <f>IF('Datos de Indicador'!I20="No dato","x",IF('Datos de Indicador'!I20="No dato","x",( 'Datos de Indicador'!I20)/'Datos de Indicador'!AX20))</f>
        <v>0</v>
      </c>
      <c r="S17" s="154">
        <f t="shared" si="7"/>
        <v>0</v>
      </c>
      <c r="T17" s="289">
        <f>IF('Datos de Indicador'!J20="No dato","x",ROUND(IF('Datos de Indicador'!J20=0,0,IF(LOG('Datos de Indicador'!J20)&gt;T$302,10,IF(LOG('Datos de Indicador'!J20)&lt;T$301,0,10-(T$302-LOG('Datos de Indicador'!J20))/(T$302-T$301)*10))),1))</f>
        <v>10</v>
      </c>
      <c r="U17" s="307">
        <f>IF('Datos de Indicador'!J20="No dato","x",IF('Datos de Indicador'!J20="No dato","x", ('Datos de Indicador'!J20)/'Datos de Indicador'!AX20))</f>
        <v>3.720982142857143E-4</v>
      </c>
      <c r="V17" s="289">
        <f t="shared" si="8"/>
        <v>10</v>
      </c>
      <c r="W17" s="292">
        <f t="shared" si="9"/>
        <v>10</v>
      </c>
      <c r="X17" s="289">
        <f>IF('Datos de Indicador'!K20="No dato","x",ROUND(IF('Datos de Indicador'!K20=0,0,IF(LOG('Datos de Indicador'!K20)&gt;X$302,10,IF(LOG('Datos de Indicador'!K20)&lt;X$301,0,10-(X$302-LOG('Datos de Indicador'!K20))/(X$302-X$301)*10))),1))</f>
        <v>0</v>
      </c>
      <c r="Y17" s="310">
        <f>IF('Datos de Indicador'!K20="No dato","x",IF('Datos de Indicador'!K20="No dato","x", ('Datos de Indicador'!K20)/'Datos de Indicador'!AX20))</f>
        <v>0</v>
      </c>
      <c r="Z17" s="289">
        <f t="shared" si="10"/>
        <v>0</v>
      </c>
      <c r="AA17" s="291">
        <f t="shared" si="11"/>
        <v>0</v>
      </c>
      <c r="AB17" s="155">
        <f t="shared" si="12"/>
        <v>0</v>
      </c>
      <c r="AC17" s="155">
        <v>3.9680001735687198</v>
      </c>
      <c r="AD17" s="155">
        <f t="shared" si="13"/>
        <v>0.84425535607845104</v>
      </c>
      <c r="AE17" s="155">
        <v>-0.42720001935958901</v>
      </c>
      <c r="AF17" s="155">
        <f t="shared" si="14"/>
        <v>0.42720001935958901</v>
      </c>
      <c r="AG17" s="155">
        <f t="shared" si="15"/>
        <v>4.4395504094318508</v>
      </c>
      <c r="AH17" s="159">
        <f t="shared" si="16"/>
        <v>5.4806342942517174</v>
      </c>
      <c r="AI17" s="12"/>
      <c r="AJ17" s="12"/>
      <c r="AK17" s="12"/>
    </row>
    <row r="18" spans="1:37">
      <c r="A18" s="49" t="s">
        <v>184</v>
      </c>
      <c r="B18" s="46" t="s">
        <v>139</v>
      </c>
      <c r="C18" s="160">
        <v>208</v>
      </c>
      <c r="D18" s="285">
        <f>IF('Datos de Indicador'!E21="No dato","x",ROUND(IF('Datos de Indicador'!E21=0,0,IF(LOG('Datos de Indicador'!E21)&gt;D$302,10,IF(LOG('Datos de Indicador'!E21)&lt;D$301,0,10-(D$302-LOG('Datos de Indicador'!E21))/(D$302-D$301)*10))),1))</f>
        <v>10</v>
      </c>
      <c r="E18" s="153">
        <f>IF('Datos de Indicador'!E21="No dato","x",IF('Datos de Indicador'!E21="No dato","x", ('Datos de Indicador'!E21)/'Datos de Indicador'!AX21))</f>
        <v>7.5884697713749283E-2</v>
      </c>
      <c r="F18" s="154">
        <f t="shared" si="0"/>
        <v>10</v>
      </c>
      <c r="G18" s="155">
        <f t="shared" si="1"/>
        <v>10</v>
      </c>
      <c r="H18" s="285">
        <f>IF('Datos de Indicador'!F21="No dato","x",ROUND(IF('Datos de Indicador'!F21=0,0,IF(LOG('Datos de Indicador'!F21*1/40)&gt;H$302,10,IF(LOG('Datos de Indicador'!F21*1/40)&lt;H$301,0,10-(H$302-LOG('Datos de Indicador'!F21*1/40))/(H$302-H$301)*10))),1))</f>
        <v>0</v>
      </c>
      <c r="I18" s="153">
        <f>IF('Datos de Indicador'!F21="No dato","x",IF('Datos de Indicador'!F21="No dato","x",( 'Datos de Indicador'!F21*1/40)/'Datos de Indicador'!AX21))</f>
        <v>0</v>
      </c>
      <c r="J18" s="154">
        <f t="shared" si="2"/>
        <v>0</v>
      </c>
      <c r="K18" s="156">
        <f t="shared" si="3"/>
        <v>0</v>
      </c>
      <c r="L18" s="286">
        <f>IF('Datos de Indicador'!G21="No dato","x",ROUND(IF('Datos de Indicador'!G21=0,0,IF(LOG('Datos de Indicador'!G21)&gt;L$302,10,IF(LOG('Datos de Indicador'!G21)&lt;L$301,0,10-(L$302-LOG('Datos de Indicador'!G21))/(L$302-L$301)*10))),1))</f>
        <v>0</v>
      </c>
      <c r="M18" s="157">
        <f>IF('Datos de Indicador'!G21="No dato","x",IF('Datos de Indicador'!G21="No dato","x", 'Datos de Indicador'!G21/'Datos de Indicador'!AX21))</f>
        <v>0</v>
      </c>
      <c r="N18" s="158">
        <f t="shared" si="4"/>
        <v>0</v>
      </c>
      <c r="O18" s="156">
        <f t="shared" si="5"/>
        <v>0</v>
      </c>
      <c r="P18" s="155">
        <f t="shared" si="6"/>
        <v>0</v>
      </c>
      <c r="Q18" s="285">
        <f>IF('Datos de Indicador'!I21="No dato","x",ROUND(IF('Datos de Indicador'!I21=0,0,IF(LOG('Datos de Indicador'!I21)&gt;Q$302,10,IF(LOG('Datos de Indicador'!I21)&lt;Q$301,0,10-(Q$302-LOG('Datos de Indicador'!I21))/(Q$302-Q$301)*10))),1))</f>
        <v>0</v>
      </c>
      <c r="R18" s="153">
        <f>IF('Datos de Indicador'!I21="No dato","x",IF('Datos de Indicador'!I21="No dato","x",( 'Datos de Indicador'!I21)/'Datos de Indicador'!AX21))</f>
        <v>0</v>
      </c>
      <c r="S18" s="154">
        <f t="shared" si="7"/>
        <v>0</v>
      </c>
      <c r="T18" s="289">
        <f>IF('Datos de Indicador'!J21="No dato","x",ROUND(IF('Datos de Indicador'!J21=0,0,IF(LOG('Datos de Indicador'!J21)&gt;T$302,10,IF(LOG('Datos de Indicador'!J21)&lt;T$301,0,10-(T$302-LOG('Datos de Indicador'!J21))/(T$302-T$301)*10))),1))</f>
        <v>10</v>
      </c>
      <c r="U18" s="307">
        <f>IF('Datos de Indicador'!J21="No dato","x",IF('Datos de Indicador'!J21="No dato","x", ('Datos de Indicador'!J21)/'Datos de Indicador'!AX21))</f>
        <v>3.1758670625048812E-4</v>
      </c>
      <c r="V18" s="289">
        <f t="shared" si="8"/>
        <v>10</v>
      </c>
      <c r="W18" s="292">
        <f t="shared" si="9"/>
        <v>10</v>
      </c>
      <c r="X18" s="289">
        <f>IF('Datos de Indicador'!K21="No dato","x",ROUND(IF('Datos de Indicador'!K21=0,0,IF(LOG('Datos de Indicador'!K21)&gt;X$302,10,IF(LOG('Datos de Indicador'!K21)&lt;X$301,0,10-(X$302-LOG('Datos de Indicador'!K21))/(X$302-X$301)*10))),1))</f>
        <v>0</v>
      </c>
      <c r="Y18" s="310">
        <f>IF('Datos de Indicador'!K21="No dato","x",IF('Datos de Indicador'!K21="No dato","x", ('Datos de Indicador'!K21)/'Datos de Indicador'!AX21))</f>
        <v>0</v>
      </c>
      <c r="Z18" s="289">
        <f t="shared" si="10"/>
        <v>0</v>
      </c>
      <c r="AA18" s="291">
        <f t="shared" si="11"/>
        <v>0</v>
      </c>
      <c r="AB18" s="155">
        <f t="shared" si="12"/>
        <v>0</v>
      </c>
      <c r="AC18" s="155">
        <v>0.81000000238418601</v>
      </c>
      <c r="AD18" s="155">
        <f t="shared" si="13"/>
        <v>0.1723404260391885</v>
      </c>
      <c r="AE18" s="155">
        <v>-0.43180000782012901</v>
      </c>
      <c r="AF18" s="155">
        <f t="shared" si="14"/>
        <v>0.43180000782012901</v>
      </c>
      <c r="AG18" s="155">
        <f t="shared" si="15"/>
        <v>4.552129666213264</v>
      </c>
      <c r="AH18" s="159">
        <f t="shared" si="16"/>
        <v>4.1207450153754088</v>
      </c>
      <c r="AI18" s="12"/>
      <c r="AJ18" s="12"/>
      <c r="AK18" s="12"/>
    </row>
    <row r="19" spans="1:37">
      <c r="A19" s="49" t="s">
        <v>184</v>
      </c>
      <c r="B19" s="46" t="s">
        <v>140</v>
      </c>
      <c r="C19" s="160">
        <v>209</v>
      </c>
      <c r="D19" s="285">
        <f>IF('Datos de Indicador'!E22="No dato","x",ROUND(IF('Datos de Indicador'!E22=0,0,IF(LOG('Datos de Indicador'!E22)&gt;D$302,10,IF(LOG('Datos de Indicador'!E22)&lt;D$301,0,10-(D$302-LOG('Datos de Indicador'!E22))/(D$302-D$301)*10))),1))</f>
        <v>10</v>
      </c>
      <c r="E19" s="153">
        <f>IF('Datos de Indicador'!E22="No dato","x",IF('Datos de Indicador'!E22="No dato","x", ('Datos de Indicador'!E22)/'Datos de Indicador'!AX22))</f>
        <v>0.17484815422786956</v>
      </c>
      <c r="F19" s="154">
        <f t="shared" si="0"/>
        <v>10</v>
      </c>
      <c r="G19" s="155">
        <f t="shared" si="1"/>
        <v>10</v>
      </c>
      <c r="H19" s="285">
        <f>IF('Datos de Indicador'!F22="No dato","x",ROUND(IF('Datos de Indicador'!F22=0,0,IF(LOG('Datos de Indicador'!F22*1/40)&gt;H$302,10,IF(LOG('Datos de Indicador'!F22*1/40)&lt;H$301,0,10-(H$302-LOG('Datos de Indicador'!F22*1/40))/(H$302-H$301)*10))),1))</f>
        <v>0</v>
      </c>
      <c r="I19" s="153">
        <f>IF('Datos de Indicador'!F22="No dato","x",IF('Datos de Indicador'!F22="No dato","x",( 'Datos de Indicador'!F22*1/40)/'Datos de Indicador'!AX22))</f>
        <v>0</v>
      </c>
      <c r="J19" s="154">
        <f t="shared" si="2"/>
        <v>0</v>
      </c>
      <c r="K19" s="156">
        <f t="shared" si="3"/>
        <v>0</v>
      </c>
      <c r="L19" s="286">
        <f>IF('Datos de Indicador'!G22="No dato","x",ROUND(IF('Datos de Indicador'!G22=0,0,IF(LOG('Datos de Indicador'!G22)&gt;L$302,10,IF(LOG('Datos de Indicador'!G22)&lt;L$301,0,10-(L$302-LOG('Datos de Indicador'!G22))/(L$302-L$301)*10))),1))</f>
        <v>0</v>
      </c>
      <c r="M19" s="157">
        <f>IF('Datos de Indicador'!G22="No dato","x",IF('Datos de Indicador'!G22="No dato","x", 'Datos de Indicador'!G22/'Datos de Indicador'!AX22))</f>
        <v>0</v>
      </c>
      <c r="N19" s="158">
        <f t="shared" si="4"/>
        <v>0</v>
      </c>
      <c r="O19" s="156">
        <f t="shared" si="5"/>
        <v>0</v>
      </c>
      <c r="P19" s="155">
        <f t="shared" si="6"/>
        <v>0</v>
      </c>
      <c r="Q19" s="285">
        <f>IF('Datos de Indicador'!I22="No dato","x",ROUND(IF('Datos de Indicador'!I22=0,0,IF(LOG('Datos de Indicador'!I22)&gt;Q$302,10,IF(LOG('Datos de Indicador'!I22)&lt;Q$301,0,10-(Q$302-LOG('Datos de Indicador'!I22))/(Q$302-Q$301)*10))),1))</f>
        <v>0</v>
      </c>
      <c r="R19" s="153">
        <f>IF('Datos de Indicador'!I22="No dato","x",IF('Datos de Indicador'!I22="No dato","x",( 'Datos de Indicador'!I22)/'Datos de Indicador'!AX22))</f>
        <v>0</v>
      </c>
      <c r="S19" s="154">
        <f t="shared" si="7"/>
        <v>0</v>
      </c>
      <c r="T19" s="289">
        <f>IF('Datos de Indicador'!J22="No dato","x",ROUND(IF('Datos de Indicador'!J22=0,0,IF(LOG('Datos de Indicador'!J22)&gt;T$302,10,IF(LOG('Datos de Indicador'!J22)&lt;T$301,0,10-(T$302-LOG('Datos de Indicador'!J22))/(T$302-T$301)*10))),1))</f>
        <v>10</v>
      </c>
      <c r="U19" s="307">
        <f>IF('Datos de Indicador'!J22="No dato","x",IF('Datos de Indicador'!J22="No dato","x", ('Datos de Indicador'!J22)/'Datos de Indicador'!AX22))</f>
        <v>3.5157166898962808E-4</v>
      </c>
      <c r="V19" s="289">
        <f t="shared" si="8"/>
        <v>10</v>
      </c>
      <c r="W19" s="292">
        <f t="shared" si="9"/>
        <v>10</v>
      </c>
      <c r="X19" s="289">
        <f>IF('Datos de Indicador'!K22="No dato","x",ROUND(IF('Datos de Indicador'!K22=0,0,IF(LOG('Datos de Indicador'!K22)&gt;X$302,10,IF(LOG('Datos de Indicador'!K22)&lt;X$301,0,10-(X$302-LOG('Datos de Indicador'!K22))/(X$302-X$301)*10))),1))</f>
        <v>0</v>
      </c>
      <c r="Y19" s="310">
        <f>IF('Datos de Indicador'!K22="No dato","x",IF('Datos de Indicador'!K22="No dato","x", ('Datos de Indicador'!K22)/'Datos de Indicador'!AX22))</f>
        <v>0</v>
      </c>
      <c r="Z19" s="289">
        <f t="shared" si="10"/>
        <v>0</v>
      </c>
      <c r="AA19" s="291">
        <f t="shared" si="11"/>
        <v>0</v>
      </c>
      <c r="AB19" s="155">
        <f t="shared" si="12"/>
        <v>0</v>
      </c>
      <c r="AC19" s="155">
        <v>0.20800000429153401</v>
      </c>
      <c r="AD19" s="155">
        <f t="shared" si="13"/>
        <v>4.4255320062028508E-2</v>
      </c>
      <c r="AE19" s="155">
        <v>-0.53719997406005904</v>
      </c>
      <c r="AF19" s="155">
        <f t="shared" si="14"/>
        <v>0.53719997406005904</v>
      </c>
      <c r="AG19" s="155">
        <f t="shared" si="15"/>
        <v>7.1316687163361072</v>
      </c>
      <c r="AH19" s="159">
        <f t="shared" si="16"/>
        <v>4.5293206727330224</v>
      </c>
      <c r="AI19" s="12"/>
      <c r="AJ19" s="12"/>
      <c r="AK19" s="12"/>
    </row>
    <row r="20" spans="1:37">
      <c r="A20" s="49" t="s">
        <v>184</v>
      </c>
      <c r="B20" s="46" t="s">
        <v>141</v>
      </c>
      <c r="C20" s="160">
        <v>210</v>
      </c>
      <c r="D20" s="285">
        <f>IF('Datos de Indicador'!E23="No dato","x",ROUND(IF('Datos de Indicador'!E23=0,0,IF(LOG('Datos de Indicador'!E23)&gt;D$302,10,IF(LOG('Datos de Indicador'!E23)&lt;D$301,0,10-(D$302-LOG('Datos de Indicador'!E23))/(D$302-D$301)*10))),1))</f>
        <v>10</v>
      </c>
      <c r="E20" s="153">
        <f>IF('Datos de Indicador'!E23="No dato","x",IF('Datos de Indicador'!E23="No dato","x", ('Datos de Indicador'!E23)/'Datos de Indicador'!AX23))</f>
        <v>3.5529677130215214E-3</v>
      </c>
      <c r="F20" s="154">
        <f t="shared" si="0"/>
        <v>10</v>
      </c>
      <c r="G20" s="155">
        <f t="shared" si="1"/>
        <v>10</v>
      </c>
      <c r="H20" s="285">
        <f>IF('Datos de Indicador'!F23="No dato","x",ROUND(IF('Datos de Indicador'!F23=0,0,IF(LOG('Datos de Indicador'!F23*1/40)&gt;H$302,10,IF(LOG('Datos de Indicador'!F23*1/40)&lt;H$301,0,10-(H$302-LOG('Datos de Indicador'!F23*1/40))/(H$302-H$301)*10))),1))</f>
        <v>0</v>
      </c>
      <c r="I20" s="153">
        <f>IF('Datos de Indicador'!F23="No dato","x",IF('Datos de Indicador'!F23="No dato","x",( 'Datos de Indicador'!F23*1/40)/'Datos de Indicador'!AX23))</f>
        <v>0</v>
      </c>
      <c r="J20" s="154">
        <f t="shared" si="2"/>
        <v>0</v>
      </c>
      <c r="K20" s="156">
        <f t="shared" si="3"/>
        <v>0</v>
      </c>
      <c r="L20" s="286">
        <f>IF('Datos de Indicador'!G23="No dato","x",ROUND(IF('Datos de Indicador'!G23=0,0,IF(LOG('Datos de Indicador'!G23)&gt;L$302,10,IF(LOG('Datos de Indicador'!G23)&lt;L$301,0,10-(L$302-LOG('Datos de Indicador'!G23))/(L$302-L$301)*10))),1))</f>
        <v>10</v>
      </c>
      <c r="M20" s="157">
        <f>IF('Datos de Indicador'!G23="No dato","x",IF('Datos de Indicador'!G23="No dato","x", 'Datos de Indicador'!G23/'Datos de Indicador'!AX23))</f>
        <v>8.0909165742074247E-4</v>
      </c>
      <c r="N20" s="158">
        <f t="shared" si="4"/>
        <v>10</v>
      </c>
      <c r="O20" s="156">
        <f t="shared" si="5"/>
        <v>10</v>
      </c>
      <c r="P20" s="155">
        <f t="shared" si="6"/>
        <v>7.6</v>
      </c>
      <c r="Q20" s="285">
        <f>IF('Datos de Indicador'!I23="No dato","x",ROUND(IF('Datos de Indicador'!I23=0,0,IF(LOG('Datos de Indicador'!I23)&gt;Q$302,10,IF(LOG('Datos de Indicador'!I23)&lt;Q$301,0,10-(Q$302-LOG('Datos de Indicador'!I23))/(Q$302-Q$301)*10))),1))</f>
        <v>0</v>
      </c>
      <c r="R20" s="153">
        <f>IF('Datos de Indicador'!I23="No dato","x",IF('Datos de Indicador'!I23="No dato","x",( 'Datos de Indicador'!I23)/'Datos de Indicador'!AX23))</f>
        <v>0</v>
      </c>
      <c r="S20" s="154">
        <f t="shared" si="7"/>
        <v>0</v>
      </c>
      <c r="T20" s="289">
        <f>IF('Datos de Indicador'!J23="No dato","x",ROUND(IF('Datos de Indicador'!J23=0,0,IF(LOG('Datos de Indicador'!J23)&gt;T$302,10,IF(LOG('Datos de Indicador'!J23)&lt;T$301,0,10-(T$302-LOG('Datos de Indicador'!J23))/(T$302-T$301)*10))),1))</f>
        <v>10</v>
      </c>
      <c r="U20" s="307">
        <f>IF('Datos de Indicador'!J23="No dato","x",IF('Datos de Indicador'!J23="No dato","x", ('Datos de Indicador'!J23)/'Datos de Indicador'!AX23))</f>
        <v>3.1650610301354987E-4</v>
      </c>
      <c r="V20" s="289">
        <f t="shared" si="8"/>
        <v>10</v>
      </c>
      <c r="W20" s="292">
        <f t="shared" si="9"/>
        <v>10</v>
      </c>
      <c r="X20" s="289">
        <f>IF('Datos de Indicador'!K23="No dato","x",ROUND(IF('Datos de Indicador'!K23=0,0,IF(LOG('Datos de Indicador'!K23)&gt;X$302,10,IF(LOG('Datos de Indicador'!K23)&lt;X$301,0,10-(X$302-LOG('Datos de Indicador'!K23))/(X$302-X$301)*10))),1))</f>
        <v>0</v>
      </c>
      <c r="Y20" s="310">
        <f>IF('Datos de Indicador'!K23="No dato","x",IF('Datos de Indicador'!K23="No dato","x", ('Datos de Indicador'!K23)/'Datos de Indicador'!AX23))</f>
        <v>0</v>
      </c>
      <c r="Z20" s="289">
        <f t="shared" si="10"/>
        <v>0</v>
      </c>
      <c r="AA20" s="291">
        <f t="shared" si="11"/>
        <v>0</v>
      </c>
      <c r="AB20" s="155">
        <f t="shared" si="12"/>
        <v>0</v>
      </c>
      <c r="AC20" s="155">
        <v>0.31999999284744302</v>
      </c>
      <c r="AD20" s="155">
        <f t="shared" si="13"/>
        <v>6.8085104861158083E-2</v>
      </c>
      <c r="AE20" s="155">
        <v>-0.45939999818801902</v>
      </c>
      <c r="AF20" s="155">
        <f t="shared" si="14"/>
        <v>0.45939999818801902</v>
      </c>
      <c r="AG20" s="155">
        <f t="shared" si="15"/>
        <v>5.227606665654795</v>
      </c>
      <c r="AH20" s="159">
        <f t="shared" si="16"/>
        <v>5.4826152950859921</v>
      </c>
      <c r="AI20" s="12"/>
      <c r="AJ20" s="12"/>
      <c r="AK20" s="12"/>
    </row>
    <row r="21" spans="1:37">
      <c r="A21" s="48" t="s">
        <v>142</v>
      </c>
      <c r="B21" s="46" t="s">
        <v>142</v>
      </c>
      <c r="C21" s="160">
        <v>301</v>
      </c>
      <c r="D21" s="285">
        <f>IF('Datos de Indicador'!E24="No dato","x",ROUND(IF('Datos de Indicador'!E24=0,0,IF(LOG('Datos de Indicador'!E24)&gt;D$302,10,IF(LOG('Datos de Indicador'!E24)&lt;D$301,0,10-(D$302-LOG('Datos de Indicador'!E24))/(D$302-D$301)*10))),1))</f>
        <v>10</v>
      </c>
      <c r="E21" s="153">
        <f>IF('Datos de Indicador'!E24="No dato","x",IF('Datos de Indicador'!E24="No dato","x", ('Datos de Indicador'!E24)/'Datos de Indicador'!AX24))</f>
        <v>2.3738674832163012E-3</v>
      </c>
      <c r="F21" s="154">
        <f t="shared" si="0"/>
        <v>10</v>
      </c>
      <c r="G21" s="155">
        <f t="shared" si="1"/>
        <v>10</v>
      </c>
      <c r="H21" s="285">
        <f>IF('Datos de Indicador'!F24="No dato","x",ROUND(IF('Datos de Indicador'!F24=0,0,IF(LOG('Datos de Indicador'!F24*1/40)&gt;H$302,10,IF(LOG('Datos de Indicador'!F24*1/40)&lt;H$301,0,10-(H$302-LOG('Datos de Indicador'!F24*1/40))/(H$302-H$301)*10))),1))</f>
        <v>0</v>
      </c>
      <c r="I21" s="153">
        <f>IF('Datos de Indicador'!F24="No dato","x",IF('Datos de Indicador'!F24="No dato","x",( 'Datos de Indicador'!F24*1/40)/'Datos de Indicador'!AX24))</f>
        <v>0</v>
      </c>
      <c r="J21" s="154">
        <f t="shared" si="2"/>
        <v>0</v>
      </c>
      <c r="K21" s="156">
        <f t="shared" si="3"/>
        <v>0</v>
      </c>
      <c r="L21" s="286">
        <f>IF('Datos de Indicador'!G24="No dato","x",ROUND(IF('Datos de Indicador'!G24=0,0,IF(LOG('Datos de Indicador'!G24)&gt;L$302,10,IF(LOG('Datos de Indicador'!G24)&lt;L$301,0,10-(L$302-LOG('Datos de Indicador'!G24))/(L$302-L$301)*10))),1))</f>
        <v>0</v>
      </c>
      <c r="M21" s="157">
        <f>IF('Datos de Indicador'!G24="No dato","x",IF('Datos de Indicador'!G24="No dato","x", 'Datos de Indicador'!G24/'Datos de Indicador'!AX24))</f>
        <v>0</v>
      </c>
      <c r="N21" s="158">
        <f t="shared" si="4"/>
        <v>0</v>
      </c>
      <c r="O21" s="156">
        <f t="shared" si="5"/>
        <v>0</v>
      </c>
      <c r="P21" s="155">
        <f t="shared" si="6"/>
        <v>0</v>
      </c>
      <c r="Q21" s="285">
        <f>IF('Datos de Indicador'!I24="No dato","x",ROUND(IF('Datos de Indicador'!I24=0,0,IF(LOG('Datos de Indicador'!I24)&gt;Q$302,10,IF(LOG('Datos de Indicador'!I24)&lt;Q$301,0,10-(Q$302-LOG('Datos de Indicador'!I24))/(Q$302-Q$301)*10))),1))</f>
        <v>0</v>
      </c>
      <c r="R21" s="153">
        <f>IF('Datos de Indicador'!I24="No dato","x",IF('Datos de Indicador'!I24="No dato","x",( 'Datos de Indicador'!I24)/'Datos de Indicador'!AX24))</f>
        <v>0</v>
      </c>
      <c r="S21" s="154">
        <f t="shared" si="7"/>
        <v>0</v>
      </c>
      <c r="T21" s="289">
        <f>IF('Datos de Indicador'!J24="No dato","x",ROUND(IF('Datos de Indicador'!J24=0,0,IF(LOG('Datos de Indicador'!J24)&gt;T$302,10,IF(LOG('Datos de Indicador'!J24)&lt;T$301,0,10-(T$302-LOG('Datos de Indicador'!J24))/(T$302-T$301)*10))),1))</f>
        <v>10</v>
      </c>
      <c r="U21" s="307">
        <f>IF('Datos de Indicador'!J24="No dato","x",IF('Datos de Indicador'!J24="No dato","x", ('Datos de Indicador'!J24)/'Datos de Indicador'!AX24))</f>
        <v>3.5653389930422963E-4</v>
      </c>
      <c r="V21" s="289">
        <f t="shared" si="8"/>
        <v>10</v>
      </c>
      <c r="W21" s="292">
        <f t="shared" si="9"/>
        <v>10</v>
      </c>
      <c r="X21" s="289">
        <f>IF('Datos de Indicador'!K24="No dato","x",ROUND(IF('Datos de Indicador'!K24=0,0,IF(LOG('Datos de Indicador'!K24)&gt;X$302,10,IF(LOG('Datos de Indicador'!K24)&lt;X$301,0,10-(X$302-LOG('Datos de Indicador'!K24))/(X$302-X$301)*10))),1))</f>
        <v>10</v>
      </c>
      <c r="Y21" s="310">
        <f>IF('Datos de Indicador'!K24="No dato","x",IF('Datos de Indicador'!K24="No dato","x", ('Datos de Indicador'!K24)/'Datos de Indicador'!AX24))</f>
        <v>3.2320079895941365E-4</v>
      </c>
      <c r="Z21" s="289">
        <f t="shared" si="10"/>
        <v>10</v>
      </c>
      <c r="AA21" s="291">
        <f t="shared" si="11"/>
        <v>10</v>
      </c>
      <c r="AB21" s="155">
        <f t="shared" si="12"/>
        <v>0</v>
      </c>
      <c r="AC21" s="155">
        <v>0</v>
      </c>
      <c r="AD21" s="155">
        <f t="shared" si="13"/>
        <v>0</v>
      </c>
      <c r="AE21" s="155">
        <v>-0.450040012598038</v>
      </c>
      <c r="AF21" s="155">
        <f t="shared" si="14"/>
        <v>0.450040012598038</v>
      </c>
      <c r="AG21" s="155">
        <f t="shared" si="15"/>
        <v>4.9985321298719159</v>
      </c>
      <c r="AH21" s="159">
        <f t="shared" si="16"/>
        <v>5.8330886883119861</v>
      </c>
      <c r="AI21" s="12"/>
      <c r="AJ21" s="12"/>
      <c r="AK21" s="12"/>
    </row>
    <row r="22" spans="1:37">
      <c r="A22" s="48" t="s">
        <v>142</v>
      </c>
      <c r="B22" s="46" t="s">
        <v>143</v>
      </c>
      <c r="C22" s="160">
        <v>302</v>
      </c>
      <c r="D22" s="285">
        <f>IF('Datos de Indicador'!E25="No dato","x",ROUND(IF('Datos de Indicador'!E25=0,0,IF(LOG('Datos de Indicador'!E25)&gt;D$302,10,IF(LOG('Datos de Indicador'!E25)&lt;D$301,0,10-(D$302-LOG('Datos de Indicador'!E25))/(D$302-D$301)*10))),1))</f>
        <v>10</v>
      </c>
      <c r="E22" s="153">
        <f>IF('Datos de Indicador'!E25="No dato","x",IF('Datos de Indicador'!E25="No dato","x", ('Datos de Indicador'!E25)/'Datos de Indicador'!AX25))</f>
        <v>2.8838302009073238E-3</v>
      </c>
      <c r="F22" s="154">
        <f t="shared" si="0"/>
        <v>10</v>
      </c>
      <c r="G22" s="155">
        <f t="shared" si="1"/>
        <v>10</v>
      </c>
      <c r="H22" s="285">
        <f>IF('Datos de Indicador'!F25="No dato","x",ROUND(IF('Datos de Indicador'!F25=0,0,IF(LOG('Datos de Indicador'!F25*1/40)&gt;H$302,10,IF(LOG('Datos de Indicador'!F25*1/40)&lt;H$301,0,10-(H$302-LOG('Datos de Indicador'!F25*1/40))/(H$302-H$301)*10))),1))</f>
        <v>0</v>
      </c>
      <c r="I22" s="153">
        <f>IF('Datos de Indicador'!F25="No dato","x",IF('Datos de Indicador'!F25="No dato","x",( 'Datos de Indicador'!F25*1/40)/'Datos de Indicador'!AX25))</f>
        <v>0</v>
      </c>
      <c r="J22" s="154">
        <f t="shared" si="2"/>
        <v>0</v>
      </c>
      <c r="K22" s="156">
        <f t="shared" si="3"/>
        <v>0</v>
      </c>
      <c r="L22" s="286">
        <f>IF('Datos de Indicador'!G25="No dato","x",ROUND(IF('Datos de Indicador'!G25=0,0,IF(LOG('Datos de Indicador'!G25)&gt;L$302,10,IF(LOG('Datos de Indicador'!G25)&lt;L$301,0,10-(L$302-LOG('Datos de Indicador'!G25))/(L$302-L$301)*10))),1))</f>
        <v>0</v>
      </c>
      <c r="M22" s="157">
        <f>IF('Datos de Indicador'!G25="No dato","x",IF('Datos de Indicador'!G25="No dato","x", 'Datos de Indicador'!G25/'Datos de Indicador'!AX25))</f>
        <v>0</v>
      </c>
      <c r="N22" s="158">
        <f t="shared" si="4"/>
        <v>0</v>
      </c>
      <c r="O22" s="156">
        <f t="shared" si="5"/>
        <v>0</v>
      </c>
      <c r="P22" s="155">
        <f t="shared" si="6"/>
        <v>0</v>
      </c>
      <c r="Q22" s="285">
        <f>IF('Datos de Indicador'!I25="No dato","x",ROUND(IF('Datos de Indicador'!I25=0,0,IF(LOG('Datos de Indicador'!I25)&gt;Q$302,10,IF(LOG('Datos de Indicador'!I25)&lt;Q$301,0,10-(Q$302-LOG('Datos de Indicador'!I25))/(Q$302-Q$301)*10))),1))</f>
        <v>0</v>
      </c>
      <c r="R22" s="153">
        <f>IF('Datos de Indicador'!I25="No dato","x",IF('Datos de Indicador'!I25="No dato","x",( 'Datos de Indicador'!I25)/'Datos de Indicador'!AX25))</f>
        <v>0</v>
      </c>
      <c r="S22" s="154">
        <f t="shared" si="7"/>
        <v>0</v>
      </c>
      <c r="T22" s="289">
        <f>IF('Datos de Indicador'!J25="No dato","x",ROUND(IF('Datos de Indicador'!J25=0,0,IF(LOG('Datos de Indicador'!J25)&gt;T$302,10,IF(LOG('Datos de Indicador'!J25)&lt;T$301,0,10-(T$302-LOG('Datos de Indicador'!J25))/(T$302-T$301)*10))),1))</f>
        <v>10</v>
      </c>
      <c r="U22" s="307">
        <f>IF('Datos de Indicador'!J25="No dato","x",IF('Datos de Indicador'!J25="No dato","x", ('Datos de Indicador'!J25)/'Datos de Indicador'!AX25))</f>
        <v>3.1404097044154529E-4</v>
      </c>
      <c r="V22" s="289">
        <f t="shared" si="8"/>
        <v>10</v>
      </c>
      <c r="W22" s="292">
        <f t="shared" si="9"/>
        <v>10</v>
      </c>
      <c r="X22" s="289">
        <f>IF('Datos de Indicador'!K25="No dato","x",ROUND(IF('Datos de Indicador'!K25=0,0,IF(LOG('Datos de Indicador'!K25)&gt;X$302,10,IF(LOG('Datos de Indicador'!K25)&lt;X$301,0,10-(X$302-LOG('Datos de Indicador'!K25))/(X$302-X$301)*10))),1))</f>
        <v>10</v>
      </c>
      <c r="Y22" s="310">
        <f>IF('Datos de Indicador'!K25="No dato","x",IF('Datos de Indicador'!K25="No dato","x", ('Datos de Indicador'!K25)/'Datos de Indicador'!AX25))</f>
        <v>3.0594473960004554E-4</v>
      </c>
      <c r="Z22" s="289">
        <f t="shared" si="10"/>
        <v>10</v>
      </c>
      <c r="AA22" s="291">
        <f t="shared" si="11"/>
        <v>10</v>
      </c>
      <c r="AB22" s="155">
        <f t="shared" si="12"/>
        <v>0</v>
      </c>
      <c r="AC22" s="155">
        <v>0</v>
      </c>
      <c r="AD22" s="155">
        <f t="shared" si="13"/>
        <v>0</v>
      </c>
      <c r="AE22" s="155">
        <v>-0.38679999113082902</v>
      </c>
      <c r="AF22" s="155">
        <f t="shared" si="14"/>
        <v>0.38679999113082902</v>
      </c>
      <c r="AG22" s="155">
        <f t="shared" si="15"/>
        <v>3.4508076786711737</v>
      </c>
      <c r="AH22" s="159">
        <f t="shared" si="16"/>
        <v>5.5751346131118629</v>
      </c>
      <c r="AI22" s="12"/>
      <c r="AJ22" s="12"/>
      <c r="AK22" s="12"/>
    </row>
    <row r="23" spans="1:37">
      <c r="A23" s="48" t="s">
        <v>142</v>
      </c>
      <c r="B23" s="46" t="s">
        <v>144</v>
      </c>
      <c r="C23" s="160">
        <v>303</v>
      </c>
      <c r="D23" s="285">
        <f>IF('Datos de Indicador'!E26="No dato","x",ROUND(IF('Datos de Indicador'!E26=0,0,IF(LOG('Datos de Indicador'!E26)&gt;D$302,10,IF(LOG('Datos de Indicador'!E26)&lt;D$301,0,10-(D$302-LOG('Datos de Indicador'!E26))/(D$302-D$301)*10))),1))</f>
        <v>10</v>
      </c>
      <c r="E23" s="153">
        <f>IF('Datos de Indicador'!E26="No dato","x",IF('Datos de Indicador'!E26="No dato","x", ('Datos de Indicador'!E26)/'Datos de Indicador'!AX26))</f>
        <v>2.8224254851306574E-3</v>
      </c>
      <c r="F23" s="154">
        <f t="shared" si="0"/>
        <v>10</v>
      </c>
      <c r="G23" s="155">
        <f t="shared" si="1"/>
        <v>10</v>
      </c>
      <c r="H23" s="285">
        <f>IF('Datos de Indicador'!F26="No dato","x",ROUND(IF('Datos de Indicador'!F26=0,0,IF(LOG('Datos de Indicador'!F26*1/40)&gt;H$302,10,IF(LOG('Datos de Indicador'!F26*1/40)&lt;H$301,0,10-(H$302-LOG('Datos de Indicador'!F26*1/40))/(H$302-H$301)*10))),1))</f>
        <v>0</v>
      </c>
      <c r="I23" s="153">
        <f>IF('Datos de Indicador'!F26="No dato","x",IF('Datos de Indicador'!F26="No dato","x",( 'Datos de Indicador'!F26*1/40)/'Datos de Indicador'!AX26))</f>
        <v>0</v>
      </c>
      <c r="J23" s="154">
        <f t="shared" si="2"/>
        <v>0</v>
      </c>
      <c r="K23" s="156">
        <f t="shared" si="3"/>
        <v>0</v>
      </c>
      <c r="L23" s="286">
        <f>IF('Datos de Indicador'!G26="No dato","x",ROUND(IF('Datos de Indicador'!G26=0,0,IF(LOG('Datos de Indicador'!G26)&gt;L$302,10,IF(LOG('Datos de Indicador'!G26)&lt;L$301,0,10-(L$302-LOG('Datos de Indicador'!G26))/(L$302-L$301)*10))),1))</f>
        <v>0</v>
      </c>
      <c r="M23" s="157">
        <f>IF('Datos de Indicador'!G26="No dato","x",IF('Datos de Indicador'!G26="No dato","x", 'Datos de Indicador'!G26/'Datos de Indicador'!AX26))</f>
        <v>0</v>
      </c>
      <c r="N23" s="158">
        <f t="shared" si="4"/>
        <v>0</v>
      </c>
      <c r="O23" s="156">
        <f t="shared" si="5"/>
        <v>0</v>
      </c>
      <c r="P23" s="155">
        <f t="shared" si="6"/>
        <v>0</v>
      </c>
      <c r="Q23" s="285">
        <f>IF('Datos de Indicador'!I26="No dato","x",ROUND(IF('Datos de Indicador'!I26=0,0,IF(LOG('Datos de Indicador'!I26)&gt;Q$302,10,IF(LOG('Datos de Indicador'!I26)&lt;Q$301,0,10-(Q$302-LOG('Datos de Indicador'!I26))/(Q$302-Q$301)*10))),1))</f>
        <v>10</v>
      </c>
      <c r="R23" s="153">
        <f>IF('Datos de Indicador'!I26="No dato","x",IF('Datos de Indicador'!I26="No dato","x",( 'Datos de Indicador'!I26)/'Datos de Indicador'!AX26))</f>
        <v>2.3715225903128849E-2</v>
      </c>
      <c r="S23" s="154">
        <f t="shared" si="7"/>
        <v>10</v>
      </c>
      <c r="T23" s="289">
        <f>IF('Datos de Indicador'!J26="No dato","x",ROUND(IF('Datos de Indicador'!J26=0,0,IF(LOG('Datos de Indicador'!J26)&gt;T$302,10,IF(LOG('Datos de Indicador'!J26)&lt;T$301,0,10-(T$302-LOG('Datos de Indicador'!J26))/(T$302-T$301)*10))),1))</f>
        <v>10</v>
      </c>
      <c r="U23" s="307">
        <f>IF('Datos de Indicador'!J26="No dato","x",IF('Datos de Indicador'!J26="No dato","x", ('Datos de Indicador'!J26)/'Datos de Indicador'!AX26))</f>
        <v>3.466479533656031E-4</v>
      </c>
      <c r="V23" s="289">
        <f t="shared" si="8"/>
        <v>10</v>
      </c>
      <c r="W23" s="292">
        <f t="shared" si="9"/>
        <v>10</v>
      </c>
      <c r="X23" s="289">
        <f>IF('Datos de Indicador'!K26="No dato","x",ROUND(IF('Datos de Indicador'!K26=0,0,IF(LOG('Datos de Indicador'!K26)&gt;X$302,10,IF(LOG('Datos de Indicador'!K26)&lt;X$301,0,10-(X$302-LOG('Datos de Indicador'!K26))/(X$302-X$301)*10))),1))</f>
        <v>10</v>
      </c>
      <c r="Y23" s="310">
        <f>IF('Datos de Indicador'!K26="No dato","x",IF('Datos de Indicador'!K26="No dato","x", ('Datos de Indicador'!K26)/'Datos de Indicador'!AX26))</f>
        <v>3.1925762194020527E-4</v>
      </c>
      <c r="Z23" s="289">
        <f t="shared" si="10"/>
        <v>10</v>
      </c>
      <c r="AA23" s="291">
        <f t="shared" si="11"/>
        <v>10</v>
      </c>
      <c r="AB23" s="155">
        <f t="shared" si="12"/>
        <v>10</v>
      </c>
      <c r="AC23" s="155">
        <v>0</v>
      </c>
      <c r="AD23" s="155">
        <f t="shared" si="13"/>
        <v>0</v>
      </c>
      <c r="AE23" s="155">
        <v>-0.50436002016067505</v>
      </c>
      <c r="AF23" s="155">
        <f t="shared" si="14"/>
        <v>0.50436002016067505</v>
      </c>
      <c r="AG23" s="155">
        <f t="shared" si="15"/>
        <v>6.3279498299860046</v>
      </c>
      <c r="AH23" s="159">
        <f t="shared" si="16"/>
        <v>6.054658304997667</v>
      </c>
      <c r="AI23" s="12"/>
      <c r="AJ23" s="12"/>
      <c r="AK23" s="12"/>
    </row>
    <row r="24" spans="1:37">
      <c r="A24" s="48" t="s">
        <v>142</v>
      </c>
      <c r="B24" s="46" t="s">
        <v>145</v>
      </c>
      <c r="C24" s="160">
        <v>304</v>
      </c>
      <c r="D24" s="285">
        <f>IF('Datos de Indicador'!E27="No dato","x",ROUND(IF('Datos de Indicador'!E27=0,0,IF(LOG('Datos de Indicador'!E27)&gt;D$302,10,IF(LOG('Datos de Indicador'!E27)&lt;D$301,0,10-(D$302-LOG('Datos de Indicador'!E27))/(D$302-D$301)*10))),1))</f>
        <v>10</v>
      </c>
      <c r="E24" s="153">
        <f>IF('Datos de Indicador'!E27="No dato","x",IF('Datos de Indicador'!E27="No dato","x", ('Datos de Indicador'!E27)/'Datos de Indicador'!AX27))</f>
        <v>3.4066269860416019E-3</v>
      </c>
      <c r="F24" s="154">
        <f t="shared" si="0"/>
        <v>10</v>
      </c>
      <c r="G24" s="155">
        <f t="shared" si="1"/>
        <v>10</v>
      </c>
      <c r="H24" s="285">
        <f>IF('Datos de Indicador'!F27="No dato","x",ROUND(IF('Datos de Indicador'!F27=0,0,IF(LOG('Datos de Indicador'!F27*1/40)&gt;H$302,10,IF(LOG('Datos de Indicador'!F27*1/40)&lt;H$301,0,10-(H$302-LOG('Datos de Indicador'!F27*1/40))/(H$302-H$301)*10))),1))</f>
        <v>0</v>
      </c>
      <c r="I24" s="153">
        <f>IF('Datos de Indicador'!F27="No dato","x",IF('Datos de Indicador'!F27="No dato","x",( 'Datos de Indicador'!F27*1/40)/'Datos de Indicador'!AX27))</f>
        <v>0</v>
      </c>
      <c r="J24" s="154">
        <f t="shared" si="2"/>
        <v>0</v>
      </c>
      <c r="K24" s="156">
        <f t="shared" si="3"/>
        <v>0</v>
      </c>
      <c r="L24" s="286">
        <f>IF('Datos de Indicador'!G27="No dato","x",ROUND(IF('Datos de Indicador'!G27=0,0,IF(LOG('Datos de Indicador'!G27)&gt;L$302,10,IF(LOG('Datos de Indicador'!G27)&lt;L$301,0,10-(L$302-LOG('Datos de Indicador'!G27))/(L$302-L$301)*10))),1))</f>
        <v>0</v>
      </c>
      <c r="M24" s="157">
        <f>IF('Datos de Indicador'!G27="No dato","x",IF('Datos de Indicador'!G27="No dato","x", 'Datos de Indicador'!G27/'Datos de Indicador'!AX27))</f>
        <v>0</v>
      </c>
      <c r="N24" s="158">
        <f t="shared" si="4"/>
        <v>0</v>
      </c>
      <c r="O24" s="156">
        <f t="shared" si="5"/>
        <v>0</v>
      </c>
      <c r="P24" s="155">
        <f t="shared" si="6"/>
        <v>0</v>
      </c>
      <c r="Q24" s="285">
        <f>IF('Datos de Indicador'!I27="No dato","x",ROUND(IF('Datos de Indicador'!I27=0,0,IF(LOG('Datos de Indicador'!I27)&gt;Q$302,10,IF(LOG('Datos de Indicador'!I27)&lt;Q$301,0,10-(Q$302-LOG('Datos de Indicador'!I27))/(Q$302-Q$301)*10))),1))</f>
        <v>10</v>
      </c>
      <c r="R24" s="153">
        <f>IF('Datos de Indicador'!I27="No dato","x",IF('Datos de Indicador'!I27="No dato","x",( 'Datos de Indicador'!I27)/'Datos de Indicador'!AX27))</f>
        <v>1.6618881290989786E-2</v>
      </c>
      <c r="S24" s="154">
        <f t="shared" si="7"/>
        <v>10</v>
      </c>
      <c r="T24" s="289">
        <f>IF('Datos de Indicador'!J27="No dato","x",ROUND(IF('Datos de Indicador'!J27=0,0,IF(LOG('Datos de Indicador'!J27)&gt;T$302,10,IF(LOG('Datos de Indicador'!J27)&lt;T$301,0,10-(T$302-LOG('Datos de Indicador'!J27))/(T$302-T$301)*10))),1))</f>
        <v>10</v>
      </c>
      <c r="U24" s="307">
        <f>IF('Datos de Indicador'!J27="No dato","x",IF('Datos de Indicador'!J27="No dato","x", ('Datos de Indicador'!J27)/'Datos de Indicador'!AX27))</f>
        <v>3.2539867039202522E-4</v>
      </c>
      <c r="V24" s="289">
        <f t="shared" si="8"/>
        <v>10</v>
      </c>
      <c r="W24" s="292">
        <f t="shared" si="9"/>
        <v>10</v>
      </c>
      <c r="X24" s="289">
        <f>IF('Datos de Indicador'!K27="No dato","x",ROUND(IF('Datos de Indicador'!K27=0,0,IF(LOG('Datos de Indicador'!K27)&gt;X$302,10,IF(LOG('Datos de Indicador'!K27)&lt;X$301,0,10-(X$302-LOG('Datos de Indicador'!K27))/(X$302-X$301)*10))),1))</f>
        <v>10</v>
      </c>
      <c r="Y24" s="310">
        <f>IF('Datos de Indicador'!K27="No dato","x",IF('Datos de Indicador'!K27="No dato","x", ('Datos de Indicador'!K27)/'Datos de Indicador'!AX27))</f>
        <v>3.1093327220341432E-4</v>
      </c>
      <c r="Z24" s="289">
        <f t="shared" si="10"/>
        <v>10</v>
      </c>
      <c r="AA24" s="291">
        <f t="shared" si="11"/>
        <v>10</v>
      </c>
      <c r="AB24" s="155">
        <f t="shared" si="12"/>
        <v>10</v>
      </c>
      <c r="AC24" s="155">
        <v>0</v>
      </c>
      <c r="AD24" s="155">
        <f t="shared" si="13"/>
        <v>0</v>
      </c>
      <c r="AE24" s="155">
        <v>-0.56356000900268599</v>
      </c>
      <c r="AF24" s="155">
        <f t="shared" si="14"/>
        <v>0.56356000900268599</v>
      </c>
      <c r="AG24" s="155">
        <f t="shared" si="15"/>
        <v>7.7767992787342264</v>
      </c>
      <c r="AH24" s="159">
        <f t="shared" si="16"/>
        <v>6.2961332131223706</v>
      </c>
      <c r="AI24" s="12"/>
      <c r="AJ24" s="12"/>
      <c r="AK24" s="12"/>
    </row>
    <row r="25" spans="1:37">
      <c r="A25" s="48" t="s">
        <v>142</v>
      </c>
      <c r="B25" s="46" t="s">
        <v>146</v>
      </c>
      <c r="C25" s="160">
        <v>305</v>
      </c>
      <c r="D25" s="285">
        <f>IF('Datos de Indicador'!E28="No dato","x",ROUND(IF('Datos de Indicador'!E28=0,0,IF(LOG('Datos de Indicador'!E28)&gt;D$302,10,IF(LOG('Datos de Indicador'!E28)&lt;D$301,0,10-(D$302-LOG('Datos de Indicador'!E28))/(D$302-D$301)*10))),1))</f>
        <v>0</v>
      </c>
      <c r="E25" s="153">
        <f>IF('Datos de Indicador'!E28="No dato","x",IF('Datos de Indicador'!E28="No dato","x", ('Datos de Indicador'!E28)/'Datos de Indicador'!AX28))</f>
        <v>0</v>
      </c>
      <c r="F25" s="154">
        <f t="shared" si="0"/>
        <v>0</v>
      </c>
      <c r="G25" s="155">
        <f t="shared" si="1"/>
        <v>0</v>
      </c>
      <c r="H25" s="285">
        <f>IF('Datos de Indicador'!F28="No dato","x",ROUND(IF('Datos de Indicador'!F28=0,0,IF(LOG('Datos de Indicador'!F28*1/40)&gt;H$302,10,IF(LOG('Datos de Indicador'!F28*1/40)&lt;H$301,0,10-(H$302-LOG('Datos de Indicador'!F28*1/40))/(H$302-H$301)*10))),1))</f>
        <v>0</v>
      </c>
      <c r="I25" s="153">
        <f>IF('Datos de Indicador'!F28="No dato","x",IF('Datos de Indicador'!F28="No dato","x",( 'Datos de Indicador'!F28*1/40)/'Datos de Indicador'!AX28))</f>
        <v>0</v>
      </c>
      <c r="J25" s="154">
        <f t="shared" si="2"/>
        <v>0</v>
      </c>
      <c r="K25" s="156">
        <f t="shared" si="3"/>
        <v>0</v>
      </c>
      <c r="L25" s="286">
        <f>IF('Datos de Indicador'!G28="No dato","x",ROUND(IF('Datos de Indicador'!G28=0,0,IF(LOG('Datos de Indicador'!G28)&gt;L$302,10,IF(LOG('Datos de Indicador'!G28)&lt;L$301,0,10-(L$302-LOG('Datos de Indicador'!G28))/(L$302-L$301)*10))),1))</f>
        <v>0</v>
      </c>
      <c r="M25" s="157">
        <f>IF('Datos de Indicador'!G28="No dato","x",IF('Datos de Indicador'!G28="No dato","x", 'Datos de Indicador'!G28/'Datos de Indicador'!AX28))</f>
        <v>0</v>
      </c>
      <c r="N25" s="158">
        <f t="shared" si="4"/>
        <v>0</v>
      </c>
      <c r="O25" s="156">
        <f t="shared" si="5"/>
        <v>0</v>
      </c>
      <c r="P25" s="155">
        <f t="shared" si="6"/>
        <v>0</v>
      </c>
      <c r="Q25" s="285">
        <f>IF('Datos de Indicador'!I28="No dato","x",ROUND(IF('Datos de Indicador'!I28=0,0,IF(LOG('Datos de Indicador'!I28)&gt;Q$302,10,IF(LOG('Datos de Indicador'!I28)&lt;Q$301,0,10-(Q$302-LOG('Datos de Indicador'!I28))/(Q$302-Q$301)*10))),1))</f>
        <v>10</v>
      </c>
      <c r="R25" s="153">
        <f>IF('Datos de Indicador'!I28="No dato","x",IF('Datos de Indicador'!I28="No dato","x",( 'Datos de Indicador'!I28)/'Datos de Indicador'!AX28))</f>
        <v>8.5670962850644433E-2</v>
      </c>
      <c r="S25" s="154">
        <f t="shared" si="7"/>
        <v>10</v>
      </c>
      <c r="T25" s="289">
        <f>IF('Datos de Indicador'!J28="No dato","x",ROUND(IF('Datos de Indicador'!J28=0,0,IF(LOG('Datos de Indicador'!J28)&gt;T$302,10,IF(LOG('Datos de Indicador'!J28)&lt;T$301,0,10-(T$302-LOG('Datos de Indicador'!J28))/(T$302-T$301)*10))),1))</f>
        <v>10</v>
      </c>
      <c r="U25" s="307">
        <f>IF('Datos de Indicador'!J28="No dato","x",IF('Datos de Indicador'!J28="No dato","x", ('Datos de Indicador'!J28)/'Datos de Indicador'!AX28))</f>
        <v>3.3184230477634571E-4</v>
      </c>
      <c r="V25" s="289">
        <f t="shared" si="8"/>
        <v>10</v>
      </c>
      <c r="W25" s="292">
        <f t="shared" si="9"/>
        <v>10</v>
      </c>
      <c r="X25" s="289">
        <f>IF('Datos de Indicador'!K28="No dato","x",ROUND(IF('Datos de Indicador'!K28=0,0,IF(LOG('Datos de Indicador'!K28)&gt;X$302,10,IF(LOG('Datos de Indicador'!K28)&lt;X$301,0,10-(X$302-LOG('Datos de Indicador'!K28))/(X$302-X$301)*10))),1))</f>
        <v>10</v>
      </c>
      <c r="Y25" s="310">
        <f>IF('Datos de Indicador'!K28="No dato","x",IF('Datos de Indicador'!K28="No dato","x", ('Datos de Indicador'!K28)/'Datos de Indicador'!AX28))</f>
        <v>3.1348740644907317E-4</v>
      </c>
      <c r="Z25" s="289">
        <f t="shared" si="10"/>
        <v>10</v>
      </c>
      <c r="AA25" s="291">
        <f t="shared" si="11"/>
        <v>10</v>
      </c>
      <c r="AB25" s="155">
        <f t="shared" si="12"/>
        <v>10</v>
      </c>
      <c r="AC25" s="155">
        <v>0</v>
      </c>
      <c r="AD25" s="155">
        <f t="shared" si="13"/>
        <v>0</v>
      </c>
      <c r="AE25" s="155">
        <v>-0.42500001192092901</v>
      </c>
      <c r="AF25" s="155">
        <f t="shared" si="14"/>
        <v>0.42500001192092901</v>
      </c>
      <c r="AG25" s="155">
        <f t="shared" si="15"/>
        <v>4.3857078390683482</v>
      </c>
      <c r="AH25" s="159">
        <f t="shared" si="16"/>
        <v>4.0642846398447245</v>
      </c>
      <c r="AI25" s="12"/>
      <c r="AJ25" s="12"/>
      <c r="AK25" s="12"/>
    </row>
    <row r="26" spans="1:37">
      <c r="A26" s="48" t="s">
        <v>142</v>
      </c>
      <c r="B26" s="46" t="s">
        <v>147</v>
      </c>
      <c r="C26" s="160">
        <v>306</v>
      </c>
      <c r="D26" s="285">
        <f>IF('Datos de Indicador'!E29="No dato","x",ROUND(IF('Datos de Indicador'!E29=0,0,IF(LOG('Datos de Indicador'!E29)&gt;D$302,10,IF(LOG('Datos de Indicador'!E29)&lt;D$301,0,10-(D$302-LOG('Datos de Indicador'!E29))/(D$302-D$301)*10))),1))</f>
        <v>10</v>
      </c>
      <c r="E26" s="153">
        <f>IF('Datos de Indicador'!E29="No dato","x",IF('Datos de Indicador'!E29="No dato","x", ('Datos de Indicador'!E29)/'Datos de Indicador'!AX29))</f>
        <v>8.6517853383910224E-4</v>
      </c>
      <c r="F26" s="154">
        <f t="shared" si="0"/>
        <v>10</v>
      </c>
      <c r="G26" s="155">
        <f t="shared" si="1"/>
        <v>10</v>
      </c>
      <c r="H26" s="285">
        <f>IF('Datos de Indicador'!F29="No dato","x",ROUND(IF('Datos de Indicador'!F29=0,0,IF(LOG('Datos de Indicador'!F29*1/40)&gt;H$302,10,IF(LOG('Datos de Indicador'!F29*1/40)&lt;H$301,0,10-(H$302-LOG('Datos de Indicador'!F29*1/40))/(H$302-H$301)*10))),1))</f>
        <v>0</v>
      </c>
      <c r="I26" s="153">
        <f>IF('Datos de Indicador'!F29="No dato","x",IF('Datos de Indicador'!F29="No dato","x",( 'Datos de Indicador'!F29*1/40)/'Datos de Indicador'!AX29))</f>
        <v>0</v>
      </c>
      <c r="J26" s="154">
        <f t="shared" si="2"/>
        <v>0</v>
      </c>
      <c r="K26" s="156">
        <f t="shared" si="3"/>
        <v>0</v>
      </c>
      <c r="L26" s="286">
        <f>IF('Datos de Indicador'!G29="No dato","x",ROUND(IF('Datos de Indicador'!G29=0,0,IF(LOG('Datos de Indicador'!G29)&gt;L$302,10,IF(LOG('Datos de Indicador'!G29)&lt;L$301,0,10-(L$302-LOG('Datos de Indicador'!G29))/(L$302-L$301)*10))),1))</f>
        <v>0</v>
      </c>
      <c r="M26" s="157">
        <f>IF('Datos de Indicador'!G29="No dato","x",IF('Datos de Indicador'!G29="No dato","x", 'Datos de Indicador'!G29/'Datos de Indicador'!AX29))</f>
        <v>0</v>
      </c>
      <c r="N26" s="158">
        <f t="shared" si="4"/>
        <v>0</v>
      </c>
      <c r="O26" s="156">
        <f t="shared" si="5"/>
        <v>0</v>
      </c>
      <c r="P26" s="155">
        <f t="shared" si="6"/>
        <v>0</v>
      </c>
      <c r="Q26" s="285">
        <f>IF('Datos de Indicador'!I29="No dato","x",ROUND(IF('Datos de Indicador'!I29=0,0,IF(LOG('Datos de Indicador'!I29)&gt;Q$302,10,IF(LOG('Datos de Indicador'!I29)&lt;Q$301,0,10-(Q$302-LOG('Datos de Indicador'!I29))/(Q$302-Q$301)*10))),1))</f>
        <v>10</v>
      </c>
      <c r="R26" s="153">
        <f>IF('Datos de Indicador'!I29="No dato","x",IF('Datos de Indicador'!I29="No dato","x",( 'Datos de Indicador'!I29)/'Datos de Indicador'!AX29))</f>
        <v>5.4846139198728803E-3</v>
      </c>
      <c r="S26" s="154">
        <f t="shared" si="7"/>
        <v>10</v>
      </c>
      <c r="T26" s="289">
        <f>IF('Datos de Indicador'!J29="No dato","x",ROUND(IF('Datos de Indicador'!J29=0,0,IF(LOG('Datos de Indicador'!J29)&gt;T$302,10,IF(LOG('Datos de Indicador'!J29)&lt;T$301,0,10-(T$302-LOG('Datos de Indicador'!J29))/(T$302-T$301)*10))),1))</f>
        <v>10</v>
      </c>
      <c r="U26" s="307">
        <f>IF('Datos de Indicador'!J29="No dato","x",IF('Datos de Indicador'!J29="No dato","x", ('Datos de Indicador'!J29)/'Datos de Indicador'!AX29))</f>
        <v>3.4971366066693677E-4</v>
      </c>
      <c r="V26" s="289">
        <f t="shared" si="8"/>
        <v>10</v>
      </c>
      <c r="W26" s="292">
        <f t="shared" si="9"/>
        <v>10</v>
      </c>
      <c r="X26" s="289">
        <f>IF('Datos de Indicador'!K29="No dato","x",ROUND(IF('Datos de Indicador'!K29=0,0,IF(LOG('Datos de Indicador'!K29)&gt;X$302,10,IF(LOG('Datos de Indicador'!K29)&lt;X$301,0,10-(X$302-LOG('Datos de Indicador'!K29))/(X$302-X$301)*10))),1))</f>
        <v>10</v>
      </c>
      <c r="Y26" s="310">
        <f>IF('Datos de Indicador'!K29="No dato","x",IF('Datos de Indicador'!K29="No dato","x", ('Datos de Indicador'!K29)/'Datos de Indicador'!AX29))</f>
        <v>3.2047926964375045E-4</v>
      </c>
      <c r="Z26" s="289">
        <f t="shared" si="10"/>
        <v>10</v>
      </c>
      <c r="AA26" s="291">
        <f t="shared" si="11"/>
        <v>10</v>
      </c>
      <c r="AB26" s="155">
        <f t="shared" si="12"/>
        <v>10</v>
      </c>
      <c r="AC26" s="155">
        <v>5.9999998658895E-2</v>
      </c>
      <c r="AD26" s="155">
        <f t="shared" si="13"/>
        <v>1.2765957161467022E-2</v>
      </c>
      <c r="AE26" s="155">
        <v>-0.43676000833511402</v>
      </c>
      <c r="AF26" s="155">
        <f t="shared" si="14"/>
        <v>0.43676000833511402</v>
      </c>
      <c r="AG26" s="155">
        <f t="shared" si="15"/>
        <v>4.6735197906456394</v>
      </c>
      <c r="AH26" s="159">
        <f t="shared" si="16"/>
        <v>5.7810476246345175</v>
      </c>
      <c r="AI26" s="12"/>
      <c r="AJ26" s="12"/>
      <c r="AK26" s="12"/>
    </row>
    <row r="27" spans="1:37">
      <c r="A27" s="48" t="s">
        <v>142</v>
      </c>
      <c r="B27" s="46" t="s">
        <v>148</v>
      </c>
      <c r="C27" s="160">
        <v>307</v>
      </c>
      <c r="D27" s="285">
        <f>IF('Datos de Indicador'!E30="No dato","x",ROUND(IF('Datos de Indicador'!E30=0,0,IF(LOG('Datos de Indicador'!E30)&gt;D$302,10,IF(LOG('Datos de Indicador'!E30)&lt;D$301,0,10-(D$302-LOG('Datos de Indicador'!E30))/(D$302-D$301)*10))),1))</f>
        <v>10</v>
      </c>
      <c r="E27" s="153">
        <f>IF('Datos de Indicador'!E30="No dato","x",IF('Datos de Indicador'!E30="No dato","x", ('Datos de Indicador'!E30)/'Datos de Indicador'!AX30))</f>
        <v>1.6692561537770131E-3</v>
      </c>
      <c r="F27" s="154">
        <f t="shared" si="0"/>
        <v>10</v>
      </c>
      <c r="G27" s="155">
        <f t="shared" si="1"/>
        <v>10</v>
      </c>
      <c r="H27" s="285">
        <f>IF('Datos de Indicador'!F30="No dato","x",ROUND(IF('Datos de Indicador'!F30=0,0,IF(LOG('Datos de Indicador'!F30*1/40)&gt;H$302,10,IF(LOG('Datos de Indicador'!F30*1/40)&lt;H$301,0,10-(H$302-LOG('Datos de Indicador'!F30*1/40))/(H$302-H$301)*10))),1))</f>
        <v>0</v>
      </c>
      <c r="I27" s="153">
        <f>IF('Datos de Indicador'!F30="No dato","x",IF('Datos de Indicador'!F30="No dato","x",( 'Datos de Indicador'!F30*1/40)/'Datos de Indicador'!AX30))</f>
        <v>0</v>
      </c>
      <c r="J27" s="154">
        <f t="shared" si="2"/>
        <v>0</v>
      </c>
      <c r="K27" s="156">
        <f t="shared" si="3"/>
        <v>0</v>
      </c>
      <c r="L27" s="286">
        <f>IF('Datos de Indicador'!G30="No dato","x",ROUND(IF('Datos de Indicador'!G30=0,0,IF(LOG('Datos de Indicador'!G30)&gt;L$302,10,IF(LOG('Datos de Indicador'!G30)&lt;L$301,0,10-(L$302-LOG('Datos de Indicador'!G30))/(L$302-L$301)*10))),1))</f>
        <v>0</v>
      </c>
      <c r="M27" s="157">
        <f>IF('Datos de Indicador'!G30="No dato","x",IF('Datos de Indicador'!G30="No dato","x", 'Datos de Indicador'!G30/'Datos de Indicador'!AX30))</f>
        <v>0</v>
      </c>
      <c r="N27" s="158">
        <f t="shared" si="4"/>
        <v>0</v>
      </c>
      <c r="O27" s="156">
        <f t="shared" si="5"/>
        <v>0</v>
      </c>
      <c r="P27" s="155">
        <f t="shared" si="6"/>
        <v>0</v>
      </c>
      <c r="Q27" s="285">
        <f>IF('Datos de Indicador'!I30="No dato","x",ROUND(IF('Datos de Indicador'!I30=0,0,IF(LOG('Datos de Indicador'!I30)&gt;Q$302,10,IF(LOG('Datos de Indicador'!I30)&lt;Q$301,0,10-(Q$302-LOG('Datos de Indicador'!I30))/(Q$302-Q$301)*10))),1))</f>
        <v>0</v>
      </c>
      <c r="R27" s="153">
        <f>IF('Datos de Indicador'!I30="No dato","x",IF('Datos de Indicador'!I30="No dato","x",( 'Datos de Indicador'!I30)/'Datos de Indicador'!AX30))</f>
        <v>0</v>
      </c>
      <c r="S27" s="154">
        <f t="shared" si="7"/>
        <v>0</v>
      </c>
      <c r="T27" s="289">
        <f>IF('Datos de Indicador'!J30="No dato","x",ROUND(IF('Datos de Indicador'!J30=0,0,IF(LOG('Datos de Indicador'!J30)&gt;T$302,10,IF(LOG('Datos de Indicador'!J30)&lt;T$301,0,10-(T$302-LOG('Datos de Indicador'!J30))/(T$302-T$301)*10))),1))</f>
        <v>10</v>
      </c>
      <c r="U27" s="307">
        <f>IF('Datos de Indicador'!J30="No dato","x",IF('Datos de Indicador'!J30="No dato","x", ('Datos de Indicador'!J30)/'Datos de Indicador'!AX30))</f>
        <v>3.1882792537140953E-4</v>
      </c>
      <c r="V27" s="289">
        <f t="shared" si="8"/>
        <v>10</v>
      </c>
      <c r="W27" s="292">
        <f t="shared" si="9"/>
        <v>10</v>
      </c>
      <c r="X27" s="289">
        <f>IF('Datos de Indicador'!K30="No dato","x",ROUND(IF('Datos de Indicador'!K30=0,0,IF(LOG('Datos de Indicador'!K30)&gt;X$302,10,IF(LOG('Datos de Indicador'!K30)&lt;X$301,0,10-(X$302-LOG('Datos de Indicador'!K30))/(X$302-X$301)*10))),1))</f>
        <v>10</v>
      </c>
      <c r="Y27" s="310">
        <f>IF('Datos de Indicador'!K30="No dato","x",IF('Datos de Indicador'!K30="No dato","x", ('Datos de Indicador'!K30)/'Datos de Indicador'!AX30))</f>
        <v>3.072099170595486E-4</v>
      </c>
      <c r="Z27" s="289">
        <f t="shared" si="10"/>
        <v>10</v>
      </c>
      <c r="AA27" s="291">
        <f t="shared" si="11"/>
        <v>10</v>
      </c>
      <c r="AB27" s="155">
        <f t="shared" si="12"/>
        <v>0</v>
      </c>
      <c r="AC27" s="155">
        <v>0</v>
      </c>
      <c r="AD27" s="155">
        <f t="shared" si="13"/>
        <v>0</v>
      </c>
      <c r="AE27" s="155">
        <v>-0.56779998540878296</v>
      </c>
      <c r="AF27" s="155">
        <f t="shared" si="14"/>
        <v>0.56779998540878296</v>
      </c>
      <c r="AG27" s="155">
        <f t="shared" si="15"/>
        <v>7.8805676678647272</v>
      </c>
      <c r="AH27" s="159">
        <f t="shared" si="16"/>
        <v>6.313427944644121</v>
      </c>
      <c r="AI27" s="12"/>
      <c r="AJ27" s="12"/>
      <c r="AK27" s="12"/>
    </row>
    <row r="28" spans="1:37">
      <c r="A28" s="48" t="s">
        <v>142</v>
      </c>
      <c r="B28" s="46" t="s">
        <v>149</v>
      </c>
      <c r="C28" s="160">
        <v>308</v>
      </c>
      <c r="D28" s="285">
        <f>IF('Datos de Indicador'!E31="No dato","x",ROUND(IF('Datos de Indicador'!E31=0,0,IF(LOG('Datos de Indicador'!E31)&gt;D$302,10,IF(LOG('Datos de Indicador'!E31)&lt;D$301,0,10-(D$302-LOG('Datos de Indicador'!E31))/(D$302-D$301)*10))),1))</f>
        <v>10</v>
      </c>
      <c r="E28" s="153">
        <f>IF('Datos de Indicador'!E31="No dato","x",IF('Datos de Indicador'!E31="No dato","x", ('Datos de Indicador'!E31)/'Datos de Indicador'!AX31))</f>
        <v>6.070487352228586E-3</v>
      </c>
      <c r="F28" s="154">
        <f t="shared" si="0"/>
        <v>10</v>
      </c>
      <c r="G28" s="155">
        <f t="shared" si="1"/>
        <v>10</v>
      </c>
      <c r="H28" s="285">
        <f>IF('Datos de Indicador'!F31="No dato","x",ROUND(IF('Datos de Indicador'!F31=0,0,IF(LOG('Datos de Indicador'!F31*1/40)&gt;H$302,10,IF(LOG('Datos de Indicador'!F31*1/40)&lt;H$301,0,10-(H$302-LOG('Datos de Indicador'!F31*1/40))/(H$302-H$301)*10))),1))</f>
        <v>0</v>
      </c>
      <c r="I28" s="153">
        <f>IF('Datos de Indicador'!F31="No dato","x",IF('Datos de Indicador'!F31="No dato","x",( 'Datos de Indicador'!F31*1/40)/'Datos de Indicador'!AX31))</f>
        <v>0</v>
      </c>
      <c r="J28" s="154">
        <f t="shared" si="2"/>
        <v>0</v>
      </c>
      <c r="K28" s="156">
        <f t="shared" si="3"/>
        <v>0</v>
      </c>
      <c r="L28" s="286">
        <f>IF('Datos de Indicador'!G31="No dato","x",ROUND(IF('Datos de Indicador'!G31=0,0,IF(LOG('Datos de Indicador'!G31)&gt;L$302,10,IF(LOG('Datos de Indicador'!G31)&lt;L$301,0,10-(L$302-LOG('Datos de Indicador'!G31))/(L$302-L$301)*10))),1))</f>
        <v>0</v>
      </c>
      <c r="M28" s="157">
        <f>IF('Datos de Indicador'!G31="No dato","x",IF('Datos de Indicador'!G31="No dato","x", 'Datos de Indicador'!G31/'Datos de Indicador'!AX31))</f>
        <v>0</v>
      </c>
      <c r="N28" s="158">
        <f t="shared" si="4"/>
        <v>0</v>
      </c>
      <c r="O28" s="156">
        <f t="shared" si="5"/>
        <v>0</v>
      </c>
      <c r="P28" s="155">
        <f t="shared" si="6"/>
        <v>0</v>
      </c>
      <c r="Q28" s="285">
        <f>IF('Datos de Indicador'!I31="No dato","x",ROUND(IF('Datos de Indicador'!I31=0,0,IF(LOG('Datos de Indicador'!I31)&gt;Q$302,10,IF(LOG('Datos de Indicador'!I31)&lt;Q$301,0,10-(Q$302-LOG('Datos de Indicador'!I31))/(Q$302-Q$301)*10))),1))</f>
        <v>0</v>
      </c>
      <c r="R28" s="153">
        <f>IF('Datos de Indicador'!I31="No dato","x",IF('Datos de Indicador'!I31="No dato","x",( 'Datos de Indicador'!I31)/'Datos de Indicador'!AX31))</f>
        <v>0</v>
      </c>
      <c r="S28" s="154">
        <f t="shared" si="7"/>
        <v>0</v>
      </c>
      <c r="T28" s="289">
        <f>IF('Datos de Indicador'!J31="No dato","x",ROUND(IF('Datos de Indicador'!J31=0,0,IF(LOG('Datos de Indicador'!J31)&gt;T$302,10,IF(LOG('Datos de Indicador'!J31)&lt;T$301,0,10-(T$302-LOG('Datos de Indicador'!J31))/(T$302-T$301)*10))),1))</f>
        <v>10</v>
      </c>
      <c r="U28" s="307">
        <f>IF('Datos de Indicador'!J31="No dato","x",IF('Datos de Indicador'!J31="No dato","x", ('Datos de Indicador'!J31)/'Datos de Indicador'!AX31))</f>
        <v>3.2754428159506761E-4</v>
      </c>
      <c r="V28" s="289">
        <f t="shared" si="8"/>
        <v>10</v>
      </c>
      <c r="W28" s="292">
        <f t="shared" si="9"/>
        <v>10</v>
      </c>
      <c r="X28" s="289">
        <f>IF('Datos de Indicador'!K31="No dato","x",ROUND(IF('Datos de Indicador'!K31=0,0,IF(LOG('Datos de Indicador'!K31)&gt;X$302,10,IF(LOG('Datos de Indicador'!K31)&lt;X$301,0,10-(X$302-LOG('Datos de Indicador'!K31))/(X$302-X$301)*10))),1))</f>
        <v>10</v>
      </c>
      <c r="Y28" s="310">
        <f>IF('Datos de Indicador'!K31="No dato","x",IF('Datos de Indicador'!K31="No dato","x", ('Datos de Indicador'!K31)/'Datos de Indicador'!AX31))</f>
        <v>3.1193248845054228E-4</v>
      </c>
      <c r="Z28" s="289">
        <f t="shared" si="10"/>
        <v>10</v>
      </c>
      <c r="AA28" s="291">
        <f t="shared" si="11"/>
        <v>10</v>
      </c>
      <c r="AB28" s="155">
        <f t="shared" si="12"/>
        <v>0</v>
      </c>
      <c r="AC28" s="155">
        <v>0</v>
      </c>
      <c r="AD28" s="155">
        <f t="shared" si="13"/>
        <v>0</v>
      </c>
      <c r="AE28" s="155">
        <v>-0.56239998340606701</v>
      </c>
      <c r="AF28" s="155">
        <f t="shared" si="14"/>
        <v>0.56239998340606701</v>
      </c>
      <c r="AG28" s="155">
        <f t="shared" si="15"/>
        <v>7.7484090293596779</v>
      </c>
      <c r="AH28" s="159">
        <f t="shared" si="16"/>
        <v>6.2914015048932797</v>
      </c>
      <c r="AI28" s="12"/>
      <c r="AJ28" s="12"/>
      <c r="AK28" s="12"/>
    </row>
    <row r="29" spans="1:37">
      <c r="A29" s="48" t="s">
        <v>142</v>
      </c>
      <c r="B29" s="46" t="s">
        <v>150</v>
      </c>
      <c r="C29" s="160">
        <v>309</v>
      </c>
      <c r="D29" s="285">
        <f>IF('Datos de Indicador'!E32="No dato","x",ROUND(IF('Datos de Indicador'!E32=0,0,IF(LOG('Datos de Indicador'!E32)&gt;D$302,10,IF(LOG('Datos de Indicador'!E32)&lt;D$301,0,10-(D$302-LOG('Datos de Indicador'!E32))/(D$302-D$301)*10))),1))</f>
        <v>10</v>
      </c>
      <c r="E29" s="153">
        <f>IF('Datos de Indicador'!E32="No dato","x",IF('Datos de Indicador'!E32="No dato","x", ('Datos de Indicador'!E32)/'Datos de Indicador'!AX32))</f>
        <v>6.8661971830985915E-4</v>
      </c>
      <c r="F29" s="154">
        <f t="shared" si="0"/>
        <v>10</v>
      </c>
      <c r="G29" s="155">
        <f t="shared" si="1"/>
        <v>10</v>
      </c>
      <c r="H29" s="285">
        <f>IF('Datos de Indicador'!F32="No dato","x",ROUND(IF('Datos de Indicador'!F32=0,0,IF(LOG('Datos de Indicador'!F32*1/40)&gt;H$302,10,IF(LOG('Datos de Indicador'!F32*1/40)&lt;H$301,0,10-(H$302-LOG('Datos de Indicador'!F32*1/40))/(H$302-H$301)*10))),1))</f>
        <v>0</v>
      </c>
      <c r="I29" s="153">
        <f>IF('Datos de Indicador'!F32="No dato","x",IF('Datos de Indicador'!F32="No dato","x",( 'Datos de Indicador'!F32*1/40)/'Datos de Indicador'!AX32))</f>
        <v>0</v>
      </c>
      <c r="J29" s="154">
        <f t="shared" si="2"/>
        <v>0</v>
      </c>
      <c r="K29" s="156">
        <f t="shared" si="3"/>
        <v>0</v>
      </c>
      <c r="L29" s="286">
        <f>IF('Datos de Indicador'!G32="No dato","x",ROUND(IF('Datos de Indicador'!G32=0,0,IF(LOG('Datos de Indicador'!G32)&gt;L$302,10,IF(LOG('Datos de Indicador'!G32)&lt;L$301,0,10-(L$302-LOG('Datos de Indicador'!G32))/(L$302-L$301)*10))),1))</f>
        <v>0</v>
      </c>
      <c r="M29" s="157">
        <f>IF('Datos de Indicador'!G32="No dato","x",IF('Datos de Indicador'!G32="No dato","x", 'Datos de Indicador'!G32/'Datos de Indicador'!AX32))</f>
        <v>0</v>
      </c>
      <c r="N29" s="158">
        <f t="shared" si="4"/>
        <v>0</v>
      </c>
      <c r="O29" s="156">
        <f t="shared" si="5"/>
        <v>0</v>
      </c>
      <c r="P29" s="155">
        <f t="shared" si="6"/>
        <v>0</v>
      </c>
      <c r="Q29" s="285">
        <f>IF('Datos de Indicador'!I32="No dato","x",ROUND(IF('Datos de Indicador'!I32=0,0,IF(LOG('Datos de Indicador'!I32)&gt;Q$302,10,IF(LOG('Datos de Indicador'!I32)&lt;Q$301,0,10-(Q$302-LOG('Datos de Indicador'!I32))/(Q$302-Q$301)*10))),1))</f>
        <v>0</v>
      </c>
      <c r="R29" s="153">
        <f>IF('Datos de Indicador'!I32="No dato","x",IF('Datos de Indicador'!I32="No dato","x",( 'Datos de Indicador'!I32)/'Datos de Indicador'!AX32))</f>
        <v>0</v>
      </c>
      <c r="S29" s="154">
        <f t="shared" si="7"/>
        <v>0</v>
      </c>
      <c r="T29" s="289">
        <f>IF('Datos de Indicador'!J32="No dato","x",ROUND(IF('Datos de Indicador'!J32=0,0,IF(LOG('Datos de Indicador'!J32)&gt;T$302,10,IF(LOG('Datos de Indicador'!J32)&lt;T$301,0,10-(T$302-LOG('Datos de Indicador'!J32))/(T$302-T$301)*10))),1))</f>
        <v>10</v>
      </c>
      <c r="U29" s="307">
        <f>IF('Datos de Indicador'!J32="No dato","x",IF('Datos de Indicador'!J32="No dato","x", ('Datos de Indicador'!J32)/'Datos de Indicador'!AX32))</f>
        <v>3.1911971830985916E-4</v>
      </c>
      <c r="V29" s="289">
        <f t="shared" si="8"/>
        <v>10</v>
      </c>
      <c r="W29" s="292">
        <f t="shared" si="9"/>
        <v>10</v>
      </c>
      <c r="X29" s="289">
        <f>IF('Datos de Indicador'!K32="No dato","x",ROUND(IF('Datos de Indicador'!K32=0,0,IF(LOG('Datos de Indicador'!K32)&gt;X$302,10,IF(LOG('Datos de Indicador'!K32)&lt;X$301,0,10-(X$302-LOG('Datos de Indicador'!K32))/(X$302-X$301)*10))),1))</f>
        <v>10</v>
      </c>
      <c r="Y29" s="310">
        <f>IF('Datos de Indicador'!K32="No dato","x",IF('Datos de Indicador'!K32="No dato","x", ('Datos de Indicador'!K32)/'Datos de Indicador'!AX32))</f>
        <v>3.0804231783394435E-4</v>
      </c>
      <c r="Z29" s="289">
        <f t="shared" si="10"/>
        <v>10</v>
      </c>
      <c r="AA29" s="291">
        <f t="shared" si="11"/>
        <v>10</v>
      </c>
      <c r="AB29" s="155">
        <f t="shared" si="12"/>
        <v>0</v>
      </c>
      <c r="AC29" s="155">
        <v>0</v>
      </c>
      <c r="AD29" s="155">
        <f t="shared" si="13"/>
        <v>0</v>
      </c>
      <c r="AE29" s="155">
        <v>-0.49579998850822399</v>
      </c>
      <c r="AF29" s="155">
        <f t="shared" si="14"/>
        <v>0.49579998850822399</v>
      </c>
      <c r="AG29" s="155">
        <f t="shared" si="15"/>
        <v>6.1184532171738093</v>
      </c>
      <c r="AH29" s="159">
        <f t="shared" si="16"/>
        <v>6.0197422028623011</v>
      </c>
      <c r="AI29" s="12"/>
      <c r="AJ29" s="12"/>
      <c r="AK29" s="12"/>
    </row>
    <row r="30" spans="1:37">
      <c r="A30" s="48" t="s">
        <v>142</v>
      </c>
      <c r="B30" s="46" t="s">
        <v>151</v>
      </c>
      <c r="C30" s="160">
        <v>310</v>
      </c>
      <c r="D30" s="285">
        <f>IF('Datos de Indicador'!E33="No dato","x",ROUND(IF('Datos de Indicador'!E33=0,0,IF(LOG('Datos de Indicador'!E33)&gt;D$302,10,IF(LOG('Datos de Indicador'!E33)&lt;D$301,0,10-(D$302-LOG('Datos de Indicador'!E33))/(D$302-D$301)*10))),1))</f>
        <v>10</v>
      </c>
      <c r="E30" s="153">
        <f>IF('Datos de Indicador'!E33="No dato","x",IF('Datos de Indicador'!E33="No dato","x", ('Datos de Indicador'!E33)/'Datos de Indicador'!AX33))</f>
        <v>2.9548561863508003E-3</v>
      </c>
      <c r="F30" s="154">
        <f t="shared" si="0"/>
        <v>10</v>
      </c>
      <c r="G30" s="155">
        <f t="shared" si="1"/>
        <v>10</v>
      </c>
      <c r="H30" s="285">
        <f>IF('Datos de Indicador'!F33="No dato","x",ROUND(IF('Datos de Indicador'!F33=0,0,IF(LOG('Datos de Indicador'!F33*1/40)&gt;H$302,10,IF(LOG('Datos de Indicador'!F33*1/40)&lt;H$301,0,10-(H$302-LOG('Datos de Indicador'!F33*1/40))/(H$302-H$301)*10))),1))</f>
        <v>0</v>
      </c>
      <c r="I30" s="153">
        <f>IF('Datos de Indicador'!F33="No dato","x",IF('Datos de Indicador'!F33="No dato","x",( 'Datos de Indicador'!F33*1/40)/'Datos de Indicador'!AX33))</f>
        <v>0</v>
      </c>
      <c r="J30" s="154">
        <f t="shared" si="2"/>
        <v>0</v>
      </c>
      <c r="K30" s="156">
        <f t="shared" si="3"/>
        <v>0</v>
      </c>
      <c r="L30" s="286">
        <f>IF('Datos de Indicador'!G33="No dato","x",ROUND(IF('Datos de Indicador'!G33=0,0,IF(LOG('Datos de Indicador'!G33)&gt;L$302,10,IF(LOG('Datos de Indicador'!G33)&lt;L$301,0,10-(L$302-LOG('Datos de Indicador'!G33))/(L$302-L$301)*10))),1))</f>
        <v>0</v>
      </c>
      <c r="M30" s="157">
        <f>IF('Datos de Indicador'!G33="No dato","x",IF('Datos de Indicador'!G33="No dato","x", 'Datos de Indicador'!G33/'Datos de Indicador'!AX33))</f>
        <v>0</v>
      </c>
      <c r="N30" s="158">
        <f t="shared" si="4"/>
        <v>0</v>
      </c>
      <c r="O30" s="156">
        <f t="shared" si="5"/>
        <v>0</v>
      </c>
      <c r="P30" s="155">
        <f t="shared" si="6"/>
        <v>0</v>
      </c>
      <c r="Q30" s="285">
        <f>IF('Datos de Indicador'!I33="No dato","x",ROUND(IF('Datos de Indicador'!I33=0,0,IF(LOG('Datos de Indicador'!I33)&gt;Q$302,10,IF(LOG('Datos de Indicador'!I33)&lt;Q$301,0,10-(Q$302-LOG('Datos de Indicador'!I33))/(Q$302-Q$301)*10))),1))</f>
        <v>0</v>
      </c>
      <c r="R30" s="153">
        <f>IF('Datos de Indicador'!I33="No dato","x",IF('Datos de Indicador'!I33="No dato","x",( 'Datos de Indicador'!I33)/'Datos de Indicador'!AX33))</f>
        <v>0</v>
      </c>
      <c r="S30" s="154">
        <f t="shared" si="7"/>
        <v>0</v>
      </c>
      <c r="T30" s="289">
        <f>IF('Datos de Indicador'!J33="No dato","x",ROUND(IF('Datos de Indicador'!J33=0,0,IF(LOG('Datos de Indicador'!J33)&gt;T$302,10,IF(LOG('Datos de Indicador'!J33)&lt;T$301,0,10-(T$302-LOG('Datos de Indicador'!J33))/(T$302-T$301)*10))),1))</f>
        <v>10</v>
      </c>
      <c r="U30" s="307">
        <f>IF('Datos de Indicador'!J33="No dato","x",IF('Datos de Indicador'!J33="No dato","x", ('Datos de Indicador'!J33)/'Datos de Indicador'!AX33))</f>
        <v>3.3210986315022808E-4</v>
      </c>
      <c r="V30" s="289">
        <f t="shared" si="8"/>
        <v>10</v>
      </c>
      <c r="W30" s="292">
        <f t="shared" si="9"/>
        <v>10</v>
      </c>
      <c r="X30" s="289">
        <f>IF('Datos de Indicador'!K33="No dato","x",ROUND(IF('Datos de Indicador'!K33=0,0,IF(LOG('Datos de Indicador'!K33)&gt;X$302,10,IF(LOG('Datos de Indicador'!K33)&lt;X$301,0,10-(X$302-LOG('Datos de Indicador'!K33))/(X$302-X$301)*10))),1))</f>
        <v>10</v>
      </c>
      <c r="Y30" s="310">
        <f>IF('Datos de Indicador'!K33="No dato","x",IF('Datos de Indicador'!K33="No dato","x", ('Datos de Indicador'!K33)/'Datos de Indicador'!AX33))</f>
        <v>3.1373017944296035E-4</v>
      </c>
      <c r="Z30" s="289">
        <f t="shared" si="10"/>
        <v>10</v>
      </c>
      <c r="AA30" s="291">
        <f t="shared" si="11"/>
        <v>10</v>
      </c>
      <c r="AB30" s="155">
        <f t="shared" si="12"/>
        <v>0</v>
      </c>
      <c r="AC30" s="155">
        <v>9.2000000178814004E-2</v>
      </c>
      <c r="AD30" s="155">
        <f t="shared" si="13"/>
        <v>1.9574468123151917E-2</v>
      </c>
      <c r="AE30" s="155">
        <v>-0.408879995346069</v>
      </c>
      <c r="AF30" s="155">
        <f t="shared" si="14"/>
        <v>0.408879995346069</v>
      </c>
      <c r="AG30" s="155">
        <f t="shared" si="15"/>
        <v>3.9911895699749591</v>
      </c>
      <c r="AH30" s="159">
        <f t="shared" si="16"/>
        <v>5.6684606730163516</v>
      </c>
      <c r="AI30" s="12"/>
      <c r="AJ30" s="12"/>
      <c r="AK30" s="12"/>
    </row>
    <row r="31" spans="1:37">
      <c r="A31" s="48" t="s">
        <v>142</v>
      </c>
      <c r="B31" s="46" t="s">
        <v>152</v>
      </c>
      <c r="C31" s="160">
        <v>311</v>
      </c>
      <c r="D31" s="285">
        <f>IF('Datos de Indicador'!E34="No dato","x",ROUND(IF('Datos de Indicador'!E34=0,0,IF(LOG('Datos de Indicador'!E34)&gt;D$302,10,IF(LOG('Datos de Indicador'!E34)&lt;D$301,0,10-(D$302-LOG('Datos de Indicador'!E34))/(D$302-D$301)*10))),1))</f>
        <v>0</v>
      </c>
      <c r="E31" s="153">
        <f>IF('Datos de Indicador'!E34="No dato","x",IF('Datos de Indicador'!E34="No dato","x", ('Datos de Indicador'!E34)/'Datos de Indicador'!AX34))</f>
        <v>0</v>
      </c>
      <c r="F31" s="154">
        <f t="shared" si="0"/>
        <v>0</v>
      </c>
      <c r="G31" s="155">
        <f t="shared" si="1"/>
        <v>0</v>
      </c>
      <c r="H31" s="285">
        <f>IF('Datos de Indicador'!F34="No dato","x",ROUND(IF('Datos de Indicador'!F34=0,0,IF(LOG('Datos de Indicador'!F34*1/40)&gt;H$302,10,IF(LOG('Datos de Indicador'!F34*1/40)&lt;H$301,0,10-(H$302-LOG('Datos de Indicador'!F34*1/40))/(H$302-H$301)*10))),1))</f>
        <v>0</v>
      </c>
      <c r="I31" s="153">
        <f>IF('Datos de Indicador'!F34="No dato","x",IF('Datos de Indicador'!F34="No dato","x",( 'Datos de Indicador'!F34*1/40)/'Datos de Indicador'!AX34))</f>
        <v>0</v>
      </c>
      <c r="J31" s="154">
        <f t="shared" si="2"/>
        <v>0</v>
      </c>
      <c r="K31" s="156">
        <f t="shared" si="3"/>
        <v>0</v>
      </c>
      <c r="L31" s="286">
        <f>IF('Datos de Indicador'!G34="No dato","x",ROUND(IF('Datos de Indicador'!G34=0,0,IF(LOG('Datos de Indicador'!G34)&gt;L$302,10,IF(LOG('Datos de Indicador'!G34)&lt;L$301,0,10-(L$302-LOG('Datos de Indicador'!G34))/(L$302-L$301)*10))),1))</f>
        <v>0</v>
      </c>
      <c r="M31" s="157">
        <f>IF('Datos de Indicador'!G34="No dato","x",IF('Datos de Indicador'!G34="No dato","x", 'Datos de Indicador'!G34/'Datos de Indicador'!AX34))</f>
        <v>0</v>
      </c>
      <c r="N31" s="158">
        <f t="shared" si="4"/>
        <v>0</v>
      </c>
      <c r="O31" s="156">
        <f t="shared" si="5"/>
        <v>0</v>
      </c>
      <c r="P31" s="155">
        <f t="shared" si="6"/>
        <v>0</v>
      </c>
      <c r="Q31" s="285">
        <f>IF('Datos de Indicador'!I34="No dato","x",ROUND(IF('Datos de Indicador'!I34=0,0,IF(LOG('Datos de Indicador'!I34)&gt;Q$302,10,IF(LOG('Datos de Indicador'!I34)&lt;Q$301,0,10-(Q$302-LOG('Datos de Indicador'!I34))/(Q$302-Q$301)*10))),1))</f>
        <v>10</v>
      </c>
      <c r="R31" s="153">
        <f>IF('Datos de Indicador'!I34="No dato","x",IF('Datos de Indicador'!I34="No dato","x",( 'Datos de Indicador'!I34)/'Datos de Indicador'!AX34))</f>
        <v>1.8129189518586226E-2</v>
      </c>
      <c r="S31" s="154">
        <f t="shared" si="7"/>
        <v>10</v>
      </c>
      <c r="T31" s="289">
        <f>IF('Datos de Indicador'!J34="No dato","x",ROUND(IF('Datos de Indicador'!J34=0,0,IF(LOG('Datos de Indicador'!J34)&gt;T$302,10,IF(LOG('Datos de Indicador'!J34)&lt;T$301,0,10-(T$302-LOG('Datos de Indicador'!J34))/(T$302-T$301)*10))),1))</f>
        <v>10</v>
      </c>
      <c r="U31" s="307">
        <f>IF('Datos de Indicador'!J34="No dato","x",IF('Datos de Indicador'!J34="No dato","x", ('Datos de Indicador'!J34)/'Datos de Indicador'!AX34))</f>
        <v>3.1636197440585009E-4</v>
      </c>
      <c r="V31" s="289">
        <f t="shared" si="8"/>
        <v>10</v>
      </c>
      <c r="W31" s="292">
        <f t="shared" si="9"/>
        <v>10</v>
      </c>
      <c r="X31" s="289">
        <f>IF('Datos de Indicador'!K34="No dato","x",ROUND(IF('Datos de Indicador'!K34=0,0,IF(LOG('Datos de Indicador'!K34)&gt;X$302,10,IF(LOG('Datos de Indicador'!K34)&lt;X$301,0,10-(X$302-LOG('Datos de Indicador'!K34))/(X$302-X$301)*10))),1))</f>
        <v>10</v>
      </c>
      <c r="Y31" s="310">
        <f>IF('Datos de Indicador'!K34="No dato","x",IF('Datos de Indicador'!K34="No dato","x", ('Datos de Indicador'!K34)/'Datos de Indicador'!AX34))</f>
        <v>3.0731086521074255E-4</v>
      </c>
      <c r="Z31" s="289">
        <f t="shared" si="10"/>
        <v>10</v>
      </c>
      <c r="AA31" s="291">
        <f t="shared" si="11"/>
        <v>10</v>
      </c>
      <c r="AB31" s="155">
        <f t="shared" si="12"/>
        <v>10</v>
      </c>
      <c r="AC31" s="155">
        <v>0</v>
      </c>
      <c r="AD31" s="155">
        <f t="shared" si="13"/>
        <v>0</v>
      </c>
      <c r="AE31" s="155">
        <v>-0.48956000804901101</v>
      </c>
      <c r="AF31" s="155">
        <f t="shared" si="14"/>
        <v>0.48956000804901101</v>
      </c>
      <c r="AG31" s="155">
        <f t="shared" si="15"/>
        <v>5.9657371031107163</v>
      </c>
      <c r="AH31" s="159">
        <f t="shared" si="16"/>
        <v>4.3276228505184529</v>
      </c>
      <c r="AI31" s="12"/>
      <c r="AJ31" s="12"/>
      <c r="AK31" s="12"/>
    </row>
    <row r="32" spans="1:37">
      <c r="A32" s="48" t="s">
        <v>142</v>
      </c>
      <c r="B32" s="46" t="s">
        <v>153</v>
      </c>
      <c r="C32" s="160">
        <v>312</v>
      </c>
      <c r="D32" s="285">
        <f>IF('Datos de Indicador'!E35="No dato","x",ROUND(IF('Datos de Indicador'!E35=0,0,IF(LOG('Datos de Indicador'!E35)&gt;D$302,10,IF(LOG('Datos de Indicador'!E35)&lt;D$301,0,10-(D$302-LOG('Datos de Indicador'!E35))/(D$302-D$301)*10))),1))</f>
        <v>10</v>
      </c>
      <c r="E32" s="153">
        <f>IF('Datos de Indicador'!E35="No dato","x",IF('Datos de Indicador'!E35="No dato","x", ('Datos de Indicador'!E35)/'Datos de Indicador'!AX35))</f>
        <v>1.8544037792960722E-3</v>
      </c>
      <c r="F32" s="154">
        <f t="shared" si="0"/>
        <v>10</v>
      </c>
      <c r="G32" s="155">
        <f t="shared" si="1"/>
        <v>10</v>
      </c>
      <c r="H32" s="285">
        <f>IF('Datos de Indicador'!F35="No dato","x",ROUND(IF('Datos de Indicador'!F35=0,0,IF(LOG('Datos de Indicador'!F35*1/40)&gt;H$302,10,IF(LOG('Datos de Indicador'!F35*1/40)&lt;H$301,0,10-(H$302-LOG('Datos de Indicador'!F35*1/40))/(H$302-H$301)*10))),1))</f>
        <v>0</v>
      </c>
      <c r="I32" s="153">
        <f>IF('Datos de Indicador'!F35="No dato","x",IF('Datos de Indicador'!F35="No dato","x",( 'Datos de Indicador'!F35*1/40)/'Datos de Indicador'!AX35))</f>
        <v>0</v>
      </c>
      <c r="J32" s="154">
        <f t="shared" si="2"/>
        <v>0</v>
      </c>
      <c r="K32" s="156">
        <f t="shared" si="3"/>
        <v>0</v>
      </c>
      <c r="L32" s="286">
        <f>IF('Datos de Indicador'!G35="No dato","x",ROUND(IF('Datos de Indicador'!G35=0,0,IF(LOG('Datos de Indicador'!G35)&gt;L$302,10,IF(LOG('Datos de Indicador'!G35)&lt;L$301,0,10-(L$302-LOG('Datos de Indicador'!G35))/(L$302-L$301)*10))),1))</f>
        <v>0</v>
      </c>
      <c r="M32" s="157">
        <f>IF('Datos de Indicador'!G35="No dato","x",IF('Datos de Indicador'!G35="No dato","x", 'Datos de Indicador'!G35/'Datos de Indicador'!AX35))</f>
        <v>0</v>
      </c>
      <c r="N32" s="158">
        <f t="shared" si="4"/>
        <v>0</v>
      </c>
      <c r="O32" s="156">
        <f t="shared" si="5"/>
        <v>0</v>
      </c>
      <c r="P32" s="155">
        <f t="shared" si="6"/>
        <v>0</v>
      </c>
      <c r="Q32" s="285">
        <f>IF('Datos de Indicador'!I35="No dato","x",ROUND(IF('Datos de Indicador'!I35=0,0,IF(LOG('Datos de Indicador'!I35)&gt;Q$302,10,IF(LOG('Datos de Indicador'!I35)&lt;Q$301,0,10-(Q$302-LOG('Datos de Indicador'!I35))/(Q$302-Q$301)*10))),1))</f>
        <v>0</v>
      </c>
      <c r="R32" s="153">
        <f>IF('Datos de Indicador'!I35="No dato","x",IF('Datos de Indicador'!I35="No dato","x",( 'Datos de Indicador'!I35)/'Datos de Indicador'!AX35))</f>
        <v>0</v>
      </c>
      <c r="S32" s="154">
        <f t="shared" si="7"/>
        <v>0</v>
      </c>
      <c r="T32" s="289">
        <f>IF('Datos de Indicador'!J35="No dato","x",ROUND(IF('Datos de Indicador'!J35=0,0,IF(LOG('Datos de Indicador'!J35)&gt;T$302,10,IF(LOG('Datos de Indicador'!J35)&lt;T$301,0,10-(T$302-LOG('Datos de Indicador'!J35))/(T$302-T$301)*10))),1))</f>
        <v>10</v>
      </c>
      <c r="U32" s="307">
        <f>IF('Datos de Indicador'!J35="No dato","x",IF('Datos de Indicador'!J35="No dato","x", ('Datos de Indicador'!J35)/'Datos de Indicador'!AX35))</f>
        <v>3.2676211613502182E-4</v>
      </c>
      <c r="V32" s="289">
        <f t="shared" si="8"/>
        <v>10</v>
      </c>
      <c r="W32" s="292">
        <f t="shared" si="9"/>
        <v>10</v>
      </c>
      <c r="X32" s="289">
        <f>IF('Datos de Indicador'!K35="No dato","x",ROUND(IF('Datos de Indicador'!K35=0,0,IF(LOG('Datos de Indicador'!K35)&gt;X$302,10,IF(LOG('Datos de Indicador'!K35)&lt;X$301,0,10-(X$302-LOG('Datos de Indicador'!K35))/(X$302-X$301)*10))),1))</f>
        <v>10</v>
      </c>
      <c r="Y32" s="310">
        <f>IF('Datos de Indicador'!K35="No dato","x",IF('Datos de Indicador'!K35="No dato","x", ('Datos de Indicador'!K35)/'Datos de Indicador'!AX35))</f>
        <v>3.1162757511472573E-4</v>
      </c>
      <c r="Z32" s="289">
        <f t="shared" si="10"/>
        <v>10</v>
      </c>
      <c r="AA32" s="291">
        <f t="shared" si="11"/>
        <v>10</v>
      </c>
      <c r="AB32" s="155">
        <f t="shared" si="12"/>
        <v>0</v>
      </c>
      <c r="AC32" s="155">
        <v>4.0000001899900004E-3</v>
      </c>
      <c r="AD32" s="155">
        <f t="shared" si="13"/>
        <v>8.5106387021063835E-4</v>
      </c>
      <c r="AE32" s="155">
        <v>-0.59680002927780196</v>
      </c>
      <c r="AF32" s="155">
        <f t="shared" si="14"/>
        <v>0.59680002927780196</v>
      </c>
      <c r="AG32" s="155">
        <f t="shared" si="15"/>
        <v>8.5903093146990503</v>
      </c>
      <c r="AH32" s="159">
        <f t="shared" si="16"/>
        <v>6.4318600630948772</v>
      </c>
      <c r="AI32" s="12"/>
      <c r="AJ32" s="12"/>
      <c r="AK32" s="12"/>
    </row>
    <row r="33" spans="1:37">
      <c r="A33" s="48" t="s">
        <v>142</v>
      </c>
      <c r="B33" s="46" t="s">
        <v>154</v>
      </c>
      <c r="C33" s="160">
        <v>313</v>
      </c>
      <c r="D33" s="285">
        <f>IF('Datos de Indicador'!E36="No dato","x",ROUND(IF('Datos de Indicador'!E36=0,0,IF(LOG('Datos de Indicador'!E36)&gt;D$302,10,IF(LOG('Datos de Indicador'!E36)&lt;D$301,0,10-(D$302-LOG('Datos de Indicador'!E36))/(D$302-D$301)*10))),1))</f>
        <v>10</v>
      </c>
      <c r="E33" s="153">
        <f>IF('Datos de Indicador'!E36="No dato","x",IF('Datos de Indicador'!E36="No dato","x", ('Datos de Indicador'!E36)/'Datos de Indicador'!AX36))</f>
        <v>1.6921998168610789E-3</v>
      </c>
      <c r="F33" s="154">
        <f t="shared" si="0"/>
        <v>10</v>
      </c>
      <c r="G33" s="155">
        <f t="shared" si="1"/>
        <v>10</v>
      </c>
      <c r="H33" s="285">
        <f>IF('Datos de Indicador'!F36="No dato","x",ROUND(IF('Datos de Indicador'!F36=0,0,IF(LOG('Datos de Indicador'!F36*1/40)&gt;H$302,10,IF(LOG('Datos de Indicador'!F36*1/40)&lt;H$301,0,10-(H$302-LOG('Datos de Indicador'!F36*1/40))/(H$302-H$301)*10))),1))</f>
        <v>0</v>
      </c>
      <c r="I33" s="153">
        <f>IF('Datos de Indicador'!F36="No dato","x",IF('Datos de Indicador'!F36="No dato","x",( 'Datos de Indicador'!F36*1/40)/'Datos de Indicador'!AX36))</f>
        <v>0</v>
      </c>
      <c r="J33" s="154">
        <f t="shared" si="2"/>
        <v>0</v>
      </c>
      <c r="K33" s="156">
        <f t="shared" si="3"/>
        <v>0</v>
      </c>
      <c r="L33" s="286">
        <f>IF('Datos de Indicador'!G36="No dato","x",ROUND(IF('Datos de Indicador'!G36=0,0,IF(LOG('Datos de Indicador'!G36)&gt;L$302,10,IF(LOG('Datos de Indicador'!G36)&lt;L$301,0,10-(L$302-LOG('Datos de Indicador'!G36))/(L$302-L$301)*10))),1))</f>
        <v>0</v>
      </c>
      <c r="M33" s="157">
        <f>IF('Datos de Indicador'!G36="No dato","x",IF('Datos de Indicador'!G36="No dato","x", 'Datos de Indicador'!G36/'Datos de Indicador'!AX36))</f>
        <v>0</v>
      </c>
      <c r="N33" s="158">
        <f t="shared" si="4"/>
        <v>0</v>
      </c>
      <c r="O33" s="156">
        <f t="shared" si="5"/>
        <v>0</v>
      </c>
      <c r="P33" s="155">
        <f t="shared" si="6"/>
        <v>0</v>
      </c>
      <c r="Q33" s="285">
        <f>IF('Datos de Indicador'!I36="No dato","x",ROUND(IF('Datos de Indicador'!I36=0,0,IF(LOG('Datos de Indicador'!I36)&gt;Q$302,10,IF(LOG('Datos de Indicador'!I36)&lt;Q$301,0,10-(Q$302-LOG('Datos de Indicador'!I36))/(Q$302-Q$301)*10))),1))</f>
        <v>10</v>
      </c>
      <c r="R33" s="153">
        <f>IF('Datos de Indicador'!I36="No dato","x",IF('Datos de Indicador'!I36="No dato","x",( 'Datos de Indicador'!I36)/'Datos de Indicador'!AX36))</f>
        <v>1.8971704989034069E-2</v>
      </c>
      <c r="S33" s="154">
        <f t="shared" si="7"/>
        <v>10</v>
      </c>
      <c r="T33" s="289">
        <f>IF('Datos de Indicador'!J36="No dato","x",ROUND(IF('Datos de Indicador'!J36=0,0,IF(LOG('Datos de Indicador'!J36)&gt;T$302,10,IF(LOG('Datos de Indicador'!J36)&lt;T$301,0,10-(T$302-LOG('Datos de Indicador'!J36))/(T$302-T$301)*10))),1))</f>
        <v>10</v>
      </c>
      <c r="U33" s="307">
        <f>IF('Datos de Indicador'!J36="No dato","x",IF('Datos de Indicador'!J36="No dato","x", ('Datos de Indicador'!J36)/'Datos de Indicador'!AX36))</f>
        <v>3.3702900239815695E-4</v>
      </c>
      <c r="V33" s="289">
        <f t="shared" si="8"/>
        <v>10</v>
      </c>
      <c r="W33" s="292">
        <f t="shared" si="9"/>
        <v>10</v>
      </c>
      <c r="X33" s="289">
        <f>IF('Datos de Indicador'!K36="No dato","x",ROUND(IF('Datos de Indicador'!K36=0,0,IF(LOG('Datos de Indicador'!K36)&gt;X$302,10,IF(LOG('Datos de Indicador'!K36)&lt;X$301,0,10-(X$302-LOG('Datos de Indicador'!K36))/(X$302-X$301)*10))),1))</f>
        <v>10</v>
      </c>
      <c r="Y33" s="310">
        <f>IF('Datos de Indicador'!K36="No dato","x",IF('Datos de Indicador'!K36="No dato","x", ('Datos de Indicador'!K36)/'Datos de Indicador'!AX36))</f>
        <v>3.1558998758289482E-4</v>
      </c>
      <c r="Z33" s="289">
        <f t="shared" si="10"/>
        <v>10</v>
      </c>
      <c r="AA33" s="291">
        <f t="shared" si="11"/>
        <v>10</v>
      </c>
      <c r="AB33" s="155">
        <f t="shared" si="12"/>
        <v>10</v>
      </c>
      <c r="AC33" s="155">
        <v>0</v>
      </c>
      <c r="AD33" s="155">
        <f t="shared" si="13"/>
        <v>0</v>
      </c>
      <c r="AE33" s="155">
        <v>-0.61375999450683605</v>
      </c>
      <c r="AF33" s="155">
        <f t="shared" si="14"/>
        <v>0.61375999450683605</v>
      </c>
      <c r="AG33" s="155">
        <f t="shared" si="15"/>
        <v>9.0053843299740084</v>
      </c>
      <c r="AH33" s="159">
        <f t="shared" si="16"/>
        <v>6.5008973883290011</v>
      </c>
      <c r="AI33" s="12"/>
      <c r="AJ33" s="12"/>
      <c r="AK33" s="12"/>
    </row>
    <row r="34" spans="1:37">
      <c r="A34" s="48" t="s">
        <v>142</v>
      </c>
      <c r="B34" s="46" t="s">
        <v>155</v>
      </c>
      <c r="C34" s="160">
        <v>314</v>
      </c>
      <c r="D34" s="285">
        <f>IF('Datos de Indicador'!E37="No dato","x",ROUND(IF('Datos de Indicador'!E37=0,0,IF(LOG('Datos de Indicador'!E37)&gt;D$302,10,IF(LOG('Datos de Indicador'!E37)&lt;D$301,0,10-(D$302-LOG('Datos de Indicador'!E37))/(D$302-D$301)*10))),1))</f>
        <v>10</v>
      </c>
      <c r="E34" s="153">
        <f>IF('Datos de Indicador'!E37="No dato","x",IF('Datos de Indicador'!E37="No dato","x", ('Datos de Indicador'!E37)/'Datos de Indicador'!AX37))</f>
        <v>3.206567049317001E-3</v>
      </c>
      <c r="F34" s="154">
        <f t="shared" si="0"/>
        <v>10</v>
      </c>
      <c r="G34" s="155">
        <f t="shared" si="1"/>
        <v>10</v>
      </c>
      <c r="H34" s="285">
        <f>IF('Datos de Indicador'!F37="No dato","x",ROUND(IF('Datos de Indicador'!F37=0,0,IF(LOG('Datos de Indicador'!F37*1/40)&gt;H$302,10,IF(LOG('Datos de Indicador'!F37*1/40)&lt;H$301,0,10-(H$302-LOG('Datos de Indicador'!F37*1/40))/(H$302-H$301)*10))),1))</f>
        <v>0</v>
      </c>
      <c r="I34" s="153">
        <f>IF('Datos de Indicador'!F37="No dato","x",IF('Datos de Indicador'!F37="No dato","x",( 'Datos de Indicador'!F37*1/40)/'Datos de Indicador'!AX37))</f>
        <v>0</v>
      </c>
      <c r="J34" s="154">
        <f t="shared" si="2"/>
        <v>0</v>
      </c>
      <c r="K34" s="156">
        <f t="shared" si="3"/>
        <v>0</v>
      </c>
      <c r="L34" s="286">
        <f>IF('Datos de Indicador'!G37="No dato","x",ROUND(IF('Datos de Indicador'!G37=0,0,IF(LOG('Datos de Indicador'!G37)&gt;L$302,10,IF(LOG('Datos de Indicador'!G37)&lt;L$301,0,10-(L$302-LOG('Datos de Indicador'!G37))/(L$302-L$301)*10))),1))</f>
        <v>0</v>
      </c>
      <c r="M34" s="157">
        <f>IF('Datos de Indicador'!G37="No dato","x",IF('Datos de Indicador'!G37="No dato","x", 'Datos de Indicador'!G37/'Datos de Indicador'!AX37))</f>
        <v>0</v>
      </c>
      <c r="N34" s="158">
        <f t="shared" si="4"/>
        <v>0</v>
      </c>
      <c r="O34" s="156">
        <f t="shared" si="5"/>
        <v>0</v>
      </c>
      <c r="P34" s="155">
        <f t="shared" si="6"/>
        <v>0</v>
      </c>
      <c r="Q34" s="285">
        <f>IF('Datos de Indicador'!I37="No dato","x",ROUND(IF('Datos de Indicador'!I37=0,0,IF(LOG('Datos de Indicador'!I37)&gt;Q$302,10,IF(LOG('Datos de Indicador'!I37)&lt;Q$301,0,10-(Q$302-LOG('Datos de Indicador'!I37))/(Q$302-Q$301)*10))),1))</f>
        <v>0</v>
      </c>
      <c r="R34" s="153">
        <f>IF('Datos de Indicador'!I37="No dato","x",IF('Datos de Indicador'!I37="No dato","x",( 'Datos de Indicador'!I37)/'Datos de Indicador'!AX37))</f>
        <v>0</v>
      </c>
      <c r="S34" s="154">
        <f t="shared" si="7"/>
        <v>0</v>
      </c>
      <c r="T34" s="289">
        <f>IF('Datos de Indicador'!J37="No dato","x",ROUND(IF('Datos de Indicador'!J37=0,0,IF(LOG('Datos de Indicador'!J37)&gt;T$302,10,IF(LOG('Datos de Indicador'!J37)&lt;T$301,0,10-(T$302-LOG('Datos de Indicador'!J37))/(T$302-T$301)*10))),1))</f>
        <v>10</v>
      </c>
      <c r="U34" s="307">
        <f>IF('Datos de Indicador'!J37="No dato","x",IF('Datos de Indicador'!J37="No dato","x", ('Datos de Indicador'!J37)/'Datos de Indicador'!AX37))</f>
        <v>3.0736869107933046E-4</v>
      </c>
      <c r="V34" s="289">
        <f t="shared" si="8"/>
        <v>10</v>
      </c>
      <c r="W34" s="292">
        <f t="shared" si="9"/>
        <v>10</v>
      </c>
      <c r="X34" s="289">
        <f>IF('Datos de Indicador'!K37="No dato","x",ROUND(IF('Datos de Indicador'!K37=0,0,IF(LOG('Datos de Indicador'!K37)&gt;X$302,10,IF(LOG('Datos de Indicador'!K37)&lt;X$301,0,10-(X$302-LOG('Datos de Indicador'!K37))/(X$302-X$301)*10))),1))</f>
        <v>10</v>
      </c>
      <c r="Y34" s="310">
        <f>IF('Datos de Indicador'!K37="No dato","x",IF('Datos de Indicador'!K37="No dato","x", ('Datos de Indicador'!K37)/'Datos de Indicador'!AX37))</f>
        <v>3.0335588472406105E-4</v>
      </c>
      <c r="Z34" s="289">
        <f t="shared" si="10"/>
        <v>10</v>
      </c>
      <c r="AA34" s="291">
        <f t="shared" si="11"/>
        <v>10</v>
      </c>
      <c r="AB34" s="155">
        <f t="shared" si="12"/>
        <v>0</v>
      </c>
      <c r="AC34" s="155">
        <v>0</v>
      </c>
      <c r="AD34" s="155">
        <f t="shared" si="13"/>
        <v>0</v>
      </c>
      <c r="AE34" s="155">
        <v>-0.56199997663497903</v>
      </c>
      <c r="AF34" s="155">
        <f t="shared" si="14"/>
        <v>0.56199997663497903</v>
      </c>
      <c r="AG34" s="155">
        <f t="shared" si="15"/>
        <v>7.7386193384978599</v>
      </c>
      <c r="AH34" s="159">
        <f t="shared" si="16"/>
        <v>6.2897698897496435</v>
      </c>
      <c r="AI34" s="12"/>
      <c r="AJ34" s="12"/>
      <c r="AK34" s="12"/>
    </row>
    <row r="35" spans="1:37">
      <c r="A35" s="48" t="s">
        <v>142</v>
      </c>
      <c r="B35" s="46" t="s">
        <v>156</v>
      </c>
      <c r="C35" s="160">
        <v>315</v>
      </c>
      <c r="D35" s="285">
        <f>IF('Datos de Indicador'!E38="No dato","x",ROUND(IF('Datos de Indicador'!E38=0,0,IF(LOG('Datos de Indicador'!E38)&gt;D$302,10,IF(LOG('Datos de Indicador'!E38)&lt;D$301,0,10-(D$302-LOG('Datos de Indicador'!E38))/(D$302-D$301)*10))),1))</f>
        <v>10</v>
      </c>
      <c r="E35" s="153">
        <f>IF('Datos de Indicador'!E38="No dato","x",IF('Datos de Indicador'!E38="No dato","x", ('Datos de Indicador'!E38)/'Datos de Indicador'!AX38))</f>
        <v>2.0187159995408216E-3</v>
      </c>
      <c r="F35" s="154">
        <f t="shared" si="0"/>
        <v>10</v>
      </c>
      <c r="G35" s="155">
        <f t="shared" si="1"/>
        <v>10</v>
      </c>
      <c r="H35" s="285">
        <f>IF('Datos de Indicador'!F38="No dato","x",ROUND(IF('Datos de Indicador'!F38=0,0,IF(LOG('Datos de Indicador'!F38*1/40)&gt;H$302,10,IF(LOG('Datos de Indicador'!F38*1/40)&lt;H$301,0,10-(H$302-LOG('Datos de Indicador'!F38*1/40))/(H$302-H$301)*10))),1))</f>
        <v>0</v>
      </c>
      <c r="I35" s="153">
        <f>IF('Datos de Indicador'!F38="No dato","x",IF('Datos de Indicador'!F38="No dato","x",( 'Datos de Indicador'!F38*1/40)/'Datos de Indicador'!AX38))</f>
        <v>0</v>
      </c>
      <c r="J35" s="154">
        <f t="shared" si="2"/>
        <v>0</v>
      </c>
      <c r="K35" s="156">
        <f t="shared" si="3"/>
        <v>0</v>
      </c>
      <c r="L35" s="286">
        <f>IF('Datos de Indicador'!G38="No dato","x",ROUND(IF('Datos de Indicador'!G38=0,0,IF(LOG('Datos de Indicador'!G38)&gt;L$302,10,IF(LOG('Datos de Indicador'!G38)&lt;L$301,0,10-(L$302-LOG('Datos de Indicador'!G38))/(L$302-L$301)*10))),1))</f>
        <v>0</v>
      </c>
      <c r="M35" s="157">
        <f>IF('Datos de Indicador'!G38="No dato","x",IF('Datos de Indicador'!G38="No dato","x", 'Datos de Indicador'!G38/'Datos de Indicador'!AX38))</f>
        <v>0</v>
      </c>
      <c r="N35" s="158">
        <f t="shared" si="4"/>
        <v>0</v>
      </c>
      <c r="O35" s="156">
        <f t="shared" si="5"/>
        <v>0</v>
      </c>
      <c r="P35" s="155">
        <f t="shared" si="6"/>
        <v>0</v>
      </c>
      <c r="Q35" s="285">
        <f>IF('Datos de Indicador'!I38="No dato","x",ROUND(IF('Datos de Indicador'!I38=0,0,IF(LOG('Datos de Indicador'!I38)&gt;Q$302,10,IF(LOG('Datos de Indicador'!I38)&lt;Q$301,0,10-(Q$302-LOG('Datos de Indicador'!I38))/(Q$302-Q$301)*10))),1))</f>
        <v>10</v>
      </c>
      <c r="R35" s="153">
        <f>IF('Datos de Indicador'!I38="No dato","x",IF('Datos de Indicador'!I38="No dato","x",( 'Datos de Indicador'!I38)/'Datos de Indicador'!AX38))</f>
        <v>1.7591906530324421E-2</v>
      </c>
      <c r="S35" s="154">
        <f t="shared" si="7"/>
        <v>10</v>
      </c>
      <c r="T35" s="289">
        <f>IF('Datos de Indicador'!J38="No dato","x",ROUND(IF('Datos de Indicador'!J38=0,0,IF(LOG('Datos de Indicador'!J38)&gt;T$302,10,IF(LOG('Datos de Indicador'!J38)&lt;T$301,0,10-(T$302-LOG('Datos de Indicador'!J38))/(T$302-T$301)*10))),1))</f>
        <v>10</v>
      </c>
      <c r="U35" s="307">
        <f>IF('Datos de Indicador'!J38="No dato","x",IF('Datos de Indicador'!J38="No dato","x", ('Datos de Indicador'!J38)/'Datos de Indicador'!AX38))</f>
        <v>3.3275538453969578E-4</v>
      </c>
      <c r="V35" s="289">
        <f t="shared" si="8"/>
        <v>10</v>
      </c>
      <c r="W35" s="292">
        <f t="shared" si="9"/>
        <v>10</v>
      </c>
      <c r="X35" s="289">
        <f>IF('Datos de Indicador'!K38="No dato","x",ROUND(IF('Datos de Indicador'!K38=0,0,IF(LOG('Datos de Indicador'!K38)&gt;X$302,10,IF(LOG('Datos de Indicador'!K38)&lt;X$301,0,10-(X$302-LOG('Datos de Indicador'!K38))/(X$302-X$301)*10))),1))</f>
        <v>10</v>
      </c>
      <c r="Y35" s="310">
        <f>IF('Datos de Indicador'!K38="No dato","x",IF('Datos de Indicador'!K38="No dato","x", ('Datos de Indicador'!K38)/'Datos de Indicador'!AX38))</f>
        <v>3.1394960592233975E-4</v>
      </c>
      <c r="Z35" s="289">
        <f t="shared" si="10"/>
        <v>10</v>
      </c>
      <c r="AA35" s="291">
        <f t="shared" si="11"/>
        <v>10</v>
      </c>
      <c r="AB35" s="155">
        <f t="shared" si="12"/>
        <v>10</v>
      </c>
      <c r="AC35" s="155">
        <v>0</v>
      </c>
      <c r="AD35" s="155">
        <f t="shared" si="13"/>
        <v>0</v>
      </c>
      <c r="AE35" s="155">
        <v>-0.49908000230789201</v>
      </c>
      <c r="AF35" s="155">
        <f t="shared" si="14"/>
        <v>0.49908000230789201</v>
      </c>
      <c r="AG35" s="155">
        <f t="shared" si="15"/>
        <v>6.1987276611136233</v>
      </c>
      <c r="AH35" s="159">
        <f t="shared" si="16"/>
        <v>6.0331212768522704</v>
      </c>
      <c r="AI35" s="12"/>
      <c r="AJ35" s="12"/>
      <c r="AK35" s="12"/>
    </row>
    <row r="36" spans="1:37">
      <c r="A36" s="48" t="s">
        <v>142</v>
      </c>
      <c r="B36" s="46" t="s">
        <v>157</v>
      </c>
      <c r="C36" s="160">
        <v>316</v>
      </c>
      <c r="D36" s="285">
        <f>IF('Datos de Indicador'!E39="No dato","x",ROUND(IF('Datos de Indicador'!E39=0,0,IF(LOG('Datos de Indicador'!E39)&gt;D$302,10,IF(LOG('Datos de Indicador'!E39)&lt;D$301,0,10-(D$302-LOG('Datos de Indicador'!E39))/(D$302-D$301)*10))),1))</f>
        <v>0</v>
      </c>
      <c r="E36" s="153">
        <f>IF('Datos de Indicador'!E39="No dato","x",IF('Datos de Indicador'!E39="No dato","x", ('Datos de Indicador'!E39)/'Datos de Indicador'!AX39))</f>
        <v>0</v>
      </c>
      <c r="F36" s="154">
        <f t="shared" si="0"/>
        <v>0</v>
      </c>
      <c r="G36" s="155">
        <f t="shared" si="1"/>
        <v>0</v>
      </c>
      <c r="H36" s="285">
        <f>IF('Datos de Indicador'!F39="No dato","x",ROUND(IF('Datos de Indicador'!F39=0,0,IF(LOG('Datos de Indicador'!F39*1/40)&gt;H$302,10,IF(LOG('Datos de Indicador'!F39*1/40)&lt;H$301,0,10-(H$302-LOG('Datos de Indicador'!F39*1/40))/(H$302-H$301)*10))),1))</f>
        <v>0</v>
      </c>
      <c r="I36" s="153">
        <f>IF('Datos de Indicador'!F39="No dato","x",IF('Datos de Indicador'!F39="No dato","x",( 'Datos de Indicador'!F39*1/40)/'Datos de Indicador'!AX39))</f>
        <v>0</v>
      </c>
      <c r="J36" s="154">
        <f t="shared" si="2"/>
        <v>0</v>
      </c>
      <c r="K36" s="156">
        <f t="shared" si="3"/>
        <v>0</v>
      </c>
      <c r="L36" s="286">
        <f>IF('Datos de Indicador'!G39="No dato","x",ROUND(IF('Datos de Indicador'!G39=0,0,IF(LOG('Datos de Indicador'!G39)&gt;L$302,10,IF(LOG('Datos de Indicador'!G39)&lt;L$301,0,10-(L$302-LOG('Datos de Indicador'!G39))/(L$302-L$301)*10))),1))</f>
        <v>0</v>
      </c>
      <c r="M36" s="157">
        <f>IF('Datos de Indicador'!G39="No dato","x",IF('Datos de Indicador'!G39="No dato","x", 'Datos de Indicador'!G39/'Datos de Indicador'!AX39))</f>
        <v>0</v>
      </c>
      <c r="N36" s="158">
        <f t="shared" si="4"/>
        <v>0</v>
      </c>
      <c r="O36" s="156">
        <f t="shared" si="5"/>
        <v>0</v>
      </c>
      <c r="P36" s="155">
        <f t="shared" si="6"/>
        <v>0</v>
      </c>
      <c r="Q36" s="285">
        <f>IF('Datos de Indicador'!I39="No dato","x",ROUND(IF('Datos de Indicador'!I39=0,0,IF(LOG('Datos de Indicador'!I39)&gt;Q$302,10,IF(LOG('Datos de Indicador'!I39)&lt;Q$301,0,10-(Q$302-LOG('Datos de Indicador'!I39))/(Q$302-Q$301)*10))),1))</f>
        <v>10</v>
      </c>
      <c r="R36" s="153">
        <f>IF('Datos de Indicador'!I39="No dato","x",IF('Datos de Indicador'!I39="No dato","x",( 'Datos de Indicador'!I39)/'Datos de Indicador'!AX39))</f>
        <v>1.5762641638594151E-2</v>
      </c>
      <c r="S36" s="154">
        <f t="shared" si="7"/>
        <v>10</v>
      </c>
      <c r="T36" s="289">
        <f>IF('Datos de Indicador'!J39="No dato","x",ROUND(IF('Datos de Indicador'!J39=0,0,IF(LOG('Datos de Indicador'!J39)&gt;T$302,10,IF(LOG('Datos de Indicador'!J39)&lt;T$301,0,10-(T$302-LOG('Datos de Indicador'!J39))/(T$302-T$301)*10))),1))</f>
        <v>10</v>
      </c>
      <c r="U36" s="307">
        <f>IF('Datos de Indicador'!J39="No dato","x",IF('Datos de Indicador'!J39="No dato","x", ('Datos de Indicador'!J39)/'Datos de Indicador'!AX39))</f>
        <v>3.2931310911350905E-4</v>
      </c>
      <c r="V36" s="289">
        <f t="shared" si="8"/>
        <v>10</v>
      </c>
      <c r="W36" s="292">
        <f t="shared" si="9"/>
        <v>10</v>
      </c>
      <c r="X36" s="289">
        <f>IF('Datos de Indicador'!K39="No dato","x",ROUND(IF('Datos de Indicador'!K39=0,0,IF(LOG('Datos de Indicador'!K39)&gt;X$302,10,IF(LOG('Datos de Indicador'!K39)&lt;X$301,0,10-(X$302-LOG('Datos de Indicador'!K39))/(X$302-X$301)*10))),1))</f>
        <v>10</v>
      </c>
      <c r="Y36" s="310">
        <f>IF('Datos de Indicador'!K39="No dato","x",IF('Datos de Indicador'!K39="No dato","x", ('Datos de Indicador'!K39)/'Datos de Indicador'!AX39))</f>
        <v>3.1246547010545901E-4</v>
      </c>
      <c r="Z36" s="289">
        <f t="shared" si="10"/>
        <v>10</v>
      </c>
      <c r="AA36" s="291">
        <f t="shared" si="11"/>
        <v>10</v>
      </c>
      <c r="AB36" s="155">
        <f t="shared" si="12"/>
        <v>10</v>
      </c>
      <c r="AC36" s="155">
        <v>0</v>
      </c>
      <c r="AD36" s="155">
        <f t="shared" si="13"/>
        <v>0</v>
      </c>
      <c r="AE36" s="155">
        <v>-0.62540000677108798</v>
      </c>
      <c r="AF36" s="155">
        <f t="shared" si="14"/>
        <v>0.62540000677108798</v>
      </c>
      <c r="AG36" s="155">
        <f t="shared" si="15"/>
        <v>9.290259811918629</v>
      </c>
      <c r="AH36" s="159">
        <f t="shared" si="16"/>
        <v>4.8817099686531051</v>
      </c>
      <c r="AI36" s="12"/>
      <c r="AJ36" s="12"/>
      <c r="AK36" s="12"/>
    </row>
    <row r="37" spans="1:37">
      <c r="A37" s="48" t="s">
        <v>142</v>
      </c>
      <c r="B37" s="46" t="s">
        <v>52</v>
      </c>
      <c r="C37" s="160">
        <v>317</v>
      </c>
      <c r="D37" s="285">
        <f>IF('Datos de Indicador'!E40="No dato","x",ROUND(IF('Datos de Indicador'!E40=0,0,IF(LOG('Datos de Indicador'!E40)&gt;D$302,10,IF(LOG('Datos de Indicador'!E40)&lt;D$301,0,10-(D$302-LOG('Datos de Indicador'!E40))/(D$302-D$301)*10))),1))</f>
        <v>0</v>
      </c>
      <c r="E37" s="153">
        <f>IF('Datos de Indicador'!E40="No dato","x",IF('Datos de Indicador'!E40="No dato","x", ('Datos de Indicador'!E40)/'Datos de Indicador'!AX40))</f>
        <v>0</v>
      </c>
      <c r="F37" s="154">
        <f t="shared" si="0"/>
        <v>0</v>
      </c>
      <c r="G37" s="155">
        <f t="shared" si="1"/>
        <v>0</v>
      </c>
      <c r="H37" s="285">
        <f>IF('Datos de Indicador'!F40="No dato","x",ROUND(IF('Datos de Indicador'!F40=0,0,IF(LOG('Datos de Indicador'!F40*1/40)&gt;H$302,10,IF(LOG('Datos de Indicador'!F40*1/40)&lt;H$301,0,10-(H$302-LOG('Datos de Indicador'!F40*1/40))/(H$302-H$301)*10))),1))</f>
        <v>0</v>
      </c>
      <c r="I37" s="153">
        <f>IF('Datos de Indicador'!F40="No dato","x",IF('Datos de Indicador'!F40="No dato","x",( 'Datos de Indicador'!F40*1/40)/'Datos de Indicador'!AX40))</f>
        <v>0</v>
      </c>
      <c r="J37" s="154">
        <f t="shared" si="2"/>
        <v>0</v>
      </c>
      <c r="K37" s="156">
        <f t="shared" si="3"/>
        <v>0</v>
      </c>
      <c r="L37" s="286">
        <f>IF('Datos de Indicador'!G40="No dato","x",ROUND(IF('Datos de Indicador'!G40=0,0,IF(LOG('Datos de Indicador'!G40)&gt;L$302,10,IF(LOG('Datos de Indicador'!G40)&lt;L$301,0,10-(L$302-LOG('Datos de Indicador'!G40))/(L$302-L$301)*10))),1))</f>
        <v>0</v>
      </c>
      <c r="M37" s="157">
        <f>IF('Datos de Indicador'!G40="No dato","x",IF('Datos de Indicador'!G40="No dato","x", 'Datos de Indicador'!G40/'Datos de Indicador'!AX40))</f>
        <v>0</v>
      </c>
      <c r="N37" s="158">
        <f t="shared" si="4"/>
        <v>0</v>
      </c>
      <c r="O37" s="156">
        <f t="shared" si="5"/>
        <v>0</v>
      </c>
      <c r="P37" s="155">
        <f t="shared" si="6"/>
        <v>0</v>
      </c>
      <c r="Q37" s="285">
        <f>IF('Datos de Indicador'!I40="No dato","x",ROUND(IF('Datos de Indicador'!I40=0,0,IF(LOG('Datos de Indicador'!I40)&gt;Q$302,10,IF(LOG('Datos de Indicador'!I40)&lt;Q$301,0,10-(Q$302-LOG('Datos de Indicador'!I40))/(Q$302-Q$301)*10))),1))</f>
        <v>10</v>
      </c>
      <c r="R37" s="153">
        <f>IF('Datos de Indicador'!I40="No dato","x",IF('Datos de Indicador'!I40="No dato","x",( 'Datos de Indicador'!I40)/'Datos de Indicador'!AX40))</f>
        <v>1.8632842577141338E-2</v>
      </c>
      <c r="S37" s="154">
        <f t="shared" si="7"/>
        <v>10</v>
      </c>
      <c r="T37" s="289">
        <f>IF('Datos de Indicador'!J40="No dato","x",ROUND(IF('Datos de Indicador'!J40=0,0,IF(LOG('Datos de Indicador'!J40)&gt;T$302,10,IF(LOG('Datos de Indicador'!J40)&lt;T$301,0,10-(T$302-LOG('Datos de Indicador'!J40))/(T$302-T$301)*10))),1))</f>
        <v>10</v>
      </c>
      <c r="U37" s="307">
        <f>IF('Datos de Indicador'!J40="No dato","x",IF('Datos de Indicador'!J40="No dato","x", ('Datos de Indicador'!J40)/'Datos de Indicador'!AX40))</f>
        <v>2.9905712336311847E-4</v>
      </c>
      <c r="V37" s="289">
        <f t="shared" si="8"/>
        <v>10</v>
      </c>
      <c r="W37" s="292">
        <f t="shared" si="9"/>
        <v>10</v>
      </c>
      <c r="X37" s="289">
        <f>IF('Datos de Indicador'!K40="No dato","x",ROUND(IF('Datos de Indicador'!K40=0,0,IF(LOG('Datos de Indicador'!K40)&gt;X$302,10,IF(LOG('Datos de Indicador'!K40)&lt;X$301,0,10-(X$302-LOG('Datos de Indicador'!K40))/(X$302-X$301)*10))),1))</f>
        <v>10</v>
      </c>
      <c r="Y37" s="310">
        <f>IF('Datos de Indicador'!K40="No dato","x",IF('Datos de Indicador'!K40="No dato","x", ('Datos de Indicador'!K40)/'Datos de Indicador'!AX40))</f>
        <v>2.985465987768706E-4</v>
      </c>
      <c r="Z37" s="289">
        <f t="shared" si="10"/>
        <v>10</v>
      </c>
      <c r="AA37" s="291">
        <f t="shared" si="11"/>
        <v>10</v>
      </c>
      <c r="AB37" s="155">
        <f t="shared" si="12"/>
        <v>10</v>
      </c>
      <c r="AC37" s="155">
        <v>0</v>
      </c>
      <c r="AD37" s="155">
        <f t="shared" si="13"/>
        <v>0</v>
      </c>
      <c r="AE37" s="155">
        <v>-0.40759998559951799</v>
      </c>
      <c r="AF37" s="155">
        <f t="shared" si="14"/>
        <v>0.40759998559951799</v>
      </c>
      <c r="AG37" s="155">
        <f t="shared" si="15"/>
        <v>3.9598628509677636</v>
      </c>
      <c r="AH37" s="159">
        <f t="shared" si="16"/>
        <v>3.993310475161294</v>
      </c>
      <c r="AI37" s="12"/>
      <c r="AJ37" s="12"/>
      <c r="AK37" s="12"/>
    </row>
    <row r="38" spans="1:37">
      <c r="A38" s="48" t="s">
        <v>142</v>
      </c>
      <c r="B38" s="46" t="s">
        <v>158</v>
      </c>
      <c r="C38" s="160">
        <v>318</v>
      </c>
      <c r="D38" s="285">
        <f>IF('Datos de Indicador'!E41="No dato","x",ROUND(IF('Datos de Indicador'!E41=0,0,IF(LOG('Datos de Indicador'!E41)&gt;D$302,10,IF(LOG('Datos de Indicador'!E41)&lt;D$301,0,10-(D$302-LOG('Datos de Indicador'!E41))/(D$302-D$301)*10))),1))</f>
        <v>10</v>
      </c>
      <c r="E38" s="153">
        <f>IF('Datos de Indicador'!E41="No dato","x",IF('Datos de Indicador'!E41="No dato","x", ('Datos de Indicador'!E41)/'Datos de Indicador'!AX41))</f>
        <v>4.7728561990991705E-4</v>
      </c>
      <c r="F38" s="154">
        <f t="shared" si="0"/>
        <v>10</v>
      </c>
      <c r="G38" s="155">
        <f t="shared" si="1"/>
        <v>10</v>
      </c>
      <c r="H38" s="285">
        <f>IF('Datos de Indicador'!F41="No dato","x",ROUND(IF('Datos de Indicador'!F41=0,0,IF(LOG('Datos de Indicador'!F41*1/40)&gt;H$302,10,IF(LOG('Datos de Indicador'!F41*1/40)&lt;H$301,0,10-(H$302-LOG('Datos de Indicador'!F41*1/40))/(H$302-H$301)*10))),1))</f>
        <v>0</v>
      </c>
      <c r="I38" s="153">
        <f>IF('Datos de Indicador'!F41="No dato","x",IF('Datos de Indicador'!F41="No dato","x",( 'Datos de Indicador'!F41*1/40)/'Datos de Indicador'!AX41))</f>
        <v>0</v>
      </c>
      <c r="J38" s="154">
        <f t="shared" si="2"/>
        <v>0</v>
      </c>
      <c r="K38" s="156">
        <f t="shared" si="3"/>
        <v>0</v>
      </c>
      <c r="L38" s="286">
        <f>IF('Datos de Indicador'!G41="No dato","x",ROUND(IF('Datos de Indicador'!G41=0,0,IF(LOG('Datos de Indicador'!G41)&gt;L$302,10,IF(LOG('Datos de Indicador'!G41)&lt;L$301,0,10-(L$302-LOG('Datos de Indicador'!G41))/(L$302-L$301)*10))),1))</f>
        <v>0</v>
      </c>
      <c r="M38" s="157">
        <f>IF('Datos de Indicador'!G41="No dato","x",IF('Datos de Indicador'!G41="No dato","x", 'Datos de Indicador'!G41/'Datos de Indicador'!AX41))</f>
        <v>0</v>
      </c>
      <c r="N38" s="158">
        <f t="shared" si="4"/>
        <v>0</v>
      </c>
      <c r="O38" s="156">
        <f t="shared" si="5"/>
        <v>0</v>
      </c>
      <c r="P38" s="155">
        <f t="shared" si="6"/>
        <v>0</v>
      </c>
      <c r="Q38" s="285">
        <f>IF('Datos de Indicador'!I41="No dato","x",ROUND(IF('Datos de Indicador'!I41=0,0,IF(LOG('Datos de Indicador'!I41)&gt;Q$302,10,IF(LOG('Datos de Indicador'!I41)&lt;Q$301,0,10-(Q$302-LOG('Datos de Indicador'!I41))/(Q$302-Q$301)*10))),1))</f>
        <v>10</v>
      </c>
      <c r="R38" s="153">
        <f>IF('Datos de Indicador'!I41="No dato","x",IF('Datos de Indicador'!I41="No dato","x",( 'Datos de Indicador'!I41)/'Datos de Indicador'!AX41))</f>
        <v>2.8384827615788016E-4</v>
      </c>
      <c r="S38" s="154">
        <f t="shared" si="7"/>
        <v>10</v>
      </c>
      <c r="T38" s="289">
        <f>IF('Datos de Indicador'!J41="No dato","x",ROUND(IF('Datos de Indicador'!J41=0,0,IF(LOG('Datos de Indicador'!J41)&gt;T$302,10,IF(LOG('Datos de Indicador'!J41)&lt;T$301,0,10-(T$302-LOG('Datos de Indicador'!J41))/(T$302-T$301)*10))),1))</f>
        <v>10</v>
      </c>
      <c r="U38" s="307">
        <f>IF('Datos de Indicador'!J41="No dato","x",IF('Datos de Indicador'!J41="No dato","x", ('Datos de Indicador'!J41)/'Datos de Indicador'!AX41))</f>
        <v>3.4784660082227682E-4</v>
      </c>
      <c r="V38" s="289">
        <f t="shared" si="8"/>
        <v>10</v>
      </c>
      <c r="W38" s="292">
        <f t="shared" si="9"/>
        <v>10</v>
      </c>
      <c r="X38" s="289">
        <f>IF('Datos de Indicador'!K41="No dato","x",ROUND(IF('Datos de Indicador'!K41=0,0,IF(LOG('Datos de Indicador'!K41)&gt;X$302,10,IF(LOG('Datos de Indicador'!K41)&lt;X$301,0,10-(X$302-LOG('Datos de Indicador'!K41))/(X$302-X$301)*10))),1))</f>
        <v>10</v>
      </c>
      <c r="Y38" s="310">
        <f>IF('Datos de Indicador'!K41="No dato","x",IF('Datos de Indicador'!K41="No dato","x", ('Datos de Indicador'!K41)/'Datos de Indicador'!AX41))</f>
        <v>3.1960694585096819E-4</v>
      </c>
      <c r="Z38" s="289">
        <f t="shared" si="10"/>
        <v>10</v>
      </c>
      <c r="AA38" s="291">
        <f t="shared" si="11"/>
        <v>10</v>
      </c>
      <c r="AB38" s="155">
        <f t="shared" si="12"/>
        <v>10</v>
      </c>
      <c r="AC38" s="155">
        <v>0</v>
      </c>
      <c r="AD38" s="155">
        <f t="shared" si="13"/>
        <v>0</v>
      </c>
      <c r="AE38" s="155">
        <v>-0.423000007867813</v>
      </c>
      <c r="AF38" s="155">
        <f t="shared" si="14"/>
        <v>0.423000007867813</v>
      </c>
      <c r="AG38" s="155">
        <f t="shared" si="15"/>
        <v>4.336760114135755</v>
      </c>
      <c r="AH38" s="159">
        <f t="shared" si="16"/>
        <v>5.7227933523559598</v>
      </c>
      <c r="AI38" s="12"/>
      <c r="AJ38" s="12"/>
      <c r="AK38" s="12"/>
    </row>
    <row r="39" spans="1:37">
      <c r="A39" s="48" t="s">
        <v>142</v>
      </c>
      <c r="B39" s="46" t="s">
        <v>159</v>
      </c>
      <c r="C39" s="160">
        <v>319</v>
      </c>
      <c r="D39" s="285">
        <f>IF('Datos de Indicador'!E42="No dato","x",ROUND(IF('Datos de Indicador'!E42=0,0,IF(LOG('Datos de Indicador'!E42)&gt;D$302,10,IF(LOG('Datos de Indicador'!E42)&lt;D$301,0,10-(D$302-LOG('Datos de Indicador'!E42))/(D$302-D$301)*10))),1))</f>
        <v>10</v>
      </c>
      <c r="E39" s="153">
        <f>IF('Datos de Indicador'!E42="No dato","x",IF('Datos de Indicador'!E42="No dato","x", ('Datos de Indicador'!E42)/'Datos de Indicador'!AX42))</f>
        <v>1.5151992264691274E-2</v>
      </c>
      <c r="F39" s="154">
        <f t="shared" si="0"/>
        <v>10</v>
      </c>
      <c r="G39" s="155">
        <f t="shared" si="1"/>
        <v>10</v>
      </c>
      <c r="H39" s="285">
        <f>IF('Datos de Indicador'!F42="No dato","x",ROUND(IF('Datos de Indicador'!F42=0,0,IF(LOG('Datos de Indicador'!F42*1/40)&gt;H$302,10,IF(LOG('Datos de Indicador'!F42*1/40)&lt;H$301,0,10-(H$302-LOG('Datos de Indicador'!F42*1/40))/(H$302-H$301)*10))),1))</f>
        <v>0</v>
      </c>
      <c r="I39" s="153">
        <f>IF('Datos de Indicador'!F42="No dato","x",IF('Datos de Indicador'!F42="No dato","x",( 'Datos de Indicador'!F42*1/40)/'Datos de Indicador'!AX42))</f>
        <v>0</v>
      </c>
      <c r="J39" s="154">
        <f t="shared" si="2"/>
        <v>0</v>
      </c>
      <c r="K39" s="156">
        <f t="shared" si="3"/>
        <v>0</v>
      </c>
      <c r="L39" s="286">
        <f>IF('Datos de Indicador'!G42="No dato","x",ROUND(IF('Datos de Indicador'!G42=0,0,IF(LOG('Datos de Indicador'!G42)&gt;L$302,10,IF(LOG('Datos de Indicador'!G42)&lt;L$301,0,10-(L$302-LOG('Datos de Indicador'!G42))/(L$302-L$301)*10))),1))</f>
        <v>0</v>
      </c>
      <c r="M39" s="157">
        <f>IF('Datos de Indicador'!G42="No dato","x",IF('Datos de Indicador'!G42="No dato","x", 'Datos de Indicador'!G42/'Datos de Indicador'!AX42))</f>
        <v>0</v>
      </c>
      <c r="N39" s="158">
        <f t="shared" si="4"/>
        <v>0</v>
      </c>
      <c r="O39" s="156">
        <f t="shared" si="5"/>
        <v>0</v>
      </c>
      <c r="P39" s="155">
        <f t="shared" si="6"/>
        <v>0</v>
      </c>
      <c r="Q39" s="285">
        <f>IF('Datos de Indicador'!I42="No dato","x",ROUND(IF('Datos de Indicador'!I42=0,0,IF(LOG('Datos de Indicador'!I42)&gt;Q$302,10,IF(LOG('Datos de Indicador'!I42)&lt;Q$301,0,10-(Q$302-LOG('Datos de Indicador'!I42))/(Q$302-Q$301)*10))),1))</f>
        <v>10</v>
      </c>
      <c r="R39" s="153">
        <f>IF('Datos de Indicador'!I42="No dato","x",IF('Datos de Indicador'!I42="No dato","x",( 'Datos de Indicador'!I42)/'Datos de Indicador'!AX42))</f>
        <v>6.3446439327493109E-2</v>
      </c>
      <c r="S39" s="154">
        <f t="shared" si="7"/>
        <v>10</v>
      </c>
      <c r="T39" s="289">
        <f>IF('Datos de Indicador'!J42="No dato","x",ROUND(IF('Datos de Indicador'!J42=0,0,IF(LOG('Datos de Indicador'!J42)&gt;T$302,10,IF(LOG('Datos de Indicador'!J42)&lt;T$301,0,10-(T$302-LOG('Datos de Indicador'!J42))/(T$302-T$301)*10))),1))</f>
        <v>10</v>
      </c>
      <c r="U39" s="307">
        <f>IF('Datos de Indicador'!J42="No dato","x",IF('Datos de Indicador'!J42="No dato","x", ('Datos de Indicador'!J42)/'Datos de Indicador'!AX42))</f>
        <v>3.3600405786687236E-4</v>
      </c>
      <c r="V39" s="289">
        <f t="shared" si="8"/>
        <v>10</v>
      </c>
      <c r="W39" s="292">
        <f t="shared" si="9"/>
        <v>10</v>
      </c>
      <c r="X39" s="289">
        <f>IF('Datos de Indicador'!K42="No dato","x",ROUND(IF('Datos de Indicador'!K42=0,0,IF(LOG('Datos de Indicador'!K42)&gt;X$302,10,IF(LOG('Datos de Indicador'!K42)&lt;X$301,0,10-(X$302-LOG('Datos de Indicador'!K42))/(X$302-X$301)*10))),1))</f>
        <v>10</v>
      </c>
      <c r="Y39" s="310">
        <f>IF('Datos de Indicador'!K42="No dato","x",IF('Datos de Indicador'!K42="No dato","x", ('Datos de Indicador'!K42)/'Datos de Indicador'!AX42))</f>
        <v>3.1485746990078672E-4</v>
      </c>
      <c r="Z39" s="289">
        <f t="shared" si="10"/>
        <v>10</v>
      </c>
      <c r="AA39" s="291">
        <f t="shared" si="11"/>
        <v>10</v>
      </c>
      <c r="AB39" s="155">
        <f t="shared" si="12"/>
        <v>10</v>
      </c>
      <c r="AC39" s="155">
        <v>0</v>
      </c>
      <c r="AD39" s="155">
        <f t="shared" si="13"/>
        <v>0</v>
      </c>
      <c r="AE39" s="155">
        <v>-0.50160002708435103</v>
      </c>
      <c r="AF39" s="155">
        <f t="shared" si="14"/>
        <v>0.50160002708435103</v>
      </c>
      <c r="AG39" s="155">
        <f t="shared" si="15"/>
        <v>6.2604022759171567</v>
      </c>
      <c r="AH39" s="159">
        <f t="shared" si="16"/>
        <v>6.0434003793195261</v>
      </c>
      <c r="AI39" s="12"/>
      <c r="AJ39" s="12"/>
      <c r="AK39" s="12"/>
    </row>
    <row r="40" spans="1:37">
      <c r="A40" s="48" t="s">
        <v>142</v>
      </c>
      <c r="B40" s="46" t="s">
        <v>160</v>
      </c>
      <c r="C40" s="160">
        <v>320</v>
      </c>
      <c r="D40" s="285">
        <f>IF('Datos de Indicador'!E43="No dato","x",ROUND(IF('Datos de Indicador'!E43=0,0,IF(LOG('Datos de Indicador'!E43)&gt;D$302,10,IF(LOG('Datos de Indicador'!E43)&lt;D$301,0,10-(D$302-LOG('Datos de Indicador'!E43))/(D$302-D$301)*10))),1))</f>
        <v>0</v>
      </c>
      <c r="E40" s="153">
        <f>IF('Datos de Indicador'!E43="No dato","x",IF('Datos de Indicador'!E43="No dato","x", ('Datos de Indicador'!E43)/'Datos de Indicador'!AX43))</f>
        <v>0</v>
      </c>
      <c r="F40" s="154">
        <f t="shared" si="0"/>
        <v>0</v>
      </c>
      <c r="G40" s="155">
        <f t="shared" si="1"/>
        <v>0</v>
      </c>
      <c r="H40" s="285">
        <f>IF('Datos de Indicador'!F43="No dato","x",ROUND(IF('Datos de Indicador'!F43=0,0,IF(LOG('Datos de Indicador'!F43*1/40)&gt;H$302,10,IF(LOG('Datos de Indicador'!F43*1/40)&lt;H$301,0,10-(H$302-LOG('Datos de Indicador'!F43*1/40))/(H$302-H$301)*10))),1))</f>
        <v>0</v>
      </c>
      <c r="I40" s="153">
        <f>IF('Datos de Indicador'!F43="No dato","x",IF('Datos de Indicador'!F43="No dato","x",( 'Datos de Indicador'!F43*1/40)/'Datos de Indicador'!AX43))</f>
        <v>0</v>
      </c>
      <c r="J40" s="154">
        <f t="shared" si="2"/>
        <v>0</v>
      </c>
      <c r="K40" s="156">
        <f t="shared" si="3"/>
        <v>0</v>
      </c>
      <c r="L40" s="286">
        <f>IF('Datos de Indicador'!G43="No dato","x",ROUND(IF('Datos de Indicador'!G43=0,0,IF(LOG('Datos de Indicador'!G43)&gt;L$302,10,IF(LOG('Datos de Indicador'!G43)&lt;L$301,0,10-(L$302-LOG('Datos de Indicador'!G43))/(L$302-L$301)*10))),1))</f>
        <v>0</v>
      </c>
      <c r="M40" s="157">
        <f>IF('Datos de Indicador'!G43="No dato","x",IF('Datos de Indicador'!G43="No dato","x", 'Datos de Indicador'!G43/'Datos de Indicador'!AX43))</f>
        <v>0</v>
      </c>
      <c r="N40" s="158">
        <f t="shared" si="4"/>
        <v>0</v>
      </c>
      <c r="O40" s="156">
        <f t="shared" si="5"/>
        <v>0</v>
      </c>
      <c r="P40" s="155">
        <f t="shared" si="6"/>
        <v>0</v>
      </c>
      <c r="Q40" s="285">
        <f>IF('Datos de Indicador'!I43="No dato","x",ROUND(IF('Datos de Indicador'!I43=0,0,IF(LOG('Datos de Indicador'!I43)&gt;Q$302,10,IF(LOG('Datos de Indicador'!I43)&lt;Q$301,0,10-(Q$302-LOG('Datos de Indicador'!I43))/(Q$302-Q$301)*10))),1))</f>
        <v>0</v>
      </c>
      <c r="R40" s="153">
        <f>IF('Datos de Indicador'!I43="No dato","x",IF('Datos de Indicador'!I43="No dato","x",( 'Datos de Indicador'!I43)/'Datos de Indicador'!AX43))</f>
        <v>0</v>
      </c>
      <c r="S40" s="154">
        <f t="shared" si="7"/>
        <v>0</v>
      </c>
      <c r="T40" s="289">
        <f>IF('Datos de Indicador'!J43="No dato","x",ROUND(IF('Datos de Indicador'!J43=0,0,IF(LOG('Datos de Indicador'!J43)&gt;T$302,10,IF(LOG('Datos de Indicador'!J43)&lt;T$301,0,10-(T$302-LOG('Datos de Indicador'!J43))/(T$302-T$301)*10))),1))</f>
        <v>10</v>
      </c>
      <c r="U40" s="307">
        <f>IF('Datos de Indicador'!J43="No dato","x",IF('Datos de Indicador'!J43="No dato","x", ('Datos de Indicador'!J43)/'Datos de Indicador'!AX43))</f>
        <v>3.3622717293020816E-4</v>
      </c>
      <c r="V40" s="289">
        <f t="shared" si="8"/>
        <v>10</v>
      </c>
      <c r="W40" s="292">
        <f t="shared" si="9"/>
        <v>10</v>
      </c>
      <c r="X40" s="289">
        <f>IF('Datos de Indicador'!K43="No dato","x",ROUND(IF('Datos de Indicador'!K43=0,0,IF(LOG('Datos de Indicador'!K43)&gt;X$302,10,IF(LOG('Datos de Indicador'!K43)&lt;X$301,0,10-(X$302-LOG('Datos de Indicador'!K43))/(X$302-X$301)*10))),1))</f>
        <v>10</v>
      </c>
      <c r="Y40" s="310">
        <f>IF('Datos de Indicador'!K43="No dato","x",IF('Datos de Indicador'!K43="No dato","x", ('Datos de Indicador'!K43)/'Datos de Indicador'!AX43))</f>
        <v>3.1531165509137484E-4</v>
      </c>
      <c r="Z40" s="289">
        <f t="shared" si="10"/>
        <v>10</v>
      </c>
      <c r="AA40" s="291">
        <f t="shared" si="11"/>
        <v>10</v>
      </c>
      <c r="AB40" s="155">
        <f t="shared" si="12"/>
        <v>0</v>
      </c>
      <c r="AC40" s="155">
        <v>5.9999998658895E-2</v>
      </c>
      <c r="AD40" s="155">
        <f t="shared" si="13"/>
        <v>1.2765957161467022E-2</v>
      </c>
      <c r="AE40" s="155">
        <v>-0.43435999751090998</v>
      </c>
      <c r="AF40" s="155">
        <f t="shared" si="14"/>
        <v>0.43435999751090998</v>
      </c>
      <c r="AG40" s="155">
        <f t="shared" si="15"/>
        <v>4.6147823748512264</v>
      </c>
      <c r="AH40" s="159">
        <f t="shared" si="16"/>
        <v>4.1045913886687826</v>
      </c>
      <c r="AI40" s="12"/>
      <c r="AJ40" s="12"/>
      <c r="AK40" s="12"/>
    </row>
    <row r="41" spans="1:37">
      <c r="A41" s="48" t="s">
        <v>142</v>
      </c>
      <c r="B41" s="46" t="s">
        <v>161</v>
      </c>
      <c r="C41" s="160">
        <v>321</v>
      </c>
      <c r="D41" s="285">
        <f>IF('Datos de Indicador'!E44="No dato","x",ROUND(IF('Datos de Indicador'!E44=0,0,IF(LOG('Datos de Indicador'!E44)&gt;D$302,10,IF(LOG('Datos de Indicador'!E44)&lt;D$301,0,10-(D$302-LOG('Datos de Indicador'!E44))/(D$302-D$301)*10))),1))</f>
        <v>10</v>
      </c>
      <c r="E41" s="153">
        <f>IF('Datos de Indicador'!E44="No dato","x",IF('Datos de Indicador'!E44="No dato","x", ('Datos de Indicador'!E44)/'Datos de Indicador'!AX44))</f>
        <v>0.11135345374662375</v>
      </c>
      <c r="F41" s="154">
        <f t="shared" si="0"/>
        <v>10</v>
      </c>
      <c r="G41" s="155">
        <f t="shared" si="1"/>
        <v>10</v>
      </c>
      <c r="H41" s="285">
        <f>IF('Datos de Indicador'!F44="No dato","x",ROUND(IF('Datos de Indicador'!F44=0,0,IF(LOG('Datos de Indicador'!F44*1/40)&gt;H$302,10,IF(LOG('Datos de Indicador'!F44*1/40)&lt;H$301,0,10-(H$302-LOG('Datos de Indicador'!F44*1/40))/(H$302-H$301)*10))),1))</f>
        <v>0</v>
      </c>
      <c r="I41" s="153">
        <f>IF('Datos de Indicador'!F44="No dato","x",IF('Datos de Indicador'!F44="No dato","x",( 'Datos de Indicador'!F44*1/40)/'Datos de Indicador'!AX44))</f>
        <v>0</v>
      </c>
      <c r="J41" s="154">
        <f t="shared" si="2"/>
        <v>0</v>
      </c>
      <c r="K41" s="156">
        <f t="shared" si="3"/>
        <v>0</v>
      </c>
      <c r="L41" s="286">
        <f>IF('Datos de Indicador'!G44="No dato","x",ROUND(IF('Datos de Indicador'!G44=0,0,IF(LOG('Datos de Indicador'!G44)&gt;L$302,10,IF(LOG('Datos de Indicador'!G44)&lt;L$301,0,10-(L$302-LOG('Datos de Indicador'!G44))/(L$302-L$301)*10))),1))</f>
        <v>0</v>
      </c>
      <c r="M41" s="157">
        <f>IF('Datos de Indicador'!G44="No dato","x",IF('Datos de Indicador'!G44="No dato","x", 'Datos de Indicador'!G44/'Datos de Indicador'!AX44))</f>
        <v>0</v>
      </c>
      <c r="N41" s="158">
        <f t="shared" si="4"/>
        <v>0</v>
      </c>
      <c r="O41" s="156">
        <f t="shared" si="5"/>
        <v>0</v>
      </c>
      <c r="P41" s="155">
        <f t="shared" si="6"/>
        <v>0</v>
      </c>
      <c r="Q41" s="285">
        <f>IF('Datos de Indicador'!I44="No dato","x",ROUND(IF('Datos de Indicador'!I44=0,0,IF(LOG('Datos de Indicador'!I44)&gt;Q$302,10,IF(LOG('Datos de Indicador'!I44)&lt;Q$301,0,10-(Q$302-LOG('Datos de Indicador'!I44))/(Q$302-Q$301)*10))),1))</f>
        <v>10</v>
      </c>
      <c r="R41" s="153">
        <f>IF('Datos de Indicador'!I44="No dato","x",IF('Datos de Indicador'!I44="No dato","x",( 'Datos de Indicador'!I44)/'Datos de Indicador'!AX44))</f>
        <v>5.2402640432887074E-3</v>
      </c>
      <c r="S41" s="154">
        <f t="shared" si="7"/>
        <v>10</v>
      </c>
      <c r="T41" s="289">
        <f>IF('Datos de Indicador'!J44="No dato","x",ROUND(IF('Datos de Indicador'!J44=0,0,IF(LOG('Datos de Indicador'!J44)&gt;T$302,10,IF(LOG('Datos de Indicador'!J44)&lt;T$301,0,10-(T$302-LOG('Datos de Indicador'!J44))/(T$302-T$301)*10))),1))</f>
        <v>10</v>
      </c>
      <c r="U41" s="307">
        <f>IF('Datos de Indicador'!J44="No dato","x",IF('Datos de Indicador'!J44="No dato","x", ('Datos de Indicador'!J44)/'Datos de Indicador'!AX44))</f>
        <v>3.1954057326012919E-4</v>
      </c>
      <c r="V41" s="289">
        <f t="shared" si="8"/>
        <v>10</v>
      </c>
      <c r="W41" s="292">
        <f t="shared" si="9"/>
        <v>10</v>
      </c>
      <c r="X41" s="289">
        <f>IF('Datos de Indicador'!K44="No dato","x",ROUND(IF('Datos de Indicador'!K44=0,0,IF(LOG('Datos de Indicador'!K44)&gt;X$302,10,IF(LOG('Datos de Indicador'!K44)&lt;X$301,0,10-(X$302-LOG('Datos de Indicador'!K44))/(X$302-X$301)*10))),1))</f>
        <v>10</v>
      </c>
      <c r="Y41" s="310">
        <f>IF('Datos de Indicador'!K44="No dato","x",IF('Datos de Indicador'!K44="No dato","x", ('Datos de Indicador'!K44)/'Datos de Indicador'!AX44))</f>
        <v>3.0866501274135041E-4</v>
      </c>
      <c r="Z41" s="289">
        <f t="shared" si="10"/>
        <v>10</v>
      </c>
      <c r="AA41" s="291">
        <f t="shared" si="11"/>
        <v>10</v>
      </c>
      <c r="AB41" s="155">
        <f t="shared" si="12"/>
        <v>10</v>
      </c>
      <c r="AC41" s="155">
        <v>0</v>
      </c>
      <c r="AD41" s="155">
        <f t="shared" si="13"/>
        <v>0</v>
      </c>
      <c r="AE41" s="155">
        <v>-0.42899999022483798</v>
      </c>
      <c r="AF41" s="155">
        <f t="shared" si="14"/>
        <v>0.42899999022483798</v>
      </c>
      <c r="AG41" s="155">
        <f t="shared" si="15"/>
        <v>4.483602559557057</v>
      </c>
      <c r="AH41" s="159">
        <f t="shared" si="16"/>
        <v>5.7472670932595094</v>
      </c>
      <c r="AI41" s="12"/>
      <c r="AJ41" s="12"/>
      <c r="AK41" s="12"/>
    </row>
    <row r="42" spans="1:37">
      <c r="A42" s="48" t="s">
        <v>185</v>
      </c>
      <c r="B42" s="46" t="s">
        <v>162</v>
      </c>
      <c r="C42" s="160">
        <v>401</v>
      </c>
      <c r="D42" s="285">
        <f>IF('Datos de Indicador'!E45="No dato","x",ROUND(IF('Datos de Indicador'!E45=0,0,IF(LOG('Datos de Indicador'!E45)&gt;D$302,10,IF(LOG('Datos de Indicador'!E45)&lt;D$301,0,10-(D$302-LOG('Datos de Indicador'!E45))/(D$302-D$301)*10))),1))</f>
        <v>10</v>
      </c>
      <c r="E42" s="153">
        <f>IF('Datos de Indicador'!E45="No dato","x",IF('Datos de Indicador'!E45="No dato","x", ('Datos de Indicador'!E45)/'Datos de Indicador'!AX45))</f>
        <v>1.9921911233967523E-2</v>
      </c>
      <c r="F42" s="154">
        <f t="shared" si="0"/>
        <v>10</v>
      </c>
      <c r="G42" s="155">
        <f t="shared" si="1"/>
        <v>10</v>
      </c>
      <c r="H42" s="285">
        <f>IF('Datos de Indicador'!F45="No dato","x",ROUND(IF('Datos de Indicador'!F45=0,0,IF(LOG('Datos de Indicador'!F45*1/40)&gt;H$302,10,IF(LOG('Datos de Indicador'!F45*1/40)&lt;H$301,0,10-(H$302-LOG('Datos de Indicador'!F45*1/40))/(H$302-H$301)*10))),1))</f>
        <v>0</v>
      </c>
      <c r="I42" s="153">
        <f>IF('Datos de Indicador'!F45="No dato","x",IF('Datos de Indicador'!F45="No dato","x",( 'Datos de Indicador'!F45*1/40)/'Datos de Indicador'!AX45))</f>
        <v>0</v>
      </c>
      <c r="J42" s="154">
        <f t="shared" si="2"/>
        <v>0</v>
      </c>
      <c r="K42" s="156">
        <f t="shared" si="3"/>
        <v>0</v>
      </c>
      <c r="L42" s="286">
        <f>IF('Datos de Indicador'!G45="No dato","x",ROUND(IF('Datos de Indicador'!G45=0,0,IF(LOG('Datos de Indicador'!G45)&gt;L$302,10,IF(LOG('Datos de Indicador'!G45)&lt;L$301,0,10-(L$302-LOG('Datos de Indicador'!G45))/(L$302-L$301)*10))),1))</f>
        <v>0</v>
      </c>
      <c r="M42" s="157">
        <f>IF('Datos de Indicador'!G45="No dato","x",IF('Datos de Indicador'!G45="No dato","x", 'Datos de Indicador'!G45/'Datos de Indicador'!AX45))</f>
        <v>0</v>
      </c>
      <c r="N42" s="158">
        <f t="shared" si="4"/>
        <v>0</v>
      </c>
      <c r="O42" s="156">
        <f t="shared" si="5"/>
        <v>0</v>
      </c>
      <c r="P42" s="155">
        <f t="shared" si="6"/>
        <v>0</v>
      </c>
      <c r="Q42" s="285">
        <f>IF('Datos de Indicador'!I45="No dato","x",ROUND(IF('Datos de Indicador'!I45=0,0,IF(LOG('Datos de Indicador'!I45)&gt;Q$302,10,IF(LOG('Datos de Indicador'!I45)&lt;Q$301,0,10-(Q$302-LOG('Datos de Indicador'!I45))/(Q$302-Q$301)*10))),1))</f>
        <v>10</v>
      </c>
      <c r="R42" s="153">
        <f>IF('Datos de Indicador'!I45="No dato","x",IF('Datos de Indicador'!I45="No dato","x",( 'Datos de Indicador'!I45)/'Datos de Indicador'!AX45))</f>
        <v>1.8106495991932293E-2</v>
      </c>
      <c r="S42" s="154">
        <f t="shared" si="7"/>
        <v>10</v>
      </c>
      <c r="T42" s="289">
        <f>IF('Datos de Indicador'!J45="No dato","x",ROUND(IF('Datos de Indicador'!J45=0,0,IF(LOG('Datos de Indicador'!J45)&gt;T$302,10,IF(LOG('Datos de Indicador'!J45)&lt;T$301,0,10-(T$302-LOG('Datos de Indicador'!J45))/(T$302-T$301)*10))),1))</f>
        <v>10</v>
      </c>
      <c r="U42" s="307">
        <f>IF('Datos de Indicador'!J45="No dato","x",IF('Datos de Indicador'!J45="No dato","x", ('Datos de Indicador'!J45)/'Datos de Indicador'!AX45))</f>
        <v>3.47512116700132E-4</v>
      </c>
      <c r="V42" s="289">
        <f t="shared" si="8"/>
        <v>10</v>
      </c>
      <c r="W42" s="292">
        <f t="shared" si="9"/>
        <v>10</v>
      </c>
      <c r="X42" s="289">
        <f>IF('Datos de Indicador'!K45="No dato","x",ROUND(IF('Datos de Indicador'!K45=0,0,IF(LOG('Datos de Indicador'!K45)&gt;X$302,10,IF(LOG('Datos de Indicador'!K45)&lt;X$301,0,10-(X$302-LOG('Datos de Indicador'!K45))/(X$302-X$301)*10))),1))</f>
        <v>10</v>
      </c>
      <c r="Y42" s="310">
        <f>IF('Datos de Indicador'!K45="No dato","x",IF('Datos de Indicador'!K45="No dato","x", ('Datos de Indicador'!K45)/'Datos de Indicador'!AX45))</f>
        <v>2.8622558736351376E-4</v>
      </c>
      <c r="Z42" s="289">
        <f t="shared" si="10"/>
        <v>10</v>
      </c>
      <c r="AA42" s="291">
        <f t="shared" si="11"/>
        <v>10</v>
      </c>
      <c r="AB42" s="155">
        <f t="shared" si="12"/>
        <v>10</v>
      </c>
      <c r="AC42" s="155">
        <v>0</v>
      </c>
      <c r="AD42" s="155">
        <f t="shared" si="13"/>
        <v>0</v>
      </c>
      <c r="AE42" s="155">
        <v>-0.530719995498657</v>
      </c>
      <c r="AF42" s="155">
        <f t="shared" si="14"/>
        <v>0.530719995498657</v>
      </c>
      <c r="AG42" s="155">
        <f t="shared" si="15"/>
        <v>6.9730789336311974</v>
      </c>
      <c r="AH42" s="159">
        <f t="shared" si="16"/>
        <v>6.1621798222718667</v>
      </c>
      <c r="AI42" s="12"/>
      <c r="AJ42" s="12"/>
      <c r="AK42" s="12"/>
    </row>
    <row r="43" spans="1:37">
      <c r="A43" s="48" t="s">
        <v>185</v>
      </c>
      <c r="B43" s="46" t="s">
        <v>163</v>
      </c>
      <c r="C43" s="160">
        <v>402</v>
      </c>
      <c r="D43" s="285">
        <f>IF('Datos de Indicador'!E46="No dato","x",ROUND(IF('Datos de Indicador'!E46=0,0,IF(LOG('Datos de Indicador'!E46)&gt;D$302,10,IF(LOG('Datos de Indicador'!E46)&lt;D$301,0,10-(D$302-LOG('Datos de Indicador'!E46))/(D$302-D$301)*10))),1))</f>
        <v>10</v>
      </c>
      <c r="E43" s="153">
        <f>IF('Datos de Indicador'!E46="No dato","x",IF('Datos de Indicador'!E46="No dato","x", ('Datos de Indicador'!E46)/'Datos de Indicador'!AX46))</f>
        <v>4.0840149394859035E-3</v>
      </c>
      <c r="F43" s="154">
        <f t="shared" si="0"/>
        <v>10</v>
      </c>
      <c r="G43" s="155">
        <f t="shared" si="1"/>
        <v>10</v>
      </c>
      <c r="H43" s="285">
        <f>IF('Datos de Indicador'!F46="No dato","x",ROUND(IF('Datos de Indicador'!F46=0,0,IF(LOG('Datos de Indicador'!F46*1/40)&gt;H$302,10,IF(LOG('Datos de Indicador'!F46*1/40)&lt;H$301,0,10-(H$302-LOG('Datos de Indicador'!F46*1/40))/(H$302-H$301)*10))),1))</f>
        <v>0</v>
      </c>
      <c r="I43" s="153">
        <f>IF('Datos de Indicador'!F46="No dato","x",IF('Datos de Indicador'!F46="No dato","x",( 'Datos de Indicador'!F46*1/40)/'Datos de Indicador'!AX46))</f>
        <v>0</v>
      </c>
      <c r="J43" s="154">
        <f t="shared" si="2"/>
        <v>0</v>
      </c>
      <c r="K43" s="156">
        <f t="shared" si="3"/>
        <v>0</v>
      </c>
      <c r="L43" s="286">
        <f>IF('Datos de Indicador'!G46="No dato","x",ROUND(IF('Datos de Indicador'!G46=0,0,IF(LOG('Datos de Indicador'!G46)&gt;L$302,10,IF(LOG('Datos de Indicador'!G46)&lt;L$301,0,10-(L$302-LOG('Datos de Indicador'!G46))/(L$302-L$301)*10))),1))</f>
        <v>0</v>
      </c>
      <c r="M43" s="157">
        <f>IF('Datos de Indicador'!G46="No dato","x",IF('Datos de Indicador'!G46="No dato","x", 'Datos de Indicador'!G46/'Datos de Indicador'!AX46))</f>
        <v>0</v>
      </c>
      <c r="N43" s="158">
        <f t="shared" si="4"/>
        <v>0</v>
      </c>
      <c r="O43" s="156">
        <f t="shared" si="5"/>
        <v>0</v>
      </c>
      <c r="P43" s="155">
        <f t="shared" si="6"/>
        <v>0</v>
      </c>
      <c r="Q43" s="285">
        <f>IF('Datos de Indicador'!I46="No dato","x",ROUND(IF('Datos de Indicador'!I46=0,0,IF(LOG('Datos de Indicador'!I46)&gt;Q$302,10,IF(LOG('Datos de Indicador'!I46)&lt;Q$301,0,10-(Q$302-LOG('Datos de Indicador'!I46))/(Q$302-Q$301)*10))),1))</f>
        <v>10</v>
      </c>
      <c r="R43" s="153">
        <f>IF('Datos de Indicador'!I46="No dato","x",IF('Datos de Indicador'!I46="No dato","x",( 'Datos de Indicador'!I46)/'Datos de Indicador'!AX46))</f>
        <v>2.3311076112120448E-2</v>
      </c>
      <c r="S43" s="154">
        <f t="shared" si="7"/>
        <v>10</v>
      </c>
      <c r="T43" s="289">
        <f>IF('Datos de Indicador'!J46="No dato","x",ROUND(IF('Datos de Indicador'!J46=0,0,IF(LOG('Datos de Indicador'!J46)&gt;T$302,10,IF(LOG('Datos de Indicador'!J46)&lt;T$301,0,10-(T$302-LOG('Datos de Indicador'!J46))/(T$302-T$301)*10))),1))</f>
        <v>10</v>
      </c>
      <c r="U43" s="307">
        <f>IF('Datos de Indicador'!J46="No dato","x",IF('Datos de Indicador'!J46="No dato","x", ('Datos de Indicador'!J46)/'Datos de Indicador'!AX46))</f>
        <v>3.5327207376790039E-4</v>
      </c>
      <c r="V43" s="289">
        <f t="shared" si="8"/>
        <v>10</v>
      </c>
      <c r="W43" s="292">
        <f t="shared" si="9"/>
        <v>10</v>
      </c>
      <c r="X43" s="289">
        <f>IF('Datos de Indicador'!K46="No dato","x",ROUND(IF('Datos de Indicador'!K46=0,0,IF(LOG('Datos de Indicador'!K46)&gt;X$302,10,IF(LOG('Datos de Indicador'!K46)&lt;X$301,0,10-(X$302-LOG('Datos de Indicador'!K46))/(X$302-X$301)*10))),1))</f>
        <v>10</v>
      </c>
      <c r="Y43" s="310">
        <f>IF('Datos de Indicador'!K46="No dato","x",IF('Datos de Indicador'!K46="No dato","x", ('Datos de Indicador'!K46)/'Datos de Indicador'!AX46))</f>
        <v>2.8749444998499497E-4</v>
      </c>
      <c r="Z43" s="289">
        <f t="shared" si="10"/>
        <v>10</v>
      </c>
      <c r="AA43" s="291">
        <f t="shared" si="11"/>
        <v>10</v>
      </c>
      <c r="AB43" s="155">
        <f t="shared" si="12"/>
        <v>10</v>
      </c>
      <c r="AC43" s="155">
        <v>0</v>
      </c>
      <c r="AD43" s="155">
        <f t="shared" si="13"/>
        <v>0</v>
      </c>
      <c r="AE43" s="155">
        <v>-0.51627999544143699</v>
      </c>
      <c r="AF43" s="155">
        <f t="shared" si="14"/>
        <v>0.51627999544143699</v>
      </c>
      <c r="AG43" s="155">
        <f t="shared" si="15"/>
        <v>6.6196770744068454</v>
      </c>
      <c r="AH43" s="159">
        <f t="shared" si="16"/>
        <v>6.1032795124011407</v>
      </c>
      <c r="AI43" s="12"/>
      <c r="AJ43" s="12"/>
      <c r="AK43" s="12"/>
    </row>
    <row r="44" spans="1:37">
      <c r="A44" s="48" t="s">
        <v>185</v>
      </c>
      <c r="B44" s="46" t="s">
        <v>164</v>
      </c>
      <c r="C44" s="160">
        <v>403</v>
      </c>
      <c r="D44" s="285">
        <f>IF('Datos de Indicador'!E47="No dato","x",ROUND(IF('Datos de Indicador'!E47=0,0,IF(LOG('Datos de Indicador'!E47)&gt;D$302,10,IF(LOG('Datos de Indicador'!E47)&lt;D$301,0,10-(D$302-LOG('Datos de Indicador'!E47))/(D$302-D$301)*10))),1))</f>
        <v>10</v>
      </c>
      <c r="E44" s="153">
        <f>IF('Datos de Indicador'!E47="No dato","x",IF('Datos de Indicador'!E47="No dato","x", ('Datos de Indicador'!E47)/'Datos de Indicador'!AX47))</f>
        <v>1.373122805108535E-3</v>
      </c>
      <c r="F44" s="154">
        <f t="shared" si="0"/>
        <v>10</v>
      </c>
      <c r="G44" s="155">
        <f t="shared" si="1"/>
        <v>10</v>
      </c>
      <c r="H44" s="285">
        <f>IF('Datos de Indicador'!F47="No dato","x",ROUND(IF('Datos de Indicador'!F47=0,0,IF(LOG('Datos de Indicador'!F47*1/40)&gt;H$302,10,IF(LOG('Datos de Indicador'!F47*1/40)&lt;H$301,0,10-(H$302-LOG('Datos de Indicador'!F47*1/40))/(H$302-H$301)*10))),1))</f>
        <v>0</v>
      </c>
      <c r="I44" s="153">
        <f>IF('Datos de Indicador'!F47="No dato","x",IF('Datos de Indicador'!F47="No dato","x",( 'Datos de Indicador'!F47*1/40)/'Datos de Indicador'!AX47))</f>
        <v>0</v>
      </c>
      <c r="J44" s="154">
        <f t="shared" si="2"/>
        <v>0</v>
      </c>
      <c r="K44" s="156">
        <f t="shared" si="3"/>
        <v>0</v>
      </c>
      <c r="L44" s="286">
        <f>IF('Datos de Indicador'!G47="No dato","x",ROUND(IF('Datos de Indicador'!G47=0,0,IF(LOG('Datos de Indicador'!G47)&gt;L$302,10,IF(LOG('Datos de Indicador'!G47)&lt;L$301,0,10-(L$302-LOG('Datos de Indicador'!G47))/(L$302-L$301)*10))),1))</f>
        <v>0</v>
      </c>
      <c r="M44" s="157">
        <f>IF('Datos de Indicador'!G47="No dato","x",IF('Datos de Indicador'!G47="No dato","x", 'Datos de Indicador'!G47/'Datos de Indicador'!AX47))</f>
        <v>0</v>
      </c>
      <c r="N44" s="158">
        <f t="shared" si="4"/>
        <v>0</v>
      </c>
      <c r="O44" s="156">
        <f t="shared" si="5"/>
        <v>0</v>
      </c>
      <c r="P44" s="155">
        <f t="shared" si="6"/>
        <v>0</v>
      </c>
      <c r="Q44" s="285">
        <f>IF('Datos de Indicador'!I47="No dato","x",ROUND(IF('Datos de Indicador'!I47=0,0,IF(LOG('Datos de Indicador'!I47)&gt;Q$302,10,IF(LOG('Datos de Indicador'!I47)&lt;Q$301,0,10-(Q$302-LOG('Datos de Indicador'!I47))/(Q$302-Q$301)*10))),1))</f>
        <v>10</v>
      </c>
      <c r="R44" s="153">
        <f>IF('Datos de Indicador'!I47="No dato","x",IF('Datos de Indicador'!I47="No dato","x",( 'Datos de Indicador'!I47)/'Datos de Indicador'!AX47))</f>
        <v>1.463800726200608E-2</v>
      </c>
      <c r="S44" s="154">
        <f t="shared" si="7"/>
        <v>10</v>
      </c>
      <c r="T44" s="289">
        <f>IF('Datos de Indicador'!J47="No dato","x",ROUND(IF('Datos de Indicador'!J47=0,0,IF(LOG('Datos de Indicador'!J47)&gt;T$302,10,IF(LOG('Datos de Indicador'!J47)&lt;T$301,0,10-(T$302-LOG('Datos de Indicador'!J47))/(T$302-T$301)*10))),1))</f>
        <v>10</v>
      </c>
      <c r="U44" s="307">
        <f>IF('Datos de Indicador'!J47="No dato","x",IF('Datos de Indicador'!J47="No dato","x", ('Datos de Indicador'!J47)/'Datos de Indicador'!AX47))</f>
        <v>3.5644195382421176E-4</v>
      </c>
      <c r="V44" s="289">
        <f t="shared" si="8"/>
        <v>10</v>
      </c>
      <c r="W44" s="292">
        <f t="shared" si="9"/>
        <v>10</v>
      </c>
      <c r="X44" s="289">
        <f>IF('Datos de Indicador'!K47="No dato","x",ROUND(IF('Datos de Indicador'!K47=0,0,IF(LOG('Datos de Indicador'!K47)&gt;X$302,10,IF(LOG('Datos de Indicador'!K47)&lt;X$301,0,10-(X$302-LOG('Datos de Indicador'!K47))/(X$302-X$301)*10))),1))</f>
        <v>10</v>
      </c>
      <c r="Y44" s="310">
        <f>IF('Datos de Indicador'!K47="No dato","x",IF('Datos de Indicador'!K47="No dato","x", ('Datos de Indicador'!K47)/'Datos de Indicador'!AX47))</f>
        <v>2.8854836296120017E-4</v>
      </c>
      <c r="Z44" s="289">
        <f t="shared" si="10"/>
        <v>10</v>
      </c>
      <c r="AA44" s="291">
        <f t="shared" si="11"/>
        <v>10</v>
      </c>
      <c r="AB44" s="155">
        <f t="shared" si="12"/>
        <v>10</v>
      </c>
      <c r="AC44" s="155">
        <v>0</v>
      </c>
      <c r="AD44" s="155">
        <f t="shared" si="13"/>
        <v>0</v>
      </c>
      <c r="AE44" s="155">
        <v>-0.431999981403351</v>
      </c>
      <c r="AF44" s="155">
        <f t="shared" si="14"/>
        <v>0.431999981403351</v>
      </c>
      <c r="AG44" s="155">
        <f t="shared" si="15"/>
        <v>4.5570237822677218</v>
      </c>
      <c r="AH44" s="159">
        <f t="shared" si="16"/>
        <v>5.7595039637112864</v>
      </c>
      <c r="AI44" s="12"/>
      <c r="AJ44" s="12"/>
      <c r="AK44" s="12"/>
    </row>
    <row r="45" spans="1:37">
      <c r="A45" s="48" t="s">
        <v>185</v>
      </c>
      <c r="B45" s="46" t="s">
        <v>165</v>
      </c>
      <c r="C45" s="160">
        <v>404</v>
      </c>
      <c r="D45" s="285">
        <f>IF('Datos de Indicador'!E48="No dato","x",ROUND(IF('Datos de Indicador'!E48=0,0,IF(LOG('Datos de Indicador'!E48)&gt;D$302,10,IF(LOG('Datos de Indicador'!E48)&lt;D$301,0,10-(D$302-LOG('Datos de Indicador'!E48))/(D$302-D$301)*10))),1))</f>
        <v>10</v>
      </c>
      <c r="E45" s="153">
        <f>IF('Datos de Indicador'!E48="No dato","x",IF('Datos de Indicador'!E48="No dato","x", ('Datos de Indicador'!E48)/'Datos de Indicador'!AX48))</f>
        <v>4.5943410138926024E-3</v>
      </c>
      <c r="F45" s="154">
        <f t="shared" si="0"/>
        <v>10</v>
      </c>
      <c r="G45" s="155">
        <f t="shared" si="1"/>
        <v>10</v>
      </c>
      <c r="H45" s="285">
        <f>IF('Datos de Indicador'!F48="No dato","x",ROUND(IF('Datos de Indicador'!F48=0,0,IF(LOG('Datos de Indicador'!F48*1/40)&gt;H$302,10,IF(LOG('Datos de Indicador'!F48*1/40)&lt;H$301,0,10-(H$302-LOG('Datos de Indicador'!F48*1/40))/(H$302-H$301)*10))),1))</f>
        <v>0</v>
      </c>
      <c r="I45" s="153">
        <f>IF('Datos de Indicador'!F48="No dato","x",IF('Datos de Indicador'!F48="No dato","x",( 'Datos de Indicador'!F48*1/40)/'Datos de Indicador'!AX48))</f>
        <v>0</v>
      </c>
      <c r="J45" s="154">
        <f t="shared" si="2"/>
        <v>0</v>
      </c>
      <c r="K45" s="156">
        <f t="shared" si="3"/>
        <v>0</v>
      </c>
      <c r="L45" s="286">
        <f>IF('Datos de Indicador'!G48="No dato","x",ROUND(IF('Datos de Indicador'!G48=0,0,IF(LOG('Datos de Indicador'!G48)&gt;L$302,10,IF(LOG('Datos de Indicador'!G48)&lt;L$301,0,10-(L$302-LOG('Datos de Indicador'!G48))/(L$302-L$301)*10))),1))</f>
        <v>0</v>
      </c>
      <c r="M45" s="157">
        <f>IF('Datos de Indicador'!G48="No dato","x",IF('Datos de Indicador'!G48="No dato","x", 'Datos de Indicador'!G48/'Datos de Indicador'!AX48))</f>
        <v>0</v>
      </c>
      <c r="N45" s="158">
        <f t="shared" si="4"/>
        <v>0</v>
      </c>
      <c r="O45" s="156">
        <f t="shared" si="5"/>
        <v>0</v>
      </c>
      <c r="P45" s="155">
        <f t="shared" si="6"/>
        <v>0</v>
      </c>
      <c r="Q45" s="285">
        <f>IF('Datos de Indicador'!I48="No dato","x",ROUND(IF('Datos de Indicador'!I48=0,0,IF(LOG('Datos de Indicador'!I48)&gt;Q$302,10,IF(LOG('Datos de Indicador'!I48)&lt;Q$301,0,10-(Q$302-LOG('Datos de Indicador'!I48))/(Q$302-Q$301)*10))),1))</f>
        <v>10</v>
      </c>
      <c r="R45" s="153">
        <f>IF('Datos de Indicador'!I48="No dato","x",IF('Datos de Indicador'!I48="No dato","x",( 'Datos de Indicador'!I48)/'Datos de Indicador'!AX48))</f>
        <v>2.1727282197772327E-2</v>
      </c>
      <c r="S45" s="154">
        <f t="shared" si="7"/>
        <v>10</v>
      </c>
      <c r="T45" s="289">
        <f>IF('Datos de Indicador'!J48="No dato","x",ROUND(IF('Datos de Indicador'!J48=0,0,IF(LOG('Datos de Indicador'!J48)&gt;T$302,10,IF(LOG('Datos de Indicador'!J48)&lt;T$301,0,10-(T$302-LOG('Datos de Indicador'!J48))/(T$302-T$301)*10))),1))</f>
        <v>10</v>
      </c>
      <c r="U45" s="307">
        <f>IF('Datos de Indicador'!J48="No dato","x",IF('Datos de Indicador'!J48="No dato","x", ('Datos de Indicador'!J48)/'Datos de Indicador'!AX48))</f>
        <v>3.395360175623617E-4</v>
      </c>
      <c r="V45" s="289">
        <f t="shared" si="8"/>
        <v>10</v>
      </c>
      <c r="W45" s="292">
        <f t="shared" si="9"/>
        <v>10</v>
      </c>
      <c r="X45" s="289">
        <f>IF('Datos de Indicador'!K48="No dato","x",ROUND(IF('Datos de Indicador'!K48=0,0,IF(LOG('Datos de Indicador'!K48)&gt;X$302,10,IF(LOG('Datos de Indicador'!K48)&lt;X$301,0,10-(X$302-LOG('Datos de Indicador'!K48))/(X$302-X$301)*10))),1))</f>
        <v>10</v>
      </c>
      <c r="Y45" s="310">
        <f>IF('Datos de Indicador'!K48="No dato","x",IF('Datos de Indicador'!K48="No dato","x", ('Datos de Indicador'!K48)/'Datos de Indicador'!AX48))</f>
        <v>2.8285779666733726E-4</v>
      </c>
      <c r="Z45" s="289">
        <f t="shared" si="10"/>
        <v>10</v>
      </c>
      <c r="AA45" s="291">
        <f t="shared" si="11"/>
        <v>10</v>
      </c>
      <c r="AB45" s="155">
        <f t="shared" si="12"/>
        <v>10</v>
      </c>
      <c r="AC45" s="155">
        <v>0</v>
      </c>
      <c r="AD45" s="155">
        <f t="shared" si="13"/>
        <v>0</v>
      </c>
      <c r="AE45" s="155">
        <v>-0.47396001219749501</v>
      </c>
      <c r="AF45" s="155">
        <f t="shared" si="14"/>
        <v>0.47396001219749501</v>
      </c>
      <c r="AG45" s="155">
        <f t="shared" si="15"/>
        <v>5.5839457238882915</v>
      </c>
      <c r="AH45" s="159">
        <f t="shared" si="16"/>
        <v>5.9306576206480486</v>
      </c>
      <c r="AI45" s="12"/>
      <c r="AJ45" s="12"/>
      <c r="AK45" s="12"/>
    </row>
    <row r="46" spans="1:37">
      <c r="A46" s="48" t="s">
        <v>185</v>
      </c>
      <c r="B46" s="46" t="s">
        <v>166</v>
      </c>
      <c r="C46" s="160">
        <v>405</v>
      </c>
      <c r="D46" s="285">
        <f>IF('Datos de Indicador'!E49="No dato","x",ROUND(IF('Datos de Indicador'!E49=0,0,IF(LOG('Datos de Indicador'!E49)&gt;D$302,10,IF(LOG('Datos de Indicador'!E49)&lt;D$301,0,10-(D$302-LOG('Datos de Indicador'!E49))/(D$302-D$301)*10))),1))</f>
        <v>10</v>
      </c>
      <c r="E46" s="153">
        <f>IF('Datos de Indicador'!E49="No dato","x",IF('Datos de Indicador'!E49="No dato","x", ('Datos de Indicador'!E49)/'Datos de Indicador'!AX49))</f>
        <v>0.36366817786080263</v>
      </c>
      <c r="F46" s="154">
        <f t="shared" si="0"/>
        <v>10</v>
      </c>
      <c r="G46" s="155">
        <f t="shared" si="1"/>
        <v>10</v>
      </c>
      <c r="H46" s="285">
        <f>IF('Datos de Indicador'!F49="No dato","x",ROUND(IF('Datos de Indicador'!F49=0,0,IF(LOG('Datos de Indicador'!F49*1/40)&gt;H$302,10,IF(LOG('Datos de Indicador'!F49*1/40)&lt;H$301,0,10-(H$302-LOG('Datos de Indicador'!F49*1/40))/(H$302-H$301)*10))),1))</f>
        <v>0</v>
      </c>
      <c r="I46" s="153">
        <f>IF('Datos de Indicador'!F49="No dato","x",IF('Datos de Indicador'!F49="No dato","x",( 'Datos de Indicador'!F49*1/40)/'Datos de Indicador'!AX49))</f>
        <v>0</v>
      </c>
      <c r="J46" s="154">
        <f t="shared" si="2"/>
        <v>0</v>
      </c>
      <c r="K46" s="156">
        <f t="shared" si="3"/>
        <v>0</v>
      </c>
      <c r="L46" s="286">
        <f>IF('Datos de Indicador'!G49="No dato","x",ROUND(IF('Datos de Indicador'!G49=0,0,IF(LOG('Datos de Indicador'!G49)&gt;L$302,10,IF(LOG('Datos de Indicador'!G49)&lt;L$301,0,10-(L$302-LOG('Datos de Indicador'!G49))/(L$302-L$301)*10))),1))</f>
        <v>0</v>
      </c>
      <c r="M46" s="157">
        <f>IF('Datos de Indicador'!G49="No dato","x",IF('Datos de Indicador'!G49="No dato","x", 'Datos de Indicador'!G49/'Datos de Indicador'!AX49))</f>
        <v>0</v>
      </c>
      <c r="N46" s="158">
        <f t="shared" si="4"/>
        <v>0</v>
      </c>
      <c r="O46" s="156">
        <f t="shared" si="5"/>
        <v>0</v>
      </c>
      <c r="P46" s="155">
        <f t="shared" si="6"/>
        <v>0</v>
      </c>
      <c r="Q46" s="285">
        <f>IF('Datos de Indicador'!I49="No dato","x",ROUND(IF('Datos de Indicador'!I49=0,0,IF(LOG('Datos de Indicador'!I49)&gt;Q$302,10,IF(LOG('Datos de Indicador'!I49)&lt;Q$301,0,10-(Q$302-LOG('Datos de Indicador'!I49))/(Q$302-Q$301)*10))),1))</f>
        <v>10</v>
      </c>
      <c r="R46" s="153">
        <f>IF('Datos de Indicador'!I49="No dato","x",IF('Datos de Indicador'!I49="No dato","x",( 'Datos de Indicador'!I49)/'Datos de Indicador'!AX49))</f>
        <v>1.8107503700759173E-2</v>
      </c>
      <c r="S46" s="154">
        <f t="shared" si="7"/>
        <v>10</v>
      </c>
      <c r="T46" s="289">
        <f>IF('Datos de Indicador'!J49="No dato","x",ROUND(IF('Datos de Indicador'!J49=0,0,IF(LOG('Datos de Indicador'!J49)&gt;T$302,10,IF(LOG('Datos de Indicador'!J49)&lt;T$301,0,10-(T$302-LOG('Datos de Indicador'!J49))/(T$302-T$301)*10))),1))</f>
        <v>10</v>
      </c>
      <c r="U46" s="307">
        <f>IF('Datos de Indicador'!J49="No dato","x",IF('Datos de Indicador'!J49="No dato","x", ('Datos de Indicador'!J49)/'Datos de Indicador'!AX49))</f>
        <v>3.5016985692023676E-4</v>
      </c>
      <c r="V46" s="289">
        <f t="shared" si="8"/>
        <v>10</v>
      </c>
      <c r="W46" s="292">
        <f t="shared" si="9"/>
        <v>10</v>
      </c>
      <c r="X46" s="289">
        <f>IF('Datos de Indicador'!K49="No dato","x",ROUND(IF('Datos de Indicador'!K49=0,0,IF(LOG('Datos de Indicador'!K49)&gt;X$302,10,IF(LOG('Datos de Indicador'!K49)&lt;X$301,0,10-(X$302-LOG('Datos de Indicador'!K49))/(X$302-X$301)*10))),1))</f>
        <v>10</v>
      </c>
      <c r="Y46" s="310">
        <f>IF('Datos de Indicador'!K49="No dato","x",IF('Datos de Indicador'!K49="No dato","x", ('Datos de Indicador'!K49)/'Datos de Indicador'!AX49))</f>
        <v>2.8664413333939515E-4</v>
      </c>
      <c r="Z46" s="289">
        <f t="shared" si="10"/>
        <v>10</v>
      </c>
      <c r="AA46" s="291">
        <f t="shared" si="11"/>
        <v>10</v>
      </c>
      <c r="AB46" s="155">
        <f t="shared" si="12"/>
        <v>10</v>
      </c>
      <c r="AC46" s="155">
        <v>0</v>
      </c>
      <c r="AD46" s="155">
        <f t="shared" si="13"/>
        <v>0</v>
      </c>
      <c r="AE46" s="155">
        <v>-0.437599986791611</v>
      </c>
      <c r="AF46" s="155">
        <f t="shared" si="14"/>
        <v>0.437599986791611</v>
      </c>
      <c r="AG46" s="155">
        <f t="shared" si="15"/>
        <v>4.6940772662036814</v>
      </c>
      <c r="AH46" s="159">
        <f t="shared" si="16"/>
        <v>5.7823462110339463</v>
      </c>
      <c r="AI46" s="12"/>
      <c r="AJ46" s="12"/>
      <c r="AK46" s="12"/>
    </row>
    <row r="47" spans="1:37">
      <c r="A47" s="48" t="s">
        <v>185</v>
      </c>
      <c r="B47" s="46" t="s">
        <v>167</v>
      </c>
      <c r="C47" s="160">
        <v>406</v>
      </c>
      <c r="D47" s="285">
        <f>IF('Datos de Indicador'!E50="No dato","x",ROUND(IF('Datos de Indicador'!E50=0,0,IF(LOG('Datos de Indicador'!E50)&gt;D$302,10,IF(LOG('Datos de Indicador'!E50)&lt;D$301,0,10-(D$302-LOG('Datos de Indicador'!E50))/(D$302-D$301)*10))),1))</f>
        <v>10</v>
      </c>
      <c r="E47" s="153">
        <f>IF('Datos de Indicador'!E50="No dato","x",IF('Datos de Indicador'!E50="No dato","x", ('Datos de Indicador'!E50)/'Datos de Indicador'!AX50))</f>
        <v>7.5279607749693435E-4</v>
      </c>
      <c r="F47" s="154">
        <f t="shared" si="0"/>
        <v>10</v>
      </c>
      <c r="G47" s="155">
        <f t="shared" si="1"/>
        <v>10</v>
      </c>
      <c r="H47" s="285">
        <f>IF('Datos de Indicador'!F50="No dato","x",ROUND(IF('Datos de Indicador'!F50=0,0,IF(LOG('Datos de Indicador'!F50*1/40)&gt;H$302,10,IF(LOG('Datos de Indicador'!F50*1/40)&lt;H$301,0,10-(H$302-LOG('Datos de Indicador'!F50*1/40))/(H$302-H$301)*10))),1))</f>
        <v>0</v>
      </c>
      <c r="I47" s="153">
        <f>IF('Datos de Indicador'!F50="No dato","x",IF('Datos de Indicador'!F50="No dato","x",( 'Datos de Indicador'!F50*1/40)/'Datos de Indicador'!AX50))</f>
        <v>0</v>
      </c>
      <c r="J47" s="154">
        <f t="shared" si="2"/>
        <v>0</v>
      </c>
      <c r="K47" s="156">
        <f t="shared" si="3"/>
        <v>0</v>
      </c>
      <c r="L47" s="286">
        <f>IF('Datos de Indicador'!G50="No dato","x",ROUND(IF('Datos de Indicador'!G50=0,0,IF(LOG('Datos de Indicador'!G50)&gt;L$302,10,IF(LOG('Datos de Indicador'!G50)&lt;L$301,0,10-(L$302-LOG('Datos de Indicador'!G50))/(L$302-L$301)*10))),1))</f>
        <v>0</v>
      </c>
      <c r="M47" s="157">
        <f>IF('Datos de Indicador'!G50="No dato","x",IF('Datos de Indicador'!G50="No dato","x", 'Datos de Indicador'!G50/'Datos de Indicador'!AX50))</f>
        <v>0</v>
      </c>
      <c r="N47" s="158">
        <f t="shared" si="4"/>
        <v>0</v>
      </c>
      <c r="O47" s="156">
        <f t="shared" si="5"/>
        <v>0</v>
      </c>
      <c r="P47" s="155">
        <f t="shared" si="6"/>
        <v>0</v>
      </c>
      <c r="Q47" s="285">
        <f>IF('Datos de Indicador'!I50="No dato","x",ROUND(IF('Datos de Indicador'!I50=0,0,IF(LOG('Datos de Indicador'!I50)&gt;Q$302,10,IF(LOG('Datos de Indicador'!I50)&lt;Q$301,0,10-(Q$302-LOG('Datos de Indicador'!I50))/(Q$302-Q$301)*10))),1))</f>
        <v>10</v>
      </c>
      <c r="R47" s="153">
        <f>IF('Datos de Indicador'!I50="No dato","x",IF('Datos de Indicador'!I50="No dato","x",( 'Datos de Indicador'!I50)/'Datos de Indicador'!AX50))</f>
        <v>1.6486856242701454E-2</v>
      </c>
      <c r="S47" s="154">
        <f t="shared" si="7"/>
        <v>10</v>
      </c>
      <c r="T47" s="289">
        <f>IF('Datos de Indicador'!J50="No dato","x",ROUND(IF('Datos de Indicador'!J50=0,0,IF(LOG('Datos de Indicador'!J50)&gt;T$302,10,IF(LOG('Datos de Indicador'!J50)&lt;T$301,0,10-(T$302-LOG('Datos de Indicador'!J50))/(T$302-T$301)*10))),1))</f>
        <v>10</v>
      </c>
      <c r="U47" s="307">
        <f>IF('Datos de Indicador'!J50="No dato","x",IF('Datos de Indicador'!J50="No dato","x", ('Datos de Indicador'!J50)/'Datos de Indicador'!AX50))</f>
        <v>3.4329367570415988E-4</v>
      </c>
      <c r="V47" s="289">
        <f t="shared" si="8"/>
        <v>10</v>
      </c>
      <c r="W47" s="292">
        <f t="shared" si="9"/>
        <v>10</v>
      </c>
      <c r="X47" s="289">
        <f>IF('Datos de Indicador'!K50="No dato","x",ROUND(IF('Datos de Indicador'!K50=0,0,IF(LOG('Datos de Indicador'!K50)&gt;X$302,10,IF(LOG('Datos de Indicador'!K50)&lt;X$301,0,10-(X$302-LOG('Datos de Indicador'!K50))/(X$302-X$301)*10))),1))</f>
        <v>10</v>
      </c>
      <c r="Y47" s="310">
        <f>IF('Datos de Indicador'!K50="No dato","x",IF('Datos de Indicador'!K50="No dato","x", ('Datos de Indicador'!K50)/'Datos de Indicador'!AX50))</f>
        <v>2.8416746679774167E-4</v>
      </c>
      <c r="Z47" s="289">
        <f t="shared" si="10"/>
        <v>10</v>
      </c>
      <c r="AA47" s="291">
        <f t="shared" si="11"/>
        <v>10</v>
      </c>
      <c r="AB47" s="155">
        <f t="shared" si="12"/>
        <v>10</v>
      </c>
      <c r="AC47" s="155">
        <v>0</v>
      </c>
      <c r="AD47" s="155">
        <f t="shared" si="13"/>
        <v>0</v>
      </c>
      <c r="AE47" s="155">
        <v>-0.42491999268531799</v>
      </c>
      <c r="AF47" s="155">
        <f t="shared" si="14"/>
        <v>0.42491999268531799</v>
      </c>
      <c r="AG47" s="155">
        <f t="shared" si="15"/>
        <v>4.3837494632701084</v>
      </c>
      <c r="AH47" s="159">
        <f t="shared" si="16"/>
        <v>5.7306249105450178</v>
      </c>
      <c r="AI47" s="12"/>
      <c r="AJ47" s="12"/>
      <c r="AK47" s="12"/>
    </row>
    <row r="48" spans="1:37">
      <c r="A48" s="48" t="s">
        <v>185</v>
      </c>
      <c r="B48" s="46" t="s">
        <v>168</v>
      </c>
      <c r="C48" s="160">
        <v>407</v>
      </c>
      <c r="D48" s="285">
        <f>IF('Datos de Indicador'!E51="No dato","x",ROUND(IF('Datos de Indicador'!E51=0,0,IF(LOG('Datos de Indicador'!E51)&gt;D$302,10,IF(LOG('Datos de Indicador'!E51)&lt;D$301,0,10-(D$302-LOG('Datos de Indicador'!E51))/(D$302-D$301)*10))),1))</f>
        <v>10</v>
      </c>
      <c r="E48" s="153">
        <f>IF('Datos de Indicador'!E51="No dato","x",IF('Datos de Indicador'!E51="No dato","x", ('Datos de Indicador'!E51)/'Datos de Indicador'!AX51))</f>
        <v>1.3780473748808465E-2</v>
      </c>
      <c r="F48" s="154">
        <f t="shared" si="0"/>
        <v>10</v>
      </c>
      <c r="G48" s="155">
        <f t="shared" si="1"/>
        <v>10</v>
      </c>
      <c r="H48" s="285">
        <f>IF('Datos de Indicador'!F51="No dato","x",ROUND(IF('Datos de Indicador'!F51=0,0,IF(LOG('Datos de Indicador'!F51*1/40)&gt;H$302,10,IF(LOG('Datos de Indicador'!F51*1/40)&lt;H$301,0,10-(H$302-LOG('Datos de Indicador'!F51*1/40))/(H$302-H$301)*10))),1))</f>
        <v>0</v>
      </c>
      <c r="I48" s="153">
        <f>IF('Datos de Indicador'!F51="No dato","x",IF('Datos de Indicador'!F51="No dato","x",( 'Datos de Indicador'!F51*1/40)/'Datos de Indicador'!AX51))</f>
        <v>0</v>
      </c>
      <c r="J48" s="154">
        <f t="shared" si="2"/>
        <v>0</v>
      </c>
      <c r="K48" s="156">
        <f t="shared" si="3"/>
        <v>0</v>
      </c>
      <c r="L48" s="286">
        <f>IF('Datos de Indicador'!G51="No dato","x",ROUND(IF('Datos de Indicador'!G51=0,0,IF(LOG('Datos de Indicador'!G51)&gt;L$302,10,IF(LOG('Datos de Indicador'!G51)&lt;L$301,0,10-(L$302-LOG('Datos de Indicador'!G51))/(L$302-L$301)*10))),1))</f>
        <v>0</v>
      </c>
      <c r="M48" s="157">
        <f>IF('Datos de Indicador'!G51="No dato","x",IF('Datos de Indicador'!G51="No dato","x", 'Datos de Indicador'!G51/'Datos de Indicador'!AX51))</f>
        <v>0</v>
      </c>
      <c r="N48" s="158">
        <f t="shared" si="4"/>
        <v>0</v>
      </c>
      <c r="O48" s="156">
        <f t="shared" si="5"/>
        <v>0</v>
      </c>
      <c r="P48" s="155">
        <f t="shared" si="6"/>
        <v>0</v>
      </c>
      <c r="Q48" s="285">
        <f>IF('Datos de Indicador'!I51="No dato","x",ROUND(IF('Datos de Indicador'!I51=0,0,IF(LOG('Datos de Indicador'!I51)&gt;Q$302,10,IF(LOG('Datos de Indicador'!I51)&lt;Q$301,0,10-(Q$302-LOG('Datos de Indicador'!I51))/(Q$302-Q$301)*10))),1))</f>
        <v>0</v>
      </c>
      <c r="R48" s="153">
        <f>IF('Datos de Indicador'!I51="No dato","x",IF('Datos de Indicador'!I51="No dato","x",( 'Datos de Indicador'!I51)/'Datos de Indicador'!AX51))</f>
        <v>0</v>
      </c>
      <c r="S48" s="154">
        <f t="shared" si="7"/>
        <v>0</v>
      </c>
      <c r="T48" s="289">
        <f>IF('Datos de Indicador'!J51="No dato","x",ROUND(IF('Datos de Indicador'!J51=0,0,IF(LOG('Datos de Indicador'!J51)&gt;T$302,10,IF(LOG('Datos de Indicador'!J51)&lt;T$301,0,10-(T$302-LOG('Datos de Indicador'!J51))/(T$302-T$301)*10))),1))</f>
        <v>10</v>
      </c>
      <c r="U48" s="307">
        <f>IF('Datos de Indicador'!J51="No dato","x",IF('Datos de Indicador'!J51="No dato","x", ('Datos de Indicador'!J51)/'Datos de Indicador'!AX51))</f>
        <v>3.3993844505224074E-4</v>
      </c>
      <c r="V48" s="289">
        <f t="shared" si="8"/>
        <v>10</v>
      </c>
      <c r="W48" s="292">
        <f t="shared" si="9"/>
        <v>10</v>
      </c>
      <c r="X48" s="289">
        <f>IF('Datos de Indicador'!K51="No dato","x",ROUND(IF('Datos de Indicador'!K51=0,0,IF(LOG('Datos de Indicador'!K51)&gt;X$302,10,IF(LOG('Datos de Indicador'!K51)&lt;X$301,0,10-(X$302-LOG('Datos de Indicador'!K51))/(X$302-X$301)*10))),1))</f>
        <v>10</v>
      </c>
      <c r="Y48" s="310">
        <f>IF('Datos de Indicador'!K51="No dato","x",IF('Datos de Indicador'!K51="No dato","x", ('Datos de Indicador'!K51)/'Datos de Indicador'!AX51))</f>
        <v>2.8290806900511907E-4</v>
      </c>
      <c r="Z48" s="289">
        <f t="shared" si="10"/>
        <v>10</v>
      </c>
      <c r="AA48" s="291">
        <f t="shared" si="11"/>
        <v>10</v>
      </c>
      <c r="AB48" s="155">
        <f t="shared" si="12"/>
        <v>0</v>
      </c>
      <c r="AC48" s="155">
        <v>0</v>
      </c>
      <c r="AD48" s="155">
        <f t="shared" si="13"/>
        <v>0</v>
      </c>
      <c r="AE48" s="155">
        <v>-0.42052000761032099</v>
      </c>
      <c r="AF48" s="155">
        <f t="shared" si="14"/>
        <v>0.42052000761032099</v>
      </c>
      <c r="AG48" s="155">
        <f t="shared" si="15"/>
        <v>4.2760650519195798</v>
      </c>
      <c r="AH48" s="159">
        <f t="shared" si="16"/>
        <v>5.7126775086532637</v>
      </c>
      <c r="AI48" s="12"/>
      <c r="AJ48" s="12"/>
      <c r="AK48" s="12"/>
    </row>
    <row r="49" spans="1:37">
      <c r="A49" s="48" t="s">
        <v>185</v>
      </c>
      <c r="B49" s="46" t="s">
        <v>169</v>
      </c>
      <c r="C49" s="160">
        <v>408</v>
      </c>
      <c r="D49" s="285">
        <f>IF('Datos de Indicador'!E52="No dato","x",ROUND(IF('Datos de Indicador'!E52=0,0,IF(LOG('Datos de Indicador'!E52)&gt;D$302,10,IF(LOG('Datos de Indicador'!E52)&lt;D$301,0,10-(D$302-LOG('Datos de Indicador'!E52))/(D$302-D$301)*10))),1))</f>
        <v>10</v>
      </c>
      <c r="E49" s="153">
        <f>IF('Datos de Indicador'!E52="No dato","x",IF('Datos de Indicador'!E52="No dato","x", ('Datos de Indicador'!E52)/'Datos de Indicador'!AX52))</f>
        <v>2.204293964643125E-2</v>
      </c>
      <c r="F49" s="154">
        <f t="shared" si="0"/>
        <v>10</v>
      </c>
      <c r="G49" s="155">
        <f t="shared" si="1"/>
        <v>10</v>
      </c>
      <c r="H49" s="285">
        <f>IF('Datos de Indicador'!F52="No dato","x",ROUND(IF('Datos de Indicador'!F52=0,0,IF(LOG('Datos de Indicador'!F52*1/40)&gt;H$302,10,IF(LOG('Datos de Indicador'!F52*1/40)&lt;H$301,0,10-(H$302-LOG('Datos de Indicador'!F52*1/40))/(H$302-H$301)*10))),1))</f>
        <v>0</v>
      </c>
      <c r="I49" s="153">
        <f>IF('Datos de Indicador'!F52="No dato","x",IF('Datos de Indicador'!F52="No dato","x",( 'Datos de Indicador'!F52*1/40)/'Datos de Indicador'!AX52))</f>
        <v>0</v>
      </c>
      <c r="J49" s="154">
        <f t="shared" si="2"/>
        <v>0</v>
      </c>
      <c r="K49" s="156">
        <f t="shared" si="3"/>
        <v>0</v>
      </c>
      <c r="L49" s="286">
        <f>IF('Datos de Indicador'!G52="No dato","x",ROUND(IF('Datos de Indicador'!G52=0,0,IF(LOG('Datos de Indicador'!G52)&gt;L$302,10,IF(LOG('Datos de Indicador'!G52)&lt;L$301,0,10-(L$302-LOG('Datos de Indicador'!G52))/(L$302-L$301)*10))),1))</f>
        <v>0</v>
      </c>
      <c r="M49" s="157">
        <f>IF('Datos de Indicador'!G52="No dato","x",IF('Datos de Indicador'!G52="No dato","x", 'Datos de Indicador'!G52/'Datos de Indicador'!AX52))</f>
        <v>0</v>
      </c>
      <c r="N49" s="158">
        <f t="shared" si="4"/>
        <v>0</v>
      </c>
      <c r="O49" s="156">
        <f t="shared" si="5"/>
        <v>0</v>
      </c>
      <c r="P49" s="155">
        <f t="shared" si="6"/>
        <v>0</v>
      </c>
      <c r="Q49" s="285">
        <f>IF('Datos de Indicador'!I52="No dato","x",ROUND(IF('Datos de Indicador'!I52=0,0,IF(LOG('Datos de Indicador'!I52)&gt;Q$302,10,IF(LOG('Datos de Indicador'!I52)&lt;Q$301,0,10-(Q$302-LOG('Datos de Indicador'!I52))/(Q$302-Q$301)*10))),1))</f>
        <v>0</v>
      </c>
      <c r="R49" s="153">
        <f>IF('Datos de Indicador'!I52="No dato","x",IF('Datos de Indicador'!I52="No dato","x",( 'Datos de Indicador'!I52)/'Datos de Indicador'!AX52))</f>
        <v>0</v>
      </c>
      <c r="S49" s="154">
        <f t="shared" si="7"/>
        <v>0</v>
      </c>
      <c r="T49" s="289">
        <f>IF('Datos de Indicador'!J52="No dato","x",ROUND(IF('Datos de Indicador'!J52=0,0,IF(LOG('Datos de Indicador'!J52)&gt;T$302,10,IF(LOG('Datos de Indicador'!J52)&lt;T$301,0,10-(T$302-LOG('Datos de Indicador'!J52))/(T$302-T$301)*10))),1))</f>
        <v>10</v>
      </c>
      <c r="U49" s="307">
        <f>IF('Datos de Indicador'!J52="No dato","x",IF('Datos de Indicador'!J52="No dato","x", ('Datos de Indicador'!J52)/'Datos de Indicador'!AX52))</f>
        <v>3.5714852532733768E-4</v>
      </c>
      <c r="V49" s="289">
        <f t="shared" si="8"/>
        <v>10</v>
      </c>
      <c r="W49" s="292">
        <f t="shared" si="9"/>
        <v>10</v>
      </c>
      <c r="X49" s="289">
        <f>IF('Datos de Indicador'!K52="No dato","x",ROUND(IF('Datos de Indicador'!K52=0,0,IF(LOG('Datos de Indicador'!K52)&gt;X$302,10,IF(LOG('Datos de Indicador'!K52)&lt;X$301,0,10-(X$302-LOG('Datos de Indicador'!K52))/(X$302-X$301)*10))),1))</f>
        <v>10</v>
      </c>
      <c r="Y49" s="310">
        <f>IF('Datos de Indicador'!K52="No dato","x",IF('Datos de Indicador'!K52="No dato","x", ('Datos de Indicador'!K52)/'Datos de Indicador'!AX52))</f>
        <v>2.8906052886198009E-4</v>
      </c>
      <c r="Z49" s="289">
        <f t="shared" si="10"/>
        <v>10</v>
      </c>
      <c r="AA49" s="291">
        <f t="shared" si="11"/>
        <v>10</v>
      </c>
      <c r="AB49" s="155">
        <f t="shared" si="12"/>
        <v>0</v>
      </c>
      <c r="AC49" s="155">
        <v>0</v>
      </c>
      <c r="AD49" s="155">
        <f t="shared" si="13"/>
        <v>0</v>
      </c>
      <c r="AE49" s="155">
        <v>-0.45864000916481001</v>
      </c>
      <c r="AF49" s="155">
        <f t="shared" si="14"/>
        <v>0.45864000916481001</v>
      </c>
      <c r="AG49" s="155">
        <f t="shared" si="15"/>
        <v>5.2090068365185163</v>
      </c>
      <c r="AH49" s="159">
        <f t="shared" si="16"/>
        <v>5.8681678060864195</v>
      </c>
      <c r="AI49" s="12"/>
      <c r="AJ49" s="12"/>
      <c r="AK49" s="12"/>
    </row>
    <row r="50" spans="1:37">
      <c r="A50" s="48" t="s">
        <v>185</v>
      </c>
      <c r="B50" s="46" t="s">
        <v>170</v>
      </c>
      <c r="C50" s="160">
        <v>409</v>
      </c>
      <c r="D50" s="285">
        <f>IF('Datos de Indicador'!E53="No dato","x",ROUND(IF('Datos de Indicador'!E53=0,0,IF(LOG('Datos de Indicador'!E53)&gt;D$302,10,IF(LOG('Datos de Indicador'!E53)&lt;D$301,0,10-(D$302-LOG('Datos de Indicador'!E53))/(D$302-D$301)*10))),1))</f>
        <v>10</v>
      </c>
      <c r="E50" s="153">
        <f>IF('Datos de Indicador'!E53="No dato","x",IF('Datos de Indicador'!E53="No dato","x", ('Datos de Indicador'!E53)/'Datos de Indicador'!AX53))</f>
        <v>3.2736441637440078E-2</v>
      </c>
      <c r="F50" s="154">
        <f t="shared" si="0"/>
        <v>10</v>
      </c>
      <c r="G50" s="155">
        <f t="shared" si="1"/>
        <v>10</v>
      </c>
      <c r="H50" s="285">
        <f>IF('Datos de Indicador'!F53="No dato","x",ROUND(IF('Datos de Indicador'!F53=0,0,IF(LOG('Datos de Indicador'!F53*1/40)&gt;H$302,10,IF(LOG('Datos de Indicador'!F53*1/40)&lt;H$301,0,10-(H$302-LOG('Datos de Indicador'!F53*1/40))/(H$302-H$301)*10))),1))</f>
        <v>0</v>
      </c>
      <c r="I50" s="153">
        <f>IF('Datos de Indicador'!F53="No dato","x",IF('Datos de Indicador'!F53="No dato","x",( 'Datos de Indicador'!F53*1/40)/'Datos de Indicador'!AX53))</f>
        <v>0</v>
      </c>
      <c r="J50" s="154">
        <f t="shared" si="2"/>
        <v>0</v>
      </c>
      <c r="K50" s="156">
        <f t="shared" si="3"/>
        <v>0</v>
      </c>
      <c r="L50" s="286">
        <f>IF('Datos de Indicador'!G53="No dato","x",ROUND(IF('Datos de Indicador'!G53=0,0,IF(LOG('Datos de Indicador'!G53)&gt;L$302,10,IF(LOG('Datos de Indicador'!G53)&lt;L$301,0,10-(L$302-LOG('Datos de Indicador'!G53))/(L$302-L$301)*10))),1))</f>
        <v>0</v>
      </c>
      <c r="M50" s="157">
        <f>IF('Datos de Indicador'!G53="No dato","x",IF('Datos de Indicador'!G53="No dato","x", 'Datos de Indicador'!G53/'Datos de Indicador'!AX53))</f>
        <v>0</v>
      </c>
      <c r="N50" s="158">
        <f t="shared" si="4"/>
        <v>0</v>
      </c>
      <c r="O50" s="156">
        <f t="shared" si="5"/>
        <v>0</v>
      </c>
      <c r="P50" s="155">
        <f t="shared" si="6"/>
        <v>0</v>
      </c>
      <c r="Q50" s="285">
        <f>IF('Datos de Indicador'!I53="No dato","x",ROUND(IF('Datos de Indicador'!I53=0,0,IF(LOG('Datos de Indicador'!I53)&gt;Q$302,10,IF(LOG('Datos de Indicador'!I53)&lt;Q$301,0,10-(Q$302-LOG('Datos de Indicador'!I53))/(Q$302-Q$301)*10))),1))</f>
        <v>0</v>
      </c>
      <c r="R50" s="153">
        <f>IF('Datos de Indicador'!I53="No dato","x",IF('Datos de Indicador'!I53="No dato","x",( 'Datos de Indicador'!I53)/'Datos de Indicador'!AX53))</f>
        <v>0</v>
      </c>
      <c r="S50" s="154">
        <f t="shared" si="7"/>
        <v>0</v>
      </c>
      <c r="T50" s="289">
        <f>IF('Datos de Indicador'!J53="No dato","x",ROUND(IF('Datos de Indicador'!J53=0,0,IF(LOG('Datos de Indicador'!J53)&gt;T$302,10,IF(LOG('Datos de Indicador'!J53)&lt;T$301,0,10-(T$302-LOG('Datos de Indicador'!J53))/(T$302-T$301)*10))),1))</f>
        <v>10</v>
      </c>
      <c r="U50" s="307">
        <f>IF('Datos de Indicador'!J53="No dato","x",IF('Datos de Indicador'!J53="No dato","x", ('Datos de Indicador'!J53)/'Datos de Indicador'!AX53))</f>
        <v>3.0546207350262873E-4</v>
      </c>
      <c r="V50" s="289">
        <f t="shared" si="8"/>
        <v>10</v>
      </c>
      <c r="W50" s="292">
        <f t="shared" si="9"/>
        <v>10</v>
      </c>
      <c r="X50" s="289">
        <f>IF('Datos de Indicador'!K53="No dato","x",ROUND(IF('Datos de Indicador'!K53=0,0,IF(LOG('Datos de Indicador'!K53)&gt;X$302,10,IF(LOG('Datos de Indicador'!K53)&lt;X$301,0,10-(X$302-LOG('Datos de Indicador'!K53))/(X$302-X$301)*10))),1))</f>
        <v>10</v>
      </c>
      <c r="Y50" s="310">
        <f>IF('Datos de Indicador'!K53="No dato","x",IF('Datos de Indicador'!K53="No dato","x", ('Datos de Indicador'!K53)/'Datos de Indicador'!AX53))</f>
        <v>2.7032168355833463E-4</v>
      </c>
      <c r="Z50" s="289">
        <f t="shared" si="10"/>
        <v>10</v>
      </c>
      <c r="AA50" s="291">
        <f t="shared" si="11"/>
        <v>10</v>
      </c>
      <c r="AB50" s="155">
        <f t="shared" si="12"/>
        <v>0</v>
      </c>
      <c r="AC50" s="155">
        <v>8.9999996125698006E-2</v>
      </c>
      <c r="AD50" s="155">
        <f t="shared" si="13"/>
        <v>1.9148935345893191E-2</v>
      </c>
      <c r="AE50" s="155">
        <v>-0.63095998764038097</v>
      </c>
      <c r="AF50" s="155">
        <f t="shared" si="14"/>
        <v>0.63095998764038097</v>
      </c>
      <c r="AG50" s="155">
        <f t="shared" si="15"/>
        <v>9.4263337432672305</v>
      </c>
      <c r="AH50" s="159">
        <f t="shared" si="16"/>
        <v>6.5742471131021878</v>
      </c>
      <c r="AI50" s="12"/>
      <c r="AJ50" s="12"/>
      <c r="AK50" s="12"/>
    </row>
    <row r="51" spans="1:37">
      <c r="A51" s="48" t="s">
        <v>185</v>
      </c>
      <c r="B51" s="46" t="s">
        <v>171</v>
      </c>
      <c r="C51" s="160">
        <v>410</v>
      </c>
      <c r="D51" s="285">
        <f>IF('Datos de Indicador'!E54="No dato","x",ROUND(IF('Datos de Indicador'!E54=0,0,IF(LOG('Datos de Indicador'!E54)&gt;D$302,10,IF(LOG('Datos de Indicador'!E54)&lt;D$301,0,10-(D$302-LOG('Datos de Indicador'!E54))/(D$302-D$301)*10))),1))</f>
        <v>10</v>
      </c>
      <c r="E51" s="153">
        <f>IF('Datos de Indicador'!E54="No dato","x",IF('Datos de Indicador'!E54="No dato","x", ('Datos de Indicador'!E54)/'Datos de Indicador'!AX54))</f>
        <v>7.2665370093420334E-2</v>
      </c>
      <c r="F51" s="154">
        <f t="shared" si="0"/>
        <v>10</v>
      </c>
      <c r="G51" s="155">
        <f t="shared" si="1"/>
        <v>10</v>
      </c>
      <c r="H51" s="285">
        <f>IF('Datos de Indicador'!F54="No dato","x",ROUND(IF('Datos de Indicador'!F54=0,0,IF(LOG('Datos de Indicador'!F54*1/40)&gt;H$302,10,IF(LOG('Datos de Indicador'!F54*1/40)&lt;H$301,0,10-(H$302-LOG('Datos de Indicador'!F54*1/40))/(H$302-H$301)*10))),1))</f>
        <v>0</v>
      </c>
      <c r="I51" s="153">
        <f>IF('Datos de Indicador'!F54="No dato","x",IF('Datos de Indicador'!F54="No dato","x",( 'Datos de Indicador'!F54*1/40)/'Datos de Indicador'!AX54))</f>
        <v>0</v>
      </c>
      <c r="J51" s="154">
        <f t="shared" si="2"/>
        <v>0</v>
      </c>
      <c r="K51" s="156">
        <f t="shared" si="3"/>
        <v>0</v>
      </c>
      <c r="L51" s="286">
        <f>IF('Datos de Indicador'!G54="No dato","x",ROUND(IF('Datos de Indicador'!G54=0,0,IF(LOG('Datos de Indicador'!G54)&gt;L$302,10,IF(LOG('Datos de Indicador'!G54)&lt;L$301,0,10-(L$302-LOG('Datos de Indicador'!G54))/(L$302-L$301)*10))),1))</f>
        <v>0</v>
      </c>
      <c r="M51" s="157">
        <f>IF('Datos de Indicador'!G54="No dato","x",IF('Datos de Indicador'!G54="No dato","x", 'Datos de Indicador'!G54/'Datos de Indicador'!AX54))</f>
        <v>0</v>
      </c>
      <c r="N51" s="158">
        <f t="shared" si="4"/>
        <v>0</v>
      </c>
      <c r="O51" s="156">
        <f t="shared" si="5"/>
        <v>0</v>
      </c>
      <c r="P51" s="155">
        <f t="shared" si="6"/>
        <v>0</v>
      </c>
      <c r="Q51" s="285">
        <f>IF('Datos de Indicador'!I54="No dato","x",ROUND(IF('Datos de Indicador'!I54=0,0,IF(LOG('Datos de Indicador'!I54)&gt;Q$302,10,IF(LOG('Datos de Indicador'!I54)&lt;Q$301,0,10-(Q$302-LOG('Datos de Indicador'!I54))/(Q$302-Q$301)*10))),1))</f>
        <v>0</v>
      </c>
      <c r="R51" s="153">
        <f>IF('Datos de Indicador'!I54="No dato","x",IF('Datos de Indicador'!I54="No dato","x",( 'Datos de Indicador'!I54)/'Datos de Indicador'!AX54))</f>
        <v>0</v>
      </c>
      <c r="S51" s="154">
        <f t="shared" si="7"/>
        <v>0</v>
      </c>
      <c r="T51" s="289">
        <f>IF('Datos de Indicador'!J54="No dato","x",ROUND(IF('Datos de Indicador'!J54=0,0,IF(LOG('Datos de Indicador'!J54)&gt;T$302,10,IF(LOG('Datos de Indicador'!J54)&lt;T$301,0,10-(T$302-LOG('Datos de Indicador'!J54))/(T$302-T$301)*10))),1))</f>
        <v>10</v>
      </c>
      <c r="U51" s="307">
        <f>IF('Datos de Indicador'!J54="No dato","x",IF('Datos de Indicador'!J54="No dato","x", ('Datos de Indicador'!J54)/'Datos de Indicador'!AX54))</f>
        <v>3.1934528463253619E-4</v>
      </c>
      <c r="V51" s="289">
        <f t="shared" si="8"/>
        <v>10</v>
      </c>
      <c r="W51" s="292">
        <f t="shared" si="9"/>
        <v>10</v>
      </c>
      <c r="X51" s="289">
        <f>IF('Datos de Indicador'!K54="No dato","x",ROUND(IF('Datos de Indicador'!K54=0,0,IF(LOG('Datos de Indicador'!K54)&gt;X$302,10,IF(LOG('Datos de Indicador'!K54)&lt;X$301,0,10-(X$302-LOG('Datos de Indicador'!K54))/(X$302-X$301)*10))),1))</f>
        <v>10</v>
      </c>
      <c r="Y51" s="310">
        <f>IF('Datos de Indicador'!K54="No dato","x",IF('Datos de Indicador'!K54="No dato","x", ('Datos de Indicador'!K54)/'Datos de Indicador'!AX54))</f>
        <v>2.7561233457189916E-4</v>
      </c>
      <c r="Z51" s="289">
        <f t="shared" si="10"/>
        <v>10</v>
      </c>
      <c r="AA51" s="291">
        <f t="shared" si="11"/>
        <v>10</v>
      </c>
      <c r="AB51" s="155">
        <f t="shared" si="12"/>
        <v>0</v>
      </c>
      <c r="AC51" s="155">
        <v>0.15000000596046401</v>
      </c>
      <c r="AD51" s="155">
        <f t="shared" si="13"/>
        <v>3.1914894885205103E-2</v>
      </c>
      <c r="AE51" s="155">
        <v>-0.59744000434875499</v>
      </c>
      <c r="AF51" s="155">
        <f t="shared" si="14"/>
        <v>0.59744000434875499</v>
      </c>
      <c r="AG51" s="155">
        <f t="shared" si="15"/>
        <v>8.6059719448261855</v>
      </c>
      <c r="AH51" s="159">
        <f t="shared" si="16"/>
        <v>6.4396478066185656</v>
      </c>
      <c r="AI51" s="12"/>
      <c r="AJ51" s="12"/>
      <c r="AK51" s="12"/>
    </row>
    <row r="52" spans="1:37">
      <c r="A52" s="48" t="s">
        <v>185</v>
      </c>
      <c r="B52" s="46" t="s">
        <v>172</v>
      </c>
      <c r="C52" s="160">
        <v>411</v>
      </c>
      <c r="D52" s="285">
        <f>IF('Datos de Indicador'!E55="No dato","x",ROUND(IF('Datos de Indicador'!E55=0,0,IF(LOG('Datos de Indicador'!E55)&gt;D$302,10,IF(LOG('Datos de Indicador'!E55)&lt;D$301,0,10-(D$302-LOG('Datos de Indicador'!E55))/(D$302-D$301)*10))),1))</f>
        <v>10</v>
      </c>
      <c r="E52" s="153">
        <f>IF('Datos de Indicador'!E55="No dato","x",IF('Datos de Indicador'!E55="No dato","x", ('Datos de Indicador'!E55)/'Datos de Indicador'!AX55))</f>
        <v>5.0168310435419264E-3</v>
      </c>
      <c r="F52" s="154">
        <f t="shared" si="0"/>
        <v>10</v>
      </c>
      <c r="G52" s="155">
        <f t="shared" si="1"/>
        <v>10</v>
      </c>
      <c r="H52" s="285">
        <f>IF('Datos de Indicador'!F55="No dato","x",ROUND(IF('Datos de Indicador'!F55=0,0,IF(LOG('Datos de Indicador'!F55*1/40)&gt;H$302,10,IF(LOG('Datos de Indicador'!F55*1/40)&lt;H$301,0,10-(H$302-LOG('Datos de Indicador'!F55*1/40))/(H$302-H$301)*10))),1))</f>
        <v>0</v>
      </c>
      <c r="I52" s="153">
        <f>IF('Datos de Indicador'!F55="No dato","x",IF('Datos de Indicador'!F55="No dato","x",( 'Datos de Indicador'!F55*1/40)/'Datos de Indicador'!AX55))</f>
        <v>0</v>
      </c>
      <c r="J52" s="154">
        <f t="shared" si="2"/>
        <v>0</v>
      </c>
      <c r="K52" s="156">
        <f t="shared" si="3"/>
        <v>0</v>
      </c>
      <c r="L52" s="286">
        <f>IF('Datos de Indicador'!G55="No dato","x",ROUND(IF('Datos de Indicador'!G55=0,0,IF(LOG('Datos de Indicador'!G55)&gt;L$302,10,IF(LOG('Datos de Indicador'!G55)&lt;L$301,0,10-(L$302-LOG('Datos de Indicador'!G55))/(L$302-L$301)*10))),1))</f>
        <v>0</v>
      </c>
      <c r="M52" s="157">
        <f>IF('Datos de Indicador'!G55="No dato","x",IF('Datos de Indicador'!G55="No dato","x", 'Datos de Indicador'!G55/'Datos de Indicador'!AX55))</f>
        <v>0</v>
      </c>
      <c r="N52" s="158">
        <f t="shared" si="4"/>
        <v>0</v>
      </c>
      <c r="O52" s="156">
        <f t="shared" si="5"/>
        <v>0</v>
      </c>
      <c r="P52" s="155">
        <f t="shared" si="6"/>
        <v>0</v>
      </c>
      <c r="Q52" s="285">
        <f>IF('Datos de Indicador'!I55="No dato","x",ROUND(IF('Datos de Indicador'!I55=0,0,IF(LOG('Datos de Indicador'!I55)&gt;Q$302,10,IF(LOG('Datos de Indicador'!I55)&lt;Q$301,0,10-(Q$302-LOG('Datos de Indicador'!I55))/(Q$302-Q$301)*10))),1))</f>
        <v>0</v>
      </c>
      <c r="R52" s="153">
        <f>IF('Datos de Indicador'!I55="No dato","x",IF('Datos de Indicador'!I55="No dato","x",( 'Datos de Indicador'!I55)/'Datos de Indicador'!AX55))</f>
        <v>0</v>
      </c>
      <c r="S52" s="154">
        <f t="shared" si="7"/>
        <v>0</v>
      </c>
      <c r="T52" s="289">
        <f>IF('Datos de Indicador'!J55="No dato","x",ROUND(IF('Datos de Indicador'!J55=0,0,IF(LOG('Datos de Indicador'!J55)&gt;T$302,10,IF(LOG('Datos de Indicador'!J55)&lt;T$301,0,10-(T$302-LOG('Datos de Indicador'!J55))/(T$302-T$301)*10))),1))</f>
        <v>10</v>
      </c>
      <c r="U52" s="307">
        <f>IF('Datos de Indicador'!J55="No dato","x",IF('Datos de Indicador'!J55="No dato","x", ('Datos de Indicador'!J55)/'Datos de Indicador'!AX55))</f>
        <v>3.2146087256126443E-4</v>
      </c>
      <c r="V52" s="289">
        <f t="shared" si="8"/>
        <v>10</v>
      </c>
      <c r="W52" s="292">
        <f t="shared" si="9"/>
        <v>10</v>
      </c>
      <c r="X52" s="289">
        <f>IF('Datos de Indicador'!K55="No dato","x",ROUND(IF('Datos de Indicador'!K55=0,0,IF(LOG('Datos de Indicador'!K55)&gt;X$302,10,IF(LOG('Datos de Indicador'!K55)&lt;X$301,0,10-(X$302-LOG('Datos de Indicador'!K55))/(X$302-X$301)*10))),1))</f>
        <v>10</v>
      </c>
      <c r="Y52" s="310">
        <f>IF('Datos de Indicador'!K55="No dato","x",IF('Datos de Indicador'!K55="No dato","x", ('Datos de Indicador'!K55)/'Datos de Indicador'!AX55))</f>
        <v>2.7642574455040702E-4</v>
      </c>
      <c r="Z52" s="289">
        <f t="shared" si="10"/>
        <v>10</v>
      </c>
      <c r="AA52" s="291">
        <f t="shared" si="11"/>
        <v>10</v>
      </c>
      <c r="AB52" s="155">
        <f t="shared" si="12"/>
        <v>0</v>
      </c>
      <c r="AC52" s="155">
        <v>7.9999998211861004E-2</v>
      </c>
      <c r="AD52" s="155">
        <f t="shared" si="13"/>
        <v>1.7021276215289576E-2</v>
      </c>
      <c r="AE52" s="155">
        <v>-0.460519999265671</v>
      </c>
      <c r="AF52" s="155">
        <f t="shared" si="14"/>
        <v>0.460519999265671</v>
      </c>
      <c r="AG52" s="155">
        <f t="shared" si="15"/>
        <v>5.2550173624419871</v>
      </c>
      <c r="AH52" s="159">
        <f t="shared" si="16"/>
        <v>5.8786731064428794</v>
      </c>
      <c r="AI52" s="12"/>
      <c r="AJ52" s="12"/>
      <c r="AK52" s="12"/>
    </row>
    <row r="53" spans="1:37">
      <c r="A53" s="48" t="s">
        <v>185</v>
      </c>
      <c r="B53" s="46" t="s">
        <v>42</v>
      </c>
      <c r="C53" s="160">
        <v>412</v>
      </c>
      <c r="D53" s="285">
        <f>IF('Datos de Indicador'!E56="No dato","x",ROUND(IF('Datos de Indicador'!E56=0,0,IF(LOG('Datos de Indicador'!E56)&gt;D$302,10,IF(LOG('Datos de Indicador'!E56)&lt;D$301,0,10-(D$302-LOG('Datos de Indicador'!E56))/(D$302-D$301)*10))),1))</f>
        <v>10</v>
      </c>
      <c r="E53" s="153">
        <f>IF('Datos de Indicador'!E56="No dato","x",IF('Datos de Indicador'!E56="No dato","x", ('Datos de Indicador'!E56)/'Datos de Indicador'!AX56))</f>
        <v>9.7616044391716159E-2</v>
      </c>
      <c r="F53" s="154">
        <f t="shared" si="0"/>
        <v>10</v>
      </c>
      <c r="G53" s="155">
        <f t="shared" si="1"/>
        <v>10</v>
      </c>
      <c r="H53" s="285">
        <f>IF('Datos de Indicador'!F56="No dato","x",ROUND(IF('Datos de Indicador'!F56=0,0,IF(LOG('Datos de Indicador'!F56*1/40)&gt;H$302,10,IF(LOG('Datos de Indicador'!F56*1/40)&lt;H$301,0,10-(H$302-LOG('Datos de Indicador'!F56*1/40))/(H$302-H$301)*10))),1))</f>
        <v>0</v>
      </c>
      <c r="I53" s="153">
        <f>IF('Datos de Indicador'!F56="No dato","x",IF('Datos de Indicador'!F56="No dato","x",( 'Datos de Indicador'!F56*1/40)/'Datos de Indicador'!AX56))</f>
        <v>0</v>
      </c>
      <c r="J53" s="154">
        <f t="shared" si="2"/>
        <v>0</v>
      </c>
      <c r="K53" s="156">
        <f t="shared" si="3"/>
        <v>0</v>
      </c>
      <c r="L53" s="286">
        <f>IF('Datos de Indicador'!G56="No dato","x",ROUND(IF('Datos de Indicador'!G56=0,0,IF(LOG('Datos de Indicador'!G56)&gt;L$302,10,IF(LOG('Datos de Indicador'!G56)&lt;L$301,0,10-(L$302-LOG('Datos de Indicador'!G56))/(L$302-L$301)*10))),1))</f>
        <v>0</v>
      </c>
      <c r="M53" s="157">
        <f>IF('Datos de Indicador'!G56="No dato","x",IF('Datos de Indicador'!G56="No dato","x", 'Datos de Indicador'!G56/'Datos de Indicador'!AX56))</f>
        <v>0</v>
      </c>
      <c r="N53" s="158">
        <f t="shared" si="4"/>
        <v>0</v>
      </c>
      <c r="O53" s="156">
        <f t="shared" si="5"/>
        <v>0</v>
      </c>
      <c r="P53" s="155">
        <f t="shared" si="6"/>
        <v>0</v>
      </c>
      <c r="Q53" s="285">
        <f>IF('Datos de Indicador'!I56="No dato","x",ROUND(IF('Datos de Indicador'!I56=0,0,IF(LOG('Datos de Indicador'!I56)&gt;Q$302,10,IF(LOG('Datos de Indicador'!I56)&lt;Q$301,0,10-(Q$302-LOG('Datos de Indicador'!I56))/(Q$302-Q$301)*10))),1))</f>
        <v>10</v>
      </c>
      <c r="R53" s="153">
        <f>IF('Datos de Indicador'!I56="No dato","x",IF('Datos de Indicador'!I56="No dato","x",( 'Datos de Indicador'!I56)/'Datos de Indicador'!AX56))</f>
        <v>1.9491971744137884E-2</v>
      </c>
      <c r="S53" s="154">
        <f t="shared" si="7"/>
        <v>10</v>
      </c>
      <c r="T53" s="289">
        <f>IF('Datos de Indicador'!J56="No dato","x",ROUND(IF('Datos de Indicador'!J56=0,0,IF(LOG('Datos de Indicador'!J56)&gt;T$302,10,IF(LOG('Datos de Indicador'!J56)&lt;T$301,0,10-(T$302-LOG('Datos de Indicador'!J56))/(T$302-T$301)*10))),1))</f>
        <v>10</v>
      </c>
      <c r="U53" s="307">
        <f>IF('Datos de Indicador'!J56="No dato","x",IF('Datos de Indicador'!J56="No dato","x", ('Datos de Indicador'!J56)/'Datos de Indicador'!AX56))</f>
        <v>3.191248104686882E-4</v>
      </c>
      <c r="V53" s="289">
        <f t="shared" si="8"/>
        <v>10</v>
      </c>
      <c r="W53" s="292">
        <f t="shared" si="9"/>
        <v>10</v>
      </c>
      <c r="X53" s="289">
        <f>IF('Datos de Indicador'!K56="No dato","x",ROUND(IF('Datos de Indicador'!K56=0,0,IF(LOG('Datos de Indicador'!K56)&gt;X$302,10,IF(LOG('Datos de Indicador'!K56)&lt;X$301,0,10-(X$302-LOG('Datos de Indicador'!K56))/(X$302-X$301)*10))),1))</f>
        <v>10</v>
      </c>
      <c r="Y53" s="310">
        <f>IF('Datos de Indicador'!K56="No dato","x",IF('Datos de Indicador'!K56="No dato","x", ('Datos de Indicador'!K56)/'Datos de Indicador'!AX56))</f>
        <v>2.7565887217414955E-4</v>
      </c>
      <c r="Z53" s="289">
        <f t="shared" si="10"/>
        <v>10</v>
      </c>
      <c r="AA53" s="291">
        <f t="shared" si="11"/>
        <v>10</v>
      </c>
      <c r="AB53" s="155">
        <f t="shared" si="12"/>
        <v>10</v>
      </c>
      <c r="AC53" s="155">
        <v>0</v>
      </c>
      <c r="AD53" s="155">
        <f t="shared" si="13"/>
        <v>0</v>
      </c>
      <c r="AE53" s="155">
        <v>-0.43700000643730202</v>
      </c>
      <c r="AF53" s="155">
        <f t="shared" si="14"/>
        <v>0.43700000643730202</v>
      </c>
      <c r="AG53" s="155">
        <f t="shared" si="15"/>
        <v>4.6793934592874304</v>
      </c>
      <c r="AH53" s="159">
        <f t="shared" si="16"/>
        <v>5.779898909881239</v>
      </c>
      <c r="AI53" s="12"/>
      <c r="AJ53" s="12"/>
      <c r="AK53" s="12"/>
    </row>
    <row r="54" spans="1:37">
      <c r="A54" s="48" t="s">
        <v>185</v>
      </c>
      <c r="B54" s="46" t="s">
        <v>173</v>
      </c>
      <c r="C54" s="160">
        <v>413</v>
      </c>
      <c r="D54" s="285">
        <f>IF('Datos de Indicador'!E57="No dato","x",ROUND(IF('Datos de Indicador'!E57=0,0,IF(LOG('Datos de Indicador'!E57)&gt;D$302,10,IF(LOG('Datos de Indicador'!E57)&lt;D$301,0,10-(D$302-LOG('Datos de Indicador'!E57))/(D$302-D$301)*10))),1))</f>
        <v>10</v>
      </c>
      <c r="E54" s="153">
        <f>IF('Datos de Indicador'!E57="No dato","x",IF('Datos de Indicador'!E57="No dato","x", ('Datos de Indicador'!E57)/'Datos de Indicador'!AX57))</f>
        <v>4.2115389714977372E-3</v>
      </c>
      <c r="F54" s="154">
        <f t="shared" si="0"/>
        <v>10</v>
      </c>
      <c r="G54" s="155">
        <f t="shared" si="1"/>
        <v>10</v>
      </c>
      <c r="H54" s="285">
        <f>IF('Datos de Indicador'!F57="No dato","x",ROUND(IF('Datos de Indicador'!F57=0,0,IF(LOG('Datos de Indicador'!F57*1/40)&gt;H$302,10,IF(LOG('Datos de Indicador'!F57*1/40)&lt;H$301,0,10-(H$302-LOG('Datos de Indicador'!F57*1/40))/(H$302-H$301)*10))),1))</f>
        <v>0</v>
      </c>
      <c r="I54" s="153">
        <f>IF('Datos de Indicador'!F57="No dato","x",IF('Datos de Indicador'!F57="No dato","x",( 'Datos de Indicador'!F57*1/40)/'Datos de Indicador'!AX57))</f>
        <v>0</v>
      </c>
      <c r="J54" s="154">
        <f t="shared" si="2"/>
        <v>0</v>
      </c>
      <c r="K54" s="156">
        <f t="shared" si="3"/>
        <v>0</v>
      </c>
      <c r="L54" s="286">
        <f>IF('Datos de Indicador'!G57="No dato","x",ROUND(IF('Datos de Indicador'!G57=0,0,IF(LOG('Datos de Indicador'!G57)&gt;L$302,10,IF(LOG('Datos de Indicador'!G57)&lt;L$301,0,10-(L$302-LOG('Datos de Indicador'!G57))/(L$302-L$301)*10))),1))</f>
        <v>0</v>
      </c>
      <c r="M54" s="157">
        <f>IF('Datos de Indicador'!G57="No dato","x",IF('Datos de Indicador'!G57="No dato","x", 'Datos de Indicador'!G57/'Datos de Indicador'!AX57))</f>
        <v>0</v>
      </c>
      <c r="N54" s="158">
        <f t="shared" si="4"/>
        <v>0</v>
      </c>
      <c r="O54" s="156">
        <f t="shared" si="5"/>
        <v>0</v>
      </c>
      <c r="P54" s="155">
        <f t="shared" si="6"/>
        <v>0</v>
      </c>
      <c r="Q54" s="285">
        <f>IF('Datos de Indicador'!I57="No dato","x",ROUND(IF('Datos de Indicador'!I57=0,0,IF(LOG('Datos de Indicador'!I57)&gt;Q$302,10,IF(LOG('Datos de Indicador'!I57)&lt;Q$301,0,10-(Q$302-LOG('Datos de Indicador'!I57))/(Q$302-Q$301)*10))),1))</f>
        <v>0</v>
      </c>
      <c r="R54" s="153">
        <f>IF('Datos de Indicador'!I57="No dato","x",IF('Datos de Indicador'!I57="No dato","x",( 'Datos de Indicador'!I57)/'Datos de Indicador'!AX57))</f>
        <v>0</v>
      </c>
      <c r="S54" s="154">
        <f t="shared" si="7"/>
        <v>0</v>
      </c>
      <c r="T54" s="289">
        <f>IF('Datos de Indicador'!J57="No dato","x",ROUND(IF('Datos de Indicador'!J57=0,0,IF(LOG('Datos de Indicador'!J57)&gt;T$302,10,IF(LOG('Datos de Indicador'!J57)&lt;T$301,0,10-(T$302-LOG('Datos de Indicador'!J57))/(T$302-T$301)*10))),1))</f>
        <v>10</v>
      </c>
      <c r="U54" s="307">
        <f>IF('Datos de Indicador'!J57="No dato","x",IF('Datos de Indicador'!J57="No dato","x", ('Datos de Indicador'!J57)/'Datos de Indicador'!AX57))</f>
        <v>3.3901006019063627E-4</v>
      </c>
      <c r="V54" s="289">
        <f t="shared" si="8"/>
        <v>10</v>
      </c>
      <c r="W54" s="292">
        <f t="shared" si="9"/>
        <v>10</v>
      </c>
      <c r="X54" s="289">
        <f>IF('Datos de Indicador'!K57="No dato","x",ROUND(IF('Datos de Indicador'!K57=0,0,IF(LOG('Datos de Indicador'!K57)&gt;X$302,10,IF(LOG('Datos de Indicador'!K57)&lt;X$301,0,10-(X$302-LOG('Datos de Indicador'!K57))/(X$302-X$301)*10))),1))</f>
        <v>10</v>
      </c>
      <c r="Y54" s="310">
        <f>IF('Datos de Indicador'!K57="No dato","x",IF('Datos de Indicador'!K57="No dato","x", ('Datos de Indicador'!K57)/'Datos de Indicador'!AX57))</f>
        <v>2.8289451003267707E-4</v>
      </c>
      <c r="Z54" s="289">
        <f t="shared" si="10"/>
        <v>10</v>
      </c>
      <c r="AA54" s="291">
        <f t="shared" si="11"/>
        <v>10</v>
      </c>
      <c r="AB54" s="155">
        <f t="shared" si="12"/>
        <v>0</v>
      </c>
      <c r="AC54" s="155">
        <v>6.4000003039836995E-2</v>
      </c>
      <c r="AD54" s="155">
        <f t="shared" si="13"/>
        <v>1.3617021923369573E-2</v>
      </c>
      <c r="AE54" s="155">
        <v>-0.49235999584197998</v>
      </c>
      <c r="AF54" s="155">
        <f t="shared" si="14"/>
        <v>0.49235999584197998</v>
      </c>
      <c r="AG54" s="155">
        <f t="shared" si="15"/>
        <v>6.0342634803904707</v>
      </c>
      <c r="AH54" s="159">
        <f t="shared" si="16"/>
        <v>6.007980083718973</v>
      </c>
      <c r="AI54" s="12"/>
      <c r="AJ54" s="12"/>
      <c r="AK54" s="12"/>
    </row>
    <row r="55" spans="1:37">
      <c r="A55" s="48" t="s">
        <v>185</v>
      </c>
      <c r="B55" s="46" t="s">
        <v>174</v>
      </c>
      <c r="C55" s="160">
        <v>414</v>
      </c>
      <c r="D55" s="285">
        <f>IF('Datos de Indicador'!E58="No dato","x",ROUND(IF('Datos de Indicador'!E58=0,0,IF(LOG('Datos de Indicador'!E58)&gt;D$302,10,IF(LOG('Datos de Indicador'!E58)&lt;D$301,0,10-(D$302-LOG('Datos de Indicador'!E58))/(D$302-D$301)*10))),1))</f>
        <v>10</v>
      </c>
      <c r="E55" s="153">
        <f>IF('Datos de Indicador'!E58="No dato","x",IF('Datos de Indicador'!E58="No dato","x", ('Datos de Indicador'!E58)/'Datos de Indicador'!AX58))</f>
        <v>3.9472128493601693E-3</v>
      </c>
      <c r="F55" s="154">
        <f t="shared" si="0"/>
        <v>10</v>
      </c>
      <c r="G55" s="155">
        <f t="shared" si="1"/>
        <v>10</v>
      </c>
      <c r="H55" s="285">
        <f>IF('Datos de Indicador'!F58="No dato","x",ROUND(IF('Datos de Indicador'!F58=0,0,IF(LOG('Datos de Indicador'!F58*1/40)&gt;H$302,10,IF(LOG('Datos de Indicador'!F58*1/40)&lt;H$301,0,10-(H$302-LOG('Datos de Indicador'!F58*1/40))/(H$302-H$301)*10))),1))</f>
        <v>0</v>
      </c>
      <c r="I55" s="153">
        <f>IF('Datos de Indicador'!F58="No dato","x",IF('Datos de Indicador'!F58="No dato","x",( 'Datos de Indicador'!F58*1/40)/'Datos de Indicador'!AX58))</f>
        <v>0</v>
      </c>
      <c r="J55" s="154">
        <f t="shared" si="2"/>
        <v>0</v>
      </c>
      <c r="K55" s="156">
        <f t="shared" si="3"/>
        <v>0</v>
      </c>
      <c r="L55" s="286">
        <f>IF('Datos de Indicador'!G58="No dato","x",ROUND(IF('Datos de Indicador'!G58=0,0,IF(LOG('Datos de Indicador'!G58)&gt;L$302,10,IF(LOG('Datos de Indicador'!G58)&lt;L$301,0,10-(L$302-LOG('Datos de Indicador'!G58))/(L$302-L$301)*10))),1))</f>
        <v>0</v>
      </c>
      <c r="M55" s="157">
        <f>IF('Datos de Indicador'!G58="No dato","x",IF('Datos de Indicador'!G58="No dato","x", 'Datos de Indicador'!G58/'Datos de Indicador'!AX58))</f>
        <v>0</v>
      </c>
      <c r="N55" s="158">
        <f t="shared" si="4"/>
        <v>0</v>
      </c>
      <c r="O55" s="156">
        <f t="shared" si="5"/>
        <v>0</v>
      </c>
      <c r="P55" s="155">
        <f t="shared" si="6"/>
        <v>0</v>
      </c>
      <c r="Q55" s="285">
        <f>IF('Datos de Indicador'!I58="No dato","x",ROUND(IF('Datos de Indicador'!I58=0,0,IF(LOG('Datos de Indicador'!I58)&gt;Q$302,10,IF(LOG('Datos de Indicador'!I58)&lt;Q$301,0,10-(Q$302-LOG('Datos de Indicador'!I58))/(Q$302-Q$301)*10))),1))</f>
        <v>10</v>
      </c>
      <c r="R55" s="153">
        <f>IF('Datos de Indicador'!I58="No dato","x",IF('Datos de Indicador'!I58="No dato","x",( 'Datos de Indicador'!I58)/'Datos de Indicador'!AX58))</f>
        <v>1.4188138352538857E-2</v>
      </c>
      <c r="S55" s="154">
        <f t="shared" si="7"/>
        <v>10</v>
      </c>
      <c r="T55" s="289">
        <f>IF('Datos de Indicador'!J58="No dato","x",ROUND(IF('Datos de Indicador'!J58=0,0,IF(LOG('Datos de Indicador'!J58)&gt;T$302,10,IF(LOG('Datos de Indicador'!J58)&lt;T$301,0,10-(T$302-LOG('Datos de Indicador'!J58))/(T$302-T$301)*10))),1))</f>
        <v>10</v>
      </c>
      <c r="U55" s="307">
        <f>IF('Datos de Indicador'!J58="No dato","x",IF('Datos de Indicador'!J58="No dato","x", ('Datos de Indicador'!J58)/'Datos de Indicador'!AX58))</f>
        <v>3.2992878645942282E-4</v>
      </c>
      <c r="V55" s="289">
        <f t="shared" si="8"/>
        <v>10</v>
      </c>
      <c r="W55" s="292">
        <f t="shared" si="9"/>
        <v>10</v>
      </c>
      <c r="X55" s="289">
        <f>IF('Datos de Indicador'!K58="No dato","x",ROUND(IF('Datos de Indicador'!K58=0,0,IF(LOG('Datos de Indicador'!K58)&gt;X$302,10,IF(LOG('Datos de Indicador'!K58)&lt;X$301,0,10-(X$302-LOG('Datos de Indicador'!K58))/(X$302-X$301)*10))),1))</f>
        <v>10</v>
      </c>
      <c r="Y55" s="310">
        <f>IF('Datos de Indicador'!K58="No dato","x",IF('Datos de Indicador'!K58="No dato","x", ('Datos de Indicador'!K58)/'Datos de Indicador'!AX58))</f>
        <v>2.7891031582973427E-4</v>
      </c>
      <c r="Z55" s="289">
        <f t="shared" si="10"/>
        <v>10</v>
      </c>
      <c r="AA55" s="291">
        <f t="shared" si="11"/>
        <v>10</v>
      </c>
      <c r="AB55" s="155">
        <f t="shared" si="12"/>
        <v>10</v>
      </c>
      <c r="AC55" s="155">
        <v>0</v>
      </c>
      <c r="AD55" s="155">
        <f t="shared" si="13"/>
        <v>0</v>
      </c>
      <c r="AE55" s="155">
        <v>-0.46500000357627902</v>
      </c>
      <c r="AF55" s="155">
        <f t="shared" si="14"/>
        <v>0.46500000357627902</v>
      </c>
      <c r="AG55" s="155">
        <f t="shared" si="15"/>
        <v>5.3646601495907555</v>
      </c>
      <c r="AH55" s="159">
        <f t="shared" si="16"/>
        <v>5.8941100249317921</v>
      </c>
      <c r="AI55" s="12"/>
      <c r="AJ55" s="12"/>
      <c r="AK55" s="12"/>
    </row>
    <row r="56" spans="1:37">
      <c r="A56" s="48" t="s">
        <v>185</v>
      </c>
      <c r="B56" s="46" t="s">
        <v>175</v>
      </c>
      <c r="C56" s="160">
        <v>415</v>
      </c>
      <c r="D56" s="285">
        <f>IF('Datos de Indicador'!E59="No dato","x",ROUND(IF('Datos de Indicador'!E59=0,0,IF(LOG('Datos de Indicador'!E59)&gt;D$302,10,IF(LOG('Datos de Indicador'!E59)&lt;D$301,0,10-(D$302-LOG('Datos de Indicador'!E59))/(D$302-D$301)*10))),1))</f>
        <v>10</v>
      </c>
      <c r="E56" s="153">
        <f>IF('Datos de Indicador'!E59="No dato","x",IF('Datos de Indicador'!E59="No dato","x", ('Datos de Indicador'!E59)/'Datos de Indicador'!AX59))</f>
        <v>4.2712014424538145E-3</v>
      </c>
      <c r="F56" s="154">
        <f t="shared" si="0"/>
        <v>10</v>
      </c>
      <c r="G56" s="155">
        <f t="shared" si="1"/>
        <v>10</v>
      </c>
      <c r="H56" s="285">
        <f>IF('Datos de Indicador'!F59="No dato","x",ROUND(IF('Datos de Indicador'!F59=0,0,IF(LOG('Datos de Indicador'!F59*1/40)&gt;H$302,10,IF(LOG('Datos de Indicador'!F59*1/40)&lt;H$301,0,10-(H$302-LOG('Datos de Indicador'!F59*1/40))/(H$302-H$301)*10))),1))</f>
        <v>0</v>
      </c>
      <c r="I56" s="153">
        <f>IF('Datos de Indicador'!F59="No dato","x",IF('Datos de Indicador'!F59="No dato","x",( 'Datos de Indicador'!F59*1/40)/'Datos de Indicador'!AX59))</f>
        <v>0</v>
      </c>
      <c r="J56" s="154">
        <f t="shared" si="2"/>
        <v>0</v>
      </c>
      <c r="K56" s="156">
        <f t="shared" si="3"/>
        <v>0</v>
      </c>
      <c r="L56" s="286">
        <f>IF('Datos de Indicador'!G59="No dato","x",ROUND(IF('Datos de Indicador'!G59=0,0,IF(LOG('Datos de Indicador'!G59)&gt;L$302,10,IF(LOG('Datos de Indicador'!G59)&lt;L$301,0,10-(L$302-LOG('Datos de Indicador'!G59))/(L$302-L$301)*10))),1))</f>
        <v>0</v>
      </c>
      <c r="M56" s="157">
        <f>IF('Datos de Indicador'!G59="No dato","x",IF('Datos de Indicador'!G59="No dato","x", 'Datos de Indicador'!G59/'Datos de Indicador'!AX59))</f>
        <v>0</v>
      </c>
      <c r="N56" s="158">
        <f t="shared" si="4"/>
        <v>0</v>
      </c>
      <c r="O56" s="156">
        <f t="shared" si="5"/>
        <v>0</v>
      </c>
      <c r="P56" s="155">
        <f t="shared" si="6"/>
        <v>0</v>
      </c>
      <c r="Q56" s="285">
        <f>IF('Datos de Indicador'!I59="No dato","x",ROUND(IF('Datos de Indicador'!I59=0,0,IF(LOG('Datos de Indicador'!I59)&gt;Q$302,10,IF(LOG('Datos de Indicador'!I59)&lt;Q$301,0,10-(Q$302-LOG('Datos de Indicador'!I59))/(Q$302-Q$301)*10))),1))</f>
        <v>0</v>
      </c>
      <c r="R56" s="153">
        <f>IF('Datos de Indicador'!I59="No dato","x",IF('Datos de Indicador'!I59="No dato","x",( 'Datos de Indicador'!I59)/'Datos de Indicador'!AX59))</f>
        <v>0</v>
      </c>
      <c r="S56" s="154">
        <f t="shared" si="7"/>
        <v>0</v>
      </c>
      <c r="T56" s="289">
        <f>IF('Datos de Indicador'!J59="No dato","x",ROUND(IF('Datos de Indicador'!J59=0,0,IF(LOG('Datos de Indicador'!J59)&gt;T$302,10,IF(LOG('Datos de Indicador'!J59)&lt;T$301,0,10-(T$302-LOG('Datos de Indicador'!J59))/(T$302-T$301)*10))),1))</f>
        <v>10</v>
      </c>
      <c r="U56" s="307">
        <f>IF('Datos de Indicador'!J59="No dato","x",IF('Datos de Indicador'!J59="No dato","x", ('Datos de Indicador'!J59)/'Datos de Indicador'!AX59))</f>
        <v>3.2535301510633585E-4</v>
      </c>
      <c r="V56" s="289">
        <f t="shared" si="8"/>
        <v>10</v>
      </c>
      <c r="W56" s="292">
        <f t="shared" si="9"/>
        <v>10</v>
      </c>
      <c r="X56" s="289">
        <f>IF('Datos de Indicador'!K59="No dato","x",ROUND(IF('Datos de Indicador'!K59=0,0,IF(LOG('Datos de Indicador'!K59)&gt;X$302,10,IF(LOG('Datos de Indicador'!K59)&lt;X$301,0,10-(X$302-LOG('Datos de Indicador'!K59))/(X$302-X$301)*10))),1))</f>
        <v>10</v>
      </c>
      <c r="Y56" s="310">
        <f>IF('Datos de Indicador'!K59="No dato","x",IF('Datos de Indicador'!K59="No dato","x", ('Datos de Indicador'!K59)/'Datos de Indicador'!AX59))</f>
        <v>2.7696179399382153E-4</v>
      </c>
      <c r="Z56" s="289">
        <f t="shared" si="10"/>
        <v>10</v>
      </c>
      <c r="AA56" s="291">
        <f t="shared" si="11"/>
        <v>10</v>
      </c>
      <c r="AB56" s="155">
        <f t="shared" si="12"/>
        <v>0</v>
      </c>
      <c r="AC56" s="155">
        <v>7.0000000298023002E-2</v>
      </c>
      <c r="AD56" s="155">
        <f t="shared" si="13"/>
        <v>1.4893617084685744E-2</v>
      </c>
      <c r="AE56" s="155">
        <v>-0.39592000842094399</v>
      </c>
      <c r="AF56" s="155">
        <f t="shared" si="14"/>
        <v>0.39592000842094399</v>
      </c>
      <c r="AG56" s="155">
        <f t="shared" si="15"/>
        <v>3.6740092751887121</v>
      </c>
      <c r="AH56" s="159">
        <f t="shared" si="16"/>
        <v>5.6148171487122331</v>
      </c>
      <c r="AI56" s="12"/>
      <c r="AJ56" s="12"/>
      <c r="AK56" s="12"/>
    </row>
    <row r="57" spans="1:37">
      <c r="A57" s="48" t="s">
        <v>185</v>
      </c>
      <c r="B57" s="46" t="s">
        <v>154</v>
      </c>
      <c r="C57" s="160">
        <v>416</v>
      </c>
      <c r="D57" s="285">
        <f>IF('Datos de Indicador'!E60="No dato","x",ROUND(IF('Datos de Indicador'!E60=0,0,IF(LOG('Datos de Indicador'!E60)&gt;D$302,10,IF(LOG('Datos de Indicador'!E60)&lt;D$301,0,10-(D$302-LOG('Datos de Indicador'!E60))/(D$302-D$301)*10))),1))</f>
        <v>10</v>
      </c>
      <c r="E57" s="153">
        <f>IF('Datos de Indicador'!E60="No dato","x",IF('Datos de Indicador'!E60="No dato","x", ('Datos de Indicador'!E60)/'Datos de Indicador'!AX60))</f>
        <v>9.3621581567304955E-3</v>
      </c>
      <c r="F57" s="154">
        <f t="shared" si="0"/>
        <v>10</v>
      </c>
      <c r="G57" s="155">
        <f t="shared" si="1"/>
        <v>10</v>
      </c>
      <c r="H57" s="285">
        <f>IF('Datos de Indicador'!F60="No dato","x",ROUND(IF('Datos de Indicador'!F60=0,0,IF(LOG('Datos de Indicador'!F60*1/40)&gt;H$302,10,IF(LOG('Datos de Indicador'!F60*1/40)&lt;H$301,0,10-(H$302-LOG('Datos de Indicador'!F60*1/40))/(H$302-H$301)*10))),1))</f>
        <v>0</v>
      </c>
      <c r="I57" s="153">
        <f>IF('Datos de Indicador'!F60="No dato","x",IF('Datos de Indicador'!F60="No dato","x",( 'Datos de Indicador'!F60*1/40)/'Datos de Indicador'!AX60))</f>
        <v>0</v>
      </c>
      <c r="J57" s="154">
        <f t="shared" si="2"/>
        <v>0</v>
      </c>
      <c r="K57" s="156">
        <f t="shared" si="3"/>
        <v>0</v>
      </c>
      <c r="L57" s="286">
        <f>IF('Datos de Indicador'!G60="No dato","x",ROUND(IF('Datos de Indicador'!G60=0,0,IF(LOG('Datos de Indicador'!G60)&gt;L$302,10,IF(LOG('Datos de Indicador'!G60)&lt;L$301,0,10-(L$302-LOG('Datos de Indicador'!G60))/(L$302-L$301)*10))),1))</f>
        <v>0</v>
      </c>
      <c r="M57" s="157">
        <f>IF('Datos de Indicador'!G60="No dato","x",IF('Datos de Indicador'!G60="No dato","x", 'Datos de Indicador'!G60/'Datos de Indicador'!AX60))</f>
        <v>0</v>
      </c>
      <c r="N57" s="158">
        <f t="shared" si="4"/>
        <v>0</v>
      </c>
      <c r="O57" s="156">
        <f t="shared" si="5"/>
        <v>0</v>
      </c>
      <c r="P57" s="155">
        <f t="shared" si="6"/>
        <v>0</v>
      </c>
      <c r="Q57" s="285">
        <f>IF('Datos de Indicador'!I60="No dato","x",ROUND(IF('Datos de Indicador'!I60=0,0,IF(LOG('Datos de Indicador'!I60)&gt;Q$302,10,IF(LOG('Datos de Indicador'!I60)&lt;Q$301,0,10-(Q$302-LOG('Datos de Indicador'!I60))/(Q$302-Q$301)*10))),1))</f>
        <v>0</v>
      </c>
      <c r="R57" s="153">
        <f>IF('Datos de Indicador'!I60="No dato","x",IF('Datos de Indicador'!I60="No dato","x",( 'Datos de Indicador'!I60)/'Datos de Indicador'!AX60))</f>
        <v>0</v>
      </c>
      <c r="S57" s="154">
        <f t="shared" si="7"/>
        <v>0</v>
      </c>
      <c r="T57" s="289">
        <f>IF('Datos de Indicador'!J60="No dato","x",ROUND(IF('Datos de Indicador'!J60=0,0,IF(LOG('Datos de Indicador'!J60)&gt;T$302,10,IF(LOG('Datos de Indicador'!J60)&lt;T$301,0,10-(T$302-LOG('Datos de Indicador'!J60))/(T$302-T$301)*10))),1))</f>
        <v>10</v>
      </c>
      <c r="U57" s="307">
        <f>IF('Datos de Indicador'!J60="No dato","x",IF('Datos de Indicador'!J60="No dato","x", ('Datos de Indicador'!J60)/'Datos de Indicador'!AX60))</f>
        <v>3.0936952836634323E-4</v>
      </c>
      <c r="V57" s="289">
        <f t="shared" si="8"/>
        <v>10</v>
      </c>
      <c r="W57" s="292">
        <f t="shared" si="9"/>
        <v>10</v>
      </c>
      <c r="X57" s="289">
        <f>IF('Datos de Indicador'!K60="No dato","x",ROUND(IF('Datos de Indicador'!K60=0,0,IF(LOG('Datos de Indicador'!K60)&gt;X$302,10,IF(LOG('Datos de Indicador'!K60)&lt;X$301,0,10-(X$302-LOG('Datos de Indicador'!K60))/(X$302-X$301)*10))),1))</f>
        <v>10</v>
      </c>
      <c r="Y57" s="310">
        <f>IF('Datos de Indicador'!K60="No dato","x",IF('Datos de Indicador'!K60="No dato","x", ('Datos de Indicador'!K60)/'Datos de Indicador'!AX60))</f>
        <v>2.7211630601022517E-4</v>
      </c>
      <c r="Z57" s="289">
        <f t="shared" si="10"/>
        <v>10</v>
      </c>
      <c r="AA57" s="291">
        <f t="shared" si="11"/>
        <v>10</v>
      </c>
      <c r="AB57" s="155">
        <f t="shared" si="12"/>
        <v>0</v>
      </c>
      <c r="AC57" s="155">
        <v>0</v>
      </c>
      <c r="AD57" s="155">
        <f t="shared" si="13"/>
        <v>0</v>
      </c>
      <c r="AE57" s="155">
        <v>-0.56812000274658203</v>
      </c>
      <c r="AF57" s="155">
        <f t="shared" si="14"/>
        <v>0.56812000274658203</v>
      </c>
      <c r="AG57" s="155">
        <f t="shared" si="15"/>
        <v>7.8883997123047598</v>
      </c>
      <c r="AH57" s="159">
        <f t="shared" si="16"/>
        <v>6.3147332853841265</v>
      </c>
      <c r="AI57" s="12"/>
      <c r="AJ57" s="12"/>
      <c r="AK57" s="12"/>
    </row>
    <row r="58" spans="1:37">
      <c r="A58" s="48" t="s">
        <v>185</v>
      </c>
      <c r="B58" s="46" t="s">
        <v>176</v>
      </c>
      <c r="C58" s="160">
        <v>417</v>
      </c>
      <c r="D58" s="285">
        <f>IF('Datos de Indicador'!E61="No dato","x",ROUND(IF('Datos de Indicador'!E61=0,0,IF(LOG('Datos de Indicador'!E61)&gt;D$302,10,IF(LOG('Datos de Indicador'!E61)&lt;D$301,0,10-(D$302-LOG('Datos de Indicador'!E61))/(D$302-D$301)*10))),1))</f>
        <v>10</v>
      </c>
      <c r="E58" s="153">
        <f>IF('Datos de Indicador'!E61="No dato","x",IF('Datos de Indicador'!E61="No dato","x", ('Datos de Indicador'!E61)/'Datos de Indicador'!AX61))</f>
        <v>7.1684279494138375E-4</v>
      </c>
      <c r="F58" s="154">
        <f t="shared" si="0"/>
        <v>10</v>
      </c>
      <c r="G58" s="155">
        <f t="shared" si="1"/>
        <v>10</v>
      </c>
      <c r="H58" s="285">
        <f>IF('Datos de Indicador'!F61="No dato","x",ROUND(IF('Datos de Indicador'!F61=0,0,IF(LOG('Datos de Indicador'!F61*1/40)&gt;H$302,10,IF(LOG('Datos de Indicador'!F61*1/40)&lt;H$301,0,10-(H$302-LOG('Datos de Indicador'!F61*1/40))/(H$302-H$301)*10))),1))</f>
        <v>0</v>
      </c>
      <c r="I58" s="153">
        <f>IF('Datos de Indicador'!F61="No dato","x",IF('Datos de Indicador'!F61="No dato","x",( 'Datos de Indicador'!F61*1/40)/'Datos de Indicador'!AX61))</f>
        <v>0</v>
      </c>
      <c r="J58" s="154">
        <f t="shared" si="2"/>
        <v>0</v>
      </c>
      <c r="K58" s="156">
        <f t="shared" si="3"/>
        <v>0</v>
      </c>
      <c r="L58" s="286">
        <f>IF('Datos de Indicador'!G61="No dato","x",ROUND(IF('Datos de Indicador'!G61=0,0,IF(LOG('Datos de Indicador'!G61)&gt;L$302,10,IF(LOG('Datos de Indicador'!G61)&lt;L$301,0,10-(L$302-LOG('Datos de Indicador'!G61))/(L$302-L$301)*10))),1))</f>
        <v>0</v>
      </c>
      <c r="M58" s="157">
        <f>IF('Datos de Indicador'!G61="No dato","x",IF('Datos de Indicador'!G61="No dato","x", 'Datos de Indicador'!G61/'Datos de Indicador'!AX61))</f>
        <v>0</v>
      </c>
      <c r="N58" s="158">
        <f t="shared" si="4"/>
        <v>0</v>
      </c>
      <c r="O58" s="156">
        <f t="shared" si="5"/>
        <v>0</v>
      </c>
      <c r="P58" s="155">
        <f t="shared" si="6"/>
        <v>0</v>
      </c>
      <c r="Q58" s="285">
        <f>IF('Datos de Indicador'!I61="No dato","x",ROUND(IF('Datos de Indicador'!I61=0,0,IF(LOG('Datos de Indicador'!I61)&gt;Q$302,10,IF(LOG('Datos de Indicador'!I61)&lt;Q$301,0,10-(Q$302-LOG('Datos de Indicador'!I61))/(Q$302-Q$301)*10))),1))</f>
        <v>0</v>
      </c>
      <c r="R58" s="153">
        <f>IF('Datos de Indicador'!I61="No dato","x",IF('Datos de Indicador'!I61="No dato","x",( 'Datos de Indicador'!I61)/'Datos de Indicador'!AX61))</f>
        <v>0</v>
      </c>
      <c r="S58" s="154">
        <f t="shared" si="7"/>
        <v>0</v>
      </c>
      <c r="T58" s="289">
        <f>IF('Datos de Indicador'!J61="No dato","x",ROUND(IF('Datos de Indicador'!J61=0,0,IF(LOG('Datos de Indicador'!J61)&gt;T$302,10,IF(LOG('Datos de Indicador'!J61)&lt;T$301,0,10-(T$302-LOG('Datos de Indicador'!J61))/(T$302-T$301)*10))),1))</f>
        <v>10</v>
      </c>
      <c r="U58" s="307">
        <f>IF('Datos de Indicador'!J61="No dato","x",IF('Datos de Indicador'!J61="No dato","x", ('Datos de Indicador'!J61)/'Datos de Indicador'!AX61))</f>
        <v>3.198695919587442E-4</v>
      </c>
      <c r="V58" s="289">
        <f t="shared" si="8"/>
        <v>10</v>
      </c>
      <c r="W58" s="292">
        <f t="shared" si="9"/>
        <v>10</v>
      </c>
      <c r="X58" s="289">
        <f>IF('Datos de Indicador'!K61="No dato","x",ROUND(IF('Datos de Indicador'!K61=0,0,IF(LOG('Datos de Indicador'!K61)&gt;X$302,10,IF(LOG('Datos de Indicador'!K61)&lt;X$301,0,10-(X$302-LOG('Datos de Indicador'!K61))/(X$302-X$301)*10))),1))</f>
        <v>10</v>
      </c>
      <c r="Y58" s="310">
        <f>IF('Datos de Indicador'!K61="No dato","x",IF('Datos de Indicador'!K61="No dato","x", ('Datos de Indicador'!K61)/'Datos de Indicador'!AX61))</f>
        <v>2.7481677799158418E-4</v>
      </c>
      <c r="Z58" s="289">
        <f t="shared" si="10"/>
        <v>10</v>
      </c>
      <c r="AA58" s="291">
        <f t="shared" si="11"/>
        <v>10</v>
      </c>
      <c r="AB58" s="155">
        <f t="shared" si="12"/>
        <v>0</v>
      </c>
      <c r="AC58" s="155">
        <v>0</v>
      </c>
      <c r="AD58" s="155">
        <f t="shared" si="13"/>
        <v>0</v>
      </c>
      <c r="AE58" s="155">
        <v>-0.56095999479293801</v>
      </c>
      <c r="AF58" s="155">
        <f t="shared" si="14"/>
        <v>0.56095999479293801</v>
      </c>
      <c r="AG58" s="155">
        <f t="shared" si="15"/>
        <v>7.7131670175089067</v>
      </c>
      <c r="AH58" s="159">
        <f t="shared" si="16"/>
        <v>6.285527836251485</v>
      </c>
      <c r="AI58" s="12"/>
      <c r="AJ58" s="12"/>
      <c r="AK58" s="12"/>
    </row>
    <row r="59" spans="1:37">
      <c r="A59" s="48" t="s">
        <v>185</v>
      </c>
      <c r="B59" s="46" t="s">
        <v>177</v>
      </c>
      <c r="C59" s="160">
        <v>418</v>
      </c>
      <c r="D59" s="285">
        <f>IF('Datos de Indicador'!E62="No dato","x",ROUND(IF('Datos de Indicador'!E62=0,0,IF(LOG('Datos de Indicador'!E62)&gt;D$302,10,IF(LOG('Datos de Indicador'!E62)&lt;D$301,0,10-(D$302-LOG('Datos de Indicador'!E62))/(D$302-D$301)*10))),1))</f>
        <v>10</v>
      </c>
      <c r="E59" s="153">
        <f>IF('Datos de Indicador'!E62="No dato","x",IF('Datos de Indicador'!E62="No dato","x", ('Datos de Indicador'!E62)/'Datos de Indicador'!AX62))</f>
        <v>1.2340579800537636E-3</v>
      </c>
      <c r="F59" s="154">
        <f t="shared" si="0"/>
        <v>10</v>
      </c>
      <c r="G59" s="155">
        <f t="shared" si="1"/>
        <v>10</v>
      </c>
      <c r="H59" s="285">
        <f>IF('Datos de Indicador'!F62="No dato","x",ROUND(IF('Datos de Indicador'!F62=0,0,IF(LOG('Datos de Indicador'!F62*1/40)&gt;H$302,10,IF(LOG('Datos de Indicador'!F62*1/40)&lt;H$301,0,10-(H$302-LOG('Datos de Indicador'!F62*1/40))/(H$302-H$301)*10))),1))</f>
        <v>0</v>
      </c>
      <c r="I59" s="153">
        <f>IF('Datos de Indicador'!F62="No dato","x",IF('Datos de Indicador'!F62="No dato","x",( 'Datos de Indicador'!F62*1/40)/'Datos de Indicador'!AX62))</f>
        <v>0</v>
      </c>
      <c r="J59" s="154">
        <f t="shared" si="2"/>
        <v>0</v>
      </c>
      <c r="K59" s="156">
        <f t="shared" si="3"/>
        <v>0</v>
      </c>
      <c r="L59" s="286">
        <f>IF('Datos de Indicador'!G62="No dato","x",ROUND(IF('Datos de Indicador'!G62=0,0,IF(LOG('Datos de Indicador'!G62)&gt;L$302,10,IF(LOG('Datos de Indicador'!G62)&lt;L$301,0,10-(L$302-LOG('Datos de Indicador'!G62))/(L$302-L$301)*10))),1))</f>
        <v>0</v>
      </c>
      <c r="M59" s="157">
        <f>IF('Datos de Indicador'!G62="No dato","x",IF('Datos de Indicador'!G62="No dato","x", 'Datos de Indicador'!G62/'Datos de Indicador'!AX62))</f>
        <v>0</v>
      </c>
      <c r="N59" s="158">
        <f t="shared" si="4"/>
        <v>0</v>
      </c>
      <c r="O59" s="156">
        <f t="shared" si="5"/>
        <v>0</v>
      </c>
      <c r="P59" s="155">
        <f t="shared" si="6"/>
        <v>0</v>
      </c>
      <c r="Q59" s="285">
        <f>IF('Datos de Indicador'!I62="No dato","x",ROUND(IF('Datos de Indicador'!I62=0,0,IF(LOG('Datos de Indicador'!I62)&gt;Q$302,10,IF(LOG('Datos de Indicador'!I62)&lt;Q$301,0,10-(Q$302-LOG('Datos de Indicador'!I62))/(Q$302-Q$301)*10))),1))</f>
        <v>0</v>
      </c>
      <c r="R59" s="153">
        <f>IF('Datos de Indicador'!I62="No dato","x",IF('Datos de Indicador'!I62="No dato","x",( 'Datos de Indicador'!I62)/'Datos de Indicador'!AX62))</f>
        <v>0</v>
      </c>
      <c r="S59" s="154">
        <f t="shared" si="7"/>
        <v>0</v>
      </c>
      <c r="T59" s="289">
        <f>IF('Datos de Indicador'!J62="No dato","x",ROUND(IF('Datos de Indicador'!J62=0,0,IF(LOG('Datos de Indicador'!J62)&gt;T$302,10,IF(LOG('Datos de Indicador'!J62)&lt;T$301,0,10-(T$302-LOG('Datos de Indicador'!J62))/(T$302-T$301)*10))),1))</f>
        <v>10</v>
      </c>
      <c r="U59" s="307">
        <f>IF('Datos de Indicador'!J62="No dato","x",IF('Datos de Indicador'!J62="No dato","x", ('Datos de Indicador'!J62)/'Datos de Indicador'!AX62))</f>
        <v>3.0833089047033944E-4</v>
      </c>
      <c r="V59" s="289">
        <f t="shared" si="8"/>
        <v>10</v>
      </c>
      <c r="W59" s="292">
        <f t="shared" si="9"/>
        <v>10</v>
      </c>
      <c r="X59" s="289">
        <f>IF('Datos de Indicador'!K62="No dato","x",ROUND(IF('Datos de Indicador'!K62=0,0,IF(LOG('Datos de Indicador'!K62)&gt;X$302,10,IF(LOG('Datos de Indicador'!K62)&lt;X$301,0,10-(X$302-LOG('Datos de Indicador'!K62))/(X$302-X$301)*10))),1))</f>
        <v>10</v>
      </c>
      <c r="Y59" s="310">
        <f>IF('Datos de Indicador'!K62="No dato","x",IF('Datos de Indicador'!K62="No dato","x", ('Datos de Indicador'!K62)/'Datos de Indicador'!AX62))</f>
        <v>2.7164247679111749E-4</v>
      </c>
      <c r="Z59" s="289">
        <f t="shared" si="10"/>
        <v>10</v>
      </c>
      <c r="AA59" s="291">
        <f t="shared" si="11"/>
        <v>10</v>
      </c>
      <c r="AB59" s="155">
        <f t="shared" si="12"/>
        <v>0</v>
      </c>
      <c r="AC59" s="155">
        <v>0</v>
      </c>
      <c r="AD59" s="155">
        <f t="shared" si="13"/>
        <v>0</v>
      </c>
      <c r="AE59" s="155">
        <v>-0.621360003948212</v>
      </c>
      <c r="AF59" s="155">
        <f t="shared" si="14"/>
        <v>0.621360003948212</v>
      </c>
      <c r="AG59" s="155">
        <f t="shared" si="15"/>
        <v>9.191385538842562</v>
      </c>
      <c r="AH59" s="159">
        <f t="shared" si="16"/>
        <v>6.5318975898070937</v>
      </c>
      <c r="AI59" s="12"/>
      <c r="AJ59" s="12"/>
      <c r="AK59" s="12"/>
    </row>
    <row r="60" spans="1:37">
      <c r="A60" s="48" t="s">
        <v>185</v>
      </c>
      <c r="B60" s="46" t="s">
        <v>178</v>
      </c>
      <c r="C60" s="160">
        <v>419</v>
      </c>
      <c r="D60" s="285">
        <f>IF('Datos de Indicador'!E63="No dato","x",ROUND(IF('Datos de Indicador'!E63=0,0,IF(LOG('Datos de Indicador'!E63)&gt;D$302,10,IF(LOG('Datos de Indicador'!E63)&lt;D$301,0,10-(D$302-LOG('Datos de Indicador'!E63))/(D$302-D$301)*10))),1))</f>
        <v>10</v>
      </c>
      <c r="E60" s="153">
        <f>IF('Datos de Indicador'!E63="No dato","x",IF('Datos de Indicador'!E63="No dato","x", ('Datos de Indicador'!E63)/'Datos de Indicador'!AX63))</f>
        <v>1.1783896577109052E-3</v>
      </c>
      <c r="F60" s="154">
        <f t="shared" si="0"/>
        <v>10</v>
      </c>
      <c r="G60" s="155">
        <f t="shared" si="1"/>
        <v>10</v>
      </c>
      <c r="H60" s="285">
        <f>IF('Datos de Indicador'!F63="No dato","x",ROUND(IF('Datos de Indicador'!F63=0,0,IF(LOG('Datos de Indicador'!F63*1/40)&gt;H$302,10,IF(LOG('Datos de Indicador'!F63*1/40)&lt;H$301,0,10-(H$302-LOG('Datos de Indicador'!F63*1/40))/(H$302-H$301)*10))),1))</f>
        <v>0</v>
      </c>
      <c r="I60" s="153">
        <f>IF('Datos de Indicador'!F63="No dato","x",IF('Datos de Indicador'!F63="No dato","x",( 'Datos de Indicador'!F63*1/40)/'Datos de Indicador'!AX63))</f>
        <v>0</v>
      </c>
      <c r="J60" s="154">
        <f t="shared" si="2"/>
        <v>0</v>
      </c>
      <c r="K60" s="156">
        <f t="shared" si="3"/>
        <v>0</v>
      </c>
      <c r="L60" s="286">
        <f>IF('Datos de Indicador'!G63="No dato","x",ROUND(IF('Datos de Indicador'!G63=0,0,IF(LOG('Datos de Indicador'!G63)&gt;L$302,10,IF(LOG('Datos de Indicador'!G63)&lt;L$301,0,10-(L$302-LOG('Datos de Indicador'!G63))/(L$302-L$301)*10))),1))</f>
        <v>0</v>
      </c>
      <c r="M60" s="157">
        <f>IF('Datos de Indicador'!G63="No dato","x",IF('Datos de Indicador'!G63="No dato","x", 'Datos de Indicador'!G63/'Datos de Indicador'!AX63))</f>
        <v>0</v>
      </c>
      <c r="N60" s="158">
        <f t="shared" si="4"/>
        <v>0</v>
      </c>
      <c r="O60" s="156">
        <f t="shared" si="5"/>
        <v>0</v>
      </c>
      <c r="P60" s="155">
        <f t="shared" si="6"/>
        <v>0</v>
      </c>
      <c r="Q60" s="285">
        <f>IF('Datos de Indicador'!I63="No dato","x",ROUND(IF('Datos de Indicador'!I63=0,0,IF(LOG('Datos de Indicador'!I63)&gt;Q$302,10,IF(LOG('Datos de Indicador'!I63)&lt;Q$301,0,10-(Q$302-LOG('Datos de Indicador'!I63))/(Q$302-Q$301)*10))),1))</f>
        <v>0</v>
      </c>
      <c r="R60" s="153">
        <f>IF('Datos de Indicador'!I63="No dato","x",IF('Datos de Indicador'!I63="No dato","x",( 'Datos de Indicador'!I63)/'Datos de Indicador'!AX63))</f>
        <v>0</v>
      </c>
      <c r="S60" s="154">
        <f t="shared" si="7"/>
        <v>0</v>
      </c>
      <c r="T60" s="289">
        <f>IF('Datos de Indicador'!J63="No dato","x",ROUND(IF('Datos de Indicador'!J63=0,0,IF(LOG('Datos de Indicador'!J63)&gt;T$302,10,IF(LOG('Datos de Indicador'!J63)&lt;T$301,0,10-(T$302-LOG('Datos de Indicador'!J63))/(T$302-T$301)*10))),1))</f>
        <v>10</v>
      </c>
      <c r="U60" s="307">
        <f>IF('Datos de Indicador'!J63="No dato","x",IF('Datos de Indicador'!J63="No dato","x", ('Datos de Indicador'!J63)/'Datos de Indicador'!AX63))</f>
        <v>3.3715184543764594E-4</v>
      </c>
      <c r="V60" s="289">
        <f t="shared" si="8"/>
        <v>10</v>
      </c>
      <c r="W60" s="292">
        <f t="shared" si="9"/>
        <v>10</v>
      </c>
      <c r="X60" s="289">
        <f>IF('Datos de Indicador'!K63="No dato","x",ROUND(IF('Datos de Indicador'!K63=0,0,IF(LOG('Datos de Indicador'!K63)&gt;X$302,10,IF(LOG('Datos de Indicador'!K63)&lt;X$301,0,10-(X$302-LOG('Datos de Indicador'!K63))/(X$302-X$301)*10))),1))</f>
        <v>10</v>
      </c>
      <c r="Y60" s="310">
        <f>IF('Datos de Indicador'!K63="No dato","x",IF('Datos de Indicador'!K63="No dato","x", ('Datos de Indicador'!K63)/'Datos de Indicador'!AX63))</f>
        <v>2.8147734032652556E-4</v>
      </c>
      <c r="Z60" s="289">
        <f t="shared" si="10"/>
        <v>10</v>
      </c>
      <c r="AA60" s="291">
        <f t="shared" si="11"/>
        <v>10</v>
      </c>
      <c r="AB60" s="155">
        <f t="shared" si="12"/>
        <v>0</v>
      </c>
      <c r="AC60" s="155">
        <v>0</v>
      </c>
      <c r="AD60" s="155">
        <f t="shared" si="13"/>
        <v>0</v>
      </c>
      <c r="AE60" s="155">
        <v>-0.426399976015091</v>
      </c>
      <c r="AF60" s="155">
        <f t="shared" si="14"/>
        <v>0.426399976015091</v>
      </c>
      <c r="AG60" s="155">
        <f t="shared" si="15"/>
        <v>4.4199702983317612</v>
      </c>
      <c r="AH60" s="159">
        <f t="shared" si="16"/>
        <v>5.7366617163886273</v>
      </c>
      <c r="AI60" s="12"/>
      <c r="AJ60" s="12"/>
      <c r="AK60" s="12"/>
    </row>
    <row r="61" spans="1:37">
      <c r="A61" s="48" t="s">
        <v>185</v>
      </c>
      <c r="B61" s="46" t="s">
        <v>179</v>
      </c>
      <c r="C61" s="160">
        <v>420</v>
      </c>
      <c r="D61" s="285">
        <f>IF('Datos de Indicador'!E64="No dato","x",ROUND(IF('Datos de Indicador'!E64=0,0,IF(LOG('Datos de Indicador'!E64)&gt;D$302,10,IF(LOG('Datos de Indicador'!E64)&lt;D$301,0,10-(D$302-LOG('Datos de Indicador'!E64))/(D$302-D$301)*10))),1))</f>
        <v>10</v>
      </c>
      <c r="E61" s="153">
        <f>IF('Datos de Indicador'!E64="No dato","x",IF('Datos de Indicador'!E64="No dato","x", ('Datos de Indicador'!E64)/'Datos de Indicador'!AX64))</f>
        <v>0.16732960988698353</v>
      </c>
      <c r="F61" s="154">
        <f t="shared" si="0"/>
        <v>10</v>
      </c>
      <c r="G61" s="155">
        <f t="shared" si="1"/>
        <v>10</v>
      </c>
      <c r="H61" s="285">
        <f>IF('Datos de Indicador'!F64="No dato","x",ROUND(IF('Datos de Indicador'!F64=0,0,IF(LOG('Datos de Indicador'!F64*1/40)&gt;H$302,10,IF(LOG('Datos de Indicador'!F64*1/40)&lt;H$301,0,10-(H$302-LOG('Datos de Indicador'!F64*1/40))/(H$302-H$301)*10))),1))</f>
        <v>0</v>
      </c>
      <c r="I61" s="153">
        <f>IF('Datos de Indicador'!F64="No dato","x",IF('Datos de Indicador'!F64="No dato","x",( 'Datos de Indicador'!F64*1/40)/'Datos de Indicador'!AX64))</f>
        <v>0</v>
      </c>
      <c r="J61" s="154">
        <f t="shared" si="2"/>
        <v>0</v>
      </c>
      <c r="K61" s="156">
        <f t="shared" si="3"/>
        <v>0</v>
      </c>
      <c r="L61" s="286">
        <f>IF('Datos de Indicador'!G64="No dato","x",ROUND(IF('Datos de Indicador'!G64=0,0,IF(LOG('Datos de Indicador'!G64)&gt;L$302,10,IF(LOG('Datos de Indicador'!G64)&lt;L$301,0,10-(L$302-LOG('Datos de Indicador'!G64))/(L$302-L$301)*10))),1))</f>
        <v>0</v>
      </c>
      <c r="M61" s="157">
        <f>IF('Datos de Indicador'!G64="No dato","x",IF('Datos de Indicador'!G64="No dato","x", 'Datos de Indicador'!G64/'Datos de Indicador'!AX64))</f>
        <v>0</v>
      </c>
      <c r="N61" s="158">
        <f t="shared" si="4"/>
        <v>0</v>
      </c>
      <c r="O61" s="156">
        <f t="shared" si="5"/>
        <v>0</v>
      </c>
      <c r="P61" s="155">
        <f t="shared" si="6"/>
        <v>0</v>
      </c>
      <c r="Q61" s="285">
        <f>IF('Datos de Indicador'!I64="No dato","x",ROUND(IF('Datos de Indicador'!I64=0,0,IF(LOG('Datos de Indicador'!I64)&gt;Q$302,10,IF(LOG('Datos de Indicador'!I64)&lt;Q$301,0,10-(Q$302-LOG('Datos de Indicador'!I64))/(Q$302-Q$301)*10))),1))</f>
        <v>10</v>
      </c>
      <c r="R61" s="153">
        <f>IF('Datos de Indicador'!I64="No dato","x",IF('Datos de Indicador'!I64="No dato","x",( 'Datos de Indicador'!I64)/'Datos de Indicador'!AX64))</f>
        <v>1.6313841166850807E-2</v>
      </c>
      <c r="S61" s="154">
        <f t="shared" si="7"/>
        <v>10</v>
      </c>
      <c r="T61" s="289">
        <f>IF('Datos de Indicador'!J64="No dato","x",ROUND(IF('Datos de Indicador'!J64=0,0,IF(LOG('Datos de Indicador'!J64)&gt;T$302,10,IF(LOG('Datos de Indicador'!J64)&lt;T$301,0,10-(T$302-LOG('Datos de Indicador'!J64))/(T$302-T$301)*10))),1))</f>
        <v>10</v>
      </c>
      <c r="U61" s="307">
        <f>IF('Datos de Indicador'!J64="No dato","x",IF('Datos de Indicador'!J64="No dato","x", ('Datos de Indicador'!J64)/'Datos de Indicador'!AX64))</f>
        <v>3.1553356208079722E-4</v>
      </c>
      <c r="V61" s="289">
        <f t="shared" si="8"/>
        <v>10</v>
      </c>
      <c r="W61" s="292">
        <f t="shared" si="9"/>
        <v>10</v>
      </c>
      <c r="X61" s="289">
        <f>IF('Datos de Indicador'!K64="No dato","x",ROUND(IF('Datos de Indicador'!K64=0,0,IF(LOG('Datos de Indicador'!K64)&gt;X$302,10,IF(LOG('Datos de Indicador'!K64)&lt;X$301,0,10-(X$302-LOG('Datos de Indicador'!K64))/(X$302-X$301)*10))),1))</f>
        <v>10</v>
      </c>
      <c r="Y61" s="310">
        <f>IF('Datos de Indicador'!K64="No dato","x",IF('Datos de Indicador'!K64="No dato","x", ('Datos de Indicador'!K64)/'Datos de Indicador'!AX64))</f>
        <v>2.7428695603528696E-4</v>
      </c>
      <c r="Z61" s="289">
        <f t="shared" si="10"/>
        <v>10</v>
      </c>
      <c r="AA61" s="291">
        <f t="shared" si="11"/>
        <v>10</v>
      </c>
      <c r="AB61" s="155">
        <f t="shared" si="12"/>
        <v>10</v>
      </c>
      <c r="AC61" s="155">
        <v>0</v>
      </c>
      <c r="AD61" s="155">
        <f t="shared" si="13"/>
        <v>0</v>
      </c>
      <c r="AE61" s="155">
        <v>-0.413280010223389</v>
      </c>
      <c r="AF61" s="155">
        <f t="shared" si="14"/>
        <v>0.413280010223389</v>
      </c>
      <c r="AG61" s="155">
        <f t="shared" si="15"/>
        <v>4.0988747107019634</v>
      </c>
      <c r="AH61" s="159">
        <f t="shared" si="16"/>
        <v>5.6831457851169942</v>
      </c>
      <c r="AI61" s="12"/>
      <c r="AJ61" s="12"/>
      <c r="AK61" s="12"/>
    </row>
    <row r="62" spans="1:37">
      <c r="A62" s="48" t="s">
        <v>185</v>
      </c>
      <c r="B62" s="46" t="s">
        <v>180</v>
      </c>
      <c r="C62" s="160">
        <v>421</v>
      </c>
      <c r="D62" s="285">
        <f>IF('Datos de Indicador'!E65="No dato","x",ROUND(IF('Datos de Indicador'!E65=0,0,IF(LOG('Datos de Indicador'!E65)&gt;D$302,10,IF(LOG('Datos de Indicador'!E65)&lt;D$301,0,10-(D$302-LOG('Datos de Indicador'!E65))/(D$302-D$301)*10))),1))</f>
        <v>10</v>
      </c>
      <c r="E62" s="153">
        <f>IF('Datos de Indicador'!E65="No dato","x",IF('Datos de Indicador'!E65="No dato","x", ('Datos de Indicador'!E65)/'Datos de Indicador'!AX65))</f>
        <v>5.4933793832118653E-2</v>
      </c>
      <c r="F62" s="154">
        <f t="shared" si="0"/>
        <v>10</v>
      </c>
      <c r="G62" s="155">
        <f t="shared" si="1"/>
        <v>10</v>
      </c>
      <c r="H62" s="285">
        <f>IF('Datos de Indicador'!F65="No dato","x",ROUND(IF('Datos de Indicador'!F65=0,0,IF(LOG('Datos de Indicador'!F65*1/40)&gt;H$302,10,IF(LOG('Datos de Indicador'!F65*1/40)&lt;H$301,0,10-(H$302-LOG('Datos de Indicador'!F65*1/40))/(H$302-H$301)*10))),1))</f>
        <v>0</v>
      </c>
      <c r="I62" s="153">
        <f>IF('Datos de Indicador'!F65="No dato","x",IF('Datos de Indicador'!F65="No dato","x",( 'Datos de Indicador'!F65*1/40)/'Datos de Indicador'!AX65))</f>
        <v>0</v>
      </c>
      <c r="J62" s="154">
        <f t="shared" si="2"/>
        <v>0</v>
      </c>
      <c r="K62" s="156">
        <f t="shared" si="3"/>
        <v>0</v>
      </c>
      <c r="L62" s="286">
        <f>IF('Datos de Indicador'!G65="No dato","x",ROUND(IF('Datos de Indicador'!G65=0,0,IF(LOG('Datos de Indicador'!G65)&gt;L$302,10,IF(LOG('Datos de Indicador'!G65)&lt;L$301,0,10-(L$302-LOG('Datos de Indicador'!G65))/(L$302-L$301)*10))),1))</f>
        <v>0</v>
      </c>
      <c r="M62" s="157">
        <f>IF('Datos de Indicador'!G65="No dato","x",IF('Datos de Indicador'!G65="No dato","x", 'Datos de Indicador'!G65/'Datos de Indicador'!AX65))</f>
        <v>0</v>
      </c>
      <c r="N62" s="158">
        <f t="shared" si="4"/>
        <v>0</v>
      </c>
      <c r="O62" s="156">
        <f t="shared" si="5"/>
        <v>0</v>
      </c>
      <c r="P62" s="155">
        <f t="shared" si="6"/>
        <v>0</v>
      </c>
      <c r="Q62" s="285">
        <f>IF('Datos de Indicador'!I65="No dato","x",ROUND(IF('Datos de Indicador'!I65=0,0,IF(LOG('Datos de Indicador'!I65)&gt;Q$302,10,IF(LOG('Datos de Indicador'!I65)&lt;Q$301,0,10-(Q$302-LOG('Datos de Indicador'!I65))/(Q$302-Q$301)*10))),1))</f>
        <v>10</v>
      </c>
      <c r="R62" s="153">
        <f>IF('Datos de Indicador'!I65="No dato","x",IF('Datos de Indicador'!I65="No dato","x",( 'Datos de Indicador'!I65)/'Datos de Indicador'!AX65))</f>
        <v>1.9781488069122933E-2</v>
      </c>
      <c r="S62" s="154">
        <f t="shared" si="7"/>
        <v>10</v>
      </c>
      <c r="T62" s="289">
        <f>IF('Datos de Indicador'!J65="No dato","x",ROUND(IF('Datos de Indicador'!J65=0,0,IF(LOG('Datos de Indicador'!J65)&gt;T$302,10,IF(LOG('Datos de Indicador'!J65)&lt;T$301,0,10-(T$302-LOG('Datos de Indicador'!J65))/(T$302-T$301)*10))),1))</f>
        <v>10</v>
      </c>
      <c r="U62" s="307">
        <f>IF('Datos de Indicador'!J65="No dato","x",IF('Datos de Indicador'!J65="No dato","x", ('Datos de Indicador'!J65)/'Datos de Indicador'!AX65))</f>
        <v>3.2627426030767563E-4</v>
      </c>
      <c r="V62" s="289">
        <f t="shared" si="8"/>
        <v>10</v>
      </c>
      <c r="W62" s="292">
        <f t="shared" si="9"/>
        <v>10</v>
      </c>
      <c r="X62" s="289">
        <f>IF('Datos de Indicador'!K65="No dato","x",ROUND(IF('Datos de Indicador'!K65=0,0,IF(LOG('Datos de Indicador'!K65)&gt;X$302,10,IF(LOG('Datos de Indicador'!K65)&lt;X$301,0,10-(X$302-LOG('Datos de Indicador'!K65))/(X$302-X$301)*10))),1))</f>
        <v>10</v>
      </c>
      <c r="Y62" s="310">
        <f>IF('Datos de Indicador'!K65="No dato","x",IF('Datos de Indicador'!K65="No dato","x", ('Datos de Indicador'!K65)/'Datos de Indicador'!AX65))</f>
        <v>2.7827121072077218E-4</v>
      </c>
      <c r="Z62" s="289">
        <f t="shared" si="10"/>
        <v>10</v>
      </c>
      <c r="AA62" s="291">
        <f t="shared" si="11"/>
        <v>10</v>
      </c>
      <c r="AB62" s="155">
        <f t="shared" si="12"/>
        <v>10</v>
      </c>
      <c r="AC62" s="155">
        <v>0</v>
      </c>
      <c r="AD62" s="155">
        <f t="shared" si="13"/>
        <v>0</v>
      </c>
      <c r="AE62" s="155">
        <v>-0.422280013561249</v>
      </c>
      <c r="AF62" s="155">
        <f t="shared" si="14"/>
        <v>0.422280013561249</v>
      </c>
      <c r="AG62" s="155">
        <f t="shared" si="15"/>
        <v>4.3191391082103818</v>
      </c>
      <c r="AH62" s="159">
        <f t="shared" si="16"/>
        <v>5.7198565180350629</v>
      </c>
      <c r="AI62" s="12"/>
      <c r="AJ62" s="12"/>
      <c r="AK62" s="12"/>
    </row>
    <row r="63" spans="1:37">
      <c r="A63" s="48" t="s">
        <v>185</v>
      </c>
      <c r="B63" s="46" t="s">
        <v>181</v>
      </c>
      <c r="C63" s="160">
        <v>422</v>
      </c>
      <c r="D63" s="285">
        <f>IF('Datos de Indicador'!E66="No dato","x",ROUND(IF('Datos de Indicador'!E66=0,0,IF(LOG('Datos de Indicador'!E66)&gt;D$302,10,IF(LOG('Datos de Indicador'!E66)&lt;D$301,0,10-(D$302-LOG('Datos de Indicador'!E66))/(D$302-D$301)*10))),1))</f>
        <v>10</v>
      </c>
      <c r="E63" s="153">
        <f>IF('Datos de Indicador'!E66="No dato","x",IF('Datos de Indicador'!E66="No dato","x", ('Datos de Indicador'!E66)/'Datos de Indicador'!AX66))</f>
        <v>3.6859562510379307E-2</v>
      </c>
      <c r="F63" s="154">
        <f t="shared" si="0"/>
        <v>10</v>
      </c>
      <c r="G63" s="155">
        <f t="shared" si="1"/>
        <v>10</v>
      </c>
      <c r="H63" s="285">
        <f>IF('Datos de Indicador'!F66="No dato","x",ROUND(IF('Datos de Indicador'!F66=0,0,IF(LOG('Datos de Indicador'!F66*1/40)&gt;H$302,10,IF(LOG('Datos de Indicador'!F66*1/40)&lt;H$301,0,10-(H$302-LOG('Datos de Indicador'!F66*1/40))/(H$302-H$301)*10))),1))</f>
        <v>0</v>
      </c>
      <c r="I63" s="153">
        <f>IF('Datos de Indicador'!F66="No dato","x",IF('Datos de Indicador'!F66="No dato","x",( 'Datos de Indicador'!F66*1/40)/'Datos de Indicador'!AX66))</f>
        <v>0</v>
      </c>
      <c r="J63" s="154">
        <f t="shared" si="2"/>
        <v>0</v>
      </c>
      <c r="K63" s="156">
        <f t="shared" si="3"/>
        <v>0</v>
      </c>
      <c r="L63" s="286">
        <f>IF('Datos de Indicador'!G66="No dato","x",ROUND(IF('Datos de Indicador'!G66=0,0,IF(LOG('Datos de Indicador'!G66)&gt;L$302,10,IF(LOG('Datos de Indicador'!G66)&lt;L$301,0,10-(L$302-LOG('Datos de Indicador'!G66))/(L$302-L$301)*10))),1))</f>
        <v>0</v>
      </c>
      <c r="M63" s="157">
        <f>IF('Datos de Indicador'!G66="No dato","x",IF('Datos de Indicador'!G66="No dato","x", 'Datos de Indicador'!G66/'Datos de Indicador'!AX66))</f>
        <v>0</v>
      </c>
      <c r="N63" s="158">
        <f t="shared" si="4"/>
        <v>0</v>
      </c>
      <c r="O63" s="156">
        <f t="shared" si="5"/>
        <v>0</v>
      </c>
      <c r="P63" s="155">
        <f t="shared" si="6"/>
        <v>0</v>
      </c>
      <c r="Q63" s="285">
        <f>IF('Datos de Indicador'!I66="No dato","x",ROUND(IF('Datos de Indicador'!I66=0,0,IF(LOG('Datos de Indicador'!I66)&gt;Q$302,10,IF(LOG('Datos de Indicador'!I66)&lt;Q$301,0,10-(Q$302-LOG('Datos de Indicador'!I66))/(Q$302-Q$301)*10))),1))</f>
        <v>0</v>
      </c>
      <c r="R63" s="153">
        <f>IF('Datos de Indicador'!I66="No dato","x",IF('Datos de Indicador'!I66="No dato","x",( 'Datos de Indicador'!I66)/'Datos de Indicador'!AX66))</f>
        <v>0</v>
      </c>
      <c r="S63" s="154">
        <f t="shared" si="7"/>
        <v>0</v>
      </c>
      <c r="T63" s="289">
        <f>IF('Datos de Indicador'!J66="No dato","x",ROUND(IF('Datos de Indicador'!J66=0,0,IF(LOG('Datos de Indicador'!J66)&gt;T$302,10,IF(LOG('Datos de Indicador'!J66)&lt;T$301,0,10-(T$302-LOG('Datos de Indicador'!J66))/(T$302-T$301)*10))),1))</f>
        <v>10</v>
      </c>
      <c r="U63" s="307">
        <f>IF('Datos de Indicador'!J66="No dato","x",IF('Datos de Indicador'!J66="No dato","x", ('Datos de Indicador'!J66)/'Datos de Indicador'!AX66))</f>
        <v>3.2802981082711056E-4</v>
      </c>
      <c r="V63" s="289">
        <f t="shared" si="8"/>
        <v>10</v>
      </c>
      <c r="W63" s="292">
        <f t="shared" si="9"/>
        <v>10</v>
      </c>
      <c r="X63" s="289">
        <f>IF('Datos de Indicador'!K66="No dato","x",ROUND(IF('Datos de Indicador'!K66=0,0,IF(LOG('Datos de Indicador'!K66)&gt;X$302,10,IF(LOG('Datos de Indicador'!K66)&lt;X$301,0,10-(X$302-LOG('Datos de Indicador'!K66))/(X$302-X$301)*10))),1))</f>
        <v>10</v>
      </c>
      <c r="Y63" s="310">
        <f>IF('Datos de Indicador'!K66="No dato","x",IF('Datos de Indicador'!K66="No dato","x", ('Datos de Indicador'!K66)/'Datos de Indicador'!AX66))</f>
        <v>2.7806561334740208E-4</v>
      </c>
      <c r="Z63" s="289">
        <f t="shared" si="10"/>
        <v>10</v>
      </c>
      <c r="AA63" s="291">
        <f t="shared" si="11"/>
        <v>10</v>
      </c>
      <c r="AB63" s="155">
        <f t="shared" si="12"/>
        <v>0</v>
      </c>
      <c r="AC63" s="155">
        <v>0.18000000715255701</v>
      </c>
      <c r="AD63" s="155">
        <f t="shared" si="13"/>
        <v>3.8297873862246173E-2</v>
      </c>
      <c r="AE63" s="155">
        <v>-0.60199999809265103</v>
      </c>
      <c r="AF63" s="155">
        <f t="shared" si="14"/>
        <v>0.60199999809265103</v>
      </c>
      <c r="AG63" s="155">
        <f t="shared" si="15"/>
        <v>8.7175723783967189</v>
      </c>
      <c r="AH63" s="159">
        <f t="shared" si="16"/>
        <v>6.4593117087098273</v>
      </c>
      <c r="AI63" s="12"/>
      <c r="AJ63" s="12"/>
      <c r="AK63" s="12"/>
    </row>
    <row r="64" spans="1:37">
      <c r="A64" s="48" t="s">
        <v>185</v>
      </c>
      <c r="B64" s="46" t="s">
        <v>182</v>
      </c>
      <c r="C64" s="160">
        <v>423</v>
      </c>
      <c r="D64" s="285">
        <f>IF('Datos de Indicador'!E67="No dato","x",ROUND(IF('Datos de Indicador'!E67=0,0,IF(LOG('Datos de Indicador'!E67)&gt;D$302,10,IF(LOG('Datos de Indicador'!E67)&lt;D$301,0,10-(D$302-LOG('Datos de Indicador'!E67))/(D$302-D$301)*10))),1))</f>
        <v>10</v>
      </c>
      <c r="E64" s="153">
        <f>IF('Datos de Indicador'!E67="No dato","x",IF('Datos de Indicador'!E67="No dato","x", ('Datos de Indicador'!E67)/'Datos de Indicador'!AX67))</f>
        <v>2.2984837372302197E-2</v>
      </c>
      <c r="F64" s="154">
        <f t="shared" si="0"/>
        <v>10</v>
      </c>
      <c r="G64" s="155">
        <f t="shared" si="1"/>
        <v>10</v>
      </c>
      <c r="H64" s="285">
        <f>IF('Datos de Indicador'!F67="No dato","x",ROUND(IF('Datos de Indicador'!F67=0,0,IF(LOG('Datos de Indicador'!F67*1/40)&gt;H$302,10,IF(LOG('Datos de Indicador'!F67*1/40)&lt;H$301,0,10-(H$302-LOG('Datos de Indicador'!F67*1/40))/(H$302-H$301)*10))),1))</f>
        <v>0</v>
      </c>
      <c r="I64" s="153">
        <f>IF('Datos de Indicador'!F67="No dato","x",IF('Datos de Indicador'!F67="No dato","x",( 'Datos de Indicador'!F67*1/40)/'Datos de Indicador'!AX67))</f>
        <v>0</v>
      </c>
      <c r="J64" s="154">
        <f t="shared" si="2"/>
        <v>0</v>
      </c>
      <c r="K64" s="156">
        <f t="shared" si="3"/>
        <v>0</v>
      </c>
      <c r="L64" s="286">
        <f>IF('Datos de Indicador'!G67="No dato","x",ROUND(IF('Datos de Indicador'!G67=0,0,IF(LOG('Datos de Indicador'!G67)&gt;L$302,10,IF(LOG('Datos de Indicador'!G67)&lt;L$301,0,10-(L$302-LOG('Datos de Indicador'!G67))/(L$302-L$301)*10))),1))</f>
        <v>0</v>
      </c>
      <c r="M64" s="157">
        <f>IF('Datos de Indicador'!G67="No dato","x",IF('Datos de Indicador'!G67="No dato","x", 'Datos de Indicador'!G67/'Datos de Indicador'!AX67))</f>
        <v>0</v>
      </c>
      <c r="N64" s="158">
        <f t="shared" si="4"/>
        <v>0</v>
      </c>
      <c r="O64" s="156">
        <f t="shared" si="5"/>
        <v>0</v>
      </c>
      <c r="P64" s="155">
        <f t="shared" si="6"/>
        <v>0</v>
      </c>
      <c r="Q64" s="285">
        <f>IF('Datos de Indicador'!I67="No dato","x",ROUND(IF('Datos de Indicador'!I67=0,0,IF(LOG('Datos de Indicador'!I67)&gt;Q$302,10,IF(LOG('Datos de Indicador'!I67)&lt;Q$301,0,10-(Q$302-LOG('Datos de Indicador'!I67))/(Q$302-Q$301)*10))),1))</f>
        <v>0</v>
      </c>
      <c r="R64" s="153">
        <f>IF('Datos de Indicador'!I67="No dato","x",IF('Datos de Indicador'!I67="No dato","x",( 'Datos de Indicador'!I67)/'Datos de Indicador'!AX67))</f>
        <v>0</v>
      </c>
      <c r="S64" s="154">
        <f t="shared" si="7"/>
        <v>0</v>
      </c>
      <c r="T64" s="289">
        <f>IF('Datos de Indicador'!J67="No dato","x",ROUND(IF('Datos de Indicador'!J67=0,0,IF(LOG('Datos de Indicador'!J67)&gt;T$302,10,IF(LOG('Datos de Indicador'!J67)&lt;T$301,0,10-(T$302-LOG('Datos de Indicador'!J67))/(T$302-T$301)*10))),1))</f>
        <v>10</v>
      </c>
      <c r="U64" s="307">
        <f>IF('Datos de Indicador'!J67="No dato","x",IF('Datos de Indicador'!J67="No dato","x", ('Datos de Indicador'!J67)/'Datos de Indicador'!AX67))</f>
        <v>3.3022674894972492E-4</v>
      </c>
      <c r="V64" s="289">
        <f t="shared" si="8"/>
        <v>10</v>
      </c>
      <c r="W64" s="292">
        <f t="shared" si="9"/>
        <v>10</v>
      </c>
      <c r="X64" s="289">
        <f>IF('Datos de Indicador'!K67="No dato","x",ROUND(IF('Datos de Indicador'!K67=0,0,IF(LOG('Datos de Indicador'!K67)&gt;X$302,10,IF(LOG('Datos de Indicador'!K67)&lt;X$301,0,10-(X$302-LOG('Datos de Indicador'!K67))/(X$302-X$301)*10))),1))</f>
        <v>10</v>
      </c>
      <c r="Y64" s="310">
        <f>IF('Datos de Indicador'!K67="No dato","x",IF('Datos de Indicador'!K67="No dato","x", ('Datos de Indicador'!K67)/'Datos de Indicador'!AX67))</f>
        <v>2.7955843449638089E-4</v>
      </c>
      <c r="Z64" s="289">
        <f t="shared" si="10"/>
        <v>10</v>
      </c>
      <c r="AA64" s="291">
        <f t="shared" si="11"/>
        <v>10</v>
      </c>
      <c r="AB64" s="155">
        <f t="shared" si="12"/>
        <v>0</v>
      </c>
      <c r="AC64" s="155">
        <v>0</v>
      </c>
      <c r="AD64" s="155">
        <f t="shared" si="13"/>
        <v>0</v>
      </c>
      <c r="AE64" s="155">
        <v>-0.54820001125335704</v>
      </c>
      <c r="AF64" s="155">
        <f t="shared" si="14"/>
        <v>0.54820001125335704</v>
      </c>
      <c r="AG64" s="155">
        <f t="shared" si="15"/>
        <v>7.4008815681535705</v>
      </c>
      <c r="AH64" s="159">
        <f t="shared" si="16"/>
        <v>6.2334802613589284</v>
      </c>
      <c r="AI64" s="12"/>
      <c r="AJ64" s="12"/>
      <c r="AK64" s="12"/>
    </row>
    <row r="65" spans="1:37">
      <c r="A65" s="50" t="s">
        <v>18</v>
      </c>
      <c r="B65" s="46" t="s">
        <v>19</v>
      </c>
      <c r="C65" s="160">
        <v>501</v>
      </c>
      <c r="D65" s="285">
        <f>IF('Datos de Indicador'!E68="No dato","x",ROUND(IF('Datos de Indicador'!E68=0,0,IF(LOG('Datos de Indicador'!E68)&gt;D$302,10,IF(LOG('Datos de Indicador'!E68)&lt;D$301,0,10-(D$302-LOG('Datos de Indicador'!E68))/(D$302-D$301)*10))),1))</f>
        <v>10</v>
      </c>
      <c r="E65" s="153">
        <f>IF('Datos de Indicador'!E68="No dato","x",IF('Datos de Indicador'!E68="No dato","x", ('Datos de Indicador'!E68)/'Datos de Indicador'!AX68))</f>
        <v>6.2728798410855602E-2</v>
      </c>
      <c r="F65" s="154">
        <f t="shared" si="0"/>
        <v>10</v>
      </c>
      <c r="G65" s="155">
        <f t="shared" si="1"/>
        <v>10</v>
      </c>
      <c r="H65" s="285">
        <f>IF('Datos de Indicador'!F68="No dato","x",ROUND(IF('Datos de Indicador'!F68=0,0,IF(LOG('Datos de Indicador'!F68*1/40)&gt;H$302,10,IF(LOG('Datos de Indicador'!F68*1/40)&lt;H$301,0,10-(H$302-LOG('Datos de Indicador'!F68*1/40))/(H$302-H$301)*10))),1))</f>
        <v>0</v>
      </c>
      <c r="I65" s="153">
        <f>IF('Datos de Indicador'!F68="No dato","x",IF('Datos de Indicador'!F68="No dato","x",( 'Datos de Indicador'!F68*1/40)/'Datos de Indicador'!AX68))</f>
        <v>0</v>
      </c>
      <c r="J65" s="154">
        <f t="shared" si="2"/>
        <v>0</v>
      </c>
      <c r="K65" s="156">
        <f t="shared" si="3"/>
        <v>0</v>
      </c>
      <c r="L65" s="286">
        <f>IF('Datos de Indicador'!G68="No dato","x",ROUND(IF('Datos de Indicador'!G68=0,0,IF(LOG('Datos de Indicador'!G68)&gt;L$302,10,IF(LOG('Datos de Indicador'!G68)&lt;L$301,0,10-(L$302-LOG('Datos de Indicador'!G68))/(L$302-L$301)*10))),1))</f>
        <v>0</v>
      </c>
      <c r="M65" s="157">
        <f>IF('Datos de Indicador'!G68="No dato","x",IF('Datos de Indicador'!G68="No dato","x", 'Datos de Indicador'!G68/'Datos de Indicador'!AX68))</f>
        <v>0</v>
      </c>
      <c r="N65" s="158">
        <f t="shared" si="4"/>
        <v>0</v>
      </c>
      <c r="O65" s="156">
        <f t="shared" si="5"/>
        <v>0</v>
      </c>
      <c r="P65" s="155">
        <f t="shared" si="6"/>
        <v>0</v>
      </c>
      <c r="Q65" s="285">
        <f>IF('Datos de Indicador'!I68="No dato","x",ROUND(IF('Datos de Indicador'!I68=0,0,IF(LOG('Datos de Indicador'!I68)&gt;Q$302,10,IF(LOG('Datos de Indicador'!I68)&lt;Q$301,0,10-(Q$302-LOG('Datos de Indicador'!I68))/(Q$302-Q$301)*10))),1))</f>
        <v>0</v>
      </c>
      <c r="R65" s="153">
        <f>IF('Datos de Indicador'!I68="No dato","x",IF('Datos de Indicador'!I68="No dato","x",( 'Datos de Indicador'!I68)/'Datos de Indicador'!AX68))</f>
        <v>0</v>
      </c>
      <c r="S65" s="154">
        <f t="shared" si="7"/>
        <v>0</v>
      </c>
      <c r="T65" s="289">
        <f>IF('Datos de Indicador'!J68="No dato","x",ROUND(IF('Datos de Indicador'!J68=0,0,IF(LOG('Datos de Indicador'!J68)&gt;T$302,10,IF(LOG('Datos de Indicador'!J68)&lt;T$301,0,10-(T$302-LOG('Datos de Indicador'!J68))/(T$302-T$301)*10))),1))</f>
        <v>10</v>
      </c>
      <c r="U65" s="307">
        <f>IF('Datos de Indicador'!J68="No dato","x",IF('Datos de Indicador'!J68="No dato","x", ('Datos de Indicador'!J68)/'Datos de Indicador'!AX68))</f>
        <v>3.3429265032955982E-4</v>
      </c>
      <c r="V65" s="289">
        <f t="shared" si="8"/>
        <v>10</v>
      </c>
      <c r="W65" s="292">
        <f t="shared" si="9"/>
        <v>10</v>
      </c>
      <c r="X65" s="289">
        <f>IF('Datos de Indicador'!K68="No dato","x",ROUND(IF('Datos de Indicador'!K68=0,0,IF(LOG('Datos de Indicador'!K68)&gt;X$302,10,IF(LOG('Datos de Indicador'!K68)&lt;X$301,0,10-(X$302-LOG('Datos de Indicador'!K68))/(X$302-X$301)*10))),1))</f>
        <v>0</v>
      </c>
      <c r="Y65" s="310">
        <f>IF('Datos de Indicador'!K68="No dato","x",IF('Datos de Indicador'!K68="No dato","x", ('Datos de Indicador'!K68)/'Datos de Indicador'!AX68))</f>
        <v>0</v>
      </c>
      <c r="Z65" s="289">
        <f t="shared" si="10"/>
        <v>0</v>
      </c>
      <c r="AA65" s="291">
        <f t="shared" si="11"/>
        <v>0</v>
      </c>
      <c r="AB65" s="155">
        <f t="shared" si="12"/>
        <v>0</v>
      </c>
      <c r="AC65" s="155">
        <v>0.55000001192092896</v>
      </c>
      <c r="AD65" s="155">
        <f t="shared" si="13"/>
        <v>0.11702127913211255</v>
      </c>
      <c r="AE65" s="155">
        <v>-0.423960000276566</v>
      </c>
      <c r="AF65" s="155">
        <f t="shared" si="14"/>
        <v>0.423960000276566</v>
      </c>
      <c r="AG65" s="155">
        <f t="shared" si="15"/>
        <v>4.3602547887029441</v>
      </c>
      <c r="AH65" s="159">
        <f t="shared" si="16"/>
        <v>4.079546011305843</v>
      </c>
      <c r="AI65" s="12"/>
      <c r="AJ65" s="12"/>
      <c r="AK65" s="12"/>
    </row>
    <row r="66" spans="1:37">
      <c r="A66" s="50" t="s">
        <v>18</v>
      </c>
      <c r="B66" s="46" t="s">
        <v>20</v>
      </c>
      <c r="C66" s="160">
        <v>502</v>
      </c>
      <c r="D66" s="285">
        <f>IF('Datos de Indicador'!E69="No dato","x",ROUND(IF('Datos de Indicador'!E69=0,0,IF(LOG('Datos de Indicador'!E69)&gt;D$302,10,IF(LOG('Datos de Indicador'!E69)&lt;D$301,0,10-(D$302-LOG('Datos de Indicador'!E69))/(D$302-D$301)*10))),1))</f>
        <v>10</v>
      </c>
      <c r="E66" s="153">
        <f>IF('Datos de Indicador'!E69="No dato","x",IF('Datos de Indicador'!E69="No dato","x", ('Datos de Indicador'!E69)/'Datos de Indicador'!AX69))</f>
        <v>9.2516744831515715E-2</v>
      </c>
      <c r="F66" s="154">
        <f t="shared" si="0"/>
        <v>10</v>
      </c>
      <c r="G66" s="155">
        <f t="shared" si="1"/>
        <v>10</v>
      </c>
      <c r="H66" s="285">
        <f>IF('Datos de Indicador'!F69="No dato","x",ROUND(IF('Datos de Indicador'!F69=0,0,IF(LOG('Datos de Indicador'!F69*1/40)&gt;H$302,10,IF(LOG('Datos de Indicador'!F69*1/40)&lt;H$301,0,10-(H$302-LOG('Datos de Indicador'!F69*1/40))/(H$302-H$301)*10))),1))</f>
        <v>0</v>
      </c>
      <c r="I66" s="153">
        <f>IF('Datos de Indicador'!F69="No dato","x",IF('Datos de Indicador'!F69="No dato","x",( 'Datos de Indicador'!F69*1/40)/'Datos de Indicador'!AX69))</f>
        <v>0</v>
      </c>
      <c r="J66" s="154">
        <f t="shared" si="2"/>
        <v>0</v>
      </c>
      <c r="K66" s="156">
        <f t="shared" si="3"/>
        <v>0</v>
      </c>
      <c r="L66" s="286">
        <f>IF('Datos de Indicador'!G69="No dato","x",ROUND(IF('Datos de Indicador'!G69=0,0,IF(LOG('Datos de Indicador'!G69)&gt;L$302,10,IF(LOG('Datos de Indicador'!G69)&lt;L$301,0,10-(L$302-LOG('Datos de Indicador'!G69))/(L$302-L$301)*10))),1))</f>
        <v>0</v>
      </c>
      <c r="M66" s="157">
        <f>IF('Datos de Indicador'!G69="No dato","x",IF('Datos de Indicador'!G69="No dato","x", 'Datos de Indicador'!G69/'Datos de Indicador'!AX69))</f>
        <v>0</v>
      </c>
      <c r="N66" s="158">
        <f t="shared" si="4"/>
        <v>0</v>
      </c>
      <c r="O66" s="156">
        <f t="shared" si="5"/>
        <v>0</v>
      </c>
      <c r="P66" s="155">
        <f t="shared" si="6"/>
        <v>0</v>
      </c>
      <c r="Q66" s="285">
        <f>IF('Datos de Indicador'!I69="No dato","x",ROUND(IF('Datos de Indicador'!I69=0,0,IF(LOG('Datos de Indicador'!I69)&gt;Q$302,10,IF(LOG('Datos de Indicador'!I69)&lt;Q$301,0,10-(Q$302-LOG('Datos de Indicador'!I69))/(Q$302-Q$301)*10))),1))</f>
        <v>0</v>
      </c>
      <c r="R66" s="153">
        <f>IF('Datos de Indicador'!I69="No dato","x",IF('Datos de Indicador'!I69="No dato","x",( 'Datos de Indicador'!I69)/'Datos de Indicador'!AX69))</f>
        <v>0</v>
      </c>
      <c r="S66" s="154">
        <f t="shared" si="7"/>
        <v>0</v>
      </c>
      <c r="T66" s="289">
        <f>IF('Datos de Indicador'!J69="No dato","x",ROUND(IF('Datos de Indicador'!J69=0,0,IF(LOG('Datos de Indicador'!J69)&gt;T$302,10,IF(LOG('Datos de Indicador'!J69)&lt;T$301,0,10-(T$302-LOG('Datos de Indicador'!J69))/(T$302-T$301)*10))),1))</f>
        <v>10</v>
      </c>
      <c r="U66" s="307">
        <f>IF('Datos de Indicador'!J69="No dato","x",IF('Datos de Indicador'!J69="No dato","x", ('Datos de Indicador'!J69)/'Datos de Indicador'!AX69))</f>
        <v>3.5704983629625947E-4</v>
      </c>
      <c r="V66" s="289">
        <f t="shared" si="8"/>
        <v>10</v>
      </c>
      <c r="W66" s="292">
        <f t="shared" si="9"/>
        <v>10</v>
      </c>
      <c r="X66" s="289">
        <f>IF('Datos de Indicador'!K69="No dato","x",ROUND(IF('Datos de Indicador'!K69=0,0,IF(LOG('Datos de Indicador'!K69)&gt;X$302,10,IF(LOG('Datos de Indicador'!K69)&lt;X$301,0,10-(X$302-LOG('Datos de Indicador'!K69))/(X$302-X$301)*10))),1))</f>
        <v>0</v>
      </c>
      <c r="Y66" s="310">
        <f>IF('Datos de Indicador'!K69="No dato","x",IF('Datos de Indicador'!K69="No dato","x", ('Datos de Indicador'!K69)/'Datos de Indicador'!AX69))</f>
        <v>0</v>
      </c>
      <c r="Z66" s="289">
        <f t="shared" si="10"/>
        <v>0</v>
      </c>
      <c r="AA66" s="291">
        <f t="shared" si="11"/>
        <v>0</v>
      </c>
      <c r="AB66" s="155">
        <f t="shared" si="12"/>
        <v>0</v>
      </c>
      <c r="AC66" s="155">
        <v>2.4059998989105198</v>
      </c>
      <c r="AD66" s="155">
        <f t="shared" si="13"/>
        <v>0.51191487210862119</v>
      </c>
      <c r="AE66" s="155">
        <v>-0.33219999074935902</v>
      </c>
      <c r="AF66" s="155">
        <f t="shared" si="14"/>
        <v>0.33219999074935902</v>
      </c>
      <c r="AG66" s="155">
        <f t="shared" si="15"/>
        <v>2.1145374867043882</v>
      </c>
      <c r="AH66" s="159">
        <f t="shared" si="16"/>
        <v>3.7710753931355012</v>
      </c>
      <c r="AI66" s="12"/>
      <c r="AJ66" s="12"/>
      <c r="AK66" s="12"/>
    </row>
    <row r="67" spans="1:37">
      <c r="A67" s="50" t="s">
        <v>18</v>
      </c>
      <c r="B67" s="46" t="s">
        <v>21</v>
      </c>
      <c r="C67" s="160">
        <v>503</v>
      </c>
      <c r="D67" s="285">
        <f>IF('Datos de Indicador'!E70="No dato","x",ROUND(IF('Datos de Indicador'!E70=0,0,IF(LOG('Datos de Indicador'!E70)&gt;D$302,10,IF(LOG('Datos de Indicador'!E70)&lt;D$301,0,10-(D$302-LOG('Datos de Indicador'!E70))/(D$302-D$301)*10))),1))</f>
        <v>10</v>
      </c>
      <c r="E67" s="153">
        <f>IF('Datos de Indicador'!E70="No dato","x",IF('Datos de Indicador'!E70="No dato","x", ('Datos de Indicador'!E70)/'Datos de Indicador'!AX70))</f>
        <v>5.8623199585118545E-2</v>
      </c>
      <c r="F67" s="154">
        <f t="shared" ref="F67:F130" si="17">IF(E67="x","x",ROUND(IF(E67&gt;F$302,10,IF(E67&lt;$F$301,0,10-(F$302-E67)/(F$302-F$301)*10)),1))</f>
        <v>10</v>
      </c>
      <c r="G67" s="155">
        <f t="shared" ref="G67:G130" si="18">IF(D67="x",                                              (IF(F67="x","x",ROUND(((10-GEOMEAN(((10-D67)/10*9+1),((10-F67)/10*9+1)))/9*10),1))),ROUND(((10-GEOMEAN(((10-D67)/10*9+1),((10-F67)/10*9+1)))/9*10),1))</f>
        <v>10</v>
      </c>
      <c r="H67" s="285">
        <f>IF('Datos de Indicador'!F70="No dato","x",ROUND(IF('Datos de Indicador'!F70=0,0,IF(LOG('Datos de Indicador'!F70*1/40)&gt;H$302,10,IF(LOG('Datos de Indicador'!F70*1/40)&lt;H$301,0,10-(H$302-LOG('Datos de Indicador'!F70*1/40))/(H$302-H$301)*10))),1))</f>
        <v>0</v>
      </c>
      <c r="I67" s="153">
        <f>IF('Datos de Indicador'!F70="No dato","x",IF('Datos de Indicador'!F70="No dato","x",( 'Datos de Indicador'!F70*1/40)/'Datos de Indicador'!AX70))</f>
        <v>0</v>
      </c>
      <c r="J67" s="154">
        <f t="shared" ref="J67:J130" si="19">IF(I67="x","x",ROUND(IF(I67&gt;J$302,10,IF(I67&lt;$J$301,0,10-(J$302-I67)/(J$302-J$301)*10)),1))</f>
        <v>0</v>
      </c>
      <c r="K67" s="156">
        <f t="shared" ref="K67:K130" si="20">ROUND(IF(H67="x",J67,(10-GEOMEAN(((10-H67)/10*9+1),((10-J67)/10*9+1)))/9*10),1)</f>
        <v>0</v>
      </c>
      <c r="L67" s="286">
        <f>IF('Datos de Indicador'!G70="No dato","x",ROUND(IF('Datos de Indicador'!G70=0,0,IF(LOG('Datos de Indicador'!G70)&gt;L$302,10,IF(LOG('Datos de Indicador'!G70)&lt;L$301,0,10-(L$302-LOG('Datos de Indicador'!G70))/(L$302-L$301)*10))),1))</f>
        <v>0</v>
      </c>
      <c r="M67" s="157">
        <f>IF('Datos de Indicador'!G70="No dato","x",IF('Datos de Indicador'!G70="No dato","x", 'Datos de Indicador'!G70/'Datos de Indicador'!AX70))</f>
        <v>0</v>
      </c>
      <c r="N67" s="158">
        <f t="shared" ref="N67:N130" si="21">IF(M67="x","x",ROUND(IF(M67&gt;N$302,10,IF(M67&lt;$N$301,0,10-(N$302-M67)/(N$302-N$301)*10)),1))</f>
        <v>0</v>
      </c>
      <c r="O67" s="156">
        <f t="shared" ref="O67:O130" si="22">ROUND(IF(L67="x",N67,(10-GEOMEAN(((10-L67)/10*9+1),((10-N67)/10*9+1)))/9*10),1)</f>
        <v>0</v>
      </c>
      <c r="P67" s="155">
        <f t="shared" ref="P67:P130" si="23">ROUND(IF(K67="x",O67,(10-GEOMEAN(((10-K67)/10*9+1),((10-O67)/10*9+1)))/9*10),1)</f>
        <v>0</v>
      </c>
      <c r="Q67" s="285">
        <f>IF('Datos de Indicador'!I70="No dato","x",ROUND(IF('Datos de Indicador'!I70=0,0,IF(LOG('Datos de Indicador'!I70)&gt;Q$302,10,IF(LOG('Datos de Indicador'!I70)&lt;Q$301,0,10-(Q$302-LOG('Datos de Indicador'!I70))/(Q$302-Q$301)*10))),1))</f>
        <v>0</v>
      </c>
      <c r="R67" s="153">
        <f>IF('Datos de Indicador'!I70="No dato","x",IF('Datos de Indicador'!I70="No dato","x",( 'Datos de Indicador'!I70)/'Datos de Indicador'!AX70))</f>
        <v>0</v>
      </c>
      <c r="S67" s="154">
        <f t="shared" ref="S67:S130" si="24">IF(R67="x","x",ROUND(IF(R67&gt;S$302,10,IF(R67&lt;$S$301,0,10-(S$302-R67)/(S$302-S$301)*10)),1))</f>
        <v>0</v>
      </c>
      <c r="T67" s="289">
        <f>IF('Datos de Indicador'!J70="No dato","x",ROUND(IF('Datos de Indicador'!J70=0,0,IF(LOG('Datos de Indicador'!J70)&gt;T$302,10,IF(LOG('Datos de Indicador'!J70)&lt;T$301,0,10-(T$302-LOG('Datos de Indicador'!J70))/(T$302-T$301)*10))),1))</f>
        <v>10</v>
      </c>
      <c r="U67" s="307">
        <f>IF('Datos de Indicador'!J70="No dato","x",IF('Datos de Indicador'!J70="No dato","x", ('Datos de Indicador'!J70)/'Datos de Indicador'!AX70))</f>
        <v>3.5705171210537954E-4</v>
      </c>
      <c r="V67" s="289">
        <f t="shared" ref="V67:V130" si="25">IF(U67="x","x",ROUND(IF(U67&gt;V$302,10,IF(U67&lt;$V$301,0,10-(V$302-U67)/(V$302-V$301)*10)),1))</f>
        <v>10</v>
      </c>
      <c r="W67" s="292">
        <f t="shared" ref="W67:W130" si="26">IF(T67="x",                                              (IF(V67="x","x",ROUND(((10-GEOMEAN(((10-T67)/10*9+1),((10-V67)/10*9+1)))/9*10),1))),ROUND(((10-GEOMEAN(((10-T67)/10*9+1),((10-V67)/10*9+1)))/9*10),1))</f>
        <v>10</v>
      </c>
      <c r="X67" s="289">
        <f>IF('Datos de Indicador'!K70="No dato","x",ROUND(IF('Datos de Indicador'!K70=0,0,IF(LOG('Datos de Indicador'!K70)&gt;X$302,10,IF(LOG('Datos de Indicador'!K70)&lt;X$301,0,10-(X$302-LOG('Datos de Indicador'!K70))/(X$302-X$301)*10))),1))</f>
        <v>0</v>
      </c>
      <c r="Y67" s="310">
        <f>IF('Datos de Indicador'!K70="No dato","x",IF('Datos de Indicador'!K70="No dato","x", ('Datos de Indicador'!K70)/'Datos de Indicador'!AX70))</f>
        <v>0</v>
      </c>
      <c r="Z67" s="289">
        <f t="shared" ref="Z67:Z130" si="27">IF(Y67="x","x",ROUND(IF(Y67&gt;Z$302,10,IF(Y67&lt;$Z$301,0,10-(Z$302-Y67)/(Z$302-Z$301)*10)),1))</f>
        <v>0</v>
      </c>
      <c r="AA67" s="291">
        <f t="shared" ref="AA67:AA130" si="28">IF(X67="x",                                              (IF(Z67="x","x",ROUND(((10-GEOMEAN(((10-X67)/10*9+1),((10-Z67)/10*9+1)))/9*10),1))),ROUND(((10-GEOMEAN(((10-X67)/10*9+1),((10-Z67)/10*9+1)))/9*10),1))</f>
        <v>0</v>
      </c>
      <c r="AB67" s="155">
        <f t="shared" ref="AB67:AB130" si="29">ROUND(IF(Q67="x",S67,(10-GEOMEAN(((10-Q67)/10*9+1),((10-S67)/10*9+1)))/9*10),1)</f>
        <v>0</v>
      </c>
      <c r="AC67" s="155">
        <v>1.1459999084472601</v>
      </c>
      <c r="AD67" s="155">
        <f t="shared" ref="AD67:AD130" si="30">(AC67/47)*10</f>
        <v>0.24382976775473619</v>
      </c>
      <c r="AE67" s="155">
        <v>-0.55136001110076904</v>
      </c>
      <c r="AF67" s="155">
        <f t="shared" ref="AF67:AF130" si="31">-1*AE67</f>
        <v>0.55136001110076904</v>
      </c>
      <c r="AG67" s="155">
        <f t="shared" ref="AG67:AG130" si="32">((AF67-$AF$302)/($AF$301-$AF$302))*10</f>
        <v>7.4782188130842373</v>
      </c>
      <c r="AH67" s="159">
        <f t="shared" ref="AH67:AH130" si="33">AVERAGE(P67,W67,AA67,AD67,G67,AG67)</f>
        <v>4.6203414301398285</v>
      </c>
      <c r="AI67" s="12"/>
      <c r="AJ67" s="12"/>
      <c r="AK67" s="12"/>
    </row>
    <row r="68" spans="1:37">
      <c r="A68" s="50" t="s">
        <v>18</v>
      </c>
      <c r="B68" s="46" t="s">
        <v>22</v>
      </c>
      <c r="C68" s="160">
        <v>504</v>
      </c>
      <c r="D68" s="285">
        <f>IF('Datos de Indicador'!E71="No dato","x",ROUND(IF('Datos de Indicador'!E71=0,0,IF(LOG('Datos de Indicador'!E71)&gt;D$302,10,IF(LOG('Datos de Indicador'!E71)&lt;D$301,0,10-(D$302-LOG('Datos de Indicador'!E71))/(D$302-D$301)*10))),1))</f>
        <v>10</v>
      </c>
      <c r="E68" s="153">
        <f>IF('Datos de Indicador'!E71="No dato","x",IF('Datos de Indicador'!E71="No dato","x", ('Datos de Indicador'!E71)/'Datos de Indicador'!AX71))</f>
        <v>0.40098268023393352</v>
      </c>
      <c r="F68" s="154">
        <f t="shared" si="17"/>
        <v>10</v>
      </c>
      <c r="G68" s="155">
        <f t="shared" si="18"/>
        <v>10</v>
      </c>
      <c r="H68" s="285">
        <f>IF('Datos de Indicador'!F71="No dato","x",ROUND(IF('Datos de Indicador'!F71=0,0,IF(LOG('Datos de Indicador'!F71*1/40)&gt;H$302,10,IF(LOG('Datos de Indicador'!F71*1/40)&lt;H$301,0,10-(H$302-LOG('Datos de Indicador'!F71*1/40))/(H$302-H$301)*10))),1))</f>
        <v>0</v>
      </c>
      <c r="I68" s="153">
        <f>IF('Datos de Indicador'!F71="No dato","x",IF('Datos de Indicador'!F71="No dato","x",( 'Datos de Indicador'!F71*1/40)/'Datos de Indicador'!AX71))</f>
        <v>0</v>
      </c>
      <c r="J68" s="154">
        <f t="shared" si="19"/>
        <v>0</v>
      </c>
      <c r="K68" s="156">
        <f t="shared" si="20"/>
        <v>0</v>
      </c>
      <c r="L68" s="286">
        <f>IF('Datos de Indicador'!G71="No dato","x",ROUND(IF('Datos de Indicador'!G71=0,0,IF(LOG('Datos de Indicador'!G71)&gt;L$302,10,IF(LOG('Datos de Indicador'!G71)&lt;L$301,0,10-(L$302-LOG('Datos de Indicador'!G71))/(L$302-L$301)*10))),1))</f>
        <v>0</v>
      </c>
      <c r="M68" s="157">
        <f>IF('Datos de Indicador'!G71="No dato","x",IF('Datos de Indicador'!G71="No dato","x", 'Datos de Indicador'!G71/'Datos de Indicador'!AX71))</f>
        <v>0</v>
      </c>
      <c r="N68" s="158">
        <f t="shared" si="21"/>
        <v>0</v>
      </c>
      <c r="O68" s="156">
        <f t="shared" si="22"/>
        <v>0</v>
      </c>
      <c r="P68" s="155">
        <f t="shared" si="23"/>
        <v>0</v>
      </c>
      <c r="Q68" s="285">
        <f>IF('Datos de Indicador'!I71="No dato","x",ROUND(IF('Datos de Indicador'!I71=0,0,IF(LOG('Datos de Indicador'!I71)&gt;Q$302,10,IF(LOG('Datos de Indicador'!I71)&lt;Q$301,0,10-(Q$302-LOG('Datos de Indicador'!I71))/(Q$302-Q$301)*10))),1))</f>
        <v>0</v>
      </c>
      <c r="R68" s="153">
        <f>IF('Datos de Indicador'!I71="No dato","x",IF('Datos de Indicador'!I71="No dato","x",( 'Datos de Indicador'!I71)/'Datos de Indicador'!AX71))</f>
        <v>0</v>
      </c>
      <c r="S68" s="154">
        <f t="shared" si="24"/>
        <v>0</v>
      </c>
      <c r="T68" s="289">
        <f>IF('Datos de Indicador'!J71="No dato","x",ROUND(IF('Datos de Indicador'!J71=0,0,IF(LOG('Datos de Indicador'!J71)&gt;T$302,10,IF(LOG('Datos de Indicador'!J71)&lt;T$301,0,10-(T$302-LOG('Datos de Indicador'!J71))/(T$302-T$301)*10))),1))</f>
        <v>10</v>
      </c>
      <c r="U68" s="307">
        <f>IF('Datos de Indicador'!J71="No dato","x",IF('Datos de Indicador'!J71="No dato","x", ('Datos de Indicador'!J71)/'Datos de Indicador'!AX71))</f>
        <v>3.5524892751736371E-4</v>
      </c>
      <c r="V68" s="289">
        <f t="shared" si="25"/>
        <v>10</v>
      </c>
      <c r="W68" s="292">
        <f t="shared" si="26"/>
        <v>10</v>
      </c>
      <c r="X68" s="289">
        <f>IF('Datos de Indicador'!K71="No dato","x",ROUND(IF('Datos de Indicador'!K71=0,0,IF(LOG('Datos de Indicador'!K71)&gt;X$302,10,IF(LOG('Datos de Indicador'!K71)&lt;X$301,0,10-(X$302-LOG('Datos de Indicador'!K71))/(X$302-X$301)*10))),1))</f>
        <v>0</v>
      </c>
      <c r="Y68" s="310">
        <f>IF('Datos de Indicador'!K71="No dato","x",IF('Datos de Indicador'!K71="No dato","x", ('Datos de Indicador'!K71)/'Datos de Indicador'!AX71))</f>
        <v>0</v>
      </c>
      <c r="Z68" s="289">
        <f t="shared" si="27"/>
        <v>0</v>
      </c>
      <c r="AA68" s="291">
        <f t="shared" si="28"/>
        <v>0</v>
      </c>
      <c r="AB68" s="155">
        <f t="shared" si="29"/>
        <v>0</v>
      </c>
      <c r="AC68" s="155">
        <v>0.92000001668930098</v>
      </c>
      <c r="AD68" s="155">
        <f t="shared" si="30"/>
        <v>0.19574468440197892</v>
      </c>
      <c r="AE68" s="155">
        <v>-0.24579998850822399</v>
      </c>
      <c r="AF68" s="155">
        <f t="shared" si="31"/>
        <v>0.24579998850822399</v>
      </c>
      <c r="AG68" s="155">
        <f t="shared" si="32"/>
        <v>0</v>
      </c>
      <c r="AH68" s="159">
        <f t="shared" si="33"/>
        <v>3.36595744740033</v>
      </c>
      <c r="AI68" s="12"/>
      <c r="AJ68" s="12"/>
      <c r="AK68" s="12"/>
    </row>
    <row r="69" spans="1:37">
      <c r="A69" s="50" t="s">
        <v>18</v>
      </c>
      <c r="B69" s="46" t="s">
        <v>23</v>
      </c>
      <c r="C69" s="160">
        <v>505</v>
      </c>
      <c r="D69" s="285">
        <f>IF('Datos de Indicador'!E72="No dato","x",ROUND(IF('Datos de Indicador'!E72=0,0,IF(LOG('Datos de Indicador'!E72)&gt;D$302,10,IF(LOG('Datos de Indicador'!E72)&lt;D$301,0,10-(D$302-LOG('Datos de Indicador'!E72))/(D$302-D$301)*10))),1))</f>
        <v>10</v>
      </c>
      <c r="E69" s="153">
        <f>IF('Datos de Indicador'!E72="No dato","x",IF('Datos de Indicador'!E72="No dato","x", ('Datos de Indicador'!E72)/'Datos de Indicador'!AX72))</f>
        <v>4.2808049230945965E-2</v>
      </c>
      <c r="F69" s="154">
        <f t="shared" si="17"/>
        <v>10</v>
      </c>
      <c r="G69" s="155">
        <f t="shared" si="18"/>
        <v>10</v>
      </c>
      <c r="H69" s="285">
        <f>IF('Datos de Indicador'!F72="No dato","x",ROUND(IF('Datos de Indicador'!F72=0,0,IF(LOG('Datos de Indicador'!F72*1/40)&gt;H$302,10,IF(LOG('Datos de Indicador'!F72*1/40)&lt;H$301,0,10-(H$302-LOG('Datos de Indicador'!F72*1/40))/(H$302-H$301)*10))),1))</f>
        <v>0</v>
      </c>
      <c r="I69" s="153">
        <f>IF('Datos de Indicador'!F72="No dato","x",IF('Datos de Indicador'!F72="No dato","x",( 'Datos de Indicador'!F72*1/40)/'Datos de Indicador'!AX72))</f>
        <v>0</v>
      </c>
      <c r="J69" s="154">
        <f t="shared" si="19"/>
        <v>0</v>
      </c>
      <c r="K69" s="156">
        <f t="shared" si="20"/>
        <v>0</v>
      </c>
      <c r="L69" s="286">
        <f>IF('Datos de Indicador'!G72="No dato","x",ROUND(IF('Datos de Indicador'!G72=0,0,IF(LOG('Datos de Indicador'!G72)&gt;L$302,10,IF(LOG('Datos de Indicador'!G72)&lt;L$301,0,10-(L$302-LOG('Datos de Indicador'!G72))/(L$302-L$301)*10))),1))</f>
        <v>0</v>
      </c>
      <c r="M69" s="157">
        <f>IF('Datos de Indicador'!G72="No dato","x",IF('Datos de Indicador'!G72="No dato","x", 'Datos de Indicador'!G72/'Datos de Indicador'!AX72))</f>
        <v>0</v>
      </c>
      <c r="N69" s="158">
        <f t="shared" si="21"/>
        <v>0</v>
      </c>
      <c r="O69" s="156">
        <f t="shared" si="22"/>
        <v>0</v>
      </c>
      <c r="P69" s="155">
        <f t="shared" si="23"/>
        <v>0</v>
      </c>
      <c r="Q69" s="285">
        <f>IF('Datos de Indicador'!I72="No dato","x",ROUND(IF('Datos de Indicador'!I72=0,0,IF(LOG('Datos de Indicador'!I72)&gt;Q$302,10,IF(LOG('Datos de Indicador'!I72)&lt;Q$301,0,10-(Q$302-LOG('Datos de Indicador'!I72))/(Q$302-Q$301)*10))),1))</f>
        <v>0</v>
      </c>
      <c r="R69" s="153">
        <f>IF('Datos de Indicador'!I72="No dato","x",IF('Datos de Indicador'!I72="No dato","x",( 'Datos de Indicador'!I72)/'Datos de Indicador'!AX72))</f>
        <v>0</v>
      </c>
      <c r="S69" s="154">
        <f t="shared" si="24"/>
        <v>0</v>
      </c>
      <c r="T69" s="289">
        <f>IF('Datos de Indicador'!J72="No dato","x",ROUND(IF('Datos de Indicador'!J72=0,0,IF(LOG('Datos de Indicador'!J72)&gt;T$302,10,IF(LOG('Datos de Indicador'!J72)&lt;T$301,0,10-(T$302-LOG('Datos de Indicador'!J72))/(T$302-T$301)*10))),1))</f>
        <v>10</v>
      </c>
      <c r="U69" s="307">
        <f>IF('Datos de Indicador'!J72="No dato","x",IF('Datos de Indicador'!J72="No dato","x", ('Datos de Indicador'!J72)/'Datos de Indicador'!AX72))</f>
        <v>3.2891583209412699E-4</v>
      </c>
      <c r="V69" s="289">
        <f t="shared" si="25"/>
        <v>10</v>
      </c>
      <c r="W69" s="292">
        <f t="shared" si="26"/>
        <v>10</v>
      </c>
      <c r="X69" s="289">
        <f>IF('Datos de Indicador'!K72="No dato","x",ROUND(IF('Datos de Indicador'!K72=0,0,IF(LOG('Datos de Indicador'!K72)&gt;X$302,10,IF(LOG('Datos de Indicador'!K72)&lt;X$301,0,10-(X$302-LOG('Datos de Indicador'!K72))/(X$302-X$301)*10))),1))</f>
        <v>0</v>
      </c>
      <c r="Y69" s="310">
        <f>IF('Datos de Indicador'!K72="No dato","x",IF('Datos de Indicador'!K72="No dato","x", ('Datos de Indicador'!K72)/'Datos de Indicador'!AX72))</f>
        <v>0</v>
      </c>
      <c r="Z69" s="289">
        <f t="shared" si="27"/>
        <v>0</v>
      </c>
      <c r="AA69" s="291">
        <f t="shared" si="28"/>
        <v>0</v>
      </c>
      <c r="AB69" s="155">
        <f t="shared" si="29"/>
        <v>0</v>
      </c>
      <c r="AC69" s="155">
        <v>0.769999980926514</v>
      </c>
      <c r="AD69" s="155">
        <f t="shared" si="30"/>
        <v>0.16382978317585406</v>
      </c>
      <c r="AE69" s="155">
        <v>-0.37999999523162797</v>
      </c>
      <c r="AF69" s="155">
        <f t="shared" si="31"/>
        <v>0.37999999523162797</v>
      </c>
      <c r="AG69" s="155">
        <f t="shared" si="32"/>
        <v>3.2843858515262321</v>
      </c>
      <c r="AH69" s="159">
        <f t="shared" si="33"/>
        <v>3.9080359391170147</v>
      </c>
      <c r="AI69" s="12"/>
      <c r="AJ69" s="12"/>
      <c r="AK69" s="12"/>
    </row>
    <row r="70" spans="1:37">
      <c r="A70" s="50" t="s">
        <v>18</v>
      </c>
      <c r="B70" s="46" t="s">
        <v>24</v>
      </c>
      <c r="C70" s="160">
        <v>506</v>
      </c>
      <c r="D70" s="285">
        <f>IF('Datos de Indicador'!E73="No dato","x",ROUND(IF('Datos de Indicador'!E73=0,0,IF(LOG('Datos de Indicador'!E73)&gt;D$302,10,IF(LOG('Datos de Indicador'!E73)&lt;D$301,0,10-(D$302-LOG('Datos de Indicador'!E73))/(D$302-D$301)*10))),1))</f>
        <v>10</v>
      </c>
      <c r="E70" s="153">
        <f>IF('Datos de Indicador'!E73="No dato","x",IF('Datos de Indicador'!E73="No dato","x", ('Datos de Indicador'!E73)/'Datos de Indicador'!AX73))</f>
        <v>4.0140164178600973E-2</v>
      </c>
      <c r="F70" s="154">
        <f t="shared" si="17"/>
        <v>10</v>
      </c>
      <c r="G70" s="155">
        <f t="shared" si="18"/>
        <v>10</v>
      </c>
      <c r="H70" s="285">
        <f>IF('Datos de Indicador'!F73="No dato","x",ROUND(IF('Datos de Indicador'!F73=0,0,IF(LOG('Datos de Indicador'!F73*1/40)&gt;H$302,10,IF(LOG('Datos de Indicador'!F73*1/40)&lt;H$301,0,10-(H$302-LOG('Datos de Indicador'!F73*1/40))/(H$302-H$301)*10))),1))</f>
        <v>0</v>
      </c>
      <c r="I70" s="153">
        <f>IF('Datos de Indicador'!F73="No dato","x",IF('Datos de Indicador'!F73="No dato","x",( 'Datos de Indicador'!F73*1/40)/'Datos de Indicador'!AX73))</f>
        <v>0</v>
      </c>
      <c r="J70" s="154">
        <f t="shared" si="19"/>
        <v>0</v>
      </c>
      <c r="K70" s="156">
        <f t="shared" si="20"/>
        <v>0</v>
      </c>
      <c r="L70" s="286">
        <f>IF('Datos de Indicador'!G73="No dato","x",ROUND(IF('Datos de Indicador'!G73=0,0,IF(LOG('Datos de Indicador'!G73)&gt;L$302,10,IF(LOG('Datos de Indicador'!G73)&lt;L$301,0,10-(L$302-LOG('Datos de Indicador'!G73))/(L$302-L$301)*10))),1))</f>
        <v>0</v>
      </c>
      <c r="M70" s="157">
        <f>IF('Datos de Indicador'!G73="No dato","x",IF('Datos de Indicador'!G73="No dato","x", 'Datos de Indicador'!G73/'Datos de Indicador'!AX73))</f>
        <v>0</v>
      </c>
      <c r="N70" s="158">
        <f t="shared" si="21"/>
        <v>0</v>
      </c>
      <c r="O70" s="156">
        <f t="shared" si="22"/>
        <v>0</v>
      </c>
      <c r="P70" s="155">
        <f t="shared" si="23"/>
        <v>0</v>
      </c>
      <c r="Q70" s="285">
        <f>IF('Datos de Indicador'!I73="No dato","x",ROUND(IF('Datos de Indicador'!I73=0,0,IF(LOG('Datos de Indicador'!I73)&gt;Q$302,10,IF(LOG('Datos de Indicador'!I73)&lt;Q$301,0,10-(Q$302-LOG('Datos de Indicador'!I73))/(Q$302-Q$301)*10))),1))</f>
        <v>0</v>
      </c>
      <c r="R70" s="153">
        <f>IF('Datos de Indicador'!I73="No dato","x",IF('Datos de Indicador'!I73="No dato","x",( 'Datos de Indicador'!I73)/'Datos de Indicador'!AX73))</f>
        <v>0</v>
      </c>
      <c r="S70" s="154">
        <f t="shared" si="24"/>
        <v>0</v>
      </c>
      <c r="T70" s="289">
        <f>IF('Datos de Indicador'!J73="No dato","x",ROUND(IF('Datos de Indicador'!J73=0,0,IF(LOG('Datos de Indicador'!J73)&gt;T$302,10,IF(LOG('Datos de Indicador'!J73)&lt;T$301,0,10-(T$302-LOG('Datos de Indicador'!J73))/(T$302-T$301)*10))),1))</f>
        <v>10</v>
      </c>
      <c r="U70" s="307">
        <f>IF('Datos de Indicador'!J73="No dato","x",IF('Datos de Indicador'!J73="No dato","x", ('Datos de Indicador'!J73)/'Datos de Indicador'!AX73))</f>
        <v>3.334598583002053E-4</v>
      </c>
      <c r="V70" s="289">
        <f t="shared" si="25"/>
        <v>10</v>
      </c>
      <c r="W70" s="292">
        <f t="shared" si="26"/>
        <v>10</v>
      </c>
      <c r="X70" s="289">
        <f>IF('Datos de Indicador'!K73="No dato","x",ROUND(IF('Datos de Indicador'!K73=0,0,IF(LOG('Datos de Indicador'!K73)&gt;X$302,10,IF(LOG('Datos de Indicador'!K73)&lt;X$301,0,10-(X$302-LOG('Datos de Indicador'!K73))/(X$302-X$301)*10))),1))</f>
        <v>0</v>
      </c>
      <c r="Y70" s="310">
        <f>IF('Datos de Indicador'!K73="No dato","x",IF('Datos de Indicador'!K73="No dato","x", ('Datos de Indicador'!K73)/'Datos de Indicador'!AX73))</f>
        <v>0</v>
      </c>
      <c r="Z70" s="289">
        <f t="shared" si="27"/>
        <v>0</v>
      </c>
      <c r="AA70" s="291">
        <f t="shared" si="28"/>
        <v>0</v>
      </c>
      <c r="AB70" s="155">
        <f t="shared" si="29"/>
        <v>0</v>
      </c>
      <c r="AC70" s="155">
        <v>8.8760004043579102</v>
      </c>
      <c r="AD70" s="155">
        <f t="shared" si="30"/>
        <v>1.8885107243314703</v>
      </c>
      <c r="AE70" s="155">
        <v>-0.48080000281333901</v>
      </c>
      <c r="AF70" s="155">
        <f t="shared" si="31"/>
        <v>0.48080000281333901</v>
      </c>
      <c r="AG70" s="155">
        <f t="shared" si="32"/>
        <v>5.7513463742440898</v>
      </c>
      <c r="AH70" s="159">
        <f t="shared" si="33"/>
        <v>4.6066428497625926</v>
      </c>
      <c r="AI70" s="12"/>
      <c r="AJ70" s="12"/>
      <c r="AK70" s="12"/>
    </row>
    <row r="71" spans="1:37">
      <c r="A71" s="50" t="s">
        <v>18</v>
      </c>
      <c r="B71" s="46" t="s">
        <v>25</v>
      </c>
      <c r="C71" s="160">
        <v>507</v>
      </c>
      <c r="D71" s="285">
        <f>IF('Datos de Indicador'!E74="No dato","x",ROUND(IF('Datos de Indicador'!E74=0,0,IF(LOG('Datos de Indicador'!E74)&gt;D$302,10,IF(LOG('Datos de Indicador'!E74)&lt;D$301,0,10-(D$302-LOG('Datos de Indicador'!E74))/(D$302-D$301)*10))),1))</f>
        <v>10</v>
      </c>
      <c r="E71" s="153">
        <f>IF('Datos de Indicador'!E74="No dato","x",IF('Datos de Indicador'!E74="No dato","x", ('Datos de Indicador'!E74)/'Datos de Indicador'!AX74))</f>
        <v>6.9131437710072642E-3</v>
      </c>
      <c r="F71" s="154">
        <f t="shared" si="17"/>
        <v>10</v>
      </c>
      <c r="G71" s="155">
        <f t="shared" si="18"/>
        <v>10</v>
      </c>
      <c r="H71" s="285">
        <f>IF('Datos de Indicador'!F74="No dato","x",ROUND(IF('Datos de Indicador'!F74=0,0,IF(LOG('Datos de Indicador'!F74*1/40)&gt;H$302,10,IF(LOG('Datos de Indicador'!F74*1/40)&lt;H$301,0,10-(H$302-LOG('Datos de Indicador'!F74*1/40))/(H$302-H$301)*10))),1))</f>
        <v>0</v>
      </c>
      <c r="I71" s="153">
        <f>IF('Datos de Indicador'!F74="No dato","x",IF('Datos de Indicador'!F74="No dato","x",( 'Datos de Indicador'!F74*1/40)/'Datos de Indicador'!AX74))</f>
        <v>0</v>
      </c>
      <c r="J71" s="154">
        <f t="shared" si="19"/>
        <v>0</v>
      </c>
      <c r="K71" s="156">
        <f t="shared" si="20"/>
        <v>0</v>
      </c>
      <c r="L71" s="286">
        <f>IF('Datos de Indicador'!G74="No dato","x",ROUND(IF('Datos de Indicador'!G74=0,0,IF(LOG('Datos de Indicador'!G74)&gt;L$302,10,IF(LOG('Datos de Indicador'!G74)&lt;L$301,0,10-(L$302-LOG('Datos de Indicador'!G74))/(L$302-L$301)*10))),1))</f>
        <v>0</v>
      </c>
      <c r="M71" s="157">
        <f>IF('Datos de Indicador'!G74="No dato","x",IF('Datos de Indicador'!G74="No dato","x", 'Datos de Indicador'!G74/'Datos de Indicador'!AX74))</f>
        <v>0</v>
      </c>
      <c r="N71" s="158">
        <f t="shared" si="21"/>
        <v>0</v>
      </c>
      <c r="O71" s="156">
        <f t="shared" si="22"/>
        <v>0</v>
      </c>
      <c r="P71" s="155">
        <f t="shared" si="23"/>
        <v>0</v>
      </c>
      <c r="Q71" s="285">
        <f>IF('Datos de Indicador'!I74="No dato","x",ROUND(IF('Datos de Indicador'!I74=0,0,IF(LOG('Datos de Indicador'!I74)&gt;Q$302,10,IF(LOG('Datos de Indicador'!I74)&lt;Q$301,0,10-(Q$302-LOG('Datos de Indicador'!I74))/(Q$302-Q$301)*10))),1))</f>
        <v>0</v>
      </c>
      <c r="R71" s="153">
        <f>IF('Datos de Indicador'!I74="No dato","x",IF('Datos de Indicador'!I74="No dato","x",( 'Datos de Indicador'!I74)/'Datos de Indicador'!AX74))</f>
        <v>0</v>
      </c>
      <c r="S71" s="154">
        <f t="shared" si="24"/>
        <v>0</v>
      </c>
      <c r="T71" s="289">
        <f>IF('Datos de Indicador'!J74="No dato","x",ROUND(IF('Datos de Indicador'!J74=0,0,IF(LOG('Datos de Indicador'!J74)&gt;T$302,10,IF(LOG('Datos de Indicador'!J74)&lt;T$301,0,10-(T$302-LOG('Datos de Indicador'!J74))/(T$302-T$301)*10))),1))</f>
        <v>10</v>
      </c>
      <c r="U71" s="307">
        <f>IF('Datos de Indicador'!J74="No dato","x",IF('Datos de Indicador'!J74="No dato","x", ('Datos de Indicador'!J74)/'Datos de Indicador'!AX74))</f>
        <v>3.1014854168925508E-4</v>
      </c>
      <c r="V71" s="289">
        <f t="shared" si="25"/>
        <v>10</v>
      </c>
      <c r="W71" s="292">
        <f t="shared" si="26"/>
        <v>10</v>
      </c>
      <c r="X71" s="289">
        <f>IF('Datos de Indicador'!K74="No dato","x",ROUND(IF('Datos de Indicador'!K74=0,0,IF(LOG('Datos de Indicador'!K74)&gt;X$302,10,IF(LOG('Datos de Indicador'!K74)&lt;X$301,0,10-(X$302-LOG('Datos de Indicador'!K74))/(X$302-X$301)*10))),1))</f>
        <v>0</v>
      </c>
      <c r="Y71" s="310">
        <f>IF('Datos de Indicador'!K74="No dato","x",IF('Datos de Indicador'!K74="No dato","x", ('Datos de Indicador'!K74)/'Datos de Indicador'!AX74))</f>
        <v>0</v>
      </c>
      <c r="Z71" s="289">
        <f t="shared" si="27"/>
        <v>0</v>
      </c>
      <c r="AA71" s="291">
        <f t="shared" si="28"/>
        <v>0</v>
      </c>
      <c r="AB71" s="155">
        <f t="shared" si="29"/>
        <v>0</v>
      </c>
      <c r="AC71" s="155">
        <v>0.490000009536743</v>
      </c>
      <c r="AD71" s="155">
        <f t="shared" si="30"/>
        <v>0.10425532117803044</v>
      </c>
      <c r="AE71" s="155">
        <v>-0.46571999788284302</v>
      </c>
      <c r="AF71" s="155">
        <f t="shared" si="31"/>
        <v>0.46571999788284302</v>
      </c>
      <c r="AG71" s="155">
        <f t="shared" si="32"/>
        <v>5.3822811555161287</v>
      </c>
      <c r="AH71" s="159">
        <f t="shared" si="33"/>
        <v>4.2477560794490268</v>
      </c>
      <c r="AI71" s="12"/>
      <c r="AJ71" s="12"/>
      <c r="AK71" s="12"/>
    </row>
    <row r="72" spans="1:37">
      <c r="A72" s="50" t="s">
        <v>18</v>
      </c>
      <c r="B72" s="46" t="s">
        <v>26</v>
      </c>
      <c r="C72" s="160">
        <v>508</v>
      </c>
      <c r="D72" s="285">
        <f>IF('Datos de Indicador'!E75="No dato","x",ROUND(IF('Datos de Indicador'!E75=0,0,IF(LOG('Datos de Indicador'!E75)&gt;D$302,10,IF(LOG('Datos de Indicador'!E75)&lt;D$301,0,10-(D$302-LOG('Datos de Indicador'!E75))/(D$302-D$301)*10))),1))</f>
        <v>10</v>
      </c>
      <c r="E72" s="153">
        <f>IF('Datos de Indicador'!E75="No dato","x",IF('Datos de Indicador'!E75="No dato","x", ('Datos de Indicador'!E75)/'Datos de Indicador'!AX75))</f>
        <v>5.0101615184979713E-4</v>
      </c>
      <c r="F72" s="154">
        <f t="shared" si="17"/>
        <v>10</v>
      </c>
      <c r="G72" s="155">
        <f t="shared" si="18"/>
        <v>10</v>
      </c>
      <c r="H72" s="285">
        <f>IF('Datos de Indicador'!F75="No dato","x",ROUND(IF('Datos de Indicador'!F75=0,0,IF(LOG('Datos de Indicador'!F75*1/40)&gt;H$302,10,IF(LOG('Datos de Indicador'!F75*1/40)&lt;H$301,0,10-(H$302-LOG('Datos de Indicador'!F75*1/40))/(H$302-H$301)*10))),1))</f>
        <v>0</v>
      </c>
      <c r="I72" s="153">
        <f>IF('Datos de Indicador'!F75="No dato","x",IF('Datos de Indicador'!F75="No dato","x",( 'Datos de Indicador'!F75*1/40)/'Datos de Indicador'!AX75))</f>
        <v>0</v>
      </c>
      <c r="J72" s="154">
        <f t="shared" si="19"/>
        <v>0</v>
      </c>
      <c r="K72" s="156">
        <f t="shared" si="20"/>
        <v>0</v>
      </c>
      <c r="L72" s="286">
        <f>IF('Datos de Indicador'!G75="No dato","x",ROUND(IF('Datos de Indicador'!G75=0,0,IF(LOG('Datos de Indicador'!G75)&gt;L$302,10,IF(LOG('Datos de Indicador'!G75)&lt;L$301,0,10-(L$302-LOG('Datos de Indicador'!G75))/(L$302-L$301)*10))),1))</f>
        <v>0</v>
      </c>
      <c r="M72" s="157">
        <f>IF('Datos de Indicador'!G75="No dato","x",IF('Datos de Indicador'!G75="No dato","x", 'Datos de Indicador'!G75/'Datos de Indicador'!AX75))</f>
        <v>0</v>
      </c>
      <c r="N72" s="158">
        <f t="shared" si="21"/>
        <v>0</v>
      </c>
      <c r="O72" s="156">
        <f t="shared" si="22"/>
        <v>0</v>
      </c>
      <c r="P72" s="155">
        <f t="shared" si="23"/>
        <v>0</v>
      </c>
      <c r="Q72" s="285">
        <f>IF('Datos de Indicador'!I75="No dato","x",ROUND(IF('Datos de Indicador'!I75=0,0,IF(LOG('Datos de Indicador'!I75)&gt;Q$302,10,IF(LOG('Datos de Indicador'!I75)&lt;Q$301,0,10-(Q$302-LOG('Datos de Indicador'!I75))/(Q$302-Q$301)*10))),1))</f>
        <v>0</v>
      </c>
      <c r="R72" s="153">
        <f>IF('Datos de Indicador'!I75="No dato","x",IF('Datos de Indicador'!I75="No dato","x",( 'Datos de Indicador'!I75)/'Datos de Indicador'!AX75))</f>
        <v>0</v>
      </c>
      <c r="S72" s="154">
        <f t="shared" si="24"/>
        <v>0</v>
      </c>
      <c r="T72" s="289">
        <f>IF('Datos de Indicador'!J75="No dato","x",ROUND(IF('Datos de Indicador'!J75=0,0,IF(LOG('Datos de Indicador'!J75)&gt;T$302,10,IF(LOG('Datos de Indicador'!J75)&lt;T$301,0,10-(T$302-LOG('Datos de Indicador'!J75))/(T$302-T$301)*10))),1))</f>
        <v>10</v>
      </c>
      <c r="U72" s="307">
        <f>IF('Datos de Indicador'!J75="No dato","x",IF('Datos de Indicador'!J75="No dato","x", ('Datos de Indicador'!J75)/'Datos de Indicador'!AX75))</f>
        <v>3.3804926172992678E-4</v>
      </c>
      <c r="V72" s="289">
        <f t="shared" si="25"/>
        <v>10</v>
      </c>
      <c r="W72" s="292">
        <f t="shared" si="26"/>
        <v>10</v>
      </c>
      <c r="X72" s="289">
        <f>IF('Datos de Indicador'!K75="No dato","x",ROUND(IF('Datos de Indicador'!K75=0,0,IF(LOG('Datos de Indicador'!K75)&gt;X$302,10,IF(LOG('Datos de Indicador'!K75)&lt;X$301,0,10-(X$302-LOG('Datos de Indicador'!K75))/(X$302-X$301)*10))),1))</f>
        <v>0</v>
      </c>
      <c r="Y72" s="310">
        <f>IF('Datos de Indicador'!K75="No dato","x",IF('Datos de Indicador'!K75="No dato","x", ('Datos de Indicador'!K75)/'Datos de Indicador'!AX75))</f>
        <v>0</v>
      </c>
      <c r="Z72" s="289">
        <f t="shared" si="27"/>
        <v>0</v>
      </c>
      <c r="AA72" s="291">
        <f t="shared" si="28"/>
        <v>0</v>
      </c>
      <c r="AB72" s="155">
        <f t="shared" si="29"/>
        <v>0</v>
      </c>
      <c r="AC72" s="155">
        <v>0.15000000596046401</v>
      </c>
      <c r="AD72" s="155">
        <f t="shared" si="30"/>
        <v>3.1914894885205103E-2</v>
      </c>
      <c r="AE72" s="155">
        <v>-0.45268002152442899</v>
      </c>
      <c r="AF72" s="155">
        <f t="shared" si="31"/>
        <v>0.45268002152442899</v>
      </c>
      <c r="AG72" s="155">
        <f t="shared" si="32"/>
        <v>5.0631432143080932</v>
      </c>
      <c r="AH72" s="159">
        <f t="shared" si="33"/>
        <v>4.1825096848655496</v>
      </c>
      <c r="AI72" s="12"/>
      <c r="AJ72" s="12"/>
      <c r="AK72" s="12"/>
    </row>
    <row r="73" spans="1:37">
      <c r="A73" s="50" t="s">
        <v>18</v>
      </c>
      <c r="B73" s="46" t="s">
        <v>27</v>
      </c>
      <c r="C73" s="160">
        <v>509</v>
      </c>
      <c r="D73" s="285">
        <f>IF('Datos de Indicador'!E76="No dato","x",ROUND(IF('Datos de Indicador'!E76=0,0,IF(LOG('Datos de Indicador'!E76)&gt;D$302,10,IF(LOG('Datos de Indicador'!E76)&lt;D$301,0,10-(D$302-LOG('Datos de Indicador'!E76))/(D$302-D$301)*10))),1))</f>
        <v>10</v>
      </c>
      <c r="E73" s="153">
        <f>IF('Datos de Indicador'!E76="No dato","x",IF('Datos de Indicador'!E76="No dato","x", ('Datos de Indicador'!E76)/'Datos de Indicador'!AX76))</f>
        <v>5.7273751364149382E-2</v>
      </c>
      <c r="F73" s="154">
        <f t="shared" si="17"/>
        <v>10</v>
      </c>
      <c r="G73" s="155">
        <f t="shared" si="18"/>
        <v>10</v>
      </c>
      <c r="H73" s="285">
        <f>IF('Datos de Indicador'!F76="No dato","x",ROUND(IF('Datos de Indicador'!F76=0,0,IF(LOG('Datos de Indicador'!F76*1/40)&gt;H$302,10,IF(LOG('Datos de Indicador'!F76*1/40)&lt;H$301,0,10-(H$302-LOG('Datos de Indicador'!F76*1/40))/(H$302-H$301)*10))),1))</f>
        <v>0</v>
      </c>
      <c r="I73" s="153">
        <f>IF('Datos de Indicador'!F76="No dato","x",IF('Datos de Indicador'!F76="No dato","x",( 'Datos de Indicador'!F76*1/40)/'Datos de Indicador'!AX76))</f>
        <v>0</v>
      </c>
      <c r="J73" s="154">
        <f t="shared" si="19"/>
        <v>0</v>
      </c>
      <c r="K73" s="156">
        <f t="shared" si="20"/>
        <v>0</v>
      </c>
      <c r="L73" s="286">
        <f>IF('Datos de Indicador'!G76="No dato","x",ROUND(IF('Datos de Indicador'!G76=0,0,IF(LOG('Datos de Indicador'!G76)&gt;L$302,10,IF(LOG('Datos de Indicador'!G76)&lt;L$301,0,10-(L$302-LOG('Datos de Indicador'!G76))/(L$302-L$301)*10))),1))</f>
        <v>0</v>
      </c>
      <c r="M73" s="157">
        <f>IF('Datos de Indicador'!G76="No dato","x",IF('Datos de Indicador'!G76="No dato","x", 'Datos de Indicador'!G76/'Datos de Indicador'!AX76))</f>
        <v>0</v>
      </c>
      <c r="N73" s="158">
        <f t="shared" si="21"/>
        <v>0</v>
      </c>
      <c r="O73" s="156">
        <f t="shared" si="22"/>
        <v>0</v>
      </c>
      <c r="P73" s="155">
        <f t="shared" si="23"/>
        <v>0</v>
      </c>
      <c r="Q73" s="285">
        <f>IF('Datos de Indicador'!I76="No dato","x",ROUND(IF('Datos de Indicador'!I76=0,0,IF(LOG('Datos de Indicador'!I76)&gt;Q$302,10,IF(LOG('Datos de Indicador'!I76)&lt;Q$301,0,10-(Q$302-LOG('Datos de Indicador'!I76))/(Q$302-Q$301)*10))),1))</f>
        <v>0</v>
      </c>
      <c r="R73" s="153">
        <f>IF('Datos de Indicador'!I76="No dato","x",IF('Datos de Indicador'!I76="No dato","x",( 'Datos de Indicador'!I76)/'Datos de Indicador'!AX76))</f>
        <v>0</v>
      </c>
      <c r="S73" s="154">
        <f t="shared" si="24"/>
        <v>0</v>
      </c>
      <c r="T73" s="289">
        <f>IF('Datos de Indicador'!J76="No dato","x",ROUND(IF('Datos de Indicador'!J76=0,0,IF(LOG('Datos de Indicador'!J76)&gt;T$302,10,IF(LOG('Datos de Indicador'!J76)&lt;T$301,0,10-(T$302-LOG('Datos de Indicador'!J76))/(T$302-T$301)*10))),1))</f>
        <v>10</v>
      </c>
      <c r="U73" s="307">
        <f>IF('Datos de Indicador'!J76="No dato","x",IF('Datos de Indicador'!J76="No dato","x", ('Datos de Indicador'!J76)/'Datos de Indicador'!AX76))</f>
        <v>3.867656647111582E-4</v>
      </c>
      <c r="V73" s="289">
        <f t="shared" si="25"/>
        <v>10</v>
      </c>
      <c r="W73" s="292">
        <f t="shared" si="26"/>
        <v>10</v>
      </c>
      <c r="X73" s="289">
        <f>IF('Datos de Indicador'!K76="No dato","x",ROUND(IF('Datos de Indicador'!K76=0,0,IF(LOG('Datos de Indicador'!K76)&gt;X$302,10,IF(LOG('Datos de Indicador'!K76)&lt;X$301,0,10-(X$302-LOG('Datos de Indicador'!K76))/(X$302-X$301)*10))),1))</f>
        <v>0</v>
      </c>
      <c r="Y73" s="310">
        <f>IF('Datos de Indicador'!K76="No dato","x",IF('Datos de Indicador'!K76="No dato","x", ('Datos de Indicador'!K76)/'Datos de Indicador'!AX76))</f>
        <v>0</v>
      </c>
      <c r="Z73" s="289">
        <f t="shared" si="27"/>
        <v>0</v>
      </c>
      <c r="AA73" s="291">
        <f t="shared" si="28"/>
        <v>0</v>
      </c>
      <c r="AB73" s="155">
        <f t="shared" si="29"/>
        <v>0</v>
      </c>
      <c r="AC73" s="155">
        <v>0.86800003051757801</v>
      </c>
      <c r="AD73" s="155">
        <f t="shared" si="30"/>
        <v>0.18468085755693148</v>
      </c>
      <c r="AE73" s="155">
        <v>-0.57051998376846302</v>
      </c>
      <c r="AF73" s="155">
        <f t="shared" si="31"/>
        <v>0.57051998376846302</v>
      </c>
      <c r="AG73" s="155">
        <f t="shared" si="32"/>
        <v>7.9471363987226953</v>
      </c>
      <c r="AH73" s="159">
        <f t="shared" si="33"/>
        <v>4.6886362093799381</v>
      </c>
      <c r="AI73" s="12"/>
      <c r="AJ73" s="12"/>
      <c r="AK73" s="12"/>
    </row>
    <row r="74" spans="1:37">
      <c r="A74" s="50" t="s">
        <v>18</v>
      </c>
      <c r="B74" s="46" t="s">
        <v>28</v>
      </c>
      <c r="C74" s="160">
        <v>510</v>
      </c>
      <c r="D74" s="285">
        <f>IF('Datos de Indicador'!E77="No dato","x",ROUND(IF('Datos de Indicador'!E77=0,0,IF(LOG('Datos de Indicador'!E77)&gt;D$302,10,IF(LOG('Datos de Indicador'!E77)&lt;D$301,0,10-(D$302-LOG('Datos de Indicador'!E77))/(D$302-D$301)*10))),1))</f>
        <v>10</v>
      </c>
      <c r="E74" s="153">
        <f>IF('Datos de Indicador'!E77="No dato","x",IF('Datos de Indicador'!E77="No dato","x", ('Datos de Indicador'!E77)/'Datos de Indicador'!AX77))</f>
        <v>6.6029313280191779E-2</v>
      </c>
      <c r="F74" s="154">
        <f t="shared" si="17"/>
        <v>10</v>
      </c>
      <c r="G74" s="155">
        <f t="shared" si="18"/>
        <v>10</v>
      </c>
      <c r="H74" s="285">
        <f>IF('Datos de Indicador'!F77="No dato","x",ROUND(IF('Datos de Indicador'!F77=0,0,IF(LOG('Datos de Indicador'!F77*1/40)&gt;H$302,10,IF(LOG('Datos de Indicador'!F77*1/40)&lt;H$301,0,10-(H$302-LOG('Datos de Indicador'!F77*1/40))/(H$302-H$301)*10))),1))</f>
        <v>0</v>
      </c>
      <c r="I74" s="153">
        <f>IF('Datos de Indicador'!F77="No dato","x",IF('Datos de Indicador'!F77="No dato","x",( 'Datos de Indicador'!F77*1/40)/'Datos de Indicador'!AX77))</f>
        <v>0</v>
      </c>
      <c r="J74" s="154">
        <f t="shared" si="19"/>
        <v>0</v>
      </c>
      <c r="K74" s="156">
        <f t="shared" si="20"/>
        <v>0</v>
      </c>
      <c r="L74" s="286">
        <f>IF('Datos de Indicador'!G77="No dato","x",ROUND(IF('Datos de Indicador'!G77=0,0,IF(LOG('Datos de Indicador'!G77)&gt;L$302,10,IF(LOG('Datos de Indicador'!G77)&lt;L$301,0,10-(L$302-LOG('Datos de Indicador'!G77))/(L$302-L$301)*10))),1))</f>
        <v>0</v>
      </c>
      <c r="M74" s="157">
        <f>IF('Datos de Indicador'!G77="No dato","x",IF('Datos de Indicador'!G77="No dato","x", 'Datos de Indicador'!G77/'Datos de Indicador'!AX77))</f>
        <v>0</v>
      </c>
      <c r="N74" s="158">
        <f t="shared" si="21"/>
        <v>0</v>
      </c>
      <c r="O74" s="156">
        <f t="shared" si="22"/>
        <v>0</v>
      </c>
      <c r="P74" s="155">
        <f t="shared" si="23"/>
        <v>0</v>
      </c>
      <c r="Q74" s="285">
        <f>IF('Datos de Indicador'!I77="No dato","x",ROUND(IF('Datos de Indicador'!I77=0,0,IF(LOG('Datos de Indicador'!I77)&gt;Q$302,10,IF(LOG('Datos de Indicador'!I77)&lt;Q$301,0,10-(Q$302-LOG('Datos de Indicador'!I77))/(Q$302-Q$301)*10))),1))</f>
        <v>0</v>
      </c>
      <c r="R74" s="153">
        <f>IF('Datos de Indicador'!I77="No dato","x",IF('Datos de Indicador'!I77="No dato","x",( 'Datos de Indicador'!I77)/'Datos de Indicador'!AX77))</f>
        <v>0</v>
      </c>
      <c r="S74" s="154">
        <f t="shared" si="24"/>
        <v>0</v>
      </c>
      <c r="T74" s="289">
        <f>IF('Datos de Indicador'!J77="No dato","x",ROUND(IF('Datos de Indicador'!J77=0,0,IF(LOG('Datos de Indicador'!J77)&gt;T$302,10,IF(LOG('Datos de Indicador'!J77)&lt;T$301,0,10-(T$302-LOG('Datos de Indicador'!J77))/(T$302-T$301)*10))),1))</f>
        <v>10</v>
      </c>
      <c r="U74" s="307">
        <f>IF('Datos de Indicador'!J77="No dato","x",IF('Datos de Indicador'!J77="No dato","x", ('Datos de Indicador'!J77)/'Datos de Indicador'!AX77))</f>
        <v>3.3619824045645185E-4</v>
      </c>
      <c r="V74" s="289">
        <f t="shared" si="25"/>
        <v>10</v>
      </c>
      <c r="W74" s="292">
        <f t="shared" si="26"/>
        <v>10</v>
      </c>
      <c r="X74" s="289">
        <f>IF('Datos de Indicador'!K77="No dato","x",ROUND(IF('Datos de Indicador'!K77=0,0,IF(LOG('Datos de Indicador'!K77)&gt;X$302,10,IF(LOG('Datos de Indicador'!K77)&lt;X$301,0,10-(X$302-LOG('Datos de Indicador'!K77))/(X$302-X$301)*10))),1))</f>
        <v>0</v>
      </c>
      <c r="Y74" s="310">
        <f>IF('Datos de Indicador'!K77="No dato","x",IF('Datos de Indicador'!K77="No dato","x", ('Datos de Indicador'!K77)/'Datos de Indicador'!AX77))</f>
        <v>0</v>
      </c>
      <c r="Z74" s="289">
        <f t="shared" si="27"/>
        <v>0</v>
      </c>
      <c r="AA74" s="291">
        <f t="shared" si="28"/>
        <v>0</v>
      </c>
      <c r="AB74" s="155">
        <f t="shared" si="29"/>
        <v>0</v>
      </c>
      <c r="AC74" s="155">
        <v>0.18999999761581399</v>
      </c>
      <c r="AD74" s="155">
        <f t="shared" si="30"/>
        <v>4.0425531407620001E-2</v>
      </c>
      <c r="AE74" s="155">
        <v>-0.438840001821518</v>
      </c>
      <c r="AF74" s="155">
        <f t="shared" si="31"/>
        <v>0.438840001821518</v>
      </c>
      <c r="AG74" s="155">
        <f t="shared" si="32"/>
        <v>4.7244251619999957</v>
      </c>
      <c r="AH74" s="159">
        <f t="shared" si="33"/>
        <v>4.1274751155679361</v>
      </c>
      <c r="AI74" s="12"/>
      <c r="AJ74" s="12"/>
      <c r="AK74" s="12"/>
    </row>
    <row r="75" spans="1:37">
      <c r="A75" s="50" t="s">
        <v>18</v>
      </c>
      <c r="B75" s="46" t="s">
        <v>29</v>
      </c>
      <c r="C75" s="160">
        <v>511</v>
      </c>
      <c r="D75" s="285">
        <f>IF('Datos de Indicador'!E78="No dato","x",ROUND(IF('Datos de Indicador'!E78=0,0,IF(LOG('Datos de Indicador'!E78)&gt;D$302,10,IF(LOG('Datos de Indicador'!E78)&lt;D$301,0,10-(D$302-LOG('Datos de Indicador'!E78))/(D$302-D$301)*10))),1))</f>
        <v>10</v>
      </c>
      <c r="E75" s="153">
        <f>IF('Datos de Indicador'!E78="No dato","x",IF('Datos de Indicador'!E78="No dato","x", ('Datos de Indicador'!E78)/'Datos de Indicador'!AX78))</f>
        <v>1.4868240148182327E-2</v>
      </c>
      <c r="F75" s="154">
        <f t="shared" si="17"/>
        <v>10</v>
      </c>
      <c r="G75" s="155">
        <f t="shared" si="18"/>
        <v>10</v>
      </c>
      <c r="H75" s="285">
        <f>IF('Datos de Indicador'!F78="No dato","x",ROUND(IF('Datos de Indicador'!F78=0,0,IF(LOG('Datos de Indicador'!F78*1/40)&gt;H$302,10,IF(LOG('Datos de Indicador'!F78*1/40)&lt;H$301,0,10-(H$302-LOG('Datos de Indicador'!F78*1/40))/(H$302-H$301)*10))),1))</f>
        <v>0</v>
      </c>
      <c r="I75" s="153">
        <f>IF('Datos de Indicador'!F78="No dato","x",IF('Datos de Indicador'!F78="No dato","x",( 'Datos de Indicador'!F78*1/40)/'Datos de Indicador'!AX78))</f>
        <v>0</v>
      </c>
      <c r="J75" s="154">
        <f t="shared" si="19"/>
        <v>0</v>
      </c>
      <c r="K75" s="156">
        <f t="shared" si="20"/>
        <v>0</v>
      </c>
      <c r="L75" s="286">
        <f>IF('Datos de Indicador'!G78="No dato","x",ROUND(IF('Datos de Indicador'!G78=0,0,IF(LOG('Datos de Indicador'!G78)&gt;L$302,10,IF(LOG('Datos de Indicador'!G78)&lt;L$301,0,10-(L$302-LOG('Datos de Indicador'!G78))/(L$302-L$301)*10))),1))</f>
        <v>0</v>
      </c>
      <c r="M75" s="157">
        <f>IF('Datos de Indicador'!G78="No dato","x",IF('Datos de Indicador'!G78="No dato","x", 'Datos de Indicador'!G78/'Datos de Indicador'!AX78))</f>
        <v>0</v>
      </c>
      <c r="N75" s="158">
        <f t="shared" si="21"/>
        <v>0</v>
      </c>
      <c r="O75" s="156">
        <f t="shared" si="22"/>
        <v>0</v>
      </c>
      <c r="P75" s="155">
        <f t="shared" si="23"/>
        <v>0</v>
      </c>
      <c r="Q75" s="285">
        <f>IF('Datos de Indicador'!I78="No dato","x",ROUND(IF('Datos de Indicador'!I78=0,0,IF(LOG('Datos de Indicador'!I78)&gt;Q$302,10,IF(LOG('Datos de Indicador'!I78)&lt;Q$301,0,10-(Q$302-LOG('Datos de Indicador'!I78))/(Q$302-Q$301)*10))),1))</f>
        <v>0</v>
      </c>
      <c r="R75" s="153">
        <f>IF('Datos de Indicador'!I78="No dato","x",IF('Datos de Indicador'!I78="No dato","x",( 'Datos de Indicador'!I78)/'Datos de Indicador'!AX78))</f>
        <v>0</v>
      </c>
      <c r="S75" s="154">
        <f t="shared" si="24"/>
        <v>0</v>
      </c>
      <c r="T75" s="289">
        <f>IF('Datos de Indicador'!J78="No dato","x",ROUND(IF('Datos de Indicador'!J78=0,0,IF(LOG('Datos de Indicador'!J78)&gt;T$302,10,IF(LOG('Datos de Indicador'!J78)&lt;T$301,0,10-(T$302-LOG('Datos de Indicador'!J78))/(T$302-T$301)*10))),1))</f>
        <v>10</v>
      </c>
      <c r="U75" s="307">
        <f>IF('Datos de Indicador'!J78="No dato","x",IF('Datos de Indicador'!J78="No dato","x", ('Datos de Indicador'!J78)/'Datos de Indicador'!AX78))</f>
        <v>3.5545155470090826E-4</v>
      </c>
      <c r="V75" s="289">
        <f t="shared" si="25"/>
        <v>10</v>
      </c>
      <c r="W75" s="292">
        <f t="shared" si="26"/>
        <v>10</v>
      </c>
      <c r="X75" s="289">
        <f>IF('Datos de Indicador'!K78="No dato","x",ROUND(IF('Datos de Indicador'!K78=0,0,IF(LOG('Datos de Indicador'!K78)&gt;X$302,10,IF(LOG('Datos de Indicador'!K78)&lt;X$301,0,10-(X$302-LOG('Datos de Indicador'!K78))/(X$302-X$301)*10))),1))</f>
        <v>0</v>
      </c>
      <c r="Y75" s="310">
        <f>IF('Datos de Indicador'!K78="No dato","x",IF('Datos de Indicador'!K78="No dato","x", ('Datos de Indicador'!K78)/'Datos de Indicador'!AX78))</f>
        <v>0</v>
      </c>
      <c r="Z75" s="289">
        <f t="shared" si="27"/>
        <v>0</v>
      </c>
      <c r="AA75" s="291">
        <f t="shared" si="28"/>
        <v>0</v>
      </c>
      <c r="AB75" s="155">
        <f t="shared" si="29"/>
        <v>0</v>
      </c>
      <c r="AC75" s="155">
        <v>0.808000028133392</v>
      </c>
      <c r="AD75" s="155">
        <f t="shared" si="30"/>
        <v>0.17191489960284936</v>
      </c>
      <c r="AE75" s="155">
        <v>-0.442759990692139</v>
      </c>
      <c r="AF75" s="155">
        <f t="shared" si="31"/>
        <v>0.442759990692139</v>
      </c>
      <c r="AG75" s="155">
        <f t="shared" si="32"/>
        <v>4.8203622360669414</v>
      </c>
      <c r="AH75" s="159">
        <f t="shared" si="33"/>
        <v>4.1653795226116319</v>
      </c>
      <c r="AI75" s="12"/>
      <c r="AJ75" s="12"/>
      <c r="AK75" s="12"/>
    </row>
    <row r="76" spans="1:37">
      <c r="A76" s="50" t="s">
        <v>18</v>
      </c>
      <c r="B76" s="46" t="s">
        <v>30</v>
      </c>
      <c r="C76" s="160">
        <v>512</v>
      </c>
      <c r="D76" s="285">
        <f>IF('Datos de Indicador'!E79="No dato","x",ROUND(IF('Datos de Indicador'!E79=0,0,IF(LOG('Datos de Indicador'!E79)&gt;D$302,10,IF(LOG('Datos de Indicador'!E79)&lt;D$301,0,10-(D$302-LOG('Datos de Indicador'!E79))/(D$302-D$301)*10))),1))</f>
        <v>10</v>
      </c>
      <c r="E76" s="153">
        <f>IF('Datos de Indicador'!E79="No dato","x",IF('Datos de Indicador'!E79="No dato","x", ('Datos de Indicador'!E79)/'Datos de Indicador'!AX79))</f>
        <v>0.18189239468294469</v>
      </c>
      <c r="F76" s="154">
        <f t="shared" si="17"/>
        <v>10</v>
      </c>
      <c r="G76" s="155">
        <f t="shared" si="18"/>
        <v>10</v>
      </c>
      <c r="H76" s="285">
        <f>IF('Datos de Indicador'!F79="No dato","x",ROUND(IF('Datos de Indicador'!F79=0,0,IF(LOG('Datos de Indicador'!F79*1/40)&gt;H$302,10,IF(LOG('Datos de Indicador'!F79*1/40)&lt;H$301,0,10-(H$302-LOG('Datos de Indicador'!F79*1/40))/(H$302-H$301)*10))),1))</f>
        <v>0</v>
      </c>
      <c r="I76" s="153">
        <f>IF('Datos de Indicador'!F79="No dato","x",IF('Datos de Indicador'!F79="No dato","x",( 'Datos de Indicador'!F79*1/40)/'Datos de Indicador'!AX79))</f>
        <v>0</v>
      </c>
      <c r="J76" s="154">
        <f t="shared" si="19"/>
        <v>0</v>
      </c>
      <c r="K76" s="156">
        <f t="shared" si="20"/>
        <v>0</v>
      </c>
      <c r="L76" s="286">
        <f>IF('Datos de Indicador'!G79="No dato","x",ROUND(IF('Datos de Indicador'!G79=0,0,IF(LOG('Datos de Indicador'!G79)&gt;L$302,10,IF(LOG('Datos de Indicador'!G79)&lt;L$301,0,10-(L$302-LOG('Datos de Indicador'!G79))/(L$302-L$301)*10))),1))</f>
        <v>0</v>
      </c>
      <c r="M76" s="157">
        <f>IF('Datos de Indicador'!G79="No dato","x",IF('Datos de Indicador'!G79="No dato","x", 'Datos de Indicador'!G79/'Datos de Indicador'!AX79))</f>
        <v>0</v>
      </c>
      <c r="N76" s="158">
        <f t="shared" si="21"/>
        <v>0</v>
      </c>
      <c r="O76" s="156">
        <f t="shared" si="22"/>
        <v>0</v>
      </c>
      <c r="P76" s="155">
        <f t="shared" si="23"/>
        <v>0</v>
      </c>
      <c r="Q76" s="285">
        <f>IF('Datos de Indicador'!I79="No dato","x",ROUND(IF('Datos de Indicador'!I79=0,0,IF(LOG('Datos de Indicador'!I79)&gt;Q$302,10,IF(LOG('Datos de Indicador'!I79)&lt;Q$301,0,10-(Q$302-LOG('Datos de Indicador'!I79))/(Q$302-Q$301)*10))),1))</f>
        <v>0</v>
      </c>
      <c r="R76" s="153">
        <f>IF('Datos de Indicador'!I79="No dato","x",IF('Datos de Indicador'!I79="No dato","x",( 'Datos de Indicador'!I79)/'Datos de Indicador'!AX79))</f>
        <v>0</v>
      </c>
      <c r="S76" s="154">
        <f t="shared" si="24"/>
        <v>0</v>
      </c>
      <c r="T76" s="289">
        <f>IF('Datos de Indicador'!J79="No dato","x",ROUND(IF('Datos de Indicador'!J79=0,0,IF(LOG('Datos de Indicador'!J79)&gt;T$302,10,IF(LOG('Datos de Indicador'!J79)&lt;T$301,0,10-(T$302-LOG('Datos de Indicador'!J79))/(T$302-T$301)*10))),1))</f>
        <v>10</v>
      </c>
      <c r="U76" s="307">
        <f>IF('Datos de Indicador'!J79="No dato","x",IF('Datos de Indicador'!J79="No dato","x", ('Datos de Indicador'!J79)/'Datos de Indicador'!AX79))</f>
        <v>3.5086123747192342E-4</v>
      </c>
      <c r="V76" s="289">
        <f t="shared" si="25"/>
        <v>10</v>
      </c>
      <c r="W76" s="292">
        <f t="shared" si="26"/>
        <v>10</v>
      </c>
      <c r="X76" s="289">
        <f>IF('Datos de Indicador'!K79="No dato","x",ROUND(IF('Datos de Indicador'!K79=0,0,IF(LOG('Datos de Indicador'!K79)&gt;X$302,10,IF(LOG('Datos de Indicador'!K79)&lt;X$301,0,10-(X$302-LOG('Datos de Indicador'!K79))/(X$302-X$301)*10))),1))</f>
        <v>0</v>
      </c>
      <c r="Y76" s="310">
        <f>IF('Datos de Indicador'!K79="No dato","x",IF('Datos de Indicador'!K79="No dato","x", ('Datos de Indicador'!K79)/'Datos de Indicador'!AX79))</f>
        <v>0</v>
      </c>
      <c r="Z76" s="289">
        <f t="shared" si="27"/>
        <v>0</v>
      </c>
      <c r="AA76" s="291">
        <f t="shared" si="28"/>
        <v>0</v>
      </c>
      <c r="AB76" s="155">
        <f t="shared" si="29"/>
        <v>0</v>
      </c>
      <c r="AC76" s="155">
        <v>1.03999996185302</v>
      </c>
      <c r="AD76" s="155">
        <f t="shared" si="30"/>
        <v>0.22127658762830213</v>
      </c>
      <c r="AE76" s="155">
        <v>-0.42671999335289001</v>
      </c>
      <c r="AF76" s="155">
        <f t="shared" si="31"/>
        <v>0.42671999335289001</v>
      </c>
      <c r="AG76" s="155">
        <f t="shared" si="32"/>
        <v>4.4278023427717921</v>
      </c>
      <c r="AH76" s="159">
        <f t="shared" si="33"/>
        <v>4.1081798217333487</v>
      </c>
      <c r="AI76" s="12"/>
      <c r="AJ76" s="12"/>
      <c r="AK76" s="12"/>
    </row>
    <row r="77" spans="1:37">
      <c r="A77" s="48" t="s">
        <v>186</v>
      </c>
      <c r="B77" s="46" t="s">
        <v>186</v>
      </c>
      <c r="C77" s="160">
        <v>601</v>
      </c>
      <c r="D77" s="285">
        <f>IF('Datos de Indicador'!E80="No dato","x",ROUND(IF('Datos de Indicador'!E80=0,0,IF(LOG('Datos de Indicador'!E80)&gt;D$302,10,IF(LOG('Datos de Indicador'!E80)&lt;D$301,0,10-(D$302-LOG('Datos de Indicador'!E80))/(D$302-D$301)*10))),1))</f>
        <v>10</v>
      </c>
      <c r="E77" s="153">
        <f>IF('Datos de Indicador'!E80="No dato","x",IF('Datos de Indicador'!E80="No dato","x", ('Datos de Indicador'!E80)/'Datos de Indicador'!AX80))</f>
        <v>7.4764480085917186E-3</v>
      </c>
      <c r="F77" s="154">
        <f t="shared" si="17"/>
        <v>10</v>
      </c>
      <c r="G77" s="155">
        <f t="shared" si="18"/>
        <v>10</v>
      </c>
      <c r="H77" s="285">
        <f>IF('Datos de Indicador'!F80="No dato","x",ROUND(IF('Datos de Indicador'!F80=0,0,IF(LOG('Datos de Indicador'!F80*1/40)&gt;H$302,10,IF(LOG('Datos de Indicador'!F80*1/40)&lt;H$301,0,10-(H$302-LOG('Datos de Indicador'!F80*1/40))/(H$302-H$301)*10))),1))</f>
        <v>0</v>
      </c>
      <c r="I77" s="153">
        <f>IF('Datos de Indicador'!F80="No dato","x",IF('Datos de Indicador'!F80="No dato","x",( 'Datos de Indicador'!F80*1/40)/'Datos de Indicador'!AX80))</f>
        <v>0</v>
      </c>
      <c r="J77" s="154">
        <f t="shared" si="19"/>
        <v>0</v>
      </c>
      <c r="K77" s="156">
        <f t="shared" si="20"/>
        <v>0</v>
      </c>
      <c r="L77" s="286">
        <f>IF('Datos de Indicador'!G80="No dato","x",ROUND(IF('Datos de Indicador'!G80=0,0,IF(LOG('Datos de Indicador'!G80)&gt;L$302,10,IF(LOG('Datos de Indicador'!G80)&lt;L$301,0,10-(L$302-LOG('Datos de Indicador'!G80))/(L$302-L$301)*10))),1))</f>
        <v>10</v>
      </c>
      <c r="M77" s="157">
        <f>IF('Datos de Indicador'!G80="No dato","x",IF('Datos de Indicador'!G80="No dato","x", 'Datos de Indicador'!G80/'Datos de Indicador'!AX80))</f>
        <v>1.7578143568389368E-2</v>
      </c>
      <c r="N77" s="158">
        <f t="shared" si="21"/>
        <v>10</v>
      </c>
      <c r="O77" s="156">
        <f t="shared" si="22"/>
        <v>10</v>
      </c>
      <c r="P77" s="155">
        <f t="shared" si="23"/>
        <v>7.6</v>
      </c>
      <c r="Q77" s="285">
        <f>IF('Datos de Indicador'!I80="No dato","x",ROUND(IF('Datos de Indicador'!I80=0,0,IF(LOG('Datos de Indicador'!I80)&gt;Q$302,10,IF(LOG('Datos de Indicador'!I80)&lt;Q$301,0,10-(Q$302-LOG('Datos de Indicador'!I80))/(Q$302-Q$301)*10))),1))</f>
        <v>0</v>
      </c>
      <c r="R77" s="153">
        <f>IF('Datos de Indicador'!I80="No dato","x",IF('Datos de Indicador'!I80="No dato","x",( 'Datos de Indicador'!I80)/'Datos de Indicador'!AX80))</f>
        <v>0</v>
      </c>
      <c r="S77" s="154">
        <f t="shared" si="24"/>
        <v>0</v>
      </c>
      <c r="T77" s="289">
        <f>IF('Datos de Indicador'!J80="No dato","x",ROUND(IF('Datos de Indicador'!J80=0,0,IF(LOG('Datos de Indicador'!J80)&gt;T$302,10,IF(LOG('Datos de Indicador'!J80)&lt;T$301,0,10-(T$302-LOG('Datos de Indicador'!J80))/(T$302-T$301)*10))),1))</f>
        <v>10</v>
      </c>
      <c r="U77" s="307">
        <f>IF('Datos de Indicador'!J80="No dato","x",IF('Datos de Indicador'!J80="No dato","x", ('Datos de Indicador'!J80)/'Datos de Indicador'!AX80))</f>
        <v>3.3221707859908551E-4</v>
      </c>
      <c r="V77" s="289">
        <f t="shared" si="25"/>
        <v>10</v>
      </c>
      <c r="W77" s="292">
        <f t="shared" si="26"/>
        <v>10</v>
      </c>
      <c r="X77" s="289">
        <f>IF('Datos de Indicador'!K80="No dato","x",ROUND(IF('Datos de Indicador'!K80=0,0,IF(LOG('Datos de Indicador'!K80)&gt;X$302,10,IF(LOG('Datos de Indicador'!K80)&lt;X$301,0,10-(X$302-LOG('Datos de Indicador'!K80))/(X$302-X$301)*10))),1))</f>
        <v>0</v>
      </c>
      <c r="Y77" s="310">
        <f>IF('Datos de Indicador'!K80="No dato","x",IF('Datos de Indicador'!K80="No dato","x", ('Datos de Indicador'!K80)/'Datos de Indicador'!AX80))</f>
        <v>0</v>
      </c>
      <c r="Z77" s="289">
        <f t="shared" si="27"/>
        <v>0</v>
      </c>
      <c r="AA77" s="291">
        <f t="shared" si="28"/>
        <v>0</v>
      </c>
      <c r="AB77" s="155">
        <f t="shared" si="29"/>
        <v>0</v>
      </c>
      <c r="AC77" s="155">
        <v>32.799999237060497</v>
      </c>
      <c r="AD77" s="155">
        <f t="shared" si="30"/>
        <v>6.9787232419277654</v>
      </c>
      <c r="AE77" s="155">
        <v>-0.34792000055313099</v>
      </c>
      <c r="AF77" s="155">
        <f t="shared" si="31"/>
        <v>0.34792000055313099</v>
      </c>
      <c r="AG77" s="155">
        <f t="shared" si="32"/>
        <v>2.4992660649359579</v>
      </c>
      <c r="AH77" s="159">
        <f t="shared" si="33"/>
        <v>6.1796648844772877</v>
      </c>
      <c r="AI77" s="12"/>
      <c r="AJ77" s="12"/>
      <c r="AK77" s="12"/>
    </row>
    <row r="78" spans="1:37">
      <c r="A78" s="48" t="s">
        <v>186</v>
      </c>
      <c r="B78" s="46" t="s">
        <v>187</v>
      </c>
      <c r="C78" s="160">
        <v>602</v>
      </c>
      <c r="D78" s="285">
        <f>IF('Datos de Indicador'!E81="No dato","x",ROUND(IF('Datos de Indicador'!E81=0,0,IF(LOG('Datos de Indicador'!E81)&gt;D$302,10,IF(LOG('Datos de Indicador'!E81)&lt;D$301,0,10-(D$302-LOG('Datos de Indicador'!E81))/(D$302-D$301)*10))),1))</f>
        <v>10</v>
      </c>
      <c r="E78" s="153">
        <f>IF('Datos de Indicador'!E81="No dato","x",IF('Datos de Indicador'!E81="No dato","x", ('Datos de Indicador'!E81)/'Datos de Indicador'!AX81))</f>
        <v>9.2220291773530791E-2</v>
      </c>
      <c r="F78" s="154">
        <f t="shared" si="17"/>
        <v>10</v>
      </c>
      <c r="G78" s="155">
        <f t="shared" si="18"/>
        <v>10</v>
      </c>
      <c r="H78" s="285">
        <f>IF('Datos de Indicador'!F81="No dato","x",ROUND(IF('Datos de Indicador'!F81=0,0,IF(LOG('Datos de Indicador'!F81*1/40)&gt;H$302,10,IF(LOG('Datos de Indicador'!F81*1/40)&lt;H$301,0,10-(H$302-LOG('Datos de Indicador'!F81*1/40))/(H$302-H$301)*10))),1))</f>
        <v>0</v>
      </c>
      <c r="I78" s="153">
        <f>IF('Datos de Indicador'!F81="No dato","x",IF('Datos de Indicador'!F81="No dato","x",( 'Datos de Indicador'!F81*1/40)/'Datos de Indicador'!AX81))</f>
        <v>0</v>
      </c>
      <c r="J78" s="154">
        <f t="shared" si="19"/>
        <v>0</v>
      </c>
      <c r="K78" s="156">
        <f t="shared" si="20"/>
        <v>0</v>
      </c>
      <c r="L78" s="286">
        <f>IF('Datos de Indicador'!G81="No dato","x",ROUND(IF('Datos de Indicador'!G81=0,0,IF(LOG('Datos de Indicador'!G81)&gt;L$302,10,IF(LOG('Datos de Indicador'!G81)&lt;L$301,0,10-(L$302-LOG('Datos de Indicador'!G81))/(L$302-L$301)*10))),1))</f>
        <v>0</v>
      </c>
      <c r="M78" s="157">
        <f>IF('Datos de Indicador'!G81="No dato","x",IF('Datos de Indicador'!G81="No dato","x", 'Datos de Indicador'!G81/'Datos de Indicador'!AX81))</f>
        <v>0</v>
      </c>
      <c r="N78" s="158">
        <f t="shared" si="21"/>
        <v>0</v>
      </c>
      <c r="O78" s="156">
        <f t="shared" si="22"/>
        <v>0</v>
      </c>
      <c r="P78" s="155">
        <f t="shared" si="23"/>
        <v>0</v>
      </c>
      <c r="Q78" s="285">
        <f>IF('Datos de Indicador'!I81="No dato","x",ROUND(IF('Datos de Indicador'!I81=0,0,IF(LOG('Datos de Indicador'!I81)&gt;Q$302,10,IF(LOG('Datos de Indicador'!I81)&lt;Q$301,0,10-(Q$302-LOG('Datos de Indicador'!I81))/(Q$302-Q$301)*10))),1))</f>
        <v>10</v>
      </c>
      <c r="R78" s="153">
        <f>IF('Datos de Indicador'!I81="No dato","x",IF('Datos de Indicador'!I81="No dato","x",( 'Datos de Indicador'!I81)/'Datos de Indicador'!AX81))</f>
        <v>0.10622983370563416</v>
      </c>
      <c r="S78" s="154">
        <f t="shared" si="24"/>
        <v>10</v>
      </c>
      <c r="T78" s="289">
        <f>IF('Datos de Indicador'!J81="No dato","x",ROUND(IF('Datos de Indicador'!J81=0,0,IF(LOG('Datos de Indicador'!J81)&gt;T$302,10,IF(LOG('Datos de Indicador'!J81)&lt;T$301,0,10-(T$302-LOG('Datos de Indicador'!J81))/(T$302-T$301)*10))),1))</f>
        <v>10</v>
      </c>
      <c r="U78" s="307">
        <f>IF('Datos de Indicador'!J81="No dato","x",IF('Datos de Indicador'!J81="No dato","x", ('Datos de Indicador'!J81)/'Datos de Indicador'!AX81))</f>
        <v>3.0161330354926781E-4</v>
      </c>
      <c r="V78" s="289">
        <f t="shared" si="25"/>
        <v>10</v>
      </c>
      <c r="W78" s="292">
        <f t="shared" si="26"/>
        <v>10</v>
      </c>
      <c r="X78" s="289">
        <f>IF('Datos de Indicador'!K81="No dato","x",ROUND(IF('Datos de Indicador'!K81=0,0,IF(LOG('Datos de Indicador'!K81)&gt;X$302,10,IF(LOG('Datos de Indicador'!K81)&lt;X$301,0,10-(X$302-LOG('Datos de Indicador'!K81))/(X$302-X$301)*10))),1))</f>
        <v>0</v>
      </c>
      <c r="Y78" s="310">
        <f>IF('Datos de Indicador'!K81="No dato","x",IF('Datos de Indicador'!K81="No dato","x", ('Datos de Indicador'!K81)/'Datos de Indicador'!AX81))</f>
        <v>0</v>
      </c>
      <c r="Z78" s="289">
        <f t="shared" si="27"/>
        <v>0</v>
      </c>
      <c r="AA78" s="291">
        <f t="shared" si="28"/>
        <v>0</v>
      </c>
      <c r="AB78" s="155">
        <f t="shared" si="29"/>
        <v>10</v>
      </c>
      <c r="AC78" s="155">
        <v>0.21999999880790699</v>
      </c>
      <c r="AD78" s="155">
        <f t="shared" si="30"/>
        <v>4.6808510384661058E-2</v>
      </c>
      <c r="AE78" s="155">
        <v>-0.429080009460449</v>
      </c>
      <c r="AF78" s="155">
        <f t="shared" si="31"/>
        <v>0.429080009460449</v>
      </c>
      <c r="AG78" s="155">
        <f t="shared" si="32"/>
        <v>4.4855609353552977</v>
      </c>
      <c r="AH78" s="159">
        <f t="shared" si="33"/>
        <v>4.0887282409566597</v>
      </c>
      <c r="AI78" s="12"/>
      <c r="AJ78" s="12"/>
      <c r="AK78" s="12"/>
    </row>
    <row r="79" spans="1:37">
      <c r="A79" s="48" t="s">
        <v>186</v>
      </c>
      <c r="B79" s="46" t="s">
        <v>188</v>
      </c>
      <c r="C79" s="160">
        <v>603</v>
      </c>
      <c r="D79" s="285">
        <f>IF('Datos de Indicador'!E82="No dato","x",ROUND(IF('Datos de Indicador'!E82=0,0,IF(LOG('Datos de Indicador'!E82)&gt;D$302,10,IF(LOG('Datos de Indicador'!E82)&lt;D$301,0,10-(D$302-LOG('Datos de Indicador'!E82))/(D$302-D$301)*10))),1))</f>
        <v>10</v>
      </c>
      <c r="E79" s="153">
        <f>IF('Datos de Indicador'!E82="No dato","x",IF('Datos de Indicador'!E82="No dato","x", ('Datos de Indicador'!E82)/'Datos de Indicador'!AX82))</f>
        <v>3.9814368298534833E-3</v>
      </c>
      <c r="F79" s="154">
        <f t="shared" si="17"/>
        <v>10</v>
      </c>
      <c r="G79" s="155">
        <f t="shared" si="18"/>
        <v>10</v>
      </c>
      <c r="H79" s="285">
        <f>IF('Datos de Indicador'!F82="No dato","x",ROUND(IF('Datos de Indicador'!F82=0,0,IF(LOG('Datos de Indicador'!F82*1/40)&gt;H$302,10,IF(LOG('Datos de Indicador'!F82*1/40)&lt;H$301,0,10-(H$302-LOG('Datos de Indicador'!F82*1/40))/(H$302-H$301)*10))),1))</f>
        <v>0</v>
      </c>
      <c r="I79" s="153">
        <f>IF('Datos de Indicador'!F82="No dato","x",IF('Datos de Indicador'!F82="No dato","x",( 'Datos de Indicador'!F82*1/40)/'Datos de Indicador'!AX82))</f>
        <v>0</v>
      </c>
      <c r="J79" s="154">
        <f t="shared" si="19"/>
        <v>0</v>
      </c>
      <c r="K79" s="156">
        <f t="shared" si="20"/>
        <v>0</v>
      </c>
      <c r="L79" s="286">
        <f>IF('Datos de Indicador'!G82="No dato","x",ROUND(IF('Datos de Indicador'!G82=0,0,IF(LOG('Datos de Indicador'!G82)&gt;L$302,10,IF(LOG('Datos de Indicador'!G82)&lt;L$301,0,10-(L$302-LOG('Datos de Indicador'!G82))/(L$302-L$301)*10))),1))</f>
        <v>0</v>
      </c>
      <c r="M79" s="157">
        <f>IF('Datos de Indicador'!G82="No dato","x",IF('Datos de Indicador'!G82="No dato","x", 'Datos de Indicador'!G82/'Datos de Indicador'!AX82))</f>
        <v>0</v>
      </c>
      <c r="N79" s="158">
        <f t="shared" si="21"/>
        <v>0</v>
      </c>
      <c r="O79" s="156">
        <f t="shared" si="22"/>
        <v>0</v>
      </c>
      <c r="P79" s="155">
        <f t="shared" si="23"/>
        <v>0</v>
      </c>
      <c r="Q79" s="285">
        <f>IF('Datos de Indicador'!I82="No dato","x",ROUND(IF('Datos de Indicador'!I82=0,0,IF(LOG('Datos de Indicador'!I82)&gt;Q$302,10,IF(LOG('Datos de Indicador'!I82)&lt;Q$301,0,10-(Q$302-LOG('Datos de Indicador'!I82))/(Q$302-Q$301)*10))),1))</f>
        <v>10</v>
      </c>
      <c r="R79" s="153">
        <f>IF('Datos de Indicador'!I82="No dato","x",IF('Datos de Indicador'!I82="No dato","x",( 'Datos de Indicador'!I82)/'Datos de Indicador'!AX82))</f>
        <v>2.8204945018962056E-2</v>
      </c>
      <c r="S79" s="154">
        <f t="shared" si="24"/>
        <v>10</v>
      </c>
      <c r="T79" s="289">
        <f>IF('Datos de Indicador'!J82="No dato","x",ROUND(IF('Datos de Indicador'!J82=0,0,IF(LOG('Datos de Indicador'!J82)&gt;T$302,10,IF(LOG('Datos de Indicador'!J82)&lt;T$301,0,10-(T$302-LOG('Datos de Indicador'!J82))/(T$302-T$301)*10))),1))</f>
        <v>10</v>
      </c>
      <c r="U79" s="307">
        <f>IF('Datos de Indicador'!J82="No dato","x",IF('Datos de Indicador'!J82="No dato","x", ('Datos de Indicador'!J82)/'Datos de Indicador'!AX82))</f>
        <v>3.1630096983336004E-4</v>
      </c>
      <c r="V79" s="289">
        <f t="shared" si="25"/>
        <v>10</v>
      </c>
      <c r="W79" s="292">
        <f t="shared" si="26"/>
        <v>10</v>
      </c>
      <c r="X79" s="289">
        <f>IF('Datos de Indicador'!K82="No dato","x",ROUND(IF('Datos de Indicador'!K82=0,0,IF(LOG('Datos de Indicador'!K82)&gt;X$302,10,IF(LOG('Datos de Indicador'!K82)&lt;X$301,0,10-(X$302-LOG('Datos de Indicador'!K82))/(X$302-X$301)*10))),1))</f>
        <v>0</v>
      </c>
      <c r="Y79" s="310">
        <f>IF('Datos de Indicador'!K82="No dato","x",IF('Datos de Indicador'!K82="No dato","x", ('Datos de Indicador'!K82)/'Datos de Indicador'!AX82))</f>
        <v>0</v>
      </c>
      <c r="Z79" s="289">
        <f t="shared" si="27"/>
        <v>0</v>
      </c>
      <c r="AA79" s="291">
        <f t="shared" si="28"/>
        <v>0</v>
      </c>
      <c r="AB79" s="155">
        <f t="shared" si="29"/>
        <v>10</v>
      </c>
      <c r="AC79" s="155">
        <v>6.48600053787231</v>
      </c>
      <c r="AD79" s="155">
        <f t="shared" si="30"/>
        <v>1.3800001144409171</v>
      </c>
      <c r="AE79" s="155">
        <v>-0.42888000607490501</v>
      </c>
      <c r="AF79" s="155">
        <f t="shared" si="31"/>
        <v>0.42888000607490501</v>
      </c>
      <c r="AG79" s="155">
        <f t="shared" si="32"/>
        <v>4.4806660899243882</v>
      </c>
      <c r="AH79" s="159">
        <f t="shared" si="33"/>
        <v>4.3101110340608839</v>
      </c>
      <c r="AI79" s="12"/>
      <c r="AJ79" s="12"/>
      <c r="AK79" s="12"/>
    </row>
    <row r="80" spans="1:37">
      <c r="A80" s="48" t="s">
        <v>186</v>
      </c>
      <c r="B80" s="46" t="s">
        <v>189</v>
      </c>
      <c r="C80" s="160">
        <v>604</v>
      </c>
      <c r="D80" s="285">
        <f>IF('Datos de Indicador'!E83="No dato","x",ROUND(IF('Datos de Indicador'!E83=0,0,IF(LOG('Datos de Indicador'!E83)&gt;D$302,10,IF(LOG('Datos de Indicador'!E83)&lt;D$301,0,10-(D$302-LOG('Datos de Indicador'!E83))/(D$302-D$301)*10))),1))</f>
        <v>10</v>
      </c>
      <c r="E80" s="153">
        <f>IF('Datos de Indicador'!E83="No dato","x",IF('Datos de Indicador'!E83="No dato","x", ('Datos de Indicador'!E83)/'Datos de Indicador'!AX83))</f>
        <v>1.6481955100880932E-2</v>
      </c>
      <c r="F80" s="154">
        <f t="shared" si="17"/>
        <v>10</v>
      </c>
      <c r="G80" s="155">
        <f t="shared" si="18"/>
        <v>10</v>
      </c>
      <c r="H80" s="285">
        <f>IF('Datos de Indicador'!F83="No dato","x",ROUND(IF('Datos de Indicador'!F83=0,0,IF(LOG('Datos de Indicador'!F83*1/40)&gt;H$302,10,IF(LOG('Datos de Indicador'!F83*1/40)&lt;H$301,0,10-(H$302-LOG('Datos de Indicador'!F83*1/40))/(H$302-H$301)*10))),1))</f>
        <v>0</v>
      </c>
      <c r="I80" s="153">
        <f>IF('Datos de Indicador'!F83="No dato","x",IF('Datos de Indicador'!F83="No dato","x",( 'Datos de Indicador'!F83*1/40)/'Datos de Indicador'!AX83))</f>
        <v>0</v>
      </c>
      <c r="J80" s="154">
        <f t="shared" si="19"/>
        <v>0</v>
      </c>
      <c r="K80" s="156">
        <f t="shared" si="20"/>
        <v>0</v>
      </c>
      <c r="L80" s="286">
        <f>IF('Datos de Indicador'!G83="No dato","x",ROUND(IF('Datos de Indicador'!G83=0,0,IF(LOG('Datos de Indicador'!G83)&gt;L$302,10,IF(LOG('Datos de Indicador'!G83)&lt;L$301,0,10-(L$302-LOG('Datos de Indicador'!G83))/(L$302-L$301)*10))),1))</f>
        <v>0</v>
      </c>
      <c r="M80" s="157">
        <f>IF('Datos de Indicador'!G83="No dato","x",IF('Datos de Indicador'!G83="No dato","x", 'Datos de Indicador'!G83/'Datos de Indicador'!AX83))</f>
        <v>0</v>
      </c>
      <c r="N80" s="158">
        <f t="shared" si="21"/>
        <v>0</v>
      </c>
      <c r="O80" s="156">
        <f t="shared" si="22"/>
        <v>0</v>
      </c>
      <c r="P80" s="155">
        <f t="shared" si="23"/>
        <v>0</v>
      </c>
      <c r="Q80" s="285">
        <f>IF('Datos de Indicador'!I83="No dato","x",ROUND(IF('Datos de Indicador'!I83=0,0,IF(LOG('Datos de Indicador'!I83)&gt;Q$302,10,IF(LOG('Datos de Indicador'!I83)&lt;Q$301,0,10-(Q$302-LOG('Datos de Indicador'!I83))/(Q$302-Q$301)*10))),1))</f>
        <v>10</v>
      </c>
      <c r="R80" s="153">
        <f>IF('Datos de Indicador'!I83="No dato","x",IF('Datos de Indicador'!I83="No dato","x",( 'Datos de Indicador'!I83)/'Datos de Indicador'!AX83))</f>
        <v>0.15174765558397271</v>
      </c>
      <c r="S80" s="154">
        <f t="shared" si="24"/>
        <v>10</v>
      </c>
      <c r="T80" s="289">
        <f>IF('Datos de Indicador'!J83="No dato","x",ROUND(IF('Datos de Indicador'!J83=0,0,IF(LOG('Datos de Indicador'!J83)&gt;T$302,10,IF(LOG('Datos de Indicador'!J83)&lt;T$301,0,10-(T$302-LOG('Datos de Indicador'!J83))/(T$302-T$301)*10))),1))</f>
        <v>10</v>
      </c>
      <c r="U80" s="307">
        <f>IF('Datos de Indicador'!J83="No dato","x",IF('Datos de Indicador'!J83="No dato","x", ('Datos de Indicador'!J83)/'Datos de Indicador'!AX83))</f>
        <v>3.0460358056265987E-4</v>
      </c>
      <c r="V80" s="289">
        <f t="shared" si="25"/>
        <v>10</v>
      </c>
      <c r="W80" s="292">
        <f t="shared" si="26"/>
        <v>10</v>
      </c>
      <c r="X80" s="289">
        <f>IF('Datos de Indicador'!K83="No dato","x",ROUND(IF('Datos de Indicador'!K83=0,0,IF(LOG('Datos de Indicador'!K83)&gt;X$302,10,IF(LOG('Datos de Indicador'!K83)&lt;X$301,0,10-(X$302-LOG('Datos de Indicador'!K83))/(X$302-X$301)*10))),1))</f>
        <v>0</v>
      </c>
      <c r="Y80" s="310">
        <f>IF('Datos de Indicador'!K83="No dato","x",IF('Datos de Indicador'!K83="No dato","x", ('Datos de Indicador'!K83)/'Datos de Indicador'!AX83))</f>
        <v>0</v>
      </c>
      <c r="Z80" s="289">
        <f t="shared" si="27"/>
        <v>0</v>
      </c>
      <c r="AA80" s="291">
        <f t="shared" si="28"/>
        <v>0</v>
      </c>
      <c r="AB80" s="155">
        <f t="shared" si="29"/>
        <v>10</v>
      </c>
      <c r="AC80" s="155">
        <v>0</v>
      </c>
      <c r="AD80" s="155">
        <f t="shared" si="30"/>
        <v>0</v>
      </c>
      <c r="AE80" s="155">
        <v>-0.47552001476287797</v>
      </c>
      <c r="AF80" s="155">
        <f t="shared" si="31"/>
        <v>0.47552001476287797</v>
      </c>
      <c r="AG80" s="155">
        <f t="shared" si="32"/>
        <v>5.6221249347481592</v>
      </c>
      <c r="AH80" s="159">
        <f t="shared" si="33"/>
        <v>4.2703541557913596</v>
      </c>
      <c r="AI80" s="12"/>
      <c r="AJ80" s="12"/>
      <c r="AK80" s="12"/>
    </row>
    <row r="81" spans="1:37">
      <c r="A81" s="48" t="s">
        <v>186</v>
      </c>
      <c r="B81" s="46" t="s">
        <v>190</v>
      </c>
      <c r="C81" s="160">
        <v>605</v>
      </c>
      <c r="D81" s="285">
        <f>IF('Datos de Indicador'!E84="No dato","x",ROUND(IF('Datos de Indicador'!E84=0,0,IF(LOG('Datos de Indicador'!E84)&gt;D$302,10,IF(LOG('Datos de Indicador'!E84)&lt;D$301,0,10-(D$302-LOG('Datos de Indicador'!E84))/(D$302-D$301)*10))),1))</f>
        <v>10</v>
      </c>
      <c r="E81" s="153">
        <f>IF('Datos de Indicador'!E84="No dato","x",IF('Datos de Indicador'!E84="No dato","x", ('Datos de Indicador'!E84)/'Datos de Indicador'!AX84))</f>
        <v>2.8402382229522085E-4</v>
      </c>
      <c r="F81" s="154">
        <f t="shared" si="17"/>
        <v>10</v>
      </c>
      <c r="G81" s="155">
        <f t="shared" si="18"/>
        <v>10</v>
      </c>
      <c r="H81" s="285">
        <f>IF('Datos de Indicador'!F84="No dato","x",ROUND(IF('Datos de Indicador'!F84=0,0,IF(LOG('Datos de Indicador'!F84*1/40)&gt;H$302,10,IF(LOG('Datos de Indicador'!F84*1/40)&lt;H$301,0,10-(H$302-LOG('Datos de Indicador'!F84*1/40))/(H$302-H$301)*10))),1))</f>
        <v>0</v>
      </c>
      <c r="I81" s="153">
        <f>IF('Datos de Indicador'!F84="No dato","x",IF('Datos de Indicador'!F84="No dato","x",( 'Datos de Indicador'!F84*1/40)/'Datos de Indicador'!AX84))</f>
        <v>0</v>
      </c>
      <c r="J81" s="154">
        <f t="shared" si="19"/>
        <v>0</v>
      </c>
      <c r="K81" s="156">
        <f t="shared" si="20"/>
        <v>0</v>
      </c>
      <c r="L81" s="286">
        <f>IF('Datos de Indicador'!G84="No dato","x",ROUND(IF('Datos de Indicador'!G84=0,0,IF(LOG('Datos de Indicador'!G84)&gt;L$302,10,IF(LOG('Datos de Indicador'!G84)&lt;L$301,0,10-(L$302-LOG('Datos de Indicador'!G84))/(L$302-L$301)*10))),1))</f>
        <v>0</v>
      </c>
      <c r="M81" s="157">
        <f>IF('Datos de Indicador'!G84="No dato","x",IF('Datos de Indicador'!G84="No dato","x", 'Datos de Indicador'!G84/'Datos de Indicador'!AX84))</f>
        <v>0</v>
      </c>
      <c r="N81" s="158">
        <f t="shared" si="21"/>
        <v>0</v>
      </c>
      <c r="O81" s="156">
        <f t="shared" si="22"/>
        <v>0</v>
      </c>
      <c r="P81" s="155">
        <f t="shared" si="23"/>
        <v>0</v>
      </c>
      <c r="Q81" s="285">
        <f>IF('Datos de Indicador'!I84="No dato","x",ROUND(IF('Datos de Indicador'!I84=0,0,IF(LOG('Datos de Indicador'!I84)&gt;Q$302,10,IF(LOG('Datos de Indicador'!I84)&lt;Q$301,0,10-(Q$302-LOG('Datos de Indicador'!I84))/(Q$302-Q$301)*10))),1))</f>
        <v>10</v>
      </c>
      <c r="R81" s="153">
        <f>IF('Datos de Indicador'!I84="No dato","x",IF('Datos de Indicador'!I84="No dato","x",( 'Datos de Indicador'!I84)/'Datos de Indicador'!AX84))</f>
        <v>2.6211341314673238E-2</v>
      </c>
      <c r="S81" s="154">
        <f t="shared" si="24"/>
        <v>10</v>
      </c>
      <c r="T81" s="289">
        <f>IF('Datos de Indicador'!J84="No dato","x",ROUND(IF('Datos de Indicador'!J84=0,0,IF(LOG('Datos de Indicador'!J84)&gt;T$302,10,IF(LOG('Datos de Indicador'!J84)&lt;T$301,0,10-(T$302-LOG('Datos de Indicador'!J84))/(T$302-T$301)*10))),1))</f>
        <v>10</v>
      </c>
      <c r="U81" s="307">
        <f>IF('Datos de Indicador'!J84="No dato","x",IF('Datos de Indicador'!J84="No dato","x", ('Datos de Indicador'!J84)/'Datos de Indicador'!AX84))</f>
        <v>3.2076838993387114E-4</v>
      </c>
      <c r="V81" s="289">
        <f t="shared" si="25"/>
        <v>10</v>
      </c>
      <c r="W81" s="292">
        <f t="shared" si="26"/>
        <v>10</v>
      </c>
      <c r="X81" s="289">
        <f>IF('Datos de Indicador'!K84="No dato","x",ROUND(IF('Datos de Indicador'!K84=0,0,IF(LOG('Datos de Indicador'!K84)&gt;X$302,10,IF(LOG('Datos de Indicador'!K84)&lt;X$301,0,10-(X$302-LOG('Datos de Indicador'!K84))/(X$302-X$301)*10))),1))</f>
        <v>0</v>
      </c>
      <c r="Y81" s="310">
        <f>IF('Datos de Indicador'!K84="No dato","x",IF('Datos de Indicador'!K84="No dato","x", ('Datos de Indicador'!K84)/'Datos de Indicador'!AX84))</f>
        <v>0</v>
      </c>
      <c r="Z81" s="289">
        <f t="shared" si="27"/>
        <v>0</v>
      </c>
      <c r="AA81" s="291">
        <f t="shared" si="28"/>
        <v>0</v>
      </c>
      <c r="AB81" s="155">
        <f t="shared" si="29"/>
        <v>10</v>
      </c>
      <c r="AC81" s="155">
        <v>0.87999999523162797</v>
      </c>
      <c r="AD81" s="155">
        <f t="shared" si="30"/>
        <v>0.18723404153864423</v>
      </c>
      <c r="AE81" s="155">
        <v>-0.64599996805190996</v>
      </c>
      <c r="AF81" s="155">
        <f t="shared" si="31"/>
        <v>0.64599996805190996</v>
      </c>
      <c r="AG81" s="155">
        <f t="shared" si="32"/>
        <v>9.7944194094078334</v>
      </c>
      <c r="AH81" s="159">
        <f t="shared" si="33"/>
        <v>4.9969422418244127</v>
      </c>
      <c r="AI81" s="12"/>
      <c r="AJ81" s="12"/>
      <c r="AK81" s="12"/>
    </row>
    <row r="82" spans="1:37">
      <c r="A82" s="48" t="s">
        <v>186</v>
      </c>
      <c r="B82" s="46" t="s">
        <v>191</v>
      </c>
      <c r="C82" s="160">
        <v>606</v>
      </c>
      <c r="D82" s="285">
        <f>IF('Datos de Indicador'!E85="No dato","x",ROUND(IF('Datos de Indicador'!E85=0,0,IF(LOG('Datos de Indicador'!E85)&gt;D$302,10,IF(LOG('Datos de Indicador'!E85)&lt;D$301,0,10-(D$302-LOG('Datos de Indicador'!E85))/(D$302-D$301)*10))),1))</f>
        <v>10</v>
      </c>
      <c r="E82" s="153">
        <f>IF('Datos de Indicador'!E85="No dato","x",IF('Datos de Indicador'!E85="No dato","x", ('Datos de Indicador'!E85)/'Datos de Indicador'!AX85))</f>
        <v>1.3379860962108865E-2</v>
      </c>
      <c r="F82" s="154">
        <f t="shared" si="17"/>
        <v>10</v>
      </c>
      <c r="G82" s="155">
        <f t="shared" si="18"/>
        <v>10</v>
      </c>
      <c r="H82" s="285">
        <f>IF('Datos de Indicador'!F85="No dato","x",ROUND(IF('Datos de Indicador'!F85=0,0,IF(LOG('Datos de Indicador'!F85*1/40)&gt;H$302,10,IF(LOG('Datos de Indicador'!F85*1/40)&lt;H$301,0,10-(H$302-LOG('Datos de Indicador'!F85*1/40))/(H$302-H$301)*10))),1))</f>
        <v>0</v>
      </c>
      <c r="I82" s="153">
        <f>IF('Datos de Indicador'!F85="No dato","x",IF('Datos de Indicador'!F85="No dato","x",( 'Datos de Indicador'!F85*1/40)/'Datos de Indicador'!AX85))</f>
        <v>0</v>
      </c>
      <c r="J82" s="154">
        <f t="shared" si="19"/>
        <v>0</v>
      </c>
      <c r="K82" s="156">
        <f t="shared" si="20"/>
        <v>0</v>
      </c>
      <c r="L82" s="286">
        <f>IF('Datos de Indicador'!G85="No dato","x",ROUND(IF('Datos de Indicador'!G85=0,0,IF(LOG('Datos de Indicador'!G85)&gt;L$302,10,IF(LOG('Datos de Indicador'!G85)&lt;L$301,0,10-(L$302-LOG('Datos de Indicador'!G85))/(L$302-L$301)*10))),1))</f>
        <v>10</v>
      </c>
      <c r="M82" s="157">
        <f>IF('Datos de Indicador'!G85="No dato","x",IF('Datos de Indicador'!G85="No dato","x", 'Datos de Indicador'!G85/'Datos de Indicador'!AX85))</f>
        <v>3.3936255255597021E-2</v>
      </c>
      <c r="N82" s="158">
        <f t="shared" si="21"/>
        <v>10</v>
      </c>
      <c r="O82" s="156">
        <f t="shared" si="22"/>
        <v>10</v>
      </c>
      <c r="P82" s="155">
        <f t="shared" si="23"/>
        <v>7.6</v>
      </c>
      <c r="Q82" s="285">
        <f>IF('Datos de Indicador'!I85="No dato","x",ROUND(IF('Datos de Indicador'!I85=0,0,IF(LOG('Datos de Indicador'!I85)&gt;Q$302,10,IF(LOG('Datos de Indicador'!I85)&lt;Q$301,0,10-(Q$302-LOG('Datos de Indicador'!I85))/(Q$302-Q$301)*10))),1))</f>
        <v>10</v>
      </c>
      <c r="R82" s="153">
        <f>IF('Datos de Indicador'!I85="No dato","x",IF('Datos de Indicador'!I85="No dato","x",( 'Datos de Indicador'!I85)/'Datos de Indicador'!AX85))</f>
        <v>1.8113075510915819E-2</v>
      </c>
      <c r="S82" s="154">
        <f t="shared" si="24"/>
        <v>10</v>
      </c>
      <c r="T82" s="289">
        <f>IF('Datos de Indicador'!J85="No dato","x",ROUND(IF('Datos de Indicador'!J85=0,0,IF(LOG('Datos de Indicador'!J85)&gt;T$302,10,IF(LOG('Datos de Indicador'!J85)&lt;T$301,0,10-(T$302-LOG('Datos de Indicador'!J85))/(T$302-T$301)*10))),1))</f>
        <v>10</v>
      </c>
      <c r="U82" s="307">
        <f>IF('Datos de Indicador'!J85="No dato","x",IF('Datos de Indicador'!J85="No dato","x", ('Datos de Indicador'!J85)/'Datos de Indicador'!AX85))</f>
        <v>3.3371566959643564E-4</v>
      </c>
      <c r="V82" s="289">
        <f t="shared" si="25"/>
        <v>10</v>
      </c>
      <c r="W82" s="292">
        <f t="shared" si="26"/>
        <v>10</v>
      </c>
      <c r="X82" s="289">
        <f>IF('Datos de Indicador'!K85="No dato","x",ROUND(IF('Datos de Indicador'!K85=0,0,IF(LOG('Datos de Indicador'!K85)&gt;X$302,10,IF(LOG('Datos de Indicador'!K85)&lt;X$301,0,10-(X$302-LOG('Datos de Indicador'!K85))/(X$302-X$301)*10))),1))</f>
        <v>0</v>
      </c>
      <c r="Y82" s="310">
        <f>IF('Datos de Indicador'!K85="No dato","x",IF('Datos de Indicador'!K85="No dato","x", ('Datos de Indicador'!K85)/'Datos de Indicador'!AX85))</f>
        <v>0</v>
      </c>
      <c r="Z82" s="289">
        <f t="shared" si="27"/>
        <v>0</v>
      </c>
      <c r="AA82" s="291">
        <f t="shared" si="28"/>
        <v>0</v>
      </c>
      <c r="AB82" s="155">
        <f t="shared" si="29"/>
        <v>10</v>
      </c>
      <c r="AC82" s="155">
        <v>28.296003341674801</v>
      </c>
      <c r="AD82" s="155">
        <f t="shared" si="30"/>
        <v>6.0204262429095321</v>
      </c>
      <c r="AE82" s="155">
        <v>-0.64267998933792103</v>
      </c>
      <c r="AF82" s="155">
        <f t="shared" si="31"/>
        <v>0.64267998933792103</v>
      </c>
      <c r="AG82" s="155">
        <f t="shared" si="32"/>
        <v>9.7131668716336179</v>
      </c>
      <c r="AH82" s="159">
        <f t="shared" si="33"/>
        <v>7.2222655190905245</v>
      </c>
      <c r="AI82" s="12"/>
      <c r="AJ82" s="12"/>
      <c r="AK82" s="12"/>
    </row>
    <row r="83" spans="1:37">
      <c r="A83" s="48" t="s">
        <v>186</v>
      </c>
      <c r="B83" s="46" t="s">
        <v>192</v>
      </c>
      <c r="C83" s="160">
        <v>607</v>
      </c>
      <c r="D83" s="285">
        <f>IF('Datos de Indicador'!E86="No dato","x",ROUND(IF('Datos de Indicador'!E86=0,0,IF(LOG('Datos de Indicador'!E86)&gt;D$302,10,IF(LOG('Datos de Indicador'!E86)&lt;D$301,0,10-(D$302-LOG('Datos de Indicador'!E86))/(D$302-D$301)*10))),1))</f>
        <v>10</v>
      </c>
      <c r="E83" s="153">
        <f>IF('Datos de Indicador'!E86="No dato","x",IF('Datos de Indicador'!E86="No dato","x", ('Datos de Indicador'!E86)/'Datos de Indicador'!AX86))</f>
        <v>4.5354112217191399E-2</v>
      </c>
      <c r="F83" s="154">
        <f t="shared" si="17"/>
        <v>10</v>
      </c>
      <c r="G83" s="155">
        <f t="shared" si="18"/>
        <v>10</v>
      </c>
      <c r="H83" s="285">
        <f>IF('Datos de Indicador'!F86="No dato","x",ROUND(IF('Datos de Indicador'!F86=0,0,IF(LOG('Datos de Indicador'!F86*1/40)&gt;H$302,10,IF(LOG('Datos de Indicador'!F86*1/40)&lt;H$301,0,10-(H$302-LOG('Datos de Indicador'!F86*1/40))/(H$302-H$301)*10))),1))</f>
        <v>0</v>
      </c>
      <c r="I83" s="153">
        <f>IF('Datos de Indicador'!F86="No dato","x",IF('Datos de Indicador'!F86="No dato","x",( 'Datos de Indicador'!F86*1/40)/'Datos de Indicador'!AX86))</f>
        <v>0</v>
      </c>
      <c r="J83" s="154">
        <f t="shared" si="19"/>
        <v>0</v>
      </c>
      <c r="K83" s="156">
        <f t="shared" si="20"/>
        <v>0</v>
      </c>
      <c r="L83" s="286">
        <f>IF('Datos de Indicador'!G86="No dato","x",ROUND(IF('Datos de Indicador'!G86=0,0,IF(LOG('Datos de Indicador'!G86)&gt;L$302,10,IF(LOG('Datos de Indicador'!G86)&lt;L$301,0,10-(L$302-LOG('Datos de Indicador'!G86))/(L$302-L$301)*10))),1))</f>
        <v>10</v>
      </c>
      <c r="M83" s="157">
        <f>IF('Datos de Indicador'!G86="No dato","x",IF('Datos de Indicador'!G86="No dato","x", 'Datos de Indicador'!G86/'Datos de Indicador'!AX86))</f>
        <v>0.55038888100083616</v>
      </c>
      <c r="N83" s="158">
        <f t="shared" si="21"/>
        <v>10</v>
      </c>
      <c r="O83" s="156">
        <f t="shared" si="22"/>
        <v>10</v>
      </c>
      <c r="P83" s="155">
        <f t="shared" si="23"/>
        <v>7.6</v>
      </c>
      <c r="Q83" s="285">
        <f>IF('Datos de Indicador'!I86="No dato","x",ROUND(IF('Datos de Indicador'!I86=0,0,IF(LOG('Datos de Indicador'!I86)&gt;Q$302,10,IF(LOG('Datos de Indicador'!I86)&lt;Q$301,0,10-(Q$302-LOG('Datos de Indicador'!I86))/(Q$302-Q$301)*10))),1))</f>
        <v>10</v>
      </c>
      <c r="R83" s="153">
        <f>IF('Datos de Indicador'!I86="No dato","x",IF('Datos de Indicador'!I86="No dato","x",( 'Datos de Indicador'!I86)/'Datos de Indicador'!AX86))</f>
        <v>1.7660473668803453E-2</v>
      </c>
      <c r="S83" s="154">
        <f t="shared" si="24"/>
        <v>10</v>
      </c>
      <c r="T83" s="289">
        <f>IF('Datos de Indicador'!J86="No dato","x",ROUND(IF('Datos de Indicador'!J86=0,0,IF(LOG('Datos de Indicador'!J86)&gt;T$302,10,IF(LOG('Datos de Indicador'!J86)&lt;T$301,0,10-(T$302-LOG('Datos de Indicador'!J86))/(T$302-T$301)*10))),1))</f>
        <v>10</v>
      </c>
      <c r="U83" s="307">
        <f>IF('Datos de Indicador'!J86="No dato","x",IF('Datos de Indicador'!J86="No dato","x", ('Datos de Indicador'!J86)/'Datos de Indicador'!AX86))</f>
        <v>3.1771104485146795E-4</v>
      </c>
      <c r="V83" s="289">
        <f t="shared" si="25"/>
        <v>10</v>
      </c>
      <c r="W83" s="292">
        <f t="shared" si="26"/>
        <v>10</v>
      </c>
      <c r="X83" s="289">
        <f>IF('Datos de Indicador'!K86="No dato","x",ROUND(IF('Datos de Indicador'!K86=0,0,IF(LOG('Datos de Indicador'!K86)&gt;X$302,10,IF(LOG('Datos de Indicador'!K86)&lt;X$301,0,10-(X$302-LOG('Datos de Indicador'!K86))/(X$302-X$301)*10))),1))</f>
        <v>0</v>
      </c>
      <c r="Y83" s="310">
        <f>IF('Datos de Indicador'!K86="No dato","x",IF('Datos de Indicador'!K86="No dato","x", ('Datos de Indicador'!K86)/'Datos de Indicador'!AX86))</f>
        <v>0</v>
      </c>
      <c r="Z83" s="289">
        <f t="shared" si="27"/>
        <v>0</v>
      </c>
      <c r="AA83" s="291">
        <f t="shared" si="28"/>
        <v>0</v>
      </c>
      <c r="AB83" s="155">
        <f t="shared" si="29"/>
        <v>10</v>
      </c>
      <c r="AC83" s="155">
        <v>46.660003662109297</v>
      </c>
      <c r="AD83" s="155">
        <f t="shared" si="30"/>
        <v>9.9276603536402757</v>
      </c>
      <c r="AE83" s="155">
        <v>-0.44319999217987099</v>
      </c>
      <c r="AF83" s="155">
        <f t="shared" si="31"/>
        <v>0.44319999217987099</v>
      </c>
      <c r="AG83" s="155">
        <f t="shared" si="32"/>
        <v>4.8311307501396419</v>
      </c>
      <c r="AH83" s="159">
        <f t="shared" si="33"/>
        <v>7.0597985172966533</v>
      </c>
      <c r="AI83" s="12"/>
      <c r="AJ83" s="12"/>
      <c r="AK83" s="12"/>
    </row>
    <row r="84" spans="1:37">
      <c r="A84" s="48" t="s">
        <v>186</v>
      </c>
      <c r="B84" s="46" t="s">
        <v>193</v>
      </c>
      <c r="C84" s="160">
        <v>608</v>
      </c>
      <c r="D84" s="285">
        <f>IF('Datos de Indicador'!E87="No dato","x",ROUND(IF('Datos de Indicador'!E87=0,0,IF(LOG('Datos de Indicador'!E87)&gt;D$302,10,IF(LOG('Datos de Indicador'!E87)&lt;D$301,0,10-(D$302-LOG('Datos de Indicador'!E87))/(D$302-D$301)*10))),1))</f>
        <v>10</v>
      </c>
      <c r="E84" s="153">
        <f>IF('Datos de Indicador'!E87="No dato","x",IF('Datos de Indicador'!E87="No dato","x", ('Datos de Indicador'!E87)/'Datos de Indicador'!AX87))</f>
        <v>1.999940001799946E-2</v>
      </c>
      <c r="F84" s="154">
        <f t="shared" si="17"/>
        <v>10</v>
      </c>
      <c r="G84" s="155">
        <f t="shared" si="18"/>
        <v>10</v>
      </c>
      <c r="H84" s="285">
        <f>IF('Datos de Indicador'!F87="No dato","x",ROUND(IF('Datos de Indicador'!F87=0,0,IF(LOG('Datos de Indicador'!F87*1/40)&gt;H$302,10,IF(LOG('Datos de Indicador'!F87*1/40)&lt;H$301,0,10-(H$302-LOG('Datos de Indicador'!F87*1/40))/(H$302-H$301)*10))),1))</f>
        <v>0</v>
      </c>
      <c r="I84" s="153">
        <f>IF('Datos de Indicador'!F87="No dato","x",IF('Datos de Indicador'!F87="No dato","x",( 'Datos de Indicador'!F87*1/40)/'Datos de Indicador'!AX87))</f>
        <v>0</v>
      </c>
      <c r="J84" s="154">
        <f t="shared" si="19"/>
        <v>0</v>
      </c>
      <c r="K84" s="156">
        <f t="shared" si="20"/>
        <v>0</v>
      </c>
      <c r="L84" s="286">
        <f>IF('Datos de Indicador'!G87="No dato","x",ROUND(IF('Datos de Indicador'!G87=0,0,IF(LOG('Datos de Indicador'!G87)&gt;L$302,10,IF(LOG('Datos de Indicador'!G87)&lt;L$301,0,10-(L$302-LOG('Datos de Indicador'!G87))/(L$302-L$301)*10))),1))</f>
        <v>0</v>
      </c>
      <c r="M84" s="157">
        <f>IF('Datos de Indicador'!G87="No dato","x",IF('Datos de Indicador'!G87="No dato","x", 'Datos de Indicador'!G87/'Datos de Indicador'!AX87))</f>
        <v>0</v>
      </c>
      <c r="N84" s="158">
        <f t="shared" si="21"/>
        <v>0</v>
      </c>
      <c r="O84" s="156">
        <f t="shared" si="22"/>
        <v>0</v>
      </c>
      <c r="P84" s="155">
        <f t="shared" si="23"/>
        <v>0</v>
      </c>
      <c r="Q84" s="285">
        <f>IF('Datos de Indicador'!I87="No dato","x",ROUND(IF('Datos de Indicador'!I87=0,0,IF(LOG('Datos de Indicador'!I87)&gt;Q$302,10,IF(LOG('Datos de Indicador'!I87)&lt;Q$301,0,10-(Q$302-LOG('Datos de Indicador'!I87))/(Q$302-Q$301)*10))),1))</f>
        <v>10</v>
      </c>
      <c r="R84" s="153">
        <f>IF('Datos de Indicador'!I87="No dato","x",IF('Datos de Indicador'!I87="No dato","x",( 'Datos de Indicador'!I87)/'Datos de Indicador'!AX87))</f>
        <v>0.14519564413067609</v>
      </c>
      <c r="S84" s="154">
        <f t="shared" si="24"/>
        <v>10</v>
      </c>
      <c r="T84" s="289">
        <f>IF('Datos de Indicador'!J87="No dato","x",ROUND(IF('Datos de Indicador'!J87=0,0,IF(LOG('Datos de Indicador'!J87)&gt;T$302,10,IF(LOG('Datos de Indicador'!J87)&lt;T$301,0,10-(T$302-LOG('Datos de Indicador'!J87))/(T$302-T$301)*10))),1))</f>
        <v>10</v>
      </c>
      <c r="U84" s="307">
        <f>IF('Datos de Indicador'!J87="No dato","x",IF('Datos de Indicador'!J87="No dato","x", ('Datos de Indicador'!J87)/'Datos de Indicador'!AX87))</f>
        <v>3.015509534713959E-4</v>
      </c>
      <c r="V84" s="289">
        <f t="shared" si="25"/>
        <v>10</v>
      </c>
      <c r="W84" s="292">
        <f t="shared" si="26"/>
        <v>10</v>
      </c>
      <c r="X84" s="289">
        <f>IF('Datos de Indicador'!K87="No dato","x",ROUND(IF('Datos de Indicador'!K87=0,0,IF(LOG('Datos de Indicador'!K87)&gt;X$302,10,IF(LOG('Datos de Indicador'!K87)&lt;X$301,0,10-(X$302-LOG('Datos de Indicador'!K87))/(X$302-X$301)*10))),1))</f>
        <v>0</v>
      </c>
      <c r="Y84" s="310">
        <f>IF('Datos de Indicador'!K87="No dato","x",IF('Datos de Indicador'!K87="No dato","x", ('Datos de Indicador'!K87)/'Datos de Indicador'!AX87))</f>
        <v>0</v>
      </c>
      <c r="Z84" s="289">
        <f t="shared" si="27"/>
        <v>0</v>
      </c>
      <c r="AA84" s="291">
        <f t="shared" si="28"/>
        <v>0</v>
      </c>
      <c r="AB84" s="155">
        <f t="shared" si="29"/>
        <v>10</v>
      </c>
      <c r="AC84" s="155">
        <v>0</v>
      </c>
      <c r="AD84" s="155">
        <f t="shared" si="30"/>
        <v>0</v>
      </c>
      <c r="AE84" s="155">
        <v>-0.43040001392364502</v>
      </c>
      <c r="AF84" s="155">
        <f t="shared" si="31"/>
        <v>0.43040001392364502</v>
      </c>
      <c r="AG84" s="155">
        <f t="shared" si="32"/>
        <v>4.5178664775733992</v>
      </c>
      <c r="AH84" s="159">
        <f t="shared" si="33"/>
        <v>4.0863110795955668</v>
      </c>
      <c r="AI84" s="12"/>
      <c r="AJ84" s="12"/>
      <c r="AK84" s="12"/>
    </row>
    <row r="85" spans="1:37">
      <c r="A85" s="48" t="s">
        <v>186</v>
      </c>
      <c r="B85" s="46" t="s">
        <v>194</v>
      </c>
      <c r="C85" s="160">
        <v>609</v>
      </c>
      <c r="D85" s="285">
        <f>IF('Datos de Indicador'!E88="No dato","x",ROUND(IF('Datos de Indicador'!E88=0,0,IF(LOG('Datos de Indicador'!E88)&gt;D$302,10,IF(LOG('Datos de Indicador'!E88)&lt;D$301,0,10-(D$302-LOG('Datos de Indicador'!E88))/(D$302-D$301)*10))),1))</f>
        <v>10</v>
      </c>
      <c r="E85" s="153">
        <f>IF('Datos de Indicador'!E88="No dato","x",IF('Datos de Indicador'!E88="No dato","x", ('Datos de Indicador'!E88)/'Datos de Indicador'!AX88))</f>
        <v>1.8964769779339914E-3</v>
      </c>
      <c r="F85" s="154">
        <f t="shared" si="17"/>
        <v>10</v>
      </c>
      <c r="G85" s="155">
        <f t="shared" si="18"/>
        <v>10</v>
      </c>
      <c r="H85" s="285">
        <f>IF('Datos de Indicador'!F88="No dato","x",ROUND(IF('Datos de Indicador'!F88=0,0,IF(LOG('Datos de Indicador'!F88*1/40)&gt;H$302,10,IF(LOG('Datos de Indicador'!F88*1/40)&lt;H$301,0,10-(H$302-LOG('Datos de Indicador'!F88*1/40))/(H$302-H$301)*10))),1))</f>
        <v>0</v>
      </c>
      <c r="I85" s="153">
        <f>IF('Datos de Indicador'!F88="No dato","x",IF('Datos de Indicador'!F88="No dato","x",( 'Datos de Indicador'!F88*1/40)/'Datos de Indicador'!AX88))</f>
        <v>0</v>
      </c>
      <c r="J85" s="154">
        <f t="shared" si="19"/>
        <v>0</v>
      </c>
      <c r="K85" s="156">
        <f t="shared" si="20"/>
        <v>0</v>
      </c>
      <c r="L85" s="286">
        <f>IF('Datos de Indicador'!G88="No dato","x",ROUND(IF('Datos de Indicador'!G88=0,0,IF(LOG('Datos de Indicador'!G88)&gt;L$302,10,IF(LOG('Datos de Indicador'!G88)&lt;L$301,0,10-(L$302-LOG('Datos de Indicador'!G88))/(L$302-L$301)*10))),1))</f>
        <v>0</v>
      </c>
      <c r="M85" s="157">
        <f>IF('Datos de Indicador'!G88="No dato","x",IF('Datos de Indicador'!G88="No dato","x", 'Datos de Indicador'!G88/'Datos de Indicador'!AX88))</f>
        <v>0</v>
      </c>
      <c r="N85" s="158">
        <f t="shared" si="21"/>
        <v>0</v>
      </c>
      <c r="O85" s="156">
        <f t="shared" si="22"/>
        <v>0</v>
      </c>
      <c r="P85" s="155">
        <f t="shared" si="23"/>
        <v>0</v>
      </c>
      <c r="Q85" s="285">
        <f>IF('Datos de Indicador'!I88="No dato","x",ROUND(IF('Datos de Indicador'!I88=0,0,IF(LOG('Datos de Indicador'!I88)&gt;Q$302,10,IF(LOG('Datos de Indicador'!I88)&lt;Q$301,0,10-(Q$302-LOG('Datos de Indicador'!I88))/(Q$302-Q$301)*10))),1))</f>
        <v>10</v>
      </c>
      <c r="R85" s="153">
        <f>IF('Datos de Indicador'!I88="No dato","x",IF('Datos de Indicador'!I88="No dato","x",( 'Datos de Indicador'!I88)/'Datos de Indicador'!AX88))</f>
        <v>2.7249379735577874E-2</v>
      </c>
      <c r="S85" s="154">
        <f t="shared" si="24"/>
        <v>10</v>
      </c>
      <c r="T85" s="289">
        <f>IF('Datos de Indicador'!J88="No dato","x",ROUND(IF('Datos de Indicador'!J88=0,0,IF(LOG('Datos de Indicador'!J88)&gt;T$302,10,IF(LOG('Datos de Indicador'!J88)&lt;T$301,0,10-(T$302-LOG('Datos de Indicador'!J88))/(T$302-T$301)*10))),1))</f>
        <v>10</v>
      </c>
      <c r="U85" s="307">
        <f>IF('Datos de Indicador'!J88="No dato","x",IF('Datos de Indicador'!J88="No dato","x", ('Datos de Indicador'!J88)/'Datos de Indicador'!AX88))</f>
        <v>3.3825164120119525E-4</v>
      </c>
      <c r="V85" s="289">
        <f t="shared" si="25"/>
        <v>10</v>
      </c>
      <c r="W85" s="292">
        <f t="shared" si="26"/>
        <v>10</v>
      </c>
      <c r="X85" s="289">
        <f>IF('Datos de Indicador'!K88="No dato","x",ROUND(IF('Datos de Indicador'!K88=0,0,IF(LOG('Datos de Indicador'!K88)&gt;X$302,10,IF(LOG('Datos de Indicador'!K88)&lt;X$301,0,10-(X$302-LOG('Datos de Indicador'!K88))/(X$302-X$301)*10))),1))</f>
        <v>0</v>
      </c>
      <c r="Y85" s="310">
        <f>IF('Datos de Indicador'!K88="No dato","x",IF('Datos de Indicador'!K88="No dato","x", ('Datos de Indicador'!K88)/'Datos de Indicador'!AX88))</f>
        <v>0</v>
      </c>
      <c r="Z85" s="289">
        <f t="shared" si="27"/>
        <v>0</v>
      </c>
      <c r="AA85" s="291">
        <f t="shared" si="28"/>
        <v>0</v>
      </c>
      <c r="AB85" s="155">
        <f t="shared" si="29"/>
        <v>10</v>
      </c>
      <c r="AC85" s="155">
        <v>34.872001647949197</v>
      </c>
      <c r="AD85" s="155">
        <f t="shared" si="30"/>
        <v>7.4195748187125954</v>
      </c>
      <c r="AE85" s="155">
        <v>-0.41356000304222101</v>
      </c>
      <c r="AF85" s="155">
        <f t="shared" si="31"/>
        <v>0.41356000304222101</v>
      </c>
      <c r="AG85" s="155">
        <f t="shared" si="32"/>
        <v>4.1057272025546361</v>
      </c>
      <c r="AH85" s="159">
        <f t="shared" si="33"/>
        <v>5.2542170035445386</v>
      </c>
      <c r="AI85" s="12"/>
      <c r="AJ85" s="12"/>
      <c r="AK85" s="12"/>
    </row>
    <row r="86" spans="1:37">
      <c r="A86" s="48" t="s">
        <v>186</v>
      </c>
      <c r="B86" s="46" t="s">
        <v>195</v>
      </c>
      <c r="C86" s="160">
        <v>610</v>
      </c>
      <c r="D86" s="285">
        <f>IF('Datos de Indicador'!E89="No dato","x",ROUND(IF('Datos de Indicador'!E89=0,0,IF(LOG('Datos de Indicador'!E89)&gt;D$302,10,IF(LOG('Datos de Indicador'!E89)&lt;D$301,0,10-(D$302-LOG('Datos de Indicador'!E89))/(D$302-D$301)*10))),1))</f>
        <v>10</v>
      </c>
      <c r="E86" s="153">
        <f>IF('Datos de Indicador'!E89="No dato","x",IF('Datos de Indicador'!E89="No dato","x", ('Datos de Indicador'!E89)/'Datos de Indicador'!AX89))</f>
        <v>2.184041536101934E-3</v>
      </c>
      <c r="F86" s="154">
        <f t="shared" si="17"/>
        <v>10</v>
      </c>
      <c r="G86" s="155">
        <f t="shared" si="18"/>
        <v>10</v>
      </c>
      <c r="H86" s="285">
        <f>IF('Datos de Indicador'!F89="No dato","x",ROUND(IF('Datos de Indicador'!F89=0,0,IF(LOG('Datos de Indicador'!F89*1/40)&gt;H$302,10,IF(LOG('Datos de Indicador'!F89*1/40)&lt;H$301,0,10-(H$302-LOG('Datos de Indicador'!F89*1/40))/(H$302-H$301)*10))),1))</f>
        <v>0</v>
      </c>
      <c r="I86" s="153">
        <f>IF('Datos de Indicador'!F89="No dato","x",IF('Datos de Indicador'!F89="No dato","x",( 'Datos de Indicador'!F89*1/40)/'Datos de Indicador'!AX89))</f>
        <v>0</v>
      </c>
      <c r="J86" s="154">
        <f t="shared" si="19"/>
        <v>0</v>
      </c>
      <c r="K86" s="156">
        <f t="shared" si="20"/>
        <v>0</v>
      </c>
      <c r="L86" s="286">
        <f>IF('Datos de Indicador'!G89="No dato","x",ROUND(IF('Datos de Indicador'!G89=0,0,IF(LOG('Datos de Indicador'!G89)&gt;L$302,10,IF(LOG('Datos de Indicador'!G89)&lt;L$301,0,10-(L$302-LOG('Datos de Indicador'!G89))/(L$302-L$301)*10))),1))</f>
        <v>0</v>
      </c>
      <c r="M86" s="157">
        <f>IF('Datos de Indicador'!G89="No dato","x",IF('Datos de Indicador'!G89="No dato","x", 'Datos de Indicador'!G89/'Datos de Indicador'!AX89))</f>
        <v>0</v>
      </c>
      <c r="N86" s="158">
        <f t="shared" si="21"/>
        <v>0</v>
      </c>
      <c r="O86" s="156">
        <f t="shared" si="22"/>
        <v>0</v>
      </c>
      <c r="P86" s="155">
        <f t="shared" si="23"/>
        <v>0</v>
      </c>
      <c r="Q86" s="285">
        <f>IF('Datos de Indicador'!I89="No dato","x",ROUND(IF('Datos de Indicador'!I89=0,0,IF(LOG('Datos de Indicador'!I89)&gt;Q$302,10,IF(LOG('Datos de Indicador'!I89)&lt;Q$301,0,10-(Q$302-LOG('Datos de Indicador'!I89))/(Q$302-Q$301)*10))),1))</f>
        <v>10</v>
      </c>
      <c r="R86" s="153">
        <f>IF('Datos de Indicador'!I89="No dato","x",IF('Datos de Indicador'!I89="No dato","x",( 'Datos de Indicador'!I89)/'Datos de Indicador'!AX89))</f>
        <v>9.2985568399539836E-2</v>
      </c>
      <c r="S86" s="154">
        <f t="shared" si="24"/>
        <v>10</v>
      </c>
      <c r="T86" s="289">
        <f>IF('Datos de Indicador'!J89="No dato","x",ROUND(IF('Datos de Indicador'!J89=0,0,IF(LOG('Datos de Indicador'!J89)&gt;T$302,10,IF(LOG('Datos de Indicador'!J89)&lt;T$301,0,10-(T$302-LOG('Datos de Indicador'!J89))/(T$302-T$301)*10))),1))</f>
        <v>10</v>
      </c>
      <c r="U86" s="307">
        <f>IF('Datos de Indicador'!J89="No dato","x",IF('Datos de Indicador'!J89="No dato","x", ('Datos de Indicador'!J89)/'Datos de Indicador'!AX89))</f>
        <v>3.1073450954890265E-4</v>
      </c>
      <c r="V86" s="289">
        <f t="shared" si="25"/>
        <v>10</v>
      </c>
      <c r="W86" s="292">
        <f t="shared" si="26"/>
        <v>10</v>
      </c>
      <c r="X86" s="289">
        <f>IF('Datos de Indicador'!K89="No dato","x",ROUND(IF('Datos de Indicador'!K89=0,0,IF(LOG('Datos de Indicador'!K89)&gt;X$302,10,IF(LOG('Datos de Indicador'!K89)&lt;X$301,0,10-(X$302-LOG('Datos de Indicador'!K89))/(X$302-X$301)*10))),1))</f>
        <v>0</v>
      </c>
      <c r="Y86" s="310">
        <f>IF('Datos de Indicador'!K89="No dato","x",IF('Datos de Indicador'!K89="No dato","x", ('Datos de Indicador'!K89)/'Datos de Indicador'!AX89))</f>
        <v>0</v>
      </c>
      <c r="Z86" s="289">
        <f t="shared" si="27"/>
        <v>0</v>
      </c>
      <c r="AA86" s="291">
        <f t="shared" si="28"/>
        <v>0</v>
      </c>
      <c r="AB86" s="155">
        <f t="shared" si="29"/>
        <v>10</v>
      </c>
      <c r="AC86" s="155">
        <v>1.3500000238418499</v>
      </c>
      <c r="AD86" s="155">
        <f t="shared" si="30"/>
        <v>0.28723404762592553</v>
      </c>
      <c r="AE86" s="155">
        <v>-0.41280001401901201</v>
      </c>
      <c r="AF86" s="155">
        <f t="shared" si="31"/>
        <v>0.41280001401901201</v>
      </c>
      <c r="AG86" s="155">
        <f t="shared" si="32"/>
        <v>4.0871273734183573</v>
      </c>
      <c r="AH86" s="159">
        <f t="shared" si="33"/>
        <v>4.0623935701740477</v>
      </c>
      <c r="AI86" s="12"/>
      <c r="AJ86" s="12"/>
      <c r="AK86" s="12"/>
    </row>
    <row r="87" spans="1:37">
      <c r="A87" s="48" t="s">
        <v>186</v>
      </c>
      <c r="B87" s="46" t="s">
        <v>196</v>
      </c>
      <c r="C87" s="160">
        <v>611</v>
      </c>
      <c r="D87" s="285">
        <f>IF('Datos de Indicador'!E90="No dato","x",ROUND(IF('Datos de Indicador'!E90=0,0,IF(LOG('Datos de Indicador'!E90)&gt;D$302,10,IF(LOG('Datos de Indicador'!E90)&lt;D$301,0,10-(D$302-LOG('Datos de Indicador'!E90))/(D$302-D$301)*10))),1))</f>
        <v>10</v>
      </c>
      <c r="E87" s="153">
        <f>IF('Datos de Indicador'!E90="No dato","x",IF('Datos de Indicador'!E90="No dato","x", ('Datos de Indicador'!E90)/'Datos de Indicador'!AX90))</f>
        <v>1.7183251494386691E-2</v>
      </c>
      <c r="F87" s="154">
        <f t="shared" si="17"/>
        <v>10</v>
      </c>
      <c r="G87" s="155">
        <f t="shared" si="18"/>
        <v>10</v>
      </c>
      <c r="H87" s="285">
        <f>IF('Datos de Indicador'!F90="No dato","x",ROUND(IF('Datos de Indicador'!F90=0,0,IF(LOG('Datos de Indicador'!F90*1/40)&gt;H$302,10,IF(LOG('Datos de Indicador'!F90*1/40)&lt;H$301,0,10-(H$302-LOG('Datos de Indicador'!F90*1/40))/(H$302-H$301)*10))),1))</f>
        <v>0</v>
      </c>
      <c r="I87" s="153">
        <f>IF('Datos de Indicador'!F90="No dato","x",IF('Datos de Indicador'!F90="No dato","x",( 'Datos de Indicador'!F90*1/40)/'Datos de Indicador'!AX90))</f>
        <v>0</v>
      </c>
      <c r="J87" s="154">
        <f t="shared" si="19"/>
        <v>0</v>
      </c>
      <c r="K87" s="156">
        <f t="shared" si="20"/>
        <v>0</v>
      </c>
      <c r="L87" s="286">
        <f>IF('Datos de Indicador'!G90="No dato","x",ROUND(IF('Datos de Indicador'!G90=0,0,IF(LOG('Datos de Indicador'!G90)&gt;L$302,10,IF(LOG('Datos de Indicador'!G90)&lt;L$301,0,10-(L$302-LOG('Datos de Indicador'!G90))/(L$302-L$301)*10))),1))</f>
        <v>0</v>
      </c>
      <c r="M87" s="157">
        <f>IF('Datos de Indicador'!G90="No dato","x",IF('Datos de Indicador'!G90="No dato","x", 'Datos de Indicador'!G90/'Datos de Indicador'!AX90))</f>
        <v>0</v>
      </c>
      <c r="N87" s="158">
        <f t="shared" si="21"/>
        <v>0</v>
      </c>
      <c r="O87" s="156">
        <f t="shared" si="22"/>
        <v>0</v>
      </c>
      <c r="P87" s="155">
        <f t="shared" si="23"/>
        <v>0</v>
      </c>
      <c r="Q87" s="285">
        <f>IF('Datos de Indicador'!I90="No dato","x",ROUND(IF('Datos de Indicador'!I90=0,0,IF(LOG('Datos de Indicador'!I90)&gt;Q$302,10,IF(LOG('Datos de Indicador'!I90)&lt;Q$301,0,10-(Q$302-LOG('Datos de Indicador'!I90))/(Q$302-Q$301)*10))),1))</f>
        <v>10</v>
      </c>
      <c r="R87" s="153">
        <f>IF('Datos de Indicador'!I90="No dato","x",IF('Datos de Indicador'!I90="No dato","x",( 'Datos de Indicador'!I90)/'Datos de Indicador'!AX90))</f>
        <v>9.8357282829879544E-2</v>
      </c>
      <c r="S87" s="154">
        <f t="shared" si="24"/>
        <v>10</v>
      </c>
      <c r="T87" s="289">
        <f>IF('Datos de Indicador'!J90="No dato","x",ROUND(IF('Datos de Indicador'!J90=0,0,IF(LOG('Datos de Indicador'!J90)&gt;T$302,10,IF(LOG('Datos de Indicador'!J90)&lt;T$301,0,10-(T$302-LOG('Datos de Indicador'!J90))/(T$302-T$301)*10))),1))</f>
        <v>10</v>
      </c>
      <c r="U87" s="307">
        <f>IF('Datos de Indicador'!J90="No dato","x",IF('Datos de Indicador'!J90="No dato","x", ('Datos de Indicador'!J90)/'Datos de Indicador'!AX90))</f>
        <v>3.0308846886314538E-4</v>
      </c>
      <c r="V87" s="289">
        <f t="shared" si="25"/>
        <v>10</v>
      </c>
      <c r="W87" s="292">
        <f t="shared" si="26"/>
        <v>10</v>
      </c>
      <c r="X87" s="289">
        <f>IF('Datos de Indicador'!K90="No dato","x",ROUND(IF('Datos de Indicador'!K90=0,0,IF(LOG('Datos de Indicador'!K90)&gt;X$302,10,IF(LOG('Datos de Indicador'!K90)&lt;X$301,0,10-(X$302-LOG('Datos de Indicador'!K90))/(X$302-X$301)*10))),1))</f>
        <v>0</v>
      </c>
      <c r="Y87" s="310">
        <f>IF('Datos de Indicador'!K90="No dato","x",IF('Datos de Indicador'!K90="No dato","x", ('Datos de Indicador'!K90)/'Datos de Indicador'!AX90))</f>
        <v>0</v>
      </c>
      <c r="Z87" s="289">
        <f t="shared" si="27"/>
        <v>0</v>
      </c>
      <c r="AA87" s="291">
        <f t="shared" si="28"/>
        <v>0</v>
      </c>
      <c r="AB87" s="155">
        <f t="shared" si="29"/>
        <v>10</v>
      </c>
      <c r="AC87" s="155">
        <v>3.1059997081756499</v>
      </c>
      <c r="AD87" s="155">
        <f t="shared" si="30"/>
        <v>0.66085100173949995</v>
      </c>
      <c r="AE87" s="155">
        <v>-0.25483998656272899</v>
      </c>
      <c r="AF87" s="155">
        <f t="shared" si="31"/>
        <v>0.25483998656272899</v>
      </c>
      <c r="AG87" s="155">
        <f t="shared" si="32"/>
        <v>0.22124322071932451</v>
      </c>
      <c r="AH87" s="159">
        <f t="shared" si="33"/>
        <v>3.4803490370764707</v>
      </c>
      <c r="AI87" s="12"/>
      <c r="AJ87" s="12"/>
      <c r="AK87" s="12"/>
    </row>
    <row r="88" spans="1:37">
      <c r="A88" s="48" t="s">
        <v>186</v>
      </c>
      <c r="B88" s="46" t="s">
        <v>197</v>
      </c>
      <c r="C88" s="160">
        <v>612</v>
      </c>
      <c r="D88" s="285">
        <f>IF('Datos de Indicador'!E91="No dato","x",ROUND(IF('Datos de Indicador'!E91=0,0,IF(LOG('Datos de Indicador'!E91)&gt;D$302,10,IF(LOG('Datos de Indicador'!E91)&lt;D$301,0,10-(D$302-LOG('Datos de Indicador'!E91))/(D$302-D$301)*10))),1))</f>
        <v>10</v>
      </c>
      <c r="E88" s="153">
        <f>IF('Datos de Indicador'!E91="No dato","x",IF('Datos de Indicador'!E91="No dato","x", ('Datos de Indicador'!E91)/'Datos de Indicador'!AX91))</f>
        <v>4.7750054177946085E-3</v>
      </c>
      <c r="F88" s="154">
        <f t="shared" si="17"/>
        <v>10</v>
      </c>
      <c r="G88" s="155">
        <f t="shared" si="18"/>
        <v>10</v>
      </c>
      <c r="H88" s="285">
        <f>IF('Datos de Indicador'!F91="No dato","x",ROUND(IF('Datos de Indicador'!F91=0,0,IF(LOG('Datos de Indicador'!F91*1/40)&gt;H$302,10,IF(LOG('Datos de Indicador'!F91*1/40)&lt;H$301,0,10-(H$302-LOG('Datos de Indicador'!F91*1/40))/(H$302-H$301)*10))),1))</f>
        <v>0</v>
      </c>
      <c r="I88" s="153">
        <f>IF('Datos de Indicador'!F91="No dato","x",IF('Datos de Indicador'!F91="No dato","x",( 'Datos de Indicador'!F91*1/40)/'Datos de Indicador'!AX91))</f>
        <v>0</v>
      </c>
      <c r="J88" s="154">
        <f t="shared" si="19"/>
        <v>0</v>
      </c>
      <c r="K88" s="156">
        <f t="shared" si="20"/>
        <v>0</v>
      </c>
      <c r="L88" s="286">
        <f>IF('Datos de Indicador'!G91="No dato","x",ROUND(IF('Datos de Indicador'!G91=0,0,IF(LOG('Datos de Indicador'!G91)&gt;L$302,10,IF(LOG('Datos de Indicador'!G91)&lt;L$301,0,10-(L$302-LOG('Datos de Indicador'!G91))/(L$302-L$301)*10))),1))</f>
        <v>0</v>
      </c>
      <c r="M88" s="157">
        <f>IF('Datos de Indicador'!G91="No dato","x",IF('Datos de Indicador'!G91="No dato","x", 'Datos de Indicador'!G91/'Datos de Indicador'!AX91))</f>
        <v>0</v>
      </c>
      <c r="N88" s="158">
        <f t="shared" si="21"/>
        <v>0</v>
      </c>
      <c r="O88" s="156">
        <f t="shared" si="22"/>
        <v>0</v>
      </c>
      <c r="P88" s="155">
        <f t="shared" si="23"/>
        <v>0</v>
      </c>
      <c r="Q88" s="285">
        <f>IF('Datos de Indicador'!I91="No dato","x",ROUND(IF('Datos de Indicador'!I91=0,0,IF(LOG('Datos de Indicador'!I91)&gt;Q$302,10,IF(LOG('Datos de Indicador'!I91)&lt;Q$301,0,10-(Q$302-LOG('Datos de Indicador'!I91))/(Q$302-Q$301)*10))),1))</f>
        <v>10</v>
      </c>
      <c r="R88" s="153">
        <f>IF('Datos de Indicador'!I91="No dato","x",IF('Datos de Indicador'!I91="No dato","x",( 'Datos de Indicador'!I91)/'Datos de Indicador'!AX91))</f>
        <v>4.3709664978273721E-2</v>
      </c>
      <c r="S88" s="154">
        <f t="shared" si="24"/>
        <v>10</v>
      </c>
      <c r="T88" s="289">
        <f>IF('Datos de Indicador'!J91="No dato","x",ROUND(IF('Datos de Indicador'!J91=0,0,IF(LOG('Datos de Indicador'!J91)&gt;T$302,10,IF(LOG('Datos de Indicador'!J91)&lt;T$301,0,10-(T$302-LOG('Datos de Indicador'!J91))/(T$302-T$301)*10))),1))</f>
        <v>10</v>
      </c>
      <c r="U88" s="307">
        <f>IF('Datos de Indicador'!J91="No dato","x",IF('Datos de Indicador'!J91="No dato","x", ('Datos de Indicador'!J91)/'Datos de Indicador'!AX91))</f>
        <v>3.0242313159547618E-4</v>
      </c>
      <c r="V88" s="289">
        <f t="shared" si="25"/>
        <v>10</v>
      </c>
      <c r="W88" s="292">
        <f t="shared" si="26"/>
        <v>10</v>
      </c>
      <c r="X88" s="289">
        <f>IF('Datos de Indicador'!K91="No dato","x",ROUND(IF('Datos de Indicador'!K91=0,0,IF(LOG('Datos de Indicador'!K91)&gt;X$302,10,IF(LOG('Datos de Indicador'!K91)&lt;X$301,0,10-(X$302-LOG('Datos de Indicador'!K91))/(X$302-X$301)*10))),1))</f>
        <v>0</v>
      </c>
      <c r="Y88" s="310">
        <f>IF('Datos de Indicador'!K91="No dato","x",IF('Datos de Indicador'!K91="No dato","x", ('Datos de Indicador'!K91)/'Datos de Indicador'!AX91))</f>
        <v>0</v>
      </c>
      <c r="Z88" s="289">
        <f t="shared" si="27"/>
        <v>0</v>
      </c>
      <c r="AA88" s="291">
        <f t="shared" si="28"/>
        <v>0</v>
      </c>
      <c r="AB88" s="155">
        <f t="shared" si="29"/>
        <v>10</v>
      </c>
      <c r="AC88" s="155">
        <v>3.2479996681213299</v>
      </c>
      <c r="AD88" s="155">
        <f t="shared" si="30"/>
        <v>0.69106375917475105</v>
      </c>
      <c r="AE88" s="155">
        <v>-0.39416000247001598</v>
      </c>
      <c r="AF88" s="155">
        <f t="shared" si="31"/>
        <v>0.39416000247001598</v>
      </c>
      <c r="AG88" s="155">
        <f t="shared" si="32"/>
        <v>3.6309352188979105</v>
      </c>
      <c r="AH88" s="159">
        <f t="shared" si="33"/>
        <v>4.0536664963454436</v>
      </c>
      <c r="AI88" s="12"/>
      <c r="AJ88" s="12"/>
      <c r="AK88" s="12"/>
    </row>
    <row r="89" spans="1:37">
      <c r="A89" s="48" t="s">
        <v>186</v>
      </c>
      <c r="B89" s="46" t="s">
        <v>198</v>
      </c>
      <c r="C89" s="160">
        <v>613</v>
      </c>
      <c r="D89" s="285">
        <f>IF('Datos de Indicador'!E92="No dato","x",ROUND(IF('Datos de Indicador'!E92=0,0,IF(LOG('Datos de Indicador'!E92)&gt;D$302,10,IF(LOG('Datos de Indicador'!E92)&lt;D$301,0,10-(D$302-LOG('Datos de Indicador'!E92))/(D$302-D$301)*10))),1))</f>
        <v>10</v>
      </c>
      <c r="E89" s="153">
        <f>IF('Datos de Indicador'!E92="No dato","x",IF('Datos de Indicador'!E92="No dato","x", ('Datos de Indicador'!E92)/'Datos de Indicador'!AX92))</f>
        <v>1.8971834955876933E-3</v>
      </c>
      <c r="F89" s="154">
        <f t="shared" si="17"/>
        <v>10</v>
      </c>
      <c r="G89" s="155">
        <f t="shared" si="18"/>
        <v>10</v>
      </c>
      <c r="H89" s="285">
        <f>IF('Datos de Indicador'!F92="No dato","x",ROUND(IF('Datos de Indicador'!F92=0,0,IF(LOG('Datos de Indicador'!F92*1/40)&gt;H$302,10,IF(LOG('Datos de Indicador'!F92*1/40)&lt;H$301,0,10-(H$302-LOG('Datos de Indicador'!F92*1/40))/(H$302-H$301)*10))),1))</f>
        <v>0</v>
      </c>
      <c r="I89" s="153">
        <f>IF('Datos de Indicador'!F92="No dato","x",IF('Datos de Indicador'!F92="No dato","x",( 'Datos de Indicador'!F92*1/40)/'Datos de Indicador'!AX92))</f>
        <v>0</v>
      </c>
      <c r="J89" s="154">
        <f t="shared" si="19"/>
        <v>0</v>
      </c>
      <c r="K89" s="156">
        <f t="shared" si="20"/>
        <v>0</v>
      </c>
      <c r="L89" s="286">
        <f>IF('Datos de Indicador'!G92="No dato","x",ROUND(IF('Datos de Indicador'!G92=0,0,IF(LOG('Datos de Indicador'!G92)&gt;L$302,10,IF(LOG('Datos de Indicador'!G92)&lt;L$301,0,10-(L$302-LOG('Datos de Indicador'!G92))/(L$302-L$301)*10))),1))</f>
        <v>0</v>
      </c>
      <c r="M89" s="157">
        <f>IF('Datos de Indicador'!G92="No dato","x",IF('Datos de Indicador'!G92="No dato","x", 'Datos de Indicador'!G92/'Datos de Indicador'!AX92))</f>
        <v>0</v>
      </c>
      <c r="N89" s="158">
        <f t="shared" si="21"/>
        <v>0</v>
      </c>
      <c r="O89" s="156">
        <f t="shared" si="22"/>
        <v>0</v>
      </c>
      <c r="P89" s="155">
        <f t="shared" si="23"/>
        <v>0</v>
      </c>
      <c r="Q89" s="285">
        <f>IF('Datos de Indicador'!I92="No dato","x",ROUND(IF('Datos de Indicador'!I92=0,0,IF(LOG('Datos de Indicador'!I92)&gt;Q$302,10,IF(LOG('Datos de Indicador'!I92)&lt;Q$301,0,10-(Q$302-LOG('Datos de Indicador'!I92))/(Q$302-Q$301)*10))),1))</f>
        <v>10</v>
      </c>
      <c r="R89" s="153">
        <f>IF('Datos de Indicador'!I92="No dato","x",IF('Datos de Indicador'!I92="No dato","x",( 'Datos de Indicador'!I92)/'Datos de Indicador'!AX92))</f>
        <v>0.13063463498189545</v>
      </c>
      <c r="S89" s="154">
        <f t="shared" si="24"/>
        <v>10</v>
      </c>
      <c r="T89" s="289">
        <f>IF('Datos de Indicador'!J92="No dato","x",ROUND(IF('Datos de Indicador'!J92=0,0,IF(LOG('Datos de Indicador'!J92)&gt;T$302,10,IF(LOG('Datos de Indicador'!J92)&lt;T$301,0,10-(T$302-LOG('Datos de Indicador'!J92))/(T$302-T$301)*10))),1))</f>
        <v>10</v>
      </c>
      <c r="U89" s="307">
        <f>IF('Datos de Indicador'!J92="No dato","x",IF('Datos de Indicador'!J92="No dato","x", ('Datos de Indicador'!J92)/'Datos de Indicador'!AX92))</f>
        <v>3.1514928123848142E-4</v>
      </c>
      <c r="V89" s="289">
        <f t="shared" si="25"/>
        <v>10</v>
      </c>
      <c r="W89" s="292">
        <f t="shared" si="26"/>
        <v>10</v>
      </c>
      <c r="X89" s="289">
        <f>IF('Datos de Indicador'!K92="No dato","x",ROUND(IF('Datos de Indicador'!K92=0,0,IF(LOG('Datos de Indicador'!K92)&gt;X$302,10,IF(LOG('Datos de Indicador'!K92)&lt;X$301,0,10-(X$302-LOG('Datos de Indicador'!K92))/(X$302-X$301)*10))),1))</f>
        <v>0</v>
      </c>
      <c r="Y89" s="310">
        <f>IF('Datos de Indicador'!K92="No dato","x",IF('Datos de Indicador'!K92="No dato","x", ('Datos de Indicador'!K92)/'Datos de Indicador'!AX92))</f>
        <v>0</v>
      </c>
      <c r="Z89" s="289">
        <f t="shared" si="27"/>
        <v>0</v>
      </c>
      <c r="AA89" s="291">
        <f t="shared" si="28"/>
        <v>0</v>
      </c>
      <c r="AB89" s="155">
        <f t="shared" si="29"/>
        <v>10</v>
      </c>
      <c r="AC89" s="155">
        <v>0.89999997615814198</v>
      </c>
      <c r="AD89" s="155">
        <f t="shared" si="30"/>
        <v>0.19148935662939193</v>
      </c>
      <c r="AE89" s="155">
        <v>-0.42603999376297003</v>
      </c>
      <c r="AF89" s="155">
        <f t="shared" si="31"/>
        <v>0.42603999376297003</v>
      </c>
      <c r="AG89" s="155">
        <f t="shared" si="32"/>
        <v>4.4111601600573014</v>
      </c>
      <c r="AH89" s="159">
        <f t="shared" si="33"/>
        <v>4.1004415861144485</v>
      </c>
      <c r="AI89" s="12"/>
      <c r="AJ89" s="12"/>
      <c r="AK89" s="12"/>
    </row>
    <row r="90" spans="1:37">
      <c r="A90" s="48" t="s">
        <v>186</v>
      </c>
      <c r="B90" s="46" t="s">
        <v>176</v>
      </c>
      <c r="C90" s="160">
        <v>614</v>
      </c>
      <c r="D90" s="285">
        <f>IF('Datos de Indicador'!E93="No dato","x",ROUND(IF('Datos de Indicador'!E93=0,0,IF(LOG('Datos de Indicador'!E93)&gt;D$302,10,IF(LOG('Datos de Indicador'!E93)&lt;D$301,0,10-(D$302-LOG('Datos de Indicador'!E93))/(D$302-D$301)*10))),1))</f>
        <v>0</v>
      </c>
      <c r="E90" s="153">
        <f>IF('Datos de Indicador'!E93="No dato","x",IF('Datos de Indicador'!E93="No dato","x", ('Datos de Indicador'!E93)/'Datos de Indicador'!AX93))</f>
        <v>0</v>
      </c>
      <c r="F90" s="154">
        <f t="shared" si="17"/>
        <v>0</v>
      </c>
      <c r="G90" s="155">
        <f t="shared" si="18"/>
        <v>0</v>
      </c>
      <c r="H90" s="285">
        <f>IF('Datos de Indicador'!F93="No dato","x",ROUND(IF('Datos de Indicador'!F93=0,0,IF(LOG('Datos de Indicador'!F93*1/40)&gt;H$302,10,IF(LOG('Datos de Indicador'!F93*1/40)&lt;H$301,0,10-(H$302-LOG('Datos de Indicador'!F93*1/40))/(H$302-H$301)*10))),1))</f>
        <v>0</v>
      </c>
      <c r="I90" s="153">
        <f>IF('Datos de Indicador'!F93="No dato","x",IF('Datos de Indicador'!F93="No dato","x",( 'Datos de Indicador'!F93*1/40)/'Datos de Indicador'!AX93))</f>
        <v>0</v>
      </c>
      <c r="J90" s="154">
        <f t="shared" si="19"/>
        <v>0</v>
      </c>
      <c r="K90" s="156">
        <f t="shared" si="20"/>
        <v>0</v>
      </c>
      <c r="L90" s="286">
        <f>IF('Datos de Indicador'!G93="No dato","x",ROUND(IF('Datos de Indicador'!G93=0,0,IF(LOG('Datos de Indicador'!G93)&gt;L$302,10,IF(LOG('Datos de Indicador'!G93)&lt;L$301,0,10-(L$302-LOG('Datos de Indicador'!G93))/(L$302-L$301)*10))),1))</f>
        <v>0</v>
      </c>
      <c r="M90" s="157">
        <f>IF('Datos de Indicador'!G93="No dato","x",IF('Datos de Indicador'!G93="No dato","x", 'Datos de Indicador'!G93/'Datos de Indicador'!AX93))</f>
        <v>0</v>
      </c>
      <c r="N90" s="158">
        <f t="shared" si="21"/>
        <v>0</v>
      </c>
      <c r="O90" s="156">
        <f t="shared" si="22"/>
        <v>0</v>
      </c>
      <c r="P90" s="155">
        <f t="shared" si="23"/>
        <v>0</v>
      </c>
      <c r="Q90" s="285">
        <f>IF('Datos de Indicador'!I93="No dato","x",ROUND(IF('Datos de Indicador'!I93=0,0,IF(LOG('Datos de Indicador'!I93)&gt;Q$302,10,IF(LOG('Datos de Indicador'!I93)&lt;Q$301,0,10-(Q$302-LOG('Datos de Indicador'!I93))/(Q$302-Q$301)*10))),1))</f>
        <v>10</v>
      </c>
      <c r="R90" s="153">
        <f>IF('Datos de Indicador'!I93="No dato","x",IF('Datos de Indicador'!I93="No dato","x",( 'Datos de Indicador'!I93)/'Datos de Indicador'!AX93))</f>
        <v>0.12371488834266234</v>
      </c>
      <c r="S90" s="154">
        <f t="shared" si="24"/>
        <v>10</v>
      </c>
      <c r="T90" s="289">
        <f>IF('Datos de Indicador'!J93="No dato","x",ROUND(IF('Datos de Indicador'!J93=0,0,IF(LOG('Datos de Indicador'!J93)&gt;T$302,10,IF(LOG('Datos de Indicador'!J93)&lt;T$301,0,10-(T$302-LOG('Datos de Indicador'!J93))/(T$302-T$301)*10))),1))</f>
        <v>10</v>
      </c>
      <c r="U90" s="307">
        <f>IF('Datos de Indicador'!J93="No dato","x",IF('Datos de Indicador'!J93="No dato","x", ('Datos de Indicador'!J93)/'Datos de Indicador'!AX93))</f>
        <v>3.4254141076831126E-4</v>
      </c>
      <c r="V90" s="289">
        <f t="shared" si="25"/>
        <v>10</v>
      </c>
      <c r="W90" s="292">
        <f t="shared" si="26"/>
        <v>10</v>
      </c>
      <c r="X90" s="289">
        <f>IF('Datos de Indicador'!K93="No dato","x",ROUND(IF('Datos de Indicador'!K93=0,0,IF(LOG('Datos de Indicador'!K93)&gt;X$302,10,IF(LOG('Datos de Indicador'!K93)&lt;X$301,0,10-(X$302-LOG('Datos de Indicador'!K93))/(X$302-X$301)*10))),1))</f>
        <v>0</v>
      </c>
      <c r="Y90" s="310">
        <f>IF('Datos de Indicador'!K93="No dato","x",IF('Datos de Indicador'!K93="No dato","x", ('Datos de Indicador'!K93)/'Datos de Indicador'!AX93))</f>
        <v>0</v>
      </c>
      <c r="Z90" s="289">
        <f t="shared" si="27"/>
        <v>0</v>
      </c>
      <c r="AA90" s="291">
        <f t="shared" si="28"/>
        <v>0</v>
      </c>
      <c r="AB90" s="155">
        <f t="shared" si="29"/>
        <v>10</v>
      </c>
      <c r="AC90" s="155">
        <v>2.81799983978271</v>
      </c>
      <c r="AD90" s="155">
        <f t="shared" si="30"/>
        <v>0.59957443399632127</v>
      </c>
      <c r="AE90" s="155">
        <v>-0.58959996700286899</v>
      </c>
      <c r="AF90" s="155">
        <f t="shared" si="31"/>
        <v>0.58959996700286899</v>
      </c>
      <c r="AG90" s="155">
        <f t="shared" si="32"/>
        <v>8.4140963379393892</v>
      </c>
      <c r="AH90" s="159">
        <f t="shared" si="33"/>
        <v>3.168945128655952</v>
      </c>
      <c r="AI90" s="12"/>
      <c r="AJ90" s="12"/>
      <c r="AK90" s="12"/>
    </row>
    <row r="91" spans="1:37">
      <c r="A91" s="48" t="s">
        <v>186</v>
      </c>
      <c r="B91" s="46" t="s">
        <v>199</v>
      </c>
      <c r="C91" s="160">
        <v>615</v>
      </c>
      <c r="D91" s="285">
        <f>IF('Datos de Indicador'!E94="No dato","x",ROUND(IF('Datos de Indicador'!E94=0,0,IF(LOG('Datos de Indicador'!E94)&gt;D$302,10,IF(LOG('Datos de Indicador'!E94)&lt;D$301,0,10-(D$302-LOG('Datos de Indicador'!E94))/(D$302-D$301)*10))),1))</f>
        <v>10</v>
      </c>
      <c r="E91" s="153">
        <f>IF('Datos de Indicador'!E94="No dato","x",IF('Datos de Indicador'!E94="No dato","x", ('Datos de Indicador'!E94)/'Datos de Indicador'!AX94))</f>
        <v>1.7211098407886249E-3</v>
      </c>
      <c r="F91" s="154">
        <f t="shared" si="17"/>
        <v>10</v>
      </c>
      <c r="G91" s="155">
        <f t="shared" si="18"/>
        <v>10</v>
      </c>
      <c r="H91" s="285">
        <f>IF('Datos de Indicador'!F94="No dato","x",ROUND(IF('Datos de Indicador'!F94=0,0,IF(LOG('Datos de Indicador'!F94*1/40)&gt;H$302,10,IF(LOG('Datos de Indicador'!F94*1/40)&lt;H$301,0,10-(H$302-LOG('Datos de Indicador'!F94*1/40))/(H$302-H$301)*10))),1))</f>
        <v>0</v>
      </c>
      <c r="I91" s="153">
        <f>IF('Datos de Indicador'!F94="No dato","x",IF('Datos de Indicador'!F94="No dato","x",( 'Datos de Indicador'!F94*1/40)/'Datos de Indicador'!AX94))</f>
        <v>0</v>
      </c>
      <c r="J91" s="154">
        <f t="shared" si="19"/>
        <v>0</v>
      </c>
      <c r="K91" s="156">
        <f t="shared" si="20"/>
        <v>0</v>
      </c>
      <c r="L91" s="286">
        <f>IF('Datos de Indicador'!G94="No dato","x",ROUND(IF('Datos de Indicador'!G94=0,0,IF(LOG('Datos de Indicador'!G94)&gt;L$302,10,IF(LOG('Datos de Indicador'!G94)&lt;L$301,0,10-(L$302-LOG('Datos de Indicador'!G94))/(L$302-L$301)*10))),1))</f>
        <v>0</v>
      </c>
      <c r="M91" s="157">
        <f>IF('Datos de Indicador'!G94="No dato","x",IF('Datos de Indicador'!G94="No dato","x", 'Datos de Indicador'!G94/'Datos de Indicador'!AX94))</f>
        <v>0</v>
      </c>
      <c r="N91" s="158">
        <f t="shared" si="21"/>
        <v>0</v>
      </c>
      <c r="O91" s="156">
        <f t="shared" si="22"/>
        <v>0</v>
      </c>
      <c r="P91" s="155">
        <f t="shared" si="23"/>
        <v>0</v>
      </c>
      <c r="Q91" s="285">
        <f>IF('Datos de Indicador'!I94="No dato","x",ROUND(IF('Datos de Indicador'!I94=0,0,IF(LOG('Datos de Indicador'!I94)&gt;Q$302,10,IF(LOG('Datos de Indicador'!I94)&lt;Q$301,0,10-(Q$302-LOG('Datos de Indicador'!I94))/(Q$302-Q$301)*10))),1))</f>
        <v>10</v>
      </c>
      <c r="R91" s="153">
        <f>IF('Datos de Indicador'!I94="No dato","x",IF('Datos de Indicador'!I94="No dato","x",( 'Datos de Indicador'!I94)/'Datos de Indicador'!AX94))</f>
        <v>1.4456261505089321E-2</v>
      </c>
      <c r="S91" s="154">
        <f t="shared" si="24"/>
        <v>10</v>
      </c>
      <c r="T91" s="289">
        <f>IF('Datos de Indicador'!J94="No dato","x",ROUND(IF('Datos de Indicador'!J94=0,0,IF(LOG('Datos de Indicador'!J94)&gt;T$302,10,IF(LOG('Datos de Indicador'!J94)&lt;T$301,0,10-(T$302-LOG('Datos de Indicador'!J94))/(T$302-T$301)*10))),1))</f>
        <v>10</v>
      </c>
      <c r="U91" s="307">
        <f>IF('Datos de Indicador'!J94="No dato","x",IF('Datos de Indicador'!J94="No dato","x", ('Datos de Indicador'!J94)/'Datos de Indicador'!AX94))</f>
        <v>3.4478749861759637E-4</v>
      </c>
      <c r="V91" s="289">
        <f t="shared" si="25"/>
        <v>10</v>
      </c>
      <c r="W91" s="292">
        <f t="shared" si="26"/>
        <v>10</v>
      </c>
      <c r="X91" s="289">
        <f>IF('Datos de Indicador'!K94="No dato","x",ROUND(IF('Datos de Indicador'!K94=0,0,IF(LOG('Datos de Indicador'!K94)&gt;X$302,10,IF(LOG('Datos de Indicador'!K94)&lt;X$301,0,10-(X$302-LOG('Datos de Indicador'!K94))/(X$302-X$301)*10))),1))</f>
        <v>0</v>
      </c>
      <c r="Y91" s="310">
        <f>IF('Datos de Indicador'!K94="No dato","x",IF('Datos de Indicador'!K94="No dato","x", ('Datos de Indicador'!K94)/'Datos de Indicador'!AX94))</f>
        <v>0</v>
      </c>
      <c r="Z91" s="289">
        <f t="shared" si="27"/>
        <v>0</v>
      </c>
      <c r="AA91" s="291">
        <f t="shared" si="28"/>
        <v>0</v>
      </c>
      <c r="AB91" s="155">
        <f t="shared" si="29"/>
        <v>10</v>
      </c>
      <c r="AC91" s="155">
        <v>0.104000002145767</v>
      </c>
      <c r="AD91" s="155">
        <f t="shared" si="30"/>
        <v>2.2127660031014254E-2</v>
      </c>
      <c r="AE91" s="155">
        <v>-0.61500000953674305</v>
      </c>
      <c r="AF91" s="155">
        <f t="shared" si="31"/>
        <v>0.61500000953674305</v>
      </c>
      <c r="AG91" s="155">
        <f t="shared" si="32"/>
        <v>9.0357322257703228</v>
      </c>
      <c r="AH91" s="159">
        <f t="shared" si="33"/>
        <v>4.8429766476335558</v>
      </c>
      <c r="AI91" s="12"/>
      <c r="AJ91" s="12"/>
      <c r="AK91" s="12"/>
    </row>
    <row r="92" spans="1:37">
      <c r="A92" s="48" t="s">
        <v>186</v>
      </c>
      <c r="B92" s="46" t="s">
        <v>200</v>
      </c>
      <c r="C92" s="160">
        <v>616</v>
      </c>
      <c r="D92" s="285">
        <f>IF('Datos de Indicador'!E95="No dato","x",ROUND(IF('Datos de Indicador'!E95=0,0,IF(LOG('Datos de Indicador'!E95)&gt;D$302,10,IF(LOG('Datos de Indicador'!E95)&lt;D$301,0,10-(D$302-LOG('Datos de Indicador'!E95))/(D$302-D$301)*10))),1))</f>
        <v>10</v>
      </c>
      <c r="E92" s="153">
        <f>IF('Datos de Indicador'!E95="No dato","x",IF('Datos de Indicador'!E95="No dato","x", ('Datos de Indicador'!E95)/'Datos de Indicador'!AX95))</f>
        <v>2.7636448053150416E-3</v>
      </c>
      <c r="F92" s="154">
        <f t="shared" si="17"/>
        <v>10</v>
      </c>
      <c r="G92" s="155">
        <f t="shared" si="18"/>
        <v>10</v>
      </c>
      <c r="H92" s="285">
        <f>IF('Datos de Indicador'!F95="No dato","x",ROUND(IF('Datos de Indicador'!F95=0,0,IF(LOG('Datos de Indicador'!F95*1/40)&gt;H$302,10,IF(LOG('Datos de Indicador'!F95*1/40)&lt;H$301,0,10-(H$302-LOG('Datos de Indicador'!F95*1/40))/(H$302-H$301)*10))),1))</f>
        <v>0</v>
      </c>
      <c r="I92" s="153">
        <f>IF('Datos de Indicador'!F95="No dato","x",IF('Datos de Indicador'!F95="No dato","x",( 'Datos de Indicador'!F95*1/40)/'Datos de Indicador'!AX95))</f>
        <v>0</v>
      </c>
      <c r="J92" s="154">
        <f t="shared" si="19"/>
        <v>0</v>
      </c>
      <c r="K92" s="156">
        <f t="shared" si="20"/>
        <v>0</v>
      </c>
      <c r="L92" s="286">
        <f>IF('Datos de Indicador'!G95="No dato","x",ROUND(IF('Datos de Indicador'!G95=0,0,IF(LOG('Datos de Indicador'!G95)&gt;L$302,10,IF(LOG('Datos de Indicador'!G95)&lt;L$301,0,10-(L$302-LOG('Datos de Indicador'!G95))/(L$302-L$301)*10))),1))</f>
        <v>0</v>
      </c>
      <c r="M92" s="157">
        <f>IF('Datos de Indicador'!G95="No dato","x",IF('Datos de Indicador'!G95="No dato","x", 'Datos de Indicador'!G95/'Datos de Indicador'!AX95))</f>
        <v>0</v>
      </c>
      <c r="N92" s="158">
        <f t="shared" si="21"/>
        <v>0</v>
      </c>
      <c r="O92" s="156">
        <f t="shared" si="22"/>
        <v>0</v>
      </c>
      <c r="P92" s="155">
        <f t="shared" si="23"/>
        <v>0</v>
      </c>
      <c r="Q92" s="285">
        <f>IF('Datos de Indicador'!I95="No dato","x",ROUND(IF('Datos de Indicador'!I95=0,0,IF(LOG('Datos de Indicador'!I95)&gt;Q$302,10,IF(LOG('Datos de Indicador'!I95)&lt;Q$301,0,10-(Q$302-LOG('Datos de Indicador'!I95))/(Q$302-Q$301)*10))),1))</f>
        <v>10</v>
      </c>
      <c r="R92" s="153">
        <f>IF('Datos de Indicador'!I95="No dato","x",IF('Datos de Indicador'!I95="No dato","x",( 'Datos de Indicador'!I95)/'Datos de Indicador'!AX95))</f>
        <v>2.4043709806240862E-2</v>
      </c>
      <c r="S92" s="154">
        <f t="shared" si="24"/>
        <v>10</v>
      </c>
      <c r="T92" s="289">
        <f>IF('Datos de Indicador'!J95="No dato","x",ROUND(IF('Datos de Indicador'!J95=0,0,IF(LOG('Datos de Indicador'!J95)&gt;T$302,10,IF(LOG('Datos de Indicador'!J95)&lt;T$301,0,10-(T$302-LOG('Datos de Indicador'!J95))/(T$302-T$301)*10))),1))</f>
        <v>10</v>
      </c>
      <c r="U92" s="307">
        <f>IF('Datos de Indicador'!J95="No dato","x",IF('Datos de Indicador'!J95="No dato","x", ('Datos de Indicador'!J95)/'Datos de Indicador'!AX95))</f>
        <v>3.1366677629124395E-4</v>
      </c>
      <c r="V92" s="289">
        <f t="shared" si="25"/>
        <v>10</v>
      </c>
      <c r="W92" s="292">
        <f t="shared" si="26"/>
        <v>10</v>
      </c>
      <c r="X92" s="289">
        <f>IF('Datos de Indicador'!K95="No dato","x",ROUND(IF('Datos de Indicador'!K95=0,0,IF(LOG('Datos de Indicador'!K95)&gt;X$302,10,IF(LOG('Datos de Indicador'!K95)&lt;X$301,0,10-(X$302-LOG('Datos de Indicador'!K95))/(X$302-X$301)*10))),1))</f>
        <v>0</v>
      </c>
      <c r="Y92" s="310">
        <f>IF('Datos de Indicador'!K95="No dato","x",IF('Datos de Indicador'!K95="No dato","x", ('Datos de Indicador'!K95)/'Datos de Indicador'!AX95))</f>
        <v>0</v>
      </c>
      <c r="Z92" s="289">
        <f t="shared" si="27"/>
        <v>0</v>
      </c>
      <c r="AA92" s="291">
        <f t="shared" si="28"/>
        <v>0</v>
      </c>
      <c r="AB92" s="155">
        <f t="shared" si="29"/>
        <v>10</v>
      </c>
      <c r="AC92" s="155">
        <v>11.2039995193481</v>
      </c>
      <c r="AD92" s="155">
        <f t="shared" si="30"/>
        <v>2.3838296849676812</v>
      </c>
      <c r="AE92" s="155">
        <v>-0.450800001621246</v>
      </c>
      <c r="AF92" s="155">
        <f t="shared" si="31"/>
        <v>0.450800001621246</v>
      </c>
      <c r="AG92" s="155">
        <f t="shared" si="32"/>
        <v>5.0171319590081707</v>
      </c>
      <c r="AH92" s="159">
        <f t="shared" si="33"/>
        <v>4.5668269406626418</v>
      </c>
      <c r="AI92" s="12"/>
      <c r="AJ92" s="12"/>
      <c r="AK92" s="12"/>
    </row>
    <row r="93" spans="1:37">
      <c r="A93" s="48" t="s">
        <v>170</v>
      </c>
      <c r="B93" s="46" t="s">
        <v>201</v>
      </c>
      <c r="C93" s="160">
        <v>701</v>
      </c>
      <c r="D93" s="285">
        <f>IF('Datos de Indicador'!E96="No dato","x",ROUND(IF('Datos de Indicador'!E96=0,0,IF(LOG('Datos de Indicador'!E96)&gt;D$302,10,IF(LOG('Datos de Indicador'!E96)&lt;D$301,0,10-(D$302-LOG('Datos de Indicador'!E96))/(D$302-D$301)*10))),1))</f>
        <v>10</v>
      </c>
      <c r="E93" s="153">
        <f>IF('Datos de Indicador'!E96="No dato","x",IF('Datos de Indicador'!E96="No dato","x", ('Datos de Indicador'!E96)/'Datos de Indicador'!AX96))</f>
        <v>2.1775325304271287E-3</v>
      </c>
      <c r="F93" s="154">
        <f t="shared" si="17"/>
        <v>10</v>
      </c>
      <c r="G93" s="155">
        <f t="shared" si="18"/>
        <v>10</v>
      </c>
      <c r="H93" s="285">
        <f>IF('Datos de Indicador'!F96="No dato","x",ROUND(IF('Datos de Indicador'!F96=0,0,IF(LOG('Datos de Indicador'!F96*1/40)&gt;H$302,10,IF(LOG('Datos de Indicador'!F96*1/40)&lt;H$301,0,10-(H$302-LOG('Datos de Indicador'!F96*1/40))/(H$302-H$301)*10))),1))</f>
        <v>0</v>
      </c>
      <c r="I93" s="153">
        <f>IF('Datos de Indicador'!F96="No dato","x",IF('Datos de Indicador'!F96="No dato","x",( 'Datos de Indicador'!F96*1/40)/'Datos de Indicador'!AX96))</f>
        <v>0</v>
      </c>
      <c r="J93" s="154">
        <f t="shared" si="19"/>
        <v>0</v>
      </c>
      <c r="K93" s="156">
        <f t="shared" si="20"/>
        <v>0</v>
      </c>
      <c r="L93" s="286">
        <f>IF('Datos de Indicador'!G96="No dato","x",ROUND(IF('Datos de Indicador'!G96=0,0,IF(LOG('Datos de Indicador'!G96)&gt;L$302,10,IF(LOG('Datos de Indicador'!G96)&lt;L$301,0,10-(L$302-LOG('Datos de Indicador'!G96))/(L$302-L$301)*10))),1))</f>
        <v>0</v>
      </c>
      <c r="M93" s="157">
        <f>IF('Datos de Indicador'!G96="No dato","x",IF('Datos de Indicador'!G96="No dato","x", 'Datos de Indicador'!G96/'Datos de Indicador'!AX96))</f>
        <v>0</v>
      </c>
      <c r="N93" s="158">
        <f t="shared" si="21"/>
        <v>0</v>
      </c>
      <c r="O93" s="156">
        <f t="shared" si="22"/>
        <v>0</v>
      </c>
      <c r="P93" s="155">
        <f t="shared" si="23"/>
        <v>0</v>
      </c>
      <c r="Q93" s="285">
        <f>IF('Datos de Indicador'!I96="No dato","x",ROUND(IF('Datos de Indicador'!I96=0,0,IF(LOG('Datos de Indicador'!I96)&gt;Q$302,10,IF(LOG('Datos de Indicador'!I96)&lt;Q$301,0,10-(Q$302-LOG('Datos de Indicador'!I96))/(Q$302-Q$301)*10))),1))</f>
        <v>0</v>
      </c>
      <c r="R93" s="153">
        <f>IF('Datos de Indicador'!I96="No dato","x",IF('Datos de Indicador'!I96="No dato","x",( 'Datos de Indicador'!I96)/'Datos de Indicador'!AX96))</f>
        <v>0</v>
      </c>
      <c r="S93" s="154">
        <f t="shared" si="24"/>
        <v>0</v>
      </c>
      <c r="T93" s="289">
        <f>IF('Datos de Indicador'!J96="No dato","x",ROUND(IF('Datos de Indicador'!J96=0,0,IF(LOG('Datos de Indicador'!J96)&gt;T$302,10,IF(LOG('Datos de Indicador'!J96)&lt;T$301,0,10-(T$302-LOG('Datos de Indicador'!J96))/(T$302-T$301)*10))),1))</f>
        <v>10</v>
      </c>
      <c r="U93" s="307">
        <f>IF('Datos de Indicador'!J96="No dato","x",IF('Datos de Indicador'!J96="No dato","x", ('Datos de Indicador'!J96)/'Datos de Indicador'!AX96))</f>
        <v>3.4319468059910426E-4</v>
      </c>
      <c r="V93" s="289">
        <f t="shared" si="25"/>
        <v>10</v>
      </c>
      <c r="W93" s="292">
        <f t="shared" si="26"/>
        <v>10</v>
      </c>
      <c r="X93" s="289">
        <f>IF('Datos de Indicador'!K96="No dato","x",ROUND(IF('Datos de Indicador'!K96=0,0,IF(LOG('Datos de Indicador'!K96)&gt;X$302,10,IF(LOG('Datos de Indicador'!K96)&lt;X$301,0,10-(X$302-LOG('Datos de Indicador'!K96))/(X$302-X$301)*10))),1))</f>
        <v>10</v>
      </c>
      <c r="Y93" s="310">
        <f>IF('Datos de Indicador'!K96="No dato","x",IF('Datos de Indicador'!K96="No dato","x", ('Datos de Indicador'!K96)/'Datos de Indicador'!AX96))</f>
        <v>9.9224439704024767E-4</v>
      </c>
      <c r="Z93" s="289">
        <f t="shared" si="27"/>
        <v>10</v>
      </c>
      <c r="AA93" s="291">
        <f t="shared" si="28"/>
        <v>10</v>
      </c>
      <c r="AB93" s="155">
        <f t="shared" si="29"/>
        <v>0</v>
      </c>
      <c r="AC93" s="155">
        <v>0</v>
      </c>
      <c r="AD93" s="155">
        <f t="shared" si="30"/>
        <v>0</v>
      </c>
      <c r="AE93" s="155">
        <v>-0.42800000309944197</v>
      </c>
      <c r="AF93" s="155">
        <f t="shared" si="31"/>
        <v>0.42800000309944197</v>
      </c>
      <c r="AG93" s="155">
        <f t="shared" si="32"/>
        <v>4.4591290617790111</v>
      </c>
      <c r="AH93" s="159">
        <f t="shared" si="33"/>
        <v>5.7431881769631685</v>
      </c>
      <c r="AI93" s="12"/>
      <c r="AJ93" s="12"/>
      <c r="AK93" s="12"/>
    </row>
    <row r="94" spans="1:37">
      <c r="A94" s="48" t="s">
        <v>170</v>
      </c>
      <c r="B94" s="46" t="s">
        <v>202</v>
      </c>
      <c r="C94" s="160">
        <v>702</v>
      </c>
      <c r="D94" s="285">
        <f>IF('Datos de Indicador'!E97="No dato","x",ROUND(IF('Datos de Indicador'!E97=0,0,IF(LOG('Datos de Indicador'!E97)&gt;D$302,10,IF(LOG('Datos de Indicador'!E97)&lt;D$301,0,10-(D$302-LOG('Datos de Indicador'!E97))/(D$302-D$301)*10))),1))</f>
        <v>10</v>
      </c>
      <c r="E94" s="153">
        <f>IF('Datos de Indicador'!E97="No dato","x",IF('Datos de Indicador'!E97="No dato","x", ('Datos de Indicador'!E97)/'Datos de Indicador'!AX97))</f>
        <v>1.569901798800068E-3</v>
      </c>
      <c r="F94" s="154">
        <f t="shared" si="17"/>
        <v>10</v>
      </c>
      <c r="G94" s="155">
        <f t="shared" si="18"/>
        <v>10</v>
      </c>
      <c r="H94" s="285">
        <f>IF('Datos de Indicador'!F97="No dato","x",ROUND(IF('Datos de Indicador'!F97=0,0,IF(LOG('Datos de Indicador'!F97*1/40)&gt;H$302,10,IF(LOG('Datos de Indicador'!F97*1/40)&lt;H$301,0,10-(H$302-LOG('Datos de Indicador'!F97*1/40))/(H$302-H$301)*10))),1))</f>
        <v>0</v>
      </c>
      <c r="I94" s="153">
        <f>IF('Datos de Indicador'!F97="No dato","x",IF('Datos de Indicador'!F97="No dato","x",( 'Datos de Indicador'!F97*1/40)/'Datos de Indicador'!AX97))</f>
        <v>0</v>
      </c>
      <c r="J94" s="154">
        <f t="shared" si="19"/>
        <v>0</v>
      </c>
      <c r="K94" s="156">
        <f t="shared" si="20"/>
        <v>0</v>
      </c>
      <c r="L94" s="286">
        <f>IF('Datos de Indicador'!G97="No dato","x",ROUND(IF('Datos de Indicador'!G97=0,0,IF(LOG('Datos de Indicador'!G97)&gt;L$302,10,IF(LOG('Datos de Indicador'!G97)&lt;L$301,0,10-(L$302-LOG('Datos de Indicador'!G97))/(L$302-L$301)*10))),1))</f>
        <v>0</v>
      </c>
      <c r="M94" s="157">
        <f>IF('Datos de Indicador'!G97="No dato","x",IF('Datos de Indicador'!G97="No dato","x", 'Datos de Indicador'!G97/'Datos de Indicador'!AX97))</f>
        <v>0</v>
      </c>
      <c r="N94" s="158">
        <f t="shared" si="21"/>
        <v>0</v>
      </c>
      <c r="O94" s="156">
        <f t="shared" si="22"/>
        <v>0</v>
      </c>
      <c r="P94" s="155">
        <f t="shared" si="23"/>
        <v>0</v>
      </c>
      <c r="Q94" s="285">
        <f>IF('Datos de Indicador'!I97="No dato","x",ROUND(IF('Datos de Indicador'!I97=0,0,IF(LOG('Datos de Indicador'!I97)&gt;Q$302,10,IF(LOG('Datos de Indicador'!I97)&lt;Q$301,0,10-(Q$302-LOG('Datos de Indicador'!I97))/(Q$302-Q$301)*10))),1))</f>
        <v>10</v>
      </c>
      <c r="R94" s="153">
        <f>IF('Datos de Indicador'!I97="No dato","x",IF('Datos de Indicador'!I97="No dato","x",( 'Datos de Indicador'!I97)/'Datos de Indicador'!AX97))</f>
        <v>0.10956377588828446</v>
      </c>
      <c r="S94" s="154">
        <f t="shared" si="24"/>
        <v>10</v>
      </c>
      <c r="T94" s="289">
        <f>IF('Datos de Indicador'!J97="No dato","x",ROUND(IF('Datos de Indicador'!J97=0,0,IF(LOG('Datos de Indicador'!J97)&gt;T$302,10,IF(LOG('Datos de Indicador'!J97)&lt;T$301,0,10-(T$302-LOG('Datos de Indicador'!J97))/(T$302-T$301)*10))),1))</f>
        <v>10</v>
      </c>
      <c r="U94" s="307">
        <f>IF('Datos de Indicador'!J97="No dato","x",IF('Datos de Indicador'!J97="No dato","x", ('Datos de Indicador'!J97)/'Datos de Indicador'!AX97))</f>
        <v>3.1792158175839973E-4</v>
      </c>
      <c r="V94" s="289">
        <f t="shared" si="25"/>
        <v>10</v>
      </c>
      <c r="W94" s="292">
        <f t="shared" si="26"/>
        <v>10</v>
      </c>
      <c r="X94" s="289">
        <f>IF('Datos de Indicador'!K97="No dato","x",ROUND(IF('Datos de Indicador'!K97=0,0,IF(LOG('Datos de Indicador'!K97)&gt;X$302,10,IF(LOG('Datos de Indicador'!K97)&lt;X$301,0,10-(X$302-LOG('Datos de Indicador'!K97))/(X$302-X$301)*10))),1))</f>
        <v>10</v>
      </c>
      <c r="Y94" s="310">
        <f>IF('Datos de Indicador'!K97="No dato","x",IF('Datos de Indicador'!K97="No dato","x", ('Datos de Indicador'!K97)/'Datos de Indicador'!AX97))</f>
        <v>9.6249992960449854E-4</v>
      </c>
      <c r="Z94" s="289">
        <f t="shared" si="27"/>
        <v>10</v>
      </c>
      <c r="AA94" s="291">
        <f t="shared" si="28"/>
        <v>10</v>
      </c>
      <c r="AB94" s="155">
        <f t="shared" si="29"/>
        <v>10</v>
      </c>
      <c r="AC94" s="155">
        <v>0</v>
      </c>
      <c r="AD94" s="155">
        <f t="shared" si="30"/>
        <v>0</v>
      </c>
      <c r="AE94" s="155">
        <v>-0.31079998612403897</v>
      </c>
      <c r="AF94" s="155">
        <f t="shared" si="31"/>
        <v>0.31079998612403897</v>
      </c>
      <c r="AG94" s="155">
        <f t="shared" si="32"/>
        <v>1.5907977781150926</v>
      </c>
      <c r="AH94" s="159">
        <f t="shared" si="33"/>
        <v>5.2651329630191821</v>
      </c>
      <c r="AI94" s="12"/>
      <c r="AJ94" s="12"/>
      <c r="AK94" s="12"/>
    </row>
    <row r="95" spans="1:37">
      <c r="A95" s="48" t="s">
        <v>170</v>
      </c>
      <c r="B95" s="46" t="s">
        <v>203</v>
      </c>
      <c r="C95" s="160">
        <v>703</v>
      </c>
      <c r="D95" s="285">
        <f>IF('Datos de Indicador'!E98="No dato","x",ROUND(IF('Datos de Indicador'!E98=0,0,IF(LOG('Datos de Indicador'!E98)&gt;D$302,10,IF(LOG('Datos de Indicador'!E98)&lt;D$301,0,10-(D$302-LOG('Datos de Indicador'!E98))/(D$302-D$301)*10))),1))</f>
        <v>10</v>
      </c>
      <c r="E95" s="153">
        <f>IF('Datos de Indicador'!E98="No dato","x",IF('Datos de Indicador'!E98="No dato","x", ('Datos de Indicador'!E98)/'Datos de Indicador'!AX98))</f>
        <v>0.10645033832651654</v>
      </c>
      <c r="F95" s="154">
        <f t="shared" si="17"/>
        <v>10</v>
      </c>
      <c r="G95" s="155">
        <f t="shared" si="18"/>
        <v>10</v>
      </c>
      <c r="H95" s="285">
        <f>IF('Datos de Indicador'!F98="No dato","x",ROUND(IF('Datos de Indicador'!F98=0,0,IF(LOG('Datos de Indicador'!F98*1/40)&gt;H$302,10,IF(LOG('Datos de Indicador'!F98*1/40)&lt;H$301,0,10-(H$302-LOG('Datos de Indicador'!F98*1/40))/(H$302-H$301)*10))),1))</f>
        <v>0</v>
      </c>
      <c r="I95" s="153">
        <f>IF('Datos de Indicador'!F98="No dato","x",IF('Datos de Indicador'!F98="No dato","x",( 'Datos de Indicador'!F98*1/40)/'Datos de Indicador'!AX98))</f>
        <v>0</v>
      </c>
      <c r="J95" s="154">
        <f t="shared" si="19"/>
        <v>0</v>
      </c>
      <c r="K95" s="156">
        <f t="shared" si="20"/>
        <v>0</v>
      </c>
      <c r="L95" s="286">
        <f>IF('Datos de Indicador'!G98="No dato","x",ROUND(IF('Datos de Indicador'!G98=0,0,IF(LOG('Datos de Indicador'!G98)&gt;L$302,10,IF(LOG('Datos de Indicador'!G98)&lt;L$301,0,10-(L$302-LOG('Datos de Indicador'!G98))/(L$302-L$301)*10))),1))</f>
        <v>0</v>
      </c>
      <c r="M95" s="157">
        <f>IF('Datos de Indicador'!G98="No dato","x",IF('Datos de Indicador'!G98="No dato","x", 'Datos de Indicador'!G98/'Datos de Indicador'!AX98))</f>
        <v>0</v>
      </c>
      <c r="N95" s="158">
        <f t="shared" si="21"/>
        <v>0</v>
      </c>
      <c r="O95" s="156">
        <f t="shared" si="22"/>
        <v>0</v>
      </c>
      <c r="P95" s="155">
        <f t="shared" si="23"/>
        <v>0</v>
      </c>
      <c r="Q95" s="285">
        <f>IF('Datos de Indicador'!I98="No dato","x",ROUND(IF('Datos de Indicador'!I98=0,0,IF(LOG('Datos de Indicador'!I98)&gt;Q$302,10,IF(LOG('Datos de Indicador'!I98)&lt;Q$301,0,10-(Q$302-LOG('Datos de Indicador'!I98))/(Q$302-Q$301)*10))),1))</f>
        <v>0</v>
      </c>
      <c r="R95" s="153">
        <f>IF('Datos de Indicador'!I98="No dato","x",IF('Datos de Indicador'!I98="No dato","x",( 'Datos de Indicador'!I98)/'Datos de Indicador'!AX98))</f>
        <v>0</v>
      </c>
      <c r="S95" s="154">
        <f t="shared" si="24"/>
        <v>0</v>
      </c>
      <c r="T95" s="289">
        <f>IF('Datos de Indicador'!J98="No dato","x",ROUND(IF('Datos de Indicador'!J98=0,0,IF(LOG('Datos de Indicador'!J98)&gt;T$302,10,IF(LOG('Datos de Indicador'!J98)&lt;T$301,0,10-(T$302-LOG('Datos de Indicador'!J98))/(T$302-T$301)*10))),1))</f>
        <v>10</v>
      </c>
      <c r="U95" s="307">
        <f>IF('Datos de Indicador'!J98="No dato","x",IF('Datos de Indicador'!J98="No dato","x", ('Datos de Indicador'!J98)/'Datos de Indicador'!AX98))</f>
        <v>3.4026510474373758E-4</v>
      </c>
      <c r="V95" s="289">
        <f t="shared" si="25"/>
        <v>10</v>
      </c>
      <c r="W95" s="292">
        <f t="shared" si="26"/>
        <v>10</v>
      </c>
      <c r="X95" s="289">
        <f>IF('Datos de Indicador'!K98="No dato","x",ROUND(IF('Datos de Indicador'!K98=0,0,IF(LOG('Datos de Indicador'!K98)&gt;X$302,10,IF(LOG('Datos de Indicador'!K98)&lt;X$301,0,10-(X$302-LOG('Datos de Indicador'!K98))/(X$302-X$301)*10))),1))</f>
        <v>10</v>
      </c>
      <c r="Y95" s="310">
        <f>IF('Datos de Indicador'!K98="No dato","x",IF('Datos de Indicador'!K98="No dato","x", ('Datos de Indicador'!K98)/'Datos de Indicador'!AX98))</f>
        <v>9.8992926473268615E-4</v>
      </c>
      <c r="Z95" s="289">
        <f t="shared" si="27"/>
        <v>10</v>
      </c>
      <c r="AA95" s="291">
        <f t="shared" si="28"/>
        <v>10</v>
      </c>
      <c r="AB95" s="155">
        <f t="shared" si="29"/>
        <v>0</v>
      </c>
      <c r="AC95" s="155">
        <v>0</v>
      </c>
      <c r="AD95" s="155">
        <f t="shared" si="30"/>
        <v>0</v>
      </c>
      <c r="AE95" s="155">
        <v>-0.43303999304771401</v>
      </c>
      <c r="AF95" s="155">
        <f t="shared" si="31"/>
        <v>0.43303999304771401</v>
      </c>
      <c r="AG95" s="155">
        <f t="shared" si="32"/>
        <v>4.5824768326331258</v>
      </c>
      <c r="AH95" s="159">
        <f t="shared" si="33"/>
        <v>5.7637461387721878</v>
      </c>
      <c r="AI95" s="12"/>
      <c r="AJ95" s="12"/>
      <c r="AK95" s="12"/>
    </row>
    <row r="96" spans="1:37">
      <c r="A96" s="48" t="s">
        <v>170</v>
      </c>
      <c r="B96" s="46" t="s">
        <v>170</v>
      </c>
      <c r="C96" s="160">
        <v>704</v>
      </c>
      <c r="D96" s="285">
        <f>IF('Datos de Indicador'!E99="No dato","x",ROUND(IF('Datos de Indicador'!E99=0,0,IF(LOG('Datos de Indicador'!E99)&gt;D$302,10,IF(LOG('Datos de Indicador'!E99)&lt;D$301,0,10-(D$302-LOG('Datos de Indicador'!E99))/(D$302-D$301)*10))),1))</f>
        <v>10</v>
      </c>
      <c r="E96" s="153">
        <f>IF('Datos de Indicador'!E99="No dato","x",IF('Datos de Indicador'!E99="No dato","x", ('Datos de Indicador'!E99)/'Datos de Indicador'!AX99))</f>
        <v>0.12075451131858557</v>
      </c>
      <c r="F96" s="154">
        <f t="shared" si="17"/>
        <v>10</v>
      </c>
      <c r="G96" s="155">
        <f t="shared" si="18"/>
        <v>10</v>
      </c>
      <c r="H96" s="285">
        <f>IF('Datos de Indicador'!F99="No dato","x",ROUND(IF('Datos de Indicador'!F99=0,0,IF(LOG('Datos de Indicador'!F99*1/40)&gt;H$302,10,IF(LOG('Datos de Indicador'!F99*1/40)&lt;H$301,0,10-(H$302-LOG('Datos de Indicador'!F99*1/40))/(H$302-H$301)*10))),1))</f>
        <v>0</v>
      </c>
      <c r="I96" s="153">
        <f>IF('Datos de Indicador'!F99="No dato","x",IF('Datos de Indicador'!F99="No dato","x",( 'Datos de Indicador'!F99*1/40)/'Datos de Indicador'!AX99))</f>
        <v>0</v>
      </c>
      <c r="J96" s="154">
        <f t="shared" si="19"/>
        <v>0</v>
      </c>
      <c r="K96" s="156">
        <f t="shared" si="20"/>
        <v>0</v>
      </c>
      <c r="L96" s="286">
        <f>IF('Datos de Indicador'!G99="No dato","x",ROUND(IF('Datos de Indicador'!G99=0,0,IF(LOG('Datos de Indicador'!G99)&gt;L$302,10,IF(LOG('Datos de Indicador'!G99)&lt;L$301,0,10-(L$302-LOG('Datos de Indicador'!G99))/(L$302-L$301)*10))),1))</f>
        <v>0</v>
      </c>
      <c r="M96" s="157">
        <f>IF('Datos de Indicador'!G99="No dato","x",IF('Datos de Indicador'!G99="No dato","x", 'Datos de Indicador'!G99/'Datos de Indicador'!AX99))</f>
        <v>0</v>
      </c>
      <c r="N96" s="158">
        <f t="shared" si="21"/>
        <v>0</v>
      </c>
      <c r="O96" s="156">
        <f t="shared" si="22"/>
        <v>0</v>
      </c>
      <c r="P96" s="155">
        <f t="shared" si="23"/>
        <v>0</v>
      </c>
      <c r="Q96" s="285">
        <f>IF('Datos de Indicador'!I99="No dato","x",ROUND(IF('Datos de Indicador'!I99=0,0,IF(LOG('Datos de Indicador'!I99)&gt;Q$302,10,IF(LOG('Datos de Indicador'!I99)&lt;Q$301,0,10-(Q$302-LOG('Datos de Indicador'!I99))/(Q$302-Q$301)*10))),1))</f>
        <v>0</v>
      </c>
      <c r="R96" s="153">
        <f>IF('Datos de Indicador'!I99="No dato","x",IF('Datos de Indicador'!I99="No dato","x",( 'Datos de Indicador'!I99)/'Datos de Indicador'!AX99))</f>
        <v>0</v>
      </c>
      <c r="S96" s="154">
        <f t="shared" si="24"/>
        <v>0</v>
      </c>
      <c r="T96" s="289">
        <f>IF('Datos de Indicador'!J99="No dato","x",ROUND(IF('Datos de Indicador'!J99=0,0,IF(LOG('Datos de Indicador'!J99)&gt;T$302,10,IF(LOG('Datos de Indicador'!J99)&lt;T$301,0,10-(T$302-LOG('Datos de Indicador'!J99))/(T$302-T$301)*10))),1))</f>
        <v>10</v>
      </c>
      <c r="U96" s="307">
        <f>IF('Datos de Indicador'!J99="No dato","x",IF('Datos de Indicador'!J99="No dato","x", ('Datos de Indicador'!J99)/'Datos de Indicador'!AX99))</f>
        <v>3.091991832954845E-4</v>
      </c>
      <c r="V96" s="289">
        <f t="shared" si="25"/>
        <v>10</v>
      </c>
      <c r="W96" s="292">
        <f t="shared" si="26"/>
        <v>10</v>
      </c>
      <c r="X96" s="289">
        <f>IF('Datos de Indicador'!K99="No dato","x",ROUND(IF('Datos de Indicador'!K99=0,0,IF(LOG('Datos de Indicador'!K99)&gt;X$302,10,IF(LOG('Datos de Indicador'!K99)&lt;X$301,0,10-(X$302-LOG('Datos de Indicador'!K99))/(X$302-X$301)*10))),1))</f>
        <v>10</v>
      </c>
      <c r="Y96" s="310">
        <f>IF('Datos de Indicador'!K99="No dato","x",IF('Datos de Indicador'!K99="No dato","x", ('Datos de Indicador'!K99)/'Datos de Indicador'!AX99))</f>
        <v>9.5544293143745985E-4</v>
      </c>
      <c r="Z96" s="289">
        <f t="shared" si="27"/>
        <v>10</v>
      </c>
      <c r="AA96" s="291">
        <f t="shared" si="28"/>
        <v>10</v>
      </c>
      <c r="AB96" s="155">
        <f t="shared" si="29"/>
        <v>0</v>
      </c>
      <c r="AC96" s="155">
        <v>0</v>
      </c>
      <c r="AD96" s="155">
        <f t="shared" si="30"/>
        <v>0</v>
      </c>
      <c r="AE96" s="155">
        <v>-0.64528000354766801</v>
      </c>
      <c r="AF96" s="155">
        <f t="shared" si="31"/>
        <v>0.64528000354766801</v>
      </c>
      <c r="AG96" s="155">
        <f t="shared" si="32"/>
        <v>9.7767991328589137</v>
      </c>
      <c r="AH96" s="159">
        <f t="shared" si="33"/>
        <v>6.6294665221431517</v>
      </c>
      <c r="AI96" s="12"/>
      <c r="AJ96" s="12"/>
      <c r="AK96" s="12"/>
    </row>
    <row r="97" spans="1:37">
      <c r="A97" s="48" t="s">
        <v>170</v>
      </c>
      <c r="B97" s="46" t="s">
        <v>204</v>
      </c>
      <c r="C97" s="160">
        <v>705</v>
      </c>
      <c r="D97" s="285">
        <f>IF('Datos de Indicador'!E100="No dato","x",ROUND(IF('Datos de Indicador'!E100=0,0,IF(LOG('Datos de Indicador'!E100)&gt;D$302,10,IF(LOG('Datos de Indicador'!E100)&lt;D$301,0,10-(D$302-LOG('Datos de Indicador'!E100))/(D$302-D$301)*10))),1))</f>
        <v>0</v>
      </c>
      <c r="E97" s="153">
        <f>IF('Datos de Indicador'!E100="No dato","x",IF('Datos de Indicador'!E100="No dato","x", ('Datos de Indicador'!E100)/'Datos de Indicador'!AX100))</f>
        <v>0</v>
      </c>
      <c r="F97" s="154">
        <f t="shared" si="17"/>
        <v>0</v>
      </c>
      <c r="G97" s="155">
        <f t="shared" si="18"/>
        <v>0</v>
      </c>
      <c r="H97" s="285">
        <f>IF('Datos de Indicador'!F100="No dato","x",ROUND(IF('Datos de Indicador'!F100=0,0,IF(LOG('Datos de Indicador'!F100*1/40)&gt;H$302,10,IF(LOG('Datos de Indicador'!F100*1/40)&lt;H$301,0,10-(H$302-LOG('Datos de Indicador'!F100*1/40))/(H$302-H$301)*10))),1))</f>
        <v>0</v>
      </c>
      <c r="I97" s="153">
        <f>IF('Datos de Indicador'!F100="No dato","x",IF('Datos de Indicador'!F100="No dato","x",( 'Datos de Indicador'!F100*1/40)/'Datos de Indicador'!AX100))</f>
        <v>0</v>
      </c>
      <c r="J97" s="154">
        <f t="shared" si="19"/>
        <v>0</v>
      </c>
      <c r="K97" s="156">
        <f t="shared" si="20"/>
        <v>0</v>
      </c>
      <c r="L97" s="286">
        <f>IF('Datos de Indicador'!G100="No dato","x",ROUND(IF('Datos de Indicador'!G100=0,0,IF(LOG('Datos de Indicador'!G100)&gt;L$302,10,IF(LOG('Datos de Indicador'!G100)&lt;L$301,0,10-(L$302-LOG('Datos de Indicador'!G100))/(L$302-L$301)*10))),1))</f>
        <v>0</v>
      </c>
      <c r="M97" s="157">
        <f>IF('Datos de Indicador'!G100="No dato","x",IF('Datos de Indicador'!G100="No dato","x", 'Datos de Indicador'!G100/'Datos de Indicador'!AX100))</f>
        <v>0</v>
      </c>
      <c r="N97" s="158">
        <f t="shared" si="21"/>
        <v>0</v>
      </c>
      <c r="O97" s="156">
        <f t="shared" si="22"/>
        <v>0</v>
      </c>
      <c r="P97" s="155">
        <f t="shared" si="23"/>
        <v>0</v>
      </c>
      <c r="Q97" s="285">
        <f>IF('Datos de Indicador'!I100="No dato","x",ROUND(IF('Datos de Indicador'!I100=0,0,IF(LOG('Datos de Indicador'!I100)&gt;Q$302,10,IF(LOG('Datos de Indicador'!I100)&lt;Q$301,0,10-(Q$302-LOG('Datos de Indicador'!I100))/(Q$302-Q$301)*10))),1))</f>
        <v>0</v>
      </c>
      <c r="R97" s="153">
        <f>IF('Datos de Indicador'!I100="No dato","x",IF('Datos de Indicador'!I100="No dato","x",( 'Datos de Indicador'!I100)/'Datos de Indicador'!AX100))</f>
        <v>0</v>
      </c>
      <c r="S97" s="154">
        <f t="shared" si="24"/>
        <v>0</v>
      </c>
      <c r="T97" s="289">
        <f>IF('Datos de Indicador'!J100="No dato","x",ROUND(IF('Datos de Indicador'!J100=0,0,IF(LOG('Datos de Indicador'!J100)&gt;T$302,10,IF(LOG('Datos de Indicador'!J100)&lt;T$301,0,10-(T$302-LOG('Datos de Indicador'!J100))/(T$302-T$301)*10))),1))</f>
        <v>10</v>
      </c>
      <c r="U97" s="307">
        <f>IF('Datos de Indicador'!J100="No dato","x",IF('Datos de Indicador'!J100="No dato","x", ('Datos de Indicador'!J100)/'Datos de Indicador'!AX100))</f>
        <v>3.3803363062713716E-4</v>
      </c>
      <c r="V97" s="289">
        <f t="shared" si="25"/>
        <v>10</v>
      </c>
      <c r="W97" s="292">
        <f t="shared" si="26"/>
        <v>10</v>
      </c>
      <c r="X97" s="289">
        <f>IF('Datos de Indicador'!K100="No dato","x",ROUND(IF('Datos de Indicador'!K100=0,0,IF(LOG('Datos de Indicador'!K100)&gt;X$302,10,IF(LOG('Datos de Indicador'!K100)&lt;X$301,0,10-(X$302-LOG('Datos de Indicador'!K100))/(X$302-X$301)*10))),1))</f>
        <v>10</v>
      </c>
      <c r="Y97" s="310">
        <f>IF('Datos de Indicador'!K100="No dato","x",IF('Datos de Indicador'!K100="No dato","x", ('Datos de Indicador'!K100)/'Datos de Indicador'!AX100))</f>
        <v>9.856137099301665E-4</v>
      </c>
      <c r="Z97" s="289">
        <f t="shared" si="27"/>
        <v>10</v>
      </c>
      <c r="AA97" s="291">
        <f t="shared" si="28"/>
        <v>10</v>
      </c>
      <c r="AB97" s="155">
        <f t="shared" si="29"/>
        <v>0</v>
      </c>
      <c r="AC97" s="155">
        <v>0</v>
      </c>
      <c r="AD97" s="155">
        <f t="shared" si="30"/>
        <v>0</v>
      </c>
      <c r="AE97" s="155">
        <v>-0.43060001730918901</v>
      </c>
      <c r="AF97" s="155">
        <f t="shared" si="31"/>
        <v>0.43060001730918901</v>
      </c>
      <c r="AG97" s="155">
        <f t="shared" si="32"/>
        <v>4.5227613230043087</v>
      </c>
      <c r="AH97" s="159">
        <f t="shared" si="33"/>
        <v>4.0871268871673854</v>
      </c>
      <c r="AI97" s="12"/>
      <c r="AJ97" s="12"/>
      <c r="AK97" s="12"/>
    </row>
    <row r="98" spans="1:37">
      <c r="A98" s="48" t="s">
        <v>170</v>
      </c>
      <c r="B98" s="46" t="s">
        <v>205</v>
      </c>
      <c r="C98" s="160">
        <v>706</v>
      </c>
      <c r="D98" s="285">
        <f>IF('Datos de Indicador'!E101="No dato","x",ROUND(IF('Datos de Indicador'!E101=0,0,IF(LOG('Datos de Indicador'!E101)&gt;D$302,10,IF(LOG('Datos de Indicador'!E101)&lt;D$301,0,10-(D$302-LOG('Datos de Indicador'!E101))/(D$302-D$301)*10))),1))</f>
        <v>0</v>
      </c>
      <c r="E98" s="153">
        <f>IF('Datos de Indicador'!E101="No dato","x",IF('Datos de Indicador'!E101="No dato","x", ('Datos de Indicador'!E101)/'Datos de Indicador'!AX101))</f>
        <v>0</v>
      </c>
      <c r="F98" s="154">
        <f t="shared" si="17"/>
        <v>0</v>
      </c>
      <c r="G98" s="155">
        <f t="shared" si="18"/>
        <v>0</v>
      </c>
      <c r="H98" s="285">
        <f>IF('Datos de Indicador'!F101="No dato","x",ROUND(IF('Datos de Indicador'!F101=0,0,IF(LOG('Datos de Indicador'!F101*1/40)&gt;H$302,10,IF(LOG('Datos de Indicador'!F101*1/40)&lt;H$301,0,10-(H$302-LOG('Datos de Indicador'!F101*1/40))/(H$302-H$301)*10))),1))</f>
        <v>0</v>
      </c>
      <c r="I98" s="153">
        <f>IF('Datos de Indicador'!F101="No dato","x",IF('Datos de Indicador'!F101="No dato","x",( 'Datos de Indicador'!F101*1/40)/'Datos de Indicador'!AX101))</f>
        <v>0</v>
      </c>
      <c r="J98" s="154">
        <f t="shared" si="19"/>
        <v>0</v>
      </c>
      <c r="K98" s="156">
        <f t="shared" si="20"/>
        <v>0</v>
      </c>
      <c r="L98" s="286">
        <f>IF('Datos de Indicador'!G101="No dato","x",ROUND(IF('Datos de Indicador'!G101=0,0,IF(LOG('Datos de Indicador'!G101)&gt;L$302,10,IF(LOG('Datos de Indicador'!G101)&lt;L$301,0,10-(L$302-LOG('Datos de Indicador'!G101))/(L$302-L$301)*10))),1))</f>
        <v>0</v>
      </c>
      <c r="M98" s="157">
        <f>IF('Datos de Indicador'!G101="No dato","x",IF('Datos de Indicador'!G101="No dato","x", 'Datos de Indicador'!G101/'Datos de Indicador'!AX101))</f>
        <v>0</v>
      </c>
      <c r="N98" s="158">
        <f t="shared" si="21"/>
        <v>0</v>
      </c>
      <c r="O98" s="156">
        <f t="shared" si="22"/>
        <v>0</v>
      </c>
      <c r="P98" s="155">
        <f t="shared" si="23"/>
        <v>0</v>
      </c>
      <c r="Q98" s="285">
        <f>IF('Datos de Indicador'!I101="No dato","x",ROUND(IF('Datos de Indicador'!I101=0,0,IF(LOG('Datos de Indicador'!I101)&gt;Q$302,10,IF(LOG('Datos de Indicador'!I101)&lt;Q$301,0,10-(Q$302-LOG('Datos de Indicador'!I101))/(Q$302-Q$301)*10))),1))</f>
        <v>0</v>
      </c>
      <c r="R98" s="153">
        <f>IF('Datos de Indicador'!I101="No dato","x",IF('Datos de Indicador'!I101="No dato","x",( 'Datos de Indicador'!I101)/'Datos de Indicador'!AX101))</f>
        <v>0</v>
      </c>
      <c r="S98" s="154">
        <f t="shared" si="24"/>
        <v>0</v>
      </c>
      <c r="T98" s="289">
        <f>IF('Datos de Indicador'!J101="No dato","x",ROUND(IF('Datos de Indicador'!J101=0,0,IF(LOG('Datos de Indicador'!J101)&gt;T$302,10,IF(LOG('Datos de Indicador'!J101)&lt;T$301,0,10-(T$302-LOG('Datos de Indicador'!J101))/(T$302-T$301)*10))),1))</f>
        <v>10</v>
      </c>
      <c r="U98" s="307">
        <f>IF('Datos de Indicador'!J101="No dato","x",IF('Datos de Indicador'!J101="No dato","x", ('Datos de Indicador'!J101)/'Datos de Indicador'!AX101))</f>
        <v>3.3097135364131534E-4</v>
      </c>
      <c r="V98" s="289">
        <f t="shared" si="25"/>
        <v>10</v>
      </c>
      <c r="W98" s="292">
        <f t="shared" si="26"/>
        <v>10</v>
      </c>
      <c r="X98" s="289">
        <f>IF('Datos de Indicador'!K101="No dato","x",ROUND(IF('Datos de Indicador'!K101=0,0,IF(LOG('Datos de Indicador'!K101)&gt;X$302,10,IF(LOG('Datos de Indicador'!K101)&lt;X$301,0,10-(X$302-LOG('Datos de Indicador'!K101))/(X$302-X$301)*10))),1))</f>
        <v>10</v>
      </c>
      <c r="Y98" s="310">
        <f>IF('Datos de Indicador'!K101="No dato","x",IF('Datos de Indicador'!K101="No dato","x", ('Datos de Indicador'!K101)/'Datos de Indicador'!AX101))</f>
        <v>9.7518544122568711E-4</v>
      </c>
      <c r="Z98" s="289">
        <f t="shared" si="27"/>
        <v>10</v>
      </c>
      <c r="AA98" s="291">
        <f t="shared" si="28"/>
        <v>10</v>
      </c>
      <c r="AB98" s="155">
        <f t="shared" si="29"/>
        <v>0</v>
      </c>
      <c r="AC98" s="155">
        <v>0</v>
      </c>
      <c r="AD98" s="155">
        <f t="shared" si="30"/>
        <v>0</v>
      </c>
      <c r="AE98" s="155">
        <v>-0.43652001023292503</v>
      </c>
      <c r="AF98" s="155">
        <f t="shared" si="31"/>
        <v>0.43652001023292503</v>
      </c>
      <c r="AG98" s="155">
        <f t="shared" si="32"/>
        <v>4.6676461220038243</v>
      </c>
      <c r="AH98" s="159">
        <f t="shared" si="33"/>
        <v>4.1112743536673042</v>
      </c>
      <c r="AI98" s="12"/>
      <c r="AJ98" s="12"/>
      <c r="AK98" s="12"/>
    </row>
    <row r="99" spans="1:37">
      <c r="A99" s="48" t="s">
        <v>170</v>
      </c>
      <c r="B99" s="46" t="s">
        <v>206</v>
      </c>
      <c r="C99" s="160">
        <v>707</v>
      </c>
      <c r="D99" s="285">
        <f>IF('Datos de Indicador'!E102="No dato","x",ROUND(IF('Datos de Indicador'!E102=0,0,IF(LOG('Datos de Indicador'!E102)&gt;D$302,10,IF(LOG('Datos de Indicador'!E102)&lt;D$301,0,10-(D$302-LOG('Datos de Indicador'!E102))/(D$302-D$301)*10))),1))</f>
        <v>10</v>
      </c>
      <c r="E99" s="153">
        <f>IF('Datos de Indicador'!E102="No dato","x",IF('Datos de Indicador'!E102="No dato","x", ('Datos de Indicador'!E102)/'Datos de Indicador'!AX102))</f>
        <v>1.032448931321497E-3</v>
      </c>
      <c r="F99" s="154">
        <f t="shared" si="17"/>
        <v>10</v>
      </c>
      <c r="G99" s="155">
        <f t="shared" si="18"/>
        <v>10</v>
      </c>
      <c r="H99" s="285">
        <f>IF('Datos de Indicador'!F102="No dato","x",ROUND(IF('Datos de Indicador'!F102=0,0,IF(LOG('Datos de Indicador'!F102*1/40)&gt;H$302,10,IF(LOG('Datos de Indicador'!F102*1/40)&lt;H$301,0,10-(H$302-LOG('Datos de Indicador'!F102*1/40))/(H$302-H$301)*10))),1))</f>
        <v>0</v>
      </c>
      <c r="I99" s="153">
        <f>IF('Datos de Indicador'!F102="No dato","x",IF('Datos de Indicador'!F102="No dato","x",( 'Datos de Indicador'!F102*1/40)/'Datos de Indicador'!AX102))</f>
        <v>0</v>
      </c>
      <c r="J99" s="154">
        <f t="shared" si="19"/>
        <v>0</v>
      </c>
      <c r="K99" s="156">
        <f t="shared" si="20"/>
        <v>0</v>
      </c>
      <c r="L99" s="286">
        <f>IF('Datos de Indicador'!G102="No dato","x",ROUND(IF('Datos de Indicador'!G102=0,0,IF(LOG('Datos de Indicador'!G102)&gt;L$302,10,IF(LOG('Datos de Indicador'!G102)&lt;L$301,0,10-(L$302-LOG('Datos de Indicador'!G102))/(L$302-L$301)*10))),1))</f>
        <v>0</v>
      </c>
      <c r="M99" s="157">
        <f>IF('Datos de Indicador'!G102="No dato","x",IF('Datos de Indicador'!G102="No dato","x", 'Datos de Indicador'!G102/'Datos de Indicador'!AX102))</f>
        <v>0</v>
      </c>
      <c r="N99" s="158">
        <f t="shared" si="21"/>
        <v>0</v>
      </c>
      <c r="O99" s="156">
        <f t="shared" si="22"/>
        <v>0</v>
      </c>
      <c r="P99" s="155">
        <f t="shared" si="23"/>
        <v>0</v>
      </c>
      <c r="Q99" s="285">
        <f>IF('Datos de Indicador'!I102="No dato","x",ROUND(IF('Datos de Indicador'!I102=0,0,IF(LOG('Datos de Indicador'!I102)&gt;Q$302,10,IF(LOG('Datos de Indicador'!I102)&lt;Q$301,0,10-(Q$302-LOG('Datos de Indicador'!I102))/(Q$302-Q$301)*10))),1))</f>
        <v>10</v>
      </c>
      <c r="R99" s="153">
        <f>IF('Datos de Indicador'!I102="No dato","x",IF('Datos de Indicador'!I102="No dato","x",( 'Datos de Indicador'!I102)/'Datos de Indicador'!AX102))</f>
        <v>9.7801071494272723E-2</v>
      </c>
      <c r="S99" s="154">
        <f t="shared" si="24"/>
        <v>10</v>
      </c>
      <c r="T99" s="289">
        <f>IF('Datos de Indicador'!J102="No dato","x",ROUND(IF('Datos de Indicador'!J102=0,0,IF(LOG('Datos de Indicador'!J102)&gt;T$302,10,IF(LOG('Datos de Indicador'!J102)&lt;T$301,0,10-(T$302-LOG('Datos de Indicador'!J102))/(T$302-T$301)*10))),1))</f>
        <v>10</v>
      </c>
      <c r="U99" s="307">
        <f>IF('Datos de Indicador'!J102="No dato","x",IF('Datos de Indicador'!J102="No dato","x", ('Datos de Indicador'!J102)/'Datos de Indicador'!AX102))</f>
        <v>3.0869284456575197E-4</v>
      </c>
      <c r="V99" s="289">
        <f t="shared" si="25"/>
        <v>10</v>
      </c>
      <c r="W99" s="292">
        <f t="shared" si="26"/>
        <v>10</v>
      </c>
      <c r="X99" s="289">
        <f>IF('Datos de Indicador'!K102="No dato","x",ROUND(IF('Datos de Indicador'!K102=0,0,IF(LOG('Datos de Indicador'!K102)&gt;X$302,10,IF(LOG('Datos de Indicador'!K102)&lt;X$301,0,10-(X$302-LOG('Datos de Indicador'!K102))/(X$302-X$301)*10))),1))</f>
        <v>10</v>
      </c>
      <c r="Y99" s="310">
        <f>IF('Datos de Indicador'!K102="No dato","x",IF('Datos de Indicador'!K102="No dato","x", ('Datos de Indicador'!K102)/'Datos de Indicador'!AX102))</f>
        <v>9.5079769709900772E-4</v>
      </c>
      <c r="Z99" s="289">
        <f t="shared" si="27"/>
        <v>10</v>
      </c>
      <c r="AA99" s="291">
        <f t="shared" si="28"/>
        <v>10</v>
      </c>
      <c r="AB99" s="155">
        <f t="shared" si="29"/>
        <v>10</v>
      </c>
      <c r="AC99" s="155">
        <v>0.36000001430511502</v>
      </c>
      <c r="AD99" s="155">
        <f t="shared" si="30"/>
        <v>7.6595747724492569E-2</v>
      </c>
      <c r="AE99" s="155">
        <v>-0.42179998755455</v>
      </c>
      <c r="AF99" s="155">
        <f t="shared" si="31"/>
        <v>0.42179998755455</v>
      </c>
      <c r="AG99" s="155">
        <f t="shared" si="32"/>
        <v>4.3073910415503232</v>
      </c>
      <c r="AH99" s="159">
        <f t="shared" si="33"/>
        <v>5.7306644648791361</v>
      </c>
      <c r="AI99" s="12"/>
      <c r="AJ99" s="12"/>
      <c r="AK99" s="12"/>
    </row>
    <row r="100" spans="1:37">
      <c r="A100" s="48" t="s">
        <v>170</v>
      </c>
      <c r="B100" s="46" t="s">
        <v>207</v>
      </c>
      <c r="C100" s="160">
        <v>708</v>
      </c>
      <c r="D100" s="285">
        <f>IF('Datos de Indicador'!E103="No dato","x",ROUND(IF('Datos de Indicador'!E103=0,0,IF(LOG('Datos de Indicador'!E103)&gt;D$302,10,IF(LOG('Datos de Indicador'!E103)&lt;D$301,0,10-(D$302-LOG('Datos de Indicador'!E103))/(D$302-D$301)*10))),1))</f>
        <v>0</v>
      </c>
      <c r="E100" s="153">
        <f>IF('Datos de Indicador'!E103="No dato","x",IF('Datos de Indicador'!E103="No dato","x", ('Datos de Indicador'!E103)/'Datos de Indicador'!AX103))</f>
        <v>0</v>
      </c>
      <c r="F100" s="154">
        <f t="shared" si="17"/>
        <v>0</v>
      </c>
      <c r="G100" s="155">
        <f t="shared" si="18"/>
        <v>0</v>
      </c>
      <c r="H100" s="285">
        <f>IF('Datos de Indicador'!F103="No dato","x",ROUND(IF('Datos de Indicador'!F103=0,0,IF(LOG('Datos de Indicador'!F103*1/40)&gt;H$302,10,IF(LOG('Datos de Indicador'!F103*1/40)&lt;H$301,0,10-(H$302-LOG('Datos de Indicador'!F103*1/40))/(H$302-H$301)*10))),1))</f>
        <v>0</v>
      </c>
      <c r="I100" s="153">
        <f>IF('Datos de Indicador'!F103="No dato","x",IF('Datos de Indicador'!F103="No dato","x",( 'Datos de Indicador'!F103*1/40)/'Datos de Indicador'!AX103))</f>
        <v>0</v>
      </c>
      <c r="J100" s="154">
        <f t="shared" si="19"/>
        <v>0</v>
      </c>
      <c r="K100" s="156">
        <f t="shared" si="20"/>
        <v>0</v>
      </c>
      <c r="L100" s="286">
        <f>IF('Datos de Indicador'!G103="No dato","x",ROUND(IF('Datos de Indicador'!G103=0,0,IF(LOG('Datos de Indicador'!G103)&gt;L$302,10,IF(LOG('Datos de Indicador'!G103)&lt;L$301,0,10-(L$302-LOG('Datos de Indicador'!G103))/(L$302-L$301)*10))),1))</f>
        <v>0</v>
      </c>
      <c r="M100" s="157">
        <f>IF('Datos de Indicador'!G103="No dato","x",IF('Datos de Indicador'!G103="No dato","x", 'Datos de Indicador'!G103/'Datos de Indicador'!AX103))</f>
        <v>0</v>
      </c>
      <c r="N100" s="158">
        <f t="shared" si="21"/>
        <v>0</v>
      </c>
      <c r="O100" s="156">
        <f t="shared" si="22"/>
        <v>0</v>
      </c>
      <c r="P100" s="155">
        <f t="shared" si="23"/>
        <v>0</v>
      </c>
      <c r="Q100" s="285">
        <f>IF('Datos de Indicador'!I103="No dato","x",ROUND(IF('Datos de Indicador'!I103=0,0,IF(LOG('Datos de Indicador'!I103)&gt;Q$302,10,IF(LOG('Datos de Indicador'!I103)&lt;Q$301,0,10-(Q$302-LOG('Datos de Indicador'!I103))/(Q$302-Q$301)*10))),1))</f>
        <v>10</v>
      </c>
      <c r="R100" s="153">
        <f>IF('Datos de Indicador'!I103="No dato","x",IF('Datos de Indicador'!I103="No dato","x",( 'Datos de Indicador'!I103)/'Datos de Indicador'!AX103))</f>
        <v>1.4114658072408198E-2</v>
      </c>
      <c r="S100" s="154">
        <f t="shared" si="24"/>
        <v>10</v>
      </c>
      <c r="T100" s="289">
        <f>IF('Datos de Indicador'!J103="No dato","x",ROUND(IF('Datos de Indicador'!J103=0,0,IF(LOG('Datos de Indicador'!J103)&gt;T$302,10,IF(LOG('Datos de Indicador'!J103)&lt;T$301,0,10-(T$302-LOG('Datos de Indicador'!J103))/(T$302-T$301)*10))),1))</f>
        <v>10</v>
      </c>
      <c r="U100" s="307">
        <f>IF('Datos de Indicador'!J103="No dato","x",IF('Datos de Indicador'!J103="No dato","x", ('Datos de Indicador'!J103)/'Datos de Indicador'!AX103))</f>
        <v>3.3808225226513122E-4</v>
      </c>
      <c r="V100" s="289">
        <f t="shared" si="25"/>
        <v>10</v>
      </c>
      <c r="W100" s="292">
        <f t="shared" si="26"/>
        <v>10</v>
      </c>
      <c r="X100" s="289">
        <f>IF('Datos de Indicador'!K103="No dato","x",ROUND(IF('Datos de Indicador'!K103=0,0,IF(LOG('Datos de Indicador'!K103)&gt;X$302,10,IF(LOG('Datos de Indicador'!K103)&lt;X$301,0,10-(X$302-LOG('Datos de Indicador'!K103))/(X$302-X$301)*10))),1))</f>
        <v>10</v>
      </c>
      <c r="Y100" s="310">
        <f>IF('Datos de Indicador'!K103="No dato","x",IF('Datos de Indicador'!K103="No dato","x", ('Datos de Indicador'!K103)/'Datos de Indicador'!AX103))</f>
        <v>9.8699711859369659E-4</v>
      </c>
      <c r="Z100" s="289">
        <f t="shared" si="27"/>
        <v>10</v>
      </c>
      <c r="AA100" s="291">
        <f t="shared" si="28"/>
        <v>10</v>
      </c>
      <c r="AB100" s="155">
        <f t="shared" si="29"/>
        <v>10</v>
      </c>
      <c r="AC100" s="155">
        <v>0</v>
      </c>
      <c r="AD100" s="155">
        <f t="shared" si="30"/>
        <v>0</v>
      </c>
      <c r="AE100" s="155">
        <v>-0.499280005693436</v>
      </c>
      <c r="AF100" s="155">
        <f t="shared" si="31"/>
        <v>0.499280005693436</v>
      </c>
      <c r="AG100" s="155">
        <f t="shared" si="32"/>
        <v>6.2036225065445318</v>
      </c>
      <c r="AH100" s="159">
        <f t="shared" si="33"/>
        <v>4.367270417757422</v>
      </c>
      <c r="AI100" s="12"/>
      <c r="AJ100" s="12"/>
      <c r="AK100" s="12"/>
    </row>
    <row r="101" spans="1:37">
      <c r="A101" s="48" t="s">
        <v>170</v>
      </c>
      <c r="B101" s="46" t="s">
        <v>208</v>
      </c>
      <c r="C101" s="160">
        <v>709</v>
      </c>
      <c r="D101" s="285">
        <f>IF('Datos de Indicador'!E104="No dato","x",ROUND(IF('Datos de Indicador'!E104=0,0,IF(LOG('Datos de Indicador'!E104)&gt;D$302,10,IF(LOG('Datos de Indicador'!E104)&lt;D$301,0,10-(D$302-LOG('Datos de Indicador'!E104))/(D$302-D$301)*10))),1))</f>
        <v>10</v>
      </c>
      <c r="E101" s="153">
        <f>IF('Datos de Indicador'!E104="No dato","x",IF('Datos de Indicador'!E104="No dato","x", ('Datos de Indicador'!E104)/'Datos de Indicador'!AX104))</f>
        <v>1.6017751040310779E-2</v>
      </c>
      <c r="F101" s="154">
        <f t="shared" si="17"/>
        <v>10</v>
      </c>
      <c r="G101" s="155">
        <f t="shared" si="18"/>
        <v>10</v>
      </c>
      <c r="H101" s="285">
        <f>IF('Datos de Indicador'!F104="No dato","x",ROUND(IF('Datos de Indicador'!F104=0,0,IF(LOG('Datos de Indicador'!F104*1/40)&gt;H$302,10,IF(LOG('Datos de Indicador'!F104*1/40)&lt;H$301,0,10-(H$302-LOG('Datos de Indicador'!F104*1/40))/(H$302-H$301)*10))),1))</f>
        <v>0</v>
      </c>
      <c r="I101" s="153">
        <f>IF('Datos de Indicador'!F104="No dato","x",IF('Datos de Indicador'!F104="No dato","x",( 'Datos de Indicador'!F104*1/40)/'Datos de Indicador'!AX104))</f>
        <v>0</v>
      </c>
      <c r="J101" s="154">
        <f t="shared" si="19"/>
        <v>0</v>
      </c>
      <c r="K101" s="156">
        <f t="shared" si="20"/>
        <v>0</v>
      </c>
      <c r="L101" s="286">
        <f>IF('Datos de Indicador'!G104="No dato","x",ROUND(IF('Datos de Indicador'!G104=0,0,IF(LOG('Datos de Indicador'!G104)&gt;L$302,10,IF(LOG('Datos de Indicador'!G104)&lt;L$301,0,10-(L$302-LOG('Datos de Indicador'!G104))/(L$302-L$301)*10))),1))</f>
        <v>0</v>
      </c>
      <c r="M101" s="157">
        <f>IF('Datos de Indicador'!G104="No dato","x",IF('Datos de Indicador'!G104="No dato","x", 'Datos de Indicador'!G104/'Datos de Indicador'!AX104))</f>
        <v>0</v>
      </c>
      <c r="N101" s="158">
        <f t="shared" si="21"/>
        <v>0</v>
      </c>
      <c r="O101" s="156">
        <f t="shared" si="22"/>
        <v>0</v>
      </c>
      <c r="P101" s="155">
        <f t="shared" si="23"/>
        <v>0</v>
      </c>
      <c r="Q101" s="285">
        <f>IF('Datos de Indicador'!I104="No dato","x",ROUND(IF('Datos de Indicador'!I104=0,0,IF(LOG('Datos de Indicador'!I104)&gt;Q$302,10,IF(LOG('Datos de Indicador'!I104)&lt;Q$301,0,10-(Q$302-LOG('Datos de Indicador'!I104))/(Q$302-Q$301)*10))),1))</f>
        <v>10</v>
      </c>
      <c r="R101" s="153">
        <f>IF('Datos de Indicador'!I104="No dato","x",IF('Datos de Indicador'!I104="No dato","x",( 'Datos de Indicador'!I104)/'Datos de Indicador'!AX104))</f>
        <v>0.11583363120730004</v>
      </c>
      <c r="S101" s="154">
        <f t="shared" si="24"/>
        <v>10</v>
      </c>
      <c r="T101" s="289">
        <f>IF('Datos de Indicador'!J104="No dato","x",ROUND(IF('Datos de Indicador'!J104=0,0,IF(LOG('Datos de Indicador'!J104)&gt;T$302,10,IF(LOG('Datos de Indicador'!J104)&lt;T$301,0,10-(T$302-LOG('Datos de Indicador'!J104))/(T$302-T$301)*10))),1))</f>
        <v>10</v>
      </c>
      <c r="U101" s="307">
        <f>IF('Datos de Indicador'!J104="No dato","x",IF('Datos de Indicador'!J104="No dato","x", ('Datos de Indicador'!J104)/'Datos de Indicador'!AX104))</f>
        <v>3.1315546323336006E-4</v>
      </c>
      <c r="V101" s="289">
        <f t="shared" si="25"/>
        <v>10</v>
      </c>
      <c r="W101" s="292">
        <f t="shared" si="26"/>
        <v>10</v>
      </c>
      <c r="X101" s="289">
        <f>IF('Datos de Indicador'!K104="No dato","x",ROUND(IF('Datos de Indicador'!K104=0,0,IF(LOG('Datos de Indicador'!K104)&gt;X$302,10,IF(LOG('Datos de Indicador'!K104)&lt;X$301,0,10-(X$302-LOG('Datos de Indicador'!K104))/(X$302-X$301)*10))),1))</f>
        <v>10</v>
      </c>
      <c r="Y101" s="310">
        <f>IF('Datos de Indicador'!K104="No dato","x",IF('Datos de Indicador'!K104="No dato","x", ('Datos de Indicador'!K104)/'Datos de Indicador'!AX104))</f>
        <v>9.5656723076007638E-4</v>
      </c>
      <c r="Z101" s="289">
        <f t="shared" si="27"/>
        <v>10</v>
      </c>
      <c r="AA101" s="291">
        <f t="shared" si="28"/>
        <v>10</v>
      </c>
      <c r="AB101" s="155">
        <f t="shared" si="29"/>
        <v>10</v>
      </c>
      <c r="AC101" s="155">
        <v>0</v>
      </c>
      <c r="AD101" s="155">
        <f t="shared" si="30"/>
        <v>0</v>
      </c>
      <c r="AE101" s="155">
        <v>-0.38600000739097601</v>
      </c>
      <c r="AF101" s="155">
        <f t="shared" si="31"/>
        <v>0.38600000739097601</v>
      </c>
      <c r="AG101" s="155">
        <f t="shared" si="32"/>
        <v>3.4312290263240119</v>
      </c>
      <c r="AH101" s="159">
        <f t="shared" si="33"/>
        <v>5.5718715043873352</v>
      </c>
      <c r="AI101" s="12"/>
      <c r="AJ101" s="12"/>
      <c r="AK101" s="12"/>
    </row>
    <row r="102" spans="1:37">
      <c r="A102" s="48" t="s">
        <v>170</v>
      </c>
      <c r="B102" s="46" t="s">
        <v>23</v>
      </c>
      <c r="C102" s="160">
        <v>710</v>
      </c>
      <c r="D102" s="285">
        <f>IF('Datos de Indicador'!E105="No dato","x",ROUND(IF('Datos de Indicador'!E105=0,0,IF(LOG('Datos de Indicador'!E105)&gt;D$302,10,IF(LOG('Datos de Indicador'!E105)&lt;D$301,0,10-(D$302-LOG('Datos de Indicador'!E105))/(D$302-D$301)*10))),1))</f>
        <v>10</v>
      </c>
      <c r="E102" s="153">
        <f>IF('Datos de Indicador'!E105="No dato","x",IF('Datos de Indicador'!E105="No dato","x", ('Datos de Indicador'!E105)/'Datos de Indicador'!AX105))</f>
        <v>6.4462213756653661E-2</v>
      </c>
      <c r="F102" s="154">
        <f t="shared" si="17"/>
        <v>10</v>
      </c>
      <c r="G102" s="155">
        <f t="shared" si="18"/>
        <v>10</v>
      </c>
      <c r="H102" s="285">
        <f>IF('Datos de Indicador'!F105="No dato","x",ROUND(IF('Datos de Indicador'!F105=0,0,IF(LOG('Datos de Indicador'!F105*1/40)&gt;H$302,10,IF(LOG('Datos de Indicador'!F105*1/40)&lt;H$301,0,10-(H$302-LOG('Datos de Indicador'!F105*1/40))/(H$302-H$301)*10))),1))</f>
        <v>0</v>
      </c>
      <c r="I102" s="153">
        <f>IF('Datos de Indicador'!F105="No dato","x",IF('Datos de Indicador'!F105="No dato","x",( 'Datos de Indicador'!F105*1/40)/'Datos de Indicador'!AX105))</f>
        <v>0</v>
      </c>
      <c r="J102" s="154">
        <f t="shared" si="19"/>
        <v>0</v>
      </c>
      <c r="K102" s="156">
        <f t="shared" si="20"/>
        <v>0</v>
      </c>
      <c r="L102" s="286">
        <f>IF('Datos de Indicador'!G105="No dato","x",ROUND(IF('Datos de Indicador'!G105=0,0,IF(LOG('Datos de Indicador'!G105)&gt;L$302,10,IF(LOG('Datos de Indicador'!G105)&lt;L$301,0,10-(L$302-LOG('Datos de Indicador'!G105))/(L$302-L$301)*10))),1))</f>
        <v>0</v>
      </c>
      <c r="M102" s="157">
        <f>IF('Datos de Indicador'!G105="No dato","x",IF('Datos de Indicador'!G105="No dato","x", 'Datos de Indicador'!G105/'Datos de Indicador'!AX105))</f>
        <v>0</v>
      </c>
      <c r="N102" s="158">
        <f t="shared" si="21"/>
        <v>0</v>
      </c>
      <c r="O102" s="156">
        <f t="shared" si="22"/>
        <v>0</v>
      </c>
      <c r="P102" s="155">
        <f t="shared" si="23"/>
        <v>0</v>
      </c>
      <c r="Q102" s="285">
        <f>IF('Datos de Indicador'!I105="No dato","x",ROUND(IF('Datos de Indicador'!I105=0,0,IF(LOG('Datos de Indicador'!I105)&gt;Q$302,10,IF(LOG('Datos de Indicador'!I105)&lt;Q$301,0,10-(Q$302-LOG('Datos de Indicador'!I105))/(Q$302-Q$301)*10))),1))</f>
        <v>0</v>
      </c>
      <c r="R102" s="153">
        <f>IF('Datos de Indicador'!I105="No dato","x",IF('Datos de Indicador'!I105="No dato","x",( 'Datos de Indicador'!I105)/'Datos de Indicador'!AX105))</f>
        <v>0</v>
      </c>
      <c r="S102" s="154">
        <f t="shared" si="24"/>
        <v>0</v>
      </c>
      <c r="T102" s="289">
        <f>IF('Datos de Indicador'!J105="No dato","x",ROUND(IF('Datos de Indicador'!J105=0,0,IF(LOG('Datos de Indicador'!J105)&gt;T$302,10,IF(LOG('Datos de Indicador'!J105)&lt;T$301,0,10-(T$302-LOG('Datos de Indicador'!J105))/(T$302-T$301)*10))),1))</f>
        <v>10</v>
      </c>
      <c r="U102" s="307">
        <f>IF('Datos de Indicador'!J105="No dato","x",IF('Datos de Indicador'!J105="No dato","x", ('Datos de Indicador'!J105)/'Datos de Indicador'!AX105))</f>
        <v>3.5353440106364418E-4</v>
      </c>
      <c r="V102" s="289">
        <f t="shared" si="25"/>
        <v>10</v>
      </c>
      <c r="W102" s="292">
        <f t="shared" si="26"/>
        <v>10</v>
      </c>
      <c r="X102" s="289">
        <f>IF('Datos de Indicador'!K105="No dato","x",ROUND(IF('Datos de Indicador'!K105=0,0,IF(LOG('Datos de Indicador'!K105)&gt;X$302,10,IF(LOG('Datos de Indicador'!K105)&lt;X$301,0,10-(X$302-LOG('Datos de Indicador'!K105))/(X$302-X$301)*10))),1))</f>
        <v>10</v>
      </c>
      <c r="Y102" s="310">
        <f>IF('Datos de Indicador'!K105="No dato","x",IF('Datos de Indicador'!K105="No dato","x", ('Datos de Indicador'!K105)/'Datos de Indicador'!AX105))</f>
        <v>1.0059857520437533E-3</v>
      </c>
      <c r="Z102" s="289">
        <f t="shared" si="27"/>
        <v>10</v>
      </c>
      <c r="AA102" s="291">
        <f t="shared" si="28"/>
        <v>10</v>
      </c>
      <c r="AB102" s="155">
        <f t="shared" si="29"/>
        <v>0</v>
      </c>
      <c r="AC102" s="155">
        <v>0</v>
      </c>
      <c r="AD102" s="155">
        <f t="shared" si="30"/>
        <v>0</v>
      </c>
      <c r="AE102" s="155">
        <v>-0.49820002913474998</v>
      </c>
      <c r="AF102" s="155">
        <f t="shared" si="31"/>
        <v>0.49820002913474998</v>
      </c>
      <c r="AG102" s="155">
        <f t="shared" si="32"/>
        <v>6.177191362344673</v>
      </c>
      <c r="AH102" s="159">
        <f t="shared" si="33"/>
        <v>6.029531893724112</v>
      </c>
      <c r="AI102" s="12"/>
      <c r="AJ102" s="12"/>
      <c r="AK102" s="12"/>
    </row>
    <row r="103" spans="1:37">
      <c r="A103" s="48" t="s">
        <v>170</v>
      </c>
      <c r="B103" s="46" t="s">
        <v>197</v>
      </c>
      <c r="C103" s="160">
        <v>711</v>
      </c>
      <c r="D103" s="285">
        <f>IF('Datos de Indicador'!E106="No dato","x",ROUND(IF('Datos de Indicador'!E106=0,0,IF(LOG('Datos de Indicador'!E106)&gt;D$302,10,IF(LOG('Datos de Indicador'!E106)&lt;D$301,0,10-(D$302-LOG('Datos de Indicador'!E106))/(D$302-D$301)*10))),1))</f>
        <v>10</v>
      </c>
      <c r="E103" s="153">
        <f>IF('Datos de Indicador'!E106="No dato","x",IF('Datos de Indicador'!E106="No dato","x", ('Datos de Indicador'!E106)/'Datos de Indicador'!AX106))</f>
        <v>4.7983265162352372E-3</v>
      </c>
      <c r="F103" s="154">
        <f t="shared" si="17"/>
        <v>10</v>
      </c>
      <c r="G103" s="155">
        <f t="shared" si="18"/>
        <v>10</v>
      </c>
      <c r="H103" s="285">
        <f>IF('Datos de Indicador'!F106="No dato","x",ROUND(IF('Datos de Indicador'!F106=0,0,IF(LOG('Datos de Indicador'!F106*1/40)&gt;H$302,10,IF(LOG('Datos de Indicador'!F106*1/40)&lt;H$301,0,10-(H$302-LOG('Datos de Indicador'!F106*1/40))/(H$302-H$301)*10))),1))</f>
        <v>0</v>
      </c>
      <c r="I103" s="153">
        <f>IF('Datos de Indicador'!F106="No dato","x",IF('Datos de Indicador'!F106="No dato","x",( 'Datos de Indicador'!F106*1/40)/'Datos de Indicador'!AX106))</f>
        <v>0</v>
      </c>
      <c r="J103" s="154">
        <f t="shared" si="19"/>
        <v>0</v>
      </c>
      <c r="K103" s="156">
        <f t="shared" si="20"/>
        <v>0</v>
      </c>
      <c r="L103" s="286">
        <f>IF('Datos de Indicador'!G106="No dato","x",ROUND(IF('Datos de Indicador'!G106=0,0,IF(LOG('Datos de Indicador'!G106)&gt;L$302,10,IF(LOG('Datos de Indicador'!G106)&lt;L$301,0,10-(L$302-LOG('Datos de Indicador'!G106))/(L$302-L$301)*10))),1))</f>
        <v>0</v>
      </c>
      <c r="M103" s="157">
        <f>IF('Datos de Indicador'!G106="No dato","x",IF('Datos de Indicador'!G106="No dato","x", 'Datos de Indicador'!G106/'Datos de Indicador'!AX106))</f>
        <v>0</v>
      </c>
      <c r="N103" s="158">
        <f t="shared" si="21"/>
        <v>0</v>
      </c>
      <c r="O103" s="156">
        <f t="shared" si="22"/>
        <v>0</v>
      </c>
      <c r="P103" s="155">
        <f t="shared" si="23"/>
        <v>0</v>
      </c>
      <c r="Q103" s="285">
        <f>IF('Datos de Indicador'!I106="No dato","x",ROUND(IF('Datos de Indicador'!I106=0,0,IF(LOG('Datos de Indicador'!I106)&gt;Q$302,10,IF(LOG('Datos de Indicador'!I106)&lt;Q$301,0,10-(Q$302-LOG('Datos de Indicador'!I106))/(Q$302-Q$301)*10))),1))</f>
        <v>10</v>
      </c>
      <c r="R103" s="153">
        <f>IF('Datos de Indicador'!I106="No dato","x",IF('Datos de Indicador'!I106="No dato","x",( 'Datos de Indicador'!I106)/'Datos de Indicador'!AX106))</f>
        <v>0.1045927352977119</v>
      </c>
      <c r="S103" s="154">
        <f t="shared" si="24"/>
        <v>10</v>
      </c>
      <c r="T103" s="289">
        <f>IF('Datos de Indicador'!J106="No dato","x",ROUND(IF('Datos de Indicador'!J106=0,0,IF(LOG('Datos de Indicador'!J106)&gt;T$302,10,IF(LOG('Datos de Indicador'!J106)&lt;T$301,0,10-(T$302-LOG('Datos de Indicador'!J106))/(T$302-T$301)*10))),1))</f>
        <v>10</v>
      </c>
      <c r="U103" s="307">
        <f>IF('Datos de Indicador'!J106="No dato","x",IF('Datos de Indicador'!J106="No dato","x", ('Datos de Indicador'!J106)/'Datos de Indicador'!AX106))</f>
        <v>3.1992437693640328E-4</v>
      </c>
      <c r="V103" s="289">
        <f t="shared" si="25"/>
        <v>10</v>
      </c>
      <c r="W103" s="292">
        <f t="shared" si="26"/>
        <v>10</v>
      </c>
      <c r="X103" s="289">
        <f>IF('Datos de Indicador'!K106="No dato","x",ROUND(IF('Datos de Indicador'!K106=0,0,IF(LOG('Datos de Indicador'!K106)&gt;X$302,10,IF(LOG('Datos de Indicador'!K106)&lt;X$301,0,10-(X$302-LOG('Datos de Indicador'!K106))/(X$302-X$301)*10))),1))</f>
        <v>10</v>
      </c>
      <c r="Y103" s="310">
        <f>IF('Datos de Indicador'!K106="No dato","x",IF('Datos de Indicador'!K106="No dato","x", ('Datos de Indicador'!K106)/'Datos de Indicador'!AX106))</f>
        <v>9.649931924036511E-4</v>
      </c>
      <c r="Z103" s="289">
        <f t="shared" si="27"/>
        <v>10</v>
      </c>
      <c r="AA103" s="291">
        <f t="shared" si="28"/>
        <v>10</v>
      </c>
      <c r="AB103" s="155">
        <f t="shared" si="29"/>
        <v>10</v>
      </c>
      <c r="AC103" s="155">
        <v>0</v>
      </c>
      <c r="AD103" s="155">
        <f t="shared" si="30"/>
        <v>0</v>
      </c>
      <c r="AE103" s="155">
        <v>-0.62619996070861805</v>
      </c>
      <c r="AF103" s="155">
        <f t="shared" si="31"/>
        <v>0.62619996070861805</v>
      </c>
      <c r="AG103" s="155">
        <f t="shared" si="32"/>
        <v>9.3098377348893155</v>
      </c>
      <c r="AH103" s="159">
        <f t="shared" si="33"/>
        <v>6.5516396224815523</v>
      </c>
      <c r="AI103" s="12"/>
      <c r="AJ103" s="12"/>
      <c r="AK103" s="12"/>
    </row>
    <row r="104" spans="1:37">
      <c r="A104" s="48" t="s">
        <v>170</v>
      </c>
      <c r="B104" s="46" t="s">
        <v>209</v>
      </c>
      <c r="C104" s="160">
        <v>712</v>
      </c>
      <c r="D104" s="285">
        <f>IF('Datos de Indicador'!E107="No dato","x",ROUND(IF('Datos de Indicador'!E107=0,0,IF(LOG('Datos de Indicador'!E107)&gt;D$302,10,IF(LOG('Datos de Indicador'!E107)&lt;D$301,0,10-(D$302-LOG('Datos de Indicador'!E107))/(D$302-D$301)*10))),1))</f>
        <v>10</v>
      </c>
      <c r="E104" s="153">
        <f>IF('Datos de Indicador'!E107="No dato","x",IF('Datos de Indicador'!E107="No dato","x", ('Datos de Indicador'!E107)/'Datos de Indicador'!AX107))</f>
        <v>2.5932937423822E-5</v>
      </c>
      <c r="F104" s="154">
        <f t="shared" si="17"/>
        <v>10</v>
      </c>
      <c r="G104" s="155">
        <f t="shared" si="18"/>
        <v>10</v>
      </c>
      <c r="H104" s="285">
        <f>IF('Datos de Indicador'!F107="No dato","x",ROUND(IF('Datos de Indicador'!F107=0,0,IF(LOG('Datos de Indicador'!F107*1/40)&gt;H$302,10,IF(LOG('Datos de Indicador'!F107*1/40)&lt;H$301,0,10-(H$302-LOG('Datos de Indicador'!F107*1/40))/(H$302-H$301)*10))),1))</f>
        <v>0</v>
      </c>
      <c r="I104" s="153">
        <f>IF('Datos de Indicador'!F107="No dato","x",IF('Datos de Indicador'!F107="No dato","x",( 'Datos de Indicador'!F107*1/40)/'Datos de Indicador'!AX107))</f>
        <v>0</v>
      </c>
      <c r="J104" s="154">
        <f t="shared" si="19"/>
        <v>0</v>
      </c>
      <c r="K104" s="156">
        <f t="shared" si="20"/>
        <v>0</v>
      </c>
      <c r="L104" s="286">
        <f>IF('Datos de Indicador'!G107="No dato","x",ROUND(IF('Datos de Indicador'!G107=0,0,IF(LOG('Datos de Indicador'!G107)&gt;L$302,10,IF(LOG('Datos de Indicador'!G107)&lt;L$301,0,10-(L$302-LOG('Datos de Indicador'!G107))/(L$302-L$301)*10))),1))</f>
        <v>0</v>
      </c>
      <c r="M104" s="157">
        <f>IF('Datos de Indicador'!G107="No dato","x",IF('Datos de Indicador'!G107="No dato","x", 'Datos de Indicador'!G107/'Datos de Indicador'!AX107))</f>
        <v>0</v>
      </c>
      <c r="N104" s="158">
        <f t="shared" si="21"/>
        <v>0</v>
      </c>
      <c r="O104" s="156">
        <f t="shared" si="22"/>
        <v>0</v>
      </c>
      <c r="P104" s="155">
        <f t="shared" si="23"/>
        <v>0</v>
      </c>
      <c r="Q104" s="285">
        <f>IF('Datos de Indicador'!I107="No dato","x",ROUND(IF('Datos de Indicador'!I107=0,0,IF(LOG('Datos de Indicador'!I107)&gt;Q$302,10,IF(LOG('Datos de Indicador'!I107)&lt;Q$301,0,10-(Q$302-LOG('Datos de Indicador'!I107))/(Q$302-Q$301)*10))),1))</f>
        <v>10</v>
      </c>
      <c r="R104" s="153">
        <f>IF('Datos de Indicador'!I107="No dato","x",IF('Datos de Indicador'!I107="No dato","x",( 'Datos de Indicador'!I107)/'Datos de Indicador'!AX107))</f>
        <v>0.10165711470138222</v>
      </c>
      <c r="S104" s="154">
        <f t="shared" si="24"/>
        <v>10</v>
      </c>
      <c r="T104" s="289">
        <f>IF('Datos de Indicador'!J107="No dato","x",ROUND(IF('Datos de Indicador'!J107=0,0,IF(LOG('Datos de Indicador'!J107)&gt;T$302,10,IF(LOG('Datos de Indicador'!J107)&lt;T$301,0,10-(T$302-LOG('Datos de Indicador'!J107))/(T$302-T$301)*10))),1))</f>
        <v>10</v>
      </c>
      <c r="U104" s="307">
        <f>IF('Datos de Indicador'!J107="No dato","x",IF('Datos de Indicador'!J107="No dato","x", ('Datos de Indicador'!J107)/'Datos de Indicador'!AX107))</f>
        <v>3.2504343767018488E-4</v>
      </c>
      <c r="V104" s="289">
        <f t="shared" si="25"/>
        <v>10</v>
      </c>
      <c r="W104" s="292">
        <f t="shared" si="26"/>
        <v>10</v>
      </c>
      <c r="X104" s="289">
        <f>IF('Datos de Indicador'!K107="No dato","x",ROUND(IF('Datos de Indicador'!K107=0,0,IF(LOG('Datos de Indicador'!K107)&gt;X$302,10,IF(LOG('Datos de Indicador'!K107)&lt;X$301,0,10-(X$302-LOG('Datos de Indicador'!K107))/(X$302-X$301)*10))),1))</f>
        <v>10</v>
      </c>
      <c r="Y104" s="310">
        <f>IF('Datos de Indicador'!K107="No dato","x",IF('Datos de Indicador'!K107="No dato","x", ('Datos de Indicador'!K107)/'Datos de Indicador'!AX107))</f>
        <v>9.6775477619921735E-4</v>
      </c>
      <c r="Z104" s="289">
        <f t="shared" si="27"/>
        <v>10</v>
      </c>
      <c r="AA104" s="291">
        <f t="shared" si="28"/>
        <v>10</v>
      </c>
      <c r="AB104" s="155">
        <f t="shared" si="29"/>
        <v>10</v>
      </c>
      <c r="AC104" s="155">
        <v>0</v>
      </c>
      <c r="AD104" s="155">
        <f t="shared" si="30"/>
        <v>0</v>
      </c>
      <c r="AE104" s="155">
        <v>-0.61339998245239302</v>
      </c>
      <c r="AF104" s="155">
        <f t="shared" si="31"/>
        <v>0.61339998245239302</v>
      </c>
      <c r="AG104" s="155">
        <f t="shared" si="32"/>
        <v>8.9965734623230968</v>
      </c>
      <c r="AH104" s="159">
        <f t="shared" si="33"/>
        <v>6.4994289103871834</v>
      </c>
      <c r="AI104" s="12"/>
      <c r="AJ104" s="12"/>
      <c r="AK104" s="12"/>
    </row>
    <row r="105" spans="1:37">
      <c r="A105" s="48" t="s">
        <v>170</v>
      </c>
      <c r="B105" s="46" t="s">
        <v>210</v>
      </c>
      <c r="C105" s="160">
        <v>713</v>
      </c>
      <c r="D105" s="285">
        <f>IF('Datos de Indicador'!E108="No dato","x",ROUND(IF('Datos de Indicador'!E108=0,0,IF(LOG('Datos de Indicador'!E108)&gt;D$302,10,IF(LOG('Datos de Indicador'!E108)&lt;D$301,0,10-(D$302-LOG('Datos de Indicador'!E108))/(D$302-D$301)*10))),1))</f>
        <v>10</v>
      </c>
      <c r="E105" s="153">
        <f>IF('Datos de Indicador'!E108="No dato","x",IF('Datos de Indicador'!E108="No dato","x", ('Datos de Indicador'!E108)/'Datos de Indicador'!AX108))</f>
        <v>2.777948643666575E-4</v>
      </c>
      <c r="F105" s="154">
        <f t="shared" si="17"/>
        <v>10</v>
      </c>
      <c r="G105" s="155">
        <f t="shared" si="18"/>
        <v>10</v>
      </c>
      <c r="H105" s="285">
        <f>IF('Datos de Indicador'!F108="No dato","x",ROUND(IF('Datos de Indicador'!F108=0,0,IF(LOG('Datos de Indicador'!F108*1/40)&gt;H$302,10,IF(LOG('Datos de Indicador'!F108*1/40)&lt;H$301,0,10-(H$302-LOG('Datos de Indicador'!F108*1/40))/(H$302-H$301)*10))),1))</f>
        <v>0</v>
      </c>
      <c r="I105" s="153">
        <f>IF('Datos de Indicador'!F108="No dato","x",IF('Datos de Indicador'!F108="No dato","x",( 'Datos de Indicador'!F108*1/40)/'Datos de Indicador'!AX108))</f>
        <v>0</v>
      </c>
      <c r="J105" s="154">
        <f t="shared" si="19"/>
        <v>0</v>
      </c>
      <c r="K105" s="156">
        <f t="shared" si="20"/>
        <v>0</v>
      </c>
      <c r="L105" s="286">
        <f>IF('Datos de Indicador'!G108="No dato","x",ROUND(IF('Datos de Indicador'!G108=0,0,IF(LOG('Datos de Indicador'!G108)&gt;L$302,10,IF(LOG('Datos de Indicador'!G108)&lt;L$301,0,10-(L$302-LOG('Datos de Indicador'!G108))/(L$302-L$301)*10))),1))</f>
        <v>0</v>
      </c>
      <c r="M105" s="157">
        <f>IF('Datos de Indicador'!G108="No dato","x",IF('Datos de Indicador'!G108="No dato","x", 'Datos de Indicador'!G108/'Datos de Indicador'!AX108))</f>
        <v>0</v>
      </c>
      <c r="N105" s="158">
        <f t="shared" si="21"/>
        <v>0</v>
      </c>
      <c r="O105" s="156">
        <f t="shared" si="22"/>
        <v>0</v>
      </c>
      <c r="P105" s="155">
        <f t="shared" si="23"/>
        <v>0</v>
      </c>
      <c r="Q105" s="285">
        <f>IF('Datos de Indicador'!I108="No dato","x",ROUND(IF('Datos de Indicador'!I108=0,0,IF(LOG('Datos de Indicador'!I108)&gt;Q$302,10,IF(LOG('Datos de Indicador'!I108)&lt;Q$301,0,10-(Q$302-LOG('Datos de Indicador'!I108))/(Q$302-Q$301)*10))),1))</f>
        <v>0</v>
      </c>
      <c r="R105" s="153">
        <f>IF('Datos de Indicador'!I108="No dato","x",IF('Datos de Indicador'!I108="No dato","x",( 'Datos de Indicador'!I108)/'Datos de Indicador'!AX108))</f>
        <v>0</v>
      </c>
      <c r="S105" s="154">
        <f t="shared" si="24"/>
        <v>0</v>
      </c>
      <c r="T105" s="289">
        <f>IF('Datos de Indicador'!J108="No dato","x",ROUND(IF('Datos de Indicador'!J108=0,0,IF(LOG('Datos de Indicador'!J108)&gt;T$302,10,IF(LOG('Datos de Indicador'!J108)&lt;T$301,0,10-(T$302-LOG('Datos de Indicador'!J108))/(T$302-T$301)*10))),1))</f>
        <v>10</v>
      </c>
      <c r="U105" s="307">
        <f>IF('Datos de Indicador'!J108="No dato","x",IF('Datos de Indicador'!J108="No dato","x", ('Datos de Indicador'!J108)/'Datos de Indicador'!AX108))</f>
        <v>3.2912738680355346E-4</v>
      </c>
      <c r="V105" s="289">
        <f t="shared" si="25"/>
        <v>10</v>
      </c>
      <c r="W105" s="292">
        <f t="shared" si="26"/>
        <v>10</v>
      </c>
      <c r="X105" s="289">
        <f>IF('Datos de Indicador'!K108="No dato","x",ROUND(IF('Datos de Indicador'!K108=0,0,IF(LOG('Datos de Indicador'!K108)&gt;X$302,10,IF(LOG('Datos de Indicador'!K108)&lt;X$301,0,10-(X$302-LOG('Datos de Indicador'!K108))/(X$302-X$301)*10))),1))</f>
        <v>10</v>
      </c>
      <c r="Y105" s="310">
        <f>IF('Datos de Indicador'!K108="No dato","x",IF('Datos de Indicador'!K108="No dato","x", ('Datos de Indicador'!K108)/'Datos de Indicador'!AX108))</f>
        <v>9.7638786141849686E-4</v>
      </c>
      <c r="Z105" s="289">
        <f t="shared" si="27"/>
        <v>10</v>
      </c>
      <c r="AA105" s="291">
        <f t="shared" si="28"/>
        <v>10</v>
      </c>
      <c r="AB105" s="155">
        <f t="shared" si="29"/>
        <v>0</v>
      </c>
      <c r="AC105" s="155">
        <v>0</v>
      </c>
      <c r="AD105" s="155">
        <f t="shared" si="30"/>
        <v>0</v>
      </c>
      <c r="AE105" s="155">
        <v>-0.59727996587753296</v>
      </c>
      <c r="AF105" s="155">
        <f t="shared" si="31"/>
        <v>0.59727996587753296</v>
      </c>
      <c r="AG105" s="155">
        <f t="shared" si="32"/>
        <v>8.602055193229706</v>
      </c>
      <c r="AH105" s="159">
        <f t="shared" si="33"/>
        <v>6.4336758655382837</v>
      </c>
      <c r="AI105" s="12"/>
      <c r="AJ105" s="12"/>
      <c r="AK105" s="12"/>
    </row>
    <row r="106" spans="1:37">
      <c r="A106" s="48" t="s">
        <v>170</v>
      </c>
      <c r="B106" s="46" t="s">
        <v>211</v>
      </c>
      <c r="C106" s="160">
        <v>714</v>
      </c>
      <c r="D106" s="285">
        <f>IF('Datos de Indicador'!E109="No dato","x",ROUND(IF('Datos de Indicador'!E109=0,0,IF(LOG('Datos de Indicador'!E109)&gt;D$302,10,IF(LOG('Datos de Indicador'!E109)&lt;D$301,0,10-(D$302-LOG('Datos de Indicador'!E109))/(D$302-D$301)*10))),1))</f>
        <v>10</v>
      </c>
      <c r="E106" s="153">
        <f>IF('Datos de Indicador'!E109="No dato","x",IF('Datos de Indicador'!E109="No dato","x", ('Datos de Indicador'!E109)/'Datos de Indicador'!AX109))</f>
        <v>1.9251460437179275E-3</v>
      </c>
      <c r="F106" s="154">
        <f t="shared" si="17"/>
        <v>10</v>
      </c>
      <c r="G106" s="155">
        <f t="shared" si="18"/>
        <v>10</v>
      </c>
      <c r="H106" s="285">
        <f>IF('Datos de Indicador'!F109="No dato","x",ROUND(IF('Datos de Indicador'!F109=0,0,IF(LOG('Datos de Indicador'!F109*1/40)&gt;H$302,10,IF(LOG('Datos de Indicador'!F109*1/40)&lt;H$301,0,10-(H$302-LOG('Datos de Indicador'!F109*1/40))/(H$302-H$301)*10))),1))</f>
        <v>0</v>
      </c>
      <c r="I106" s="153">
        <f>IF('Datos de Indicador'!F109="No dato","x",IF('Datos de Indicador'!F109="No dato","x",( 'Datos de Indicador'!F109*1/40)/'Datos de Indicador'!AX109))</f>
        <v>0</v>
      </c>
      <c r="J106" s="154">
        <f t="shared" si="19"/>
        <v>0</v>
      </c>
      <c r="K106" s="156">
        <f t="shared" si="20"/>
        <v>0</v>
      </c>
      <c r="L106" s="286">
        <f>IF('Datos de Indicador'!G109="No dato","x",ROUND(IF('Datos de Indicador'!G109=0,0,IF(LOG('Datos de Indicador'!G109)&gt;L$302,10,IF(LOG('Datos de Indicador'!G109)&lt;L$301,0,10-(L$302-LOG('Datos de Indicador'!G109))/(L$302-L$301)*10))),1))</f>
        <v>0</v>
      </c>
      <c r="M106" s="157">
        <f>IF('Datos de Indicador'!G109="No dato","x",IF('Datos de Indicador'!G109="No dato","x", 'Datos de Indicador'!G109/'Datos de Indicador'!AX109))</f>
        <v>0</v>
      </c>
      <c r="N106" s="158">
        <f t="shared" si="21"/>
        <v>0</v>
      </c>
      <c r="O106" s="156">
        <f t="shared" si="22"/>
        <v>0</v>
      </c>
      <c r="P106" s="155">
        <f t="shared" si="23"/>
        <v>0</v>
      </c>
      <c r="Q106" s="285">
        <f>IF('Datos de Indicador'!I109="No dato","x",ROUND(IF('Datos de Indicador'!I109=0,0,IF(LOG('Datos de Indicador'!I109)&gt;Q$302,10,IF(LOG('Datos de Indicador'!I109)&lt;Q$301,0,10-(Q$302-LOG('Datos de Indicador'!I109))/(Q$302-Q$301)*10))),1))</f>
        <v>10</v>
      </c>
      <c r="R106" s="153">
        <f>IF('Datos de Indicador'!I109="No dato","x",IF('Datos de Indicador'!I109="No dato","x",( 'Datos de Indicador'!I109)/'Datos de Indicador'!AX109))</f>
        <v>0.106203890078439</v>
      </c>
      <c r="S106" s="154">
        <f t="shared" si="24"/>
        <v>10</v>
      </c>
      <c r="T106" s="289">
        <f>IF('Datos de Indicador'!J109="No dato","x",ROUND(IF('Datos de Indicador'!J109=0,0,IF(LOG('Datos de Indicador'!J109)&gt;T$302,10,IF(LOG('Datos de Indicador'!J109)&lt;T$301,0,10-(T$302-LOG('Datos de Indicador'!J109))/(T$302-T$301)*10))),1))</f>
        <v>10</v>
      </c>
      <c r="U106" s="307">
        <f>IF('Datos de Indicador'!J109="No dato","x",IF('Datos de Indicador'!J109="No dato","x", ('Datos de Indicador'!J109)/'Datos de Indicador'!AX109))</f>
        <v>3.0013026821562491E-4</v>
      </c>
      <c r="V106" s="289">
        <f t="shared" si="25"/>
        <v>10</v>
      </c>
      <c r="W106" s="292">
        <f t="shared" si="26"/>
        <v>10</v>
      </c>
      <c r="X106" s="289">
        <f>IF('Datos de Indicador'!K109="No dato","x",ROUND(IF('Datos de Indicador'!K109=0,0,IF(LOG('Datos de Indicador'!K109)&gt;X$302,10,IF(LOG('Datos de Indicador'!K109)&lt;X$301,0,10-(X$302-LOG('Datos de Indicador'!K109))/(X$302-X$301)*10))),1))</f>
        <v>10</v>
      </c>
      <c r="Y106" s="310">
        <f>IF('Datos de Indicador'!K109="No dato","x",IF('Datos de Indicador'!K109="No dato","x", ('Datos de Indicador'!K109)/'Datos de Indicador'!AX109))</f>
        <v>9.3748119607085941E-4</v>
      </c>
      <c r="Z106" s="289">
        <f t="shared" si="27"/>
        <v>10</v>
      </c>
      <c r="AA106" s="291">
        <f t="shared" si="28"/>
        <v>10</v>
      </c>
      <c r="AB106" s="155">
        <f t="shared" si="29"/>
        <v>10</v>
      </c>
      <c r="AC106" s="155">
        <v>0.81000000238418601</v>
      </c>
      <c r="AD106" s="155">
        <f t="shared" si="30"/>
        <v>0.1723404260391885</v>
      </c>
      <c r="AE106" s="155">
        <v>-0.55055999755859397</v>
      </c>
      <c r="AF106" s="155">
        <f t="shared" si="31"/>
        <v>0.55055999755859397</v>
      </c>
      <c r="AG106" s="155">
        <f t="shared" si="32"/>
        <v>7.4586394313606235</v>
      </c>
      <c r="AH106" s="159">
        <f t="shared" si="33"/>
        <v>6.2718299762333016</v>
      </c>
      <c r="AI106" s="12"/>
      <c r="AJ106" s="12"/>
      <c r="AK106" s="12"/>
    </row>
    <row r="107" spans="1:37">
      <c r="A107" s="48" t="s">
        <v>170</v>
      </c>
      <c r="B107" s="46" t="s">
        <v>212</v>
      </c>
      <c r="C107" s="160">
        <v>715</v>
      </c>
      <c r="D107" s="285">
        <f>IF('Datos de Indicador'!E110="No dato","x",ROUND(IF('Datos de Indicador'!E110=0,0,IF(LOG('Datos de Indicador'!E110)&gt;D$302,10,IF(LOG('Datos de Indicador'!E110)&lt;D$301,0,10-(D$302-LOG('Datos de Indicador'!E110))/(D$302-D$301)*10))),1))</f>
        <v>10</v>
      </c>
      <c r="E107" s="153">
        <f>IF('Datos de Indicador'!E110="No dato","x",IF('Datos de Indicador'!E110="No dato","x", ('Datos de Indicador'!E110)/'Datos de Indicador'!AX110))</f>
        <v>7.9168908786141513E-4</v>
      </c>
      <c r="F107" s="154">
        <f t="shared" si="17"/>
        <v>10</v>
      </c>
      <c r="G107" s="155">
        <f t="shared" si="18"/>
        <v>10</v>
      </c>
      <c r="H107" s="285">
        <f>IF('Datos de Indicador'!F110="No dato","x",ROUND(IF('Datos de Indicador'!F110=0,0,IF(LOG('Datos de Indicador'!F110*1/40)&gt;H$302,10,IF(LOG('Datos de Indicador'!F110*1/40)&lt;H$301,0,10-(H$302-LOG('Datos de Indicador'!F110*1/40))/(H$302-H$301)*10))),1))</f>
        <v>0</v>
      </c>
      <c r="I107" s="153">
        <f>IF('Datos de Indicador'!F110="No dato","x",IF('Datos de Indicador'!F110="No dato","x",( 'Datos de Indicador'!F110*1/40)/'Datos de Indicador'!AX110))</f>
        <v>0</v>
      </c>
      <c r="J107" s="154">
        <f t="shared" si="19"/>
        <v>0</v>
      </c>
      <c r="K107" s="156">
        <f t="shared" si="20"/>
        <v>0</v>
      </c>
      <c r="L107" s="286">
        <f>IF('Datos de Indicador'!G110="No dato","x",ROUND(IF('Datos de Indicador'!G110=0,0,IF(LOG('Datos de Indicador'!G110)&gt;L$302,10,IF(LOG('Datos de Indicador'!G110)&lt;L$301,0,10-(L$302-LOG('Datos de Indicador'!G110))/(L$302-L$301)*10))),1))</f>
        <v>0</v>
      </c>
      <c r="M107" s="157">
        <f>IF('Datos de Indicador'!G110="No dato","x",IF('Datos de Indicador'!G110="No dato","x", 'Datos de Indicador'!G110/'Datos de Indicador'!AX110))</f>
        <v>0</v>
      </c>
      <c r="N107" s="158">
        <f t="shared" si="21"/>
        <v>0</v>
      </c>
      <c r="O107" s="156">
        <f t="shared" si="22"/>
        <v>0</v>
      </c>
      <c r="P107" s="155">
        <f t="shared" si="23"/>
        <v>0</v>
      </c>
      <c r="Q107" s="285">
        <f>IF('Datos de Indicador'!I110="No dato","x",ROUND(IF('Datos de Indicador'!I110=0,0,IF(LOG('Datos de Indicador'!I110)&gt;Q$302,10,IF(LOG('Datos de Indicador'!I110)&lt;Q$301,0,10-(Q$302-LOG('Datos de Indicador'!I110))/(Q$302-Q$301)*10))),1))</f>
        <v>10</v>
      </c>
      <c r="R107" s="153">
        <f>IF('Datos de Indicador'!I110="No dato","x",IF('Datos de Indicador'!I110="No dato","x",( 'Datos de Indicador'!I110)/'Datos de Indicador'!AX110))</f>
        <v>1.7944952658192074E-2</v>
      </c>
      <c r="S107" s="154">
        <f t="shared" si="24"/>
        <v>10</v>
      </c>
      <c r="T107" s="289">
        <f>IF('Datos de Indicador'!J110="No dato","x",ROUND(IF('Datos de Indicador'!J110=0,0,IF(LOG('Datos de Indicador'!J110)&gt;T$302,10,IF(LOG('Datos de Indicador'!J110)&lt;T$301,0,10-(T$302-LOG('Datos de Indicador'!J110))/(T$302-T$301)*10))),1))</f>
        <v>10</v>
      </c>
      <c r="U107" s="307">
        <f>IF('Datos de Indicador'!J110="No dato","x",IF('Datos de Indicador'!J110="No dato","x", ('Datos de Indicador'!J110)/'Datos de Indicador'!AX110))</f>
        <v>3.4818486084145034E-4</v>
      </c>
      <c r="V107" s="289">
        <f t="shared" si="25"/>
        <v>10</v>
      </c>
      <c r="W107" s="292">
        <f t="shared" si="26"/>
        <v>10</v>
      </c>
      <c r="X107" s="289">
        <f>IF('Datos de Indicador'!K110="No dato","x",ROUND(IF('Datos de Indicador'!K110=0,0,IF(LOG('Datos de Indicador'!K110)&gt;X$302,10,IF(LOG('Datos de Indicador'!K110)&lt;X$301,0,10-(X$302-LOG('Datos de Indicador'!K110))/(X$302-X$301)*10))),1))</f>
        <v>10</v>
      </c>
      <c r="Y107" s="310">
        <f>IF('Datos de Indicador'!K110="No dato","x",IF('Datos de Indicador'!K110="No dato","x", ('Datos de Indicador'!K110)/'Datos de Indicador'!AX110))</f>
        <v>9.9931223647196075E-4</v>
      </c>
      <c r="Z107" s="289">
        <f t="shared" si="27"/>
        <v>10</v>
      </c>
      <c r="AA107" s="291">
        <f t="shared" si="28"/>
        <v>10</v>
      </c>
      <c r="AB107" s="155">
        <f t="shared" si="29"/>
        <v>10</v>
      </c>
      <c r="AC107" s="155">
        <v>0</v>
      </c>
      <c r="AD107" s="155">
        <f t="shared" si="30"/>
        <v>0</v>
      </c>
      <c r="AE107" s="155">
        <v>-0.41460001468658397</v>
      </c>
      <c r="AF107" s="155">
        <f t="shared" si="31"/>
        <v>0.41460001468658397</v>
      </c>
      <c r="AG107" s="155">
        <f t="shared" si="32"/>
        <v>4.1311802529200401</v>
      </c>
      <c r="AH107" s="159">
        <f t="shared" si="33"/>
        <v>5.6885300421533396</v>
      </c>
      <c r="AI107" s="12"/>
      <c r="AJ107" s="12"/>
      <c r="AK107" s="12"/>
    </row>
    <row r="108" spans="1:37">
      <c r="A108" s="48" t="s">
        <v>170</v>
      </c>
      <c r="B108" s="46" t="s">
        <v>213</v>
      </c>
      <c r="C108" s="160">
        <v>716</v>
      </c>
      <c r="D108" s="285">
        <f>IF('Datos de Indicador'!E111="No dato","x",ROUND(IF('Datos de Indicador'!E111=0,0,IF(LOG('Datos de Indicador'!E111)&gt;D$302,10,IF(LOG('Datos de Indicador'!E111)&lt;D$301,0,10-(D$302-LOG('Datos de Indicador'!E111))/(D$302-D$301)*10))),1))</f>
        <v>10</v>
      </c>
      <c r="E108" s="153">
        <f>IF('Datos de Indicador'!E111="No dato","x",IF('Datos de Indicador'!E111="No dato","x", ('Datos de Indicador'!E111)/'Datos de Indicador'!AX111))</f>
        <v>0.35151333346319413</v>
      </c>
      <c r="F108" s="154">
        <f t="shared" si="17"/>
        <v>10</v>
      </c>
      <c r="G108" s="155">
        <f t="shared" si="18"/>
        <v>10</v>
      </c>
      <c r="H108" s="285">
        <f>IF('Datos de Indicador'!F111="No dato","x",ROUND(IF('Datos de Indicador'!F111=0,0,IF(LOG('Datos de Indicador'!F111*1/40)&gt;H$302,10,IF(LOG('Datos de Indicador'!F111*1/40)&lt;H$301,0,10-(H$302-LOG('Datos de Indicador'!F111*1/40))/(H$302-H$301)*10))),1))</f>
        <v>0</v>
      </c>
      <c r="I108" s="153">
        <f>IF('Datos de Indicador'!F111="No dato","x",IF('Datos de Indicador'!F111="No dato","x",( 'Datos de Indicador'!F111*1/40)/'Datos de Indicador'!AX111))</f>
        <v>0</v>
      </c>
      <c r="J108" s="154">
        <f t="shared" si="19"/>
        <v>0</v>
      </c>
      <c r="K108" s="156">
        <f t="shared" si="20"/>
        <v>0</v>
      </c>
      <c r="L108" s="286">
        <f>IF('Datos de Indicador'!G111="No dato","x",ROUND(IF('Datos de Indicador'!G111=0,0,IF(LOG('Datos de Indicador'!G111)&gt;L$302,10,IF(LOG('Datos de Indicador'!G111)&lt;L$301,0,10-(L$302-LOG('Datos de Indicador'!G111))/(L$302-L$301)*10))),1))</f>
        <v>0</v>
      </c>
      <c r="M108" s="157">
        <f>IF('Datos de Indicador'!G111="No dato","x",IF('Datos de Indicador'!G111="No dato","x", 'Datos de Indicador'!G111/'Datos de Indicador'!AX111))</f>
        <v>0</v>
      </c>
      <c r="N108" s="158">
        <f t="shared" si="21"/>
        <v>0</v>
      </c>
      <c r="O108" s="156">
        <f t="shared" si="22"/>
        <v>0</v>
      </c>
      <c r="P108" s="155">
        <f t="shared" si="23"/>
        <v>0</v>
      </c>
      <c r="Q108" s="285">
        <f>IF('Datos de Indicador'!I111="No dato","x",ROUND(IF('Datos de Indicador'!I111=0,0,IF(LOG('Datos de Indicador'!I111)&gt;Q$302,10,IF(LOG('Datos de Indicador'!I111)&lt;Q$301,0,10-(Q$302-LOG('Datos de Indicador'!I111))/(Q$302-Q$301)*10))),1))</f>
        <v>10</v>
      </c>
      <c r="R108" s="153">
        <f>IF('Datos de Indicador'!I111="No dato","x",IF('Datos de Indicador'!I111="No dato","x",( 'Datos de Indicador'!I111)/'Datos de Indicador'!AX111))</f>
        <v>0.10919770054621766</v>
      </c>
      <c r="S108" s="154">
        <f t="shared" si="24"/>
        <v>10</v>
      </c>
      <c r="T108" s="289">
        <f>IF('Datos de Indicador'!J111="No dato","x",ROUND(IF('Datos de Indicador'!J111=0,0,IF(LOG('Datos de Indicador'!J111)&gt;T$302,10,IF(LOG('Datos de Indicador'!J111)&lt;T$301,0,10-(T$302-LOG('Datos de Indicador'!J111))/(T$302-T$301)*10))),1))</f>
        <v>10</v>
      </c>
      <c r="U108" s="307">
        <f>IF('Datos de Indicador'!J111="No dato","x",IF('Datos de Indicador'!J111="No dato","x", ('Datos de Indicador'!J111)/'Datos de Indicador'!AX111))</f>
        <v>3.0576501984006486E-4</v>
      </c>
      <c r="V108" s="289">
        <f t="shared" si="25"/>
        <v>10</v>
      </c>
      <c r="W108" s="292">
        <f t="shared" si="26"/>
        <v>10</v>
      </c>
      <c r="X108" s="289">
        <f>IF('Datos de Indicador'!K111="No dato","x",ROUND(IF('Datos de Indicador'!K111=0,0,IF(LOG('Datos de Indicador'!K111)&gt;X$302,10,IF(LOG('Datos de Indicador'!K111)&lt;X$301,0,10-(X$302-LOG('Datos de Indicador'!K111))/(X$302-X$301)*10))),1))</f>
        <v>10</v>
      </c>
      <c r="Y108" s="310">
        <f>IF('Datos de Indicador'!K111="No dato","x",IF('Datos de Indicador'!K111="No dato","x", ('Datos de Indicador'!K111)/'Datos de Indicador'!AX111))</f>
        <v>9.4690917493560074E-4</v>
      </c>
      <c r="Z108" s="289">
        <f t="shared" si="27"/>
        <v>10</v>
      </c>
      <c r="AA108" s="291">
        <f t="shared" si="28"/>
        <v>10</v>
      </c>
      <c r="AB108" s="155">
        <f t="shared" si="29"/>
        <v>10</v>
      </c>
      <c r="AC108" s="155">
        <v>0.18000000715255701</v>
      </c>
      <c r="AD108" s="155">
        <f t="shared" si="30"/>
        <v>3.8297873862246173E-2</v>
      </c>
      <c r="AE108" s="155">
        <v>-0.51336002349853505</v>
      </c>
      <c r="AF108" s="155">
        <f t="shared" si="31"/>
        <v>0.51336002349853505</v>
      </c>
      <c r="AG108" s="155">
        <f t="shared" si="32"/>
        <v>6.5482142274944231</v>
      </c>
      <c r="AH108" s="159">
        <f t="shared" si="33"/>
        <v>6.0977520168927777</v>
      </c>
      <c r="AI108" s="12"/>
      <c r="AJ108" s="12"/>
      <c r="AK108" s="12"/>
    </row>
    <row r="109" spans="1:37">
      <c r="A109" s="48" t="s">
        <v>170</v>
      </c>
      <c r="B109" s="46" t="s">
        <v>214</v>
      </c>
      <c r="C109" s="160">
        <v>717</v>
      </c>
      <c r="D109" s="285">
        <f>IF('Datos de Indicador'!E112="No dato","x",ROUND(IF('Datos de Indicador'!E112=0,0,IF(LOG('Datos de Indicador'!E112)&gt;D$302,10,IF(LOG('Datos de Indicador'!E112)&lt;D$301,0,10-(D$302-LOG('Datos de Indicador'!E112))/(D$302-D$301)*10))),1))</f>
        <v>10</v>
      </c>
      <c r="E109" s="153">
        <f>IF('Datos de Indicador'!E112="No dato","x",IF('Datos de Indicador'!E112="No dato","x", ('Datos de Indicador'!E112)/'Datos de Indicador'!AX112))</f>
        <v>7.5357950263752827E-4</v>
      </c>
      <c r="F109" s="154">
        <f t="shared" si="17"/>
        <v>10</v>
      </c>
      <c r="G109" s="155">
        <f t="shared" si="18"/>
        <v>10</v>
      </c>
      <c r="H109" s="285">
        <f>IF('Datos de Indicador'!F112="No dato","x",ROUND(IF('Datos de Indicador'!F112=0,0,IF(LOG('Datos de Indicador'!F112*1/40)&gt;H$302,10,IF(LOG('Datos de Indicador'!F112*1/40)&lt;H$301,0,10-(H$302-LOG('Datos de Indicador'!F112*1/40))/(H$302-H$301)*10))),1))</f>
        <v>0</v>
      </c>
      <c r="I109" s="153">
        <f>IF('Datos de Indicador'!F112="No dato","x",IF('Datos de Indicador'!F112="No dato","x",( 'Datos de Indicador'!F112*1/40)/'Datos de Indicador'!AX112))</f>
        <v>0</v>
      </c>
      <c r="J109" s="154">
        <f t="shared" si="19"/>
        <v>0</v>
      </c>
      <c r="K109" s="156">
        <f t="shared" si="20"/>
        <v>0</v>
      </c>
      <c r="L109" s="286">
        <f>IF('Datos de Indicador'!G112="No dato","x",ROUND(IF('Datos de Indicador'!G112=0,0,IF(LOG('Datos de Indicador'!G112)&gt;L$302,10,IF(LOG('Datos de Indicador'!G112)&lt;L$301,0,10-(L$302-LOG('Datos de Indicador'!G112))/(L$302-L$301)*10))),1))</f>
        <v>0</v>
      </c>
      <c r="M109" s="157">
        <f>IF('Datos de Indicador'!G112="No dato","x",IF('Datos de Indicador'!G112="No dato","x", 'Datos de Indicador'!G112/'Datos de Indicador'!AX112))</f>
        <v>0</v>
      </c>
      <c r="N109" s="158">
        <f t="shared" si="21"/>
        <v>0</v>
      </c>
      <c r="O109" s="156">
        <f t="shared" si="22"/>
        <v>0</v>
      </c>
      <c r="P109" s="155">
        <f t="shared" si="23"/>
        <v>0</v>
      </c>
      <c r="Q109" s="285">
        <f>IF('Datos de Indicador'!I112="No dato","x",ROUND(IF('Datos de Indicador'!I112=0,0,IF(LOG('Datos de Indicador'!I112)&gt;Q$302,10,IF(LOG('Datos de Indicador'!I112)&lt;Q$301,0,10-(Q$302-LOG('Datos de Indicador'!I112))/(Q$302-Q$301)*10))),1))</f>
        <v>10</v>
      </c>
      <c r="R109" s="153">
        <f>IF('Datos de Indicador'!I112="No dato","x",IF('Datos de Indicador'!I112="No dato","x",( 'Datos de Indicador'!I112)/'Datos de Indicador'!AX112))</f>
        <v>0.11856317508163777</v>
      </c>
      <c r="S109" s="154">
        <f t="shared" si="24"/>
        <v>10</v>
      </c>
      <c r="T109" s="289">
        <f>IF('Datos de Indicador'!J112="No dato","x",ROUND(IF('Datos de Indicador'!J112=0,0,IF(LOG('Datos de Indicador'!J112)&gt;T$302,10,IF(LOG('Datos de Indicador'!J112)&lt;T$301,0,10-(T$302-LOG('Datos de Indicador'!J112))/(T$302-T$301)*10))),1))</f>
        <v>10</v>
      </c>
      <c r="U109" s="307">
        <f>IF('Datos de Indicador'!J112="No dato","x",IF('Datos de Indicador'!J112="No dato","x", ('Datos de Indicador'!J112)/'Datos de Indicador'!AX112))</f>
        <v>3.1085154483798041E-4</v>
      </c>
      <c r="V109" s="289">
        <f t="shared" si="25"/>
        <v>10</v>
      </c>
      <c r="W109" s="292">
        <f t="shared" si="26"/>
        <v>10</v>
      </c>
      <c r="X109" s="289">
        <f>IF('Datos de Indicador'!K112="No dato","x",ROUND(IF('Datos de Indicador'!K112=0,0,IF(LOG('Datos de Indicador'!K112)&gt;X$302,10,IF(LOG('Datos de Indicador'!K112)&lt;X$301,0,10-(X$302-LOG('Datos de Indicador'!K112))/(X$302-X$301)*10))),1))</f>
        <v>10</v>
      </c>
      <c r="Y109" s="310">
        <f>IF('Datos de Indicador'!K112="No dato","x",IF('Datos de Indicador'!K112="No dato","x", ('Datos de Indicador'!K112)/'Datos de Indicador'!AX112))</f>
        <v>9.5351984652405333E-4</v>
      </c>
      <c r="Z109" s="289">
        <f t="shared" si="27"/>
        <v>10</v>
      </c>
      <c r="AA109" s="291">
        <f t="shared" si="28"/>
        <v>10</v>
      </c>
      <c r="AB109" s="155">
        <f t="shared" si="29"/>
        <v>10</v>
      </c>
      <c r="AC109" s="155">
        <v>0</v>
      </c>
      <c r="AD109" s="155">
        <f t="shared" si="30"/>
        <v>0</v>
      </c>
      <c r="AE109" s="155">
        <v>-0.56620001792907704</v>
      </c>
      <c r="AF109" s="155">
        <f t="shared" si="31"/>
        <v>0.56620001792907704</v>
      </c>
      <c r="AG109" s="155">
        <f t="shared" si="32"/>
        <v>7.8414103631704073</v>
      </c>
      <c r="AH109" s="159">
        <f t="shared" si="33"/>
        <v>6.3069017271950685</v>
      </c>
      <c r="AI109" s="12"/>
      <c r="AJ109" s="12"/>
      <c r="AK109" s="12"/>
    </row>
    <row r="110" spans="1:37">
      <c r="A110" s="48" t="s">
        <v>170</v>
      </c>
      <c r="B110" s="46" t="s">
        <v>215</v>
      </c>
      <c r="C110" s="160">
        <v>718</v>
      </c>
      <c r="D110" s="285">
        <f>IF('Datos de Indicador'!E113="No dato","x",ROUND(IF('Datos de Indicador'!E113=0,0,IF(LOG('Datos de Indicador'!E113)&gt;D$302,10,IF(LOG('Datos de Indicador'!E113)&lt;D$301,0,10-(D$302-LOG('Datos de Indicador'!E113))/(D$302-D$301)*10))),1))</f>
        <v>0</v>
      </c>
      <c r="E110" s="153">
        <f>IF('Datos de Indicador'!E113="No dato","x",IF('Datos de Indicador'!E113="No dato","x", ('Datos de Indicador'!E113)/'Datos de Indicador'!AX113))</f>
        <v>0</v>
      </c>
      <c r="F110" s="154">
        <f t="shared" si="17"/>
        <v>0</v>
      </c>
      <c r="G110" s="155">
        <f t="shared" si="18"/>
        <v>0</v>
      </c>
      <c r="H110" s="285">
        <f>IF('Datos de Indicador'!F113="No dato","x",ROUND(IF('Datos de Indicador'!F113=0,0,IF(LOG('Datos de Indicador'!F113*1/40)&gt;H$302,10,IF(LOG('Datos de Indicador'!F113*1/40)&lt;H$301,0,10-(H$302-LOG('Datos de Indicador'!F113*1/40))/(H$302-H$301)*10))),1))</f>
        <v>0</v>
      </c>
      <c r="I110" s="153">
        <f>IF('Datos de Indicador'!F113="No dato","x",IF('Datos de Indicador'!F113="No dato","x",( 'Datos de Indicador'!F113*1/40)/'Datos de Indicador'!AX113))</f>
        <v>0</v>
      </c>
      <c r="J110" s="154">
        <f t="shared" si="19"/>
        <v>0</v>
      </c>
      <c r="K110" s="156">
        <f t="shared" si="20"/>
        <v>0</v>
      </c>
      <c r="L110" s="286">
        <f>IF('Datos de Indicador'!G113="No dato","x",ROUND(IF('Datos de Indicador'!G113=0,0,IF(LOG('Datos de Indicador'!G113)&gt;L$302,10,IF(LOG('Datos de Indicador'!G113)&lt;L$301,0,10-(L$302-LOG('Datos de Indicador'!G113))/(L$302-L$301)*10))),1))</f>
        <v>0</v>
      </c>
      <c r="M110" s="157">
        <f>IF('Datos de Indicador'!G113="No dato","x",IF('Datos de Indicador'!G113="No dato","x", 'Datos de Indicador'!G113/'Datos de Indicador'!AX113))</f>
        <v>0</v>
      </c>
      <c r="N110" s="158">
        <f t="shared" si="21"/>
        <v>0</v>
      </c>
      <c r="O110" s="156">
        <f t="shared" si="22"/>
        <v>0</v>
      </c>
      <c r="P110" s="155">
        <f t="shared" si="23"/>
        <v>0</v>
      </c>
      <c r="Q110" s="285">
        <f>IF('Datos de Indicador'!I113="No dato","x",ROUND(IF('Datos de Indicador'!I113=0,0,IF(LOG('Datos de Indicador'!I113)&gt;Q$302,10,IF(LOG('Datos de Indicador'!I113)&lt;Q$301,0,10-(Q$302-LOG('Datos de Indicador'!I113))/(Q$302-Q$301)*10))),1))</f>
        <v>10</v>
      </c>
      <c r="R110" s="153">
        <f>IF('Datos de Indicador'!I113="No dato","x",IF('Datos de Indicador'!I113="No dato","x",( 'Datos de Indicador'!I113)/'Datos de Indicador'!AX113))</f>
        <v>0.17376064471190933</v>
      </c>
      <c r="S110" s="154">
        <f t="shared" si="24"/>
        <v>10</v>
      </c>
      <c r="T110" s="289">
        <f>IF('Datos de Indicador'!J113="No dato","x",ROUND(IF('Datos de Indicador'!J113=0,0,IF(LOG('Datos de Indicador'!J113)&gt;T$302,10,IF(LOG('Datos de Indicador'!J113)&lt;T$301,0,10-(T$302-LOG('Datos de Indicador'!J113))/(T$302-T$301)*10))),1))</f>
        <v>10</v>
      </c>
      <c r="U110" s="307">
        <f>IF('Datos de Indicador'!J113="No dato","x",IF('Datos de Indicador'!J113="No dato","x", ('Datos de Indicador'!J113)/'Datos de Indicador'!AX113))</f>
        <v>3.237789944351655E-4</v>
      </c>
      <c r="V110" s="289">
        <f t="shared" si="25"/>
        <v>10</v>
      </c>
      <c r="W110" s="292">
        <f t="shared" si="26"/>
        <v>10</v>
      </c>
      <c r="X110" s="289">
        <f>IF('Datos de Indicador'!K113="No dato","x",ROUND(IF('Datos de Indicador'!K113=0,0,IF(LOG('Datos de Indicador'!K113)&gt;X$302,10,IF(LOG('Datos de Indicador'!K113)&lt;X$301,0,10-(X$302-LOG('Datos de Indicador'!K113))/(X$302-X$301)*10))),1))</f>
        <v>10</v>
      </c>
      <c r="Y110" s="310">
        <f>IF('Datos de Indicador'!K113="No dato","x",IF('Datos de Indicador'!K113="No dato","x", ('Datos de Indicador'!K113)/'Datos de Indicador'!AX113))</f>
        <v>9.6734088375094581E-4</v>
      </c>
      <c r="Z110" s="289">
        <f t="shared" si="27"/>
        <v>10</v>
      </c>
      <c r="AA110" s="291">
        <f t="shared" si="28"/>
        <v>10</v>
      </c>
      <c r="AB110" s="155">
        <f t="shared" si="29"/>
        <v>10</v>
      </c>
      <c r="AC110" s="155">
        <v>1.3E-14</v>
      </c>
      <c r="AD110" s="155">
        <f t="shared" si="30"/>
        <v>2.7659574468085107E-15</v>
      </c>
      <c r="AE110" s="155">
        <v>-0.44067999720573398</v>
      </c>
      <c r="AF110" s="155">
        <f t="shared" si="31"/>
        <v>0.44067999720573398</v>
      </c>
      <c r="AG110" s="155">
        <f t="shared" si="32"/>
        <v>4.7694568647125601</v>
      </c>
      <c r="AH110" s="159">
        <f t="shared" si="33"/>
        <v>4.1282428107854274</v>
      </c>
      <c r="AI110" s="12"/>
      <c r="AJ110" s="12"/>
      <c r="AK110" s="12"/>
    </row>
    <row r="111" spans="1:37">
      <c r="A111" s="48" t="s">
        <v>170</v>
      </c>
      <c r="B111" s="46" t="s">
        <v>216</v>
      </c>
      <c r="C111" s="160">
        <v>719</v>
      </c>
      <c r="D111" s="285">
        <f>IF('Datos de Indicador'!E114="No dato","x",ROUND(IF('Datos de Indicador'!E114=0,0,IF(LOG('Datos de Indicador'!E114)&gt;D$302,10,IF(LOG('Datos de Indicador'!E114)&lt;D$301,0,10-(D$302-LOG('Datos de Indicador'!E114))/(D$302-D$301)*10))),1))</f>
        <v>10</v>
      </c>
      <c r="E111" s="153">
        <f>IF('Datos de Indicador'!E114="No dato","x",IF('Datos de Indicador'!E114="No dato","x", ('Datos de Indicador'!E114)/'Datos de Indicador'!AX114))</f>
        <v>0.2333170733460749</v>
      </c>
      <c r="F111" s="154">
        <f t="shared" si="17"/>
        <v>10</v>
      </c>
      <c r="G111" s="155">
        <f t="shared" si="18"/>
        <v>10</v>
      </c>
      <c r="H111" s="285">
        <f>IF('Datos de Indicador'!F114="No dato","x",ROUND(IF('Datos de Indicador'!F114=0,0,IF(LOG('Datos de Indicador'!F114*1/40)&gt;H$302,10,IF(LOG('Datos de Indicador'!F114*1/40)&lt;H$301,0,10-(H$302-LOG('Datos de Indicador'!F114*1/40))/(H$302-H$301)*10))),1))</f>
        <v>0</v>
      </c>
      <c r="I111" s="153">
        <f>IF('Datos de Indicador'!F114="No dato","x",IF('Datos de Indicador'!F114="No dato","x",( 'Datos de Indicador'!F114*1/40)/'Datos de Indicador'!AX114))</f>
        <v>0</v>
      </c>
      <c r="J111" s="154">
        <f t="shared" si="19"/>
        <v>0</v>
      </c>
      <c r="K111" s="156">
        <f t="shared" si="20"/>
        <v>0</v>
      </c>
      <c r="L111" s="286">
        <f>IF('Datos de Indicador'!G114="No dato","x",ROUND(IF('Datos de Indicador'!G114=0,0,IF(LOG('Datos de Indicador'!G114)&gt;L$302,10,IF(LOG('Datos de Indicador'!G114)&lt;L$301,0,10-(L$302-LOG('Datos de Indicador'!G114))/(L$302-L$301)*10))),1))</f>
        <v>0</v>
      </c>
      <c r="M111" s="157">
        <f>IF('Datos de Indicador'!G114="No dato","x",IF('Datos de Indicador'!G114="No dato","x", 'Datos de Indicador'!G114/'Datos de Indicador'!AX114))</f>
        <v>0</v>
      </c>
      <c r="N111" s="158">
        <f t="shared" si="21"/>
        <v>0</v>
      </c>
      <c r="O111" s="156">
        <f t="shared" si="22"/>
        <v>0</v>
      </c>
      <c r="P111" s="155">
        <f t="shared" si="23"/>
        <v>0</v>
      </c>
      <c r="Q111" s="285">
        <f>IF('Datos de Indicador'!I114="No dato","x",ROUND(IF('Datos de Indicador'!I114=0,0,IF(LOG('Datos de Indicador'!I114)&gt;Q$302,10,IF(LOG('Datos de Indicador'!I114)&lt;Q$301,0,10-(Q$302-LOG('Datos de Indicador'!I114))/(Q$302-Q$301)*10))),1))</f>
        <v>10</v>
      </c>
      <c r="R111" s="153">
        <f>IF('Datos de Indicador'!I114="No dato","x",IF('Datos de Indicador'!I114="No dato","x",( 'Datos de Indicador'!I114)/'Datos de Indicador'!AX114))</f>
        <v>2.2180398743942415E-2</v>
      </c>
      <c r="S111" s="154">
        <f t="shared" si="24"/>
        <v>10</v>
      </c>
      <c r="T111" s="289">
        <f>IF('Datos de Indicador'!J114="No dato","x",ROUND(IF('Datos de Indicador'!J114=0,0,IF(LOG('Datos de Indicador'!J114)&gt;T$302,10,IF(LOG('Datos de Indicador'!J114)&lt;T$301,0,10-(T$302-LOG('Datos de Indicador'!J114))/(T$302-T$301)*10))),1))</f>
        <v>10</v>
      </c>
      <c r="U111" s="307">
        <f>IF('Datos de Indicador'!J114="No dato","x",IF('Datos de Indicador'!J114="No dato","x", ('Datos de Indicador'!J114)/'Datos de Indicador'!AX114))</f>
        <v>3.4203697254684041E-4</v>
      </c>
      <c r="V111" s="289">
        <f t="shared" si="25"/>
        <v>10</v>
      </c>
      <c r="W111" s="292">
        <f t="shared" si="26"/>
        <v>10</v>
      </c>
      <c r="X111" s="289">
        <f>IF('Datos de Indicador'!K114="No dato","x",ROUND(IF('Datos de Indicador'!K114=0,0,IF(LOG('Datos de Indicador'!K114)&gt;X$302,10,IF(LOG('Datos de Indicador'!K114)&lt;X$301,0,10-(X$302-LOG('Datos de Indicador'!K114))/(X$302-X$301)*10))),1))</f>
        <v>10</v>
      </c>
      <c r="Y111" s="310">
        <f>IF('Datos de Indicador'!K114="No dato","x",IF('Datos de Indicador'!K114="No dato","x", ('Datos de Indicador'!K114)/'Datos de Indicador'!AX114))</f>
        <v>9.9183356602161815E-4</v>
      </c>
      <c r="Z111" s="289">
        <f t="shared" si="27"/>
        <v>10</v>
      </c>
      <c r="AA111" s="291">
        <f t="shared" si="28"/>
        <v>10</v>
      </c>
      <c r="AB111" s="155">
        <f t="shared" si="29"/>
        <v>10</v>
      </c>
      <c r="AC111" s="155">
        <v>0</v>
      </c>
      <c r="AD111" s="155">
        <f t="shared" si="30"/>
        <v>0</v>
      </c>
      <c r="AE111" s="155">
        <v>-0.41940000653266901</v>
      </c>
      <c r="AF111" s="155">
        <f t="shared" si="31"/>
        <v>0.41940000653266901</v>
      </c>
      <c r="AG111" s="155">
        <f t="shared" si="32"/>
        <v>4.2486543551323876</v>
      </c>
      <c r="AH111" s="159">
        <f t="shared" si="33"/>
        <v>5.7081090591887316</v>
      </c>
      <c r="AI111" s="12"/>
      <c r="AJ111" s="12"/>
      <c r="AK111" s="12"/>
    </row>
    <row r="112" spans="1:37">
      <c r="A112" s="45" t="s">
        <v>61</v>
      </c>
      <c r="B112" s="110" t="s">
        <v>60</v>
      </c>
      <c r="C112" s="161">
        <v>801</v>
      </c>
      <c r="D112" s="285">
        <f>IF('Datos de Indicador'!E115="No dato","x",ROUND(IF('Datos de Indicador'!E115=0,0,IF(LOG('Datos de Indicador'!E115)&gt;D$302,10,IF(LOG('Datos de Indicador'!E115)&lt;D$301,0,10-(D$302-LOG('Datos de Indicador'!E115))/(D$302-D$301)*10))),1))</f>
        <v>10</v>
      </c>
      <c r="E112" s="153">
        <f>IF('Datos de Indicador'!E115="No dato","x",IF('Datos de Indicador'!E115="No dato","x", ('Datos de Indicador'!E115)/'Datos de Indicador'!AX115))</f>
        <v>1.0003721784673503E-2</v>
      </c>
      <c r="F112" s="154">
        <f t="shared" si="17"/>
        <v>10</v>
      </c>
      <c r="G112" s="155">
        <f t="shared" si="18"/>
        <v>10</v>
      </c>
      <c r="H112" s="285">
        <f>IF('Datos de Indicador'!F115="No dato","x",ROUND(IF('Datos de Indicador'!F115=0,0,IF(LOG('Datos de Indicador'!F115*1/40)&gt;H$302,10,IF(LOG('Datos de Indicador'!F115*1/40)&lt;H$301,0,10-(H$302-LOG('Datos de Indicador'!F115*1/40))/(H$302-H$301)*10))),1))</f>
        <v>0</v>
      </c>
      <c r="I112" s="153">
        <f>IF('Datos de Indicador'!F115="No dato","x",IF('Datos de Indicador'!F115="No dato","x",( 'Datos de Indicador'!F115*1/40)/'Datos de Indicador'!AX115))</f>
        <v>0</v>
      </c>
      <c r="J112" s="154">
        <f t="shared" si="19"/>
        <v>0</v>
      </c>
      <c r="K112" s="156">
        <f t="shared" si="20"/>
        <v>0</v>
      </c>
      <c r="L112" s="286">
        <f>IF('Datos de Indicador'!G115="No dato","x",ROUND(IF('Datos de Indicador'!G115=0,0,IF(LOG('Datos de Indicador'!G115)&gt;L$302,10,IF(LOG('Datos de Indicador'!G115)&lt;L$301,0,10-(L$302-LOG('Datos de Indicador'!G115))/(L$302-L$301)*10))),1))</f>
        <v>0</v>
      </c>
      <c r="M112" s="157">
        <f>IF('Datos de Indicador'!G115="No dato","x",IF('Datos de Indicador'!G115="No dato","x", 'Datos de Indicador'!G115/'Datos de Indicador'!AX115))</f>
        <v>0</v>
      </c>
      <c r="N112" s="158">
        <f t="shared" si="21"/>
        <v>0</v>
      </c>
      <c r="O112" s="156">
        <f t="shared" si="22"/>
        <v>0</v>
      </c>
      <c r="P112" s="155">
        <f t="shared" si="23"/>
        <v>0</v>
      </c>
      <c r="Q112" s="285">
        <f>IF('Datos de Indicador'!I115="No dato","x",ROUND(IF('Datos de Indicador'!I115=0,0,IF(LOG('Datos de Indicador'!I115)&gt;Q$302,10,IF(LOG('Datos de Indicador'!I115)&lt;Q$301,0,10-(Q$302-LOG('Datos de Indicador'!I115))/(Q$302-Q$301)*10))),1))</f>
        <v>10</v>
      </c>
      <c r="R112" s="153">
        <f>IF('Datos de Indicador'!I115="No dato","x",IF('Datos de Indicador'!I115="No dato","x",( 'Datos de Indicador'!I115)/'Datos de Indicador'!AX115))</f>
        <v>6.073385853002292E-4</v>
      </c>
      <c r="S112" s="154">
        <f t="shared" si="24"/>
        <v>10</v>
      </c>
      <c r="T112" s="289">
        <f>IF('Datos de Indicador'!J115="No dato","x",ROUND(IF('Datos de Indicador'!J115=0,0,IF(LOG('Datos de Indicador'!J115)&gt;T$302,10,IF(LOG('Datos de Indicador'!J115)&lt;T$301,0,10-(T$302-LOG('Datos de Indicador'!J115))/(T$302-T$301)*10))),1))</f>
        <v>10</v>
      </c>
      <c r="U112" s="307">
        <f>IF('Datos de Indicador'!J115="No dato","x",IF('Datos de Indicador'!J115="No dato","x", ('Datos de Indicador'!J115)/'Datos de Indicador'!AX115))</f>
        <v>3.3090138722007565E-4</v>
      </c>
      <c r="V112" s="289">
        <f t="shared" si="25"/>
        <v>10</v>
      </c>
      <c r="W112" s="292">
        <f t="shared" si="26"/>
        <v>10</v>
      </c>
      <c r="X112" s="289">
        <f>IF('Datos de Indicador'!K115="No dato","x",ROUND(IF('Datos de Indicador'!K115=0,0,IF(LOG('Datos de Indicador'!K115)&gt;X$302,10,IF(LOG('Datos de Indicador'!K115)&lt;X$301,0,10-(X$302-LOG('Datos de Indicador'!K115))/(X$302-X$301)*10))),1))</f>
        <v>10</v>
      </c>
      <c r="Y112" s="310">
        <f>IF('Datos de Indicador'!K115="No dato","x",IF('Datos de Indicador'!K115="No dato","x", ('Datos de Indicador'!K115)/'Datos de Indicador'!AX115))</f>
        <v>3.1748318834121884E-4</v>
      </c>
      <c r="Z112" s="289">
        <f t="shared" si="27"/>
        <v>10</v>
      </c>
      <c r="AA112" s="291">
        <f t="shared" si="28"/>
        <v>10</v>
      </c>
      <c r="AB112" s="155">
        <f t="shared" si="29"/>
        <v>10</v>
      </c>
      <c r="AC112" s="155">
        <v>0</v>
      </c>
      <c r="AD112" s="155">
        <f t="shared" si="30"/>
        <v>0</v>
      </c>
      <c r="AE112" s="155">
        <v>-0.51804000139236495</v>
      </c>
      <c r="AF112" s="155">
        <f t="shared" si="31"/>
        <v>0.51804000139236495</v>
      </c>
      <c r="AG112" s="155">
        <f t="shared" si="32"/>
        <v>6.6627511306976475</v>
      </c>
      <c r="AH112" s="159">
        <f t="shared" si="33"/>
        <v>6.1104585217829417</v>
      </c>
      <c r="AI112" s="12"/>
      <c r="AJ112" s="12"/>
      <c r="AK112" s="12"/>
    </row>
    <row r="113" spans="1:37">
      <c r="A113" s="48" t="s">
        <v>61</v>
      </c>
      <c r="B113" s="46" t="s">
        <v>217</v>
      </c>
      <c r="C113" s="160">
        <v>802</v>
      </c>
      <c r="D113" s="285">
        <f>IF('Datos de Indicador'!E116="No dato","x",ROUND(IF('Datos de Indicador'!E116=0,0,IF(LOG('Datos de Indicador'!E116)&gt;D$302,10,IF(LOG('Datos de Indicador'!E116)&lt;D$301,0,10-(D$302-LOG('Datos de Indicador'!E116))/(D$302-D$301)*10))),1))</f>
        <v>10</v>
      </c>
      <c r="E113" s="153">
        <f>IF('Datos de Indicador'!E116="No dato","x",IF('Datos de Indicador'!E116="No dato","x", ('Datos de Indicador'!E116)/'Datos de Indicador'!AX116))</f>
        <v>8.1345343521385689E-3</v>
      </c>
      <c r="F113" s="154">
        <f t="shared" si="17"/>
        <v>10</v>
      </c>
      <c r="G113" s="155">
        <f t="shared" si="18"/>
        <v>10</v>
      </c>
      <c r="H113" s="285">
        <f>IF('Datos de Indicador'!F116="No dato","x",ROUND(IF('Datos de Indicador'!F116=0,0,IF(LOG('Datos de Indicador'!F116*1/40)&gt;H$302,10,IF(LOG('Datos de Indicador'!F116*1/40)&lt;H$301,0,10-(H$302-LOG('Datos de Indicador'!F116*1/40))/(H$302-H$301)*10))),1))</f>
        <v>0</v>
      </c>
      <c r="I113" s="153">
        <f>IF('Datos de Indicador'!F116="No dato","x",IF('Datos de Indicador'!F116="No dato","x",( 'Datos de Indicador'!F116*1/40)/'Datos de Indicador'!AX116))</f>
        <v>0</v>
      </c>
      <c r="J113" s="154">
        <f t="shared" si="19"/>
        <v>0</v>
      </c>
      <c r="K113" s="156">
        <f t="shared" si="20"/>
        <v>0</v>
      </c>
      <c r="L113" s="286">
        <f>IF('Datos de Indicador'!G116="No dato","x",ROUND(IF('Datos de Indicador'!G116=0,0,IF(LOG('Datos de Indicador'!G116)&gt;L$302,10,IF(LOG('Datos de Indicador'!G116)&lt;L$301,0,10-(L$302-LOG('Datos de Indicador'!G116))/(L$302-L$301)*10))),1))</f>
        <v>0</v>
      </c>
      <c r="M113" s="157">
        <f>IF('Datos de Indicador'!G116="No dato","x",IF('Datos de Indicador'!G116="No dato","x", 'Datos de Indicador'!G116/'Datos de Indicador'!AX116))</f>
        <v>0</v>
      </c>
      <c r="N113" s="158">
        <f t="shared" si="21"/>
        <v>0</v>
      </c>
      <c r="O113" s="156">
        <f t="shared" si="22"/>
        <v>0</v>
      </c>
      <c r="P113" s="155">
        <f t="shared" si="23"/>
        <v>0</v>
      </c>
      <c r="Q113" s="285">
        <f>IF('Datos de Indicador'!I116="No dato","x",ROUND(IF('Datos de Indicador'!I116=0,0,IF(LOG('Datos de Indicador'!I116)&gt;Q$302,10,IF(LOG('Datos de Indicador'!I116)&lt;Q$301,0,10-(Q$302-LOG('Datos de Indicador'!I116))/(Q$302-Q$301)*10))),1))</f>
        <v>10</v>
      </c>
      <c r="R113" s="153">
        <f>IF('Datos de Indicador'!I116="No dato","x",IF('Datos de Indicador'!I116="No dato","x",( 'Datos de Indicador'!I116)/'Datos de Indicador'!AX116))</f>
        <v>0.14877159492911204</v>
      </c>
      <c r="S113" s="154">
        <f t="shared" si="24"/>
        <v>10</v>
      </c>
      <c r="T113" s="289">
        <f>IF('Datos de Indicador'!J116="No dato","x",ROUND(IF('Datos de Indicador'!J116=0,0,IF(LOG('Datos de Indicador'!J116)&gt;T$302,10,IF(LOG('Datos de Indicador'!J116)&lt;T$301,0,10-(T$302-LOG('Datos de Indicador'!J116))/(T$302-T$301)*10))),1))</f>
        <v>10</v>
      </c>
      <c r="U113" s="307">
        <f>IF('Datos de Indicador'!J116="No dato","x",IF('Datos de Indicador'!J116="No dato","x", ('Datos de Indicador'!J116)/'Datos de Indicador'!AX116))</f>
        <v>3.04556966144068E-4</v>
      </c>
      <c r="V113" s="289">
        <f t="shared" si="25"/>
        <v>10</v>
      </c>
      <c r="W113" s="292">
        <f t="shared" si="26"/>
        <v>10</v>
      </c>
      <c r="X113" s="289">
        <f>IF('Datos de Indicador'!K116="No dato","x",ROUND(IF('Datos de Indicador'!K116=0,0,IF(LOG('Datos de Indicador'!K116)&gt;X$302,10,IF(LOG('Datos de Indicador'!K116)&lt;X$301,0,10-(X$302-LOG('Datos de Indicador'!K116))/(X$302-X$301)*10))),1))</f>
        <v>10</v>
      </c>
      <c r="Y113" s="310">
        <f>IF('Datos de Indicador'!K116="No dato","x",IF('Datos de Indicador'!K116="No dato","x", ('Datos de Indicador'!K116)/'Datos de Indicador'!AX116))</f>
        <v>3.0617722247108103E-4</v>
      </c>
      <c r="Z113" s="289">
        <f t="shared" si="27"/>
        <v>10</v>
      </c>
      <c r="AA113" s="291">
        <f t="shared" si="28"/>
        <v>10</v>
      </c>
      <c r="AB113" s="155">
        <f t="shared" si="29"/>
        <v>10</v>
      </c>
      <c r="AC113" s="155">
        <v>3.9999999105930002E-2</v>
      </c>
      <c r="AD113" s="155">
        <f t="shared" si="30"/>
        <v>8.5106381076446823E-3</v>
      </c>
      <c r="AE113" s="155">
        <v>-0.42111998796463002</v>
      </c>
      <c r="AF113" s="155">
        <f t="shared" si="31"/>
        <v>0.42111998796463002</v>
      </c>
      <c r="AG113" s="155">
        <f t="shared" si="32"/>
        <v>4.2907488588358325</v>
      </c>
      <c r="AH113" s="159">
        <f t="shared" si="33"/>
        <v>5.7165432494905799</v>
      </c>
      <c r="AI113" s="12"/>
      <c r="AJ113" s="12"/>
      <c r="AK113" s="12"/>
    </row>
    <row r="114" spans="1:37">
      <c r="A114" s="48" t="s">
        <v>61</v>
      </c>
      <c r="B114" s="46" t="s">
        <v>218</v>
      </c>
      <c r="C114" s="160">
        <v>803</v>
      </c>
      <c r="D114" s="285">
        <f>IF('Datos de Indicador'!E117="No dato","x",ROUND(IF('Datos de Indicador'!E117=0,0,IF(LOG('Datos de Indicador'!E117)&gt;D$302,10,IF(LOG('Datos de Indicador'!E117)&lt;D$301,0,10-(D$302-LOG('Datos de Indicador'!E117))/(D$302-D$301)*10))),1))</f>
        <v>10</v>
      </c>
      <c r="E114" s="153">
        <f>IF('Datos de Indicador'!E117="No dato","x",IF('Datos de Indicador'!E117="No dato","x", ('Datos de Indicador'!E117)/'Datos de Indicador'!AX117))</f>
        <v>6.0650361697207889E-2</v>
      </c>
      <c r="F114" s="154">
        <f t="shared" si="17"/>
        <v>10</v>
      </c>
      <c r="G114" s="155">
        <f t="shared" si="18"/>
        <v>10</v>
      </c>
      <c r="H114" s="285">
        <f>IF('Datos de Indicador'!F117="No dato","x",ROUND(IF('Datos de Indicador'!F117=0,0,IF(LOG('Datos de Indicador'!F117*1/40)&gt;H$302,10,IF(LOG('Datos de Indicador'!F117*1/40)&lt;H$301,0,10-(H$302-LOG('Datos de Indicador'!F117*1/40))/(H$302-H$301)*10))),1))</f>
        <v>0</v>
      </c>
      <c r="I114" s="153">
        <f>IF('Datos de Indicador'!F117="No dato","x",IF('Datos de Indicador'!F117="No dato","x",( 'Datos de Indicador'!F117*1/40)/'Datos de Indicador'!AX117))</f>
        <v>0</v>
      </c>
      <c r="J114" s="154">
        <f t="shared" si="19"/>
        <v>0</v>
      </c>
      <c r="K114" s="156">
        <f t="shared" si="20"/>
        <v>0</v>
      </c>
      <c r="L114" s="286">
        <f>IF('Datos de Indicador'!G117="No dato","x",ROUND(IF('Datos de Indicador'!G117=0,0,IF(LOG('Datos de Indicador'!G117)&gt;L$302,10,IF(LOG('Datos de Indicador'!G117)&lt;L$301,0,10-(L$302-LOG('Datos de Indicador'!G117))/(L$302-L$301)*10))),1))</f>
        <v>0</v>
      </c>
      <c r="M114" s="157">
        <f>IF('Datos de Indicador'!G117="No dato","x",IF('Datos de Indicador'!G117="No dato","x", 'Datos de Indicador'!G117/'Datos de Indicador'!AX117))</f>
        <v>0</v>
      </c>
      <c r="N114" s="158">
        <f t="shared" si="21"/>
        <v>0</v>
      </c>
      <c r="O114" s="156">
        <f t="shared" si="22"/>
        <v>0</v>
      </c>
      <c r="P114" s="155">
        <f t="shared" si="23"/>
        <v>0</v>
      </c>
      <c r="Q114" s="285">
        <f>IF('Datos de Indicador'!I117="No dato","x",ROUND(IF('Datos de Indicador'!I117=0,0,IF(LOG('Datos de Indicador'!I117)&gt;Q$302,10,IF(LOG('Datos de Indicador'!I117)&lt;Q$301,0,10-(Q$302-LOG('Datos de Indicador'!I117))/(Q$302-Q$301)*10))),1))</f>
        <v>10</v>
      </c>
      <c r="R114" s="153">
        <f>IF('Datos de Indicador'!I117="No dato","x",IF('Datos de Indicador'!I117="No dato","x",( 'Datos de Indicador'!I117)/'Datos de Indicador'!AX117))</f>
        <v>4.4435557332977845E-3</v>
      </c>
      <c r="S114" s="154">
        <f t="shared" si="24"/>
        <v>10</v>
      </c>
      <c r="T114" s="289">
        <f>IF('Datos de Indicador'!J117="No dato","x",ROUND(IF('Datos de Indicador'!J117=0,0,IF(LOG('Datos de Indicador'!J117)&gt;T$302,10,IF(LOG('Datos de Indicador'!J117)&lt;T$301,0,10-(T$302-LOG('Datos de Indicador'!J117))/(T$302-T$301)*10))),1))</f>
        <v>10</v>
      </c>
      <c r="U114" s="307">
        <f>IF('Datos de Indicador'!J117="No dato","x",IF('Datos de Indicador'!J117="No dato","x", ('Datos de Indicador'!J117)/'Datos de Indicador'!AX117))</f>
        <v>3.4030230990838873E-4</v>
      </c>
      <c r="V114" s="289">
        <f t="shared" si="25"/>
        <v>10</v>
      </c>
      <c r="W114" s="292">
        <f t="shared" si="26"/>
        <v>10</v>
      </c>
      <c r="X114" s="289">
        <f>IF('Datos de Indicador'!K117="No dato","x",ROUND(IF('Datos de Indicador'!K117=0,0,IF(LOG('Datos de Indicador'!K117)&gt;X$302,10,IF(LOG('Datos de Indicador'!K117)&lt;X$301,0,10-(X$302-LOG('Datos de Indicador'!K117))/(X$302-X$301)*10))),1))</f>
        <v>10</v>
      </c>
      <c r="Y114" s="310">
        <f>IF('Datos de Indicador'!K117="No dato","x",IF('Datos de Indicador'!K117="No dato","x", ('Datos de Indicador'!K117)/'Datos de Indicador'!AX117))</f>
        <v>3.1975714494461886E-4</v>
      </c>
      <c r="Z114" s="289">
        <f t="shared" si="27"/>
        <v>10</v>
      </c>
      <c r="AA114" s="291">
        <f t="shared" si="28"/>
        <v>10</v>
      </c>
      <c r="AB114" s="155">
        <f t="shared" si="29"/>
        <v>10</v>
      </c>
      <c r="AC114" s="155">
        <v>0</v>
      </c>
      <c r="AD114" s="155">
        <f t="shared" si="30"/>
        <v>0</v>
      </c>
      <c r="AE114" s="155">
        <v>-0.30759999155998202</v>
      </c>
      <c r="AF114" s="155">
        <f t="shared" si="31"/>
        <v>0.30759999155998202</v>
      </c>
      <c r="AG114" s="155">
        <f t="shared" si="32"/>
        <v>1.5124817099735208</v>
      </c>
      <c r="AH114" s="159">
        <f t="shared" si="33"/>
        <v>5.2520802849955865</v>
      </c>
      <c r="AI114" s="12"/>
      <c r="AJ114" s="12"/>
      <c r="AK114" s="12"/>
    </row>
    <row r="115" spans="1:37">
      <c r="A115" s="48" t="s">
        <v>61</v>
      </c>
      <c r="B115" s="46" t="s">
        <v>219</v>
      </c>
      <c r="C115" s="160">
        <v>804</v>
      </c>
      <c r="D115" s="285">
        <f>IF('Datos de Indicador'!E118="No dato","x",ROUND(IF('Datos de Indicador'!E118=0,0,IF(LOG('Datos de Indicador'!E118)&gt;D$302,10,IF(LOG('Datos de Indicador'!E118)&lt;D$301,0,10-(D$302-LOG('Datos de Indicador'!E118))/(D$302-D$301)*10))),1))</f>
        <v>0</v>
      </c>
      <c r="E115" s="153">
        <f>IF('Datos de Indicador'!E118="No dato","x",IF('Datos de Indicador'!E118="No dato","x", ('Datos de Indicador'!E118)/'Datos de Indicador'!AX118))</f>
        <v>0</v>
      </c>
      <c r="F115" s="154">
        <f t="shared" si="17"/>
        <v>0</v>
      </c>
      <c r="G115" s="155">
        <f t="shared" si="18"/>
        <v>0</v>
      </c>
      <c r="H115" s="285">
        <f>IF('Datos de Indicador'!F118="No dato","x",ROUND(IF('Datos de Indicador'!F118=0,0,IF(LOG('Datos de Indicador'!F118*1/40)&gt;H$302,10,IF(LOG('Datos de Indicador'!F118*1/40)&lt;H$301,0,10-(H$302-LOG('Datos de Indicador'!F118*1/40))/(H$302-H$301)*10))),1))</f>
        <v>0</v>
      </c>
      <c r="I115" s="153">
        <f>IF('Datos de Indicador'!F118="No dato","x",IF('Datos de Indicador'!F118="No dato","x",( 'Datos de Indicador'!F118*1/40)/'Datos de Indicador'!AX118))</f>
        <v>0</v>
      </c>
      <c r="J115" s="154">
        <f t="shared" si="19"/>
        <v>0</v>
      </c>
      <c r="K115" s="156">
        <f t="shared" si="20"/>
        <v>0</v>
      </c>
      <c r="L115" s="286">
        <f>IF('Datos de Indicador'!G118="No dato","x",ROUND(IF('Datos de Indicador'!G118=0,0,IF(LOG('Datos de Indicador'!G118)&gt;L$302,10,IF(LOG('Datos de Indicador'!G118)&lt;L$301,0,10-(L$302-LOG('Datos de Indicador'!G118))/(L$302-L$301)*10))),1))</f>
        <v>0</v>
      </c>
      <c r="M115" s="157">
        <f>IF('Datos de Indicador'!G118="No dato","x",IF('Datos de Indicador'!G118="No dato","x", 'Datos de Indicador'!G118/'Datos de Indicador'!AX118))</f>
        <v>0</v>
      </c>
      <c r="N115" s="158">
        <f t="shared" si="21"/>
        <v>0</v>
      </c>
      <c r="O115" s="156">
        <f t="shared" si="22"/>
        <v>0</v>
      </c>
      <c r="P115" s="155">
        <f t="shared" si="23"/>
        <v>0</v>
      </c>
      <c r="Q115" s="285">
        <f>IF('Datos de Indicador'!I118="No dato","x",ROUND(IF('Datos de Indicador'!I118=0,0,IF(LOG('Datos de Indicador'!I118)&gt;Q$302,10,IF(LOG('Datos de Indicador'!I118)&lt;Q$301,0,10-(Q$302-LOG('Datos de Indicador'!I118))/(Q$302-Q$301)*10))),1))</f>
        <v>10</v>
      </c>
      <c r="R115" s="153">
        <f>IF('Datos de Indicador'!I118="No dato","x",IF('Datos de Indicador'!I118="No dato","x",( 'Datos de Indicador'!I118)/'Datos de Indicador'!AX118))</f>
        <v>0.1682808746474683</v>
      </c>
      <c r="S115" s="154">
        <f t="shared" si="24"/>
        <v>10</v>
      </c>
      <c r="T115" s="289">
        <f>IF('Datos de Indicador'!J118="No dato","x",ROUND(IF('Datos de Indicador'!J118=0,0,IF(LOG('Datos de Indicador'!J118)&gt;T$302,10,IF(LOG('Datos de Indicador'!J118)&lt;T$301,0,10-(T$302-LOG('Datos de Indicador'!J118))/(T$302-T$301)*10))),1))</f>
        <v>10</v>
      </c>
      <c r="U115" s="307">
        <f>IF('Datos de Indicador'!J118="No dato","x",IF('Datos de Indicador'!J118="No dato","x", ('Datos de Indicador'!J118)/'Datos de Indicador'!AX118))</f>
        <v>3.1591759056407532E-4</v>
      </c>
      <c r="V115" s="289">
        <f t="shared" si="25"/>
        <v>10</v>
      </c>
      <c r="W115" s="292">
        <f t="shared" si="26"/>
        <v>10</v>
      </c>
      <c r="X115" s="289">
        <f>IF('Datos de Indicador'!K118="No dato","x",ROUND(IF('Datos de Indicador'!K118=0,0,IF(LOG('Datos de Indicador'!K118)&gt;X$302,10,IF(LOG('Datos de Indicador'!K118)&lt;X$301,0,10-(X$302-LOG('Datos de Indicador'!K118))/(X$302-X$301)*10))),1))</f>
        <v>10</v>
      </c>
      <c r="Y115" s="310">
        <f>IF('Datos de Indicador'!K118="No dato","x",IF('Datos de Indicador'!K118="No dato","x", ('Datos de Indicador'!K118)/'Datos de Indicador'!AX118))</f>
        <v>3.1088894642790197E-4</v>
      </c>
      <c r="Z115" s="289">
        <f t="shared" si="27"/>
        <v>10</v>
      </c>
      <c r="AA115" s="291">
        <f t="shared" si="28"/>
        <v>10</v>
      </c>
      <c r="AB115" s="155">
        <f t="shared" si="29"/>
        <v>10</v>
      </c>
      <c r="AC115" s="155">
        <v>8.3999998867511999E-2</v>
      </c>
      <c r="AD115" s="155">
        <f t="shared" si="30"/>
        <v>1.7872340184577021E-2</v>
      </c>
      <c r="AE115" s="155">
        <v>-0.426400005817413</v>
      </c>
      <c r="AF115" s="155">
        <f t="shared" si="31"/>
        <v>0.426400005817413</v>
      </c>
      <c r="AG115" s="155">
        <f t="shared" si="32"/>
        <v>4.4199710277082129</v>
      </c>
      <c r="AH115" s="159">
        <f t="shared" si="33"/>
        <v>4.0729738946487979</v>
      </c>
      <c r="AI115" s="12"/>
      <c r="AJ115" s="12"/>
      <c r="AK115" s="12"/>
    </row>
    <row r="116" spans="1:37">
      <c r="A116" s="48" t="s">
        <v>61</v>
      </c>
      <c r="B116" s="46" t="s">
        <v>126</v>
      </c>
      <c r="C116" s="160">
        <v>805</v>
      </c>
      <c r="D116" s="285">
        <f>IF('Datos de Indicador'!E119="No dato","x",ROUND(IF('Datos de Indicador'!E119=0,0,IF(LOG('Datos de Indicador'!E119)&gt;D$302,10,IF(LOG('Datos de Indicador'!E119)&lt;D$301,0,10-(D$302-LOG('Datos de Indicador'!E119))/(D$302-D$301)*10))),1))</f>
        <v>10</v>
      </c>
      <c r="E116" s="153">
        <f>IF('Datos de Indicador'!E119="No dato","x",IF('Datos de Indicador'!E119="No dato","x", ('Datos de Indicador'!E119)/'Datos de Indicador'!AX119))</f>
        <v>3.7719105818966161E-4</v>
      </c>
      <c r="F116" s="154">
        <f t="shared" si="17"/>
        <v>10</v>
      </c>
      <c r="G116" s="155">
        <f t="shared" si="18"/>
        <v>10</v>
      </c>
      <c r="H116" s="285">
        <f>IF('Datos de Indicador'!F119="No dato","x",ROUND(IF('Datos de Indicador'!F119=0,0,IF(LOG('Datos de Indicador'!F119*1/40)&gt;H$302,10,IF(LOG('Datos de Indicador'!F119*1/40)&lt;H$301,0,10-(H$302-LOG('Datos de Indicador'!F119*1/40))/(H$302-H$301)*10))),1))</f>
        <v>0</v>
      </c>
      <c r="I116" s="153">
        <f>IF('Datos de Indicador'!F119="No dato","x",IF('Datos de Indicador'!F119="No dato","x",( 'Datos de Indicador'!F119*1/40)/'Datos de Indicador'!AX119))</f>
        <v>0</v>
      </c>
      <c r="J116" s="154">
        <f t="shared" si="19"/>
        <v>0</v>
      </c>
      <c r="K116" s="156">
        <f t="shared" si="20"/>
        <v>0</v>
      </c>
      <c r="L116" s="286">
        <f>IF('Datos de Indicador'!G119="No dato","x",ROUND(IF('Datos de Indicador'!G119=0,0,IF(LOG('Datos de Indicador'!G119)&gt;L$302,10,IF(LOG('Datos de Indicador'!G119)&lt;L$301,0,10-(L$302-LOG('Datos de Indicador'!G119))/(L$302-L$301)*10))),1))</f>
        <v>0</v>
      </c>
      <c r="M116" s="157">
        <f>IF('Datos de Indicador'!G119="No dato","x",IF('Datos de Indicador'!G119="No dato","x", 'Datos de Indicador'!G119/'Datos de Indicador'!AX119))</f>
        <v>0</v>
      </c>
      <c r="N116" s="158">
        <f t="shared" si="21"/>
        <v>0</v>
      </c>
      <c r="O116" s="156">
        <f t="shared" si="22"/>
        <v>0</v>
      </c>
      <c r="P116" s="155">
        <f t="shared" si="23"/>
        <v>0</v>
      </c>
      <c r="Q116" s="285">
        <f>IF('Datos de Indicador'!I119="No dato","x",ROUND(IF('Datos de Indicador'!I119=0,0,IF(LOG('Datos de Indicador'!I119)&gt;Q$302,10,IF(LOG('Datos de Indicador'!I119)&lt;Q$301,0,10-(Q$302-LOG('Datos de Indicador'!I119))/(Q$302-Q$301)*10))),1))</f>
        <v>0</v>
      </c>
      <c r="R116" s="153">
        <f>IF('Datos de Indicador'!I119="No dato","x",IF('Datos de Indicador'!I119="No dato","x",( 'Datos de Indicador'!I119)/'Datos de Indicador'!AX119))</f>
        <v>0</v>
      </c>
      <c r="S116" s="154">
        <f t="shared" si="24"/>
        <v>0</v>
      </c>
      <c r="T116" s="289">
        <f>IF('Datos de Indicador'!J119="No dato","x",ROUND(IF('Datos de Indicador'!J119=0,0,IF(LOG('Datos de Indicador'!J119)&gt;T$302,10,IF(LOG('Datos de Indicador'!J119)&lt;T$301,0,10-(T$302-LOG('Datos de Indicador'!J119))/(T$302-T$301)*10))),1))</f>
        <v>10</v>
      </c>
      <c r="U116" s="307">
        <f>IF('Datos de Indicador'!J119="No dato","x",IF('Datos de Indicador'!J119="No dato","x", ('Datos de Indicador'!J119)/'Datos de Indicador'!AX119))</f>
        <v>4.0879569843376372E-4</v>
      </c>
      <c r="V116" s="289">
        <f t="shared" si="25"/>
        <v>10</v>
      </c>
      <c r="W116" s="292">
        <f t="shared" si="26"/>
        <v>10</v>
      </c>
      <c r="X116" s="289">
        <f>IF('Datos de Indicador'!K119="No dato","x",ROUND(IF('Datos de Indicador'!K119=0,0,IF(LOG('Datos de Indicador'!K119)&gt;X$302,10,IF(LOG('Datos de Indicador'!K119)&lt;X$301,0,10-(X$302-LOG('Datos de Indicador'!K119))/(X$302-X$301)*10))),1))</f>
        <v>10</v>
      </c>
      <c r="Y116" s="310">
        <f>IF('Datos de Indicador'!K119="No dato","x",IF('Datos de Indicador'!K119="No dato","x", ('Datos de Indicador'!K119)/'Datos de Indicador'!AX119))</f>
        <v>3.4148926797326217E-4</v>
      </c>
      <c r="Z116" s="289">
        <f t="shared" si="27"/>
        <v>10</v>
      </c>
      <c r="AA116" s="291">
        <f t="shared" si="28"/>
        <v>10</v>
      </c>
      <c r="AB116" s="155">
        <f t="shared" si="29"/>
        <v>0</v>
      </c>
      <c r="AC116" s="155">
        <v>0</v>
      </c>
      <c r="AD116" s="155">
        <f t="shared" si="30"/>
        <v>0</v>
      </c>
      <c r="AE116" s="155">
        <v>-0.62752002477645896</v>
      </c>
      <c r="AF116" s="155">
        <f t="shared" si="31"/>
        <v>0.62752002477645896</v>
      </c>
      <c r="AG116" s="155">
        <f t="shared" si="32"/>
        <v>9.3421447358603427</v>
      </c>
      <c r="AH116" s="159">
        <f t="shared" si="33"/>
        <v>6.5570241226433907</v>
      </c>
      <c r="AI116" s="12"/>
      <c r="AJ116" s="12"/>
      <c r="AK116" s="12"/>
    </row>
    <row r="117" spans="1:37">
      <c r="A117" s="48" t="s">
        <v>61</v>
      </c>
      <c r="B117" s="46" t="s">
        <v>220</v>
      </c>
      <c r="C117" s="160">
        <v>806</v>
      </c>
      <c r="D117" s="285">
        <f>IF('Datos de Indicador'!E120="No dato","x",ROUND(IF('Datos de Indicador'!E120=0,0,IF(LOG('Datos de Indicador'!E120)&gt;D$302,10,IF(LOG('Datos de Indicador'!E120)&lt;D$301,0,10-(D$302-LOG('Datos de Indicador'!E120))/(D$302-D$301)*10))),1))</f>
        <v>10</v>
      </c>
      <c r="E117" s="153">
        <f>IF('Datos de Indicador'!E120="No dato","x",IF('Datos de Indicador'!E120="No dato","x", ('Datos de Indicador'!E120)/'Datos de Indicador'!AX120))</f>
        <v>1.2466278716073023E-4</v>
      </c>
      <c r="F117" s="154">
        <f t="shared" si="17"/>
        <v>10</v>
      </c>
      <c r="G117" s="155">
        <f t="shared" si="18"/>
        <v>10</v>
      </c>
      <c r="H117" s="285">
        <f>IF('Datos de Indicador'!F120="No dato","x",ROUND(IF('Datos de Indicador'!F120=0,0,IF(LOG('Datos de Indicador'!F120*1/40)&gt;H$302,10,IF(LOG('Datos de Indicador'!F120*1/40)&lt;H$301,0,10-(H$302-LOG('Datos de Indicador'!F120*1/40))/(H$302-H$301)*10))),1))</f>
        <v>0</v>
      </c>
      <c r="I117" s="153">
        <f>IF('Datos de Indicador'!F120="No dato","x",IF('Datos de Indicador'!F120="No dato","x",( 'Datos de Indicador'!F120*1/40)/'Datos de Indicador'!AX120))</f>
        <v>0</v>
      </c>
      <c r="J117" s="154">
        <f t="shared" si="19"/>
        <v>0</v>
      </c>
      <c r="K117" s="156">
        <f t="shared" si="20"/>
        <v>0</v>
      </c>
      <c r="L117" s="286">
        <f>IF('Datos de Indicador'!G120="No dato","x",ROUND(IF('Datos de Indicador'!G120=0,0,IF(LOG('Datos de Indicador'!G120)&gt;L$302,10,IF(LOG('Datos de Indicador'!G120)&lt;L$301,0,10-(L$302-LOG('Datos de Indicador'!G120))/(L$302-L$301)*10))),1))</f>
        <v>0</v>
      </c>
      <c r="M117" s="157">
        <f>IF('Datos de Indicador'!G120="No dato","x",IF('Datos de Indicador'!G120="No dato","x", 'Datos de Indicador'!G120/'Datos de Indicador'!AX120))</f>
        <v>0</v>
      </c>
      <c r="N117" s="158">
        <f t="shared" si="21"/>
        <v>0</v>
      </c>
      <c r="O117" s="156">
        <f t="shared" si="22"/>
        <v>0</v>
      </c>
      <c r="P117" s="155">
        <f t="shared" si="23"/>
        <v>0</v>
      </c>
      <c r="Q117" s="285">
        <f>IF('Datos de Indicador'!I120="No dato","x",ROUND(IF('Datos de Indicador'!I120=0,0,IF(LOG('Datos de Indicador'!I120)&gt;Q$302,10,IF(LOG('Datos de Indicador'!I120)&lt;Q$301,0,10-(Q$302-LOG('Datos de Indicador'!I120))/(Q$302-Q$301)*10))),1))</f>
        <v>10</v>
      </c>
      <c r="R117" s="153">
        <f>IF('Datos de Indicador'!I120="No dato","x",IF('Datos de Indicador'!I120="No dato","x",( 'Datos de Indicador'!I120)/'Datos de Indicador'!AX120))</f>
        <v>2.0159753580849517E-2</v>
      </c>
      <c r="S117" s="154">
        <f t="shared" si="24"/>
        <v>10</v>
      </c>
      <c r="T117" s="289">
        <f>IF('Datos de Indicador'!J120="No dato","x",ROUND(IF('Datos de Indicador'!J120=0,0,IF(LOG('Datos de Indicador'!J120)&gt;T$302,10,IF(LOG('Datos de Indicador'!J120)&lt;T$301,0,10-(T$302-LOG('Datos de Indicador'!J120))/(T$302-T$301)*10))),1))</f>
        <v>10</v>
      </c>
      <c r="U117" s="307">
        <f>IF('Datos de Indicador'!J120="No dato","x",IF('Datos de Indicador'!J120="No dato","x", ('Datos de Indicador'!J120)/'Datos de Indicador'!AX120))</f>
        <v>3.3585223399276384E-4</v>
      </c>
      <c r="V117" s="289">
        <f t="shared" si="25"/>
        <v>10</v>
      </c>
      <c r="W117" s="292">
        <f t="shared" si="26"/>
        <v>10</v>
      </c>
      <c r="X117" s="289">
        <f>IF('Datos de Indicador'!K120="No dato","x",ROUND(IF('Datos de Indicador'!K120=0,0,IF(LOG('Datos de Indicador'!K120)&gt;X$302,10,IF(LOG('Datos de Indicador'!K120)&lt;X$301,0,10-(X$302-LOG('Datos de Indicador'!K120))/(X$302-X$301)*10))),1))</f>
        <v>10</v>
      </c>
      <c r="Y117" s="310">
        <f>IF('Datos de Indicador'!K120="No dato","x",IF('Datos de Indicador'!K120="No dato","x", ('Datos de Indicador'!K120)/'Datos de Indicador'!AX120))</f>
        <v>3.1907044812526868E-4</v>
      </c>
      <c r="Z117" s="289">
        <f t="shared" si="27"/>
        <v>10</v>
      </c>
      <c r="AA117" s="291">
        <f t="shared" si="28"/>
        <v>10</v>
      </c>
      <c r="AB117" s="155">
        <f t="shared" si="29"/>
        <v>10</v>
      </c>
      <c r="AC117" s="155">
        <v>0</v>
      </c>
      <c r="AD117" s="155">
        <f t="shared" si="30"/>
        <v>0</v>
      </c>
      <c r="AE117" s="155">
        <v>-0.61768001317977905</v>
      </c>
      <c r="AF117" s="155">
        <f t="shared" si="31"/>
        <v>0.61768001317977905</v>
      </c>
      <c r="AG117" s="155">
        <f t="shared" si="32"/>
        <v>9.1013221334174084</v>
      </c>
      <c r="AH117" s="159">
        <f t="shared" si="33"/>
        <v>6.5168870222362356</v>
      </c>
      <c r="AI117" s="12"/>
      <c r="AJ117" s="12"/>
      <c r="AK117" s="12"/>
    </row>
    <row r="118" spans="1:37">
      <c r="A118" s="48" t="s">
        <v>61</v>
      </c>
      <c r="B118" s="46" t="s">
        <v>147</v>
      </c>
      <c r="C118" s="160">
        <v>807</v>
      </c>
      <c r="D118" s="285">
        <f>IF('Datos de Indicador'!E121="No dato","x",ROUND(IF('Datos de Indicador'!E121=0,0,IF(LOG('Datos de Indicador'!E121)&gt;D$302,10,IF(LOG('Datos de Indicador'!E121)&lt;D$301,0,10-(D$302-LOG('Datos de Indicador'!E121))/(D$302-D$301)*10))),1))</f>
        <v>0</v>
      </c>
      <c r="E118" s="153">
        <f>IF('Datos de Indicador'!E121="No dato","x",IF('Datos de Indicador'!E121="No dato","x", ('Datos de Indicador'!E121)/'Datos de Indicador'!AX121))</f>
        <v>0</v>
      </c>
      <c r="F118" s="154">
        <f t="shared" si="17"/>
        <v>0</v>
      </c>
      <c r="G118" s="155">
        <f t="shared" si="18"/>
        <v>0</v>
      </c>
      <c r="H118" s="285">
        <f>IF('Datos de Indicador'!F121="No dato","x",ROUND(IF('Datos de Indicador'!F121=0,0,IF(LOG('Datos de Indicador'!F121*1/40)&gt;H$302,10,IF(LOG('Datos de Indicador'!F121*1/40)&lt;H$301,0,10-(H$302-LOG('Datos de Indicador'!F121*1/40))/(H$302-H$301)*10))),1))</f>
        <v>0</v>
      </c>
      <c r="I118" s="153">
        <f>IF('Datos de Indicador'!F121="No dato","x",IF('Datos de Indicador'!F121="No dato","x",( 'Datos de Indicador'!F121*1/40)/'Datos de Indicador'!AX121))</f>
        <v>0</v>
      </c>
      <c r="J118" s="154">
        <f t="shared" si="19"/>
        <v>0</v>
      </c>
      <c r="K118" s="156">
        <f t="shared" si="20"/>
        <v>0</v>
      </c>
      <c r="L118" s="286">
        <f>IF('Datos de Indicador'!G121="No dato","x",ROUND(IF('Datos de Indicador'!G121=0,0,IF(LOG('Datos de Indicador'!G121)&gt;L$302,10,IF(LOG('Datos de Indicador'!G121)&lt;L$301,0,10-(L$302-LOG('Datos de Indicador'!G121))/(L$302-L$301)*10))),1))</f>
        <v>0</v>
      </c>
      <c r="M118" s="157">
        <f>IF('Datos de Indicador'!G121="No dato","x",IF('Datos de Indicador'!G121="No dato","x", 'Datos de Indicador'!G121/'Datos de Indicador'!AX121))</f>
        <v>0</v>
      </c>
      <c r="N118" s="158">
        <f t="shared" si="21"/>
        <v>0</v>
      </c>
      <c r="O118" s="156">
        <f t="shared" si="22"/>
        <v>0</v>
      </c>
      <c r="P118" s="155">
        <f t="shared" si="23"/>
        <v>0</v>
      </c>
      <c r="Q118" s="285">
        <f>IF('Datos de Indicador'!I121="No dato","x",ROUND(IF('Datos de Indicador'!I121=0,0,IF(LOG('Datos de Indicador'!I121)&gt;Q$302,10,IF(LOG('Datos de Indicador'!I121)&lt;Q$301,0,10-(Q$302-LOG('Datos de Indicador'!I121))/(Q$302-Q$301)*10))),1))</f>
        <v>10</v>
      </c>
      <c r="R118" s="153">
        <f>IF('Datos de Indicador'!I121="No dato","x",IF('Datos de Indicador'!I121="No dato","x",( 'Datos de Indicador'!I121)/'Datos de Indicador'!AX121))</f>
        <v>0.35312886514779429</v>
      </c>
      <c r="S118" s="154">
        <f t="shared" si="24"/>
        <v>10</v>
      </c>
      <c r="T118" s="289">
        <f>IF('Datos de Indicador'!J121="No dato","x",ROUND(IF('Datos de Indicador'!J121=0,0,IF(LOG('Datos de Indicador'!J121)&gt;T$302,10,IF(LOG('Datos de Indicador'!J121)&lt;T$301,0,10-(T$302-LOG('Datos de Indicador'!J121))/(T$302-T$301)*10))),1))</f>
        <v>10</v>
      </c>
      <c r="U118" s="307">
        <f>IF('Datos de Indicador'!J121="No dato","x",IF('Datos de Indicador'!J121="No dato","x", ('Datos de Indicador'!J121)/'Datos de Indicador'!AX121))</f>
        <v>3.2308602362557582E-4</v>
      </c>
      <c r="V118" s="289">
        <f t="shared" si="25"/>
        <v>10</v>
      </c>
      <c r="W118" s="292">
        <f t="shared" si="26"/>
        <v>10</v>
      </c>
      <c r="X118" s="289">
        <f>IF('Datos de Indicador'!K121="No dato","x",ROUND(IF('Datos de Indicador'!K121=0,0,IF(LOG('Datos de Indicador'!K121)&gt;X$302,10,IF(LOG('Datos de Indicador'!K121)&lt;X$301,0,10-(X$302-LOG('Datos de Indicador'!K121))/(X$302-X$301)*10))),1))</f>
        <v>10</v>
      </c>
      <c r="Y118" s="310">
        <f>IF('Datos de Indicador'!K121="No dato","x",IF('Datos de Indicador'!K121="No dato","x", ('Datos de Indicador'!K121)/'Datos de Indicador'!AX121))</f>
        <v>3.1299473321734608E-4</v>
      </c>
      <c r="Z118" s="289">
        <f t="shared" si="27"/>
        <v>10</v>
      </c>
      <c r="AA118" s="291">
        <f t="shared" si="28"/>
        <v>10</v>
      </c>
      <c r="AB118" s="155">
        <f t="shared" si="29"/>
        <v>10</v>
      </c>
      <c r="AC118" s="155">
        <v>3.4099996089935298</v>
      </c>
      <c r="AD118" s="155">
        <f t="shared" si="30"/>
        <v>0.72553183170075097</v>
      </c>
      <c r="AE118" s="155">
        <v>-0.49108001589775102</v>
      </c>
      <c r="AF118" s="155">
        <f t="shared" si="31"/>
        <v>0.49108001589775102</v>
      </c>
      <c r="AG118" s="155">
        <f t="shared" si="32"/>
        <v>6.0029374907597273</v>
      </c>
      <c r="AH118" s="159">
        <f t="shared" si="33"/>
        <v>4.4547448870767461</v>
      </c>
      <c r="AI118" s="12"/>
      <c r="AJ118" s="12"/>
      <c r="AK118" s="12"/>
    </row>
    <row r="119" spans="1:37">
      <c r="A119" s="48" t="s">
        <v>61</v>
      </c>
      <c r="B119" s="46" t="s">
        <v>221</v>
      </c>
      <c r="C119" s="160">
        <v>808</v>
      </c>
      <c r="D119" s="285">
        <f>IF('Datos de Indicador'!E122="No dato","x",ROUND(IF('Datos de Indicador'!E122=0,0,IF(LOG('Datos de Indicador'!E122)&gt;D$302,10,IF(LOG('Datos de Indicador'!E122)&lt;D$301,0,10-(D$302-LOG('Datos de Indicador'!E122))/(D$302-D$301)*10))),1))</f>
        <v>10</v>
      </c>
      <c r="E119" s="153">
        <f>IF('Datos de Indicador'!E122="No dato","x",IF('Datos de Indicador'!E122="No dato","x", ('Datos de Indicador'!E122)/'Datos de Indicador'!AX122))</f>
        <v>8.2623741203001662E-4</v>
      </c>
      <c r="F119" s="154">
        <f t="shared" si="17"/>
        <v>10</v>
      </c>
      <c r="G119" s="155">
        <f t="shared" si="18"/>
        <v>10</v>
      </c>
      <c r="H119" s="285">
        <f>IF('Datos de Indicador'!F122="No dato","x",ROUND(IF('Datos de Indicador'!F122=0,0,IF(LOG('Datos de Indicador'!F122*1/40)&gt;H$302,10,IF(LOG('Datos de Indicador'!F122*1/40)&lt;H$301,0,10-(H$302-LOG('Datos de Indicador'!F122*1/40))/(H$302-H$301)*10))),1))</f>
        <v>0</v>
      </c>
      <c r="I119" s="153">
        <f>IF('Datos de Indicador'!F122="No dato","x",IF('Datos de Indicador'!F122="No dato","x",( 'Datos de Indicador'!F122*1/40)/'Datos de Indicador'!AX122))</f>
        <v>0</v>
      </c>
      <c r="J119" s="154">
        <f t="shared" si="19"/>
        <v>0</v>
      </c>
      <c r="K119" s="156">
        <f t="shared" si="20"/>
        <v>0</v>
      </c>
      <c r="L119" s="286">
        <f>IF('Datos de Indicador'!G122="No dato","x",ROUND(IF('Datos de Indicador'!G122=0,0,IF(LOG('Datos de Indicador'!G122)&gt;L$302,10,IF(LOG('Datos de Indicador'!G122)&lt;L$301,0,10-(L$302-LOG('Datos de Indicador'!G122))/(L$302-L$301)*10))),1))</f>
        <v>0</v>
      </c>
      <c r="M119" s="157">
        <f>IF('Datos de Indicador'!G122="No dato","x",IF('Datos de Indicador'!G122="No dato","x", 'Datos de Indicador'!G122/'Datos de Indicador'!AX122))</f>
        <v>0</v>
      </c>
      <c r="N119" s="158">
        <f t="shared" si="21"/>
        <v>0</v>
      </c>
      <c r="O119" s="156">
        <f t="shared" si="22"/>
        <v>0</v>
      </c>
      <c r="P119" s="155">
        <f t="shared" si="23"/>
        <v>0</v>
      </c>
      <c r="Q119" s="285">
        <f>IF('Datos de Indicador'!I122="No dato","x",ROUND(IF('Datos de Indicador'!I122=0,0,IF(LOG('Datos de Indicador'!I122)&gt;Q$302,10,IF(LOG('Datos de Indicador'!I122)&lt;Q$301,0,10-(Q$302-LOG('Datos de Indicador'!I122))/(Q$302-Q$301)*10))),1))</f>
        <v>10</v>
      </c>
      <c r="R119" s="153">
        <f>IF('Datos de Indicador'!I122="No dato","x",IF('Datos de Indicador'!I122="No dato","x",( 'Datos de Indicador'!I122)/'Datos de Indicador'!AX122))</f>
        <v>0.10174060681467656</v>
      </c>
      <c r="S119" s="154">
        <f t="shared" si="24"/>
        <v>10</v>
      </c>
      <c r="T119" s="289">
        <f>IF('Datos de Indicador'!J122="No dato","x",ROUND(IF('Datos de Indicador'!J122=0,0,IF(LOG('Datos de Indicador'!J122)&gt;T$302,10,IF(LOG('Datos de Indicador'!J122)&lt;T$301,0,10-(T$302-LOG('Datos de Indicador'!J122))/(T$302-T$301)*10))),1))</f>
        <v>10</v>
      </c>
      <c r="U119" s="307">
        <f>IF('Datos de Indicador'!J122="No dato","x",IF('Datos de Indicador'!J122="No dato","x", ('Datos de Indicador'!J122)/'Datos de Indicador'!AX122))</f>
        <v>3.2335044130798243E-4</v>
      </c>
      <c r="V119" s="289">
        <f t="shared" si="25"/>
        <v>10</v>
      </c>
      <c r="W119" s="292">
        <f t="shared" si="26"/>
        <v>10</v>
      </c>
      <c r="X119" s="289">
        <f>IF('Datos de Indicador'!K122="No dato","x",ROUND(IF('Datos de Indicador'!K122=0,0,IF(LOG('Datos de Indicador'!K122)&gt;X$302,10,IF(LOG('Datos de Indicador'!K122)&lt;X$301,0,10-(X$302-LOG('Datos de Indicador'!K122))/(X$302-X$301)*10))),1))</f>
        <v>10</v>
      </c>
      <c r="Y119" s="310">
        <f>IF('Datos de Indicador'!K122="No dato","x",IF('Datos de Indicador'!K122="No dato","x", ('Datos de Indicador'!K122)/'Datos de Indicador'!AX122))</f>
        <v>3.1320091950671542E-4</v>
      </c>
      <c r="Z119" s="289">
        <f t="shared" si="27"/>
        <v>10</v>
      </c>
      <c r="AA119" s="291">
        <f t="shared" si="28"/>
        <v>10</v>
      </c>
      <c r="AB119" s="155">
        <f t="shared" si="29"/>
        <v>10</v>
      </c>
      <c r="AC119" s="155">
        <v>1.9999999552965001E-2</v>
      </c>
      <c r="AD119" s="155">
        <f t="shared" si="30"/>
        <v>4.2553190538223411E-3</v>
      </c>
      <c r="AE119" s="155">
        <v>-0.42359998822212203</v>
      </c>
      <c r="AF119" s="155">
        <f t="shared" si="31"/>
        <v>0.42359998822212203</v>
      </c>
      <c r="AG119" s="155">
        <f t="shared" si="32"/>
        <v>4.3514439210520077</v>
      </c>
      <c r="AH119" s="159">
        <f t="shared" si="33"/>
        <v>5.7259498733509711</v>
      </c>
      <c r="AI119" s="12"/>
      <c r="AJ119" s="12"/>
      <c r="AK119" s="12"/>
    </row>
    <row r="120" spans="1:37">
      <c r="A120" s="48" t="s">
        <v>61</v>
      </c>
      <c r="B120" s="46" t="s">
        <v>222</v>
      </c>
      <c r="C120" s="160">
        <v>809</v>
      </c>
      <c r="D120" s="285">
        <f>IF('Datos de Indicador'!E123="No dato","x",ROUND(IF('Datos de Indicador'!E123=0,0,IF(LOG('Datos de Indicador'!E123)&gt;D$302,10,IF(LOG('Datos de Indicador'!E123)&lt;D$301,0,10-(D$302-LOG('Datos de Indicador'!E123))/(D$302-D$301)*10))),1))</f>
        <v>10</v>
      </c>
      <c r="E120" s="153">
        <f>IF('Datos de Indicador'!E123="No dato","x",IF('Datos de Indicador'!E123="No dato","x", ('Datos de Indicador'!E123)/'Datos de Indicador'!AX123))</f>
        <v>5.0336959748608036E-3</v>
      </c>
      <c r="F120" s="154">
        <f t="shared" si="17"/>
        <v>10</v>
      </c>
      <c r="G120" s="155">
        <f t="shared" si="18"/>
        <v>10</v>
      </c>
      <c r="H120" s="285">
        <f>IF('Datos de Indicador'!F123="No dato","x",ROUND(IF('Datos de Indicador'!F123=0,0,IF(LOG('Datos de Indicador'!F123*1/40)&gt;H$302,10,IF(LOG('Datos de Indicador'!F123*1/40)&lt;H$301,0,10-(H$302-LOG('Datos de Indicador'!F123*1/40))/(H$302-H$301)*10))),1))</f>
        <v>0</v>
      </c>
      <c r="I120" s="153">
        <f>IF('Datos de Indicador'!F123="No dato","x",IF('Datos de Indicador'!F123="No dato","x",( 'Datos de Indicador'!F123*1/40)/'Datos de Indicador'!AX123))</f>
        <v>0</v>
      </c>
      <c r="J120" s="154">
        <f t="shared" si="19"/>
        <v>0</v>
      </c>
      <c r="K120" s="156">
        <f t="shared" si="20"/>
        <v>0</v>
      </c>
      <c r="L120" s="286">
        <f>IF('Datos de Indicador'!G123="No dato","x",ROUND(IF('Datos de Indicador'!G123=0,0,IF(LOG('Datos de Indicador'!G123)&gt;L$302,10,IF(LOG('Datos de Indicador'!G123)&lt;L$301,0,10-(L$302-LOG('Datos de Indicador'!G123))/(L$302-L$301)*10))),1))</f>
        <v>0</v>
      </c>
      <c r="M120" s="157">
        <f>IF('Datos de Indicador'!G123="No dato","x",IF('Datos de Indicador'!G123="No dato","x", 'Datos de Indicador'!G123/'Datos de Indicador'!AX123))</f>
        <v>0</v>
      </c>
      <c r="N120" s="158">
        <f t="shared" si="21"/>
        <v>0</v>
      </c>
      <c r="O120" s="156">
        <f t="shared" si="22"/>
        <v>0</v>
      </c>
      <c r="P120" s="155">
        <f t="shared" si="23"/>
        <v>0</v>
      </c>
      <c r="Q120" s="285">
        <f>IF('Datos de Indicador'!I123="No dato","x",ROUND(IF('Datos de Indicador'!I123=0,0,IF(LOG('Datos de Indicador'!I123)&gt;Q$302,10,IF(LOG('Datos de Indicador'!I123)&lt;Q$301,0,10-(Q$302-LOG('Datos de Indicador'!I123))/(Q$302-Q$301)*10))),1))</f>
        <v>10</v>
      </c>
      <c r="R120" s="153">
        <f>IF('Datos de Indicador'!I123="No dato","x",IF('Datos de Indicador'!I123="No dato","x",( 'Datos de Indicador'!I123)/'Datos de Indicador'!AX123))</f>
        <v>7.2198447783861069E-3</v>
      </c>
      <c r="S120" s="154">
        <f t="shared" si="24"/>
        <v>10</v>
      </c>
      <c r="T120" s="289">
        <f>IF('Datos de Indicador'!J123="No dato","x",ROUND(IF('Datos de Indicador'!J123=0,0,IF(LOG('Datos de Indicador'!J123)&gt;T$302,10,IF(LOG('Datos de Indicador'!J123)&lt;T$301,0,10-(T$302-LOG('Datos de Indicador'!J123))/(T$302-T$301)*10))),1))</f>
        <v>10</v>
      </c>
      <c r="U120" s="307">
        <f>IF('Datos de Indicador'!J123="No dato","x",IF('Datos de Indicador'!J123="No dato","x", ('Datos de Indicador'!J123)/'Datos de Indicador'!AX123))</f>
        <v>3.5497401865648275E-4</v>
      </c>
      <c r="V120" s="289">
        <f t="shared" si="25"/>
        <v>10</v>
      </c>
      <c r="W120" s="292">
        <f t="shared" si="26"/>
        <v>10</v>
      </c>
      <c r="X120" s="289">
        <f>IF('Datos de Indicador'!K123="No dato","x",ROUND(IF('Datos de Indicador'!K123=0,0,IF(LOG('Datos de Indicador'!K123)&gt;X$302,10,IF(LOG('Datos de Indicador'!K123)&lt;X$301,0,10-(X$302-LOG('Datos de Indicador'!K123))/(X$302-X$301)*10))),1))</f>
        <v>10</v>
      </c>
      <c r="Y120" s="310">
        <f>IF('Datos de Indicador'!K123="No dato","x",IF('Datos de Indicador'!K123="No dato","x", ('Datos de Indicador'!K123)/'Datos de Indicador'!AX123))</f>
        <v>3.2640593872243365E-4</v>
      </c>
      <c r="Z120" s="289">
        <f t="shared" si="27"/>
        <v>10</v>
      </c>
      <c r="AA120" s="291">
        <f t="shared" si="28"/>
        <v>10</v>
      </c>
      <c r="AB120" s="155">
        <f t="shared" si="29"/>
        <v>10</v>
      </c>
      <c r="AC120" s="155">
        <v>0</v>
      </c>
      <c r="AD120" s="155">
        <f t="shared" si="30"/>
        <v>0</v>
      </c>
      <c r="AE120" s="155">
        <v>-0.53740000724792503</v>
      </c>
      <c r="AF120" s="155">
        <f t="shared" si="31"/>
        <v>0.53740000724792503</v>
      </c>
      <c r="AG120" s="155">
        <f t="shared" si="32"/>
        <v>7.1365642911434684</v>
      </c>
      <c r="AH120" s="159">
        <f t="shared" si="33"/>
        <v>6.1894273818572456</v>
      </c>
      <c r="AI120" s="12"/>
      <c r="AJ120" s="12"/>
      <c r="AK120" s="12"/>
    </row>
    <row r="121" spans="1:37">
      <c r="A121" s="48" t="s">
        <v>61</v>
      </c>
      <c r="B121" s="46" t="s">
        <v>223</v>
      </c>
      <c r="C121" s="160">
        <v>810</v>
      </c>
      <c r="D121" s="285">
        <f>IF('Datos de Indicador'!E124="No dato","x",ROUND(IF('Datos de Indicador'!E124=0,0,IF(LOG('Datos de Indicador'!E124)&gt;D$302,10,IF(LOG('Datos de Indicador'!E124)&lt;D$301,0,10-(D$302-LOG('Datos de Indicador'!E124))/(D$302-D$301)*10))),1))</f>
        <v>10</v>
      </c>
      <c r="E121" s="153">
        <f>IF('Datos de Indicador'!E124="No dato","x",IF('Datos de Indicador'!E124="No dato","x", ('Datos de Indicador'!E124)/'Datos de Indicador'!AX124))</f>
        <v>5.3816244433382214E-4</v>
      </c>
      <c r="F121" s="154">
        <f t="shared" si="17"/>
        <v>10</v>
      </c>
      <c r="G121" s="155">
        <f t="shared" si="18"/>
        <v>10</v>
      </c>
      <c r="H121" s="285">
        <f>IF('Datos de Indicador'!F124="No dato","x",ROUND(IF('Datos de Indicador'!F124=0,0,IF(LOG('Datos de Indicador'!F124*1/40)&gt;H$302,10,IF(LOG('Datos de Indicador'!F124*1/40)&lt;H$301,0,10-(H$302-LOG('Datos de Indicador'!F124*1/40))/(H$302-H$301)*10))),1))</f>
        <v>0</v>
      </c>
      <c r="I121" s="153">
        <f>IF('Datos de Indicador'!F124="No dato","x",IF('Datos de Indicador'!F124="No dato","x",( 'Datos de Indicador'!F124*1/40)/'Datos de Indicador'!AX124))</f>
        <v>0</v>
      </c>
      <c r="J121" s="154">
        <f t="shared" si="19"/>
        <v>0</v>
      </c>
      <c r="K121" s="156">
        <f t="shared" si="20"/>
        <v>0</v>
      </c>
      <c r="L121" s="286">
        <f>IF('Datos de Indicador'!G124="No dato","x",ROUND(IF('Datos de Indicador'!G124=0,0,IF(LOG('Datos de Indicador'!G124)&gt;L$302,10,IF(LOG('Datos de Indicador'!G124)&lt;L$301,0,10-(L$302-LOG('Datos de Indicador'!G124))/(L$302-L$301)*10))),1))</f>
        <v>0</v>
      </c>
      <c r="M121" s="157">
        <f>IF('Datos de Indicador'!G124="No dato","x",IF('Datos de Indicador'!G124="No dato","x", 'Datos de Indicador'!G124/'Datos de Indicador'!AX124))</f>
        <v>0</v>
      </c>
      <c r="N121" s="158">
        <f t="shared" si="21"/>
        <v>0</v>
      </c>
      <c r="O121" s="156">
        <f t="shared" si="22"/>
        <v>0</v>
      </c>
      <c r="P121" s="155">
        <f t="shared" si="23"/>
        <v>0</v>
      </c>
      <c r="Q121" s="285">
        <f>IF('Datos de Indicador'!I124="No dato","x",ROUND(IF('Datos de Indicador'!I124=0,0,IF(LOG('Datos de Indicador'!I124)&gt;Q$302,10,IF(LOG('Datos de Indicador'!I124)&lt;Q$301,0,10-(Q$302-LOG('Datos de Indicador'!I124))/(Q$302-Q$301)*10))),1))</f>
        <v>10</v>
      </c>
      <c r="R121" s="153">
        <f>IF('Datos de Indicador'!I124="No dato","x",IF('Datos de Indicador'!I124="No dato","x",( 'Datos de Indicador'!I124)/'Datos de Indicador'!AX124))</f>
        <v>2.3170883019928454E-2</v>
      </c>
      <c r="S121" s="154">
        <f t="shared" si="24"/>
        <v>10</v>
      </c>
      <c r="T121" s="289">
        <f>IF('Datos de Indicador'!J124="No dato","x",ROUND(IF('Datos de Indicador'!J124=0,0,IF(LOG('Datos de Indicador'!J124)&gt;T$302,10,IF(LOG('Datos de Indicador'!J124)&lt;T$301,0,10-(T$302-LOG('Datos de Indicador'!J124))/(T$302-T$301)*10))),1))</f>
        <v>10</v>
      </c>
      <c r="U121" s="307">
        <f>IF('Datos de Indicador'!J124="No dato","x",IF('Datos de Indicador'!J124="No dato","x", ('Datos de Indicador'!J124)/'Datos de Indicador'!AX124))</f>
        <v>3.1948910445284574E-4</v>
      </c>
      <c r="V121" s="289">
        <f t="shared" si="25"/>
        <v>10</v>
      </c>
      <c r="W121" s="292">
        <f t="shared" si="26"/>
        <v>10</v>
      </c>
      <c r="X121" s="289">
        <f>IF('Datos de Indicador'!K124="No dato","x",ROUND(IF('Datos de Indicador'!K124=0,0,IF(LOG('Datos de Indicador'!K124)&gt;X$302,10,IF(LOG('Datos de Indicador'!K124)&lt;X$301,0,10-(X$302-LOG('Datos de Indicador'!K124))/(X$302-X$301)*10))),1))</f>
        <v>10</v>
      </c>
      <c r="Y121" s="310">
        <f>IF('Datos de Indicador'!K124="No dato","x",IF('Datos de Indicador'!K124="No dato","x", ('Datos de Indicador'!K124)/'Datos de Indicador'!AX124))</f>
        <v>3.1238302569301776E-4</v>
      </c>
      <c r="Z121" s="289">
        <f t="shared" si="27"/>
        <v>10</v>
      </c>
      <c r="AA121" s="291">
        <f t="shared" si="28"/>
        <v>10</v>
      </c>
      <c r="AB121" s="155">
        <f t="shared" si="29"/>
        <v>10</v>
      </c>
      <c r="AC121" s="155">
        <v>0</v>
      </c>
      <c r="AD121" s="155">
        <f t="shared" si="30"/>
        <v>0</v>
      </c>
      <c r="AE121" s="155">
        <v>-0.43195998668670699</v>
      </c>
      <c r="AF121" s="155">
        <f t="shared" si="31"/>
        <v>0.43195998668670699</v>
      </c>
      <c r="AG121" s="155">
        <f t="shared" si="32"/>
        <v>4.5560449590568393</v>
      </c>
      <c r="AH121" s="159">
        <f t="shared" si="33"/>
        <v>5.7593408265094732</v>
      </c>
      <c r="AI121" s="12"/>
      <c r="AJ121" s="12"/>
      <c r="AK121" s="12"/>
    </row>
    <row r="122" spans="1:37">
      <c r="A122" s="48" t="s">
        <v>61</v>
      </c>
      <c r="B122" s="46" t="s">
        <v>224</v>
      </c>
      <c r="C122" s="160">
        <v>811</v>
      </c>
      <c r="D122" s="285">
        <f>IF('Datos de Indicador'!E125="No dato","x",ROUND(IF('Datos de Indicador'!E125=0,0,IF(LOG('Datos de Indicador'!E125)&gt;D$302,10,IF(LOG('Datos de Indicador'!E125)&lt;D$301,0,10-(D$302-LOG('Datos de Indicador'!E125))/(D$302-D$301)*10))),1))</f>
        <v>10</v>
      </c>
      <c r="E122" s="153">
        <f>IF('Datos de Indicador'!E125="No dato","x",IF('Datos de Indicador'!E125="No dato","x", ('Datos de Indicador'!E125)/'Datos de Indicador'!AX125))</f>
        <v>1.5878821594321295E-3</v>
      </c>
      <c r="F122" s="154">
        <f t="shared" si="17"/>
        <v>10</v>
      </c>
      <c r="G122" s="155">
        <f t="shared" si="18"/>
        <v>10</v>
      </c>
      <c r="H122" s="285">
        <f>IF('Datos de Indicador'!F125="No dato","x",ROUND(IF('Datos de Indicador'!F125=0,0,IF(LOG('Datos de Indicador'!F125*1/40)&gt;H$302,10,IF(LOG('Datos de Indicador'!F125*1/40)&lt;H$301,0,10-(H$302-LOG('Datos de Indicador'!F125*1/40))/(H$302-H$301)*10))),1))</f>
        <v>0</v>
      </c>
      <c r="I122" s="153">
        <f>IF('Datos de Indicador'!F125="No dato","x",IF('Datos de Indicador'!F125="No dato","x",( 'Datos de Indicador'!F125*1/40)/'Datos de Indicador'!AX125))</f>
        <v>0</v>
      </c>
      <c r="J122" s="154">
        <f t="shared" si="19"/>
        <v>0</v>
      </c>
      <c r="K122" s="156">
        <f t="shared" si="20"/>
        <v>0</v>
      </c>
      <c r="L122" s="286">
        <f>IF('Datos de Indicador'!G125="No dato","x",ROUND(IF('Datos de Indicador'!G125=0,0,IF(LOG('Datos de Indicador'!G125)&gt;L$302,10,IF(LOG('Datos de Indicador'!G125)&lt;L$301,0,10-(L$302-LOG('Datos de Indicador'!G125))/(L$302-L$301)*10))),1))</f>
        <v>0</v>
      </c>
      <c r="M122" s="157">
        <f>IF('Datos de Indicador'!G125="No dato","x",IF('Datos de Indicador'!G125="No dato","x", 'Datos de Indicador'!G125/'Datos de Indicador'!AX125))</f>
        <v>0</v>
      </c>
      <c r="N122" s="158">
        <f t="shared" si="21"/>
        <v>0</v>
      </c>
      <c r="O122" s="156">
        <f t="shared" si="22"/>
        <v>0</v>
      </c>
      <c r="P122" s="155">
        <f t="shared" si="23"/>
        <v>0</v>
      </c>
      <c r="Q122" s="285">
        <f>IF('Datos de Indicador'!I125="No dato","x",ROUND(IF('Datos de Indicador'!I125=0,0,IF(LOG('Datos de Indicador'!I125)&gt;Q$302,10,IF(LOG('Datos de Indicador'!I125)&lt;Q$301,0,10-(Q$302-LOG('Datos de Indicador'!I125))/(Q$302-Q$301)*10))),1))</f>
        <v>10</v>
      </c>
      <c r="R122" s="153">
        <f>IF('Datos de Indicador'!I125="No dato","x",IF('Datos de Indicador'!I125="No dato","x",( 'Datos de Indicador'!I125)/'Datos de Indicador'!AX125))</f>
        <v>2.3982496063147337E-2</v>
      </c>
      <c r="S122" s="154">
        <f t="shared" si="24"/>
        <v>10</v>
      </c>
      <c r="T122" s="289">
        <f>IF('Datos de Indicador'!J125="No dato","x",ROUND(IF('Datos de Indicador'!J125=0,0,IF(LOG('Datos de Indicador'!J125)&gt;T$302,10,IF(LOG('Datos de Indicador'!J125)&lt;T$301,0,10-(T$302-LOG('Datos de Indicador'!J125))/(T$302-T$301)*10))),1))</f>
        <v>10</v>
      </c>
      <c r="U122" s="307">
        <f>IF('Datos de Indicador'!J125="No dato","x",IF('Datos de Indicador'!J125="No dato","x", ('Datos de Indicador'!J125)/'Datos de Indicador'!AX125))</f>
        <v>3.0415061445564115E-4</v>
      </c>
      <c r="V122" s="289">
        <f t="shared" si="25"/>
        <v>10</v>
      </c>
      <c r="W122" s="292">
        <f t="shared" si="26"/>
        <v>10</v>
      </c>
      <c r="X122" s="289">
        <f>IF('Datos de Indicador'!K125="No dato","x",ROUND(IF('Datos de Indicador'!K125=0,0,IF(LOG('Datos de Indicador'!K125)&gt;X$302,10,IF(LOG('Datos de Indicador'!K125)&lt;X$301,0,10-(X$302-LOG('Datos de Indicador'!K125))/(X$302-X$301)*10))),1))</f>
        <v>10</v>
      </c>
      <c r="Y122" s="310">
        <f>IF('Datos de Indicador'!K125="No dato","x",IF('Datos de Indicador'!K125="No dato","x", ('Datos de Indicador'!K125)/'Datos de Indicador'!AX125))</f>
        <v>3.0601614829545121E-4</v>
      </c>
      <c r="Z122" s="289">
        <f t="shared" si="27"/>
        <v>10</v>
      </c>
      <c r="AA122" s="291">
        <f t="shared" si="28"/>
        <v>10</v>
      </c>
      <c r="AB122" s="155">
        <f t="shared" si="29"/>
        <v>10</v>
      </c>
      <c r="AC122" s="155">
        <v>0</v>
      </c>
      <c r="AD122" s="155">
        <f t="shared" si="30"/>
        <v>0</v>
      </c>
      <c r="AE122" s="155">
        <v>-0.43959999084472701</v>
      </c>
      <c r="AF122" s="155">
        <f t="shared" si="31"/>
        <v>0.43959999084472701</v>
      </c>
      <c r="AG122" s="155">
        <f t="shared" si="32"/>
        <v>4.7430249911362745</v>
      </c>
      <c r="AH122" s="159">
        <f t="shared" si="33"/>
        <v>5.7905041651893789</v>
      </c>
      <c r="AI122" s="12"/>
      <c r="AJ122" s="12"/>
      <c r="AK122" s="12"/>
    </row>
    <row r="123" spans="1:37">
      <c r="A123" s="48" t="s">
        <v>61</v>
      </c>
      <c r="B123" s="46" t="s">
        <v>225</v>
      </c>
      <c r="C123" s="160">
        <v>812</v>
      </c>
      <c r="D123" s="285">
        <f>IF('Datos de Indicador'!E126="No dato","x",ROUND(IF('Datos de Indicador'!E126=0,0,IF(LOG('Datos de Indicador'!E126)&gt;D$302,10,IF(LOG('Datos de Indicador'!E126)&lt;D$301,0,10-(D$302-LOG('Datos de Indicador'!E126))/(D$302-D$301)*10))),1))</f>
        <v>0</v>
      </c>
      <c r="E123" s="153">
        <f>IF('Datos de Indicador'!E126="No dato","x",IF('Datos de Indicador'!E126="No dato","x", ('Datos de Indicador'!E126)/'Datos de Indicador'!AX126))</f>
        <v>0</v>
      </c>
      <c r="F123" s="154">
        <f t="shared" si="17"/>
        <v>0</v>
      </c>
      <c r="G123" s="155">
        <f t="shared" si="18"/>
        <v>0</v>
      </c>
      <c r="H123" s="285">
        <f>IF('Datos de Indicador'!F126="No dato","x",ROUND(IF('Datos de Indicador'!F126=0,0,IF(LOG('Datos de Indicador'!F126*1/40)&gt;H$302,10,IF(LOG('Datos de Indicador'!F126*1/40)&lt;H$301,0,10-(H$302-LOG('Datos de Indicador'!F126*1/40))/(H$302-H$301)*10))),1))</f>
        <v>0</v>
      </c>
      <c r="I123" s="153">
        <f>IF('Datos de Indicador'!F126="No dato","x",IF('Datos de Indicador'!F126="No dato","x",( 'Datos de Indicador'!F126*1/40)/'Datos de Indicador'!AX126))</f>
        <v>0</v>
      </c>
      <c r="J123" s="154">
        <f t="shared" si="19"/>
        <v>0</v>
      </c>
      <c r="K123" s="156">
        <f t="shared" si="20"/>
        <v>0</v>
      </c>
      <c r="L123" s="286">
        <f>IF('Datos de Indicador'!G126="No dato","x",ROUND(IF('Datos de Indicador'!G126=0,0,IF(LOG('Datos de Indicador'!G126)&gt;L$302,10,IF(LOG('Datos de Indicador'!G126)&lt;L$301,0,10-(L$302-LOG('Datos de Indicador'!G126))/(L$302-L$301)*10))),1))</f>
        <v>0</v>
      </c>
      <c r="M123" s="157">
        <f>IF('Datos de Indicador'!G126="No dato","x",IF('Datos de Indicador'!G126="No dato","x", 'Datos de Indicador'!G126/'Datos de Indicador'!AX126))</f>
        <v>0</v>
      </c>
      <c r="N123" s="158">
        <f t="shared" si="21"/>
        <v>0</v>
      </c>
      <c r="O123" s="156">
        <f t="shared" si="22"/>
        <v>0</v>
      </c>
      <c r="P123" s="155">
        <f t="shared" si="23"/>
        <v>0</v>
      </c>
      <c r="Q123" s="285">
        <f>IF('Datos de Indicador'!I126="No dato","x",ROUND(IF('Datos de Indicador'!I126=0,0,IF(LOG('Datos de Indicador'!I126)&gt;Q$302,10,IF(LOG('Datos de Indicador'!I126)&lt;Q$301,0,10-(Q$302-LOG('Datos de Indicador'!I126))/(Q$302-Q$301)*10))),1))</f>
        <v>10</v>
      </c>
      <c r="R123" s="153">
        <f>IF('Datos de Indicador'!I126="No dato","x",IF('Datos de Indicador'!I126="No dato","x",( 'Datos de Indicador'!I126)/'Datos de Indicador'!AX126))</f>
        <v>2.2191116725273973E-2</v>
      </c>
      <c r="S123" s="154">
        <f t="shared" si="24"/>
        <v>10</v>
      </c>
      <c r="T123" s="289">
        <f>IF('Datos de Indicador'!J126="No dato","x",ROUND(IF('Datos de Indicador'!J126=0,0,IF(LOG('Datos de Indicador'!J126)&gt;T$302,10,IF(LOG('Datos de Indicador'!J126)&lt;T$301,0,10-(T$302-LOG('Datos de Indicador'!J126))/(T$302-T$301)*10))),1))</f>
        <v>10</v>
      </c>
      <c r="U123" s="307">
        <f>IF('Datos de Indicador'!J126="No dato","x",IF('Datos de Indicador'!J126="No dato","x", ('Datos de Indicador'!J126)/'Datos de Indicador'!AX126))</f>
        <v>3.580451333174012E-4</v>
      </c>
      <c r="V123" s="289">
        <f t="shared" si="25"/>
        <v>10</v>
      </c>
      <c r="W123" s="292">
        <f t="shared" si="26"/>
        <v>10</v>
      </c>
      <c r="X123" s="289">
        <f>IF('Datos de Indicador'!K126="No dato","x",ROUND(IF('Datos de Indicador'!K126=0,0,IF(LOG('Datos de Indicador'!K126)&gt;X$302,10,IF(LOG('Datos de Indicador'!K126)&lt;X$301,0,10-(X$302-LOG('Datos de Indicador'!K126))/(X$302-X$301)*10))),1))</f>
        <v>10</v>
      </c>
      <c r="Y123" s="310">
        <f>IF('Datos de Indicador'!K126="No dato","x",IF('Datos de Indicador'!K126="No dato","x", ('Datos de Indicador'!K126)/'Datos de Indicador'!AX126))</f>
        <v>3.2742781718225571E-4</v>
      </c>
      <c r="Z123" s="289">
        <f t="shared" si="27"/>
        <v>10</v>
      </c>
      <c r="AA123" s="291">
        <f t="shared" si="28"/>
        <v>10</v>
      </c>
      <c r="AB123" s="155">
        <f t="shared" si="29"/>
        <v>10</v>
      </c>
      <c r="AC123" s="155">
        <v>1.9000000000000001E-14</v>
      </c>
      <c r="AD123" s="155">
        <f t="shared" si="30"/>
        <v>4.0425531914893619E-15</v>
      </c>
      <c r="AE123" s="155">
        <v>-0.51300001144409202</v>
      </c>
      <c r="AF123" s="155">
        <f t="shared" si="31"/>
        <v>0.51300001144409202</v>
      </c>
      <c r="AG123" s="155">
        <f t="shared" si="32"/>
        <v>6.5394033598435097</v>
      </c>
      <c r="AH123" s="159">
        <f t="shared" si="33"/>
        <v>4.4232338933072519</v>
      </c>
      <c r="AI123" s="12"/>
      <c r="AJ123" s="12"/>
      <c r="AK123" s="12"/>
    </row>
    <row r="124" spans="1:37">
      <c r="A124" s="48" t="s">
        <v>61</v>
      </c>
      <c r="B124" s="46" t="s">
        <v>226</v>
      </c>
      <c r="C124" s="160">
        <v>813</v>
      </c>
      <c r="D124" s="285">
        <f>IF('Datos de Indicador'!E127="No dato","x",ROUND(IF('Datos de Indicador'!E127=0,0,IF(LOG('Datos de Indicador'!E127)&gt;D$302,10,IF(LOG('Datos de Indicador'!E127)&lt;D$301,0,10-(D$302-LOG('Datos de Indicador'!E127))/(D$302-D$301)*10))),1))</f>
        <v>10</v>
      </c>
      <c r="E124" s="153">
        <f>IF('Datos de Indicador'!E127="No dato","x",IF('Datos de Indicador'!E127="No dato","x", ('Datos de Indicador'!E127)/'Datos de Indicador'!AX127))</f>
        <v>6.6938820786607641E-5</v>
      </c>
      <c r="F124" s="154">
        <f t="shared" si="17"/>
        <v>10</v>
      </c>
      <c r="G124" s="155">
        <f t="shared" si="18"/>
        <v>10</v>
      </c>
      <c r="H124" s="285">
        <f>IF('Datos de Indicador'!F127="No dato","x",ROUND(IF('Datos de Indicador'!F127=0,0,IF(LOG('Datos de Indicador'!F127*1/40)&gt;H$302,10,IF(LOG('Datos de Indicador'!F127*1/40)&lt;H$301,0,10-(H$302-LOG('Datos de Indicador'!F127*1/40))/(H$302-H$301)*10))),1))</f>
        <v>0</v>
      </c>
      <c r="I124" s="153">
        <f>IF('Datos de Indicador'!F127="No dato","x",IF('Datos de Indicador'!F127="No dato","x",( 'Datos de Indicador'!F127*1/40)/'Datos de Indicador'!AX127))</f>
        <v>0</v>
      </c>
      <c r="J124" s="154">
        <f t="shared" si="19"/>
        <v>0</v>
      </c>
      <c r="K124" s="156">
        <f t="shared" si="20"/>
        <v>0</v>
      </c>
      <c r="L124" s="286">
        <f>IF('Datos de Indicador'!G127="No dato","x",ROUND(IF('Datos de Indicador'!G127=0,0,IF(LOG('Datos de Indicador'!G127)&gt;L$302,10,IF(LOG('Datos de Indicador'!G127)&lt;L$301,0,10-(L$302-LOG('Datos de Indicador'!G127))/(L$302-L$301)*10))),1))</f>
        <v>0</v>
      </c>
      <c r="M124" s="157">
        <f>IF('Datos de Indicador'!G127="No dato","x",IF('Datos de Indicador'!G127="No dato","x", 'Datos de Indicador'!G127/'Datos de Indicador'!AX127))</f>
        <v>0</v>
      </c>
      <c r="N124" s="158">
        <f t="shared" si="21"/>
        <v>0</v>
      </c>
      <c r="O124" s="156">
        <f t="shared" si="22"/>
        <v>0</v>
      </c>
      <c r="P124" s="155">
        <f t="shared" si="23"/>
        <v>0</v>
      </c>
      <c r="Q124" s="285">
        <f>IF('Datos de Indicador'!I127="No dato","x",ROUND(IF('Datos de Indicador'!I127=0,0,IF(LOG('Datos de Indicador'!I127)&gt;Q$302,10,IF(LOG('Datos de Indicador'!I127)&lt;Q$301,0,10-(Q$302-LOG('Datos de Indicador'!I127))/(Q$302-Q$301)*10))),1))</f>
        <v>10</v>
      </c>
      <c r="R124" s="153">
        <f>IF('Datos de Indicador'!I127="No dato","x",IF('Datos de Indicador'!I127="No dato","x",( 'Datos de Indicador'!I127)/'Datos de Indicador'!AX127))</f>
        <v>2.1037915104362405E-2</v>
      </c>
      <c r="S124" s="154">
        <f t="shared" si="24"/>
        <v>10</v>
      </c>
      <c r="T124" s="289">
        <f>IF('Datos de Indicador'!J127="No dato","x",ROUND(IF('Datos de Indicador'!J127=0,0,IF(LOG('Datos de Indicador'!J127)&gt;T$302,10,IF(LOG('Datos de Indicador'!J127)&lt;T$301,0,10-(T$302-LOG('Datos de Indicador'!J127))/(T$302-T$301)*10))),1))</f>
        <v>10</v>
      </c>
      <c r="U124" s="307">
        <f>IF('Datos de Indicador'!J127="No dato","x",IF('Datos de Indicador'!J127="No dato","x", ('Datos de Indicador'!J127)/'Datos de Indicador'!AX127))</f>
        <v>3.2916686987380118E-4</v>
      </c>
      <c r="V124" s="289">
        <f t="shared" si="25"/>
        <v>10</v>
      </c>
      <c r="W124" s="292">
        <f t="shared" si="26"/>
        <v>10</v>
      </c>
      <c r="X124" s="289">
        <f>IF('Datos de Indicador'!K127="No dato","x",ROUND(IF('Datos de Indicador'!K127=0,0,IF(LOG('Datos de Indicador'!K127)&gt;X$302,10,IF(LOG('Datos de Indicador'!K127)&lt;X$301,0,10-(X$302-LOG('Datos de Indicador'!K127))/(X$302-X$301)*10))),1))</f>
        <v>10</v>
      </c>
      <c r="Y124" s="310">
        <f>IF('Datos de Indicador'!K127="No dato","x",IF('Datos de Indicador'!K127="No dato","x", ('Datos de Indicador'!K127)/'Datos de Indicador'!AX127))</f>
        <v>3.1637266610722882E-4</v>
      </c>
      <c r="Z124" s="289">
        <f t="shared" si="27"/>
        <v>10</v>
      </c>
      <c r="AA124" s="291">
        <f t="shared" si="28"/>
        <v>10</v>
      </c>
      <c r="AB124" s="155">
        <f t="shared" si="29"/>
        <v>10</v>
      </c>
      <c r="AC124" s="155">
        <v>0</v>
      </c>
      <c r="AD124" s="155">
        <f t="shared" si="30"/>
        <v>0</v>
      </c>
      <c r="AE124" s="155">
        <v>-0.42779999971389798</v>
      </c>
      <c r="AF124" s="155">
        <f t="shared" si="31"/>
        <v>0.42779999971389798</v>
      </c>
      <c r="AG124" s="155">
        <f t="shared" si="32"/>
        <v>4.4542342163481017</v>
      </c>
      <c r="AH124" s="159">
        <f t="shared" si="33"/>
        <v>5.74237236939135</v>
      </c>
      <c r="AI124" s="12"/>
      <c r="AJ124" s="12"/>
      <c r="AK124" s="12"/>
    </row>
    <row r="125" spans="1:37">
      <c r="A125" s="48" t="s">
        <v>61</v>
      </c>
      <c r="B125" s="46" t="s">
        <v>227</v>
      </c>
      <c r="C125" s="160">
        <v>814</v>
      </c>
      <c r="D125" s="285">
        <f>IF('Datos de Indicador'!E128="No dato","x",ROUND(IF('Datos de Indicador'!E128=0,0,IF(LOG('Datos de Indicador'!E128)&gt;D$302,10,IF(LOG('Datos de Indicador'!E128)&lt;D$301,0,10-(D$302-LOG('Datos de Indicador'!E128))/(D$302-D$301)*10))),1))</f>
        <v>0</v>
      </c>
      <c r="E125" s="153">
        <f>IF('Datos de Indicador'!E128="No dato","x",IF('Datos de Indicador'!E128="No dato","x", ('Datos de Indicador'!E128)/'Datos de Indicador'!AX128))</f>
        <v>0</v>
      </c>
      <c r="F125" s="154">
        <f t="shared" si="17"/>
        <v>0</v>
      </c>
      <c r="G125" s="155">
        <f t="shared" si="18"/>
        <v>0</v>
      </c>
      <c r="H125" s="285">
        <f>IF('Datos de Indicador'!F128="No dato","x",ROUND(IF('Datos de Indicador'!F128=0,0,IF(LOG('Datos de Indicador'!F128*1/40)&gt;H$302,10,IF(LOG('Datos de Indicador'!F128*1/40)&lt;H$301,0,10-(H$302-LOG('Datos de Indicador'!F128*1/40))/(H$302-H$301)*10))),1))</f>
        <v>0</v>
      </c>
      <c r="I125" s="153">
        <f>IF('Datos de Indicador'!F128="No dato","x",IF('Datos de Indicador'!F128="No dato","x",( 'Datos de Indicador'!F128*1/40)/'Datos de Indicador'!AX128))</f>
        <v>0</v>
      </c>
      <c r="J125" s="154">
        <f t="shared" si="19"/>
        <v>0</v>
      </c>
      <c r="K125" s="156">
        <f t="shared" si="20"/>
        <v>0</v>
      </c>
      <c r="L125" s="286">
        <f>IF('Datos de Indicador'!G128="No dato","x",ROUND(IF('Datos de Indicador'!G128=0,0,IF(LOG('Datos de Indicador'!G128)&gt;L$302,10,IF(LOG('Datos de Indicador'!G128)&lt;L$301,0,10-(L$302-LOG('Datos de Indicador'!G128))/(L$302-L$301)*10))),1))</f>
        <v>0</v>
      </c>
      <c r="M125" s="157">
        <f>IF('Datos de Indicador'!G128="No dato","x",IF('Datos de Indicador'!G128="No dato","x", 'Datos de Indicador'!G128/'Datos de Indicador'!AX128))</f>
        <v>0</v>
      </c>
      <c r="N125" s="158">
        <f t="shared" si="21"/>
        <v>0</v>
      </c>
      <c r="O125" s="156">
        <f t="shared" si="22"/>
        <v>0</v>
      </c>
      <c r="P125" s="155">
        <f t="shared" si="23"/>
        <v>0</v>
      </c>
      <c r="Q125" s="285">
        <f>IF('Datos de Indicador'!I128="No dato","x",ROUND(IF('Datos de Indicador'!I128=0,0,IF(LOG('Datos de Indicador'!I128)&gt;Q$302,10,IF(LOG('Datos de Indicador'!I128)&lt;Q$301,0,10-(Q$302-LOG('Datos de Indicador'!I128))/(Q$302-Q$301)*10))),1))</f>
        <v>10</v>
      </c>
      <c r="R125" s="153">
        <f>IF('Datos de Indicador'!I128="No dato","x",IF('Datos de Indicador'!I128="No dato","x",( 'Datos de Indicador'!I128)/'Datos de Indicador'!AX128))</f>
        <v>2.5045222551413282E-2</v>
      </c>
      <c r="S125" s="154">
        <f t="shared" si="24"/>
        <v>10</v>
      </c>
      <c r="T125" s="289">
        <f>IF('Datos de Indicador'!J128="No dato","x",ROUND(IF('Datos de Indicador'!J128=0,0,IF(LOG('Datos de Indicador'!J128)&gt;T$302,10,IF(LOG('Datos de Indicador'!J128)&lt;T$301,0,10-(T$302-LOG('Datos de Indicador'!J128))/(T$302-T$301)*10))),1))</f>
        <v>10</v>
      </c>
      <c r="U125" s="307">
        <f>IF('Datos de Indicador'!J128="No dato","x",IF('Datos de Indicador'!J128="No dato","x", ('Datos de Indicador'!J128)/'Datos de Indicador'!AX128))</f>
        <v>3.3133526504866806E-4</v>
      </c>
      <c r="V125" s="289">
        <f t="shared" si="25"/>
        <v>10</v>
      </c>
      <c r="W125" s="292">
        <f t="shared" si="26"/>
        <v>10</v>
      </c>
      <c r="X125" s="289">
        <f>IF('Datos de Indicador'!K128="No dato","x",ROUND(IF('Datos de Indicador'!K128=0,0,IF(LOG('Datos de Indicador'!K128)&gt;X$302,10,IF(LOG('Datos de Indicador'!K128)&lt;X$301,0,10-(X$302-LOG('Datos de Indicador'!K128))/(X$302-X$301)*10))),1))</f>
        <v>10</v>
      </c>
      <c r="Y125" s="310">
        <f>IF('Datos de Indicador'!K128="No dato","x",IF('Datos de Indicador'!K128="No dato","x", ('Datos de Indicador'!K128)/'Datos de Indicador'!AX128))</f>
        <v>3.1714689135499429E-4</v>
      </c>
      <c r="Z125" s="289">
        <f t="shared" si="27"/>
        <v>10</v>
      </c>
      <c r="AA125" s="291">
        <f t="shared" si="28"/>
        <v>10</v>
      </c>
      <c r="AB125" s="155">
        <f t="shared" si="29"/>
        <v>10</v>
      </c>
      <c r="AC125" s="155">
        <v>0</v>
      </c>
      <c r="AD125" s="155">
        <f t="shared" si="30"/>
        <v>0</v>
      </c>
      <c r="AE125" s="155">
        <v>-0.50135999917983998</v>
      </c>
      <c r="AF125" s="155">
        <f t="shared" si="31"/>
        <v>0.50135999917983998</v>
      </c>
      <c r="AG125" s="155">
        <f t="shared" si="32"/>
        <v>6.2545278778988873</v>
      </c>
      <c r="AH125" s="159">
        <f t="shared" si="33"/>
        <v>4.3757546463164809</v>
      </c>
      <c r="AI125" s="12"/>
      <c r="AJ125" s="12"/>
      <c r="AK125" s="12"/>
    </row>
    <row r="126" spans="1:37">
      <c r="A126" s="48" t="s">
        <v>61</v>
      </c>
      <c r="B126" s="46" t="s">
        <v>228</v>
      </c>
      <c r="C126" s="160">
        <v>815</v>
      </c>
      <c r="D126" s="285">
        <f>IF('Datos de Indicador'!E129="No dato","x",ROUND(IF('Datos de Indicador'!E129=0,0,IF(LOG('Datos de Indicador'!E129)&gt;D$302,10,IF(LOG('Datos de Indicador'!E129)&lt;D$301,0,10-(D$302-LOG('Datos de Indicador'!E129))/(D$302-D$301)*10))),1))</f>
        <v>10</v>
      </c>
      <c r="E126" s="153">
        <f>IF('Datos de Indicador'!E129="No dato","x",IF('Datos de Indicador'!E129="No dato","x", ('Datos de Indicador'!E129)/'Datos de Indicador'!AX129))</f>
        <v>2.2537200466520049E-4</v>
      </c>
      <c r="F126" s="154">
        <f t="shared" si="17"/>
        <v>10</v>
      </c>
      <c r="G126" s="155">
        <f t="shared" si="18"/>
        <v>10</v>
      </c>
      <c r="H126" s="285">
        <f>IF('Datos de Indicador'!F129="No dato","x",ROUND(IF('Datos de Indicador'!F129=0,0,IF(LOG('Datos de Indicador'!F129*1/40)&gt;H$302,10,IF(LOG('Datos de Indicador'!F129*1/40)&lt;H$301,0,10-(H$302-LOG('Datos de Indicador'!F129*1/40))/(H$302-H$301)*10))),1))</f>
        <v>0</v>
      </c>
      <c r="I126" s="153">
        <f>IF('Datos de Indicador'!F129="No dato","x",IF('Datos de Indicador'!F129="No dato","x",( 'Datos de Indicador'!F129*1/40)/'Datos de Indicador'!AX129))</f>
        <v>0</v>
      </c>
      <c r="J126" s="154">
        <f t="shared" si="19"/>
        <v>0</v>
      </c>
      <c r="K126" s="156">
        <f t="shared" si="20"/>
        <v>0</v>
      </c>
      <c r="L126" s="286">
        <f>IF('Datos de Indicador'!G129="No dato","x",ROUND(IF('Datos de Indicador'!G129=0,0,IF(LOG('Datos de Indicador'!G129)&gt;L$302,10,IF(LOG('Datos de Indicador'!G129)&lt;L$301,0,10-(L$302-LOG('Datos de Indicador'!G129))/(L$302-L$301)*10))),1))</f>
        <v>0</v>
      </c>
      <c r="M126" s="157">
        <f>IF('Datos de Indicador'!G129="No dato","x",IF('Datos de Indicador'!G129="No dato","x", 'Datos de Indicador'!G129/'Datos de Indicador'!AX129))</f>
        <v>0</v>
      </c>
      <c r="N126" s="158">
        <f t="shared" si="21"/>
        <v>0</v>
      </c>
      <c r="O126" s="156">
        <f t="shared" si="22"/>
        <v>0</v>
      </c>
      <c r="P126" s="155">
        <f t="shared" si="23"/>
        <v>0</v>
      </c>
      <c r="Q126" s="285">
        <f>IF('Datos de Indicador'!I129="No dato","x",ROUND(IF('Datos de Indicador'!I129=0,0,IF(LOG('Datos de Indicador'!I129)&gt;Q$302,10,IF(LOG('Datos de Indicador'!I129)&lt;Q$301,0,10-(Q$302-LOG('Datos de Indicador'!I129))/(Q$302-Q$301)*10))),1))</f>
        <v>10</v>
      </c>
      <c r="R126" s="153">
        <f>IF('Datos de Indicador'!I129="No dato","x",IF('Datos de Indicador'!I129="No dato","x",( 'Datos de Indicador'!I129)/'Datos de Indicador'!AX129))</f>
        <v>0.18377208880408225</v>
      </c>
      <c r="S126" s="154">
        <f t="shared" si="24"/>
        <v>10</v>
      </c>
      <c r="T126" s="289">
        <f>IF('Datos de Indicador'!J129="No dato","x",ROUND(IF('Datos de Indicador'!J129=0,0,IF(LOG('Datos de Indicador'!J129)&gt;T$302,10,IF(LOG('Datos de Indicador'!J129)&lt;T$301,0,10-(T$302-LOG('Datos de Indicador'!J129))/(T$302-T$301)*10))),1))</f>
        <v>10</v>
      </c>
      <c r="U126" s="307">
        <f>IF('Datos de Indicador'!J129="No dato","x",IF('Datos de Indicador'!J129="No dato","x", ('Datos de Indicador'!J129)/'Datos de Indicador'!AX129))</f>
        <v>3.064495833435064E-4</v>
      </c>
      <c r="V126" s="289">
        <f t="shared" si="25"/>
        <v>10</v>
      </c>
      <c r="W126" s="292">
        <f t="shared" si="26"/>
        <v>10</v>
      </c>
      <c r="X126" s="289">
        <f>IF('Datos de Indicador'!K129="No dato","x",ROUND(IF('Datos de Indicador'!K129=0,0,IF(LOG('Datos de Indicador'!K129)&gt;X$302,10,IF(LOG('Datos de Indicador'!K129)&lt;X$301,0,10-(X$302-LOG('Datos de Indicador'!K129))/(X$302-X$301)*10))),1))</f>
        <v>10</v>
      </c>
      <c r="Y126" s="310">
        <f>IF('Datos de Indicador'!K129="No dato","x",IF('Datos de Indicador'!K129="No dato","x", ('Datos de Indicador'!K129)/'Datos de Indicador'!AX129))</f>
        <v>3.0676108700063945E-4</v>
      </c>
      <c r="Z126" s="289">
        <f t="shared" si="27"/>
        <v>10</v>
      </c>
      <c r="AA126" s="291">
        <f t="shared" si="28"/>
        <v>10</v>
      </c>
      <c r="AB126" s="155">
        <f t="shared" si="29"/>
        <v>10</v>
      </c>
      <c r="AC126" s="155">
        <v>2.4000000208616E-2</v>
      </c>
      <c r="AD126" s="155">
        <f t="shared" si="30"/>
        <v>5.1063830231097875E-3</v>
      </c>
      <c r="AE126" s="155">
        <v>-0.50247997045517001</v>
      </c>
      <c r="AF126" s="155">
        <f t="shared" si="31"/>
        <v>0.50247997045517001</v>
      </c>
      <c r="AG126" s="155">
        <f t="shared" si="32"/>
        <v>6.2819378453096295</v>
      </c>
      <c r="AH126" s="159">
        <f t="shared" si="33"/>
        <v>6.0478407047221232</v>
      </c>
      <c r="AI126" s="12"/>
      <c r="AJ126" s="12"/>
      <c r="AK126" s="12"/>
    </row>
    <row r="127" spans="1:37">
      <c r="A127" s="48" t="s">
        <v>61</v>
      </c>
      <c r="B127" s="46" t="s">
        <v>229</v>
      </c>
      <c r="C127" s="160">
        <v>816</v>
      </c>
      <c r="D127" s="285">
        <f>IF('Datos de Indicador'!E130="No dato","x",ROUND(IF('Datos de Indicador'!E130=0,0,IF(LOG('Datos de Indicador'!E130)&gt;D$302,10,IF(LOG('Datos de Indicador'!E130)&lt;D$301,0,10-(D$302-LOG('Datos de Indicador'!E130))/(D$302-D$301)*10))),1))</f>
        <v>10</v>
      </c>
      <c r="E127" s="153">
        <f>IF('Datos de Indicador'!E130="No dato","x",IF('Datos de Indicador'!E130="No dato","x", ('Datos de Indicador'!E130)/'Datos de Indicador'!AX130))</f>
        <v>1.3661142198341245E-3</v>
      </c>
      <c r="F127" s="154">
        <f t="shared" si="17"/>
        <v>10</v>
      </c>
      <c r="G127" s="155">
        <f t="shared" si="18"/>
        <v>10</v>
      </c>
      <c r="H127" s="285">
        <f>IF('Datos de Indicador'!F130="No dato","x",ROUND(IF('Datos de Indicador'!F130=0,0,IF(LOG('Datos de Indicador'!F130*1/40)&gt;H$302,10,IF(LOG('Datos de Indicador'!F130*1/40)&lt;H$301,0,10-(H$302-LOG('Datos de Indicador'!F130*1/40))/(H$302-H$301)*10))),1))</f>
        <v>0</v>
      </c>
      <c r="I127" s="153">
        <f>IF('Datos de Indicador'!F130="No dato","x",IF('Datos de Indicador'!F130="No dato","x",( 'Datos de Indicador'!F130*1/40)/'Datos de Indicador'!AX130))</f>
        <v>0</v>
      </c>
      <c r="J127" s="154">
        <f t="shared" si="19"/>
        <v>0</v>
      </c>
      <c r="K127" s="156">
        <f t="shared" si="20"/>
        <v>0</v>
      </c>
      <c r="L127" s="286">
        <f>IF('Datos de Indicador'!G130="No dato","x",ROUND(IF('Datos de Indicador'!G130=0,0,IF(LOG('Datos de Indicador'!G130)&gt;L$302,10,IF(LOG('Datos de Indicador'!G130)&lt;L$301,0,10-(L$302-LOG('Datos de Indicador'!G130))/(L$302-L$301)*10))),1))</f>
        <v>0</v>
      </c>
      <c r="M127" s="157">
        <f>IF('Datos de Indicador'!G130="No dato","x",IF('Datos de Indicador'!G130="No dato","x", 'Datos de Indicador'!G130/'Datos de Indicador'!AX130))</f>
        <v>0</v>
      </c>
      <c r="N127" s="158">
        <f t="shared" si="21"/>
        <v>0</v>
      </c>
      <c r="O127" s="156">
        <f t="shared" si="22"/>
        <v>0</v>
      </c>
      <c r="P127" s="155">
        <f t="shared" si="23"/>
        <v>0</v>
      </c>
      <c r="Q127" s="285">
        <f>IF('Datos de Indicador'!I130="No dato","x",ROUND(IF('Datos de Indicador'!I130=0,0,IF(LOG('Datos de Indicador'!I130)&gt;Q$302,10,IF(LOG('Datos de Indicador'!I130)&lt;Q$301,0,10-(Q$302-LOG('Datos de Indicador'!I130))/(Q$302-Q$301)*10))),1))</f>
        <v>10</v>
      </c>
      <c r="R127" s="153">
        <f>IF('Datos de Indicador'!I130="No dato","x",IF('Datos de Indicador'!I130="No dato","x",( 'Datos de Indicador'!I130)/'Datos de Indicador'!AX130))</f>
        <v>7.0403672115022908E-2</v>
      </c>
      <c r="S127" s="154">
        <f t="shared" si="24"/>
        <v>10</v>
      </c>
      <c r="T127" s="289">
        <f>IF('Datos de Indicador'!J130="No dato","x",ROUND(IF('Datos de Indicador'!J130=0,0,IF(LOG('Datos de Indicador'!J130)&gt;T$302,10,IF(LOG('Datos de Indicador'!J130)&lt;T$301,0,10-(T$302-LOG('Datos de Indicador'!J130))/(T$302-T$301)*10))),1))</f>
        <v>10</v>
      </c>
      <c r="U127" s="307">
        <f>IF('Datos de Indicador'!J130="No dato","x",IF('Datos de Indicador'!J130="No dato","x", ('Datos de Indicador'!J130)/'Datos de Indicador'!AX130))</f>
        <v>3.344247610153936E-4</v>
      </c>
      <c r="V127" s="289">
        <f t="shared" si="25"/>
        <v>10</v>
      </c>
      <c r="W127" s="292">
        <f t="shared" si="26"/>
        <v>10</v>
      </c>
      <c r="X127" s="289">
        <f>IF('Datos de Indicador'!K130="No dato","x",ROUND(IF('Datos de Indicador'!K130=0,0,IF(LOG('Datos de Indicador'!K130)&gt;X$302,10,IF(LOG('Datos de Indicador'!K130)&lt;X$301,0,10-(X$302-LOG('Datos de Indicador'!K130))/(X$302-X$301)*10))),1))</f>
        <v>10</v>
      </c>
      <c r="Y127" s="310">
        <f>IF('Datos de Indicador'!K130="No dato","x",IF('Datos de Indicador'!K130="No dato","x", ('Datos de Indicador'!K130)/'Datos de Indicador'!AX130))</f>
        <v>3.1839374291272747E-4</v>
      </c>
      <c r="Z127" s="289">
        <f t="shared" si="27"/>
        <v>10</v>
      </c>
      <c r="AA127" s="291">
        <f t="shared" si="28"/>
        <v>10</v>
      </c>
      <c r="AB127" s="155">
        <f t="shared" si="29"/>
        <v>10</v>
      </c>
      <c r="AC127" s="155">
        <v>0</v>
      </c>
      <c r="AD127" s="155">
        <f t="shared" si="30"/>
        <v>0</v>
      </c>
      <c r="AE127" s="155">
        <v>-0.42260000109672502</v>
      </c>
      <c r="AF127" s="155">
        <f t="shared" si="31"/>
        <v>0.42260000109672502</v>
      </c>
      <c r="AG127" s="155">
        <f t="shared" si="32"/>
        <v>4.326970423273937</v>
      </c>
      <c r="AH127" s="159">
        <f t="shared" si="33"/>
        <v>5.7211617372123227</v>
      </c>
      <c r="AI127" s="12"/>
      <c r="AJ127" s="12"/>
      <c r="AK127" s="12"/>
    </row>
    <row r="128" spans="1:37">
      <c r="A128" s="48" t="s">
        <v>61</v>
      </c>
      <c r="B128" s="46" t="s">
        <v>230</v>
      </c>
      <c r="C128" s="160">
        <v>817</v>
      </c>
      <c r="D128" s="285">
        <f>IF('Datos de Indicador'!E131="No dato","x",ROUND(IF('Datos de Indicador'!E131=0,0,IF(LOG('Datos de Indicador'!E131)&gt;D$302,10,IF(LOG('Datos de Indicador'!E131)&lt;D$301,0,10-(D$302-LOG('Datos de Indicador'!E131))/(D$302-D$301)*10))),1))</f>
        <v>10</v>
      </c>
      <c r="E128" s="153">
        <f>IF('Datos de Indicador'!E131="No dato","x",IF('Datos de Indicador'!E131="No dato","x", ('Datos de Indicador'!E131)/'Datos de Indicador'!AX131))</f>
        <v>4.2649891042856482E-4</v>
      </c>
      <c r="F128" s="154">
        <f t="shared" si="17"/>
        <v>10</v>
      </c>
      <c r="G128" s="155">
        <f t="shared" si="18"/>
        <v>10</v>
      </c>
      <c r="H128" s="285">
        <f>IF('Datos de Indicador'!F131="No dato","x",ROUND(IF('Datos de Indicador'!F131=0,0,IF(LOG('Datos de Indicador'!F131*1/40)&gt;H$302,10,IF(LOG('Datos de Indicador'!F131*1/40)&lt;H$301,0,10-(H$302-LOG('Datos de Indicador'!F131*1/40))/(H$302-H$301)*10))),1))</f>
        <v>0</v>
      </c>
      <c r="I128" s="153">
        <f>IF('Datos de Indicador'!F131="No dato","x",IF('Datos de Indicador'!F131="No dato","x",( 'Datos de Indicador'!F131*1/40)/'Datos de Indicador'!AX131))</f>
        <v>0</v>
      </c>
      <c r="J128" s="154">
        <f t="shared" si="19"/>
        <v>0</v>
      </c>
      <c r="K128" s="156">
        <f t="shared" si="20"/>
        <v>0</v>
      </c>
      <c r="L128" s="286">
        <f>IF('Datos de Indicador'!G131="No dato","x",ROUND(IF('Datos de Indicador'!G131=0,0,IF(LOG('Datos de Indicador'!G131)&gt;L$302,10,IF(LOG('Datos de Indicador'!G131)&lt;L$301,0,10-(L$302-LOG('Datos de Indicador'!G131))/(L$302-L$301)*10))),1))</f>
        <v>0</v>
      </c>
      <c r="M128" s="157">
        <f>IF('Datos de Indicador'!G131="No dato","x",IF('Datos de Indicador'!G131="No dato","x", 'Datos de Indicador'!G131/'Datos de Indicador'!AX131))</f>
        <v>0</v>
      </c>
      <c r="N128" s="158">
        <f t="shared" si="21"/>
        <v>0</v>
      </c>
      <c r="O128" s="156">
        <f t="shared" si="22"/>
        <v>0</v>
      </c>
      <c r="P128" s="155">
        <f t="shared" si="23"/>
        <v>0</v>
      </c>
      <c r="Q128" s="285">
        <f>IF('Datos de Indicador'!I131="No dato","x",ROUND(IF('Datos de Indicador'!I131=0,0,IF(LOG('Datos de Indicador'!I131)&gt;Q$302,10,IF(LOG('Datos de Indicador'!I131)&lt;Q$301,0,10-(Q$302-LOG('Datos de Indicador'!I131))/(Q$302-Q$301)*10))),1))</f>
        <v>0</v>
      </c>
      <c r="R128" s="153">
        <f>IF('Datos de Indicador'!I131="No dato","x",IF('Datos de Indicador'!I131="No dato","x",( 'Datos de Indicador'!I131)/'Datos de Indicador'!AX131))</f>
        <v>0</v>
      </c>
      <c r="S128" s="154">
        <f t="shared" si="24"/>
        <v>0</v>
      </c>
      <c r="T128" s="289">
        <f>IF('Datos de Indicador'!J131="No dato","x",ROUND(IF('Datos de Indicador'!J131=0,0,IF(LOG('Datos de Indicador'!J131)&gt;T$302,10,IF(LOG('Datos de Indicador'!J131)&lt;T$301,0,10-(T$302-LOG('Datos de Indicador'!J131))/(T$302-T$301)*10))),1))</f>
        <v>10</v>
      </c>
      <c r="U128" s="307">
        <f>IF('Datos de Indicador'!J131="No dato","x",IF('Datos de Indicador'!J131="No dato","x", ('Datos de Indicador'!J131)/'Datos de Indicador'!AX131))</f>
        <v>3.2133360878054635E-4</v>
      </c>
      <c r="V128" s="289">
        <f t="shared" si="25"/>
        <v>10</v>
      </c>
      <c r="W128" s="292">
        <f t="shared" si="26"/>
        <v>10</v>
      </c>
      <c r="X128" s="289">
        <f>IF('Datos de Indicador'!K131="No dato","x",ROUND(IF('Datos de Indicador'!K131=0,0,IF(LOG('Datos de Indicador'!K131)&gt;X$302,10,IF(LOG('Datos de Indicador'!K131)&lt;X$301,0,10-(X$302-LOG('Datos de Indicador'!K131))/(X$302-X$301)*10))),1))</f>
        <v>10</v>
      </c>
      <c r="Y128" s="310">
        <f>IF('Datos de Indicador'!K131="No dato","x",IF('Datos de Indicador'!K131="No dato","x", ('Datos de Indicador'!K131)/'Datos de Indicador'!AX131))</f>
        <v>3.1323009035884894E-4</v>
      </c>
      <c r="Z128" s="289">
        <f t="shared" si="27"/>
        <v>10</v>
      </c>
      <c r="AA128" s="291">
        <f t="shared" si="28"/>
        <v>10</v>
      </c>
      <c r="AB128" s="155">
        <f t="shared" si="29"/>
        <v>0</v>
      </c>
      <c r="AC128" s="155">
        <v>0</v>
      </c>
      <c r="AD128" s="155">
        <f t="shared" si="30"/>
        <v>0</v>
      </c>
      <c r="AE128" s="155">
        <v>-0.45464000105857799</v>
      </c>
      <c r="AF128" s="155">
        <f t="shared" si="31"/>
        <v>0.45464000105857799</v>
      </c>
      <c r="AG128" s="155">
        <f t="shared" si="32"/>
        <v>5.1111113866533291</v>
      </c>
      <c r="AH128" s="159">
        <f t="shared" si="33"/>
        <v>5.8518518977755543</v>
      </c>
      <c r="AI128" s="12"/>
      <c r="AJ128" s="12"/>
      <c r="AK128" s="12"/>
    </row>
    <row r="129" spans="1:37">
      <c r="A129" s="48" t="s">
        <v>61</v>
      </c>
      <c r="B129" s="46" t="s">
        <v>231</v>
      </c>
      <c r="C129" s="160">
        <v>818</v>
      </c>
      <c r="D129" s="285">
        <f>IF('Datos de Indicador'!E132="No dato","x",ROUND(IF('Datos de Indicador'!E132=0,0,IF(LOG('Datos de Indicador'!E132)&gt;D$302,10,IF(LOG('Datos de Indicador'!E132)&lt;D$301,0,10-(D$302-LOG('Datos de Indicador'!E132))/(D$302-D$301)*10))),1))</f>
        <v>10</v>
      </c>
      <c r="E129" s="153">
        <f>IF('Datos de Indicador'!E132="No dato","x",IF('Datos de Indicador'!E132="No dato","x", ('Datos de Indicador'!E132)/'Datos de Indicador'!AX132))</f>
        <v>9.713033812149927E-4</v>
      </c>
      <c r="F129" s="154">
        <f t="shared" si="17"/>
        <v>10</v>
      </c>
      <c r="G129" s="155">
        <f t="shared" si="18"/>
        <v>10</v>
      </c>
      <c r="H129" s="285">
        <f>IF('Datos de Indicador'!F132="No dato","x",ROUND(IF('Datos de Indicador'!F132=0,0,IF(LOG('Datos de Indicador'!F132*1/40)&gt;H$302,10,IF(LOG('Datos de Indicador'!F132*1/40)&lt;H$301,0,10-(H$302-LOG('Datos de Indicador'!F132*1/40))/(H$302-H$301)*10))),1))</f>
        <v>0</v>
      </c>
      <c r="I129" s="153">
        <f>IF('Datos de Indicador'!F132="No dato","x",IF('Datos de Indicador'!F132="No dato","x",( 'Datos de Indicador'!F132*1/40)/'Datos de Indicador'!AX132))</f>
        <v>0</v>
      </c>
      <c r="J129" s="154">
        <f t="shared" si="19"/>
        <v>0</v>
      </c>
      <c r="K129" s="156">
        <f t="shared" si="20"/>
        <v>0</v>
      </c>
      <c r="L129" s="286">
        <f>IF('Datos de Indicador'!G132="No dato","x",ROUND(IF('Datos de Indicador'!G132=0,0,IF(LOG('Datos de Indicador'!G132)&gt;L$302,10,IF(LOG('Datos de Indicador'!G132)&lt;L$301,0,10-(L$302-LOG('Datos de Indicador'!G132))/(L$302-L$301)*10))),1))</f>
        <v>0</v>
      </c>
      <c r="M129" s="157">
        <f>IF('Datos de Indicador'!G132="No dato","x",IF('Datos de Indicador'!G132="No dato","x", 'Datos de Indicador'!G132/'Datos de Indicador'!AX132))</f>
        <v>0</v>
      </c>
      <c r="N129" s="158">
        <f t="shared" si="21"/>
        <v>0</v>
      </c>
      <c r="O129" s="156">
        <f t="shared" si="22"/>
        <v>0</v>
      </c>
      <c r="P129" s="155">
        <f t="shared" si="23"/>
        <v>0</v>
      </c>
      <c r="Q129" s="285">
        <f>IF('Datos de Indicador'!I132="No dato","x",ROUND(IF('Datos de Indicador'!I132=0,0,IF(LOG('Datos de Indicador'!I132)&gt;Q$302,10,IF(LOG('Datos de Indicador'!I132)&lt;Q$301,0,10-(Q$302-LOG('Datos de Indicador'!I132))/(Q$302-Q$301)*10))),1))</f>
        <v>10</v>
      </c>
      <c r="R129" s="153">
        <f>IF('Datos de Indicador'!I132="No dato","x",IF('Datos de Indicador'!I132="No dato","x",( 'Datos de Indicador'!I132)/'Datos de Indicador'!AX132))</f>
        <v>4.7485943081621858E-2</v>
      </c>
      <c r="S129" s="154">
        <f t="shared" si="24"/>
        <v>10</v>
      </c>
      <c r="T129" s="289">
        <f>IF('Datos de Indicador'!J132="No dato","x",ROUND(IF('Datos de Indicador'!J132=0,0,IF(LOG('Datos de Indicador'!J132)&gt;T$302,10,IF(LOG('Datos de Indicador'!J132)&lt;T$301,0,10-(T$302-LOG('Datos de Indicador'!J132))/(T$302-T$301)*10))),1))</f>
        <v>10</v>
      </c>
      <c r="U129" s="307">
        <f>IF('Datos de Indicador'!J132="No dato","x",IF('Datos de Indicador'!J132="No dato","x", ('Datos de Indicador'!J132)/'Datos de Indicador'!AX132))</f>
        <v>3.4988506243322285E-4</v>
      </c>
      <c r="V129" s="289">
        <f t="shared" si="25"/>
        <v>10</v>
      </c>
      <c r="W129" s="292">
        <f t="shared" si="26"/>
        <v>10</v>
      </c>
      <c r="X129" s="289">
        <f>IF('Datos de Indicador'!K132="No dato","x",ROUND(IF('Datos de Indicador'!K132=0,0,IF(LOG('Datos de Indicador'!K132)&gt;X$302,10,IF(LOG('Datos de Indicador'!K132)&lt;X$301,0,10-(X$302-LOG('Datos de Indicador'!K132))/(X$302-X$301)*10))),1))</f>
        <v>10</v>
      </c>
      <c r="Y129" s="310">
        <f>IF('Datos de Indicador'!K132="No dato","x",IF('Datos de Indicador'!K132="No dato","x", ('Datos de Indicador'!K132)/'Datos de Indicador'!AX132))</f>
        <v>3.2436372641369399E-4</v>
      </c>
      <c r="Z129" s="289">
        <f t="shared" si="27"/>
        <v>10</v>
      </c>
      <c r="AA129" s="291">
        <f t="shared" si="28"/>
        <v>10</v>
      </c>
      <c r="AB129" s="155">
        <f t="shared" si="29"/>
        <v>10</v>
      </c>
      <c r="AC129" s="155">
        <v>0</v>
      </c>
      <c r="AD129" s="155">
        <f t="shared" si="30"/>
        <v>0</v>
      </c>
      <c r="AE129" s="155">
        <v>-0.47640001773834201</v>
      </c>
      <c r="AF129" s="155">
        <f t="shared" si="31"/>
        <v>0.47640001773834201</v>
      </c>
      <c r="AG129" s="155">
        <f t="shared" si="32"/>
        <v>5.6436619628935603</v>
      </c>
      <c r="AH129" s="159">
        <f t="shared" si="33"/>
        <v>5.940610327148927</v>
      </c>
      <c r="AI129" s="12"/>
      <c r="AJ129" s="12"/>
      <c r="AK129" s="12"/>
    </row>
    <row r="130" spans="1:37">
      <c r="A130" s="48" t="s">
        <v>61</v>
      </c>
      <c r="B130" s="46" t="s">
        <v>232</v>
      </c>
      <c r="C130" s="160">
        <v>819</v>
      </c>
      <c r="D130" s="285">
        <f>IF('Datos de Indicador'!E133="No dato","x",ROUND(IF('Datos de Indicador'!E133=0,0,IF(LOG('Datos de Indicador'!E133)&gt;D$302,10,IF(LOG('Datos de Indicador'!E133)&lt;D$301,0,10-(D$302-LOG('Datos de Indicador'!E133))/(D$302-D$301)*10))),1))</f>
        <v>0</v>
      </c>
      <c r="E130" s="153">
        <f>IF('Datos de Indicador'!E133="No dato","x",IF('Datos de Indicador'!E133="No dato","x", ('Datos de Indicador'!E133)/'Datos de Indicador'!AX133))</f>
        <v>0</v>
      </c>
      <c r="F130" s="154">
        <f t="shared" si="17"/>
        <v>0</v>
      </c>
      <c r="G130" s="155">
        <f t="shared" si="18"/>
        <v>0</v>
      </c>
      <c r="H130" s="285">
        <f>IF('Datos de Indicador'!F133="No dato","x",ROUND(IF('Datos de Indicador'!F133=0,0,IF(LOG('Datos de Indicador'!F133*1/40)&gt;H$302,10,IF(LOG('Datos de Indicador'!F133*1/40)&lt;H$301,0,10-(H$302-LOG('Datos de Indicador'!F133*1/40))/(H$302-H$301)*10))),1))</f>
        <v>0</v>
      </c>
      <c r="I130" s="153">
        <f>IF('Datos de Indicador'!F133="No dato","x",IF('Datos de Indicador'!F133="No dato","x",( 'Datos de Indicador'!F133*1/40)/'Datos de Indicador'!AX133))</f>
        <v>0</v>
      </c>
      <c r="J130" s="154">
        <f t="shared" si="19"/>
        <v>0</v>
      </c>
      <c r="K130" s="156">
        <f t="shared" si="20"/>
        <v>0</v>
      </c>
      <c r="L130" s="286">
        <f>IF('Datos de Indicador'!G133="No dato","x",ROUND(IF('Datos de Indicador'!G133=0,0,IF(LOG('Datos de Indicador'!G133)&gt;L$302,10,IF(LOG('Datos de Indicador'!G133)&lt;L$301,0,10-(L$302-LOG('Datos de Indicador'!G133))/(L$302-L$301)*10))),1))</f>
        <v>0</v>
      </c>
      <c r="M130" s="157">
        <f>IF('Datos de Indicador'!G133="No dato","x",IF('Datos de Indicador'!G133="No dato","x", 'Datos de Indicador'!G133/'Datos de Indicador'!AX133))</f>
        <v>0</v>
      </c>
      <c r="N130" s="158">
        <f t="shared" si="21"/>
        <v>0</v>
      </c>
      <c r="O130" s="156">
        <f t="shared" si="22"/>
        <v>0</v>
      </c>
      <c r="P130" s="155">
        <f t="shared" si="23"/>
        <v>0</v>
      </c>
      <c r="Q130" s="285">
        <f>IF('Datos de Indicador'!I133="No dato","x",ROUND(IF('Datos de Indicador'!I133=0,0,IF(LOG('Datos de Indicador'!I133)&gt;Q$302,10,IF(LOG('Datos de Indicador'!I133)&lt;Q$301,0,10-(Q$302-LOG('Datos de Indicador'!I133))/(Q$302-Q$301)*10))),1))</f>
        <v>0</v>
      </c>
      <c r="R130" s="153">
        <f>IF('Datos de Indicador'!I133="No dato","x",IF('Datos de Indicador'!I133="No dato","x",( 'Datos de Indicador'!I133)/'Datos de Indicador'!AX133))</f>
        <v>0</v>
      </c>
      <c r="S130" s="154">
        <f t="shared" si="24"/>
        <v>0</v>
      </c>
      <c r="T130" s="289">
        <f>IF('Datos de Indicador'!J133="No dato","x",ROUND(IF('Datos de Indicador'!J133=0,0,IF(LOG('Datos de Indicador'!J133)&gt;T$302,10,IF(LOG('Datos de Indicador'!J133)&lt;T$301,0,10-(T$302-LOG('Datos de Indicador'!J133))/(T$302-T$301)*10))),1))</f>
        <v>10</v>
      </c>
      <c r="U130" s="307">
        <f>IF('Datos de Indicador'!J133="No dato","x",IF('Datos de Indicador'!J133="No dato","x", ('Datos de Indicador'!J133)/'Datos de Indicador'!AX133))</f>
        <v>3.198869475847893E-4</v>
      </c>
      <c r="V130" s="289">
        <f t="shared" si="25"/>
        <v>10</v>
      </c>
      <c r="W130" s="292">
        <f t="shared" si="26"/>
        <v>10</v>
      </c>
      <c r="X130" s="289">
        <f>IF('Datos de Indicador'!K133="No dato","x",ROUND(IF('Datos de Indicador'!K133=0,0,IF(LOG('Datos de Indicador'!K133)&gt;X$302,10,IF(LOG('Datos de Indicador'!K133)&lt;X$301,0,10-(X$302-LOG('Datos de Indicador'!K133))/(X$302-X$301)*10))),1))</f>
        <v>10</v>
      </c>
      <c r="Y130" s="310">
        <f>IF('Datos de Indicador'!K133="No dato","x",IF('Datos de Indicador'!K133="No dato","x", ('Datos de Indicador'!K133)/'Datos de Indicador'!AX133))</f>
        <v>3.1261113607573859E-4</v>
      </c>
      <c r="Z130" s="289">
        <f t="shared" si="27"/>
        <v>10</v>
      </c>
      <c r="AA130" s="291">
        <f t="shared" si="28"/>
        <v>10</v>
      </c>
      <c r="AB130" s="155">
        <f t="shared" si="29"/>
        <v>0</v>
      </c>
      <c r="AC130" s="155">
        <v>0</v>
      </c>
      <c r="AD130" s="155">
        <f t="shared" si="30"/>
        <v>0</v>
      </c>
      <c r="AE130" s="155">
        <v>-0.506319999694824</v>
      </c>
      <c r="AF130" s="155">
        <f t="shared" si="31"/>
        <v>0.506319999694824</v>
      </c>
      <c r="AG130" s="155">
        <f t="shared" si="32"/>
        <v>6.3759180023312387</v>
      </c>
      <c r="AH130" s="159">
        <f t="shared" si="33"/>
        <v>4.395986333721873</v>
      </c>
      <c r="AI130" s="12"/>
      <c r="AJ130" s="12"/>
      <c r="AK130" s="12"/>
    </row>
    <row r="131" spans="1:37">
      <c r="A131" s="48" t="s">
        <v>61</v>
      </c>
      <c r="B131" s="46" t="s">
        <v>233</v>
      </c>
      <c r="C131" s="160">
        <v>820</v>
      </c>
      <c r="D131" s="285">
        <f>IF('Datos de Indicador'!E134="No dato","x",ROUND(IF('Datos de Indicador'!E134=0,0,IF(LOG('Datos de Indicador'!E134)&gt;D$302,10,IF(LOG('Datos de Indicador'!E134)&lt;D$301,0,10-(D$302-LOG('Datos de Indicador'!E134))/(D$302-D$301)*10))),1))</f>
        <v>10</v>
      </c>
      <c r="E131" s="153">
        <f>IF('Datos de Indicador'!E134="No dato","x",IF('Datos de Indicador'!E134="No dato","x", ('Datos de Indicador'!E134)/'Datos de Indicador'!AX134))</f>
        <v>1.1918493137748473E-3</v>
      </c>
      <c r="F131" s="154">
        <f t="shared" ref="F131:F194" si="34">IF(E131="x","x",ROUND(IF(E131&gt;F$302,10,IF(E131&lt;$F$301,0,10-(F$302-E131)/(F$302-F$301)*10)),1))</f>
        <v>10</v>
      </c>
      <c r="G131" s="155">
        <f t="shared" ref="G131:G194" si="35">IF(D131="x",                                              (IF(F131="x","x",ROUND(((10-GEOMEAN(((10-D131)/10*9+1),((10-F131)/10*9+1)))/9*10),1))),ROUND(((10-GEOMEAN(((10-D131)/10*9+1),((10-F131)/10*9+1)))/9*10),1))</f>
        <v>10</v>
      </c>
      <c r="H131" s="285">
        <f>IF('Datos de Indicador'!F134="No dato","x",ROUND(IF('Datos de Indicador'!F134=0,0,IF(LOG('Datos de Indicador'!F134*1/40)&gt;H$302,10,IF(LOG('Datos de Indicador'!F134*1/40)&lt;H$301,0,10-(H$302-LOG('Datos de Indicador'!F134*1/40))/(H$302-H$301)*10))),1))</f>
        <v>0</v>
      </c>
      <c r="I131" s="153">
        <f>IF('Datos de Indicador'!F134="No dato","x",IF('Datos de Indicador'!F134="No dato","x",( 'Datos de Indicador'!F134*1/40)/'Datos de Indicador'!AX134))</f>
        <v>0</v>
      </c>
      <c r="J131" s="154">
        <f t="shared" ref="J131:J194" si="36">IF(I131="x","x",ROUND(IF(I131&gt;J$302,10,IF(I131&lt;$J$301,0,10-(J$302-I131)/(J$302-J$301)*10)),1))</f>
        <v>0</v>
      </c>
      <c r="K131" s="156">
        <f t="shared" ref="K131:K194" si="37">ROUND(IF(H131="x",J131,(10-GEOMEAN(((10-H131)/10*9+1),((10-J131)/10*9+1)))/9*10),1)</f>
        <v>0</v>
      </c>
      <c r="L131" s="286">
        <f>IF('Datos de Indicador'!G134="No dato","x",ROUND(IF('Datos de Indicador'!G134=0,0,IF(LOG('Datos de Indicador'!G134)&gt;L$302,10,IF(LOG('Datos de Indicador'!G134)&lt;L$301,0,10-(L$302-LOG('Datos de Indicador'!G134))/(L$302-L$301)*10))),1))</f>
        <v>0</v>
      </c>
      <c r="M131" s="157">
        <f>IF('Datos de Indicador'!G134="No dato","x",IF('Datos de Indicador'!G134="No dato","x", 'Datos de Indicador'!G134/'Datos de Indicador'!AX134))</f>
        <v>0</v>
      </c>
      <c r="N131" s="158">
        <f t="shared" ref="N131:N194" si="38">IF(M131="x","x",ROUND(IF(M131&gt;N$302,10,IF(M131&lt;$N$301,0,10-(N$302-M131)/(N$302-N$301)*10)),1))</f>
        <v>0</v>
      </c>
      <c r="O131" s="156">
        <f t="shared" ref="O131:O194" si="39">ROUND(IF(L131="x",N131,(10-GEOMEAN(((10-L131)/10*9+1),((10-N131)/10*9+1)))/9*10),1)</f>
        <v>0</v>
      </c>
      <c r="P131" s="155">
        <f t="shared" ref="P131:P194" si="40">ROUND(IF(K131="x",O131,(10-GEOMEAN(((10-K131)/10*9+1),((10-O131)/10*9+1)))/9*10),1)</f>
        <v>0</v>
      </c>
      <c r="Q131" s="285">
        <f>IF('Datos de Indicador'!I134="No dato","x",ROUND(IF('Datos de Indicador'!I134=0,0,IF(LOG('Datos de Indicador'!I134)&gt;Q$302,10,IF(LOG('Datos de Indicador'!I134)&lt;Q$301,0,10-(Q$302-LOG('Datos de Indicador'!I134))/(Q$302-Q$301)*10))),1))</f>
        <v>10</v>
      </c>
      <c r="R131" s="153">
        <f>IF('Datos de Indicador'!I134="No dato","x",IF('Datos de Indicador'!I134="No dato","x",( 'Datos de Indicador'!I134)/'Datos de Indicador'!AX134))</f>
        <v>1.5565682294655108E-2</v>
      </c>
      <c r="S131" s="154">
        <f t="shared" ref="S131:S194" si="41">IF(R131="x","x",ROUND(IF(R131&gt;S$302,10,IF(R131&lt;$S$301,0,10-(S$302-R131)/(S$302-S$301)*10)),1))</f>
        <v>10</v>
      </c>
      <c r="T131" s="289">
        <f>IF('Datos de Indicador'!J134="No dato","x",ROUND(IF('Datos de Indicador'!J134=0,0,IF(LOG('Datos de Indicador'!J134)&gt;T$302,10,IF(LOG('Datos de Indicador'!J134)&lt;T$301,0,10-(T$302-LOG('Datos de Indicador'!J134))/(T$302-T$301)*10))),1))</f>
        <v>10</v>
      </c>
      <c r="U131" s="307">
        <f>IF('Datos de Indicador'!J134="No dato","x",IF('Datos de Indicador'!J134="No dato","x", ('Datos de Indicador'!J134)/'Datos de Indicador'!AX134))</f>
        <v>3.5417463132453531E-4</v>
      </c>
      <c r="V131" s="289">
        <f t="shared" ref="V131:V194" si="42">IF(U131="x","x",ROUND(IF(U131&gt;V$302,10,IF(U131&lt;$V$301,0,10-(V$302-U131)/(V$302-V$301)*10)),1))</f>
        <v>10</v>
      </c>
      <c r="W131" s="292">
        <f t="shared" ref="W131:W194" si="43">IF(T131="x",                                              (IF(V131="x","x",ROUND(((10-GEOMEAN(((10-T131)/10*9+1),((10-V131)/10*9+1)))/9*10),1))),ROUND(((10-GEOMEAN(((10-T131)/10*9+1),((10-V131)/10*9+1)))/9*10),1))</f>
        <v>10</v>
      </c>
      <c r="X131" s="289">
        <f>IF('Datos de Indicador'!K134="No dato","x",ROUND(IF('Datos de Indicador'!K134=0,0,IF(LOG('Datos de Indicador'!K134)&gt;X$302,10,IF(LOG('Datos de Indicador'!K134)&lt;X$301,0,10-(X$302-LOG('Datos de Indicador'!K134))/(X$302-X$301)*10))),1))</f>
        <v>10</v>
      </c>
      <c r="Y131" s="310">
        <f>IF('Datos de Indicador'!K134="No dato","x",IF('Datos de Indicador'!K134="No dato","x", ('Datos de Indicador'!K134)/'Datos de Indicador'!AX134))</f>
        <v>3.2615979343848008E-4</v>
      </c>
      <c r="Z131" s="289">
        <f t="shared" ref="Z131:Z194" si="44">IF(Y131="x","x",ROUND(IF(Y131&gt;Z$302,10,IF(Y131&lt;$Z$301,0,10-(Z$302-Y131)/(Z$302-Z$301)*10)),1))</f>
        <v>10</v>
      </c>
      <c r="AA131" s="291">
        <f t="shared" ref="AA131:AA194" si="45">IF(X131="x",                                              (IF(Z131="x","x",ROUND(((10-GEOMEAN(((10-X131)/10*9+1),((10-Z131)/10*9+1)))/9*10),1))),ROUND(((10-GEOMEAN(((10-X131)/10*9+1),((10-Z131)/10*9+1)))/9*10),1))</f>
        <v>10</v>
      </c>
      <c r="AB131" s="155">
        <f t="shared" ref="AB131:AB194" si="46">ROUND(IF(Q131="x",S131,(10-GEOMEAN(((10-Q131)/10*9+1),((10-S131)/10*9+1)))/9*10),1)</f>
        <v>10</v>
      </c>
      <c r="AC131" s="155">
        <v>0</v>
      </c>
      <c r="AD131" s="155">
        <f t="shared" ref="AD131:AD194" si="47">(AC131/47)*10</f>
        <v>0</v>
      </c>
      <c r="AE131" s="155">
        <v>-0.61460000276565596</v>
      </c>
      <c r="AF131" s="155">
        <f t="shared" ref="AF131:AF194" si="48">-1*AE131</f>
        <v>0.61460000276565596</v>
      </c>
      <c r="AG131" s="155">
        <f t="shared" ref="AG131:AG194" si="49">((AF131-$AF$302)/($AF$301-$AF$302))*10</f>
        <v>9.0259425349085269</v>
      </c>
      <c r="AH131" s="159">
        <f t="shared" ref="AH131:AH194" si="50">AVERAGE(P131,W131,AA131,AD131,G131,AG131)</f>
        <v>6.5043237558180875</v>
      </c>
      <c r="AI131" s="12"/>
      <c r="AJ131" s="12"/>
      <c r="AK131" s="12"/>
    </row>
    <row r="132" spans="1:37">
      <c r="A132" s="48" t="s">
        <v>61</v>
      </c>
      <c r="B132" s="46" t="s">
        <v>234</v>
      </c>
      <c r="C132" s="160">
        <v>821</v>
      </c>
      <c r="D132" s="285">
        <f>IF('Datos de Indicador'!E135="No dato","x",ROUND(IF('Datos de Indicador'!E135=0,0,IF(LOG('Datos de Indicador'!E135)&gt;D$302,10,IF(LOG('Datos de Indicador'!E135)&lt;D$301,0,10-(D$302-LOG('Datos de Indicador'!E135))/(D$302-D$301)*10))),1))</f>
        <v>0</v>
      </c>
      <c r="E132" s="153">
        <f>IF('Datos de Indicador'!E135="No dato","x",IF('Datos de Indicador'!E135="No dato","x", ('Datos de Indicador'!E135)/'Datos de Indicador'!AX135))</f>
        <v>0</v>
      </c>
      <c r="F132" s="154">
        <f t="shared" si="34"/>
        <v>0</v>
      </c>
      <c r="G132" s="155">
        <f t="shared" si="35"/>
        <v>0</v>
      </c>
      <c r="H132" s="285">
        <f>IF('Datos de Indicador'!F135="No dato","x",ROUND(IF('Datos de Indicador'!F135=0,0,IF(LOG('Datos de Indicador'!F135*1/40)&gt;H$302,10,IF(LOG('Datos de Indicador'!F135*1/40)&lt;H$301,0,10-(H$302-LOG('Datos de Indicador'!F135*1/40))/(H$302-H$301)*10))),1))</f>
        <v>0</v>
      </c>
      <c r="I132" s="153">
        <f>IF('Datos de Indicador'!F135="No dato","x",IF('Datos de Indicador'!F135="No dato","x",( 'Datos de Indicador'!F135*1/40)/'Datos de Indicador'!AX135))</f>
        <v>0</v>
      </c>
      <c r="J132" s="154">
        <f t="shared" si="36"/>
        <v>0</v>
      </c>
      <c r="K132" s="156">
        <f t="shared" si="37"/>
        <v>0</v>
      </c>
      <c r="L132" s="286">
        <f>IF('Datos de Indicador'!G135="No dato","x",ROUND(IF('Datos de Indicador'!G135=0,0,IF(LOG('Datos de Indicador'!G135)&gt;L$302,10,IF(LOG('Datos de Indicador'!G135)&lt;L$301,0,10-(L$302-LOG('Datos de Indicador'!G135))/(L$302-L$301)*10))),1))</f>
        <v>0</v>
      </c>
      <c r="M132" s="157">
        <f>IF('Datos de Indicador'!G135="No dato","x",IF('Datos de Indicador'!G135="No dato","x", 'Datos de Indicador'!G135/'Datos de Indicador'!AX135))</f>
        <v>0</v>
      </c>
      <c r="N132" s="158">
        <f t="shared" si="38"/>
        <v>0</v>
      </c>
      <c r="O132" s="156">
        <f t="shared" si="39"/>
        <v>0</v>
      </c>
      <c r="P132" s="155">
        <f t="shared" si="40"/>
        <v>0</v>
      </c>
      <c r="Q132" s="285">
        <f>IF('Datos de Indicador'!I135="No dato","x",ROUND(IF('Datos de Indicador'!I135=0,0,IF(LOG('Datos de Indicador'!I135)&gt;Q$302,10,IF(LOG('Datos de Indicador'!I135)&lt;Q$301,0,10-(Q$302-LOG('Datos de Indicador'!I135))/(Q$302-Q$301)*10))),1))</f>
        <v>10</v>
      </c>
      <c r="R132" s="153">
        <f>IF('Datos de Indicador'!I135="No dato","x",IF('Datos de Indicador'!I135="No dato","x",( 'Datos de Indicador'!I135)/'Datos de Indicador'!AX135))</f>
        <v>0.25031813444911682</v>
      </c>
      <c r="S132" s="154">
        <f t="shared" si="41"/>
        <v>10</v>
      </c>
      <c r="T132" s="289">
        <f>IF('Datos de Indicador'!J135="No dato","x",ROUND(IF('Datos de Indicador'!J135=0,0,IF(LOG('Datos de Indicador'!J135)&gt;T$302,10,IF(LOG('Datos de Indicador'!J135)&lt;T$301,0,10-(T$302-LOG('Datos de Indicador'!J135))/(T$302-T$301)*10))),1))</f>
        <v>10</v>
      </c>
      <c r="U132" s="307">
        <f>IF('Datos de Indicador'!J135="No dato","x",IF('Datos de Indicador'!J135="No dato","x", ('Datos de Indicador'!J135)/'Datos de Indicador'!AX135))</f>
        <v>3.1593500107354012E-4</v>
      </c>
      <c r="V132" s="289">
        <f t="shared" si="42"/>
        <v>10</v>
      </c>
      <c r="W132" s="292">
        <f t="shared" si="43"/>
        <v>10</v>
      </c>
      <c r="X132" s="289">
        <f>IF('Datos de Indicador'!K135="No dato","x",ROUND(IF('Datos de Indicador'!K135=0,0,IF(LOG('Datos de Indicador'!K135)&gt;X$302,10,IF(LOG('Datos de Indicador'!K135)&lt;X$301,0,10-(X$302-LOG('Datos de Indicador'!K135))/(X$302-X$301)*10))),1))</f>
        <v>10</v>
      </c>
      <c r="Y132" s="310">
        <f>IF('Datos de Indicador'!K135="No dato","x",IF('Datos de Indicador'!K135="No dato","x", ('Datos de Indicador'!K135)/'Datos de Indicador'!AX135))</f>
        <v>3.0963262218222361E-4</v>
      </c>
      <c r="Z132" s="289">
        <f t="shared" si="44"/>
        <v>10</v>
      </c>
      <c r="AA132" s="291">
        <f t="shared" si="45"/>
        <v>10</v>
      </c>
      <c r="AB132" s="155">
        <f t="shared" si="46"/>
        <v>10</v>
      </c>
      <c r="AC132" s="155">
        <v>5.0000000745057997E-2</v>
      </c>
      <c r="AD132" s="155">
        <f t="shared" si="47"/>
        <v>1.0638298030863403E-2</v>
      </c>
      <c r="AE132" s="155">
        <v>-0.44879999756812999</v>
      </c>
      <c r="AF132" s="155">
        <f t="shared" si="48"/>
        <v>0.44879999756812999</v>
      </c>
      <c r="AG132" s="155">
        <f t="shared" si="49"/>
        <v>4.9681842340755775</v>
      </c>
      <c r="AH132" s="159">
        <f t="shared" si="50"/>
        <v>4.1631370886844072</v>
      </c>
      <c r="AI132" s="12"/>
      <c r="AJ132" s="12"/>
      <c r="AK132" s="12"/>
    </row>
    <row r="133" spans="1:37">
      <c r="A133" s="48" t="s">
        <v>61</v>
      </c>
      <c r="B133" s="46" t="s">
        <v>235</v>
      </c>
      <c r="C133" s="160">
        <v>822</v>
      </c>
      <c r="D133" s="285">
        <f>IF('Datos de Indicador'!E136="No dato","x",ROUND(IF('Datos de Indicador'!E136=0,0,IF(LOG('Datos de Indicador'!E136)&gt;D$302,10,IF(LOG('Datos de Indicador'!E136)&lt;D$301,0,10-(D$302-LOG('Datos de Indicador'!E136))/(D$302-D$301)*10))),1))</f>
        <v>10</v>
      </c>
      <c r="E133" s="153">
        <f>IF('Datos de Indicador'!E136="No dato","x",IF('Datos de Indicador'!E136="No dato","x", ('Datos de Indicador'!E136)/'Datos de Indicador'!AX136))</f>
        <v>1.0306451401333842E-3</v>
      </c>
      <c r="F133" s="154">
        <f t="shared" si="34"/>
        <v>10</v>
      </c>
      <c r="G133" s="155">
        <f t="shared" si="35"/>
        <v>10</v>
      </c>
      <c r="H133" s="285">
        <f>IF('Datos de Indicador'!F136="No dato","x",ROUND(IF('Datos de Indicador'!F136=0,0,IF(LOG('Datos de Indicador'!F136*1/40)&gt;H$302,10,IF(LOG('Datos de Indicador'!F136*1/40)&lt;H$301,0,10-(H$302-LOG('Datos de Indicador'!F136*1/40))/(H$302-H$301)*10))),1))</f>
        <v>0</v>
      </c>
      <c r="I133" s="153">
        <f>IF('Datos de Indicador'!F136="No dato","x",IF('Datos de Indicador'!F136="No dato","x",( 'Datos de Indicador'!F136*1/40)/'Datos de Indicador'!AX136))</f>
        <v>0</v>
      </c>
      <c r="J133" s="154">
        <f t="shared" si="36"/>
        <v>0</v>
      </c>
      <c r="K133" s="156">
        <f t="shared" si="37"/>
        <v>0</v>
      </c>
      <c r="L133" s="286">
        <f>IF('Datos de Indicador'!G136="No dato","x",ROUND(IF('Datos de Indicador'!G136=0,0,IF(LOG('Datos de Indicador'!G136)&gt;L$302,10,IF(LOG('Datos de Indicador'!G136)&lt;L$301,0,10-(L$302-LOG('Datos de Indicador'!G136))/(L$302-L$301)*10))),1))</f>
        <v>0</v>
      </c>
      <c r="M133" s="157">
        <f>IF('Datos de Indicador'!G136="No dato","x",IF('Datos de Indicador'!G136="No dato","x", 'Datos de Indicador'!G136/'Datos de Indicador'!AX136))</f>
        <v>0</v>
      </c>
      <c r="N133" s="158">
        <f t="shared" si="38"/>
        <v>0</v>
      </c>
      <c r="O133" s="156">
        <f t="shared" si="39"/>
        <v>0</v>
      </c>
      <c r="P133" s="155">
        <f t="shared" si="40"/>
        <v>0</v>
      </c>
      <c r="Q133" s="285">
        <f>IF('Datos de Indicador'!I136="No dato","x",ROUND(IF('Datos de Indicador'!I136=0,0,IF(LOG('Datos de Indicador'!I136)&gt;Q$302,10,IF(LOG('Datos de Indicador'!I136)&lt;Q$301,0,10-(Q$302-LOG('Datos de Indicador'!I136))/(Q$302-Q$301)*10))),1))</f>
        <v>0</v>
      </c>
      <c r="R133" s="153">
        <f>IF('Datos de Indicador'!I136="No dato","x",IF('Datos de Indicador'!I136="No dato","x",( 'Datos de Indicador'!I136)/'Datos de Indicador'!AX136))</f>
        <v>0</v>
      </c>
      <c r="S133" s="154">
        <f t="shared" si="41"/>
        <v>0</v>
      </c>
      <c r="T133" s="289">
        <f>IF('Datos de Indicador'!J136="No dato","x",ROUND(IF('Datos de Indicador'!J136=0,0,IF(LOG('Datos de Indicador'!J136)&gt;T$302,10,IF(LOG('Datos de Indicador'!J136)&lt;T$301,0,10-(T$302-LOG('Datos de Indicador'!J136))/(T$302-T$301)*10))),1))</f>
        <v>10</v>
      </c>
      <c r="U133" s="307">
        <f>IF('Datos de Indicador'!J136="No dato","x",IF('Datos de Indicador'!J136="No dato","x", ('Datos de Indicador'!J136)/'Datos de Indicador'!AX136))</f>
        <v>3.2988140085287446E-4</v>
      </c>
      <c r="V133" s="289">
        <f t="shared" si="42"/>
        <v>10</v>
      </c>
      <c r="W133" s="292">
        <f t="shared" si="43"/>
        <v>10</v>
      </c>
      <c r="X133" s="289">
        <f>IF('Datos de Indicador'!K136="No dato","x",ROUND(IF('Datos de Indicador'!K136=0,0,IF(LOG('Datos de Indicador'!K136)&gt;X$302,10,IF(LOG('Datos de Indicador'!K136)&lt;X$301,0,10-(X$302-LOG('Datos de Indicador'!K136))/(X$302-X$301)*10))),1))</f>
        <v>10</v>
      </c>
      <c r="Y133" s="310">
        <f>IF('Datos de Indicador'!K136="No dato","x",IF('Datos de Indicador'!K136="No dato","x", ('Datos de Indicador'!K136)/'Datos de Indicador'!AX136))</f>
        <v>3.1669103773979005E-4</v>
      </c>
      <c r="Z133" s="289">
        <f t="shared" si="44"/>
        <v>10</v>
      </c>
      <c r="AA133" s="291">
        <f t="shared" si="45"/>
        <v>10</v>
      </c>
      <c r="AB133" s="155">
        <f t="shared" si="46"/>
        <v>0</v>
      </c>
      <c r="AC133" s="155">
        <v>0</v>
      </c>
      <c r="AD133" s="155">
        <f t="shared" si="47"/>
        <v>0</v>
      </c>
      <c r="AE133" s="155">
        <v>-0.41367998719215399</v>
      </c>
      <c r="AF133" s="155">
        <f t="shared" si="48"/>
        <v>0.41367998719215399</v>
      </c>
      <c r="AG133" s="155">
        <f t="shared" si="49"/>
        <v>4.1086636721873058</v>
      </c>
      <c r="AH133" s="159">
        <f t="shared" si="50"/>
        <v>5.6847772786978839</v>
      </c>
      <c r="AI133" s="12"/>
      <c r="AJ133" s="12"/>
      <c r="AK133" s="12"/>
    </row>
    <row r="134" spans="1:37">
      <c r="A134" s="48" t="s">
        <v>61</v>
      </c>
      <c r="B134" s="46" t="s">
        <v>236</v>
      </c>
      <c r="C134" s="160">
        <v>823</v>
      </c>
      <c r="D134" s="285">
        <f>IF('Datos de Indicador'!E137="No dato","x",ROUND(IF('Datos de Indicador'!E137=0,0,IF(LOG('Datos de Indicador'!E137)&gt;D$302,10,IF(LOG('Datos de Indicador'!E137)&lt;D$301,0,10-(D$302-LOG('Datos de Indicador'!E137))/(D$302-D$301)*10))),1))</f>
        <v>10</v>
      </c>
      <c r="E134" s="153">
        <f>IF('Datos de Indicador'!E137="No dato","x",IF('Datos de Indicador'!E137="No dato","x", ('Datos de Indicador'!E137)/'Datos de Indicador'!AX137))</f>
        <v>7.1319062588975184E-3</v>
      </c>
      <c r="F134" s="154">
        <f t="shared" si="34"/>
        <v>10</v>
      </c>
      <c r="G134" s="155">
        <f t="shared" si="35"/>
        <v>10</v>
      </c>
      <c r="H134" s="285">
        <f>IF('Datos de Indicador'!F137="No dato","x",ROUND(IF('Datos de Indicador'!F137=0,0,IF(LOG('Datos de Indicador'!F137*1/40)&gt;H$302,10,IF(LOG('Datos de Indicador'!F137*1/40)&lt;H$301,0,10-(H$302-LOG('Datos de Indicador'!F137*1/40))/(H$302-H$301)*10))),1))</f>
        <v>0</v>
      </c>
      <c r="I134" s="153">
        <f>IF('Datos de Indicador'!F137="No dato","x",IF('Datos de Indicador'!F137="No dato","x",( 'Datos de Indicador'!F137*1/40)/'Datos de Indicador'!AX137))</f>
        <v>0</v>
      </c>
      <c r="J134" s="154">
        <f t="shared" si="36"/>
        <v>0</v>
      </c>
      <c r="K134" s="156">
        <f t="shared" si="37"/>
        <v>0</v>
      </c>
      <c r="L134" s="286">
        <f>IF('Datos de Indicador'!G137="No dato","x",ROUND(IF('Datos de Indicador'!G137=0,0,IF(LOG('Datos de Indicador'!G137)&gt;L$302,10,IF(LOG('Datos de Indicador'!G137)&lt;L$301,0,10-(L$302-LOG('Datos de Indicador'!G137))/(L$302-L$301)*10))),1))</f>
        <v>0</v>
      </c>
      <c r="M134" s="157">
        <f>IF('Datos de Indicador'!G137="No dato","x",IF('Datos de Indicador'!G137="No dato","x", 'Datos de Indicador'!G137/'Datos de Indicador'!AX137))</f>
        <v>0</v>
      </c>
      <c r="N134" s="158">
        <f t="shared" si="38"/>
        <v>0</v>
      </c>
      <c r="O134" s="156">
        <f t="shared" si="39"/>
        <v>0</v>
      </c>
      <c r="P134" s="155">
        <f t="shared" si="40"/>
        <v>0</v>
      </c>
      <c r="Q134" s="285">
        <f>IF('Datos de Indicador'!I137="No dato","x",ROUND(IF('Datos de Indicador'!I137=0,0,IF(LOG('Datos de Indicador'!I137)&gt;Q$302,10,IF(LOG('Datos de Indicador'!I137)&lt;Q$301,0,10-(Q$302-LOG('Datos de Indicador'!I137))/(Q$302-Q$301)*10))),1))</f>
        <v>0</v>
      </c>
      <c r="R134" s="153">
        <f>IF('Datos de Indicador'!I137="No dato","x",IF('Datos de Indicador'!I137="No dato","x",( 'Datos de Indicador'!I137)/'Datos de Indicador'!AX137))</f>
        <v>0</v>
      </c>
      <c r="S134" s="154">
        <f t="shared" si="41"/>
        <v>0</v>
      </c>
      <c r="T134" s="289">
        <f>IF('Datos de Indicador'!J137="No dato","x",ROUND(IF('Datos de Indicador'!J137=0,0,IF(LOG('Datos de Indicador'!J137)&gt;T$302,10,IF(LOG('Datos de Indicador'!J137)&lt;T$301,0,10-(T$302-LOG('Datos de Indicador'!J137))/(T$302-T$301)*10))),1))</f>
        <v>10</v>
      </c>
      <c r="U134" s="307">
        <f>IF('Datos de Indicador'!J137="No dato","x",IF('Datos de Indicador'!J137="No dato","x", ('Datos de Indicador'!J137)/'Datos de Indicador'!AX137))</f>
        <v>4.0526069570928598E-4</v>
      </c>
      <c r="V134" s="289">
        <f t="shared" si="42"/>
        <v>10</v>
      </c>
      <c r="W134" s="292">
        <f t="shared" si="43"/>
        <v>10</v>
      </c>
      <c r="X134" s="289">
        <f>IF('Datos de Indicador'!K137="No dato","x",ROUND(IF('Datos de Indicador'!K137=0,0,IF(LOG('Datos de Indicador'!K137)&gt;X$302,10,IF(LOG('Datos de Indicador'!K137)&lt;X$301,0,10-(X$302-LOG('Datos de Indicador'!K137))/(X$302-X$301)*10))),1))</f>
        <v>10</v>
      </c>
      <c r="Y134" s="310">
        <f>IF('Datos de Indicador'!K137="No dato","x",IF('Datos de Indicador'!K137="No dato","x", ('Datos de Indicador'!K137)/'Datos de Indicador'!AX137))</f>
        <v>3.4408877530885031E-4</v>
      </c>
      <c r="Z134" s="289">
        <f t="shared" si="44"/>
        <v>10</v>
      </c>
      <c r="AA134" s="291">
        <f t="shared" si="45"/>
        <v>10</v>
      </c>
      <c r="AB134" s="155">
        <f t="shared" si="46"/>
        <v>0</v>
      </c>
      <c r="AC134" s="155">
        <v>0</v>
      </c>
      <c r="AD134" s="155">
        <f t="shared" si="47"/>
        <v>0</v>
      </c>
      <c r="AE134" s="155">
        <v>-0.44879999756812999</v>
      </c>
      <c r="AF134" s="155">
        <f t="shared" si="48"/>
        <v>0.44879999756812999</v>
      </c>
      <c r="AG134" s="155">
        <f t="shared" si="49"/>
        <v>4.9681842340755775</v>
      </c>
      <c r="AH134" s="159">
        <f t="shared" si="50"/>
        <v>5.8280307056792635</v>
      </c>
      <c r="AI134" s="12"/>
      <c r="AJ134" s="12"/>
      <c r="AK134" s="12"/>
    </row>
    <row r="135" spans="1:37">
      <c r="A135" s="48" t="s">
        <v>61</v>
      </c>
      <c r="B135" s="46" t="s">
        <v>237</v>
      </c>
      <c r="C135" s="160">
        <v>824</v>
      </c>
      <c r="D135" s="285">
        <f>IF('Datos de Indicador'!E138="No dato","x",ROUND(IF('Datos de Indicador'!E138=0,0,IF(LOG('Datos de Indicador'!E138)&gt;D$302,10,IF(LOG('Datos de Indicador'!E138)&lt;D$301,0,10-(D$302-LOG('Datos de Indicador'!E138))/(D$302-D$301)*10))),1))</f>
        <v>10</v>
      </c>
      <c r="E135" s="153">
        <f>IF('Datos de Indicador'!E138="No dato","x",IF('Datos de Indicador'!E138="No dato","x", ('Datos de Indicador'!E138)/'Datos de Indicador'!AX138))</f>
        <v>6.0005829137687661E-4</v>
      </c>
      <c r="F135" s="154">
        <f t="shared" si="34"/>
        <v>10</v>
      </c>
      <c r="G135" s="155">
        <f t="shared" si="35"/>
        <v>10</v>
      </c>
      <c r="H135" s="285">
        <f>IF('Datos de Indicador'!F138="No dato","x",ROUND(IF('Datos de Indicador'!F138=0,0,IF(LOG('Datos de Indicador'!F138*1/40)&gt;H$302,10,IF(LOG('Datos de Indicador'!F138*1/40)&lt;H$301,0,10-(H$302-LOG('Datos de Indicador'!F138*1/40))/(H$302-H$301)*10))),1))</f>
        <v>0</v>
      </c>
      <c r="I135" s="153">
        <f>IF('Datos de Indicador'!F138="No dato","x",IF('Datos de Indicador'!F138="No dato","x",( 'Datos de Indicador'!F138*1/40)/'Datos de Indicador'!AX138))</f>
        <v>0</v>
      </c>
      <c r="J135" s="154">
        <f t="shared" si="36"/>
        <v>0</v>
      </c>
      <c r="K135" s="156">
        <f t="shared" si="37"/>
        <v>0</v>
      </c>
      <c r="L135" s="286">
        <f>IF('Datos de Indicador'!G138="No dato","x",ROUND(IF('Datos de Indicador'!G138=0,0,IF(LOG('Datos de Indicador'!G138)&gt;L$302,10,IF(LOG('Datos de Indicador'!G138)&lt;L$301,0,10-(L$302-LOG('Datos de Indicador'!G138))/(L$302-L$301)*10))),1))</f>
        <v>0</v>
      </c>
      <c r="M135" s="157">
        <f>IF('Datos de Indicador'!G138="No dato","x",IF('Datos de Indicador'!G138="No dato","x", 'Datos de Indicador'!G138/'Datos de Indicador'!AX138))</f>
        <v>0</v>
      </c>
      <c r="N135" s="158">
        <f t="shared" si="38"/>
        <v>0</v>
      </c>
      <c r="O135" s="156">
        <f t="shared" si="39"/>
        <v>0</v>
      </c>
      <c r="P135" s="155">
        <f t="shared" si="40"/>
        <v>0</v>
      </c>
      <c r="Q135" s="285">
        <f>IF('Datos de Indicador'!I138="No dato","x",ROUND(IF('Datos de Indicador'!I138=0,0,IF(LOG('Datos de Indicador'!I138)&gt;Q$302,10,IF(LOG('Datos de Indicador'!I138)&lt;Q$301,0,10-(Q$302-LOG('Datos de Indicador'!I138))/(Q$302-Q$301)*10))),1))</f>
        <v>10</v>
      </c>
      <c r="R135" s="153">
        <f>IF('Datos de Indicador'!I138="No dato","x",IF('Datos de Indicador'!I138="No dato","x",( 'Datos de Indicador'!I138)/'Datos de Indicador'!AX138))</f>
        <v>2.0087665658949726E-2</v>
      </c>
      <c r="S135" s="154">
        <f t="shared" si="41"/>
        <v>10</v>
      </c>
      <c r="T135" s="289">
        <f>IF('Datos de Indicador'!J138="No dato","x",ROUND(IF('Datos de Indicador'!J138=0,0,IF(LOG('Datos de Indicador'!J138)&gt;T$302,10,IF(LOG('Datos de Indicador'!J138)&lt;T$301,0,10-(T$302-LOG('Datos de Indicador'!J138))/(T$302-T$301)*10))),1))</f>
        <v>10</v>
      </c>
      <c r="U135" s="307">
        <f>IF('Datos de Indicador'!J138="No dato","x",IF('Datos de Indicador'!J138="No dato","x", ('Datos de Indicador'!J138)/'Datos de Indicador'!AX138))</f>
        <v>3.2656029442860166E-4</v>
      </c>
      <c r="V135" s="289">
        <f t="shared" si="42"/>
        <v>10</v>
      </c>
      <c r="W135" s="292">
        <f t="shared" si="43"/>
        <v>10</v>
      </c>
      <c r="X135" s="289">
        <f>IF('Datos de Indicador'!K138="No dato","x",ROUND(IF('Datos de Indicador'!K138=0,0,IF(LOG('Datos de Indicador'!K138)&gt;X$302,10,IF(LOG('Datos de Indicador'!K138)&lt;X$301,0,10-(X$302-LOG('Datos de Indicador'!K138))/(X$302-X$301)*10))),1))</f>
        <v>10</v>
      </c>
      <c r="Y135" s="310">
        <f>IF('Datos de Indicador'!K138="No dato","x",IF('Datos de Indicador'!K138="No dato","x", ('Datos de Indicador'!K138)/'Datos de Indicador'!AX138))</f>
        <v>3.1550828426575806E-4</v>
      </c>
      <c r="Z135" s="289">
        <f t="shared" si="44"/>
        <v>10</v>
      </c>
      <c r="AA135" s="291">
        <f t="shared" si="45"/>
        <v>10</v>
      </c>
      <c r="AB135" s="155">
        <f t="shared" si="46"/>
        <v>10</v>
      </c>
      <c r="AC135" s="155">
        <v>0</v>
      </c>
      <c r="AD135" s="155">
        <f t="shared" si="47"/>
        <v>0</v>
      </c>
      <c r="AE135" s="155">
        <v>-0.423000007867813</v>
      </c>
      <c r="AF135" s="155">
        <f t="shared" si="48"/>
        <v>0.423000007867813</v>
      </c>
      <c r="AG135" s="155">
        <f t="shared" si="49"/>
        <v>4.336760114135755</v>
      </c>
      <c r="AH135" s="159">
        <f t="shared" si="50"/>
        <v>5.7227933523559598</v>
      </c>
      <c r="AI135" s="12"/>
      <c r="AJ135" s="12"/>
      <c r="AK135" s="12"/>
    </row>
    <row r="136" spans="1:37">
      <c r="A136" s="48" t="s">
        <v>61</v>
      </c>
      <c r="B136" s="46" t="s">
        <v>238</v>
      </c>
      <c r="C136" s="160">
        <v>825</v>
      </c>
      <c r="D136" s="285">
        <f>IF('Datos de Indicador'!E139="No dato","x",ROUND(IF('Datos de Indicador'!E139=0,0,IF(LOG('Datos de Indicador'!E139)&gt;D$302,10,IF(LOG('Datos de Indicador'!E139)&lt;D$301,0,10-(D$302-LOG('Datos de Indicador'!E139))/(D$302-D$301)*10))),1))</f>
        <v>10</v>
      </c>
      <c r="E136" s="153">
        <f>IF('Datos de Indicador'!E139="No dato","x",IF('Datos de Indicador'!E139="No dato","x", ('Datos de Indicador'!E139)/'Datos de Indicador'!AX139))</f>
        <v>2.3026989850149023E-3</v>
      </c>
      <c r="F136" s="154">
        <f t="shared" si="34"/>
        <v>10</v>
      </c>
      <c r="G136" s="155">
        <f t="shared" si="35"/>
        <v>10</v>
      </c>
      <c r="H136" s="285">
        <f>IF('Datos de Indicador'!F139="No dato","x",ROUND(IF('Datos de Indicador'!F139=0,0,IF(LOG('Datos de Indicador'!F139*1/40)&gt;H$302,10,IF(LOG('Datos de Indicador'!F139*1/40)&lt;H$301,0,10-(H$302-LOG('Datos de Indicador'!F139*1/40))/(H$302-H$301)*10))),1))</f>
        <v>0</v>
      </c>
      <c r="I136" s="153">
        <f>IF('Datos de Indicador'!F139="No dato","x",IF('Datos de Indicador'!F139="No dato","x",( 'Datos de Indicador'!F139*1/40)/'Datos de Indicador'!AX139))</f>
        <v>0</v>
      </c>
      <c r="J136" s="154">
        <f t="shared" si="36"/>
        <v>0</v>
      </c>
      <c r="K136" s="156">
        <f t="shared" si="37"/>
        <v>0</v>
      </c>
      <c r="L136" s="286">
        <f>IF('Datos de Indicador'!G139="No dato","x",ROUND(IF('Datos de Indicador'!G139=0,0,IF(LOG('Datos de Indicador'!G139)&gt;L$302,10,IF(LOG('Datos de Indicador'!G139)&lt;L$301,0,10-(L$302-LOG('Datos de Indicador'!G139))/(L$302-L$301)*10))),1))</f>
        <v>0</v>
      </c>
      <c r="M136" s="157">
        <f>IF('Datos de Indicador'!G139="No dato","x",IF('Datos de Indicador'!G139="No dato","x", 'Datos de Indicador'!G139/'Datos de Indicador'!AX139))</f>
        <v>0</v>
      </c>
      <c r="N136" s="158">
        <f t="shared" si="38"/>
        <v>0</v>
      </c>
      <c r="O136" s="156">
        <f t="shared" si="39"/>
        <v>0</v>
      </c>
      <c r="P136" s="155">
        <f t="shared" si="40"/>
        <v>0</v>
      </c>
      <c r="Q136" s="285">
        <f>IF('Datos de Indicador'!I139="No dato","x",ROUND(IF('Datos de Indicador'!I139=0,0,IF(LOG('Datos de Indicador'!I139)&gt;Q$302,10,IF(LOG('Datos de Indicador'!I139)&lt;Q$301,0,10-(Q$302-LOG('Datos de Indicador'!I139))/(Q$302-Q$301)*10))),1))</f>
        <v>0</v>
      </c>
      <c r="R136" s="153">
        <f>IF('Datos de Indicador'!I139="No dato","x",IF('Datos de Indicador'!I139="No dato","x",( 'Datos de Indicador'!I139)/'Datos de Indicador'!AX139))</f>
        <v>0</v>
      </c>
      <c r="S136" s="154">
        <f t="shared" si="41"/>
        <v>0</v>
      </c>
      <c r="T136" s="289">
        <f>IF('Datos de Indicador'!J139="No dato","x",ROUND(IF('Datos de Indicador'!J139=0,0,IF(LOG('Datos de Indicador'!J139)&gt;T$302,10,IF(LOG('Datos de Indicador'!J139)&lt;T$301,0,10-(T$302-LOG('Datos de Indicador'!J139))/(T$302-T$301)*10))),1))</f>
        <v>10</v>
      </c>
      <c r="U136" s="307">
        <f>IF('Datos de Indicador'!J139="No dato","x",IF('Datos de Indicador'!J139="No dato","x", ('Datos de Indicador'!J139)/'Datos de Indicador'!AX139))</f>
        <v>3.6393572455763743E-4</v>
      </c>
      <c r="V136" s="289">
        <f t="shared" si="42"/>
        <v>10</v>
      </c>
      <c r="W136" s="292">
        <f t="shared" si="43"/>
        <v>10</v>
      </c>
      <c r="X136" s="289">
        <f>IF('Datos de Indicador'!K139="No dato","x",ROUND(IF('Datos de Indicador'!K139=0,0,IF(LOG('Datos de Indicador'!K139)&gt;X$302,10,IF(LOG('Datos de Indicador'!K139)&lt;X$301,0,10-(X$302-LOG('Datos de Indicador'!K139))/(X$302-X$301)*10))),1))</f>
        <v>10</v>
      </c>
      <c r="Y136" s="310">
        <f>IF('Datos de Indicador'!K139="No dato","x",IF('Datos de Indicador'!K139="No dato","x", ('Datos de Indicador'!K139)/'Datos de Indicador'!AX139))</f>
        <v>3.2975231974093679E-4</v>
      </c>
      <c r="Z136" s="289">
        <f t="shared" si="44"/>
        <v>10</v>
      </c>
      <c r="AA136" s="291">
        <f t="shared" si="45"/>
        <v>10</v>
      </c>
      <c r="AB136" s="155">
        <f t="shared" si="46"/>
        <v>0</v>
      </c>
      <c r="AC136" s="155">
        <v>0</v>
      </c>
      <c r="AD136" s="155">
        <f t="shared" si="47"/>
        <v>0</v>
      </c>
      <c r="AE136" s="155">
        <v>-0.57876002788543701</v>
      </c>
      <c r="AF136" s="155">
        <f t="shared" si="48"/>
        <v>0.57876002788543701</v>
      </c>
      <c r="AG136" s="155">
        <f t="shared" si="49"/>
        <v>8.1488016964713097</v>
      </c>
      <c r="AH136" s="159">
        <f t="shared" si="50"/>
        <v>6.3581336160785513</v>
      </c>
      <c r="AI136" s="12"/>
      <c r="AJ136" s="12"/>
      <c r="AK136" s="12"/>
    </row>
    <row r="137" spans="1:37">
      <c r="A137" s="48" t="s">
        <v>61</v>
      </c>
      <c r="B137" s="46" t="s">
        <v>239</v>
      </c>
      <c r="C137" s="160">
        <v>826</v>
      </c>
      <c r="D137" s="285">
        <f>IF('Datos de Indicador'!E140="No dato","x",ROUND(IF('Datos de Indicador'!E140=0,0,IF(LOG('Datos de Indicador'!E140)&gt;D$302,10,IF(LOG('Datos de Indicador'!E140)&lt;D$301,0,10-(D$302-LOG('Datos de Indicador'!E140))/(D$302-D$301)*10))),1))</f>
        <v>10</v>
      </c>
      <c r="E137" s="153">
        <f>IF('Datos de Indicador'!E140="No dato","x",IF('Datos de Indicador'!E140="No dato","x", ('Datos de Indicador'!E140)/'Datos de Indicador'!AX140))</f>
        <v>7.0151665502468793E-4</v>
      </c>
      <c r="F137" s="154">
        <f t="shared" si="34"/>
        <v>10</v>
      </c>
      <c r="G137" s="155">
        <f t="shared" si="35"/>
        <v>10</v>
      </c>
      <c r="H137" s="285">
        <f>IF('Datos de Indicador'!F140="No dato","x",ROUND(IF('Datos de Indicador'!F140=0,0,IF(LOG('Datos de Indicador'!F140*1/40)&gt;H$302,10,IF(LOG('Datos de Indicador'!F140*1/40)&lt;H$301,0,10-(H$302-LOG('Datos de Indicador'!F140*1/40))/(H$302-H$301)*10))),1))</f>
        <v>0</v>
      </c>
      <c r="I137" s="153">
        <f>IF('Datos de Indicador'!F140="No dato","x",IF('Datos de Indicador'!F140="No dato","x",( 'Datos de Indicador'!F140*1/40)/'Datos de Indicador'!AX140))</f>
        <v>0</v>
      </c>
      <c r="J137" s="154">
        <f t="shared" si="36"/>
        <v>0</v>
      </c>
      <c r="K137" s="156">
        <f t="shared" si="37"/>
        <v>0</v>
      </c>
      <c r="L137" s="286">
        <f>IF('Datos de Indicador'!G140="No dato","x",ROUND(IF('Datos de Indicador'!G140=0,0,IF(LOG('Datos de Indicador'!G140)&gt;L$302,10,IF(LOG('Datos de Indicador'!G140)&lt;L$301,0,10-(L$302-LOG('Datos de Indicador'!G140))/(L$302-L$301)*10))),1))</f>
        <v>0</v>
      </c>
      <c r="M137" s="157">
        <f>IF('Datos de Indicador'!G140="No dato","x",IF('Datos de Indicador'!G140="No dato","x", 'Datos de Indicador'!G140/'Datos de Indicador'!AX140))</f>
        <v>0</v>
      </c>
      <c r="N137" s="158">
        <f t="shared" si="38"/>
        <v>0</v>
      </c>
      <c r="O137" s="156">
        <f t="shared" si="39"/>
        <v>0</v>
      </c>
      <c r="P137" s="155">
        <f t="shared" si="40"/>
        <v>0</v>
      </c>
      <c r="Q137" s="285">
        <f>IF('Datos de Indicador'!I140="No dato","x",ROUND(IF('Datos de Indicador'!I140=0,0,IF(LOG('Datos de Indicador'!I140)&gt;Q$302,10,IF(LOG('Datos de Indicador'!I140)&lt;Q$301,0,10-(Q$302-LOG('Datos de Indicador'!I140))/(Q$302-Q$301)*10))),1))</f>
        <v>0</v>
      </c>
      <c r="R137" s="153">
        <f>IF('Datos de Indicador'!I140="No dato","x",IF('Datos de Indicador'!I140="No dato","x",( 'Datos de Indicador'!I140)/'Datos de Indicador'!AX140))</f>
        <v>0</v>
      </c>
      <c r="S137" s="154">
        <f t="shared" si="41"/>
        <v>0</v>
      </c>
      <c r="T137" s="289">
        <f>IF('Datos de Indicador'!J140="No dato","x",ROUND(IF('Datos de Indicador'!J140=0,0,IF(LOG('Datos de Indicador'!J140)&gt;T$302,10,IF(LOG('Datos de Indicador'!J140)&lt;T$301,0,10-(T$302-LOG('Datos de Indicador'!J140))/(T$302-T$301)*10))),1))</f>
        <v>10</v>
      </c>
      <c r="U137" s="307">
        <f>IF('Datos de Indicador'!J140="No dato","x",IF('Datos de Indicador'!J140="No dato","x", ('Datos de Indicador'!J140)/'Datos de Indicador'!AX140))</f>
        <v>3.6442890848205578E-4</v>
      </c>
      <c r="V137" s="289">
        <f t="shared" si="42"/>
        <v>10</v>
      </c>
      <c r="W137" s="292">
        <f t="shared" si="43"/>
        <v>10</v>
      </c>
      <c r="X137" s="289">
        <f>IF('Datos de Indicador'!K140="No dato","x",ROUND(IF('Datos de Indicador'!K140=0,0,IF(LOG('Datos de Indicador'!K140)&gt;X$302,10,IF(LOG('Datos de Indicador'!K140)&lt;X$301,0,10-(X$302-LOG('Datos de Indicador'!K140))/(X$302-X$301)*10))),1))</f>
        <v>10</v>
      </c>
      <c r="Y137" s="310">
        <f>IF('Datos de Indicador'!K140="No dato","x",IF('Datos de Indicador'!K140="No dato","x", ('Datos de Indicador'!K140)/'Datos de Indicador'!AX140))</f>
        <v>3.270002545545532E-4</v>
      </c>
      <c r="Z137" s="289">
        <f t="shared" si="44"/>
        <v>10</v>
      </c>
      <c r="AA137" s="291">
        <f t="shared" si="45"/>
        <v>10</v>
      </c>
      <c r="AB137" s="155">
        <f t="shared" si="46"/>
        <v>0</v>
      </c>
      <c r="AC137" s="155">
        <v>0</v>
      </c>
      <c r="AD137" s="155">
        <f t="shared" si="47"/>
        <v>0</v>
      </c>
      <c r="AE137" s="155">
        <v>-0.55900001525878895</v>
      </c>
      <c r="AF137" s="155">
        <f t="shared" si="48"/>
        <v>0.55900001525878895</v>
      </c>
      <c r="AG137" s="155">
        <f t="shared" si="49"/>
        <v>7.6651988451636699</v>
      </c>
      <c r="AH137" s="159">
        <f t="shared" si="50"/>
        <v>6.2775331408606121</v>
      </c>
      <c r="AI137" s="12"/>
      <c r="AJ137" s="12"/>
      <c r="AK137" s="12"/>
    </row>
    <row r="138" spans="1:37">
      <c r="A138" s="48" t="s">
        <v>61</v>
      </c>
      <c r="B138" s="46" t="s">
        <v>240</v>
      </c>
      <c r="C138" s="160">
        <v>827</v>
      </c>
      <c r="D138" s="285">
        <f>IF('Datos de Indicador'!E141="No dato","x",ROUND(IF('Datos de Indicador'!E141=0,0,IF(LOG('Datos de Indicador'!E141)&gt;D$302,10,IF(LOG('Datos de Indicador'!E141)&lt;D$301,0,10-(D$302-LOG('Datos de Indicador'!E141))/(D$302-D$301)*10))),1))</f>
        <v>10</v>
      </c>
      <c r="E138" s="153">
        <f>IF('Datos de Indicador'!E141="No dato","x",IF('Datos de Indicador'!E141="No dato","x", ('Datos de Indicador'!E141)/'Datos de Indicador'!AX141))</f>
        <v>2.4864216682290354E-2</v>
      </c>
      <c r="F138" s="154">
        <f t="shared" si="34"/>
        <v>10</v>
      </c>
      <c r="G138" s="155">
        <f t="shared" si="35"/>
        <v>10</v>
      </c>
      <c r="H138" s="285">
        <f>IF('Datos de Indicador'!F141="No dato","x",ROUND(IF('Datos de Indicador'!F141=0,0,IF(LOG('Datos de Indicador'!F141*1/40)&gt;H$302,10,IF(LOG('Datos de Indicador'!F141*1/40)&lt;H$301,0,10-(H$302-LOG('Datos de Indicador'!F141*1/40))/(H$302-H$301)*10))),1))</f>
        <v>0</v>
      </c>
      <c r="I138" s="153">
        <f>IF('Datos de Indicador'!F141="No dato","x",IF('Datos de Indicador'!F141="No dato","x",( 'Datos de Indicador'!F141*1/40)/'Datos de Indicador'!AX141))</f>
        <v>0</v>
      </c>
      <c r="J138" s="154">
        <f t="shared" si="36"/>
        <v>0</v>
      </c>
      <c r="K138" s="156">
        <f t="shared" si="37"/>
        <v>0</v>
      </c>
      <c r="L138" s="286">
        <f>IF('Datos de Indicador'!G141="No dato","x",ROUND(IF('Datos de Indicador'!G141=0,0,IF(LOG('Datos de Indicador'!G141)&gt;L$302,10,IF(LOG('Datos de Indicador'!G141)&lt;L$301,0,10-(L$302-LOG('Datos de Indicador'!G141))/(L$302-L$301)*10))),1))</f>
        <v>0</v>
      </c>
      <c r="M138" s="157">
        <f>IF('Datos de Indicador'!G141="No dato","x",IF('Datos de Indicador'!G141="No dato","x", 'Datos de Indicador'!G141/'Datos de Indicador'!AX141))</f>
        <v>0</v>
      </c>
      <c r="N138" s="158">
        <f t="shared" si="38"/>
        <v>0</v>
      </c>
      <c r="O138" s="156">
        <f t="shared" si="39"/>
        <v>0</v>
      </c>
      <c r="P138" s="155">
        <f t="shared" si="40"/>
        <v>0</v>
      </c>
      <c r="Q138" s="285">
        <f>IF('Datos de Indicador'!I141="No dato","x",ROUND(IF('Datos de Indicador'!I141=0,0,IF(LOG('Datos de Indicador'!I141)&gt;Q$302,10,IF(LOG('Datos de Indicador'!I141)&lt;Q$301,0,10-(Q$302-LOG('Datos de Indicador'!I141))/(Q$302-Q$301)*10))),1))</f>
        <v>0</v>
      </c>
      <c r="R138" s="153">
        <f>IF('Datos de Indicador'!I141="No dato","x",IF('Datos de Indicador'!I141="No dato","x",( 'Datos de Indicador'!I141)/'Datos de Indicador'!AX141))</f>
        <v>0</v>
      </c>
      <c r="S138" s="154">
        <f t="shared" si="41"/>
        <v>0</v>
      </c>
      <c r="T138" s="289">
        <f>IF('Datos de Indicador'!J141="No dato","x",ROUND(IF('Datos de Indicador'!J141=0,0,IF(LOG('Datos de Indicador'!J141)&gt;T$302,10,IF(LOG('Datos de Indicador'!J141)&lt;T$301,0,10-(T$302-LOG('Datos de Indicador'!J141))/(T$302-T$301)*10))),1))</f>
        <v>10</v>
      </c>
      <c r="U138" s="307">
        <f>IF('Datos de Indicador'!J141="No dato","x",IF('Datos de Indicador'!J141="No dato","x", ('Datos de Indicador'!J141)/'Datos de Indicador'!AX141))</f>
        <v>3.2108341145176567E-4</v>
      </c>
      <c r="V138" s="289">
        <f t="shared" si="42"/>
        <v>10</v>
      </c>
      <c r="W138" s="292">
        <f t="shared" si="43"/>
        <v>10</v>
      </c>
      <c r="X138" s="289">
        <f>IF('Datos de Indicador'!K141="No dato","x",ROUND(IF('Datos de Indicador'!K141=0,0,IF(LOG('Datos de Indicador'!K141)&gt;X$302,10,IF(LOG('Datos de Indicador'!K141)&lt;X$301,0,10-(X$302-LOG('Datos de Indicador'!K141))/(X$302-X$301)*10))),1))</f>
        <v>10</v>
      </c>
      <c r="Y138" s="310">
        <f>IF('Datos de Indicador'!K141="No dato","x",IF('Datos de Indicador'!K141="No dato","x", ('Datos de Indicador'!K141)/'Datos de Indicador'!AX141))</f>
        <v>3.0666412719487015E-4</v>
      </c>
      <c r="Z138" s="289">
        <f t="shared" si="44"/>
        <v>10</v>
      </c>
      <c r="AA138" s="291">
        <f t="shared" si="45"/>
        <v>10</v>
      </c>
      <c r="AB138" s="155">
        <f t="shared" si="46"/>
        <v>0</v>
      </c>
      <c r="AC138" s="155">
        <v>0</v>
      </c>
      <c r="AD138" s="155">
        <f t="shared" si="47"/>
        <v>0</v>
      </c>
      <c r="AE138" s="155">
        <v>-0.43316000699996898</v>
      </c>
      <c r="AF138" s="155">
        <f t="shared" si="48"/>
        <v>0.43316000699996898</v>
      </c>
      <c r="AG138" s="155">
        <f t="shared" si="49"/>
        <v>4.5854140316422463</v>
      </c>
      <c r="AH138" s="159">
        <f t="shared" si="50"/>
        <v>5.7642356719403738</v>
      </c>
      <c r="AI138" s="12"/>
      <c r="AJ138" s="12"/>
      <c r="AK138" s="12"/>
    </row>
    <row r="139" spans="1:37">
      <c r="A139" s="48" t="s">
        <v>61</v>
      </c>
      <c r="B139" s="46" t="s">
        <v>241</v>
      </c>
      <c r="C139" s="160">
        <v>828</v>
      </c>
      <c r="D139" s="285">
        <f>IF('Datos de Indicador'!E142="No dato","x",ROUND(IF('Datos de Indicador'!E142=0,0,IF(LOG('Datos de Indicador'!E142)&gt;D$302,10,IF(LOG('Datos de Indicador'!E142)&lt;D$301,0,10-(D$302-LOG('Datos de Indicador'!E142))/(D$302-D$301)*10))),1))</f>
        <v>10</v>
      </c>
      <c r="E139" s="153">
        <f>IF('Datos de Indicador'!E142="No dato","x",IF('Datos de Indicador'!E142="No dato","x", ('Datos de Indicador'!E142)/'Datos de Indicador'!AX142))</f>
        <v>1.3193561541967523E-4</v>
      </c>
      <c r="F139" s="154">
        <f t="shared" si="34"/>
        <v>10</v>
      </c>
      <c r="G139" s="155">
        <f t="shared" si="35"/>
        <v>10</v>
      </c>
      <c r="H139" s="285">
        <f>IF('Datos de Indicador'!F142="No dato","x",ROUND(IF('Datos de Indicador'!F142=0,0,IF(LOG('Datos de Indicador'!F142*1/40)&gt;H$302,10,IF(LOG('Datos de Indicador'!F142*1/40)&lt;H$301,0,10-(H$302-LOG('Datos de Indicador'!F142*1/40))/(H$302-H$301)*10))),1))</f>
        <v>0</v>
      </c>
      <c r="I139" s="153">
        <f>IF('Datos de Indicador'!F142="No dato","x",IF('Datos de Indicador'!F142="No dato","x",( 'Datos de Indicador'!F142*1/40)/'Datos de Indicador'!AX142))</f>
        <v>0</v>
      </c>
      <c r="J139" s="154">
        <f t="shared" si="36"/>
        <v>0</v>
      </c>
      <c r="K139" s="156">
        <f t="shared" si="37"/>
        <v>0</v>
      </c>
      <c r="L139" s="286">
        <f>IF('Datos de Indicador'!G142="No dato","x",ROUND(IF('Datos de Indicador'!G142=0,0,IF(LOG('Datos de Indicador'!G142)&gt;L$302,10,IF(LOG('Datos de Indicador'!G142)&lt;L$301,0,10-(L$302-LOG('Datos de Indicador'!G142))/(L$302-L$301)*10))),1))</f>
        <v>0</v>
      </c>
      <c r="M139" s="157">
        <f>IF('Datos de Indicador'!G142="No dato","x",IF('Datos de Indicador'!G142="No dato","x", 'Datos de Indicador'!G142/'Datos de Indicador'!AX142))</f>
        <v>0</v>
      </c>
      <c r="N139" s="158">
        <f t="shared" si="38"/>
        <v>0</v>
      </c>
      <c r="O139" s="156">
        <f t="shared" si="39"/>
        <v>0</v>
      </c>
      <c r="P139" s="155">
        <f t="shared" si="40"/>
        <v>0</v>
      </c>
      <c r="Q139" s="285">
        <f>IF('Datos de Indicador'!I142="No dato","x",ROUND(IF('Datos de Indicador'!I142=0,0,IF(LOG('Datos de Indicador'!I142)&gt;Q$302,10,IF(LOG('Datos de Indicador'!I142)&lt;Q$301,0,10-(Q$302-LOG('Datos de Indicador'!I142))/(Q$302-Q$301)*10))),1))</f>
        <v>10</v>
      </c>
      <c r="R139" s="153">
        <f>IF('Datos de Indicador'!I142="No dato","x",IF('Datos de Indicador'!I142="No dato","x",( 'Datos de Indicador'!I142)/'Datos de Indicador'!AX142))</f>
        <v>1.5472449444671001E-2</v>
      </c>
      <c r="S139" s="154">
        <f t="shared" si="41"/>
        <v>10</v>
      </c>
      <c r="T139" s="289">
        <f>IF('Datos de Indicador'!J142="No dato","x",ROUND(IF('Datos de Indicador'!J142=0,0,IF(LOG('Datos de Indicador'!J142)&gt;T$302,10,IF(LOG('Datos de Indicador'!J142)&lt;T$301,0,10-(T$302-LOG('Datos de Indicador'!J142))/(T$302-T$301)*10))),1))</f>
        <v>10</v>
      </c>
      <c r="U139" s="307">
        <f>IF('Datos de Indicador'!J142="No dato","x",IF('Datos de Indicador'!J142="No dato","x", ('Datos de Indicador'!J142)/'Datos de Indicador'!AX142))</f>
        <v>3.2031568594525871E-4</v>
      </c>
      <c r="V139" s="289">
        <f t="shared" si="42"/>
        <v>10</v>
      </c>
      <c r="W139" s="292">
        <f t="shared" si="43"/>
        <v>10</v>
      </c>
      <c r="X139" s="289">
        <f>IF('Datos de Indicador'!K142="No dato","x",ROUND(IF('Datos de Indicador'!K142=0,0,IF(LOG('Datos de Indicador'!K142)&gt;X$302,10,IF(LOG('Datos de Indicador'!K142)&lt;X$301,0,10-(X$302-LOG('Datos de Indicador'!K142))/(X$302-X$301)*10))),1))</f>
        <v>10</v>
      </c>
      <c r="Y139" s="310">
        <f>IF('Datos de Indicador'!K142="No dato","x",IF('Datos de Indicador'!K142="No dato","x", ('Datos de Indicador'!K142)/'Datos de Indicador'!AX142))</f>
        <v>3.076850747324542E-4</v>
      </c>
      <c r="Z139" s="289">
        <f t="shared" si="44"/>
        <v>10</v>
      </c>
      <c r="AA139" s="291">
        <f t="shared" si="45"/>
        <v>10</v>
      </c>
      <c r="AB139" s="155">
        <f t="shared" si="46"/>
        <v>10</v>
      </c>
      <c r="AC139" s="155">
        <v>0</v>
      </c>
      <c r="AD139" s="155">
        <f t="shared" si="47"/>
        <v>0</v>
      </c>
      <c r="AE139" s="155">
        <v>-0.56260001659393299</v>
      </c>
      <c r="AF139" s="155">
        <f t="shared" si="48"/>
        <v>0.56260001659393299</v>
      </c>
      <c r="AG139" s="155">
        <f t="shared" si="49"/>
        <v>7.7533046041670381</v>
      </c>
      <c r="AH139" s="159">
        <f t="shared" si="50"/>
        <v>6.2922174340278403</v>
      </c>
      <c r="AI139" s="12"/>
      <c r="AJ139" s="12"/>
      <c r="AK139" s="12"/>
    </row>
    <row r="140" spans="1:37">
      <c r="A140" s="48" t="s">
        <v>242</v>
      </c>
      <c r="B140" s="46" t="s">
        <v>243</v>
      </c>
      <c r="C140" s="160">
        <v>901</v>
      </c>
      <c r="D140" s="285">
        <f>IF('Datos de Indicador'!E143="No dato","x",ROUND(IF('Datos de Indicador'!E143=0,0,IF(LOG('Datos de Indicador'!E143)&gt;D$302,10,IF(LOG('Datos de Indicador'!E143)&lt;D$301,0,10-(D$302-LOG('Datos de Indicador'!E143))/(D$302-D$301)*10))),1))</f>
        <v>10</v>
      </c>
      <c r="E140" s="153">
        <f>IF('Datos de Indicador'!E143="No dato","x",IF('Datos de Indicador'!E143="No dato","x", ('Datos de Indicador'!E143)/'Datos de Indicador'!AX143))</f>
        <v>6.4595498071876659E-2</v>
      </c>
      <c r="F140" s="154">
        <f t="shared" si="34"/>
        <v>10</v>
      </c>
      <c r="G140" s="155">
        <f t="shared" si="35"/>
        <v>10</v>
      </c>
      <c r="H140" s="285">
        <f>IF('Datos de Indicador'!F143="No dato","x",ROUND(IF('Datos de Indicador'!F143=0,0,IF(LOG('Datos de Indicador'!F143*1/40)&gt;H$302,10,IF(LOG('Datos de Indicador'!F143*1/40)&lt;H$301,0,10-(H$302-LOG('Datos de Indicador'!F143*1/40))/(H$302-H$301)*10))),1))</f>
        <v>10</v>
      </c>
      <c r="I140" s="153">
        <f>IF('Datos de Indicador'!F143="No dato","x",IF('Datos de Indicador'!F143="No dato","x",( 'Datos de Indicador'!F143*1/40)/'Datos de Indicador'!AX143))</f>
        <v>1.5990021057025659E-2</v>
      </c>
      <c r="J140" s="154">
        <f t="shared" si="36"/>
        <v>10</v>
      </c>
      <c r="K140" s="156">
        <f t="shared" si="37"/>
        <v>10</v>
      </c>
      <c r="L140" s="286">
        <f>IF('Datos de Indicador'!G143="No dato","x",ROUND(IF('Datos de Indicador'!G143=0,0,IF(LOG('Datos de Indicador'!G143)&gt;L$302,10,IF(LOG('Datos de Indicador'!G143)&lt;L$301,0,10-(L$302-LOG('Datos de Indicador'!G143))/(L$302-L$301)*10))),1))</f>
        <v>10</v>
      </c>
      <c r="M140" s="157">
        <f>IF('Datos de Indicador'!G143="No dato","x",IF('Datos de Indicador'!G143="No dato","x", 'Datos de Indicador'!G143/'Datos de Indicador'!AX143))</f>
        <v>0.78719779970072423</v>
      </c>
      <c r="N140" s="158">
        <f t="shared" si="38"/>
        <v>10</v>
      </c>
      <c r="O140" s="156">
        <f t="shared" si="39"/>
        <v>10</v>
      </c>
      <c r="P140" s="155">
        <f t="shared" si="40"/>
        <v>10</v>
      </c>
      <c r="Q140" s="285">
        <f>IF('Datos de Indicador'!I143="No dato","x",ROUND(IF('Datos de Indicador'!I143=0,0,IF(LOG('Datos de Indicador'!I143)&gt;Q$302,10,IF(LOG('Datos de Indicador'!I143)&lt;Q$301,0,10-(Q$302-LOG('Datos de Indicador'!I143))/(Q$302-Q$301)*10))),1))</f>
        <v>0</v>
      </c>
      <c r="R140" s="153">
        <f>IF('Datos de Indicador'!I143="No dato","x",IF('Datos de Indicador'!I143="No dato","x",( 'Datos de Indicador'!I143)/'Datos de Indicador'!AX143))</f>
        <v>0</v>
      </c>
      <c r="S140" s="154">
        <f t="shared" si="41"/>
        <v>0</v>
      </c>
      <c r="T140" s="289">
        <f>IF('Datos de Indicador'!J143="No dato","x",ROUND(IF('Datos de Indicador'!J143=0,0,IF(LOG('Datos de Indicador'!J143)&gt;T$302,10,IF(LOG('Datos de Indicador'!J143)&lt;T$301,0,10-(T$302-LOG('Datos de Indicador'!J143))/(T$302-T$301)*10))),1))</f>
        <v>10</v>
      </c>
      <c r="U140" s="307">
        <f>IF('Datos de Indicador'!J143="No dato","x",IF('Datos de Indicador'!J143="No dato","x", ('Datos de Indicador'!J143)/'Datos de Indicador'!AX143))</f>
        <v>3.6221745124145552E-4</v>
      </c>
      <c r="V140" s="289">
        <f t="shared" si="42"/>
        <v>10</v>
      </c>
      <c r="W140" s="292">
        <f t="shared" si="43"/>
        <v>10</v>
      </c>
      <c r="X140" s="289">
        <f>IF('Datos de Indicador'!K143="No dato","x",ROUND(IF('Datos de Indicador'!K143=0,0,IF(LOG('Datos de Indicador'!K143)&gt;X$302,10,IF(LOG('Datos de Indicador'!K143)&lt;X$301,0,10-(X$302-LOG('Datos de Indicador'!K143))/(X$302-X$301)*10))),1))</f>
        <v>10</v>
      </c>
      <c r="Y140" s="310">
        <f>IF('Datos de Indicador'!K143="No dato","x",IF('Datos de Indicador'!K143="No dato","x", ('Datos de Indicador'!K143)/'Datos de Indicador'!AX143))</f>
        <v>6.4077073468412835E-4</v>
      </c>
      <c r="Z140" s="289">
        <f t="shared" si="44"/>
        <v>10</v>
      </c>
      <c r="AA140" s="291">
        <f t="shared" si="45"/>
        <v>10</v>
      </c>
      <c r="AB140" s="155">
        <f t="shared" si="46"/>
        <v>0</v>
      </c>
      <c r="AC140" s="155">
        <v>1.02600002288818</v>
      </c>
      <c r="AD140" s="155">
        <f t="shared" si="47"/>
        <v>0.21829787721025107</v>
      </c>
      <c r="AE140" s="155">
        <v>-0.48960000276565602</v>
      </c>
      <c r="AF140" s="155">
        <f t="shared" si="48"/>
        <v>0.48960000276565602</v>
      </c>
      <c r="AG140" s="155">
        <f t="shared" si="49"/>
        <v>5.9667159263216227</v>
      </c>
      <c r="AH140" s="159">
        <f t="shared" si="50"/>
        <v>7.6975023005886456</v>
      </c>
      <c r="AI140" s="12"/>
      <c r="AJ140" s="12"/>
      <c r="AK140" s="12"/>
    </row>
    <row r="141" spans="1:37">
      <c r="A141" s="48" t="s">
        <v>242</v>
      </c>
      <c r="B141" s="46" t="s">
        <v>244</v>
      </c>
      <c r="C141" s="160">
        <v>902</v>
      </c>
      <c r="D141" s="285">
        <f>IF('Datos de Indicador'!E144="No dato","x",ROUND(IF('Datos de Indicador'!E144=0,0,IF(LOG('Datos de Indicador'!E144)&gt;D$302,10,IF(LOG('Datos de Indicador'!E144)&lt;D$301,0,10-(D$302-LOG('Datos de Indicador'!E144))/(D$302-D$301)*10))),1))</f>
        <v>10</v>
      </c>
      <c r="E141" s="153">
        <f>IF('Datos de Indicador'!E144="No dato","x",IF('Datos de Indicador'!E144="No dato","x", ('Datos de Indicador'!E144)/'Datos de Indicador'!AX144))</f>
        <v>2.4685883919741002E-3</v>
      </c>
      <c r="F141" s="154">
        <f t="shared" si="34"/>
        <v>10</v>
      </c>
      <c r="G141" s="155">
        <f t="shared" si="35"/>
        <v>10</v>
      </c>
      <c r="H141" s="285">
        <f>IF('Datos de Indicador'!F144="No dato","x",ROUND(IF('Datos de Indicador'!F144=0,0,IF(LOG('Datos de Indicador'!F144*1/40)&gt;H$302,10,IF(LOG('Datos de Indicador'!F144*1/40)&lt;H$301,0,10-(H$302-LOG('Datos de Indicador'!F144*1/40))/(H$302-H$301)*10))),1))</f>
        <v>10</v>
      </c>
      <c r="I141" s="153">
        <f>IF('Datos de Indicador'!F144="No dato","x",IF('Datos de Indicador'!F144="No dato","x",( 'Datos de Indicador'!F144*1/40)/'Datos de Indicador'!AX144))</f>
        <v>2.3826988117756381E-2</v>
      </c>
      <c r="J141" s="154">
        <f t="shared" si="36"/>
        <v>10</v>
      </c>
      <c r="K141" s="156">
        <f t="shared" si="37"/>
        <v>10</v>
      </c>
      <c r="L141" s="286">
        <f>IF('Datos de Indicador'!G144="No dato","x",ROUND(IF('Datos de Indicador'!G144=0,0,IF(LOG('Datos de Indicador'!G144)&gt;L$302,10,IF(LOG('Datos de Indicador'!G144)&lt;L$301,0,10-(L$302-LOG('Datos de Indicador'!G144))/(L$302-L$301)*10))),1))</f>
        <v>10</v>
      </c>
      <c r="M141" s="157">
        <f>IF('Datos de Indicador'!G144="No dato","x",IF('Datos de Indicador'!G144="No dato","x", 'Datos de Indicador'!G144/'Datos de Indicador'!AX144))</f>
        <v>0.91966710220742121</v>
      </c>
      <c r="N141" s="158">
        <f t="shared" si="38"/>
        <v>10</v>
      </c>
      <c r="O141" s="156">
        <f t="shared" si="39"/>
        <v>10</v>
      </c>
      <c r="P141" s="155">
        <f t="shared" si="40"/>
        <v>10</v>
      </c>
      <c r="Q141" s="285">
        <f>IF('Datos de Indicador'!I144="No dato","x",ROUND(IF('Datos de Indicador'!I144=0,0,IF(LOG('Datos de Indicador'!I144)&gt;Q$302,10,IF(LOG('Datos de Indicador'!I144)&lt;Q$301,0,10-(Q$302-LOG('Datos de Indicador'!I144))/(Q$302-Q$301)*10))),1))</f>
        <v>0</v>
      </c>
      <c r="R141" s="153">
        <f>IF('Datos de Indicador'!I144="No dato","x",IF('Datos de Indicador'!I144="No dato","x",( 'Datos de Indicador'!I144)/'Datos de Indicador'!AX144))</f>
        <v>0</v>
      </c>
      <c r="S141" s="154">
        <f t="shared" si="41"/>
        <v>0</v>
      </c>
      <c r="T141" s="289">
        <f>IF('Datos de Indicador'!J144="No dato","x",ROUND(IF('Datos de Indicador'!J144=0,0,IF(LOG('Datos de Indicador'!J144)&gt;T$302,10,IF(LOG('Datos de Indicador'!J144)&lt;T$301,0,10-(T$302-LOG('Datos de Indicador'!J144))/(T$302-T$301)*10))),1))</f>
        <v>10</v>
      </c>
      <c r="U141" s="307">
        <f>IF('Datos de Indicador'!J144="No dato","x",IF('Datos de Indicador'!J144="No dato","x", ('Datos de Indicador'!J144)/'Datos de Indicador'!AX144))</f>
        <v>3.3358962626829625E-4</v>
      </c>
      <c r="V141" s="289">
        <f t="shared" si="42"/>
        <v>10</v>
      </c>
      <c r="W141" s="292">
        <f t="shared" si="43"/>
        <v>10</v>
      </c>
      <c r="X141" s="289">
        <f>IF('Datos de Indicador'!K144="No dato","x",ROUND(IF('Datos de Indicador'!K144=0,0,IF(LOG('Datos de Indicador'!K144)&gt;X$302,10,IF(LOG('Datos de Indicador'!K144)&lt;X$301,0,10-(X$302-LOG('Datos de Indicador'!K144))/(X$302-X$301)*10))),1))</f>
        <v>10</v>
      </c>
      <c r="Y141" s="310">
        <f>IF('Datos de Indicador'!K144="No dato","x",IF('Datos de Indicador'!K144="No dato","x", ('Datos de Indicador'!K144)/'Datos de Indicador'!AX144))</f>
        <v>6.2540193178834292E-4</v>
      </c>
      <c r="Z141" s="289">
        <f t="shared" si="44"/>
        <v>10</v>
      </c>
      <c r="AA141" s="291">
        <f t="shared" si="45"/>
        <v>10</v>
      </c>
      <c r="AB141" s="155">
        <f t="shared" si="46"/>
        <v>0</v>
      </c>
      <c r="AC141" s="155">
        <v>0.39000001549720797</v>
      </c>
      <c r="AD141" s="155">
        <f t="shared" si="47"/>
        <v>8.2978726701533612E-2</v>
      </c>
      <c r="AE141" s="155">
        <v>-0.49915999174117998</v>
      </c>
      <c r="AF141" s="155">
        <f t="shared" si="48"/>
        <v>0.49915999174117998</v>
      </c>
      <c r="AG141" s="155">
        <f t="shared" si="49"/>
        <v>6.2006853075353856</v>
      </c>
      <c r="AH141" s="159">
        <f t="shared" si="50"/>
        <v>7.7139440057061535</v>
      </c>
      <c r="AI141" s="12"/>
      <c r="AJ141" s="12"/>
      <c r="AK141" s="12"/>
    </row>
    <row r="142" spans="1:37">
      <c r="A142" s="48" t="s">
        <v>242</v>
      </c>
      <c r="B142" s="46" t="s">
        <v>245</v>
      </c>
      <c r="C142" s="160">
        <v>903</v>
      </c>
      <c r="D142" s="285">
        <f>IF('Datos de Indicador'!E145="No dato","x",ROUND(IF('Datos de Indicador'!E145=0,0,IF(LOG('Datos de Indicador'!E145)&gt;D$302,10,IF(LOG('Datos de Indicador'!E145)&lt;D$301,0,10-(D$302-LOG('Datos de Indicador'!E145))/(D$302-D$301)*10))),1))</f>
        <v>10</v>
      </c>
      <c r="E142" s="153">
        <f>IF('Datos de Indicador'!E145="No dato","x",IF('Datos de Indicador'!E145="No dato","x", ('Datos de Indicador'!E145)/'Datos de Indicador'!AX145))</f>
        <v>2.5608684963761182E-2</v>
      </c>
      <c r="F142" s="154">
        <f t="shared" si="34"/>
        <v>10</v>
      </c>
      <c r="G142" s="155">
        <f t="shared" si="35"/>
        <v>10</v>
      </c>
      <c r="H142" s="285">
        <f>IF('Datos de Indicador'!F145="No dato","x",ROUND(IF('Datos de Indicador'!F145=0,0,IF(LOG('Datos de Indicador'!F145*1/40)&gt;H$302,10,IF(LOG('Datos de Indicador'!F145*1/40)&lt;H$301,0,10-(H$302-LOG('Datos de Indicador'!F145*1/40))/(H$302-H$301)*10))),1))</f>
        <v>0</v>
      </c>
      <c r="I142" s="153">
        <f>IF('Datos de Indicador'!F145="No dato","x",IF('Datos de Indicador'!F145="No dato","x",( 'Datos de Indicador'!F145*1/40)/'Datos de Indicador'!AX145))</f>
        <v>0</v>
      </c>
      <c r="J142" s="154">
        <f t="shared" si="36"/>
        <v>0</v>
      </c>
      <c r="K142" s="156">
        <f t="shared" si="37"/>
        <v>0</v>
      </c>
      <c r="L142" s="286">
        <f>IF('Datos de Indicador'!G145="No dato","x",ROUND(IF('Datos de Indicador'!G145=0,0,IF(LOG('Datos de Indicador'!G145)&gt;L$302,10,IF(LOG('Datos de Indicador'!G145)&lt;L$301,0,10-(L$302-LOG('Datos de Indicador'!G145))/(L$302-L$301)*10))),1))</f>
        <v>10</v>
      </c>
      <c r="M142" s="157">
        <f>IF('Datos de Indicador'!G145="No dato","x",IF('Datos de Indicador'!G145="No dato","x", 'Datos de Indicador'!G145/'Datos de Indicador'!AX145))</f>
        <v>0.95282097021461631</v>
      </c>
      <c r="N142" s="158">
        <f t="shared" si="38"/>
        <v>10</v>
      </c>
      <c r="O142" s="156">
        <f t="shared" si="39"/>
        <v>10</v>
      </c>
      <c r="P142" s="155">
        <f t="shared" si="40"/>
        <v>7.6</v>
      </c>
      <c r="Q142" s="285">
        <f>IF('Datos de Indicador'!I145="No dato","x",ROUND(IF('Datos de Indicador'!I145=0,0,IF(LOG('Datos de Indicador'!I145)&gt;Q$302,10,IF(LOG('Datos de Indicador'!I145)&lt;Q$301,0,10-(Q$302-LOG('Datos de Indicador'!I145))/(Q$302-Q$301)*10))),1))</f>
        <v>0</v>
      </c>
      <c r="R142" s="153">
        <f>IF('Datos de Indicador'!I145="No dato","x",IF('Datos de Indicador'!I145="No dato","x",( 'Datos de Indicador'!I145)/'Datos de Indicador'!AX145))</f>
        <v>0</v>
      </c>
      <c r="S142" s="154">
        <f t="shared" si="41"/>
        <v>0</v>
      </c>
      <c r="T142" s="289">
        <f>IF('Datos de Indicador'!J145="No dato","x",ROUND(IF('Datos de Indicador'!J145=0,0,IF(LOG('Datos de Indicador'!J145)&gt;T$302,10,IF(LOG('Datos de Indicador'!J145)&lt;T$301,0,10-(T$302-LOG('Datos de Indicador'!J145))/(T$302-T$301)*10))),1))</f>
        <v>10</v>
      </c>
      <c r="U142" s="307">
        <f>IF('Datos de Indicador'!J145="No dato","x",IF('Datos de Indicador'!J145="No dato","x", ('Datos de Indicador'!J145)/'Datos de Indicador'!AX145))</f>
        <v>3.3902785824672542E-4</v>
      </c>
      <c r="V142" s="289">
        <f t="shared" si="42"/>
        <v>10</v>
      </c>
      <c r="W142" s="292">
        <f t="shared" si="43"/>
        <v>10</v>
      </c>
      <c r="X142" s="289">
        <f>IF('Datos de Indicador'!K145="No dato","x",ROUND(IF('Datos de Indicador'!K145=0,0,IF(LOG('Datos de Indicador'!K145)&gt;X$302,10,IF(LOG('Datos de Indicador'!K145)&lt;X$301,0,10-(X$302-LOG('Datos de Indicador'!K145))/(X$302-X$301)*10))),1))</f>
        <v>10</v>
      </c>
      <c r="Y142" s="310">
        <f>IF('Datos de Indicador'!K145="No dato","x",IF('Datos de Indicador'!K145="No dato","x", ('Datos de Indicador'!K145)/'Datos de Indicador'!AX145))</f>
        <v>6.2135612598635676E-4</v>
      </c>
      <c r="Z142" s="289">
        <f t="shared" si="44"/>
        <v>10</v>
      </c>
      <c r="AA142" s="291">
        <f t="shared" si="45"/>
        <v>10</v>
      </c>
      <c r="AB142" s="155">
        <f t="shared" si="46"/>
        <v>0</v>
      </c>
      <c r="AC142" s="155">
        <v>0.962000012397766</v>
      </c>
      <c r="AD142" s="155">
        <f t="shared" si="47"/>
        <v>0.20468085370165234</v>
      </c>
      <c r="AE142" s="155">
        <v>-0.37180000543594399</v>
      </c>
      <c r="AF142" s="155">
        <f t="shared" si="48"/>
        <v>0.37180000543594399</v>
      </c>
      <c r="AG142" s="155">
        <f t="shared" si="49"/>
        <v>3.0837008357414519</v>
      </c>
      <c r="AH142" s="159">
        <f t="shared" si="50"/>
        <v>6.8147302815738513</v>
      </c>
      <c r="AI142" s="12"/>
      <c r="AJ142" s="12"/>
      <c r="AK142" s="12"/>
    </row>
    <row r="143" spans="1:37">
      <c r="A143" s="48" t="s">
        <v>242</v>
      </c>
      <c r="B143" s="46" t="s">
        <v>246</v>
      </c>
      <c r="C143" s="160">
        <v>904</v>
      </c>
      <c r="D143" s="285">
        <f>IF('Datos de Indicador'!E146="No dato","x",ROUND(IF('Datos de Indicador'!E146=0,0,IF(LOG('Datos de Indicador'!E146)&gt;D$302,10,IF(LOG('Datos de Indicador'!E146)&lt;D$301,0,10-(D$302-LOG('Datos de Indicador'!E146))/(D$302-D$301)*10))),1))</f>
        <v>10</v>
      </c>
      <c r="E143" s="153">
        <f>IF('Datos de Indicador'!E146="No dato","x",IF('Datos de Indicador'!E146="No dato","x", ('Datos de Indicador'!E146)/'Datos de Indicador'!AX146))</f>
        <v>1.78870974302494E-2</v>
      </c>
      <c r="F143" s="154">
        <f t="shared" si="34"/>
        <v>10</v>
      </c>
      <c r="G143" s="155">
        <f t="shared" si="35"/>
        <v>10</v>
      </c>
      <c r="H143" s="285">
        <f>IF('Datos de Indicador'!F146="No dato","x",ROUND(IF('Datos de Indicador'!F146=0,0,IF(LOG('Datos de Indicador'!F146*1/40)&gt;H$302,10,IF(LOG('Datos de Indicador'!F146*1/40)&lt;H$301,0,10-(H$302-LOG('Datos de Indicador'!F146*1/40))/(H$302-H$301)*10))),1))</f>
        <v>10</v>
      </c>
      <c r="I143" s="153">
        <f>IF('Datos de Indicador'!F146="No dato","x",IF('Datos de Indicador'!F146="No dato","x",( 'Datos de Indicador'!F146*1/40)/'Datos de Indicador'!AX146))</f>
        <v>2.4241011504898262E-2</v>
      </c>
      <c r="J143" s="154">
        <f t="shared" si="36"/>
        <v>10</v>
      </c>
      <c r="K143" s="156">
        <f t="shared" si="37"/>
        <v>10</v>
      </c>
      <c r="L143" s="286">
        <f>IF('Datos de Indicador'!G146="No dato","x",ROUND(IF('Datos de Indicador'!G146=0,0,IF(LOG('Datos de Indicador'!G146)&gt;L$302,10,IF(LOG('Datos de Indicador'!G146)&lt;L$301,0,10-(L$302-LOG('Datos de Indicador'!G146))/(L$302-L$301)*10))),1))</f>
        <v>0</v>
      </c>
      <c r="M143" s="157">
        <f>IF('Datos de Indicador'!G146="No dato","x",IF('Datos de Indicador'!G146="No dato","x", 'Datos de Indicador'!G146/'Datos de Indicador'!AX146))</f>
        <v>0</v>
      </c>
      <c r="N143" s="158">
        <f t="shared" si="38"/>
        <v>0</v>
      </c>
      <c r="O143" s="156">
        <f t="shared" si="39"/>
        <v>0</v>
      </c>
      <c r="P143" s="155">
        <f t="shared" si="40"/>
        <v>7.6</v>
      </c>
      <c r="Q143" s="285">
        <f>IF('Datos de Indicador'!I146="No dato","x",ROUND(IF('Datos de Indicador'!I146=0,0,IF(LOG('Datos de Indicador'!I146)&gt;Q$302,10,IF(LOG('Datos de Indicador'!I146)&lt;Q$301,0,10-(Q$302-LOG('Datos de Indicador'!I146))/(Q$302-Q$301)*10))),1))</f>
        <v>0</v>
      </c>
      <c r="R143" s="153">
        <f>IF('Datos de Indicador'!I146="No dato","x",IF('Datos de Indicador'!I146="No dato","x",( 'Datos de Indicador'!I146)/'Datos de Indicador'!AX146))</f>
        <v>0</v>
      </c>
      <c r="S143" s="154">
        <f t="shared" si="41"/>
        <v>0</v>
      </c>
      <c r="T143" s="289">
        <f>IF('Datos de Indicador'!J146="No dato","x",ROUND(IF('Datos de Indicador'!J146=0,0,IF(LOG('Datos de Indicador'!J146)&gt;T$302,10,IF(LOG('Datos de Indicador'!J146)&lt;T$301,0,10-(T$302-LOG('Datos de Indicador'!J146))/(T$302-T$301)*10))),1))</f>
        <v>10</v>
      </c>
      <c r="U143" s="307">
        <f>IF('Datos de Indicador'!J146="No dato","x",IF('Datos de Indicador'!J146="No dato","x", ('Datos de Indicador'!J146)/'Datos de Indicador'!AX146))</f>
        <v>3.0839823155602418E-4</v>
      </c>
      <c r="V143" s="289">
        <f t="shared" si="42"/>
        <v>10</v>
      </c>
      <c r="W143" s="292">
        <f t="shared" si="43"/>
        <v>10</v>
      </c>
      <c r="X143" s="289">
        <f>IF('Datos de Indicador'!K146="No dato","x",ROUND(IF('Datos de Indicador'!K146=0,0,IF(LOG('Datos de Indicador'!K146)&gt;X$302,10,IF(LOG('Datos de Indicador'!K146)&lt;X$301,0,10-(X$302-LOG('Datos de Indicador'!K146))/(X$302-X$301)*10))),1))</f>
        <v>10</v>
      </c>
      <c r="Y143" s="310">
        <f>IF('Datos de Indicador'!K146="No dato","x",IF('Datos de Indicador'!K146="No dato","x", ('Datos de Indicador'!K146)/'Datos de Indicador'!AX146))</f>
        <v>5.9133936670318602E-4</v>
      </c>
      <c r="Z143" s="289">
        <f t="shared" si="44"/>
        <v>10</v>
      </c>
      <c r="AA143" s="291">
        <f t="shared" si="45"/>
        <v>10</v>
      </c>
      <c r="AB143" s="155">
        <f t="shared" si="46"/>
        <v>0</v>
      </c>
      <c r="AC143" s="155">
        <v>0.39000001549720797</v>
      </c>
      <c r="AD143" s="155">
        <f t="shared" si="47"/>
        <v>8.2978726701533612E-2</v>
      </c>
      <c r="AE143" s="155">
        <v>-0.44035997986793501</v>
      </c>
      <c r="AF143" s="155">
        <f t="shared" si="48"/>
        <v>0.44035997986793501</v>
      </c>
      <c r="AG143" s="155">
        <f t="shared" si="49"/>
        <v>4.7616248202725302</v>
      </c>
      <c r="AH143" s="159">
        <f t="shared" si="50"/>
        <v>7.0741005911623445</v>
      </c>
      <c r="AI143" s="12"/>
      <c r="AJ143" s="12"/>
      <c r="AK143" s="12"/>
    </row>
    <row r="144" spans="1:37">
      <c r="A144" s="48" t="s">
        <v>242</v>
      </c>
      <c r="B144" s="46" t="s">
        <v>247</v>
      </c>
      <c r="C144" s="160">
        <v>905</v>
      </c>
      <c r="D144" s="285">
        <f>IF('Datos de Indicador'!E147="No dato","x",ROUND(IF('Datos de Indicador'!E147=0,0,IF(LOG('Datos de Indicador'!E147)&gt;D$302,10,IF(LOG('Datos de Indicador'!E147)&lt;D$301,0,10-(D$302-LOG('Datos de Indicador'!E147))/(D$302-D$301)*10))),1))</f>
        <v>10</v>
      </c>
      <c r="E144" s="153">
        <f>IF('Datos de Indicador'!E147="No dato","x",IF('Datos de Indicador'!E147="No dato","x", ('Datos de Indicador'!E147)/'Datos de Indicador'!AX147))</f>
        <v>6.412780748403861E-2</v>
      </c>
      <c r="F144" s="154">
        <f t="shared" si="34"/>
        <v>10</v>
      </c>
      <c r="G144" s="155">
        <f t="shared" si="35"/>
        <v>10</v>
      </c>
      <c r="H144" s="285">
        <f>IF('Datos de Indicador'!F147="No dato","x",ROUND(IF('Datos de Indicador'!F147=0,0,IF(LOG('Datos de Indicador'!F147*1/40)&gt;H$302,10,IF(LOG('Datos de Indicador'!F147*1/40)&lt;H$301,0,10-(H$302-LOG('Datos de Indicador'!F147*1/40))/(H$302-H$301)*10))),1))</f>
        <v>10</v>
      </c>
      <c r="I144" s="153">
        <f>IF('Datos de Indicador'!F147="No dato","x",IF('Datos de Indicador'!F147="No dato","x",( 'Datos de Indicador'!F147*1/40)/'Datos de Indicador'!AX147))</f>
        <v>2.4912860737156955E-2</v>
      </c>
      <c r="J144" s="154">
        <f t="shared" si="36"/>
        <v>10</v>
      </c>
      <c r="K144" s="156">
        <f t="shared" si="37"/>
        <v>10</v>
      </c>
      <c r="L144" s="286">
        <f>IF('Datos de Indicador'!G147="No dato","x",ROUND(IF('Datos de Indicador'!G147=0,0,IF(LOG('Datos de Indicador'!G147)&gt;L$302,10,IF(LOG('Datos de Indicador'!G147)&lt;L$301,0,10-(L$302-LOG('Datos de Indicador'!G147))/(L$302-L$301)*10))),1))</f>
        <v>0</v>
      </c>
      <c r="M144" s="157">
        <f>IF('Datos de Indicador'!G147="No dato","x",IF('Datos de Indicador'!G147="No dato","x", 'Datos de Indicador'!G147/'Datos de Indicador'!AX147))</f>
        <v>0</v>
      </c>
      <c r="N144" s="158">
        <f t="shared" si="38"/>
        <v>0</v>
      </c>
      <c r="O144" s="156">
        <f t="shared" si="39"/>
        <v>0</v>
      </c>
      <c r="P144" s="155">
        <f t="shared" si="40"/>
        <v>7.6</v>
      </c>
      <c r="Q144" s="285">
        <f>IF('Datos de Indicador'!I147="No dato","x",ROUND(IF('Datos de Indicador'!I147=0,0,IF(LOG('Datos de Indicador'!I147)&gt;Q$302,10,IF(LOG('Datos de Indicador'!I147)&lt;Q$301,0,10-(Q$302-LOG('Datos de Indicador'!I147))/(Q$302-Q$301)*10))),1))</f>
        <v>0</v>
      </c>
      <c r="R144" s="153">
        <f>IF('Datos de Indicador'!I147="No dato","x",IF('Datos de Indicador'!I147="No dato","x",( 'Datos de Indicador'!I147)/'Datos de Indicador'!AX147))</f>
        <v>0</v>
      </c>
      <c r="S144" s="154">
        <f t="shared" si="41"/>
        <v>0</v>
      </c>
      <c r="T144" s="289">
        <f>IF('Datos de Indicador'!J147="No dato","x",ROUND(IF('Datos de Indicador'!J147=0,0,IF(LOG('Datos de Indicador'!J147)&gt;T$302,10,IF(LOG('Datos de Indicador'!J147)&lt;T$301,0,10-(T$302-LOG('Datos de Indicador'!J147))/(T$302-T$301)*10))),1))</f>
        <v>10</v>
      </c>
      <c r="U144" s="307">
        <f>IF('Datos de Indicador'!J147="No dato","x",IF('Datos de Indicador'!J147="No dato","x", ('Datos de Indicador'!J147)/'Datos de Indicador'!AX147))</f>
        <v>3.1032727519524523E-4</v>
      </c>
      <c r="V144" s="289">
        <f t="shared" si="42"/>
        <v>10</v>
      </c>
      <c r="W144" s="292">
        <f t="shared" si="43"/>
        <v>10</v>
      </c>
      <c r="X144" s="289">
        <f>IF('Datos de Indicador'!K147="No dato","x",ROUND(IF('Datos de Indicador'!K147=0,0,IF(LOG('Datos de Indicador'!K147)&gt;X$302,10,IF(LOG('Datos de Indicador'!K147)&lt;X$301,0,10-(X$302-LOG('Datos de Indicador'!K147))/(X$302-X$301)*10))),1))</f>
        <v>10</v>
      </c>
      <c r="Y144" s="310">
        <f>IF('Datos de Indicador'!K147="No dato","x",IF('Datos de Indicador'!K147="No dato","x", ('Datos de Indicador'!K147)/'Datos de Indicador'!AX147))</f>
        <v>5.9098572906345016E-4</v>
      </c>
      <c r="Z144" s="289">
        <f t="shared" si="44"/>
        <v>10</v>
      </c>
      <c r="AA144" s="291">
        <f t="shared" si="45"/>
        <v>10</v>
      </c>
      <c r="AB144" s="155">
        <f t="shared" si="46"/>
        <v>0</v>
      </c>
      <c r="AC144" s="155">
        <v>0.28600001335143999</v>
      </c>
      <c r="AD144" s="155">
        <f t="shared" si="47"/>
        <v>6.0851066670519142E-2</v>
      </c>
      <c r="AE144" s="155">
        <v>-0.39631998538970897</v>
      </c>
      <c r="AF144" s="155">
        <f t="shared" si="48"/>
        <v>0.39631998538970897</v>
      </c>
      <c r="AG144" s="155">
        <f t="shared" si="49"/>
        <v>3.6837982366740545</v>
      </c>
      <c r="AH144" s="159">
        <f t="shared" si="50"/>
        <v>6.8907748838907628</v>
      </c>
      <c r="AI144" s="12"/>
      <c r="AJ144" s="12"/>
      <c r="AK144" s="12"/>
    </row>
    <row r="145" spans="1:37">
      <c r="A145" s="48" t="s">
        <v>242</v>
      </c>
      <c r="B145" s="46" t="s">
        <v>248</v>
      </c>
      <c r="C145" s="160">
        <v>906</v>
      </c>
      <c r="D145" s="285">
        <f>IF('Datos de Indicador'!E148="No dato","x",ROUND(IF('Datos de Indicador'!E148=0,0,IF(LOG('Datos de Indicador'!E148)&gt;D$302,10,IF(LOG('Datos de Indicador'!E148)&lt;D$301,0,10-(D$302-LOG('Datos de Indicador'!E148))/(D$302-D$301)*10))),1))</f>
        <v>10</v>
      </c>
      <c r="E145" s="153">
        <f>IF('Datos de Indicador'!E148="No dato","x",IF('Datos de Indicador'!E148="No dato","x", ('Datos de Indicador'!E148)/'Datos de Indicador'!AX148))</f>
        <v>6.8846667873202386E-2</v>
      </c>
      <c r="F145" s="154">
        <f t="shared" si="34"/>
        <v>10</v>
      </c>
      <c r="G145" s="155">
        <f t="shared" si="35"/>
        <v>10</v>
      </c>
      <c r="H145" s="285">
        <f>IF('Datos de Indicador'!F148="No dato","x",ROUND(IF('Datos de Indicador'!F148=0,0,IF(LOG('Datos de Indicador'!F148*1/40)&gt;H$302,10,IF(LOG('Datos de Indicador'!F148*1/40)&lt;H$301,0,10-(H$302-LOG('Datos de Indicador'!F148*1/40))/(H$302-H$301)*10))),1))</f>
        <v>0</v>
      </c>
      <c r="I145" s="153">
        <f>IF('Datos de Indicador'!F148="No dato","x",IF('Datos de Indicador'!F148="No dato","x",( 'Datos de Indicador'!F148*1/40)/'Datos de Indicador'!AX148))</f>
        <v>0</v>
      </c>
      <c r="J145" s="154">
        <f t="shared" si="36"/>
        <v>0</v>
      </c>
      <c r="K145" s="156">
        <f t="shared" si="37"/>
        <v>0</v>
      </c>
      <c r="L145" s="286">
        <f>IF('Datos de Indicador'!G148="No dato","x",ROUND(IF('Datos de Indicador'!G148=0,0,IF(LOG('Datos de Indicador'!G148)&gt;L$302,10,IF(LOG('Datos de Indicador'!G148)&lt;L$301,0,10-(L$302-LOG('Datos de Indicador'!G148))/(L$302-L$301)*10))),1))</f>
        <v>0</v>
      </c>
      <c r="M145" s="157">
        <f>IF('Datos de Indicador'!G148="No dato","x",IF('Datos de Indicador'!G148="No dato","x", 'Datos de Indicador'!G148/'Datos de Indicador'!AX148))</f>
        <v>0</v>
      </c>
      <c r="N145" s="158">
        <f t="shared" si="38"/>
        <v>0</v>
      </c>
      <c r="O145" s="156">
        <f t="shared" si="39"/>
        <v>0</v>
      </c>
      <c r="P145" s="155">
        <f t="shared" si="40"/>
        <v>0</v>
      </c>
      <c r="Q145" s="285">
        <f>IF('Datos de Indicador'!I148="No dato","x",ROUND(IF('Datos de Indicador'!I148=0,0,IF(LOG('Datos de Indicador'!I148)&gt;Q$302,10,IF(LOG('Datos de Indicador'!I148)&lt;Q$301,0,10-(Q$302-LOG('Datos de Indicador'!I148))/(Q$302-Q$301)*10))),1))</f>
        <v>0</v>
      </c>
      <c r="R145" s="153">
        <f>IF('Datos de Indicador'!I148="No dato","x",IF('Datos de Indicador'!I148="No dato","x",( 'Datos de Indicador'!I148)/'Datos de Indicador'!AX148))</f>
        <v>0</v>
      </c>
      <c r="S145" s="154">
        <f t="shared" si="41"/>
        <v>0</v>
      </c>
      <c r="T145" s="289">
        <f>IF('Datos de Indicador'!J148="No dato","x",ROUND(IF('Datos de Indicador'!J148=0,0,IF(LOG('Datos de Indicador'!J148)&gt;T$302,10,IF(LOG('Datos de Indicador'!J148)&lt;T$301,0,10-(T$302-LOG('Datos de Indicador'!J148))/(T$302-T$301)*10))),1))</f>
        <v>10</v>
      </c>
      <c r="U145" s="307">
        <f>IF('Datos de Indicador'!J148="No dato","x",IF('Datos de Indicador'!J148="No dato","x", ('Datos de Indicador'!J148)/'Datos de Indicador'!AX148))</f>
        <v>3.1448817362976988E-4</v>
      </c>
      <c r="V145" s="289">
        <f t="shared" si="42"/>
        <v>10</v>
      </c>
      <c r="W145" s="292">
        <f t="shared" si="43"/>
        <v>10</v>
      </c>
      <c r="X145" s="289">
        <f>IF('Datos de Indicador'!K148="No dato","x",ROUND(IF('Datos de Indicador'!K148=0,0,IF(LOG('Datos de Indicador'!K148)&gt;X$302,10,IF(LOG('Datos de Indicador'!K148)&lt;X$301,0,10-(X$302-LOG('Datos de Indicador'!K148))/(X$302-X$301)*10))),1))</f>
        <v>10</v>
      </c>
      <c r="Y145" s="310">
        <f>IF('Datos de Indicador'!K148="No dato","x",IF('Datos de Indicador'!K148="No dato","x", ('Datos de Indicador'!K148)/'Datos de Indicador'!AX148))</f>
        <v>6.0200998805605931E-4</v>
      </c>
      <c r="Z145" s="289">
        <f t="shared" si="44"/>
        <v>10</v>
      </c>
      <c r="AA145" s="291">
        <f t="shared" si="45"/>
        <v>10</v>
      </c>
      <c r="AB145" s="155">
        <f t="shared" si="46"/>
        <v>0</v>
      </c>
      <c r="AC145" s="155">
        <v>0.57800000905990601</v>
      </c>
      <c r="AD145" s="155">
        <f t="shared" si="47"/>
        <v>0.12297872533189488</v>
      </c>
      <c r="AE145" s="155">
        <v>-0.43160000443458602</v>
      </c>
      <c r="AF145" s="155">
        <f t="shared" si="48"/>
        <v>0.43160000443458602</v>
      </c>
      <c r="AG145" s="155">
        <f t="shared" si="49"/>
        <v>4.5472348207823794</v>
      </c>
      <c r="AH145" s="159">
        <f t="shared" si="50"/>
        <v>5.778368924352379</v>
      </c>
      <c r="AI145" s="12"/>
      <c r="AJ145" s="12"/>
      <c r="AK145" s="12"/>
    </row>
    <row r="146" spans="1:37">
      <c r="A146" s="48" t="s">
        <v>249</v>
      </c>
      <c r="B146" s="46" t="s">
        <v>250</v>
      </c>
      <c r="C146" s="160">
        <v>1001</v>
      </c>
      <c r="D146" s="285">
        <f>IF('Datos de Indicador'!E149="No dato","x",ROUND(IF('Datos de Indicador'!E149=0,0,IF(LOG('Datos de Indicador'!E149)&gt;D$302,10,IF(LOG('Datos de Indicador'!E149)&lt;D$301,0,10-(D$302-LOG('Datos de Indicador'!E149))/(D$302-D$301)*10))),1))</f>
        <v>10</v>
      </c>
      <c r="E146" s="153">
        <f>IF('Datos de Indicador'!E149="No dato","x",IF('Datos de Indicador'!E149="No dato","x", ('Datos de Indicador'!E149)/'Datos de Indicador'!AX149))</f>
        <v>1.6851155292853307E-3</v>
      </c>
      <c r="F146" s="154">
        <f t="shared" si="34"/>
        <v>10</v>
      </c>
      <c r="G146" s="155">
        <f t="shared" si="35"/>
        <v>10</v>
      </c>
      <c r="H146" s="285">
        <f>IF('Datos de Indicador'!F149="No dato","x",ROUND(IF('Datos de Indicador'!F149=0,0,IF(LOG('Datos de Indicador'!F149*1/40)&gt;H$302,10,IF(LOG('Datos de Indicador'!F149*1/40)&lt;H$301,0,10-(H$302-LOG('Datos de Indicador'!F149*1/40))/(H$302-H$301)*10))),1))</f>
        <v>0</v>
      </c>
      <c r="I146" s="153">
        <f>IF('Datos de Indicador'!F149="No dato","x",IF('Datos de Indicador'!F149="No dato","x",( 'Datos de Indicador'!F149*1/40)/'Datos de Indicador'!AX149))</f>
        <v>0</v>
      </c>
      <c r="J146" s="154">
        <f t="shared" si="36"/>
        <v>0</v>
      </c>
      <c r="K146" s="156">
        <f t="shared" si="37"/>
        <v>0</v>
      </c>
      <c r="L146" s="286">
        <f>IF('Datos de Indicador'!G149="No dato","x",ROUND(IF('Datos de Indicador'!G149=0,0,IF(LOG('Datos de Indicador'!G149)&gt;L$302,10,IF(LOG('Datos de Indicador'!G149)&lt;L$301,0,10-(L$302-LOG('Datos de Indicador'!G149))/(L$302-L$301)*10))),1))</f>
        <v>0</v>
      </c>
      <c r="M146" s="157">
        <f>IF('Datos de Indicador'!G149="No dato","x",IF('Datos de Indicador'!G149="No dato","x", 'Datos de Indicador'!G149/'Datos de Indicador'!AX149))</f>
        <v>0</v>
      </c>
      <c r="N146" s="158">
        <f t="shared" si="38"/>
        <v>0</v>
      </c>
      <c r="O146" s="156">
        <f t="shared" si="39"/>
        <v>0</v>
      </c>
      <c r="P146" s="155">
        <f t="shared" si="40"/>
        <v>0</v>
      </c>
      <c r="Q146" s="285">
        <f>IF('Datos de Indicador'!I149="No dato","x",ROUND(IF('Datos de Indicador'!I149=0,0,IF(LOG('Datos de Indicador'!I149)&gt;Q$302,10,IF(LOG('Datos de Indicador'!I149)&lt;Q$301,0,10-(Q$302-LOG('Datos de Indicador'!I149))/(Q$302-Q$301)*10))),1))</f>
        <v>0</v>
      </c>
      <c r="R146" s="153">
        <f>IF('Datos de Indicador'!I149="No dato","x",IF('Datos de Indicador'!I149="No dato","x",( 'Datos de Indicador'!I149)/'Datos de Indicador'!AX149))</f>
        <v>0</v>
      </c>
      <c r="S146" s="154">
        <f t="shared" si="41"/>
        <v>0</v>
      </c>
      <c r="T146" s="289">
        <f>IF('Datos de Indicador'!J149="No dato","x",ROUND(IF('Datos de Indicador'!J149=0,0,IF(LOG('Datos de Indicador'!J149)&gt;T$302,10,IF(LOG('Datos de Indicador'!J149)&lt;T$301,0,10-(T$302-LOG('Datos de Indicador'!J149))/(T$302-T$301)*10))),1))</f>
        <v>10</v>
      </c>
      <c r="U146" s="307">
        <f>IF('Datos de Indicador'!J149="No dato","x",IF('Datos de Indicador'!J149="No dato","x", ('Datos de Indicador'!J149)/'Datos de Indicador'!AX149))</f>
        <v>3.8201397098334229E-4</v>
      </c>
      <c r="V146" s="289">
        <f t="shared" si="42"/>
        <v>10</v>
      </c>
      <c r="W146" s="292">
        <f t="shared" si="43"/>
        <v>10</v>
      </c>
      <c r="X146" s="289">
        <f>IF('Datos de Indicador'!K149="No dato","x",ROUND(IF('Datos de Indicador'!K149=0,0,IF(LOG('Datos de Indicador'!K149)&gt;X$302,10,IF(LOG('Datos de Indicador'!K149)&lt;X$301,0,10-(X$302-LOG('Datos de Indicador'!K149))/(X$302-X$301)*10))),1))</f>
        <v>0</v>
      </c>
      <c r="Y146" s="310">
        <f>IF('Datos de Indicador'!K149="No dato","x",IF('Datos de Indicador'!K149="No dato","x", ('Datos de Indicador'!K149)/'Datos de Indicador'!AX149))</f>
        <v>0</v>
      </c>
      <c r="Z146" s="289">
        <f t="shared" si="44"/>
        <v>0</v>
      </c>
      <c r="AA146" s="291">
        <f t="shared" si="45"/>
        <v>0</v>
      </c>
      <c r="AB146" s="155">
        <f t="shared" si="46"/>
        <v>0</v>
      </c>
      <c r="AC146" s="155">
        <v>0</v>
      </c>
      <c r="AD146" s="155">
        <f t="shared" si="47"/>
        <v>0</v>
      </c>
      <c r="AE146" s="155">
        <v>-0.42800000309944197</v>
      </c>
      <c r="AF146" s="155">
        <f t="shared" si="48"/>
        <v>0.42800000309944197</v>
      </c>
      <c r="AG146" s="155">
        <f t="shared" si="49"/>
        <v>4.4591290617790111</v>
      </c>
      <c r="AH146" s="159">
        <f t="shared" si="50"/>
        <v>4.0765215102965016</v>
      </c>
      <c r="AI146" s="12"/>
      <c r="AJ146" s="12"/>
      <c r="AK146" s="12"/>
    </row>
    <row r="147" spans="1:37">
      <c r="A147" s="48" t="s">
        <v>249</v>
      </c>
      <c r="B147" s="46" t="s">
        <v>251</v>
      </c>
      <c r="C147" s="160">
        <v>1002</v>
      </c>
      <c r="D147" s="285">
        <f>IF('Datos de Indicador'!E150="No dato","x",ROUND(IF('Datos de Indicador'!E150=0,0,IF(LOG('Datos de Indicador'!E150)&gt;D$302,10,IF(LOG('Datos de Indicador'!E150)&lt;D$301,0,10-(D$302-LOG('Datos de Indicador'!E150))/(D$302-D$301)*10))),1))</f>
        <v>0</v>
      </c>
      <c r="E147" s="153">
        <f>IF('Datos de Indicador'!E150="No dato","x",IF('Datos de Indicador'!E150="No dato","x", ('Datos de Indicador'!E150)/'Datos de Indicador'!AX150))</f>
        <v>0</v>
      </c>
      <c r="F147" s="154">
        <f t="shared" si="34"/>
        <v>0</v>
      </c>
      <c r="G147" s="155">
        <f t="shared" si="35"/>
        <v>0</v>
      </c>
      <c r="H147" s="285">
        <f>IF('Datos de Indicador'!F150="No dato","x",ROUND(IF('Datos de Indicador'!F150=0,0,IF(LOG('Datos de Indicador'!F150*1/40)&gt;H$302,10,IF(LOG('Datos de Indicador'!F150*1/40)&lt;H$301,0,10-(H$302-LOG('Datos de Indicador'!F150*1/40))/(H$302-H$301)*10))),1))</f>
        <v>0</v>
      </c>
      <c r="I147" s="153">
        <f>IF('Datos de Indicador'!F150="No dato","x",IF('Datos de Indicador'!F150="No dato","x",( 'Datos de Indicador'!F150*1/40)/'Datos de Indicador'!AX150))</f>
        <v>0</v>
      </c>
      <c r="J147" s="154">
        <f t="shared" si="36"/>
        <v>0</v>
      </c>
      <c r="K147" s="156">
        <f t="shared" si="37"/>
        <v>0</v>
      </c>
      <c r="L147" s="286">
        <f>IF('Datos de Indicador'!G150="No dato","x",ROUND(IF('Datos de Indicador'!G150=0,0,IF(LOG('Datos de Indicador'!G150)&gt;L$302,10,IF(LOG('Datos de Indicador'!G150)&lt;L$301,0,10-(L$302-LOG('Datos de Indicador'!G150))/(L$302-L$301)*10))),1))</f>
        <v>0</v>
      </c>
      <c r="M147" s="157">
        <f>IF('Datos de Indicador'!G150="No dato","x",IF('Datos de Indicador'!G150="No dato","x", 'Datos de Indicador'!G150/'Datos de Indicador'!AX150))</f>
        <v>0</v>
      </c>
      <c r="N147" s="158">
        <f t="shared" si="38"/>
        <v>0</v>
      </c>
      <c r="O147" s="156">
        <f t="shared" si="39"/>
        <v>0</v>
      </c>
      <c r="P147" s="155">
        <f t="shared" si="40"/>
        <v>0</v>
      </c>
      <c r="Q147" s="285">
        <f>IF('Datos de Indicador'!I150="No dato","x",ROUND(IF('Datos de Indicador'!I150=0,0,IF(LOG('Datos de Indicador'!I150)&gt;Q$302,10,IF(LOG('Datos de Indicador'!I150)&lt;Q$301,0,10-(Q$302-LOG('Datos de Indicador'!I150))/(Q$302-Q$301)*10))),1))</f>
        <v>10</v>
      </c>
      <c r="R147" s="153">
        <f>IF('Datos de Indicador'!I150="No dato","x",IF('Datos de Indicador'!I150="No dato","x",( 'Datos de Indicador'!I150)/'Datos de Indicador'!AX150))</f>
        <v>0.11178968201882136</v>
      </c>
      <c r="S147" s="154">
        <f t="shared" si="41"/>
        <v>10</v>
      </c>
      <c r="T147" s="289">
        <f>IF('Datos de Indicador'!J150="No dato","x",ROUND(IF('Datos de Indicador'!J150=0,0,IF(LOG('Datos de Indicador'!J150)&gt;T$302,10,IF(LOG('Datos de Indicador'!J150)&lt;T$301,0,10-(T$302-LOG('Datos de Indicador'!J150))/(T$302-T$301)*10))),1))</f>
        <v>10</v>
      </c>
      <c r="U147" s="307">
        <f>IF('Datos de Indicador'!J150="No dato","x",IF('Datos de Indicador'!J150="No dato","x", ('Datos de Indicador'!J150)/'Datos de Indicador'!AX150))</f>
        <v>3.1594595750517284E-4</v>
      </c>
      <c r="V147" s="289">
        <f t="shared" si="42"/>
        <v>10</v>
      </c>
      <c r="W147" s="292">
        <f t="shared" si="43"/>
        <v>10</v>
      </c>
      <c r="X147" s="289">
        <f>IF('Datos de Indicador'!K150="No dato","x",ROUND(IF('Datos de Indicador'!K150=0,0,IF(LOG('Datos de Indicador'!K150)&gt;X$302,10,IF(LOG('Datos de Indicador'!K150)&lt;X$301,0,10-(X$302-LOG('Datos de Indicador'!K150))/(X$302-X$301)*10))),1))</f>
        <v>0</v>
      </c>
      <c r="Y147" s="310">
        <f>IF('Datos de Indicador'!K150="No dato","x",IF('Datos de Indicador'!K150="No dato","x", ('Datos de Indicador'!K150)/'Datos de Indicador'!AX150))</f>
        <v>0</v>
      </c>
      <c r="Z147" s="289">
        <f t="shared" si="44"/>
        <v>0</v>
      </c>
      <c r="AA147" s="291">
        <f t="shared" si="45"/>
        <v>0</v>
      </c>
      <c r="AB147" s="155">
        <f t="shared" si="46"/>
        <v>10</v>
      </c>
      <c r="AC147" s="155">
        <v>1.4E-14</v>
      </c>
      <c r="AD147" s="155">
        <f t="shared" si="47"/>
        <v>2.978723404255319E-15</v>
      </c>
      <c r="AE147" s="155">
        <v>-0.55147999525070202</v>
      </c>
      <c r="AF147" s="155">
        <f t="shared" si="48"/>
        <v>0.55147999525070202</v>
      </c>
      <c r="AG147" s="155">
        <f t="shared" si="49"/>
        <v>7.4811552827169061</v>
      </c>
      <c r="AH147" s="159">
        <f t="shared" si="50"/>
        <v>2.9135258804528181</v>
      </c>
      <c r="AI147" s="12"/>
      <c r="AJ147" s="12"/>
      <c r="AK147" s="12"/>
    </row>
    <row r="148" spans="1:37">
      <c r="A148" s="48" t="s">
        <v>249</v>
      </c>
      <c r="B148" s="46" t="s">
        <v>252</v>
      </c>
      <c r="C148" s="160">
        <v>1003</v>
      </c>
      <c r="D148" s="285">
        <f>IF('Datos de Indicador'!E151="No dato","x",ROUND(IF('Datos de Indicador'!E151=0,0,IF(LOG('Datos de Indicador'!E151)&gt;D$302,10,IF(LOG('Datos de Indicador'!E151)&lt;D$301,0,10-(D$302-LOG('Datos de Indicador'!E151))/(D$302-D$301)*10))),1))</f>
        <v>10</v>
      </c>
      <c r="E148" s="153">
        <f>IF('Datos de Indicador'!E151="No dato","x",IF('Datos de Indicador'!E151="No dato","x", ('Datos de Indicador'!E151)/'Datos de Indicador'!AX151))</f>
        <v>8.2351972329737294E-4</v>
      </c>
      <c r="F148" s="154">
        <f t="shared" si="34"/>
        <v>10</v>
      </c>
      <c r="G148" s="155">
        <f t="shared" si="35"/>
        <v>10</v>
      </c>
      <c r="H148" s="285">
        <f>IF('Datos de Indicador'!F151="No dato","x",ROUND(IF('Datos de Indicador'!F151=0,0,IF(LOG('Datos de Indicador'!F151*1/40)&gt;H$302,10,IF(LOG('Datos de Indicador'!F151*1/40)&lt;H$301,0,10-(H$302-LOG('Datos de Indicador'!F151*1/40))/(H$302-H$301)*10))),1))</f>
        <v>0</v>
      </c>
      <c r="I148" s="153">
        <f>IF('Datos de Indicador'!F151="No dato","x",IF('Datos de Indicador'!F151="No dato","x",( 'Datos de Indicador'!F151*1/40)/'Datos de Indicador'!AX151))</f>
        <v>0</v>
      </c>
      <c r="J148" s="154">
        <f t="shared" si="36"/>
        <v>0</v>
      </c>
      <c r="K148" s="156">
        <f t="shared" si="37"/>
        <v>0</v>
      </c>
      <c r="L148" s="286">
        <f>IF('Datos de Indicador'!G151="No dato","x",ROUND(IF('Datos de Indicador'!G151=0,0,IF(LOG('Datos de Indicador'!G151)&gt;L$302,10,IF(LOG('Datos de Indicador'!G151)&lt;L$301,0,10-(L$302-LOG('Datos de Indicador'!G151))/(L$302-L$301)*10))),1))</f>
        <v>0</v>
      </c>
      <c r="M148" s="157">
        <f>IF('Datos de Indicador'!G151="No dato","x",IF('Datos de Indicador'!G151="No dato","x", 'Datos de Indicador'!G151/'Datos de Indicador'!AX151))</f>
        <v>0</v>
      </c>
      <c r="N148" s="158">
        <f t="shared" si="38"/>
        <v>0</v>
      </c>
      <c r="O148" s="156">
        <f t="shared" si="39"/>
        <v>0</v>
      </c>
      <c r="P148" s="155">
        <f t="shared" si="40"/>
        <v>0</v>
      </c>
      <c r="Q148" s="285">
        <f>IF('Datos de Indicador'!I151="No dato","x",ROUND(IF('Datos de Indicador'!I151=0,0,IF(LOG('Datos de Indicador'!I151)&gt;Q$302,10,IF(LOG('Datos de Indicador'!I151)&lt;Q$301,0,10-(Q$302-LOG('Datos de Indicador'!I151))/(Q$302-Q$301)*10))),1))</f>
        <v>10</v>
      </c>
      <c r="R148" s="153">
        <f>IF('Datos de Indicador'!I151="No dato","x",IF('Datos de Indicador'!I151="No dato","x",( 'Datos de Indicador'!I151)/'Datos de Indicador'!AX151))</f>
        <v>0.10008509703807406</v>
      </c>
      <c r="S148" s="154">
        <f t="shared" si="41"/>
        <v>10</v>
      </c>
      <c r="T148" s="289">
        <f>IF('Datos de Indicador'!J151="No dato","x",ROUND(IF('Datos de Indicador'!J151=0,0,IF(LOG('Datos de Indicador'!J151)&gt;T$302,10,IF(LOG('Datos de Indicador'!J151)&lt;T$301,0,10-(T$302-LOG('Datos de Indicador'!J151))/(T$302-T$301)*10))),1))</f>
        <v>10</v>
      </c>
      <c r="U148" s="307">
        <f>IF('Datos de Indicador'!J151="No dato","x",IF('Datos de Indicador'!J151="No dato","x", ('Datos de Indicador'!J151)/'Datos de Indicador'!AX151))</f>
        <v>3.1413983364901588E-4</v>
      </c>
      <c r="V148" s="289">
        <f t="shared" si="42"/>
        <v>10</v>
      </c>
      <c r="W148" s="292">
        <f t="shared" si="43"/>
        <v>10</v>
      </c>
      <c r="X148" s="289">
        <f>IF('Datos de Indicador'!K151="No dato","x",ROUND(IF('Datos de Indicador'!K151=0,0,IF(LOG('Datos de Indicador'!K151)&gt;X$302,10,IF(LOG('Datos de Indicador'!K151)&lt;X$301,0,10-(X$302-LOG('Datos de Indicador'!K151))/(X$302-X$301)*10))),1))</f>
        <v>0</v>
      </c>
      <c r="Y148" s="310">
        <f>IF('Datos de Indicador'!K151="No dato","x",IF('Datos de Indicador'!K151="No dato","x", ('Datos de Indicador'!K151)/'Datos de Indicador'!AX151))</f>
        <v>0</v>
      </c>
      <c r="Z148" s="289">
        <f t="shared" si="44"/>
        <v>0</v>
      </c>
      <c r="AA148" s="291">
        <f t="shared" si="45"/>
        <v>0</v>
      </c>
      <c r="AB148" s="155">
        <f t="shared" si="46"/>
        <v>10</v>
      </c>
      <c r="AC148" s="155">
        <v>9.9999997764830002E-3</v>
      </c>
      <c r="AD148" s="155">
        <f t="shared" si="47"/>
        <v>2.1276595269112764E-3</v>
      </c>
      <c r="AE148" s="155">
        <v>-0.46184000372886702</v>
      </c>
      <c r="AF148" s="155">
        <f t="shared" si="48"/>
        <v>0.46184000372886702</v>
      </c>
      <c r="AG148" s="155">
        <f t="shared" si="49"/>
        <v>5.2873229046600887</v>
      </c>
      <c r="AH148" s="159">
        <f t="shared" si="50"/>
        <v>4.2149084273644997</v>
      </c>
      <c r="AI148" s="12"/>
      <c r="AJ148" s="12"/>
      <c r="AK148" s="12"/>
    </row>
    <row r="149" spans="1:37">
      <c r="A149" s="48" t="s">
        <v>249</v>
      </c>
      <c r="B149" s="46" t="s">
        <v>164</v>
      </c>
      <c r="C149" s="160">
        <v>1004</v>
      </c>
      <c r="D149" s="285">
        <f>IF('Datos de Indicador'!E152="No dato","x",ROUND(IF('Datos de Indicador'!E152=0,0,IF(LOG('Datos de Indicador'!E152)&gt;D$302,10,IF(LOG('Datos de Indicador'!E152)&lt;D$301,0,10-(D$302-LOG('Datos de Indicador'!E152))/(D$302-D$301)*10))),1))</f>
        <v>0</v>
      </c>
      <c r="E149" s="153">
        <f>IF('Datos de Indicador'!E152="No dato","x",IF('Datos de Indicador'!E152="No dato","x", ('Datos de Indicador'!E152)/'Datos de Indicador'!AX152))</f>
        <v>0</v>
      </c>
      <c r="F149" s="154">
        <f t="shared" si="34"/>
        <v>0</v>
      </c>
      <c r="G149" s="155">
        <f t="shared" si="35"/>
        <v>0</v>
      </c>
      <c r="H149" s="285">
        <f>IF('Datos de Indicador'!F152="No dato","x",ROUND(IF('Datos de Indicador'!F152=0,0,IF(LOG('Datos de Indicador'!F152*1/40)&gt;H$302,10,IF(LOG('Datos de Indicador'!F152*1/40)&lt;H$301,0,10-(H$302-LOG('Datos de Indicador'!F152*1/40))/(H$302-H$301)*10))),1))</f>
        <v>0</v>
      </c>
      <c r="I149" s="153">
        <f>IF('Datos de Indicador'!F152="No dato","x",IF('Datos de Indicador'!F152="No dato","x",( 'Datos de Indicador'!F152*1/40)/'Datos de Indicador'!AX152))</f>
        <v>0</v>
      </c>
      <c r="J149" s="154">
        <f t="shared" si="36"/>
        <v>0</v>
      </c>
      <c r="K149" s="156">
        <f t="shared" si="37"/>
        <v>0</v>
      </c>
      <c r="L149" s="286">
        <f>IF('Datos de Indicador'!G152="No dato","x",ROUND(IF('Datos de Indicador'!G152=0,0,IF(LOG('Datos de Indicador'!G152)&gt;L$302,10,IF(LOG('Datos de Indicador'!G152)&lt;L$301,0,10-(L$302-LOG('Datos de Indicador'!G152))/(L$302-L$301)*10))),1))</f>
        <v>0</v>
      </c>
      <c r="M149" s="157">
        <f>IF('Datos de Indicador'!G152="No dato","x",IF('Datos de Indicador'!G152="No dato","x", 'Datos de Indicador'!G152/'Datos de Indicador'!AX152))</f>
        <v>0</v>
      </c>
      <c r="N149" s="158">
        <f t="shared" si="38"/>
        <v>0</v>
      </c>
      <c r="O149" s="156">
        <f t="shared" si="39"/>
        <v>0</v>
      </c>
      <c r="P149" s="155">
        <f t="shared" si="40"/>
        <v>0</v>
      </c>
      <c r="Q149" s="285">
        <f>IF('Datos de Indicador'!I152="No dato","x",ROUND(IF('Datos de Indicador'!I152=0,0,IF(LOG('Datos de Indicador'!I152)&gt;Q$302,10,IF(LOG('Datos de Indicador'!I152)&lt;Q$301,0,10-(Q$302-LOG('Datos de Indicador'!I152))/(Q$302-Q$301)*10))),1))</f>
        <v>10</v>
      </c>
      <c r="R149" s="153">
        <f>IF('Datos de Indicador'!I152="No dato","x",IF('Datos de Indicador'!I152="No dato","x",( 'Datos de Indicador'!I152)/'Datos de Indicador'!AX152))</f>
        <v>9.8638645349142434E-2</v>
      </c>
      <c r="S149" s="154">
        <f t="shared" si="41"/>
        <v>10</v>
      </c>
      <c r="T149" s="289">
        <f>IF('Datos de Indicador'!J152="No dato","x",ROUND(IF('Datos de Indicador'!J152=0,0,IF(LOG('Datos de Indicador'!J152)&gt;T$302,10,IF(LOG('Datos de Indicador'!J152)&lt;T$301,0,10-(T$302-LOG('Datos de Indicador'!J152))/(T$302-T$301)*10))),1))</f>
        <v>10</v>
      </c>
      <c r="U149" s="307">
        <f>IF('Datos de Indicador'!J152="No dato","x",IF('Datos de Indicador'!J152="No dato","x", ('Datos de Indicador'!J152)/'Datos de Indicador'!AX152))</f>
        <v>3.4043962345681503E-4</v>
      </c>
      <c r="V149" s="289">
        <f t="shared" si="42"/>
        <v>10</v>
      </c>
      <c r="W149" s="292">
        <f t="shared" si="43"/>
        <v>10</v>
      </c>
      <c r="X149" s="289">
        <f>IF('Datos de Indicador'!K152="No dato","x",ROUND(IF('Datos de Indicador'!K152=0,0,IF(LOG('Datos de Indicador'!K152)&gt;X$302,10,IF(LOG('Datos de Indicador'!K152)&lt;X$301,0,10-(X$302-LOG('Datos de Indicador'!K152))/(X$302-X$301)*10))),1))</f>
        <v>0</v>
      </c>
      <c r="Y149" s="310">
        <f>IF('Datos de Indicador'!K152="No dato","x",IF('Datos de Indicador'!K152="No dato","x", ('Datos de Indicador'!K152)/'Datos de Indicador'!AX152))</f>
        <v>0</v>
      </c>
      <c r="Z149" s="289">
        <f t="shared" si="44"/>
        <v>0</v>
      </c>
      <c r="AA149" s="291">
        <f t="shared" si="45"/>
        <v>0</v>
      </c>
      <c r="AB149" s="155">
        <f t="shared" si="46"/>
        <v>10</v>
      </c>
      <c r="AC149" s="155">
        <v>0</v>
      </c>
      <c r="AD149" s="155">
        <f t="shared" si="47"/>
        <v>0</v>
      </c>
      <c r="AE149" s="155">
        <v>-0.43156000971794101</v>
      </c>
      <c r="AF149" s="155">
        <f t="shared" si="48"/>
        <v>0.43156000971794101</v>
      </c>
      <c r="AG149" s="155">
        <f t="shared" si="49"/>
        <v>4.5462559975714729</v>
      </c>
      <c r="AH149" s="159">
        <f t="shared" si="50"/>
        <v>2.4243759995952456</v>
      </c>
      <c r="AI149" s="12"/>
      <c r="AJ149" s="12"/>
      <c r="AK149" s="12"/>
    </row>
    <row r="150" spans="1:37">
      <c r="A150" s="48" t="s">
        <v>249</v>
      </c>
      <c r="B150" s="46" t="s">
        <v>168</v>
      </c>
      <c r="C150" s="160">
        <v>1005</v>
      </c>
      <c r="D150" s="285">
        <f>IF('Datos de Indicador'!E153="No dato","x",ROUND(IF('Datos de Indicador'!E153=0,0,IF(LOG('Datos de Indicador'!E153)&gt;D$302,10,IF(LOG('Datos de Indicador'!E153)&lt;D$301,0,10-(D$302-LOG('Datos de Indicador'!E153))/(D$302-D$301)*10))),1))</f>
        <v>0</v>
      </c>
      <c r="E150" s="153">
        <f>IF('Datos de Indicador'!E153="No dato","x",IF('Datos de Indicador'!E153="No dato","x", ('Datos de Indicador'!E153)/'Datos de Indicador'!AX153))</f>
        <v>0</v>
      </c>
      <c r="F150" s="154">
        <f t="shared" si="34"/>
        <v>0</v>
      </c>
      <c r="G150" s="155">
        <f t="shared" si="35"/>
        <v>0</v>
      </c>
      <c r="H150" s="285">
        <f>IF('Datos de Indicador'!F153="No dato","x",ROUND(IF('Datos de Indicador'!F153=0,0,IF(LOG('Datos de Indicador'!F153*1/40)&gt;H$302,10,IF(LOG('Datos de Indicador'!F153*1/40)&lt;H$301,0,10-(H$302-LOG('Datos de Indicador'!F153*1/40))/(H$302-H$301)*10))),1))</f>
        <v>0</v>
      </c>
      <c r="I150" s="153">
        <f>IF('Datos de Indicador'!F153="No dato","x",IF('Datos de Indicador'!F153="No dato","x",( 'Datos de Indicador'!F153*1/40)/'Datos de Indicador'!AX153))</f>
        <v>0</v>
      </c>
      <c r="J150" s="154">
        <f t="shared" si="36"/>
        <v>0</v>
      </c>
      <c r="K150" s="156">
        <f t="shared" si="37"/>
        <v>0</v>
      </c>
      <c r="L150" s="286">
        <f>IF('Datos de Indicador'!G153="No dato","x",ROUND(IF('Datos de Indicador'!G153=0,0,IF(LOG('Datos de Indicador'!G153)&gt;L$302,10,IF(LOG('Datos de Indicador'!G153)&lt;L$301,0,10-(L$302-LOG('Datos de Indicador'!G153))/(L$302-L$301)*10))),1))</f>
        <v>0</v>
      </c>
      <c r="M150" s="157">
        <f>IF('Datos de Indicador'!G153="No dato","x",IF('Datos de Indicador'!G153="No dato","x", 'Datos de Indicador'!G153/'Datos de Indicador'!AX153))</f>
        <v>0</v>
      </c>
      <c r="N150" s="158">
        <f t="shared" si="38"/>
        <v>0</v>
      </c>
      <c r="O150" s="156">
        <f t="shared" si="39"/>
        <v>0</v>
      </c>
      <c r="P150" s="155">
        <f t="shared" si="40"/>
        <v>0</v>
      </c>
      <c r="Q150" s="285">
        <f>IF('Datos de Indicador'!I153="No dato","x",ROUND(IF('Datos de Indicador'!I153=0,0,IF(LOG('Datos de Indicador'!I153)&gt;Q$302,10,IF(LOG('Datos de Indicador'!I153)&lt;Q$301,0,10-(Q$302-LOG('Datos de Indicador'!I153))/(Q$302-Q$301)*10))),1))</f>
        <v>0</v>
      </c>
      <c r="R150" s="153">
        <f>IF('Datos de Indicador'!I153="No dato","x",IF('Datos de Indicador'!I153="No dato","x",( 'Datos de Indicador'!I153)/'Datos de Indicador'!AX153))</f>
        <v>0</v>
      </c>
      <c r="S150" s="154">
        <f t="shared" si="41"/>
        <v>0</v>
      </c>
      <c r="T150" s="289">
        <f>IF('Datos de Indicador'!J153="No dato","x",ROUND(IF('Datos de Indicador'!J153=0,0,IF(LOG('Datos de Indicador'!J153)&gt;T$302,10,IF(LOG('Datos de Indicador'!J153)&lt;T$301,0,10-(T$302-LOG('Datos de Indicador'!J153))/(T$302-T$301)*10))),1))</f>
        <v>10</v>
      </c>
      <c r="U150" s="307">
        <f>IF('Datos de Indicador'!J153="No dato","x",IF('Datos de Indicador'!J153="No dato","x", ('Datos de Indicador'!J153)/'Datos de Indicador'!AX153))</f>
        <v>3.4111869498556292E-4</v>
      </c>
      <c r="V150" s="289">
        <f t="shared" si="42"/>
        <v>10</v>
      </c>
      <c r="W150" s="292">
        <f t="shared" si="43"/>
        <v>10</v>
      </c>
      <c r="X150" s="289">
        <f>IF('Datos de Indicador'!K153="No dato","x",ROUND(IF('Datos de Indicador'!K153=0,0,IF(LOG('Datos de Indicador'!K153)&gt;X$302,10,IF(LOG('Datos de Indicador'!K153)&lt;X$301,0,10-(X$302-LOG('Datos de Indicador'!K153))/(X$302-X$301)*10))),1))</f>
        <v>0</v>
      </c>
      <c r="Y150" s="310">
        <f>IF('Datos de Indicador'!K153="No dato","x",IF('Datos de Indicador'!K153="No dato","x", ('Datos de Indicador'!K153)/'Datos de Indicador'!AX153))</f>
        <v>0</v>
      </c>
      <c r="Z150" s="289">
        <f t="shared" si="44"/>
        <v>0</v>
      </c>
      <c r="AA150" s="291">
        <f t="shared" si="45"/>
        <v>0</v>
      </c>
      <c r="AB150" s="155">
        <f t="shared" si="46"/>
        <v>0</v>
      </c>
      <c r="AC150" s="155">
        <v>0</v>
      </c>
      <c r="AD150" s="155">
        <f t="shared" si="47"/>
        <v>0</v>
      </c>
      <c r="AE150" s="155">
        <v>-0.42539998888969399</v>
      </c>
      <c r="AF150" s="155">
        <f t="shared" si="48"/>
        <v>0.42539998888969399</v>
      </c>
      <c r="AG150" s="155">
        <f t="shared" si="49"/>
        <v>4.3954968005536905</v>
      </c>
      <c r="AH150" s="159">
        <f t="shared" si="50"/>
        <v>2.3992494667589486</v>
      </c>
      <c r="AI150" s="12"/>
      <c r="AJ150" s="12"/>
      <c r="AK150" s="12"/>
    </row>
    <row r="151" spans="1:37">
      <c r="A151" s="48" t="s">
        <v>249</v>
      </c>
      <c r="B151" s="46" t="s">
        <v>249</v>
      </c>
      <c r="C151" s="160">
        <v>1006</v>
      </c>
      <c r="D151" s="285">
        <f>IF('Datos de Indicador'!E154="No dato","x",ROUND(IF('Datos de Indicador'!E154=0,0,IF(LOG('Datos de Indicador'!E154)&gt;D$302,10,IF(LOG('Datos de Indicador'!E154)&lt;D$301,0,10-(D$302-LOG('Datos de Indicador'!E154))/(D$302-D$301)*10))),1))</f>
        <v>10</v>
      </c>
      <c r="E151" s="153">
        <f>IF('Datos de Indicador'!E154="No dato","x",IF('Datos de Indicador'!E154="No dato","x", ('Datos de Indicador'!E154)/'Datos de Indicador'!AX154))</f>
        <v>1.1657237930831341E-3</v>
      </c>
      <c r="F151" s="154">
        <f t="shared" si="34"/>
        <v>10</v>
      </c>
      <c r="G151" s="155">
        <f t="shared" si="35"/>
        <v>10</v>
      </c>
      <c r="H151" s="285">
        <f>IF('Datos de Indicador'!F154="No dato","x",ROUND(IF('Datos de Indicador'!F154=0,0,IF(LOG('Datos de Indicador'!F154*1/40)&gt;H$302,10,IF(LOG('Datos de Indicador'!F154*1/40)&lt;H$301,0,10-(H$302-LOG('Datos de Indicador'!F154*1/40))/(H$302-H$301)*10))),1))</f>
        <v>0</v>
      </c>
      <c r="I151" s="153">
        <f>IF('Datos de Indicador'!F154="No dato","x",IF('Datos de Indicador'!F154="No dato","x",( 'Datos de Indicador'!F154*1/40)/'Datos de Indicador'!AX154))</f>
        <v>0</v>
      </c>
      <c r="J151" s="154">
        <f t="shared" si="36"/>
        <v>0</v>
      </c>
      <c r="K151" s="156">
        <f t="shared" si="37"/>
        <v>0</v>
      </c>
      <c r="L151" s="286">
        <f>IF('Datos de Indicador'!G154="No dato","x",ROUND(IF('Datos de Indicador'!G154=0,0,IF(LOG('Datos de Indicador'!G154)&gt;L$302,10,IF(LOG('Datos de Indicador'!G154)&lt;L$301,0,10-(L$302-LOG('Datos de Indicador'!G154))/(L$302-L$301)*10))),1))</f>
        <v>0</v>
      </c>
      <c r="M151" s="157">
        <f>IF('Datos de Indicador'!G154="No dato","x",IF('Datos de Indicador'!G154="No dato","x", 'Datos de Indicador'!G154/'Datos de Indicador'!AX154))</f>
        <v>0</v>
      </c>
      <c r="N151" s="158">
        <f t="shared" si="38"/>
        <v>0</v>
      </c>
      <c r="O151" s="156">
        <f t="shared" si="39"/>
        <v>0</v>
      </c>
      <c r="P151" s="155">
        <f t="shared" si="40"/>
        <v>0</v>
      </c>
      <c r="Q151" s="285">
        <f>IF('Datos de Indicador'!I154="No dato","x",ROUND(IF('Datos de Indicador'!I154=0,0,IF(LOG('Datos de Indicador'!I154)&gt;Q$302,10,IF(LOG('Datos de Indicador'!I154)&lt;Q$301,0,10-(Q$302-LOG('Datos de Indicador'!I154))/(Q$302-Q$301)*10))),1))</f>
        <v>0</v>
      </c>
      <c r="R151" s="153">
        <f>IF('Datos de Indicador'!I154="No dato","x",IF('Datos de Indicador'!I154="No dato","x",( 'Datos de Indicador'!I154)/'Datos de Indicador'!AX154))</f>
        <v>0</v>
      </c>
      <c r="S151" s="154">
        <f t="shared" si="41"/>
        <v>0</v>
      </c>
      <c r="T151" s="289">
        <f>IF('Datos de Indicador'!J154="No dato","x",ROUND(IF('Datos de Indicador'!J154=0,0,IF(LOG('Datos de Indicador'!J154)&gt;T$302,10,IF(LOG('Datos de Indicador'!J154)&lt;T$301,0,10-(T$302-LOG('Datos de Indicador'!J154))/(T$302-T$301)*10))),1))</f>
        <v>10</v>
      </c>
      <c r="U151" s="307">
        <f>IF('Datos de Indicador'!J154="No dato","x",IF('Datos de Indicador'!J154="No dato","x", ('Datos de Indicador'!J154)/'Datos de Indicador'!AX154))</f>
        <v>3.5305364293148288E-4</v>
      </c>
      <c r="V151" s="289">
        <f t="shared" si="42"/>
        <v>10</v>
      </c>
      <c r="W151" s="292">
        <f t="shared" si="43"/>
        <v>10</v>
      </c>
      <c r="X151" s="289">
        <f>IF('Datos de Indicador'!K154="No dato","x",ROUND(IF('Datos de Indicador'!K154=0,0,IF(LOG('Datos de Indicador'!K154)&gt;X$302,10,IF(LOG('Datos de Indicador'!K154)&lt;X$301,0,10-(X$302-LOG('Datos de Indicador'!K154))/(X$302-X$301)*10))),1))</f>
        <v>0</v>
      </c>
      <c r="Y151" s="310">
        <f>IF('Datos de Indicador'!K154="No dato","x",IF('Datos de Indicador'!K154="No dato","x", ('Datos de Indicador'!K154)/'Datos de Indicador'!AX154))</f>
        <v>0</v>
      </c>
      <c r="Z151" s="289">
        <f t="shared" si="44"/>
        <v>0</v>
      </c>
      <c r="AA151" s="291">
        <f t="shared" si="45"/>
        <v>0</v>
      </c>
      <c r="AB151" s="155">
        <f t="shared" si="46"/>
        <v>0</v>
      </c>
      <c r="AC151" s="155">
        <v>0</v>
      </c>
      <c r="AD151" s="155">
        <f t="shared" si="47"/>
        <v>0</v>
      </c>
      <c r="AE151" s="155">
        <v>-0.43680000305175798</v>
      </c>
      <c r="AF151" s="155">
        <f t="shared" si="48"/>
        <v>0.43680000305175798</v>
      </c>
      <c r="AG151" s="155">
        <f t="shared" si="49"/>
        <v>4.6744986138565201</v>
      </c>
      <c r="AH151" s="159">
        <f t="shared" si="50"/>
        <v>4.1124164356427535</v>
      </c>
      <c r="AI151" s="12"/>
      <c r="AJ151" s="12"/>
      <c r="AK151" s="12"/>
    </row>
    <row r="152" spans="1:37">
      <c r="A152" s="48" t="s">
        <v>249</v>
      </c>
      <c r="B152" s="46" t="s">
        <v>253</v>
      </c>
      <c r="C152" s="160">
        <v>1007</v>
      </c>
      <c r="D152" s="285">
        <f>IF('Datos de Indicador'!E155="No dato","x",ROUND(IF('Datos de Indicador'!E155=0,0,IF(LOG('Datos de Indicador'!E155)&gt;D$302,10,IF(LOG('Datos de Indicador'!E155)&lt;D$301,0,10-(D$302-LOG('Datos de Indicador'!E155))/(D$302-D$301)*10))),1))</f>
        <v>10</v>
      </c>
      <c r="E152" s="153">
        <f>IF('Datos de Indicador'!E155="No dato","x",IF('Datos de Indicador'!E155="No dato","x", ('Datos de Indicador'!E155)/'Datos de Indicador'!AX155))</f>
        <v>0.19843377278575094</v>
      </c>
      <c r="F152" s="154">
        <f t="shared" si="34"/>
        <v>10</v>
      </c>
      <c r="G152" s="155">
        <f t="shared" si="35"/>
        <v>10</v>
      </c>
      <c r="H152" s="285">
        <f>IF('Datos de Indicador'!F155="No dato","x",ROUND(IF('Datos de Indicador'!F155=0,0,IF(LOG('Datos de Indicador'!F155*1/40)&gt;H$302,10,IF(LOG('Datos de Indicador'!F155*1/40)&lt;H$301,0,10-(H$302-LOG('Datos de Indicador'!F155*1/40))/(H$302-H$301)*10))),1))</f>
        <v>0</v>
      </c>
      <c r="I152" s="153">
        <f>IF('Datos de Indicador'!F155="No dato","x",IF('Datos de Indicador'!F155="No dato","x",( 'Datos de Indicador'!F155*1/40)/'Datos de Indicador'!AX155))</f>
        <v>0</v>
      </c>
      <c r="J152" s="154">
        <f t="shared" si="36"/>
        <v>0</v>
      </c>
      <c r="K152" s="156">
        <f t="shared" si="37"/>
        <v>0</v>
      </c>
      <c r="L152" s="286">
        <f>IF('Datos de Indicador'!G155="No dato","x",ROUND(IF('Datos de Indicador'!G155=0,0,IF(LOG('Datos de Indicador'!G155)&gt;L$302,10,IF(LOG('Datos de Indicador'!G155)&lt;L$301,0,10-(L$302-LOG('Datos de Indicador'!G155))/(L$302-L$301)*10))),1))</f>
        <v>0</v>
      </c>
      <c r="M152" s="157">
        <f>IF('Datos de Indicador'!G155="No dato","x",IF('Datos de Indicador'!G155="No dato","x", 'Datos de Indicador'!G155/'Datos de Indicador'!AX155))</f>
        <v>0</v>
      </c>
      <c r="N152" s="158">
        <f t="shared" si="38"/>
        <v>0</v>
      </c>
      <c r="O152" s="156">
        <f t="shared" si="39"/>
        <v>0</v>
      </c>
      <c r="P152" s="155">
        <f t="shared" si="40"/>
        <v>0</v>
      </c>
      <c r="Q152" s="285">
        <f>IF('Datos de Indicador'!I155="No dato","x",ROUND(IF('Datos de Indicador'!I155=0,0,IF(LOG('Datos de Indicador'!I155)&gt;Q$302,10,IF(LOG('Datos de Indicador'!I155)&lt;Q$301,0,10-(Q$302-LOG('Datos de Indicador'!I155))/(Q$302-Q$301)*10))),1))</f>
        <v>0</v>
      </c>
      <c r="R152" s="153">
        <f>IF('Datos de Indicador'!I155="No dato","x",IF('Datos de Indicador'!I155="No dato","x",( 'Datos de Indicador'!I155)/'Datos de Indicador'!AX155))</f>
        <v>0</v>
      </c>
      <c r="S152" s="154">
        <f t="shared" si="41"/>
        <v>0</v>
      </c>
      <c r="T152" s="289">
        <f>IF('Datos de Indicador'!J155="No dato","x",ROUND(IF('Datos de Indicador'!J155=0,0,IF(LOG('Datos de Indicador'!J155)&gt;T$302,10,IF(LOG('Datos de Indicador'!J155)&lt;T$301,0,10-(T$302-LOG('Datos de Indicador'!J155))/(T$302-T$301)*10))),1))</f>
        <v>10</v>
      </c>
      <c r="U152" s="307">
        <f>IF('Datos de Indicador'!J155="No dato","x",IF('Datos de Indicador'!J155="No dato","x", ('Datos de Indicador'!J155)/'Datos de Indicador'!AX155))</f>
        <v>3.4327957929595034E-4</v>
      </c>
      <c r="V152" s="289">
        <f t="shared" si="42"/>
        <v>10</v>
      </c>
      <c r="W152" s="292">
        <f t="shared" si="43"/>
        <v>10</v>
      </c>
      <c r="X152" s="289">
        <f>IF('Datos de Indicador'!K155="No dato","x",ROUND(IF('Datos de Indicador'!K155=0,0,IF(LOG('Datos de Indicador'!K155)&gt;X$302,10,IF(LOG('Datos de Indicador'!K155)&lt;X$301,0,10-(X$302-LOG('Datos de Indicador'!K155))/(X$302-X$301)*10))),1))</f>
        <v>0</v>
      </c>
      <c r="Y152" s="310">
        <f>IF('Datos de Indicador'!K155="No dato","x",IF('Datos de Indicador'!K155="No dato","x", ('Datos de Indicador'!K155)/'Datos de Indicador'!AX155))</f>
        <v>0</v>
      </c>
      <c r="Z152" s="289">
        <f t="shared" si="44"/>
        <v>0</v>
      </c>
      <c r="AA152" s="291">
        <f t="shared" si="45"/>
        <v>0</v>
      </c>
      <c r="AB152" s="155">
        <f t="shared" si="46"/>
        <v>0</v>
      </c>
      <c r="AC152" s="155">
        <v>0</v>
      </c>
      <c r="AD152" s="155">
        <f t="shared" si="47"/>
        <v>0</v>
      </c>
      <c r="AE152" s="155">
        <v>-0.459080010652542</v>
      </c>
      <c r="AF152" s="155">
        <f t="shared" si="48"/>
        <v>0.459080010652542</v>
      </c>
      <c r="AG152" s="155">
        <f t="shared" si="49"/>
        <v>5.2197753505912159</v>
      </c>
      <c r="AH152" s="159">
        <f t="shared" si="50"/>
        <v>4.2032958917652028</v>
      </c>
      <c r="AI152" s="12"/>
      <c r="AJ152" s="12"/>
      <c r="AK152" s="12"/>
    </row>
    <row r="153" spans="1:37">
      <c r="A153" s="48" t="s">
        <v>249</v>
      </c>
      <c r="B153" s="46" t="s">
        <v>254</v>
      </c>
      <c r="C153" s="160">
        <v>1008</v>
      </c>
      <c r="D153" s="285">
        <f>IF('Datos de Indicador'!E156="No dato","x",ROUND(IF('Datos de Indicador'!E156=0,0,IF(LOG('Datos de Indicador'!E156)&gt;D$302,10,IF(LOG('Datos de Indicador'!E156)&lt;D$301,0,10-(D$302-LOG('Datos de Indicador'!E156))/(D$302-D$301)*10))),1))</f>
        <v>0</v>
      </c>
      <c r="E153" s="153">
        <f>IF('Datos de Indicador'!E156="No dato","x",IF('Datos de Indicador'!E156="No dato","x", ('Datos de Indicador'!E156)/'Datos de Indicador'!AX156))</f>
        <v>0</v>
      </c>
      <c r="F153" s="154">
        <f t="shared" si="34"/>
        <v>0</v>
      </c>
      <c r="G153" s="155">
        <f t="shared" si="35"/>
        <v>0</v>
      </c>
      <c r="H153" s="285">
        <f>IF('Datos de Indicador'!F156="No dato","x",ROUND(IF('Datos de Indicador'!F156=0,0,IF(LOG('Datos de Indicador'!F156*1/40)&gt;H$302,10,IF(LOG('Datos de Indicador'!F156*1/40)&lt;H$301,0,10-(H$302-LOG('Datos de Indicador'!F156*1/40))/(H$302-H$301)*10))),1))</f>
        <v>0</v>
      </c>
      <c r="I153" s="153">
        <f>IF('Datos de Indicador'!F156="No dato","x",IF('Datos de Indicador'!F156="No dato","x",( 'Datos de Indicador'!F156*1/40)/'Datos de Indicador'!AX156))</f>
        <v>0</v>
      </c>
      <c r="J153" s="154">
        <f t="shared" si="36"/>
        <v>0</v>
      </c>
      <c r="K153" s="156">
        <f t="shared" si="37"/>
        <v>0</v>
      </c>
      <c r="L153" s="286">
        <f>IF('Datos de Indicador'!G156="No dato","x",ROUND(IF('Datos de Indicador'!G156=0,0,IF(LOG('Datos de Indicador'!G156)&gt;L$302,10,IF(LOG('Datos de Indicador'!G156)&lt;L$301,0,10-(L$302-LOG('Datos de Indicador'!G156))/(L$302-L$301)*10))),1))</f>
        <v>0</v>
      </c>
      <c r="M153" s="157">
        <f>IF('Datos de Indicador'!G156="No dato","x",IF('Datos de Indicador'!G156="No dato","x", 'Datos de Indicador'!G156/'Datos de Indicador'!AX156))</f>
        <v>0</v>
      </c>
      <c r="N153" s="158">
        <f t="shared" si="38"/>
        <v>0</v>
      </c>
      <c r="O153" s="156">
        <f t="shared" si="39"/>
        <v>0</v>
      </c>
      <c r="P153" s="155">
        <f t="shared" si="40"/>
        <v>0</v>
      </c>
      <c r="Q153" s="285">
        <f>IF('Datos de Indicador'!I156="No dato","x",ROUND(IF('Datos de Indicador'!I156=0,0,IF(LOG('Datos de Indicador'!I156)&gt;Q$302,10,IF(LOG('Datos de Indicador'!I156)&lt;Q$301,0,10-(Q$302-LOG('Datos de Indicador'!I156))/(Q$302-Q$301)*10))),1))</f>
        <v>10</v>
      </c>
      <c r="R153" s="153">
        <f>IF('Datos de Indicador'!I156="No dato","x",IF('Datos de Indicador'!I156="No dato","x",( 'Datos de Indicador'!I156)/'Datos de Indicador'!AX156))</f>
        <v>9.8379828695263336E-2</v>
      </c>
      <c r="S153" s="154">
        <f t="shared" si="41"/>
        <v>10</v>
      </c>
      <c r="T153" s="289">
        <f>IF('Datos de Indicador'!J156="No dato","x",ROUND(IF('Datos de Indicador'!J156=0,0,IF(LOG('Datos de Indicador'!J156)&gt;T$302,10,IF(LOG('Datos de Indicador'!J156)&lt;T$301,0,10-(T$302-LOG('Datos de Indicador'!J156))/(T$302-T$301)*10))),1))</f>
        <v>10</v>
      </c>
      <c r="U153" s="307">
        <f>IF('Datos de Indicador'!J156="No dato","x",IF('Datos de Indicador'!J156="No dato","x", ('Datos de Indicador'!J156)/'Datos de Indicador'!AX156))</f>
        <v>3.1612259640191256E-4</v>
      </c>
      <c r="V153" s="289">
        <f t="shared" si="42"/>
        <v>10</v>
      </c>
      <c r="W153" s="292">
        <f t="shared" si="43"/>
        <v>10</v>
      </c>
      <c r="X153" s="289">
        <f>IF('Datos de Indicador'!K156="No dato","x",ROUND(IF('Datos de Indicador'!K156=0,0,IF(LOG('Datos de Indicador'!K156)&gt;X$302,10,IF(LOG('Datos de Indicador'!K156)&lt;X$301,0,10-(X$302-LOG('Datos de Indicador'!K156))/(X$302-X$301)*10))),1))</f>
        <v>0</v>
      </c>
      <c r="Y153" s="310">
        <f>IF('Datos de Indicador'!K156="No dato","x",IF('Datos de Indicador'!K156="No dato","x", ('Datos de Indicador'!K156)/'Datos de Indicador'!AX156))</f>
        <v>0</v>
      </c>
      <c r="Z153" s="289">
        <f t="shared" si="44"/>
        <v>0</v>
      </c>
      <c r="AA153" s="291">
        <f t="shared" si="45"/>
        <v>0</v>
      </c>
      <c r="AB153" s="155">
        <f t="shared" si="46"/>
        <v>10</v>
      </c>
      <c r="AC153" s="155">
        <v>0.26800000667571999</v>
      </c>
      <c r="AD153" s="155">
        <f t="shared" si="47"/>
        <v>5.7021278016110635E-2</v>
      </c>
      <c r="AE153" s="155">
        <v>-0.42659997940063499</v>
      </c>
      <c r="AF153" s="155">
        <f t="shared" si="48"/>
        <v>0.42659997940063499</v>
      </c>
      <c r="AG153" s="155">
        <f t="shared" si="49"/>
        <v>4.4248651437626698</v>
      </c>
      <c r="AH153" s="159">
        <f t="shared" si="50"/>
        <v>2.4136477369631302</v>
      </c>
      <c r="AI153" s="12"/>
      <c r="AJ153" s="12"/>
      <c r="AK153" s="12"/>
    </row>
    <row r="154" spans="1:37">
      <c r="A154" s="48" t="s">
        <v>249</v>
      </c>
      <c r="B154" s="46" t="s">
        <v>255</v>
      </c>
      <c r="C154" s="160">
        <v>1009</v>
      </c>
      <c r="D154" s="285">
        <f>IF('Datos de Indicador'!E157="No dato","x",ROUND(IF('Datos de Indicador'!E157=0,0,IF(LOG('Datos de Indicador'!E157)&gt;D$302,10,IF(LOG('Datos de Indicador'!E157)&lt;D$301,0,10-(D$302-LOG('Datos de Indicador'!E157))/(D$302-D$301)*10))),1))</f>
        <v>10</v>
      </c>
      <c r="E154" s="153">
        <f>IF('Datos de Indicador'!E157="No dato","x",IF('Datos de Indicador'!E157="No dato","x", ('Datos de Indicador'!E157)/'Datos de Indicador'!AX157))</f>
        <v>3.5866606427547567E-4</v>
      </c>
      <c r="F154" s="154">
        <f t="shared" si="34"/>
        <v>10</v>
      </c>
      <c r="G154" s="155">
        <f t="shared" si="35"/>
        <v>10</v>
      </c>
      <c r="H154" s="285">
        <f>IF('Datos de Indicador'!F157="No dato","x",ROUND(IF('Datos de Indicador'!F157=0,0,IF(LOG('Datos de Indicador'!F157*1/40)&gt;H$302,10,IF(LOG('Datos de Indicador'!F157*1/40)&lt;H$301,0,10-(H$302-LOG('Datos de Indicador'!F157*1/40))/(H$302-H$301)*10))),1))</f>
        <v>0</v>
      </c>
      <c r="I154" s="153">
        <f>IF('Datos de Indicador'!F157="No dato","x",IF('Datos de Indicador'!F157="No dato","x",( 'Datos de Indicador'!F157*1/40)/'Datos de Indicador'!AX157))</f>
        <v>0</v>
      </c>
      <c r="J154" s="154">
        <f t="shared" si="36"/>
        <v>0</v>
      </c>
      <c r="K154" s="156">
        <f t="shared" si="37"/>
        <v>0</v>
      </c>
      <c r="L154" s="286">
        <f>IF('Datos de Indicador'!G157="No dato","x",ROUND(IF('Datos de Indicador'!G157=0,0,IF(LOG('Datos de Indicador'!G157)&gt;L$302,10,IF(LOG('Datos de Indicador'!G157)&lt;L$301,0,10-(L$302-LOG('Datos de Indicador'!G157))/(L$302-L$301)*10))),1))</f>
        <v>0</v>
      </c>
      <c r="M154" s="157">
        <f>IF('Datos de Indicador'!G157="No dato","x",IF('Datos de Indicador'!G157="No dato","x", 'Datos de Indicador'!G157/'Datos de Indicador'!AX157))</f>
        <v>0</v>
      </c>
      <c r="N154" s="158">
        <f t="shared" si="38"/>
        <v>0</v>
      </c>
      <c r="O154" s="156">
        <f t="shared" si="39"/>
        <v>0</v>
      </c>
      <c r="P154" s="155">
        <f t="shared" si="40"/>
        <v>0</v>
      </c>
      <c r="Q154" s="285">
        <f>IF('Datos de Indicador'!I157="No dato","x",ROUND(IF('Datos de Indicador'!I157=0,0,IF(LOG('Datos de Indicador'!I157)&gt;Q$302,10,IF(LOG('Datos de Indicador'!I157)&lt;Q$301,0,10-(Q$302-LOG('Datos de Indicador'!I157))/(Q$302-Q$301)*10))),1))</f>
        <v>0</v>
      </c>
      <c r="R154" s="153">
        <f>IF('Datos de Indicador'!I157="No dato","x",IF('Datos de Indicador'!I157="No dato","x",( 'Datos de Indicador'!I157)/'Datos de Indicador'!AX157))</f>
        <v>0</v>
      </c>
      <c r="S154" s="154">
        <f t="shared" si="41"/>
        <v>0</v>
      </c>
      <c r="T154" s="289">
        <f>IF('Datos de Indicador'!J157="No dato","x",ROUND(IF('Datos de Indicador'!J157=0,0,IF(LOG('Datos de Indicador'!J157)&gt;T$302,10,IF(LOG('Datos de Indicador'!J157)&lt;T$301,0,10-(T$302-LOG('Datos de Indicador'!J157))/(T$302-T$301)*10))),1))</f>
        <v>10</v>
      </c>
      <c r="U154" s="307">
        <f>IF('Datos de Indicador'!J157="No dato","x",IF('Datos de Indicador'!J157="No dato","x", ('Datos de Indicador'!J157)/'Datos de Indicador'!AX157))</f>
        <v>3.2957635874660685E-4</v>
      </c>
      <c r="V154" s="289">
        <f t="shared" si="42"/>
        <v>10</v>
      </c>
      <c r="W154" s="292">
        <f t="shared" si="43"/>
        <v>10</v>
      </c>
      <c r="X154" s="289">
        <f>IF('Datos de Indicador'!K157="No dato","x",ROUND(IF('Datos de Indicador'!K157=0,0,IF(LOG('Datos de Indicador'!K157)&gt;X$302,10,IF(LOG('Datos de Indicador'!K157)&lt;X$301,0,10-(X$302-LOG('Datos de Indicador'!K157))/(X$302-X$301)*10))),1))</f>
        <v>0</v>
      </c>
      <c r="Y154" s="310">
        <f>IF('Datos de Indicador'!K157="No dato","x",IF('Datos de Indicador'!K157="No dato","x", ('Datos de Indicador'!K157)/'Datos de Indicador'!AX157))</f>
        <v>0</v>
      </c>
      <c r="Z154" s="289">
        <f t="shared" si="44"/>
        <v>0</v>
      </c>
      <c r="AA154" s="291">
        <f t="shared" si="45"/>
        <v>0</v>
      </c>
      <c r="AB154" s="155">
        <f t="shared" si="46"/>
        <v>0</v>
      </c>
      <c r="AC154" s="155">
        <v>0</v>
      </c>
      <c r="AD154" s="155">
        <f t="shared" si="47"/>
        <v>0</v>
      </c>
      <c r="AE154" s="155">
        <v>-0.42903998494148299</v>
      </c>
      <c r="AF154" s="155">
        <f t="shared" si="48"/>
        <v>0.42903998494148299</v>
      </c>
      <c r="AG154" s="155">
        <f t="shared" si="49"/>
        <v>4.4845813827679635</v>
      </c>
      <c r="AH154" s="159">
        <f t="shared" si="50"/>
        <v>4.0807635637946609</v>
      </c>
      <c r="AI154" s="12"/>
      <c r="AJ154" s="12"/>
      <c r="AK154" s="12"/>
    </row>
    <row r="155" spans="1:37">
      <c r="A155" s="48" t="s">
        <v>249</v>
      </c>
      <c r="B155" s="46" t="s">
        <v>175</v>
      </c>
      <c r="C155" s="160">
        <v>1010</v>
      </c>
      <c r="D155" s="285">
        <f>IF('Datos de Indicador'!E158="No dato","x",ROUND(IF('Datos de Indicador'!E158=0,0,IF(LOG('Datos de Indicador'!E158)&gt;D$302,10,IF(LOG('Datos de Indicador'!E158)&lt;D$301,0,10-(D$302-LOG('Datos de Indicador'!E158))/(D$302-D$301)*10))),1))</f>
        <v>10</v>
      </c>
      <c r="E155" s="153">
        <f>IF('Datos de Indicador'!E158="No dato","x",IF('Datos de Indicador'!E158="No dato","x", ('Datos de Indicador'!E158)/'Datos de Indicador'!AX158))</f>
        <v>9.1046654126507515E-4</v>
      </c>
      <c r="F155" s="154">
        <f t="shared" si="34"/>
        <v>10</v>
      </c>
      <c r="G155" s="155">
        <f t="shared" si="35"/>
        <v>10</v>
      </c>
      <c r="H155" s="285">
        <f>IF('Datos de Indicador'!F158="No dato","x",ROUND(IF('Datos de Indicador'!F158=0,0,IF(LOG('Datos de Indicador'!F158*1/40)&gt;H$302,10,IF(LOG('Datos de Indicador'!F158*1/40)&lt;H$301,0,10-(H$302-LOG('Datos de Indicador'!F158*1/40))/(H$302-H$301)*10))),1))</f>
        <v>0</v>
      </c>
      <c r="I155" s="153">
        <f>IF('Datos de Indicador'!F158="No dato","x",IF('Datos de Indicador'!F158="No dato","x",( 'Datos de Indicador'!F158*1/40)/'Datos de Indicador'!AX158))</f>
        <v>0</v>
      </c>
      <c r="J155" s="154">
        <f t="shared" si="36"/>
        <v>0</v>
      </c>
      <c r="K155" s="156">
        <f t="shared" si="37"/>
        <v>0</v>
      </c>
      <c r="L155" s="286">
        <f>IF('Datos de Indicador'!G158="No dato","x",ROUND(IF('Datos de Indicador'!G158=0,0,IF(LOG('Datos de Indicador'!G158)&gt;L$302,10,IF(LOG('Datos de Indicador'!G158)&lt;L$301,0,10-(L$302-LOG('Datos de Indicador'!G158))/(L$302-L$301)*10))),1))</f>
        <v>0</v>
      </c>
      <c r="M155" s="157">
        <f>IF('Datos de Indicador'!G158="No dato","x",IF('Datos de Indicador'!G158="No dato","x", 'Datos de Indicador'!G158/'Datos de Indicador'!AX158))</f>
        <v>0</v>
      </c>
      <c r="N155" s="158">
        <f t="shared" si="38"/>
        <v>0</v>
      </c>
      <c r="O155" s="156">
        <f t="shared" si="39"/>
        <v>0</v>
      </c>
      <c r="P155" s="155">
        <f t="shared" si="40"/>
        <v>0</v>
      </c>
      <c r="Q155" s="285">
        <f>IF('Datos de Indicador'!I158="No dato","x",ROUND(IF('Datos de Indicador'!I158=0,0,IF(LOG('Datos de Indicador'!I158)&gt;Q$302,10,IF(LOG('Datos de Indicador'!I158)&lt;Q$301,0,10-(Q$302-LOG('Datos de Indicador'!I158))/(Q$302-Q$301)*10))),1))</f>
        <v>10</v>
      </c>
      <c r="R155" s="153">
        <f>IF('Datos de Indicador'!I158="No dato","x",IF('Datos de Indicador'!I158="No dato","x",( 'Datos de Indicador'!I158)/'Datos de Indicador'!AX158))</f>
        <v>0.11034854480132711</v>
      </c>
      <c r="S155" s="154">
        <f t="shared" si="41"/>
        <v>10</v>
      </c>
      <c r="T155" s="289">
        <f>IF('Datos de Indicador'!J158="No dato","x",ROUND(IF('Datos de Indicador'!J158=0,0,IF(LOG('Datos de Indicador'!J158)&gt;T$302,10,IF(LOG('Datos de Indicador'!J158)&lt;T$301,0,10-(T$302-LOG('Datos de Indicador'!J158))/(T$302-T$301)*10))),1))</f>
        <v>10</v>
      </c>
      <c r="U155" s="307">
        <f>IF('Datos de Indicador'!J158="No dato","x",IF('Datos de Indicador'!J158="No dato","x", ('Datos de Indicador'!J158)/'Datos de Indicador'!AX158))</f>
        <v>3.1645996041291483E-4</v>
      </c>
      <c r="V155" s="289">
        <f t="shared" si="42"/>
        <v>10</v>
      </c>
      <c r="W155" s="292">
        <f t="shared" si="43"/>
        <v>10</v>
      </c>
      <c r="X155" s="289">
        <f>IF('Datos de Indicador'!K158="No dato","x",ROUND(IF('Datos de Indicador'!K158=0,0,IF(LOG('Datos de Indicador'!K158)&gt;X$302,10,IF(LOG('Datos de Indicador'!K158)&lt;X$301,0,10-(X$302-LOG('Datos de Indicador'!K158))/(X$302-X$301)*10))),1))</f>
        <v>0</v>
      </c>
      <c r="Y155" s="310">
        <f>IF('Datos de Indicador'!K158="No dato","x",IF('Datos de Indicador'!K158="No dato","x", ('Datos de Indicador'!K158)/'Datos de Indicador'!AX158))</f>
        <v>0</v>
      </c>
      <c r="Z155" s="289">
        <f t="shared" si="44"/>
        <v>0</v>
      </c>
      <c r="AA155" s="291">
        <f t="shared" si="45"/>
        <v>0</v>
      </c>
      <c r="AB155" s="155">
        <f t="shared" si="46"/>
        <v>10</v>
      </c>
      <c r="AC155" s="155">
        <v>0.25800001621246299</v>
      </c>
      <c r="AD155" s="155">
        <f t="shared" si="47"/>
        <v>5.4893620470736801E-2</v>
      </c>
      <c r="AE155" s="155">
        <v>-0.44600000977516202</v>
      </c>
      <c r="AF155" s="155">
        <f t="shared" si="48"/>
        <v>0.44600000977516202</v>
      </c>
      <c r="AG155" s="155">
        <f t="shared" si="49"/>
        <v>4.8996578567958489</v>
      </c>
      <c r="AH155" s="159">
        <f t="shared" si="50"/>
        <v>4.1590919128777637</v>
      </c>
      <c r="AI155" s="12"/>
      <c r="AJ155" s="12"/>
      <c r="AK155" s="12"/>
    </row>
    <row r="156" spans="1:37">
      <c r="A156" s="48" t="s">
        <v>249</v>
      </c>
      <c r="B156" s="46" t="s">
        <v>198</v>
      </c>
      <c r="C156" s="160">
        <v>1011</v>
      </c>
      <c r="D156" s="285">
        <f>IF('Datos de Indicador'!E159="No dato","x",ROUND(IF('Datos de Indicador'!E159=0,0,IF(LOG('Datos de Indicador'!E159)&gt;D$302,10,IF(LOG('Datos de Indicador'!E159)&lt;D$301,0,10-(D$302-LOG('Datos de Indicador'!E159))/(D$302-D$301)*10))),1))</f>
        <v>10</v>
      </c>
      <c r="E156" s="153">
        <f>IF('Datos de Indicador'!E159="No dato","x",IF('Datos de Indicador'!E159="No dato","x", ('Datos de Indicador'!E159)/'Datos de Indicador'!AX159))</f>
        <v>7.9781171643492131E-4</v>
      </c>
      <c r="F156" s="154">
        <f t="shared" si="34"/>
        <v>10</v>
      </c>
      <c r="G156" s="155">
        <f t="shared" si="35"/>
        <v>10</v>
      </c>
      <c r="H156" s="285">
        <f>IF('Datos de Indicador'!F159="No dato","x",ROUND(IF('Datos de Indicador'!F159=0,0,IF(LOG('Datos de Indicador'!F159*1/40)&gt;H$302,10,IF(LOG('Datos de Indicador'!F159*1/40)&lt;H$301,0,10-(H$302-LOG('Datos de Indicador'!F159*1/40))/(H$302-H$301)*10))),1))</f>
        <v>0</v>
      </c>
      <c r="I156" s="153">
        <f>IF('Datos de Indicador'!F159="No dato","x",IF('Datos de Indicador'!F159="No dato","x",( 'Datos de Indicador'!F159*1/40)/'Datos de Indicador'!AX159))</f>
        <v>0</v>
      </c>
      <c r="J156" s="154">
        <f t="shared" si="36"/>
        <v>0</v>
      </c>
      <c r="K156" s="156">
        <f t="shared" si="37"/>
        <v>0</v>
      </c>
      <c r="L156" s="286">
        <f>IF('Datos de Indicador'!G159="No dato","x",ROUND(IF('Datos de Indicador'!G159=0,0,IF(LOG('Datos de Indicador'!G159)&gt;L$302,10,IF(LOG('Datos de Indicador'!G159)&lt;L$301,0,10-(L$302-LOG('Datos de Indicador'!G159))/(L$302-L$301)*10))),1))</f>
        <v>0</v>
      </c>
      <c r="M156" s="157">
        <f>IF('Datos de Indicador'!G159="No dato","x",IF('Datos de Indicador'!G159="No dato","x", 'Datos de Indicador'!G159/'Datos de Indicador'!AX159))</f>
        <v>0</v>
      </c>
      <c r="N156" s="158">
        <f t="shared" si="38"/>
        <v>0</v>
      </c>
      <c r="O156" s="156">
        <f t="shared" si="39"/>
        <v>0</v>
      </c>
      <c r="P156" s="155">
        <f t="shared" si="40"/>
        <v>0</v>
      </c>
      <c r="Q156" s="285">
        <f>IF('Datos de Indicador'!I159="No dato","x",ROUND(IF('Datos de Indicador'!I159=0,0,IF(LOG('Datos de Indicador'!I159)&gt;Q$302,10,IF(LOG('Datos de Indicador'!I159)&lt;Q$301,0,10-(Q$302-LOG('Datos de Indicador'!I159))/(Q$302-Q$301)*10))),1))</f>
        <v>0</v>
      </c>
      <c r="R156" s="153">
        <f>IF('Datos de Indicador'!I159="No dato","x",IF('Datos de Indicador'!I159="No dato","x",( 'Datos de Indicador'!I159)/'Datos de Indicador'!AX159))</f>
        <v>0</v>
      </c>
      <c r="S156" s="154">
        <f t="shared" si="41"/>
        <v>0</v>
      </c>
      <c r="T156" s="289">
        <f>IF('Datos de Indicador'!J159="No dato","x",ROUND(IF('Datos de Indicador'!J159=0,0,IF(LOG('Datos de Indicador'!J159)&gt;T$302,10,IF(LOG('Datos de Indicador'!J159)&lt;T$301,0,10-(T$302-LOG('Datos de Indicador'!J159))/(T$302-T$301)*10))),1))</f>
        <v>10</v>
      </c>
      <c r="U156" s="307">
        <f>IF('Datos de Indicador'!J159="No dato","x",IF('Datos de Indicador'!J159="No dato","x", ('Datos de Indicador'!J159)/'Datos de Indicador'!AX159))</f>
        <v>3.5224527011625261E-4</v>
      </c>
      <c r="V156" s="289">
        <f t="shared" si="42"/>
        <v>10</v>
      </c>
      <c r="W156" s="292">
        <f t="shared" si="43"/>
        <v>10</v>
      </c>
      <c r="X156" s="289">
        <f>IF('Datos de Indicador'!K159="No dato","x",ROUND(IF('Datos de Indicador'!K159=0,0,IF(LOG('Datos de Indicador'!K159)&gt;X$302,10,IF(LOG('Datos de Indicador'!K159)&lt;X$301,0,10-(X$302-LOG('Datos de Indicador'!K159))/(X$302-X$301)*10))),1))</f>
        <v>0</v>
      </c>
      <c r="Y156" s="310">
        <f>IF('Datos de Indicador'!K159="No dato","x",IF('Datos de Indicador'!K159="No dato","x", ('Datos de Indicador'!K159)/'Datos de Indicador'!AX159))</f>
        <v>0</v>
      </c>
      <c r="Z156" s="289">
        <f t="shared" si="44"/>
        <v>0</v>
      </c>
      <c r="AA156" s="291">
        <f t="shared" si="45"/>
        <v>0</v>
      </c>
      <c r="AB156" s="155">
        <f t="shared" si="46"/>
        <v>0</v>
      </c>
      <c r="AC156" s="155">
        <v>0</v>
      </c>
      <c r="AD156" s="155">
        <f t="shared" si="47"/>
        <v>0</v>
      </c>
      <c r="AE156" s="155">
        <v>-0.50168001651763905</v>
      </c>
      <c r="AF156" s="155">
        <f t="shared" si="48"/>
        <v>0.50168001651763905</v>
      </c>
      <c r="AG156" s="155">
        <f t="shared" si="49"/>
        <v>6.2623599223389199</v>
      </c>
      <c r="AH156" s="159">
        <f t="shared" si="50"/>
        <v>4.3770599870564864</v>
      </c>
      <c r="AI156" s="12"/>
      <c r="AJ156" s="12"/>
      <c r="AK156" s="12"/>
    </row>
    <row r="157" spans="1:37">
      <c r="A157" s="48" t="s">
        <v>249</v>
      </c>
      <c r="B157" s="46" t="s">
        <v>256</v>
      </c>
      <c r="C157" s="160">
        <v>1012</v>
      </c>
      <c r="D157" s="285">
        <f>IF('Datos de Indicador'!E160="No dato","x",ROUND(IF('Datos de Indicador'!E160=0,0,IF(LOG('Datos de Indicador'!E160)&gt;D$302,10,IF(LOG('Datos de Indicador'!E160)&lt;D$301,0,10-(D$302-LOG('Datos de Indicador'!E160))/(D$302-D$301)*10))),1))</f>
        <v>10</v>
      </c>
      <c r="E157" s="153">
        <f>IF('Datos de Indicador'!E160="No dato","x",IF('Datos de Indicador'!E160="No dato","x", ('Datos de Indicador'!E160)/'Datos de Indicador'!AX160))</f>
        <v>0.10926996948228801</v>
      </c>
      <c r="F157" s="154">
        <f t="shared" si="34"/>
        <v>10</v>
      </c>
      <c r="G157" s="155">
        <f t="shared" si="35"/>
        <v>10</v>
      </c>
      <c r="H157" s="285">
        <f>IF('Datos de Indicador'!F160="No dato","x",ROUND(IF('Datos de Indicador'!F160=0,0,IF(LOG('Datos de Indicador'!F160*1/40)&gt;H$302,10,IF(LOG('Datos de Indicador'!F160*1/40)&lt;H$301,0,10-(H$302-LOG('Datos de Indicador'!F160*1/40))/(H$302-H$301)*10))),1))</f>
        <v>0</v>
      </c>
      <c r="I157" s="153">
        <f>IF('Datos de Indicador'!F160="No dato","x",IF('Datos de Indicador'!F160="No dato","x",( 'Datos de Indicador'!F160*1/40)/'Datos de Indicador'!AX160))</f>
        <v>0</v>
      </c>
      <c r="J157" s="154">
        <f t="shared" si="36"/>
        <v>0</v>
      </c>
      <c r="K157" s="156">
        <f t="shared" si="37"/>
        <v>0</v>
      </c>
      <c r="L157" s="286">
        <f>IF('Datos de Indicador'!G160="No dato","x",ROUND(IF('Datos de Indicador'!G160=0,0,IF(LOG('Datos de Indicador'!G160)&gt;L$302,10,IF(LOG('Datos de Indicador'!G160)&lt;L$301,0,10-(L$302-LOG('Datos de Indicador'!G160))/(L$302-L$301)*10))),1))</f>
        <v>0</v>
      </c>
      <c r="M157" s="157">
        <f>IF('Datos de Indicador'!G160="No dato","x",IF('Datos de Indicador'!G160="No dato","x", 'Datos de Indicador'!G160/'Datos de Indicador'!AX160))</f>
        <v>0</v>
      </c>
      <c r="N157" s="158">
        <f t="shared" si="38"/>
        <v>0</v>
      </c>
      <c r="O157" s="156">
        <f t="shared" si="39"/>
        <v>0</v>
      </c>
      <c r="P157" s="155">
        <f t="shared" si="40"/>
        <v>0</v>
      </c>
      <c r="Q157" s="285">
        <f>IF('Datos de Indicador'!I160="No dato","x",ROUND(IF('Datos de Indicador'!I160=0,0,IF(LOG('Datos de Indicador'!I160)&gt;Q$302,10,IF(LOG('Datos de Indicador'!I160)&lt;Q$301,0,10-(Q$302-LOG('Datos de Indicador'!I160))/(Q$302-Q$301)*10))),1))</f>
        <v>0</v>
      </c>
      <c r="R157" s="153">
        <f>IF('Datos de Indicador'!I160="No dato","x",IF('Datos de Indicador'!I160="No dato","x",( 'Datos de Indicador'!I160)/'Datos de Indicador'!AX160))</f>
        <v>0</v>
      </c>
      <c r="S157" s="154">
        <f t="shared" si="41"/>
        <v>0</v>
      </c>
      <c r="T157" s="289">
        <f>IF('Datos de Indicador'!J160="No dato","x",ROUND(IF('Datos de Indicador'!J160=0,0,IF(LOG('Datos de Indicador'!J160)&gt;T$302,10,IF(LOG('Datos de Indicador'!J160)&lt;T$301,0,10-(T$302-LOG('Datos de Indicador'!J160))/(T$302-T$301)*10))),1))</f>
        <v>10</v>
      </c>
      <c r="U157" s="307">
        <f>IF('Datos de Indicador'!J160="No dato","x",IF('Datos de Indicador'!J160="No dato","x", ('Datos de Indicador'!J160)/'Datos de Indicador'!AX160))</f>
        <v>3.391113833079827E-4</v>
      </c>
      <c r="V157" s="289">
        <f t="shared" si="42"/>
        <v>10</v>
      </c>
      <c r="W157" s="292">
        <f t="shared" si="43"/>
        <v>10</v>
      </c>
      <c r="X157" s="289">
        <f>IF('Datos de Indicador'!K160="No dato","x",ROUND(IF('Datos de Indicador'!K160=0,0,IF(LOG('Datos de Indicador'!K160)&gt;X$302,10,IF(LOG('Datos de Indicador'!K160)&lt;X$301,0,10-(X$302-LOG('Datos de Indicador'!K160))/(X$302-X$301)*10))),1))</f>
        <v>0</v>
      </c>
      <c r="Y157" s="310">
        <f>IF('Datos de Indicador'!K160="No dato","x",IF('Datos de Indicador'!K160="No dato","x", ('Datos de Indicador'!K160)/'Datos de Indicador'!AX160))</f>
        <v>0</v>
      </c>
      <c r="Z157" s="289">
        <f t="shared" si="44"/>
        <v>0</v>
      </c>
      <c r="AA157" s="291">
        <f t="shared" si="45"/>
        <v>0</v>
      </c>
      <c r="AB157" s="155">
        <f t="shared" si="46"/>
        <v>0</v>
      </c>
      <c r="AC157" s="155">
        <v>0</v>
      </c>
      <c r="AD157" s="155">
        <f t="shared" si="47"/>
        <v>0</v>
      </c>
      <c r="AE157" s="155">
        <v>-0.44040000438690202</v>
      </c>
      <c r="AF157" s="155">
        <f t="shared" si="48"/>
        <v>0.44040000438690202</v>
      </c>
      <c r="AG157" s="155">
        <f t="shared" si="49"/>
        <v>4.7626043728598884</v>
      </c>
      <c r="AH157" s="159">
        <f t="shared" si="50"/>
        <v>4.1271007288099817</v>
      </c>
      <c r="AI157" s="12"/>
      <c r="AJ157" s="12"/>
      <c r="AK157" s="12"/>
    </row>
    <row r="158" spans="1:37">
      <c r="A158" s="48" t="s">
        <v>249</v>
      </c>
      <c r="B158" s="46" t="s">
        <v>257</v>
      </c>
      <c r="C158" s="160">
        <v>1013</v>
      </c>
      <c r="D158" s="285">
        <f>IF('Datos de Indicador'!E161="No dato","x",ROUND(IF('Datos de Indicador'!E161=0,0,IF(LOG('Datos de Indicador'!E161)&gt;D$302,10,IF(LOG('Datos de Indicador'!E161)&lt;D$301,0,10-(D$302-LOG('Datos de Indicador'!E161))/(D$302-D$301)*10))),1))</f>
        <v>10</v>
      </c>
      <c r="E158" s="153">
        <f>IF('Datos de Indicador'!E161="No dato","x",IF('Datos de Indicador'!E161="No dato","x", ('Datos de Indicador'!E161)/'Datos de Indicador'!AX161))</f>
        <v>6.934035365891712E-4</v>
      </c>
      <c r="F158" s="154">
        <f t="shared" si="34"/>
        <v>10</v>
      </c>
      <c r="G158" s="155">
        <f t="shared" si="35"/>
        <v>10</v>
      </c>
      <c r="H158" s="285">
        <f>IF('Datos de Indicador'!F161="No dato","x",ROUND(IF('Datos de Indicador'!F161=0,0,IF(LOG('Datos de Indicador'!F161*1/40)&gt;H$302,10,IF(LOG('Datos de Indicador'!F161*1/40)&lt;H$301,0,10-(H$302-LOG('Datos de Indicador'!F161*1/40))/(H$302-H$301)*10))),1))</f>
        <v>0</v>
      </c>
      <c r="I158" s="153">
        <f>IF('Datos de Indicador'!F161="No dato","x",IF('Datos de Indicador'!F161="No dato","x",( 'Datos de Indicador'!F161*1/40)/'Datos de Indicador'!AX161))</f>
        <v>0</v>
      </c>
      <c r="J158" s="154">
        <f t="shared" si="36"/>
        <v>0</v>
      </c>
      <c r="K158" s="156">
        <f t="shared" si="37"/>
        <v>0</v>
      </c>
      <c r="L158" s="286">
        <f>IF('Datos de Indicador'!G161="No dato","x",ROUND(IF('Datos de Indicador'!G161=0,0,IF(LOG('Datos de Indicador'!G161)&gt;L$302,10,IF(LOG('Datos de Indicador'!G161)&lt;L$301,0,10-(L$302-LOG('Datos de Indicador'!G161))/(L$302-L$301)*10))),1))</f>
        <v>0</v>
      </c>
      <c r="M158" s="157">
        <f>IF('Datos de Indicador'!G161="No dato","x",IF('Datos de Indicador'!G161="No dato","x", 'Datos de Indicador'!G161/'Datos de Indicador'!AX161))</f>
        <v>0</v>
      </c>
      <c r="N158" s="158">
        <f t="shared" si="38"/>
        <v>0</v>
      </c>
      <c r="O158" s="156">
        <f t="shared" si="39"/>
        <v>0</v>
      </c>
      <c r="P158" s="155">
        <f t="shared" si="40"/>
        <v>0</v>
      </c>
      <c r="Q158" s="285">
        <f>IF('Datos de Indicador'!I161="No dato","x",ROUND(IF('Datos de Indicador'!I161=0,0,IF(LOG('Datos de Indicador'!I161)&gt;Q$302,10,IF(LOG('Datos de Indicador'!I161)&lt;Q$301,0,10-(Q$302-LOG('Datos de Indicador'!I161))/(Q$302-Q$301)*10))),1))</f>
        <v>10</v>
      </c>
      <c r="R158" s="153">
        <f>IF('Datos de Indicador'!I161="No dato","x",IF('Datos de Indicador'!I161="No dato","x",( 'Datos de Indicador'!I161)/'Datos de Indicador'!AX161))</f>
        <v>0.10874878798840168</v>
      </c>
      <c r="S158" s="154">
        <f t="shared" si="41"/>
        <v>10</v>
      </c>
      <c r="T158" s="289">
        <f>IF('Datos de Indicador'!J161="No dato","x",ROUND(IF('Datos de Indicador'!J161=0,0,IF(LOG('Datos de Indicador'!J161)&gt;T$302,10,IF(LOG('Datos de Indicador'!J161)&lt;T$301,0,10-(T$302-LOG('Datos de Indicador'!J161))/(T$302-T$301)*10))),1))</f>
        <v>10</v>
      </c>
      <c r="U158" s="307">
        <f>IF('Datos de Indicador'!J161="No dato","x",IF('Datos de Indicador'!J161="No dato","x", ('Datos de Indicador'!J161)/'Datos de Indicador'!AX161))</f>
        <v>3.3865828727015117E-4</v>
      </c>
      <c r="V158" s="289">
        <f t="shared" si="42"/>
        <v>10</v>
      </c>
      <c r="W158" s="292">
        <f t="shared" si="43"/>
        <v>10</v>
      </c>
      <c r="X158" s="289">
        <f>IF('Datos de Indicador'!K161="No dato","x",ROUND(IF('Datos de Indicador'!K161=0,0,IF(LOG('Datos de Indicador'!K161)&gt;X$302,10,IF(LOG('Datos de Indicador'!K161)&lt;X$301,0,10-(X$302-LOG('Datos de Indicador'!K161))/(X$302-X$301)*10))),1))</f>
        <v>0</v>
      </c>
      <c r="Y158" s="310">
        <f>IF('Datos de Indicador'!K161="No dato","x",IF('Datos de Indicador'!K161="No dato","x", ('Datos de Indicador'!K161)/'Datos de Indicador'!AX161))</f>
        <v>0</v>
      </c>
      <c r="Z158" s="289">
        <f t="shared" si="44"/>
        <v>0</v>
      </c>
      <c r="AA158" s="291">
        <f t="shared" si="45"/>
        <v>0</v>
      </c>
      <c r="AB158" s="155">
        <f t="shared" si="46"/>
        <v>10</v>
      </c>
      <c r="AC158" s="155">
        <v>0</v>
      </c>
      <c r="AD158" s="155">
        <f t="shared" si="47"/>
        <v>0</v>
      </c>
      <c r="AE158" s="155">
        <v>-0.62019997835159302</v>
      </c>
      <c r="AF158" s="155">
        <f t="shared" si="48"/>
        <v>0.62019997835159302</v>
      </c>
      <c r="AG158" s="155">
        <f t="shared" si="49"/>
        <v>9.1629952894680127</v>
      </c>
      <c r="AH158" s="159">
        <f t="shared" si="50"/>
        <v>4.8604992149113357</v>
      </c>
      <c r="AI158" s="12"/>
      <c r="AJ158" s="12"/>
      <c r="AK158" s="12"/>
    </row>
    <row r="159" spans="1:37">
      <c r="A159" s="48" t="s">
        <v>249</v>
      </c>
      <c r="B159" s="46" t="s">
        <v>234</v>
      </c>
      <c r="C159" s="160">
        <v>1014</v>
      </c>
      <c r="D159" s="285">
        <f>IF('Datos de Indicador'!E162="No dato","x",ROUND(IF('Datos de Indicador'!E162=0,0,IF(LOG('Datos de Indicador'!E162)&gt;D$302,10,IF(LOG('Datos de Indicador'!E162)&lt;D$301,0,10-(D$302-LOG('Datos de Indicador'!E162))/(D$302-D$301)*10))),1))</f>
        <v>10</v>
      </c>
      <c r="E159" s="153">
        <f>IF('Datos de Indicador'!E162="No dato","x",IF('Datos de Indicador'!E162="No dato","x", ('Datos de Indicador'!E162)/'Datos de Indicador'!AX162))</f>
        <v>1.6421364058926913E-2</v>
      </c>
      <c r="F159" s="154">
        <f t="shared" si="34"/>
        <v>10</v>
      </c>
      <c r="G159" s="155">
        <f t="shared" si="35"/>
        <v>10</v>
      </c>
      <c r="H159" s="285">
        <f>IF('Datos de Indicador'!F162="No dato","x",ROUND(IF('Datos de Indicador'!F162=0,0,IF(LOG('Datos de Indicador'!F162*1/40)&gt;H$302,10,IF(LOG('Datos de Indicador'!F162*1/40)&lt;H$301,0,10-(H$302-LOG('Datos de Indicador'!F162*1/40))/(H$302-H$301)*10))),1))</f>
        <v>0</v>
      </c>
      <c r="I159" s="153">
        <f>IF('Datos de Indicador'!F162="No dato","x",IF('Datos de Indicador'!F162="No dato","x",( 'Datos de Indicador'!F162*1/40)/'Datos de Indicador'!AX162))</f>
        <v>0</v>
      </c>
      <c r="J159" s="154">
        <f t="shared" si="36"/>
        <v>0</v>
      </c>
      <c r="K159" s="156">
        <f t="shared" si="37"/>
        <v>0</v>
      </c>
      <c r="L159" s="286">
        <f>IF('Datos de Indicador'!G162="No dato","x",ROUND(IF('Datos de Indicador'!G162=0,0,IF(LOG('Datos de Indicador'!G162)&gt;L$302,10,IF(LOG('Datos de Indicador'!G162)&lt;L$301,0,10-(L$302-LOG('Datos de Indicador'!G162))/(L$302-L$301)*10))),1))</f>
        <v>0</v>
      </c>
      <c r="M159" s="157">
        <f>IF('Datos de Indicador'!G162="No dato","x",IF('Datos de Indicador'!G162="No dato","x", 'Datos de Indicador'!G162/'Datos de Indicador'!AX162))</f>
        <v>0</v>
      </c>
      <c r="N159" s="158">
        <f t="shared" si="38"/>
        <v>0</v>
      </c>
      <c r="O159" s="156">
        <f t="shared" si="39"/>
        <v>0</v>
      </c>
      <c r="P159" s="155">
        <f t="shared" si="40"/>
        <v>0</v>
      </c>
      <c r="Q159" s="285">
        <f>IF('Datos de Indicador'!I162="No dato","x",ROUND(IF('Datos de Indicador'!I162=0,0,IF(LOG('Datos de Indicador'!I162)&gt;Q$302,10,IF(LOG('Datos de Indicador'!I162)&lt;Q$301,0,10-(Q$302-LOG('Datos de Indicador'!I162))/(Q$302-Q$301)*10))),1))</f>
        <v>0</v>
      </c>
      <c r="R159" s="153">
        <f>IF('Datos de Indicador'!I162="No dato","x",IF('Datos de Indicador'!I162="No dato","x",( 'Datos de Indicador'!I162)/'Datos de Indicador'!AX162))</f>
        <v>0</v>
      </c>
      <c r="S159" s="154">
        <f t="shared" si="41"/>
        <v>0</v>
      </c>
      <c r="T159" s="289">
        <f>IF('Datos de Indicador'!J162="No dato","x",ROUND(IF('Datos de Indicador'!J162=0,0,IF(LOG('Datos de Indicador'!J162)&gt;T$302,10,IF(LOG('Datos de Indicador'!J162)&lt;T$301,0,10-(T$302-LOG('Datos de Indicador'!J162))/(T$302-T$301)*10))),1))</f>
        <v>10</v>
      </c>
      <c r="U159" s="307">
        <f>IF('Datos de Indicador'!J162="No dato","x",IF('Datos de Indicador'!J162="No dato","x", ('Datos de Indicador'!J162)/'Datos de Indicador'!AX162))</f>
        <v>3.6422856910204991E-4</v>
      </c>
      <c r="V159" s="289">
        <f t="shared" si="42"/>
        <v>10</v>
      </c>
      <c r="W159" s="292">
        <f t="shared" si="43"/>
        <v>10</v>
      </c>
      <c r="X159" s="289">
        <f>IF('Datos de Indicador'!K162="No dato","x",ROUND(IF('Datos de Indicador'!K162=0,0,IF(LOG('Datos de Indicador'!K162)&gt;X$302,10,IF(LOG('Datos de Indicador'!K162)&lt;X$301,0,10-(X$302-LOG('Datos de Indicador'!K162))/(X$302-X$301)*10))),1))</f>
        <v>0</v>
      </c>
      <c r="Y159" s="310">
        <f>IF('Datos de Indicador'!K162="No dato","x",IF('Datos de Indicador'!K162="No dato","x", ('Datos de Indicador'!K162)/'Datos de Indicador'!AX162))</f>
        <v>0</v>
      </c>
      <c r="Z159" s="289">
        <f t="shared" si="44"/>
        <v>0</v>
      </c>
      <c r="AA159" s="291">
        <f t="shared" si="45"/>
        <v>0</v>
      </c>
      <c r="AB159" s="155">
        <f t="shared" si="46"/>
        <v>0</v>
      </c>
      <c r="AC159" s="155">
        <v>0</v>
      </c>
      <c r="AD159" s="155">
        <f t="shared" si="47"/>
        <v>0</v>
      </c>
      <c r="AE159" s="155">
        <v>-0.51991999149322499</v>
      </c>
      <c r="AF159" s="155">
        <f t="shared" si="48"/>
        <v>0.51991999149322499</v>
      </c>
      <c r="AG159" s="155">
        <f t="shared" si="49"/>
        <v>6.7087616566210952</v>
      </c>
      <c r="AH159" s="159">
        <f t="shared" si="50"/>
        <v>4.451460276103516</v>
      </c>
      <c r="AI159" s="12"/>
      <c r="AJ159" s="12"/>
      <c r="AK159" s="12"/>
    </row>
    <row r="160" spans="1:37">
      <c r="A160" s="48" t="s">
        <v>249</v>
      </c>
      <c r="B160" s="46" t="s">
        <v>236</v>
      </c>
      <c r="C160" s="160">
        <v>1015</v>
      </c>
      <c r="D160" s="285">
        <f>IF('Datos de Indicador'!E163="No dato","x",ROUND(IF('Datos de Indicador'!E163=0,0,IF(LOG('Datos de Indicador'!E163)&gt;D$302,10,IF(LOG('Datos de Indicador'!E163)&lt;D$301,0,10-(D$302-LOG('Datos de Indicador'!E163))/(D$302-D$301)*10))),1))</f>
        <v>0</v>
      </c>
      <c r="E160" s="153">
        <f>IF('Datos de Indicador'!E163="No dato","x",IF('Datos de Indicador'!E163="No dato","x", ('Datos de Indicador'!E163)/'Datos de Indicador'!AX163))</f>
        <v>0</v>
      </c>
      <c r="F160" s="154">
        <f t="shared" si="34"/>
        <v>0</v>
      </c>
      <c r="G160" s="155">
        <f t="shared" si="35"/>
        <v>0</v>
      </c>
      <c r="H160" s="285">
        <f>IF('Datos de Indicador'!F163="No dato","x",ROUND(IF('Datos de Indicador'!F163=0,0,IF(LOG('Datos de Indicador'!F163*1/40)&gt;H$302,10,IF(LOG('Datos de Indicador'!F163*1/40)&lt;H$301,0,10-(H$302-LOG('Datos de Indicador'!F163*1/40))/(H$302-H$301)*10))),1))</f>
        <v>0</v>
      </c>
      <c r="I160" s="153">
        <f>IF('Datos de Indicador'!F163="No dato","x",IF('Datos de Indicador'!F163="No dato","x",( 'Datos de Indicador'!F163*1/40)/'Datos de Indicador'!AX163))</f>
        <v>0</v>
      </c>
      <c r="J160" s="154">
        <f t="shared" si="36"/>
        <v>0</v>
      </c>
      <c r="K160" s="156">
        <f t="shared" si="37"/>
        <v>0</v>
      </c>
      <c r="L160" s="286">
        <f>IF('Datos de Indicador'!G163="No dato","x",ROUND(IF('Datos de Indicador'!G163=0,0,IF(LOG('Datos de Indicador'!G163)&gt;L$302,10,IF(LOG('Datos de Indicador'!G163)&lt;L$301,0,10-(L$302-LOG('Datos de Indicador'!G163))/(L$302-L$301)*10))),1))</f>
        <v>0</v>
      </c>
      <c r="M160" s="157">
        <f>IF('Datos de Indicador'!G163="No dato","x",IF('Datos de Indicador'!G163="No dato","x", 'Datos de Indicador'!G163/'Datos de Indicador'!AX163))</f>
        <v>0</v>
      </c>
      <c r="N160" s="158">
        <f t="shared" si="38"/>
        <v>0</v>
      </c>
      <c r="O160" s="156">
        <f t="shared" si="39"/>
        <v>0</v>
      </c>
      <c r="P160" s="155">
        <f t="shared" si="40"/>
        <v>0</v>
      </c>
      <c r="Q160" s="285">
        <f>IF('Datos de Indicador'!I163="No dato","x",ROUND(IF('Datos de Indicador'!I163=0,0,IF(LOG('Datos de Indicador'!I163)&gt;Q$302,10,IF(LOG('Datos de Indicador'!I163)&lt;Q$301,0,10-(Q$302-LOG('Datos de Indicador'!I163))/(Q$302-Q$301)*10))),1))</f>
        <v>10</v>
      </c>
      <c r="R160" s="153">
        <f>IF('Datos de Indicador'!I163="No dato","x",IF('Datos de Indicador'!I163="No dato","x",( 'Datos de Indicador'!I163)/'Datos de Indicador'!AX163))</f>
        <v>0.10364889937467073</v>
      </c>
      <c r="S160" s="154">
        <f t="shared" si="41"/>
        <v>10</v>
      </c>
      <c r="T160" s="289">
        <f>IF('Datos de Indicador'!J163="No dato","x",ROUND(IF('Datos de Indicador'!J163=0,0,IF(LOG('Datos de Indicador'!J163)&gt;T$302,10,IF(LOG('Datos de Indicador'!J163)&lt;T$301,0,10-(T$302-LOG('Datos de Indicador'!J163))/(T$302-T$301)*10))),1))</f>
        <v>10</v>
      </c>
      <c r="U160" s="307">
        <f>IF('Datos de Indicador'!J163="No dato","x",IF('Datos de Indicador'!J163="No dato","x", ('Datos de Indicador'!J163)/'Datos de Indicador'!AX163))</f>
        <v>3.2016629635568173E-4</v>
      </c>
      <c r="V160" s="289">
        <f t="shared" si="42"/>
        <v>10</v>
      </c>
      <c r="W160" s="292">
        <f t="shared" si="43"/>
        <v>10</v>
      </c>
      <c r="X160" s="289">
        <f>IF('Datos de Indicador'!K163="No dato","x",ROUND(IF('Datos de Indicador'!K163=0,0,IF(LOG('Datos de Indicador'!K163)&gt;X$302,10,IF(LOG('Datos de Indicador'!K163)&lt;X$301,0,10-(X$302-LOG('Datos de Indicador'!K163))/(X$302-X$301)*10))),1))</f>
        <v>0</v>
      </c>
      <c r="Y160" s="310">
        <f>IF('Datos de Indicador'!K163="No dato","x",IF('Datos de Indicador'!K163="No dato","x", ('Datos de Indicador'!K163)/'Datos de Indicador'!AX163))</f>
        <v>0</v>
      </c>
      <c r="Z160" s="289">
        <f t="shared" si="44"/>
        <v>0</v>
      </c>
      <c r="AA160" s="291">
        <f t="shared" si="45"/>
        <v>0</v>
      </c>
      <c r="AB160" s="155">
        <f t="shared" si="46"/>
        <v>10</v>
      </c>
      <c r="AC160" s="155">
        <v>0.39200001955032299</v>
      </c>
      <c r="AD160" s="155">
        <f t="shared" si="47"/>
        <v>8.3404259478792125E-2</v>
      </c>
      <c r="AE160" s="155">
        <v>-0.404000014066696</v>
      </c>
      <c r="AF160" s="155">
        <f t="shared" si="48"/>
        <v>0.404000014066696</v>
      </c>
      <c r="AG160" s="155">
        <f t="shared" si="49"/>
        <v>3.8717578213408483</v>
      </c>
      <c r="AH160" s="159">
        <f t="shared" si="50"/>
        <v>2.3258603468032732</v>
      </c>
      <c r="AI160" s="12"/>
      <c r="AJ160" s="12"/>
      <c r="AK160" s="12"/>
    </row>
    <row r="161" spans="1:37">
      <c r="A161" s="48" t="s">
        <v>249</v>
      </c>
      <c r="B161" s="46" t="s">
        <v>258</v>
      </c>
      <c r="C161" s="160">
        <v>1016</v>
      </c>
      <c r="D161" s="285">
        <f>IF('Datos de Indicador'!E164="No dato","x",ROUND(IF('Datos de Indicador'!E164=0,0,IF(LOG('Datos de Indicador'!E164)&gt;D$302,10,IF(LOG('Datos de Indicador'!E164)&lt;D$301,0,10-(D$302-LOG('Datos de Indicador'!E164))/(D$302-D$301)*10))),1))</f>
        <v>10</v>
      </c>
      <c r="E161" s="153">
        <f>IF('Datos de Indicador'!E164="No dato","x",IF('Datos de Indicador'!E164="No dato","x", ('Datos de Indicador'!E164)/'Datos de Indicador'!AX164))</f>
        <v>0.21248280598684599</v>
      </c>
      <c r="F161" s="154">
        <f t="shared" si="34"/>
        <v>10</v>
      </c>
      <c r="G161" s="155">
        <f t="shared" si="35"/>
        <v>10</v>
      </c>
      <c r="H161" s="285">
        <f>IF('Datos de Indicador'!F164="No dato","x",ROUND(IF('Datos de Indicador'!F164=0,0,IF(LOG('Datos de Indicador'!F164*1/40)&gt;H$302,10,IF(LOG('Datos de Indicador'!F164*1/40)&lt;H$301,0,10-(H$302-LOG('Datos de Indicador'!F164*1/40))/(H$302-H$301)*10))),1))</f>
        <v>0</v>
      </c>
      <c r="I161" s="153">
        <f>IF('Datos de Indicador'!F164="No dato","x",IF('Datos de Indicador'!F164="No dato","x",( 'Datos de Indicador'!F164*1/40)/'Datos de Indicador'!AX164))</f>
        <v>0</v>
      </c>
      <c r="J161" s="154">
        <f t="shared" si="36"/>
        <v>0</v>
      </c>
      <c r="K161" s="156">
        <f t="shared" si="37"/>
        <v>0</v>
      </c>
      <c r="L161" s="286">
        <f>IF('Datos de Indicador'!G164="No dato","x",ROUND(IF('Datos de Indicador'!G164=0,0,IF(LOG('Datos de Indicador'!G164)&gt;L$302,10,IF(LOG('Datos de Indicador'!G164)&lt;L$301,0,10-(L$302-LOG('Datos de Indicador'!G164))/(L$302-L$301)*10))),1))</f>
        <v>0</v>
      </c>
      <c r="M161" s="157">
        <f>IF('Datos de Indicador'!G164="No dato","x",IF('Datos de Indicador'!G164="No dato","x", 'Datos de Indicador'!G164/'Datos de Indicador'!AX164))</f>
        <v>0</v>
      </c>
      <c r="N161" s="158">
        <f t="shared" si="38"/>
        <v>0</v>
      </c>
      <c r="O161" s="156">
        <f t="shared" si="39"/>
        <v>0</v>
      </c>
      <c r="P161" s="155">
        <f t="shared" si="40"/>
        <v>0</v>
      </c>
      <c r="Q161" s="285">
        <f>IF('Datos de Indicador'!I164="No dato","x",ROUND(IF('Datos de Indicador'!I164=0,0,IF(LOG('Datos de Indicador'!I164)&gt;Q$302,10,IF(LOG('Datos de Indicador'!I164)&lt;Q$301,0,10-(Q$302-LOG('Datos de Indicador'!I164))/(Q$302-Q$301)*10))),1))</f>
        <v>10</v>
      </c>
      <c r="R161" s="153">
        <f>IF('Datos de Indicador'!I164="No dato","x",IF('Datos de Indicador'!I164="No dato","x",( 'Datos de Indicador'!I164)/'Datos de Indicador'!AX164))</f>
        <v>2.2639973060334578E-2</v>
      </c>
      <c r="S161" s="154">
        <f t="shared" si="41"/>
        <v>10</v>
      </c>
      <c r="T161" s="289">
        <f>IF('Datos de Indicador'!J164="No dato","x",ROUND(IF('Datos de Indicador'!J164=0,0,IF(LOG('Datos de Indicador'!J164)&gt;T$302,10,IF(LOG('Datos de Indicador'!J164)&lt;T$301,0,10-(T$302-LOG('Datos de Indicador'!J164))/(T$302-T$301)*10))),1))</f>
        <v>10</v>
      </c>
      <c r="U161" s="307">
        <f>IF('Datos de Indicador'!J164="No dato","x",IF('Datos de Indicador'!J164="No dato","x", ('Datos de Indicador'!J164)/'Datos de Indicador'!AX164))</f>
        <v>3.3072434596161858E-4</v>
      </c>
      <c r="V161" s="289">
        <f t="shared" si="42"/>
        <v>10</v>
      </c>
      <c r="W161" s="292">
        <f t="shared" si="43"/>
        <v>10</v>
      </c>
      <c r="X161" s="289">
        <f>IF('Datos de Indicador'!K164="No dato","x",ROUND(IF('Datos de Indicador'!K164=0,0,IF(LOG('Datos de Indicador'!K164)&gt;X$302,10,IF(LOG('Datos de Indicador'!K164)&lt;X$301,0,10-(X$302-LOG('Datos de Indicador'!K164))/(X$302-X$301)*10))),1))</f>
        <v>0</v>
      </c>
      <c r="Y161" s="310">
        <f>IF('Datos de Indicador'!K164="No dato","x",IF('Datos de Indicador'!K164="No dato","x", ('Datos de Indicador'!K164)/'Datos de Indicador'!AX164))</f>
        <v>0</v>
      </c>
      <c r="Z161" s="289">
        <f t="shared" si="44"/>
        <v>0</v>
      </c>
      <c r="AA161" s="291">
        <f t="shared" si="45"/>
        <v>0</v>
      </c>
      <c r="AB161" s="155">
        <f t="shared" si="46"/>
        <v>10</v>
      </c>
      <c r="AC161" s="155">
        <v>0</v>
      </c>
      <c r="AD161" s="155">
        <f t="shared" si="47"/>
        <v>0</v>
      </c>
      <c r="AE161" s="155">
        <v>-0.439319998025894</v>
      </c>
      <c r="AF161" s="155">
        <f t="shared" si="48"/>
        <v>0.439319998025894</v>
      </c>
      <c r="AG161" s="155">
        <f t="shared" si="49"/>
        <v>4.7361724992835779</v>
      </c>
      <c r="AH161" s="159">
        <f t="shared" si="50"/>
        <v>4.1226954165472627</v>
      </c>
      <c r="AI161" s="12"/>
      <c r="AJ161" s="12"/>
      <c r="AK161" s="12"/>
    </row>
    <row r="162" spans="1:37">
      <c r="A162" s="48" t="s">
        <v>249</v>
      </c>
      <c r="B162" s="46" t="s">
        <v>259</v>
      </c>
      <c r="C162" s="160">
        <v>1017</v>
      </c>
      <c r="D162" s="285">
        <f>IF('Datos de Indicador'!E165="No dato","x",ROUND(IF('Datos de Indicador'!E165=0,0,IF(LOG('Datos de Indicador'!E165)&gt;D$302,10,IF(LOG('Datos de Indicador'!E165)&lt;D$301,0,10-(D$302-LOG('Datos de Indicador'!E165))/(D$302-D$301)*10))),1))</f>
        <v>10</v>
      </c>
      <c r="E162" s="153">
        <f>IF('Datos de Indicador'!E165="No dato","x",IF('Datos de Indicador'!E165="No dato","x", ('Datos de Indicador'!E165)/'Datos de Indicador'!AX165))</f>
        <v>1.8616895018398145E-4</v>
      </c>
      <c r="F162" s="154">
        <f t="shared" si="34"/>
        <v>10</v>
      </c>
      <c r="G162" s="155">
        <f t="shared" si="35"/>
        <v>10</v>
      </c>
      <c r="H162" s="285">
        <f>IF('Datos de Indicador'!F165="No dato","x",ROUND(IF('Datos de Indicador'!F165=0,0,IF(LOG('Datos de Indicador'!F165*1/40)&gt;H$302,10,IF(LOG('Datos de Indicador'!F165*1/40)&lt;H$301,0,10-(H$302-LOG('Datos de Indicador'!F165*1/40))/(H$302-H$301)*10))),1))</f>
        <v>0</v>
      </c>
      <c r="I162" s="153">
        <f>IF('Datos de Indicador'!F165="No dato","x",IF('Datos de Indicador'!F165="No dato","x",( 'Datos de Indicador'!F165*1/40)/'Datos de Indicador'!AX165))</f>
        <v>0</v>
      </c>
      <c r="J162" s="154">
        <f t="shared" si="36"/>
        <v>0</v>
      </c>
      <c r="K162" s="156">
        <f t="shared" si="37"/>
        <v>0</v>
      </c>
      <c r="L162" s="286">
        <f>IF('Datos de Indicador'!G165="No dato","x",ROUND(IF('Datos de Indicador'!G165=0,0,IF(LOG('Datos de Indicador'!G165)&gt;L$302,10,IF(LOG('Datos de Indicador'!G165)&lt;L$301,0,10-(L$302-LOG('Datos de Indicador'!G165))/(L$302-L$301)*10))),1))</f>
        <v>0</v>
      </c>
      <c r="M162" s="157">
        <f>IF('Datos de Indicador'!G165="No dato","x",IF('Datos de Indicador'!G165="No dato","x", 'Datos de Indicador'!G165/'Datos de Indicador'!AX165))</f>
        <v>0</v>
      </c>
      <c r="N162" s="158">
        <f t="shared" si="38"/>
        <v>0</v>
      </c>
      <c r="O162" s="156">
        <f t="shared" si="39"/>
        <v>0</v>
      </c>
      <c r="P162" s="155">
        <f t="shared" si="40"/>
        <v>0</v>
      </c>
      <c r="Q162" s="285">
        <f>IF('Datos de Indicador'!I165="No dato","x",ROUND(IF('Datos de Indicador'!I165=0,0,IF(LOG('Datos de Indicador'!I165)&gt;Q$302,10,IF(LOG('Datos de Indicador'!I165)&lt;Q$301,0,10-(Q$302-LOG('Datos de Indicador'!I165))/(Q$302-Q$301)*10))),1))</f>
        <v>0</v>
      </c>
      <c r="R162" s="153">
        <f>IF('Datos de Indicador'!I165="No dato","x",IF('Datos de Indicador'!I165="No dato","x",( 'Datos de Indicador'!I165)/'Datos de Indicador'!AX165))</f>
        <v>0</v>
      </c>
      <c r="S162" s="154">
        <f t="shared" si="41"/>
        <v>0</v>
      </c>
      <c r="T162" s="289">
        <f>IF('Datos de Indicador'!J165="No dato","x",ROUND(IF('Datos de Indicador'!J165=0,0,IF(LOG('Datos de Indicador'!J165)&gt;T$302,10,IF(LOG('Datos de Indicador'!J165)&lt;T$301,0,10-(T$302-LOG('Datos de Indicador'!J165))/(T$302-T$301)*10))),1))</f>
        <v>10</v>
      </c>
      <c r="U162" s="307">
        <f>IF('Datos de Indicador'!J165="No dato","x",IF('Datos de Indicador'!J165="No dato","x", ('Datos de Indicador'!J165)/'Datos de Indicador'!AX165))</f>
        <v>3.6504007752075085E-4</v>
      </c>
      <c r="V162" s="289">
        <f t="shared" si="42"/>
        <v>10</v>
      </c>
      <c r="W162" s="292">
        <f t="shared" si="43"/>
        <v>10</v>
      </c>
      <c r="X162" s="289">
        <f>IF('Datos de Indicador'!K165="No dato","x",ROUND(IF('Datos de Indicador'!K165=0,0,IF(LOG('Datos de Indicador'!K165)&gt;X$302,10,IF(LOG('Datos de Indicador'!K165)&lt;X$301,0,10-(X$302-LOG('Datos de Indicador'!K165))/(X$302-X$301)*10))),1))</f>
        <v>0</v>
      </c>
      <c r="Y162" s="310">
        <f>IF('Datos de Indicador'!K165="No dato","x",IF('Datos de Indicador'!K165="No dato","x", ('Datos de Indicador'!K165)/'Datos de Indicador'!AX165))</f>
        <v>0</v>
      </c>
      <c r="Z162" s="289">
        <f t="shared" si="44"/>
        <v>0</v>
      </c>
      <c r="AA162" s="291">
        <f t="shared" si="45"/>
        <v>0</v>
      </c>
      <c r="AB162" s="155">
        <f t="shared" si="46"/>
        <v>0</v>
      </c>
      <c r="AC162" s="155">
        <v>0</v>
      </c>
      <c r="AD162" s="155">
        <f t="shared" si="47"/>
        <v>0</v>
      </c>
      <c r="AE162" s="155">
        <v>-0.61944001913070701</v>
      </c>
      <c r="AF162" s="155">
        <f t="shared" si="48"/>
        <v>0.61944001913070701</v>
      </c>
      <c r="AG162" s="155">
        <f t="shared" si="49"/>
        <v>9.1443961897082087</v>
      </c>
      <c r="AH162" s="159">
        <f t="shared" si="50"/>
        <v>4.8573993649513687</v>
      </c>
      <c r="AI162" s="12"/>
      <c r="AJ162" s="12"/>
      <c r="AK162" s="12"/>
    </row>
    <row r="163" spans="1:37">
      <c r="A163" s="49" t="s">
        <v>260</v>
      </c>
      <c r="B163" s="46" t="s">
        <v>261</v>
      </c>
      <c r="C163" s="160">
        <v>1101</v>
      </c>
      <c r="D163" s="285">
        <f>IF('Datos de Indicador'!E166="No dato","x",ROUND(IF('Datos de Indicador'!E166=0,0,IF(LOG('Datos de Indicador'!E166)&gt;D$302,10,IF(LOG('Datos de Indicador'!E166)&lt;D$301,0,10-(D$302-LOG('Datos de Indicador'!E166))/(D$302-D$301)*10))),1))</f>
        <v>10</v>
      </c>
      <c r="E163" s="153">
        <f>IF('Datos de Indicador'!E166="No dato","x",IF('Datos de Indicador'!E166="No dato","x", ('Datos de Indicador'!E166)/'Datos de Indicador'!AX166))</f>
        <v>2.3977627893033478E-3</v>
      </c>
      <c r="F163" s="154">
        <f t="shared" si="34"/>
        <v>10</v>
      </c>
      <c r="G163" s="155">
        <f t="shared" si="35"/>
        <v>10</v>
      </c>
      <c r="H163" s="285">
        <f>IF('Datos de Indicador'!F166="No dato","x",ROUND(IF('Datos de Indicador'!F166=0,0,IF(LOG('Datos de Indicador'!F166*1/40)&gt;H$302,10,IF(LOG('Datos de Indicador'!F166*1/40)&lt;H$301,0,10-(H$302-LOG('Datos de Indicador'!F166*1/40))/(H$302-H$301)*10))),1))</f>
        <v>0</v>
      </c>
      <c r="I163" s="153">
        <f>IF('Datos de Indicador'!F166="No dato","x",IF('Datos de Indicador'!F166="No dato","x",( 'Datos de Indicador'!F166*1/40)/'Datos de Indicador'!AX166))</f>
        <v>0</v>
      </c>
      <c r="J163" s="154">
        <f t="shared" si="36"/>
        <v>0</v>
      </c>
      <c r="K163" s="156">
        <f t="shared" si="37"/>
        <v>0</v>
      </c>
      <c r="L163" s="286">
        <f>IF('Datos de Indicador'!G166="No dato","x",ROUND(IF('Datos de Indicador'!G166=0,0,IF(LOG('Datos de Indicador'!G166)&gt;L$302,10,IF(LOG('Datos de Indicador'!G166)&lt;L$301,0,10-(L$302-LOG('Datos de Indicador'!G166))/(L$302-L$301)*10))),1))</f>
        <v>10</v>
      </c>
      <c r="M163" s="157">
        <f>IF('Datos de Indicador'!G166="No dato","x",IF('Datos de Indicador'!G166="No dato","x", 'Datos de Indicador'!G166/'Datos de Indicador'!AX166))</f>
        <v>0.99274073132004126</v>
      </c>
      <c r="N163" s="158">
        <f t="shared" si="38"/>
        <v>10</v>
      </c>
      <c r="O163" s="156">
        <f t="shared" si="39"/>
        <v>10</v>
      </c>
      <c r="P163" s="155">
        <f t="shared" si="40"/>
        <v>7.6</v>
      </c>
      <c r="Q163" s="285">
        <f>IF('Datos de Indicador'!I166="No dato","x",ROUND(IF('Datos de Indicador'!I166=0,0,IF(LOG('Datos de Indicador'!I166)&gt;Q$302,10,IF(LOG('Datos de Indicador'!I166)&lt;Q$301,0,10-(Q$302-LOG('Datos de Indicador'!I166))/(Q$302-Q$301)*10))),1))</f>
        <v>0</v>
      </c>
      <c r="R163" s="153">
        <f>IF('Datos de Indicador'!I166="No dato","x",IF('Datos de Indicador'!I166="No dato","x",( 'Datos de Indicador'!I166)/'Datos de Indicador'!AX166))</f>
        <v>0</v>
      </c>
      <c r="S163" s="154">
        <f t="shared" si="41"/>
        <v>0</v>
      </c>
      <c r="T163" s="289">
        <f>IF('Datos de Indicador'!J166="No dato","x",ROUND(IF('Datos de Indicador'!J166=0,0,IF(LOG('Datos de Indicador'!J166)&gt;T$302,10,IF(LOG('Datos de Indicador'!J166)&lt;T$301,0,10-(T$302-LOG('Datos de Indicador'!J166))/(T$302-T$301)*10))),1))</f>
        <v>10</v>
      </c>
      <c r="U163" s="307">
        <f>IF('Datos de Indicador'!J166="No dato","x",IF('Datos de Indicador'!J166="No dato","x", ('Datos de Indicador'!J166)/'Datos de Indicador'!AX166))</f>
        <v>3.7296088562791018E-4</v>
      </c>
      <c r="V163" s="289">
        <f t="shared" si="42"/>
        <v>10</v>
      </c>
      <c r="W163" s="292">
        <f t="shared" si="43"/>
        <v>10</v>
      </c>
      <c r="X163" s="289">
        <f>IF('Datos de Indicador'!K166="No dato","x",ROUND(IF('Datos de Indicador'!K166=0,0,IF(LOG('Datos de Indicador'!K166)&gt;X$302,10,IF(LOG('Datos de Indicador'!K166)&lt;X$301,0,10-(X$302-LOG('Datos de Indicador'!K166))/(X$302-X$301)*10))),1))</f>
        <v>0</v>
      </c>
      <c r="Y163" s="310">
        <f>IF('Datos de Indicador'!K166="No dato","x",IF('Datos de Indicador'!K166="No dato","x", ('Datos de Indicador'!K166)/'Datos de Indicador'!AX166))</f>
        <v>0</v>
      </c>
      <c r="Z163" s="289">
        <f t="shared" si="44"/>
        <v>0</v>
      </c>
      <c r="AA163" s="291">
        <f t="shared" si="45"/>
        <v>0</v>
      </c>
      <c r="AB163" s="155">
        <f t="shared" si="46"/>
        <v>0</v>
      </c>
      <c r="AC163" s="155">
        <v>3.0700001716613698</v>
      </c>
      <c r="AD163" s="155">
        <f t="shared" si="47"/>
        <v>0.65319152588539775</v>
      </c>
      <c r="AE163" s="155">
        <v>-0.45499998331069902</v>
      </c>
      <c r="AF163" s="155">
        <f t="shared" si="48"/>
        <v>0.45499998331069902</v>
      </c>
      <c r="AG163" s="155">
        <f t="shared" si="49"/>
        <v>5.1199215249277907</v>
      </c>
      <c r="AH163" s="159">
        <f t="shared" si="50"/>
        <v>5.5621855084688647</v>
      </c>
      <c r="AI163" s="12"/>
      <c r="AJ163" s="12"/>
      <c r="AK163" s="12"/>
    </row>
    <row r="164" spans="1:37">
      <c r="A164" s="49" t="s">
        <v>260</v>
      </c>
      <c r="B164" s="46" t="s">
        <v>262</v>
      </c>
      <c r="C164" s="160">
        <v>1102</v>
      </c>
      <c r="D164" s="285">
        <f>IF('Datos de Indicador'!E167="No dato","x",ROUND(IF('Datos de Indicador'!E167=0,0,IF(LOG('Datos de Indicador'!E167)&gt;D$302,10,IF(LOG('Datos de Indicador'!E167)&lt;D$301,0,10-(D$302-LOG('Datos de Indicador'!E167))/(D$302-D$301)*10))),1))</f>
        <v>0</v>
      </c>
      <c r="E164" s="153">
        <f>IF('Datos de Indicador'!E167="No dato","x",IF('Datos de Indicador'!E167="No dato","x", ('Datos de Indicador'!E167)/'Datos de Indicador'!AX167))</f>
        <v>0</v>
      </c>
      <c r="F164" s="154">
        <f t="shared" si="34"/>
        <v>0</v>
      </c>
      <c r="G164" s="155">
        <f t="shared" si="35"/>
        <v>0</v>
      </c>
      <c r="H164" s="285">
        <f>IF('Datos de Indicador'!F167="No dato","x",ROUND(IF('Datos de Indicador'!F167=0,0,IF(LOG('Datos de Indicador'!F167*1/40)&gt;H$302,10,IF(LOG('Datos de Indicador'!F167*1/40)&lt;H$301,0,10-(H$302-LOG('Datos de Indicador'!F167*1/40))/(H$302-H$301)*10))),1))</f>
        <v>10</v>
      </c>
      <c r="I164" s="153">
        <f>IF('Datos de Indicador'!F167="No dato","x",IF('Datos de Indicador'!F167="No dato","x",( 'Datos de Indicador'!F167*1/40)/'Datos de Indicador'!AX167))</f>
        <v>6.0787370918660624E-3</v>
      </c>
      <c r="J164" s="154">
        <f t="shared" si="36"/>
        <v>10</v>
      </c>
      <c r="K164" s="156">
        <f t="shared" si="37"/>
        <v>10</v>
      </c>
      <c r="L164" s="286">
        <f>IF('Datos de Indicador'!G167="No dato","x",ROUND(IF('Datos de Indicador'!G167=0,0,IF(LOG('Datos de Indicador'!G167)&gt;L$302,10,IF(LOG('Datos de Indicador'!G167)&lt;L$301,0,10-(L$302-LOG('Datos de Indicador'!G167))/(L$302-L$301)*10))),1))</f>
        <v>10</v>
      </c>
      <c r="M164" s="157">
        <f>IF('Datos de Indicador'!G167="No dato","x",IF('Datos de Indicador'!G167="No dato","x", 'Datos de Indicador'!G167/'Datos de Indicador'!AX167))</f>
        <v>0.99996143399428117</v>
      </c>
      <c r="N164" s="158">
        <f t="shared" si="38"/>
        <v>10</v>
      </c>
      <c r="O164" s="156">
        <f t="shared" si="39"/>
        <v>10</v>
      </c>
      <c r="P164" s="155">
        <f t="shared" si="40"/>
        <v>10</v>
      </c>
      <c r="Q164" s="285">
        <f>IF('Datos de Indicador'!I167="No dato","x",ROUND(IF('Datos de Indicador'!I167=0,0,IF(LOG('Datos de Indicador'!I167)&gt;Q$302,10,IF(LOG('Datos de Indicador'!I167)&lt;Q$301,0,10-(Q$302-LOG('Datos de Indicador'!I167))/(Q$302-Q$301)*10))),1))</f>
        <v>0</v>
      </c>
      <c r="R164" s="153">
        <f>IF('Datos de Indicador'!I167="No dato","x",IF('Datos de Indicador'!I167="No dato","x",( 'Datos de Indicador'!I167)/'Datos de Indicador'!AX167))</f>
        <v>0</v>
      </c>
      <c r="S164" s="154">
        <f t="shared" si="41"/>
        <v>0</v>
      </c>
      <c r="T164" s="289">
        <f>IF('Datos de Indicador'!J167="No dato","x",ROUND(IF('Datos de Indicador'!J167=0,0,IF(LOG('Datos de Indicador'!J167)&gt;T$302,10,IF(LOG('Datos de Indicador'!J167)&lt;T$301,0,10-(T$302-LOG('Datos de Indicador'!J167))/(T$302-T$301)*10))),1))</f>
        <v>10</v>
      </c>
      <c r="U164" s="307">
        <f>IF('Datos de Indicador'!J167="No dato","x",IF('Datos de Indicador'!J167="No dato","x", ('Datos de Indicador'!J167)/'Datos de Indicador'!AX167))</f>
        <v>3.2588274832375609E-4</v>
      </c>
      <c r="V164" s="289">
        <f t="shared" si="42"/>
        <v>10</v>
      </c>
      <c r="W164" s="292">
        <f t="shared" si="43"/>
        <v>10</v>
      </c>
      <c r="X164" s="289">
        <f>IF('Datos de Indicador'!K167="No dato","x",ROUND(IF('Datos de Indicador'!K167=0,0,IF(LOG('Datos de Indicador'!K167)&gt;X$302,10,IF(LOG('Datos de Indicador'!K167)&lt;X$301,0,10-(X$302-LOG('Datos de Indicador'!K167))/(X$302-X$301)*10))),1))</f>
        <v>0</v>
      </c>
      <c r="Y164" s="310">
        <f>IF('Datos de Indicador'!K167="No dato","x",IF('Datos de Indicador'!K167="No dato","x", ('Datos de Indicador'!K167)/'Datos de Indicador'!AX167))</f>
        <v>0</v>
      </c>
      <c r="Z164" s="289">
        <f t="shared" si="44"/>
        <v>0</v>
      </c>
      <c r="AA164" s="291">
        <f t="shared" si="45"/>
        <v>0</v>
      </c>
      <c r="AB164" s="155">
        <f t="shared" si="46"/>
        <v>0</v>
      </c>
      <c r="AC164" s="155">
        <v>1.96800005435943</v>
      </c>
      <c r="AD164" s="155">
        <f t="shared" si="47"/>
        <v>0.4187234158211553</v>
      </c>
      <c r="AE164" s="155">
        <v>-0.44319999217987099</v>
      </c>
      <c r="AF164" s="155">
        <f t="shared" si="48"/>
        <v>0.44319999217987099</v>
      </c>
      <c r="AG164" s="155">
        <f t="shared" si="49"/>
        <v>4.8311307501396419</v>
      </c>
      <c r="AH164" s="159">
        <f t="shared" si="50"/>
        <v>4.2083090276601327</v>
      </c>
      <c r="AI164" s="12"/>
      <c r="AJ164" s="12"/>
      <c r="AK164" s="12"/>
    </row>
    <row r="165" spans="1:37">
      <c r="A165" s="49" t="s">
        <v>260</v>
      </c>
      <c r="B165" s="46" t="s">
        <v>263</v>
      </c>
      <c r="C165" s="160">
        <v>1103</v>
      </c>
      <c r="D165" s="285">
        <f>IF('Datos de Indicador'!E168="No dato","x",ROUND(IF('Datos de Indicador'!E168=0,0,IF(LOG('Datos de Indicador'!E168)&gt;D$302,10,IF(LOG('Datos de Indicador'!E168)&lt;D$301,0,10-(D$302-LOG('Datos de Indicador'!E168))/(D$302-D$301)*10))),1))</f>
        <v>10</v>
      </c>
      <c r="E165" s="153">
        <f>IF('Datos de Indicador'!E168="No dato","x",IF('Datos de Indicador'!E168="No dato","x", ('Datos de Indicador'!E168)/'Datos de Indicador'!AX168))</f>
        <v>3.5292415307026372E-5</v>
      </c>
      <c r="F165" s="154">
        <f t="shared" si="34"/>
        <v>10</v>
      </c>
      <c r="G165" s="155">
        <f t="shared" si="35"/>
        <v>10</v>
      </c>
      <c r="H165" s="285">
        <f>IF('Datos de Indicador'!F168="No dato","x",ROUND(IF('Datos de Indicador'!F168=0,0,IF(LOG('Datos de Indicador'!F168*1/40)&gt;H$302,10,IF(LOG('Datos de Indicador'!F168*1/40)&lt;H$301,0,10-(H$302-LOG('Datos de Indicador'!F168*1/40))/(H$302-H$301)*10))),1))</f>
        <v>0</v>
      </c>
      <c r="I165" s="153">
        <f>IF('Datos de Indicador'!F168="No dato","x",IF('Datos de Indicador'!F168="No dato","x",( 'Datos de Indicador'!F168*1/40)/'Datos de Indicador'!AX168))</f>
        <v>0</v>
      </c>
      <c r="J165" s="154">
        <f t="shared" si="36"/>
        <v>0</v>
      </c>
      <c r="K165" s="156">
        <f t="shared" si="37"/>
        <v>0</v>
      </c>
      <c r="L165" s="286">
        <f>IF('Datos de Indicador'!G168="No dato","x",ROUND(IF('Datos de Indicador'!G168=0,0,IF(LOG('Datos de Indicador'!G168)&gt;L$302,10,IF(LOG('Datos de Indicador'!G168)&lt;L$301,0,10-(L$302-LOG('Datos de Indicador'!G168))/(L$302-L$301)*10))),1))</f>
        <v>10</v>
      </c>
      <c r="M165" s="157">
        <f>IF('Datos de Indicador'!G168="No dato","x",IF('Datos de Indicador'!G168="No dato","x", 'Datos de Indicador'!G168/'Datos de Indicador'!AX168))</f>
        <v>0.99992235668632456</v>
      </c>
      <c r="N165" s="158">
        <f t="shared" si="38"/>
        <v>10</v>
      </c>
      <c r="O165" s="156">
        <f t="shared" si="39"/>
        <v>10</v>
      </c>
      <c r="P165" s="155">
        <f t="shared" si="40"/>
        <v>7.6</v>
      </c>
      <c r="Q165" s="285">
        <f>IF('Datos de Indicador'!I168="No dato","x",ROUND(IF('Datos de Indicador'!I168=0,0,IF(LOG('Datos de Indicador'!I168)&gt;Q$302,10,IF(LOG('Datos de Indicador'!I168)&lt;Q$301,0,10-(Q$302-LOG('Datos de Indicador'!I168))/(Q$302-Q$301)*10))),1))</f>
        <v>0</v>
      </c>
      <c r="R165" s="153">
        <f>IF('Datos de Indicador'!I168="No dato","x",IF('Datos de Indicador'!I168="No dato","x",( 'Datos de Indicador'!I168)/'Datos de Indicador'!AX168))</f>
        <v>0</v>
      </c>
      <c r="S165" s="154">
        <f t="shared" si="41"/>
        <v>0</v>
      </c>
      <c r="T165" s="289">
        <f>IF('Datos de Indicador'!J168="No dato","x",ROUND(IF('Datos de Indicador'!J168=0,0,IF(LOG('Datos de Indicador'!J168)&gt;T$302,10,IF(LOG('Datos de Indicador'!J168)&lt;T$301,0,10-(T$302-LOG('Datos de Indicador'!J168))/(T$302-T$301)*10))),1))</f>
        <v>10</v>
      </c>
      <c r="U165" s="307">
        <f>IF('Datos de Indicador'!J168="No dato","x",IF('Datos de Indicador'!J168="No dato","x", ('Datos de Indicador'!J168)/'Datos de Indicador'!AX168))</f>
        <v>3.2369321009221907E-4</v>
      </c>
      <c r="V165" s="289">
        <f t="shared" si="42"/>
        <v>10</v>
      </c>
      <c r="W165" s="292">
        <f t="shared" si="43"/>
        <v>10</v>
      </c>
      <c r="X165" s="289">
        <f>IF('Datos de Indicador'!K168="No dato","x",ROUND(IF('Datos de Indicador'!K168=0,0,IF(LOG('Datos de Indicador'!K168)&gt;X$302,10,IF(LOG('Datos de Indicador'!K168)&lt;X$301,0,10-(X$302-LOG('Datos de Indicador'!K168))/(X$302-X$301)*10))),1))</f>
        <v>0</v>
      </c>
      <c r="Y165" s="310">
        <f>IF('Datos de Indicador'!K168="No dato","x",IF('Datos de Indicador'!K168="No dato","x", ('Datos de Indicador'!K168)/'Datos de Indicador'!AX168))</f>
        <v>0</v>
      </c>
      <c r="Z165" s="289">
        <f t="shared" si="44"/>
        <v>0</v>
      </c>
      <c r="AA165" s="291">
        <f t="shared" si="45"/>
        <v>0</v>
      </c>
      <c r="AB165" s="155">
        <f t="shared" si="46"/>
        <v>0</v>
      </c>
      <c r="AC165" s="155">
        <v>2.6860001087188698</v>
      </c>
      <c r="AD165" s="155">
        <f t="shared" si="47"/>
        <v>0.57148938483380207</v>
      </c>
      <c r="AE165" s="155">
        <v>-0.42623999714851402</v>
      </c>
      <c r="AF165" s="155">
        <f t="shared" si="48"/>
        <v>0.42623999714851402</v>
      </c>
      <c r="AG165" s="155">
        <f t="shared" si="49"/>
        <v>4.41605500548821</v>
      </c>
      <c r="AH165" s="159">
        <f t="shared" si="50"/>
        <v>5.4312573983870029</v>
      </c>
      <c r="AI165" s="12"/>
      <c r="AJ165" s="12"/>
      <c r="AK165" s="12"/>
    </row>
    <row r="166" spans="1:37">
      <c r="A166" s="49" t="s">
        <v>260</v>
      </c>
      <c r="B166" s="46" t="s">
        <v>264</v>
      </c>
      <c r="C166" s="160">
        <v>1104</v>
      </c>
      <c r="D166" s="285">
        <f>IF('Datos de Indicador'!E169="No dato","x",ROUND(IF('Datos de Indicador'!E169=0,0,IF(LOG('Datos de Indicador'!E169)&gt;D$302,10,IF(LOG('Datos de Indicador'!E169)&lt;D$301,0,10-(D$302-LOG('Datos de Indicador'!E169))/(D$302-D$301)*10))),1))</f>
        <v>10</v>
      </c>
      <c r="E166" s="153">
        <f>IF('Datos de Indicador'!E169="No dato","x",IF('Datos de Indicador'!E169="No dato","x", ('Datos de Indicador'!E169)/'Datos de Indicador'!AX169))</f>
        <v>0.12288062590576956</v>
      </c>
      <c r="F166" s="154">
        <f t="shared" si="34"/>
        <v>10</v>
      </c>
      <c r="G166" s="155">
        <f t="shared" si="35"/>
        <v>10</v>
      </c>
      <c r="H166" s="285">
        <f>IF('Datos de Indicador'!F169="No dato","x",ROUND(IF('Datos de Indicador'!F169=0,0,IF(LOG('Datos de Indicador'!F169*1/40)&gt;H$302,10,IF(LOG('Datos de Indicador'!F169*1/40)&lt;H$301,0,10-(H$302-LOG('Datos de Indicador'!F169*1/40))/(H$302-H$301)*10))),1))</f>
        <v>0</v>
      </c>
      <c r="I166" s="153">
        <f>IF('Datos de Indicador'!F169="No dato","x",IF('Datos de Indicador'!F169="No dato","x",( 'Datos de Indicador'!F169*1/40)/'Datos de Indicador'!AX169))</f>
        <v>0</v>
      </c>
      <c r="J166" s="154">
        <f t="shared" si="36"/>
        <v>0</v>
      </c>
      <c r="K166" s="156">
        <f t="shared" si="37"/>
        <v>0</v>
      </c>
      <c r="L166" s="286">
        <f>IF('Datos de Indicador'!G169="No dato","x",ROUND(IF('Datos de Indicador'!G169=0,0,IF(LOG('Datos de Indicador'!G169)&gt;L$302,10,IF(LOG('Datos de Indicador'!G169)&lt;L$301,0,10-(L$302-LOG('Datos de Indicador'!G169))/(L$302-L$301)*10))),1))</f>
        <v>10</v>
      </c>
      <c r="M166" s="157">
        <f>IF('Datos de Indicador'!G169="No dato","x",IF('Datos de Indicador'!G169="No dato","x", 'Datos de Indicador'!G169/'Datos de Indicador'!AX169))</f>
        <v>0.99976690685395198</v>
      </c>
      <c r="N166" s="158">
        <f t="shared" si="38"/>
        <v>10</v>
      </c>
      <c r="O166" s="156">
        <f t="shared" si="39"/>
        <v>10</v>
      </c>
      <c r="P166" s="155">
        <f t="shared" si="40"/>
        <v>7.6</v>
      </c>
      <c r="Q166" s="285">
        <f>IF('Datos de Indicador'!I169="No dato","x",ROUND(IF('Datos de Indicador'!I169=0,0,IF(LOG('Datos de Indicador'!I169)&gt;Q$302,10,IF(LOG('Datos de Indicador'!I169)&lt;Q$301,0,10-(Q$302-LOG('Datos de Indicador'!I169))/(Q$302-Q$301)*10))),1))</f>
        <v>0</v>
      </c>
      <c r="R166" s="153">
        <f>IF('Datos de Indicador'!I169="No dato","x",IF('Datos de Indicador'!I169="No dato","x",( 'Datos de Indicador'!I169)/'Datos de Indicador'!AX169))</f>
        <v>0</v>
      </c>
      <c r="S166" s="154">
        <f t="shared" si="41"/>
        <v>0</v>
      </c>
      <c r="T166" s="289">
        <f>IF('Datos de Indicador'!J169="No dato","x",ROUND(IF('Datos de Indicador'!J169=0,0,IF(LOG('Datos de Indicador'!J169)&gt;T$302,10,IF(LOG('Datos de Indicador'!J169)&lt;T$301,0,10-(T$302-LOG('Datos de Indicador'!J169))/(T$302-T$301)*10))),1))</f>
        <v>10</v>
      </c>
      <c r="U166" s="307">
        <f>IF('Datos de Indicador'!J169="No dato","x",IF('Datos de Indicador'!J169="No dato","x", ('Datos de Indicador'!J169)/'Datos de Indicador'!AX169))</f>
        <v>3.6408135964245534E-4</v>
      </c>
      <c r="V166" s="289">
        <f t="shared" si="42"/>
        <v>10</v>
      </c>
      <c r="W166" s="292">
        <f t="shared" si="43"/>
        <v>10</v>
      </c>
      <c r="X166" s="289">
        <f>IF('Datos de Indicador'!K169="No dato","x",ROUND(IF('Datos de Indicador'!K169=0,0,IF(LOG('Datos de Indicador'!K169)&gt;X$302,10,IF(LOG('Datos de Indicador'!K169)&lt;X$301,0,10-(X$302-LOG('Datos de Indicador'!K169))/(X$302-X$301)*10))),1))</f>
        <v>0</v>
      </c>
      <c r="Y166" s="310">
        <f>IF('Datos de Indicador'!K169="No dato","x",IF('Datos de Indicador'!K169="No dato","x", ('Datos de Indicador'!K169)/'Datos de Indicador'!AX169))</f>
        <v>0</v>
      </c>
      <c r="Z166" s="289">
        <f t="shared" si="44"/>
        <v>0</v>
      </c>
      <c r="AA166" s="291">
        <f t="shared" si="45"/>
        <v>0</v>
      </c>
      <c r="AB166" s="155">
        <f t="shared" si="46"/>
        <v>0</v>
      </c>
      <c r="AC166" s="155">
        <v>8.6500005722045898</v>
      </c>
      <c r="AD166" s="155">
        <f t="shared" si="47"/>
        <v>1.840425653660551</v>
      </c>
      <c r="AE166" s="155">
        <v>-0.37560001015663103</v>
      </c>
      <c r="AF166" s="155">
        <f t="shared" si="48"/>
        <v>0.37560001015663103</v>
      </c>
      <c r="AG166" s="155">
        <f t="shared" si="49"/>
        <v>3.1767014401757048</v>
      </c>
      <c r="AH166" s="159">
        <f t="shared" si="50"/>
        <v>5.4361878489727085</v>
      </c>
      <c r="AI166" s="12"/>
      <c r="AJ166" s="12"/>
      <c r="AK166" s="12"/>
    </row>
    <row r="167" spans="1:37">
      <c r="A167" s="48" t="s">
        <v>265</v>
      </c>
      <c r="B167" s="46" t="s">
        <v>265</v>
      </c>
      <c r="C167" s="160">
        <v>1201</v>
      </c>
      <c r="D167" s="285">
        <f>IF('Datos de Indicador'!E170="No dato","x",ROUND(IF('Datos de Indicador'!E170=0,0,IF(LOG('Datos de Indicador'!E170)&gt;D$302,10,IF(LOG('Datos de Indicador'!E170)&lt;D$301,0,10-(D$302-LOG('Datos de Indicador'!E170))/(D$302-D$301)*10))),1))</f>
        <v>10</v>
      </c>
      <c r="E167" s="153">
        <f>IF('Datos de Indicador'!E170="No dato","x",IF('Datos de Indicador'!E170="No dato","x", ('Datos de Indicador'!E170)/'Datos de Indicador'!AX170))</f>
        <v>2.0902678284975378E-2</v>
      </c>
      <c r="F167" s="154">
        <f t="shared" si="34"/>
        <v>10</v>
      </c>
      <c r="G167" s="155">
        <f t="shared" si="35"/>
        <v>10</v>
      </c>
      <c r="H167" s="285">
        <f>IF('Datos de Indicador'!F170="No dato","x",ROUND(IF('Datos de Indicador'!F170=0,0,IF(LOG('Datos de Indicador'!F170*1/40)&gt;H$302,10,IF(LOG('Datos de Indicador'!F170*1/40)&lt;H$301,0,10-(H$302-LOG('Datos de Indicador'!F170*1/40))/(H$302-H$301)*10))),1))</f>
        <v>0</v>
      </c>
      <c r="I167" s="153">
        <f>IF('Datos de Indicador'!F170="No dato","x",IF('Datos de Indicador'!F170="No dato","x",( 'Datos de Indicador'!F170*1/40)/'Datos de Indicador'!AX170))</f>
        <v>0</v>
      </c>
      <c r="J167" s="154">
        <f t="shared" si="36"/>
        <v>0</v>
      </c>
      <c r="K167" s="156">
        <f t="shared" si="37"/>
        <v>0</v>
      </c>
      <c r="L167" s="286">
        <f>IF('Datos de Indicador'!G170="No dato","x",ROUND(IF('Datos de Indicador'!G170=0,0,IF(LOG('Datos de Indicador'!G170)&gt;L$302,10,IF(LOG('Datos de Indicador'!G170)&lt;L$301,0,10-(L$302-LOG('Datos de Indicador'!G170))/(L$302-L$301)*10))),1))</f>
        <v>0</v>
      </c>
      <c r="M167" s="157">
        <f>IF('Datos de Indicador'!G170="No dato","x",IF('Datos de Indicador'!G170="No dato","x", 'Datos de Indicador'!G170/'Datos de Indicador'!AX170))</f>
        <v>0</v>
      </c>
      <c r="N167" s="158">
        <f t="shared" si="38"/>
        <v>0</v>
      </c>
      <c r="O167" s="156">
        <f t="shared" si="39"/>
        <v>0</v>
      </c>
      <c r="P167" s="155">
        <f t="shared" si="40"/>
        <v>0</v>
      </c>
      <c r="Q167" s="285">
        <f>IF('Datos de Indicador'!I170="No dato","x",ROUND(IF('Datos de Indicador'!I170=0,0,IF(LOG('Datos de Indicador'!I170)&gt;Q$302,10,IF(LOG('Datos de Indicador'!I170)&lt;Q$301,0,10-(Q$302-LOG('Datos de Indicador'!I170))/(Q$302-Q$301)*10))),1))</f>
        <v>0</v>
      </c>
      <c r="R167" s="153">
        <f>IF('Datos de Indicador'!I170="No dato","x",IF('Datos de Indicador'!I170="No dato","x",( 'Datos de Indicador'!I170)/'Datos de Indicador'!AX170))</f>
        <v>0</v>
      </c>
      <c r="S167" s="154">
        <f t="shared" si="41"/>
        <v>0</v>
      </c>
      <c r="T167" s="289">
        <f>IF('Datos de Indicador'!J170="No dato","x",ROUND(IF('Datos de Indicador'!J170=0,0,IF(LOG('Datos de Indicador'!J170)&gt;T$302,10,IF(LOG('Datos de Indicador'!J170)&lt;T$301,0,10-(T$302-LOG('Datos de Indicador'!J170))/(T$302-T$301)*10))),1))</f>
        <v>10</v>
      </c>
      <c r="U167" s="307">
        <f>IF('Datos de Indicador'!J170="No dato","x",IF('Datos de Indicador'!J170="No dato","x", ('Datos de Indicador'!J170)/'Datos de Indicador'!AX170))</f>
        <v>3.5607086037497488E-4</v>
      </c>
      <c r="V167" s="289">
        <f t="shared" si="42"/>
        <v>10</v>
      </c>
      <c r="W167" s="292">
        <f t="shared" si="43"/>
        <v>10</v>
      </c>
      <c r="X167" s="289">
        <f>IF('Datos de Indicador'!K170="No dato","x",ROUND(IF('Datos de Indicador'!K170=0,0,IF(LOG('Datos de Indicador'!K170)&gt;X$302,10,IF(LOG('Datos de Indicador'!K170)&lt;X$301,0,10-(X$302-LOG('Datos de Indicador'!K170))/(X$302-X$301)*10))),1))</f>
        <v>0</v>
      </c>
      <c r="Y167" s="310">
        <f>IF('Datos de Indicador'!K170="No dato","x",IF('Datos de Indicador'!K170="No dato","x", ('Datos de Indicador'!K170)/'Datos de Indicador'!AX170))</f>
        <v>0</v>
      </c>
      <c r="Z167" s="289">
        <f t="shared" si="44"/>
        <v>0</v>
      </c>
      <c r="AA167" s="291">
        <f t="shared" si="45"/>
        <v>0</v>
      </c>
      <c r="AB167" s="155">
        <f t="shared" si="46"/>
        <v>0</v>
      </c>
      <c r="AC167" s="155">
        <v>0</v>
      </c>
      <c r="AD167" s="155">
        <f t="shared" si="47"/>
        <v>0</v>
      </c>
      <c r="AE167" s="155">
        <v>-0.43143999576568598</v>
      </c>
      <c r="AF167" s="155">
        <f t="shared" si="48"/>
        <v>0.43143999576568598</v>
      </c>
      <c r="AG167" s="155">
        <f t="shared" si="49"/>
        <v>4.5433187985623507</v>
      </c>
      <c r="AH167" s="159">
        <f t="shared" si="50"/>
        <v>4.0905531330937253</v>
      </c>
      <c r="AI167" s="12"/>
      <c r="AJ167" s="12"/>
      <c r="AK167" s="12"/>
    </row>
    <row r="168" spans="1:37">
      <c r="A168" s="48" t="s">
        <v>265</v>
      </c>
      <c r="B168" s="46" t="s">
        <v>266</v>
      </c>
      <c r="C168" s="160">
        <v>1202</v>
      </c>
      <c r="D168" s="285">
        <f>IF('Datos de Indicador'!E171="No dato","x",ROUND(IF('Datos de Indicador'!E171=0,0,IF(LOG('Datos de Indicador'!E171)&gt;D$302,10,IF(LOG('Datos de Indicador'!E171)&lt;D$301,0,10-(D$302-LOG('Datos de Indicador'!E171))/(D$302-D$301)*10))),1))</f>
        <v>10</v>
      </c>
      <c r="E168" s="153">
        <f>IF('Datos de Indicador'!E171="No dato","x",IF('Datos de Indicador'!E171="No dato","x", ('Datos de Indicador'!E171)/'Datos de Indicador'!AX171))</f>
        <v>2.0150227092373411E-2</v>
      </c>
      <c r="F168" s="154">
        <f t="shared" si="34"/>
        <v>10</v>
      </c>
      <c r="G168" s="155">
        <f t="shared" si="35"/>
        <v>10</v>
      </c>
      <c r="H168" s="285">
        <f>IF('Datos de Indicador'!F171="No dato","x",ROUND(IF('Datos de Indicador'!F171=0,0,IF(LOG('Datos de Indicador'!F171*1/40)&gt;H$302,10,IF(LOG('Datos de Indicador'!F171*1/40)&lt;H$301,0,10-(H$302-LOG('Datos de Indicador'!F171*1/40))/(H$302-H$301)*10))),1))</f>
        <v>0</v>
      </c>
      <c r="I168" s="153">
        <f>IF('Datos de Indicador'!F171="No dato","x",IF('Datos de Indicador'!F171="No dato","x",( 'Datos de Indicador'!F171*1/40)/'Datos de Indicador'!AX171))</f>
        <v>0</v>
      </c>
      <c r="J168" s="154">
        <f t="shared" si="36"/>
        <v>0</v>
      </c>
      <c r="K168" s="156">
        <f t="shared" si="37"/>
        <v>0</v>
      </c>
      <c r="L168" s="286">
        <f>IF('Datos de Indicador'!G171="No dato","x",ROUND(IF('Datos de Indicador'!G171=0,0,IF(LOG('Datos de Indicador'!G171)&gt;L$302,10,IF(LOG('Datos de Indicador'!G171)&lt;L$301,0,10-(L$302-LOG('Datos de Indicador'!G171))/(L$302-L$301)*10))),1))</f>
        <v>0</v>
      </c>
      <c r="M168" s="157">
        <f>IF('Datos de Indicador'!G171="No dato","x",IF('Datos de Indicador'!G171="No dato","x", 'Datos de Indicador'!G171/'Datos de Indicador'!AX171))</f>
        <v>0</v>
      </c>
      <c r="N168" s="158">
        <f t="shared" si="38"/>
        <v>0</v>
      </c>
      <c r="O168" s="156">
        <f t="shared" si="39"/>
        <v>0</v>
      </c>
      <c r="P168" s="155">
        <f t="shared" si="40"/>
        <v>0</v>
      </c>
      <c r="Q168" s="285">
        <f>IF('Datos de Indicador'!I171="No dato","x",ROUND(IF('Datos de Indicador'!I171=0,0,IF(LOG('Datos de Indicador'!I171)&gt;Q$302,10,IF(LOG('Datos de Indicador'!I171)&lt;Q$301,0,10-(Q$302-LOG('Datos de Indicador'!I171))/(Q$302-Q$301)*10))),1))</f>
        <v>10</v>
      </c>
      <c r="R168" s="153">
        <f>IF('Datos de Indicador'!I171="No dato","x",IF('Datos de Indicador'!I171="No dato","x",( 'Datos de Indicador'!I171)/'Datos de Indicador'!AX171))</f>
        <v>0.11227987235551354</v>
      </c>
      <c r="S168" s="154">
        <f t="shared" si="41"/>
        <v>10</v>
      </c>
      <c r="T168" s="289">
        <f>IF('Datos de Indicador'!J171="No dato","x",ROUND(IF('Datos de Indicador'!J171=0,0,IF(LOG('Datos de Indicador'!J171)&gt;T$302,10,IF(LOG('Datos de Indicador'!J171)&lt;T$301,0,10-(T$302-LOG('Datos de Indicador'!J171))/(T$302-T$301)*10))),1))</f>
        <v>10</v>
      </c>
      <c r="U168" s="307">
        <f>IF('Datos de Indicador'!J171="No dato","x",IF('Datos de Indicador'!J171="No dato","x", ('Datos de Indicador'!J171)/'Datos de Indicador'!AX171))</f>
        <v>3.1816148040589596E-4</v>
      </c>
      <c r="V168" s="289">
        <f t="shared" si="42"/>
        <v>10</v>
      </c>
      <c r="W168" s="292">
        <f t="shared" si="43"/>
        <v>10</v>
      </c>
      <c r="X168" s="289">
        <f>IF('Datos de Indicador'!K171="No dato","x",ROUND(IF('Datos de Indicador'!K171=0,0,IF(LOG('Datos de Indicador'!K171)&gt;X$302,10,IF(LOG('Datos de Indicador'!K171)&lt;X$301,0,10-(X$302-LOG('Datos de Indicador'!K171))/(X$302-X$301)*10))),1))</f>
        <v>0</v>
      </c>
      <c r="Y168" s="310">
        <f>IF('Datos de Indicador'!K171="No dato","x",IF('Datos de Indicador'!K171="No dato","x", ('Datos de Indicador'!K171)/'Datos de Indicador'!AX171))</f>
        <v>0</v>
      </c>
      <c r="Z168" s="289">
        <f t="shared" si="44"/>
        <v>0</v>
      </c>
      <c r="AA168" s="291">
        <f t="shared" si="45"/>
        <v>0</v>
      </c>
      <c r="AB168" s="155">
        <f t="shared" si="46"/>
        <v>10</v>
      </c>
      <c r="AC168" s="155">
        <v>6.4000003039836995E-2</v>
      </c>
      <c r="AD168" s="155">
        <f t="shared" si="47"/>
        <v>1.3617021923369573E-2</v>
      </c>
      <c r="AE168" s="155">
        <v>-0.416439980268478</v>
      </c>
      <c r="AF168" s="155">
        <f t="shared" si="48"/>
        <v>0.416439980268478</v>
      </c>
      <c r="AG168" s="155">
        <f t="shared" si="49"/>
        <v>4.1762112262561546</v>
      </c>
      <c r="AH168" s="159">
        <f t="shared" si="50"/>
        <v>4.0316380413632542</v>
      </c>
      <c r="AI168" s="12"/>
      <c r="AJ168" s="12"/>
      <c r="AK168" s="12"/>
    </row>
    <row r="169" spans="1:37">
      <c r="A169" s="48" t="s">
        <v>265</v>
      </c>
      <c r="B169" s="46" t="s">
        <v>163</v>
      </c>
      <c r="C169" s="160">
        <v>1203</v>
      </c>
      <c r="D169" s="285">
        <f>IF('Datos de Indicador'!E172="No dato","x",ROUND(IF('Datos de Indicador'!E172=0,0,IF(LOG('Datos de Indicador'!E172)&gt;D$302,10,IF(LOG('Datos de Indicador'!E172)&lt;D$301,0,10-(D$302-LOG('Datos de Indicador'!E172))/(D$302-D$301)*10))),1))</f>
        <v>10</v>
      </c>
      <c r="E169" s="153">
        <f>IF('Datos de Indicador'!E172="No dato","x",IF('Datos de Indicador'!E172="No dato","x", ('Datos de Indicador'!E172)/'Datos de Indicador'!AX172))</f>
        <v>6.7473009861544891E-3</v>
      </c>
      <c r="F169" s="154">
        <f t="shared" si="34"/>
        <v>10</v>
      </c>
      <c r="G169" s="155">
        <f t="shared" si="35"/>
        <v>10</v>
      </c>
      <c r="H169" s="285">
        <f>IF('Datos de Indicador'!F172="No dato","x",ROUND(IF('Datos de Indicador'!F172=0,0,IF(LOG('Datos de Indicador'!F172*1/40)&gt;H$302,10,IF(LOG('Datos de Indicador'!F172*1/40)&lt;H$301,0,10-(H$302-LOG('Datos de Indicador'!F172*1/40))/(H$302-H$301)*10))),1))</f>
        <v>0</v>
      </c>
      <c r="I169" s="153">
        <f>IF('Datos de Indicador'!F172="No dato","x",IF('Datos de Indicador'!F172="No dato","x",( 'Datos de Indicador'!F172*1/40)/'Datos de Indicador'!AX172))</f>
        <v>0</v>
      </c>
      <c r="J169" s="154">
        <f t="shared" si="36"/>
        <v>0</v>
      </c>
      <c r="K169" s="156">
        <f t="shared" si="37"/>
        <v>0</v>
      </c>
      <c r="L169" s="286">
        <f>IF('Datos de Indicador'!G172="No dato","x",ROUND(IF('Datos de Indicador'!G172=0,0,IF(LOG('Datos de Indicador'!G172)&gt;L$302,10,IF(LOG('Datos de Indicador'!G172)&lt;L$301,0,10-(L$302-LOG('Datos de Indicador'!G172))/(L$302-L$301)*10))),1))</f>
        <v>0</v>
      </c>
      <c r="M169" s="157">
        <f>IF('Datos de Indicador'!G172="No dato","x",IF('Datos de Indicador'!G172="No dato","x", 'Datos de Indicador'!G172/'Datos de Indicador'!AX172))</f>
        <v>0</v>
      </c>
      <c r="N169" s="158">
        <f t="shared" si="38"/>
        <v>0</v>
      </c>
      <c r="O169" s="156">
        <f t="shared" si="39"/>
        <v>0</v>
      </c>
      <c r="P169" s="155">
        <f t="shared" si="40"/>
        <v>0</v>
      </c>
      <c r="Q169" s="285">
        <f>IF('Datos de Indicador'!I172="No dato","x",ROUND(IF('Datos de Indicador'!I172=0,0,IF(LOG('Datos de Indicador'!I172)&gt;Q$302,10,IF(LOG('Datos de Indicador'!I172)&lt;Q$301,0,10-(Q$302-LOG('Datos de Indicador'!I172))/(Q$302-Q$301)*10))),1))</f>
        <v>10</v>
      </c>
      <c r="R169" s="153">
        <f>IF('Datos de Indicador'!I172="No dato","x",IF('Datos de Indicador'!I172="No dato","x",( 'Datos de Indicador'!I172)/'Datos de Indicador'!AX172))</f>
        <v>8.6995548778988269E-2</v>
      </c>
      <c r="S169" s="154">
        <f t="shared" si="41"/>
        <v>10</v>
      </c>
      <c r="T169" s="289">
        <f>IF('Datos de Indicador'!J172="No dato","x",ROUND(IF('Datos de Indicador'!J172=0,0,IF(LOG('Datos de Indicador'!J172)&gt;T$302,10,IF(LOG('Datos de Indicador'!J172)&lt;T$301,0,10-(T$302-LOG('Datos de Indicador'!J172))/(T$302-T$301)*10))),1))</f>
        <v>10</v>
      </c>
      <c r="U169" s="307">
        <f>IF('Datos de Indicador'!J172="No dato","x",IF('Datos de Indicador'!J172="No dato","x", ('Datos de Indicador'!J172)/'Datos de Indicador'!AX172))</f>
        <v>3.5449917615522711E-4</v>
      </c>
      <c r="V169" s="289">
        <f t="shared" si="42"/>
        <v>10</v>
      </c>
      <c r="W169" s="292">
        <f t="shared" si="43"/>
        <v>10</v>
      </c>
      <c r="X169" s="289">
        <f>IF('Datos de Indicador'!K172="No dato","x",ROUND(IF('Datos de Indicador'!K172=0,0,IF(LOG('Datos de Indicador'!K172)&gt;X$302,10,IF(LOG('Datos de Indicador'!K172)&lt;X$301,0,10-(X$302-LOG('Datos de Indicador'!K172))/(X$302-X$301)*10))),1))</f>
        <v>0</v>
      </c>
      <c r="Y169" s="310">
        <f>IF('Datos de Indicador'!K172="No dato","x",IF('Datos de Indicador'!K172="No dato","x", ('Datos de Indicador'!K172)/'Datos de Indicador'!AX172))</f>
        <v>0</v>
      </c>
      <c r="Z169" s="289">
        <f t="shared" si="44"/>
        <v>0</v>
      </c>
      <c r="AA169" s="291">
        <f t="shared" si="45"/>
        <v>0</v>
      </c>
      <c r="AB169" s="155">
        <f t="shared" si="46"/>
        <v>10</v>
      </c>
      <c r="AC169" s="155">
        <v>1.0000000000000001E-15</v>
      </c>
      <c r="AD169" s="155">
        <f t="shared" si="47"/>
        <v>2.1276595744680853E-16</v>
      </c>
      <c r="AE169" s="155">
        <v>-0.48539999127388</v>
      </c>
      <c r="AF169" s="155">
        <f t="shared" si="48"/>
        <v>0.48539999127388</v>
      </c>
      <c r="AG169" s="155">
        <f t="shared" si="49"/>
        <v>5.863925631025527</v>
      </c>
      <c r="AH169" s="159">
        <f t="shared" si="50"/>
        <v>4.3106542718375875</v>
      </c>
      <c r="AI169" s="12"/>
      <c r="AJ169" s="12"/>
      <c r="AK169" s="12"/>
    </row>
    <row r="170" spans="1:37">
      <c r="A170" s="48" t="s">
        <v>265</v>
      </c>
      <c r="B170" s="46" t="s">
        <v>267</v>
      </c>
      <c r="C170" s="160">
        <v>1204</v>
      </c>
      <c r="D170" s="285">
        <f>IF('Datos de Indicador'!E173="No dato","x",ROUND(IF('Datos de Indicador'!E173=0,0,IF(LOG('Datos de Indicador'!E173)&gt;D$302,10,IF(LOG('Datos de Indicador'!E173)&lt;D$301,0,10-(D$302-LOG('Datos de Indicador'!E173))/(D$302-D$301)*10))),1))</f>
        <v>10</v>
      </c>
      <c r="E170" s="153">
        <f>IF('Datos de Indicador'!E173="No dato","x",IF('Datos de Indicador'!E173="No dato","x", ('Datos de Indicador'!E173)/'Datos de Indicador'!AX173))</f>
        <v>1.8354742700592751E-2</v>
      </c>
      <c r="F170" s="154">
        <f t="shared" si="34"/>
        <v>10</v>
      </c>
      <c r="G170" s="155">
        <f t="shared" si="35"/>
        <v>10</v>
      </c>
      <c r="H170" s="285">
        <f>IF('Datos de Indicador'!F173="No dato","x",ROUND(IF('Datos de Indicador'!F173=0,0,IF(LOG('Datos de Indicador'!F173*1/40)&gt;H$302,10,IF(LOG('Datos de Indicador'!F173*1/40)&lt;H$301,0,10-(H$302-LOG('Datos de Indicador'!F173*1/40))/(H$302-H$301)*10))),1))</f>
        <v>0</v>
      </c>
      <c r="I170" s="153">
        <f>IF('Datos de Indicador'!F173="No dato","x",IF('Datos de Indicador'!F173="No dato","x",( 'Datos de Indicador'!F173*1/40)/'Datos de Indicador'!AX173))</f>
        <v>0</v>
      </c>
      <c r="J170" s="154">
        <f t="shared" si="36"/>
        <v>0</v>
      </c>
      <c r="K170" s="156">
        <f t="shared" si="37"/>
        <v>0</v>
      </c>
      <c r="L170" s="286">
        <f>IF('Datos de Indicador'!G173="No dato","x",ROUND(IF('Datos de Indicador'!G173=0,0,IF(LOG('Datos de Indicador'!G173)&gt;L$302,10,IF(LOG('Datos de Indicador'!G173)&lt;L$301,0,10-(L$302-LOG('Datos de Indicador'!G173))/(L$302-L$301)*10))),1))</f>
        <v>0</v>
      </c>
      <c r="M170" s="157">
        <f>IF('Datos de Indicador'!G173="No dato","x",IF('Datos de Indicador'!G173="No dato","x", 'Datos de Indicador'!G173/'Datos de Indicador'!AX173))</f>
        <v>0</v>
      </c>
      <c r="N170" s="158">
        <f t="shared" si="38"/>
        <v>0</v>
      </c>
      <c r="O170" s="156">
        <f t="shared" si="39"/>
        <v>0</v>
      </c>
      <c r="P170" s="155">
        <f t="shared" si="40"/>
        <v>0</v>
      </c>
      <c r="Q170" s="285">
        <f>IF('Datos de Indicador'!I173="No dato","x",ROUND(IF('Datos de Indicador'!I173=0,0,IF(LOG('Datos de Indicador'!I173)&gt;Q$302,10,IF(LOG('Datos de Indicador'!I173)&lt;Q$301,0,10-(Q$302-LOG('Datos de Indicador'!I173))/(Q$302-Q$301)*10))),1))</f>
        <v>0</v>
      </c>
      <c r="R170" s="153">
        <f>IF('Datos de Indicador'!I173="No dato","x",IF('Datos de Indicador'!I173="No dato","x",( 'Datos de Indicador'!I173)/'Datos de Indicador'!AX173))</f>
        <v>0</v>
      </c>
      <c r="S170" s="154">
        <f t="shared" si="41"/>
        <v>0</v>
      </c>
      <c r="T170" s="289">
        <f>IF('Datos de Indicador'!J173="No dato","x",ROUND(IF('Datos de Indicador'!J173=0,0,IF(LOG('Datos de Indicador'!J173)&gt;T$302,10,IF(LOG('Datos de Indicador'!J173)&lt;T$301,0,10-(T$302-LOG('Datos de Indicador'!J173))/(T$302-T$301)*10))),1))</f>
        <v>10</v>
      </c>
      <c r="U170" s="307">
        <f>IF('Datos de Indicador'!J173="No dato","x",IF('Datos de Indicador'!J173="No dato","x", ('Datos de Indicador'!J173)/'Datos de Indicador'!AX173))</f>
        <v>3.8488416445556879E-4</v>
      </c>
      <c r="V170" s="289">
        <f t="shared" si="42"/>
        <v>10</v>
      </c>
      <c r="W170" s="292">
        <f t="shared" si="43"/>
        <v>10</v>
      </c>
      <c r="X170" s="289">
        <f>IF('Datos de Indicador'!K173="No dato","x",ROUND(IF('Datos de Indicador'!K173=0,0,IF(LOG('Datos de Indicador'!K173)&gt;X$302,10,IF(LOG('Datos de Indicador'!K173)&lt;X$301,0,10-(X$302-LOG('Datos de Indicador'!K173))/(X$302-X$301)*10))),1))</f>
        <v>0</v>
      </c>
      <c r="Y170" s="310">
        <f>IF('Datos de Indicador'!K173="No dato","x",IF('Datos de Indicador'!K173="No dato","x", ('Datos de Indicador'!K173)/'Datos de Indicador'!AX173))</f>
        <v>0</v>
      </c>
      <c r="Z170" s="289">
        <f t="shared" si="44"/>
        <v>0</v>
      </c>
      <c r="AA170" s="291">
        <f t="shared" si="45"/>
        <v>0</v>
      </c>
      <c r="AB170" s="155">
        <f t="shared" si="46"/>
        <v>0</v>
      </c>
      <c r="AC170" s="155">
        <v>0</v>
      </c>
      <c r="AD170" s="155">
        <f t="shared" si="47"/>
        <v>0</v>
      </c>
      <c r="AE170" s="155">
        <v>-0.27939999103546098</v>
      </c>
      <c r="AF170" s="155">
        <f t="shared" si="48"/>
        <v>0.27939999103546098</v>
      </c>
      <c r="AG170" s="155">
        <f t="shared" si="49"/>
        <v>0.82232017423928538</v>
      </c>
      <c r="AH170" s="159">
        <f t="shared" si="50"/>
        <v>3.4703866957065475</v>
      </c>
      <c r="AI170" s="12"/>
      <c r="AJ170" s="12"/>
      <c r="AK170" s="12"/>
    </row>
    <row r="171" spans="1:37">
      <c r="A171" s="48" t="s">
        <v>265</v>
      </c>
      <c r="B171" s="46" t="s">
        <v>268</v>
      </c>
      <c r="C171" s="160">
        <v>1205</v>
      </c>
      <c r="D171" s="285">
        <f>IF('Datos de Indicador'!E174="No dato","x",ROUND(IF('Datos de Indicador'!E174=0,0,IF(LOG('Datos de Indicador'!E174)&gt;D$302,10,IF(LOG('Datos de Indicador'!E174)&lt;D$301,0,10-(D$302-LOG('Datos de Indicador'!E174))/(D$302-D$301)*10))),1))</f>
        <v>10</v>
      </c>
      <c r="E171" s="153">
        <f>IF('Datos de Indicador'!E174="No dato","x",IF('Datos de Indicador'!E174="No dato","x", ('Datos de Indicador'!E174)/'Datos de Indicador'!AX174))</f>
        <v>1.072006962940464E-3</v>
      </c>
      <c r="F171" s="154">
        <f t="shared" si="34"/>
        <v>10</v>
      </c>
      <c r="G171" s="155">
        <f t="shared" si="35"/>
        <v>10</v>
      </c>
      <c r="H171" s="285">
        <f>IF('Datos de Indicador'!F174="No dato","x",ROUND(IF('Datos de Indicador'!F174=0,0,IF(LOG('Datos de Indicador'!F174*1/40)&gt;H$302,10,IF(LOG('Datos de Indicador'!F174*1/40)&lt;H$301,0,10-(H$302-LOG('Datos de Indicador'!F174*1/40))/(H$302-H$301)*10))),1))</f>
        <v>0</v>
      </c>
      <c r="I171" s="153">
        <f>IF('Datos de Indicador'!F174="No dato","x",IF('Datos de Indicador'!F174="No dato","x",( 'Datos de Indicador'!F174*1/40)/'Datos de Indicador'!AX174))</f>
        <v>0</v>
      </c>
      <c r="J171" s="154">
        <f t="shared" si="36"/>
        <v>0</v>
      </c>
      <c r="K171" s="156">
        <f t="shared" si="37"/>
        <v>0</v>
      </c>
      <c r="L171" s="286">
        <f>IF('Datos de Indicador'!G174="No dato","x",ROUND(IF('Datos de Indicador'!G174=0,0,IF(LOG('Datos de Indicador'!G174)&gt;L$302,10,IF(LOG('Datos de Indicador'!G174)&lt;L$301,0,10-(L$302-LOG('Datos de Indicador'!G174))/(L$302-L$301)*10))),1))</f>
        <v>0</v>
      </c>
      <c r="M171" s="157">
        <f>IF('Datos de Indicador'!G174="No dato","x",IF('Datos de Indicador'!G174="No dato","x", 'Datos de Indicador'!G174/'Datos de Indicador'!AX174))</f>
        <v>0</v>
      </c>
      <c r="N171" s="158">
        <f t="shared" si="38"/>
        <v>0</v>
      </c>
      <c r="O171" s="156">
        <f t="shared" si="39"/>
        <v>0</v>
      </c>
      <c r="P171" s="155">
        <f t="shared" si="40"/>
        <v>0</v>
      </c>
      <c r="Q171" s="285">
        <f>IF('Datos de Indicador'!I174="No dato","x",ROUND(IF('Datos de Indicador'!I174=0,0,IF(LOG('Datos de Indicador'!I174)&gt;Q$302,10,IF(LOG('Datos de Indicador'!I174)&lt;Q$301,0,10-(Q$302-LOG('Datos de Indicador'!I174))/(Q$302-Q$301)*10))),1))</f>
        <v>10</v>
      </c>
      <c r="R171" s="153">
        <f>IF('Datos de Indicador'!I174="No dato","x",IF('Datos de Indicador'!I174="No dato","x",( 'Datos de Indicador'!I174)/'Datos de Indicador'!AX174))</f>
        <v>2.412015666616044E-2</v>
      </c>
      <c r="S171" s="154">
        <f t="shared" si="41"/>
        <v>10</v>
      </c>
      <c r="T171" s="289">
        <f>IF('Datos de Indicador'!J174="No dato","x",ROUND(IF('Datos de Indicador'!J174=0,0,IF(LOG('Datos de Indicador'!J174)&gt;T$302,10,IF(LOG('Datos de Indicador'!J174)&lt;T$301,0,10-(T$302-LOG('Datos de Indicador'!J174))/(T$302-T$301)*10))),1))</f>
        <v>10</v>
      </c>
      <c r="U171" s="307">
        <f>IF('Datos de Indicador'!J174="No dato","x",IF('Datos de Indicador'!J174="No dato","x", ('Datos de Indicador'!J174)/'Datos de Indicador'!AX174))</f>
        <v>3.3523189169666796E-4</v>
      </c>
      <c r="V171" s="289">
        <f t="shared" si="42"/>
        <v>10</v>
      </c>
      <c r="W171" s="292">
        <f t="shared" si="43"/>
        <v>10</v>
      </c>
      <c r="X171" s="289">
        <f>IF('Datos de Indicador'!K174="No dato","x",ROUND(IF('Datos de Indicador'!K174=0,0,IF(LOG('Datos de Indicador'!K174)&gt;X$302,10,IF(LOG('Datos de Indicador'!K174)&lt;X$301,0,10-(X$302-LOG('Datos de Indicador'!K174))/(X$302-X$301)*10))),1))</f>
        <v>0</v>
      </c>
      <c r="Y171" s="310">
        <f>IF('Datos de Indicador'!K174="No dato","x",IF('Datos de Indicador'!K174="No dato","x", ('Datos de Indicador'!K174)/'Datos de Indicador'!AX174))</f>
        <v>0</v>
      </c>
      <c r="Z171" s="289">
        <f t="shared" si="44"/>
        <v>0</v>
      </c>
      <c r="AA171" s="291">
        <f t="shared" si="45"/>
        <v>0</v>
      </c>
      <c r="AB171" s="155">
        <f t="shared" si="46"/>
        <v>10</v>
      </c>
      <c r="AC171" s="155">
        <v>0</v>
      </c>
      <c r="AD171" s="155">
        <f t="shared" si="47"/>
        <v>0</v>
      </c>
      <c r="AE171" s="155">
        <v>-0.28351998329162598</v>
      </c>
      <c r="AF171" s="155">
        <f t="shared" si="48"/>
        <v>0.28351998329162598</v>
      </c>
      <c r="AG171" s="155">
        <f t="shared" si="49"/>
        <v>0.9231520937371408</v>
      </c>
      <c r="AH171" s="159">
        <f t="shared" si="50"/>
        <v>3.4871920156228566</v>
      </c>
      <c r="AI171" s="12"/>
      <c r="AJ171" s="12"/>
      <c r="AK171" s="12"/>
    </row>
    <row r="172" spans="1:37">
      <c r="A172" s="48" t="s">
        <v>265</v>
      </c>
      <c r="B172" s="46" t="s">
        <v>269</v>
      </c>
      <c r="C172" s="160">
        <v>1206</v>
      </c>
      <c r="D172" s="285">
        <f>IF('Datos de Indicador'!E175="No dato","x",ROUND(IF('Datos de Indicador'!E175=0,0,IF(LOG('Datos de Indicador'!E175)&gt;D$302,10,IF(LOG('Datos de Indicador'!E175)&lt;D$301,0,10-(D$302-LOG('Datos de Indicador'!E175))/(D$302-D$301)*10))),1))</f>
        <v>10</v>
      </c>
      <c r="E172" s="153">
        <f>IF('Datos de Indicador'!E175="No dato","x",IF('Datos de Indicador'!E175="No dato","x", ('Datos de Indicador'!E175)/'Datos de Indicador'!AX175))</f>
        <v>1.6420350013444161E-3</v>
      </c>
      <c r="F172" s="154">
        <f t="shared" si="34"/>
        <v>10</v>
      </c>
      <c r="G172" s="155">
        <f t="shared" si="35"/>
        <v>10</v>
      </c>
      <c r="H172" s="285">
        <f>IF('Datos de Indicador'!F175="No dato","x",ROUND(IF('Datos de Indicador'!F175=0,0,IF(LOG('Datos de Indicador'!F175*1/40)&gt;H$302,10,IF(LOG('Datos de Indicador'!F175*1/40)&lt;H$301,0,10-(H$302-LOG('Datos de Indicador'!F175*1/40))/(H$302-H$301)*10))),1))</f>
        <v>0</v>
      </c>
      <c r="I172" s="153">
        <f>IF('Datos de Indicador'!F175="No dato","x",IF('Datos de Indicador'!F175="No dato","x",( 'Datos de Indicador'!F175*1/40)/'Datos de Indicador'!AX175))</f>
        <v>0</v>
      </c>
      <c r="J172" s="154">
        <f t="shared" si="36"/>
        <v>0</v>
      </c>
      <c r="K172" s="156">
        <f t="shared" si="37"/>
        <v>0</v>
      </c>
      <c r="L172" s="286">
        <f>IF('Datos de Indicador'!G175="No dato","x",ROUND(IF('Datos de Indicador'!G175=0,0,IF(LOG('Datos de Indicador'!G175)&gt;L$302,10,IF(LOG('Datos de Indicador'!G175)&lt;L$301,0,10-(L$302-LOG('Datos de Indicador'!G175))/(L$302-L$301)*10))),1))</f>
        <v>0</v>
      </c>
      <c r="M172" s="157">
        <f>IF('Datos de Indicador'!G175="No dato","x",IF('Datos de Indicador'!G175="No dato","x", 'Datos de Indicador'!G175/'Datos de Indicador'!AX175))</f>
        <v>0</v>
      </c>
      <c r="N172" s="158">
        <f t="shared" si="38"/>
        <v>0</v>
      </c>
      <c r="O172" s="156">
        <f t="shared" si="39"/>
        <v>0</v>
      </c>
      <c r="P172" s="155">
        <f t="shared" si="40"/>
        <v>0</v>
      </c>
      <c r="Q172" s="285">
        <f>IF('Datos de Indicador'!I175="No dato","x",ROUND(IF('Datos de Indicador'!I175=0,0,IF(LOG('Datos de Indicador'!I175)&gt;Q$302,10,IF(LOG('Datos de Indicador'!I175)&lt;Q$301,0,10-(Q$302-LOG('Datos de Indicador'!I175))/(Q$302-Q$301)*10))),1))</f>
        <v>10</v>
      </c>
      <c r="R172" s="153">
        <f>IF('Datos de Indicador'!I175="No dato","x",IF('Datos de Indicador'!I175="No dato","x",( 'Datos de Indicador'!I175)/'Datos de Indicador'!AX175))</f>
        <v>9.0927688199447049E-2</v>
      </c>
      <c r="S172" s="154">
        <f t="shared" si="41"/>
        <v>10</v>
      </c>
      <c r="T172" s="289">
        <f>IF('Datos de Indicador'!J175="No dato","x",ROUND(IF('Datos de Indicador'!J175=0,0,IF(LOG('Datos de Indicador'!J175)&gt;T$302,10,IF(LOG('Datos de Indicador'!J175)&lt;T$301,0,10-(T$302-LOG('Datos de Indicador'!J175))/(T$302-T$301)*10))),1))</f>
        <v>10</v>
      </c>
      <c r="U172" s="307">
        <f>IF('Datos de Indicador'!J175="No dato","x",IF('Datos de Indicador'!J175="No dato","x", ('Datos de Indicador'!J175)/'Datos de Indicador'!AX175))</f>
        <v>3.2520503201626156E-4</v>
      </c>
      <c r="V172" s="289">
        <f t="shared" si="42"/>
        <v>10</v>
      </c>
      <c r="W172" s="292">
        <f t="shared" si="43"/>
        <v>10</v>
      </c>
      <c r="X172" s="289">
        <f>IF('Datos de Indicador'!K175="No dato","x",ROUND(IF('Datos de Indicador'!K175=0,0,IF(LOG('Datos de Indicador'!K175)&gt;X$302,10,IF(LOG('Datos de Indicador'!K175)&lt;X$301,0,10-(X$302-LOG('Datos de Indicador'!K175))/(X$302-X$301)*10))),1))</f>
        <v>0</v>
      </c>
      <c r="Y172" s="310">
        <f>IF('Datos de Indicador'!K175="No dato","x",IF('Datos de Indicador'!K175="No dato","x", ('Datos de Indicador'!K175)/'Datos de Indicador'!AX175))</f>
        <v>0</v>
      </c>
      <c r="Z172" s="289">
        <f t="shared" si="44"/>
        <v>0</v>
      </c>
      <c r="AA172" s="291">
        <f t="shared" si="45"/>
        <v>0</v>
      </c>
      <c r="AB172" s="155">
        <f t="shared" si="46"/>
        <v>10</v>
      </c>
      <c r="AC172" s="155">
        <v>0</v>
      </c>
      <c r="AD172" s="155">
        <f t="shared" si="47"/>
        <v>0</v>
      </c>
      <c r="AE172" s="155">
        <v>-0.64980000257492099</v>
      </c>
      <c r="AF172" s="155">
        <f t="shared" si="48"/>
        <v>0.64980000257492099</v>
      </c>
      <c r="AG172" s="155">
        <f t="shared" si="49"/>
        <v>9.8874207432185877</v>
      </c>
      <c r="AH172" s="159">
        <f t="shared" si="50"/>
        <v>4.981236790536431</v>
      </c>
      <c r="AI172" s="12"/>
      <c r="AJ172" s="12"/>
      <c r="AK172" s="12"/>
    </row>
    <row r="173" spans="1:37">
      <c r="A173" s="48" t="s">
        <v>265</v>
      </c>
      <c r="B173" s="46" t="s">
        <v>270</v>
      </c>
      <c r="C173" s="160">
        <v>1207</v>
      </c>
      <c r="D173" s="285">
        <f>IF('Datos de Indicador'!E176="No dato","x",ROUND(IF('Datos de Indicador'!E176=0,0,IF(LOG('Datos de Indicador'!E176)&gt;D$302,10,IF(LOG('Datos de Indicador'!E176)&lt;D$301,0,10-(D$302-LOG('Datos de Indicador'!E176))/(D$302-D$301)*10))),1))</f>
        <v>0</v>
      </c>
      <c r="E173" s="153">
        <f>IF('Datos de Indicador'!E176="No dato","x",IF('Datos de Indicador'!E176="No dato","x", ('Datos de Indicador'!E176)/'Datos de Indicador'!AX176))</f>
        <v>0</v>
      </c>
      <c r="F173" s="154">
        <f t="shared" si="34"/>
        <v>0</v>
      </c>
      <c r="G173" s="155">
        <f t="shared" si="35"/>
        <v>0</v>
      </c>
      <c r="H173" s="285">
        <f>IF('Datos de Indicador'!F176="No dato","x",ROUND(IF('Datos de Indicador'!F176=0,0,IF(LOG('Datos de Indicador'!F176*1/40)&gt;H$302,10,IF(LOG('Datos de Indicador'!F176*1/40)&lt;H$301,0,10-(H$302-LOG('Datos de Indicador'!F176*1/40))/(H$302-H$301)*10))),1))</f>
        <v>0</v>
      </c>
      <c r="I173" s="153">
        <f>IF('Datos de Indicador'!F176="No dato","x",IF('Datos de Indicador'!F176="No dato","x",( 'Datos de Indicador'!F176*1/40)/'Datos de Indicador'!AX176))</f>
        <v>0</v>
      </c>
      <c r="J173" s="154">
        <f t="shared" si="36"/>
        <v>0</v>
      </c>
      <c r="K173" s="156">
        <f t="shared" si="37"/>
        <v>0</v>
      </c>
      <c r="L173" s="286">
        <f>IF('Datos de Indicador'!G176="No dato","x",ROUND(IF('Datos de Indicador'!G176=0,0,IF(LOG('Datos de Indicador'!G176)&gt;L$302,10,IF(LOG('Datos de Indicador'!G176)&lt;L$301,0,10-(L$302-LOG('Datos de Indicador'!G176))/(L$302-L$301)*10))),1))</f>
        <v>0</v>
      </c>
      <c r="M173" s="157">
        <f>IF('Datos de Indicador'!G176="No dato","x",IF('Datos de Indicador'!G176="No dato","x", 'Datos de Indicador'!G176/'Datos de Indicador'!AX176))</f>
        <v>0</v>
      </c>
      <c r="N173" s="158">
        <f t="shared" si="38"/>
        <v>0</v>
      </c>
      <c r="O173" s="156">
        <f t="shared" si="39"/>
        <v>0</v>
      </c>
      <c r="P173" s="155">
        <f t="shared" si="40"/>
        <v>0</v>
      </c>
      <c r="Q173" s="285">
        <f>IF('Datos de Indicador'!I176="No dato","x",ROUND(IF('Datos de Indicador'!I176=0,0,IF(LOG('Datos de Indicador'!I176)&gt;Q$302,10,IF(LOG('Datos de Indicador'!I176)&lt;Q$301,0,10-(Q$302-LOG('Datos de Indicador'!I176))/(Q$302-Q$301)*10))),1))</f>
        <v>10</v>
      </c>
      <c r="R173" s="153">
        <f>IF('Datos de Indicador'!I176="No dato","x",IF('Datos de Indicador'!I176="No dato","x",( 'Datos de Indicador'!I176)/'Datos de Indicador'!AX176))</f>
        <v>0.12758348179005316</v>
      </c>
      <c r="S173" s="154">
        <f t="shared" si="41"/>
        <v>10</v>
      </c>
      <c r="T173" s="289">
        <f>IF('Datos de Indicador'!J176="No dato","x",ROUND(IF('Datos de Indicador'!J176=0,0,IF(LOG('Datos de Indicador'!J176)&gt;T$302,10,IF(LOG('Datos de Indicador'!J176)&lt;T$301,0,10-(T$302-LOG('Datos de Indicador'!J176))/(T$302-T$301)*10))),1))</f>
        <v>10</v>
      </c>
      <c r="U173" s="307">
        <f>IF('Datos de Indicador'!J176="No dato","x",IF('Datos de Indicador'!J176="No dato","x", ('Datos de Indicador'!J176)/'Datos de Indicador'!AX176))</f>
        <v>3.1403619218559541E-4</v>
      </c>
      <c r="V173" s="289">
        <f t="shared" si="42"/>
        <v>10</v>
      </c>
      <c r="W173" s="292">
        <f t="shared" si="43"/>
        <v>10</v>
      </c>
      <c r="X173" s="289">
        <f>IF('Datos de Indicador'!K176="No dato","x",ROUND(IF('Datos de Indicador'!K176=0,0,IF(LOG('Datos de Indicador'!K176)&gt;X$302,10,IF(LOG('Datos de Indicador'!K176)&lt;X$301,0,10-(X$302-LOG('Datos de Indicador'!K176))/(X$302-X$301)*10))),1))</f>
        <v>0</v>
      </c>
      <c r="Y173" s="310">
        <f>IF('Datos de Indicador'!K176="No dato","x",IF('Datos de Indicador'!K176="No dato","x", ('Datos de Indicador'!K176)/'Datos de Indicador'!AX176))</f>
        <v>0</v>
      </c>
      <c r="Z173" s="289">
        <f t="shared" si="44"/>
        <v>0</v>
      </c>
      <c r="AA173" s="291">
        <f t="shared" si="45"/>
        <v>0</v>
      </c>
      <c r="AB173" s="155">
        <f t="shared" si="46"/>
        <v>10</v>
      </c>
      <c r="AC173" s="155">
        <v>0.19200000166893</v>
      </c>
      <c r="AD173" s="155">
        <f t="shared" si="47"/>
        <v>4.085106418487873E-2</v>
      </c>
      <c r="AE173" s="155">
        <v>-0.46219998598098799</v>
      </c>
      <c r="AF173" s="155">
        <f t="shared" si="48"/>
        <v>0.46219998598098799</v>
      </c>
      <c r="AG173" s="155">
        <f t="shared" si="49"/>
        <v>5.2961330429345486</v>
      </c>
      <c r="AH173" s="159">
        <f t="shared" si="50"/>
        <v>2.5561640178532379</v>
      </c>
      <c r="AI173" s="12"/>
      <c r="AJ173" s="12"/>
      <c r="AK173" s="12"/>
    </row>
    <row r="174" spans="1:37">
      <c r="A174" s="48" t="s">
        <v>265</v>
      </c>
      <c r="B174" s="46" t="s">
        <v>271</v>
      </c>
      <c r="C174" s="160">
        <v>1208</v>
      </c>
      <c r="D174" s="285">
        <f>IF('Datos de Indicador'!E177="No dato","x",ROUND(IF('Datos de Indicador'!E177=0,0,IF(LOG('Datos de Indicador'!E177)&gt;D$302,10,IF(LOG('Datos de Indicador'!E177)&lt;D$301,0,10-(D$302-LOG('Datos de Indicador'!E177))/(D$302-D$301)*10))),1))</f>
        <v>10</v>
      </c>
      <c r="E174" s="153">
        <f>IF('Datos de Indicador'!E177="No dato","x",IF('Datos de Indicador'!E177="No dato","x", ('Datos de Indicador'!E177)/'Datos de Indicador'!AX177))</f>
        <v>1.0659166341358229E-3</v>
      </c>
      <c r="F174" s="154">
        <f t="shared" si="34"/>
        <v>10</v>
      </c>
      <c r="G174" s="155">
        <f t="shared" si="35"/>
        <v>10</v>
      </c>
      <c r="H174" s="285">
        <f>IF('Datos de Indicador'!F177="No dato","x",ROUND(IF('Datos de Indicador'!F177=0,0,IF(LOG('Datos de Indicador'!F177*1/40)&gt;H$302,10,IF(LOG('Datos de Indicador'!F177*1/40)&lt;H$301,0,10-(H$302-LOG('Datos de Indicador'!F177*1/40))/(H$302-H$301)*10))),1))</f>
        <v>0</v>
      </c>
      <c r="I174" s="153">
        <f>IF('Datos de Indicador'!F177="No dato","x",IF('Datos de Indicador'!F177="No dato","x",( 'Datos de Indicador'!F177*1/40)/'Datos de Indicador'!AX177))</f>
        <v>0</v>
      </c>
      <c r="J174" s="154">
        <f t="shared" si="36"/>
        <v>0</v>
      </c>
      <c r="K174" s="156">
        <f t="shared" si="37"/>
        <v>0</v>
      </c>
      <c r="L174" s="286">
        <f>IF('Datos de Indicador'!G177="No dato","x",ROUND(IF('Datos de Indicador'!G177=0,0,IF(LOG('Datos de Indicador'!G177)&gt;L$302,10,IF(LOG('Datos de Indicador'!G177)&lt;L$301,0,10-(L$302-LOG('Datos de Indicador'!G177))/(L$302-L$301)*10))),1))</f>
        <v>0</v>
      </c>
      <c r="M174" s="157">
        <f>IF('Datos de Indicador'!G177="No dato","x",IF('Datos de Indicador'!G177="No dato","x", 'Datos de Indicador'!G177/'Datos de Indicador'!AX177))</f>
        <v>0</v>
      </c>
      <c r="N174" s="158">
        <f t="shared" si="38"/>
        <v>0</v>
      </c>
      <c r="O174" s="156">
        <f t="shared" si="39"/>
        <v>0</v>
      </c>
      <c r="P174" s="155">
        <f t="shared" si="40"/>
        <v>0</v>
      </c>
      <c r="Q174" s="285">
        <f>IF('Datos de Indicador'!I177="No dato","x",ROUND(IF('Datos de Indicador'!I177=0,0,IF(LOG('Datos de Indicador'!I177)&gt;Q$302,10,IF(LOG('Datos de Indicador'!I177)&lt;Q$301,0,10-(Q$302-LOG('Datos de Indicador'!I177))/(Q$302-Q$301)*10))),1))</f>
        <v>10</v>
      </c>
      <c r="R174" s="153">
        <f>IF('Datos de Indicador'!I177="No dato","x",IF('Datos de Indicador'!I177="No dato","x",( 'Datos de Indicador'!I177)/'Datos de Indicador'!AX177))</f>
        <v>2.4533556628306485E-2</v>
      </c>
      <c r="S174" s="154">
        <f t="shared" si="41"/>
        <v>10</v>
      </c>
      <c r="T174" s="289">
        <f>IF('Datos de Indicador'!J177="No dato","x",ROUND(IF('Datos de Indicador'!J177=0,0,IF(LOG('Datos de Indicador'!J177)&gt;T$302,10,IF(LOG('Datos de Indicador'!J177)&lt;T$301,0,10-(T$302-LOG('Datos de Indicador'!J177))/(T$302-T$301)*10))),1))</f>
        <v>10</v>
      </c>
      <c r="U174" s="307">
        <f>IF('Datos de Indicador'!J177="No dato","x",IF('Datos de Indicador'!J177="No dato","x", ('Datos de Indicador'!J177)/'Datos de Indicador'!AX177))</f>
        <v>3.4665705827278872E-4</v>
      </c>
      <c r="V174" s="289">
        <f t="shared" si="42"/>
        <v>10</v>
      </c>
      <c r="W174" s="292">
        <f t="shared" si="43"/>
        <v>10</v>
      </c>
      <c r="X174" s="289">
        <f>IF('Datos de Indicador'!K177="No dato","x",ROUND(IF('Datos de Indicador'!K177=0,0,IF(LOG('Datos de Indicador'!K177)&gt;X$302,10,IF(LOG('Datos de Indicador'!K177)&lt;X$301,0,10-(X$302-LOG('Datos de Indicador'!K177))/(X$302-X$301)*10))),1))</f>
        <v>0</v>
      </c>
      <c r="Y174" s="310">
        <f>IF('Datos de Indicador'!K177="No dato","x",IF('Datos de Indicador'!K177="No dato","x", ('Datos de Indicador'!K177)/'Datos de Indicador'!AX177))</f>
        <v>0</v>
      </c>
      <c r="Z174" s="289">
        <f t="shared" si="44"/>
        <v>0</v>
      </c>
      <c r="AA174" s="291">
        <f t="shared" si="45"/>
        <v>0</v>
      </c>
      <c r="AB174" s="155">
        <f t="shared" si="46"/>
        <v>10</v>
      </c>
      <c r="AC174" s="155">
        <v>0</v>
      </c>
      <c r="AD174" s="155">
        <f t="shared" si="47"/>
        <v>0</v>
      </c>
      <c r="AE174" s="155">
        <v>-0.42539998888969399</v>
      </c>
      <c r="AF174" s="155">
        <f t="shared" si="48"/>
        <v>0.42539998888969399</v>
      </c>
      <c r="AG174" s="155">
        <f t="shared" si="49"/>
        <v>4.3954968005536905</v>
      </c>
      <c r="AH174" s="159">
        <f t="shared" si="50"/>
        <v>4.0659161334256151</v>
      </c>
      <c r="AI174" s="12"/>
      <c r="AJ174" s="12"/>
      <c r="AK174" s="12"/>
    </row>
    <row r="175" spans="1:37">
      <c r="A175" s="48" t="s">
        <v>265</v>
      </c>
      <c r="B175" s="46" t="s">
        <v>272</v>
      </c>
      <c r="C175" s="160">
        <v>1209</v>
      </c>
      <c r="D175" s="285">
        <f>IF('Datos de Indicador'!E178="No dato","x",ROUND(IF('Datos de Indicador'!E178=0,0,IF(LOG('Datos de Indicador'!E178)&gt;D$302,10,IF(LOG('Datos de Indicador'!E178)&lt;D$301,0,10-(D$302-LOG('Datos de Indicador'!E178))/(D$302-D$301)*10))),1))</f>
        <v>0</v>
      </c>
      <c r="E175" s="153">
        <f>IF('Datos de Indicador'!E178="No dato","x",IF('Datos de Indicador'!E178="No dato","x", ('Datos de Indicador'!E178)/'Datos de Indicador'!AX178))</f>
        <v>0</v>
      </c>
      <c r="F175" s="154">
        <f t="shared" si="34"/>
        <v>0</v>
      </c>
      <c r="G175" s="155">
        <f t="shared" si="35"/>
        <v>0</v>
      </c>
      <c r="H175" s="285">
        <f>IF('Datos de Indicador'!F178="No dato","x",ROUND(IF('Datos de Indicador'!F178=0,0,IF(LOG('Datos de Indicador'!F178*1/40)&gt;H$302,10,IF(LOG('Datos de Indicador'!F178*1/40)&lt;H$301,0,10-(H$302-LOG('Datos de Indicador'!F178*1/40))/(H$302-H$301)*10))),1))</f>
        <v>0</v>
      </c>
      <c r="I175" s="153">
        <f>IF('Datos de Indicador'!F178="No dato","x",IF('Datos de Indicador'!F178="No dato","x",( 'Datos de Indicador'!F178*1/40)/'Datos de Indicador'!AX178))</f>
        <v>0</v>
      </c>
      <c r="J175" s="154">
        <f t="shared" si="36"/>
        <v>0</v>
      </c>
      <c r="K175" s="156">
        <f t="shared" si="37"/>
        <v>0</v>
      </c>
      <c r="L175" s="286">
        <f>IF('Datos de Indicador'!G178="No dato","x",ROUND(IF('Datos de Indicador'!G178=0,0,IF(LOG('Datos de Indicador'!G178)&gt;L$302,10,IF(LOG('Datos de Indicador'!G178)&lt;L$301,0,10-(L$302-LOG('Datos de Indicador'!G178))/(L$302-L$301)*10))),1))</f>
        <v>0</v>
      </c>
      <c r="M175" s="157">
        <f>IF('Datos de Indicador'!G178="No dato","x",IF('Datos de Indicador'!G178="No dato","x", 'Datos de Indicador'!G178/'Datos de Indicador'!AX178))</f>
        <v>0</v>
      </c>
      <c r="N175" s="158">
        <f t="shared" si="38"/>
        <v>0</v>
      </c>
      <c r="O175" s="156">
        <f t="shared" si="39"/>
        <v>0</v>
      </c>
      <c r="P175" s="155">
        <f t="shared" si="40"/>
        <v>0</v>
      </c>
      <c r="Q175" s="285">
        <f>IF('Datos de Indicador'!I178="No dato","x",ROUND(IF('Datos de Indicador'!I178=0,0,IF(LOG('Datos de Indicador'!I178)&gt;Q$302,10,IF(LOG('Datos de Indicador'!I178)&lt;Q$301,0,10-(Q$302-LOG('Datos de Indicador'!I178))/(Q$302-Q$301)*10))),1))</f>
        <v>10</v>
      </c>
      <c r="R175" s="153">
        <f>IF('Datos de Indicador'!I178="No dato","x",IF('Datos de Indicador'!I178="No dato","x",( 'Datos de Indicador'!I178)/'Datos de Indicador'!AX178))</f>
        <v>0.20243846330802853</v>
      </c>
      <c r="S175" s="154">
        <f t="shared" si="41"/>
        <v>10</v>
      </c>
      <c r="T175" s="289">
        <f>IF('Datos de Indicador'!J178="No dato","x",ROUND(IF('Datos de Indicador'!J178=0,0,IF(LOG('Datos de Indicador'!J178)&gt;T$302,10,IF(LOG('Datos de Indicador'!J178)&lt;T$301,0,10-(T$302-LOG('Datos de Indicador'!J178))/(T$302-T$301)*10))),1))</f>
        <v>10</v>
      </c>
      <c r="U175" s="307">
        <f>IF('Datos de Indicador'!J178="No dato","x",IF('Datos de Indicador'!J178="No dato","x", ('Datos de Indicador'!J178)/'Datos de Indicador'!AX178))</f>
        <v>3.2546583850931671E-4</v>
      </c>
      <c r="V175" s="289">
        <f t="shared" si="42"/>
        <v>10</v>
      </c>
      <c r="W175" s="292">
        <f t="shared" si="43"/>
        <v>10</v>
      </c>
      <c r="X175" s="289">
        <f>IF('Datos de Indicador'!K178="No dato","x",ROUND(IF('Datos de Indicador'!K178=0,0,IF(LOG('Datos de Indicador'!K178)&gt;X$302,10,IF(LOG('Datos de Indicador'!K178)&lt;X$301,0,10-(X$302-LOG('Datos de Indicador'!K178))/(X$302-X$301)*10))),1))</f>
        <v>0</v>
      </c>
      <c r="Y175" s="310">
        <f>IF('Datos de Indicador'!K178="No dato","x",IF('Datos de Indicador'!K178="No dato","x", ('Datos de Indicador'!K178)/'Datos de Indicador'!AX178))</f>
        <v>0</v>
      </c>
      <c r="Z175" s="289">
        <f t="shared" si="44"/>
        <v>0</v>
      </c>
      <c r="AA175" s="291">
        <f t="shared" si="45"/>
        <v>0</v>
      </c>
      <c r="AB175" s="155">
        <f t="shared" si="46"/>
        <v>10</v>
      </c>
      <c r="AC175" s="155">
        <v>0.164000004529953</v>
      </c>
      <c r="AD175" s="155">
        <f t="shared" si="47"/>
        <v>3.4893617985096381E-2</v>
      </c>
      <c r="AE175" s="155">
        <v>-0.36399999260902399</v>
      </c>
      <c r="AF175" s="155">
        <f t="shared" si="48"/>
        <v>0.36399999260902399</v>
      </c>
      <c r="AG175" s="155">
        <f t="shared" si="49"/>
        <v>2.8928047814419893</v>
      </c>
      <c r="AH175" s="159">
        <f t="shared" si="50"/>
        <v>2.1546163999045143</v>
      </c>
      <c r="AI175" s="12"/>
      <c r="AJ175" s="12"/>
      <c r="AK175" s="12"/>
    </row>
    <row r="176" spans="1:37">
      <c r="A176" s="48" t="s">
        <v>265</v>
      </c>
      <c r="B176" s="46" t="s">
        <v>273</v>
      </c>
      <c r="C176" s="160">
        <v>1210</v>
      </c>
      <c r="D176" s="285">
        <f>IF('Datos de Indicador'!E179="No dato","x",ROUND(IF('Datos de Indicador'!E179=0,0,IF(LOG('Datos de Indicador'!E179)&gt;D$302,10,IF(LOG('Datos de Indicador'!E179)&lt;D$301,0,10-(D$302-LOG('Datos de Indicador'!E179))/(D$302-D$301)*10))),1))</f>
        <v>10</v>
      </c>
      <c r="E176" s="153">
        <f>IF('Datos de Indicador'!E179="No dato","x",IF('Datos de Indicador'!E179="No dato","x", ('Datos de Indicador'!E179)/'Datos de Indicador'!AX179))</f>
        <v>6.7498427286644228E-5</v>
      </c>
      <c r="F176" s="154">
        <f t="shared" si="34"/>
        <v>10</v>
      </c>
      <c r="G176" s="155">
        <f t="shared" si="35"/>
        <v>10</v>
      </c>
      <c r="H176" s="285">
        <f>IF('Datos de Indicador'!F179="No dato","x",ROUND(IF('Datos de Indicador'!F179=0,0,IF(LOG('Datos de Indicador'!F179*1/40)&gt;H$302,10,IF(LOG('Datos de Indicador'!F179*1/40)&lt;H$301,0,10-(H$302-LOG('Datos de Indicador'!F179*1/40))/(H$302-H$301)*10))),1))</f>
        <v>0</v>
      </c>
      <c r="I176" s="153">
        <f>IF('Datos de Indicador'!F179="No dato","x",IF('Datos de Indicador'!F179="No dato","x",( 'Datos de Indicador'!F179*1/40)/'Datos de Indicador'!AX179))</f>
        <v>0</v>
      </c>
      <c r="J176" s="154">
        <f t="shared" si="36"/>
        <v>0</v>
      </c>
      <c r="K176" s="156">
        <f t="shared" si="37"/>
        <v>0</v>
      </c>
      <c r="L176" s="286">
        <f>IF('Datos de Indicador'!G179="No dato","x",ROUND(IF('Datos de Indicador'!G179=0,0,IF(LOG('Datos de Indicador'!G179)&gt;L$302,10,IF(LOG('Datos de Indicador'!G179)&lt;L$301,0,10-(L$302-LOG('Datos de Indicador'!G179))/(L$302-L$301)*10))),1))</f>
        <v>0</v>
      </c>
      <c r="M176" s="157">
        <f>IF('Datos de Indicador'!G179="No dato","x",IF('Datos de Indicador'!G179="No dato","x", 'Datos de Indicador'!G179/'Datos de Indicador'!AX179))</f>
        <v>0</v>
      </c>
      <c r="N176" s="158">
        <f t="shared" si="38"/>
        <v>0</v>
      </c>
      <c r="O176" s="156">
        <f t="shared" si="39"/>
        <v>0</v>
      </c>
      <c r="P176" s="155">
        <f t="shared" si="40"/>
        <v>0</v>
      </c>
      <c r="Q176" s="285">
        <f>IF('Datos de Indicador'!I179="No dato","x",ROUND(IF('Datos de Indicador'!I179=0,0,IF(LOG('Datos de Indicador'!I179)&gt;Q$302,10,IF(LOG('Datos de Indicador'!I179)&lt;Q$301,0,10-(Q$302-LOG('Datos de Indicador'!I179))/(Q$302-Q$301)*10))),1))</f>
        <v>10</v>
      </c>
      <c r="R176" s="153">
        <f>IF('Datos de Indicador'!I179="No dato","x",IF('Datos de Indicador'!I179="No dato","x",( 'Datos de Indicador'!I179)/'Datos de Indicador'!AX179))</f>
        <v>9.4227804492155329E-2</v>
      </c>
      <c r="S176" s="154">
        <f t="shared" si="41"/>
        <v>10</v>
      </c>
      <c r="T176" s="289">
        <f>IF('Datos de Indicador'!J179="No dato","x",ROUND(IF('Datos de Indicador'!J179=0,0,IF(LOG('Datos de Indicador'!J179)&gt;T$302,10,IF(LOG('Datos de Indicador'!J179)&lt;T$301,0,10-(T$302-LOG('Datos de Indicador'!J179))/(T$302-T$301)*10))),1))</f>
        <v>10</v>
      </c>
      <c r="U176" s="307">
        <f>IF('Datos de Indicador'!J179="No dato","x",IF('Datos de Indicador'!J179="No dato","x", ('Datos de Indicador'!J179)/'Datos de Indicador'!AX179))</f>
        <v>3.2549091606165573E-4</v>
      </c>
      <c r="V176" s="289">
        <f t="shared" si="42"/>
        <v>10</v>
      </c>
      <c r="W176" s="292">
        <f t="shared" si="43"/>
        <v>10</v>
      </c>
      <c r="X176" s="289">
        <f>IF('Datos de Indicador'!K179="No dato","x",ROUND(IF('Datos de Indicador'!K179=0,0,IF(LOG('Datos de Indicador'!K179)&gt;X$302,10,IF(LOG('Datos de Indicador'!K179)&lt;X$301,0,10-(X$302-LOG('Datos de Indicador'!K179))/(X$302-X$301)*10))),1))</f>
        <v>0</v>
      </c>
      <c r="Y176" s="310">
        <f>IF('Datos de Indicador'!K179="No dato","x",IF('Datos de Indicador'!K179="No dato","x", ('Datos de Indicador'!K179)/'Datos de Indicador'!AX179))</f>
        <v>0</v>
      </c>
      <c r="Z176" s="289">
        <f t="shared" si="44"/>
        <v>0</v>
      </c>
      <c r="AA176" s="291">
        <f t="shared" si="45"/>
        <v>0</v>
      </c>
      <c r="AB176" s="155">
        <f t="shared" si="46"/>
        <v>10</v>
      </c>
      <c r="AC176" s="155">
        <v>5E-15</v>
      </c>
      <c r="AD176" s="155">
        <f t="shared" si="47"/>
        <v>1.0638297872340425E-15</v>
      </c>
      <c r="AE176" s="155">
        <v>-0.39860001206397999</v>
      </c>
      <c r="AF176" s="155">
        <f t="shared" si="48"/>
        <v>0.39860001206397999</v>
      </c>
      <c r="AG176" s="155">
        <f t="shared" si="49"/>
        <v>3.7395991828357973</v>
      </c>
      <c r="AH176" s="159">
        <f t="shared" si="50"/>
        <v>3.9565998638059661</v>
      </c>
      <c r="AI176" s="12"/>
      <c r="AJ176" s="12"/>
      <c r="AK176" s="12"/>
    </row>
    <row r="177" spans="1:37">
      <c r="A177" s="48" t="s">
        <v>265</v>
      </c>
      <c r="B177" s="46" t="s">
        <v>274</v>
      </c>
      <c r="C177" s="160">
        <v>1211</v>
      </c>
      <c r="D177" s="285">
        <f>IF('Datos de Indicador'!E180="No dato","x",ROUND(IF('Datos de Indicador'!E180=0,0,IF(LOG('Datos de Indicador'!E180)&gt;D$302,10,IF(LOG('Datos de Indicador'!E180)&lt;D$301,0,10-(D$302-LOG('Datos de Indicador'!E180))/(D$302-D$301)*10))),1))</f>
        <v>0</v>
      </c>
      <c r="E177" s="153">
        <f>IF('Datos de Indicador'!E180="No dato","x",IF('Datos de Indicador'!E180="No dato","x", ('Datos de Indicador'!E180)/'Datos de Indicador'!AX180))</f>
        <v>0</v>
      </c>
      <c r="F177" s="154">
        <f t="shared" si="34"/>
        <v>0</v>
      </c>
      <c r="G177" s="155">
        <f t="shared" si="35"/>
        <v>0</v>
      </c>
      <c r="H177" s="285">
        <f>IF('Datos de Indicador'!F180="No dato","x",ROUND(IF('Datos de Indicador'!F180=0,0,IF(LOG('Datos de Indicador'!F180*1/40)&gt;H$302,10,IF(LOG('Datos de Indicador'!F180*1/40)&lt;H$301,0,10-(H$302-LOG('Datos de Indicador'!F180*1/40))/(H$302-H$301)*10))),1))</f>
        <v>0</v>
      </c>
      <c r="I177" s="153">
        <f>IF('Datos de Indicador'!F180="No dato","x",IF('Datos de Indicador'!F180="No dato","x",( 'Datos de Indicador'!F180*1/40)/'Datos de Indicador'!AX180))</f>
        <v>0</v>
      </c>
      <c r="J177" s="154">
        <f t="shared" si="36"/>
        <v>0</v>
      </c>
      <c r="K177" s="156">
        <f t="shared" si="37"/>
        <v>0</v>
      </c>
      <c r="L177" s="286">
        <f>IF('Datos de Indicador'!G180="No dato","x",ROUND(IF('Datos de Indicador'!G180=0,0,IF(LOG('Datos de Indicador'!G180)&gt;L$302,10,IF(LOG('Datos de Indicador'!G180)&lt;L$301,0,10-(L$302-LOG('Datos de Indicador'!G180))/(L$302-L$301)*10))),1))</f>
        <v>0</v>
      </c>
      <c r="M177" s="157">
        <f>IF('Datos de Indicador'!G180="No dato","x",IF('Datos de Indicador'!G180="No dato","x", 'Datos de Indicador'!G180/'Datos de Indicador'!AX180))</f>
        <v>0</v>
      </c>
      <c r="N177" s="158">
        <f t="shared" si="38"/>
        <v>0</v>
      </c>
      <c r="O177" s="156">
        <f t="shared" si="39"/>
        <v>0</v>
      </c>
      <c r="P177" s="155">
        <f t="shared" si="40"/>
        <v>0</v>
      </c>
      <c r="Q177" s="285">
        <f>IF('Datos de Indicador'!I180="No dato","x",ROUND(IF('Datos de Indicador'!I180=0,0,IF(LOG('Datos de Indicador'!I180)&gt;Q$302,10,IF(LOG('Datos de Indicador'!I180)&lt;Q$301,0,10-(Q$302-LOG('Datos de Indicador'!I180))/(Q$302-Q$301)*10))),1))</f>
        <v>10</v>
      </c>
      <c r="R177" s="153">
        <f>IF('Datos de Indicador'!I180="No dato","x",IF('Datos de Indicador'!I180="No dato","x",( 'Datos de Indicador'!I180)/'Datos de Indicador'!AX180))</f>
        <v>0.10569117625471573</v>
      </c>
      <c r="S177" s="154">
        <f t="shared" si="41"/>
        <v>10</v>
      </c>
      <c r="T177" s="289">
        <f>IF('Datos de Indicador'!J180="No dato","x",ROUND(IF('Datos de Indicador'!J180=0,0,IF(LOG('Datos de Indicador'!J180)&gt;T$302,10,IF(LOG('Datos de Indicador'!J180)&lt;T$301,0,10-(T$302-LOG('Datos de Indicador'!J180))/(T$302-T$301)*10))),1))</f>
        <v>10</v>
      </c>
      <c r="U177" s="307">
        <f>IF('Datos de Indicador'!J180="No dato","x",IF('Datos de Indicador'!J180="No dato","x", ('Datos de Indicador'!J180)/'Datos de Indicador'!AX180))</f>
        <v>3.2522055693378146E-4</v>
      </c>
      <c r="V177" s="289">
        <f t="shared" si="42"/>
        <v>10</v>
      </c>
      <c r="W177" s="292">
        <f t="shared" si="43"/>
        <v>10</v>
      </c>
      <c r="X177" s="289">
        <f>IF('Datos de Indicador'!K180="No dato","x",ROUND(IF('Datos de Indicador'!K180=0,0,IF(LOG('Datos de Indicador'!K180)&gt;X$302,10,IF(LOG('Datos de Indicador'!K180)&lt;X$301,0,10-(X$302-LOG('Datos de Indicador'!K180))/(X$302-X$301)*10))),1))</f>
        <v>0</v>
      </c>
      <c r="Y177" s="310">
        <f>IF('Datos de Indicador'!K180="No dato","x",IF('Datos de Indicador'!K180="No dato","x", ('Datos de Indicador'!K180)/'Datos de Indicador'!AX180))</f>
        <v>0</v>
      </c>
      <c r="Z177" s="289">
        <f t="shared" si="44"/>
        <v>0</v>
      </c>
      <c r="AA177" s="291">
        <f t="shared" si="45"/>
        <v>0</v>
      </c>
      <c r="AB177" s="155">
        <f t="shared" si="46"/>
        <v>10</v>
      </c>
      <c r="AC177" s="155">
        <v>0.164000004529953</v>
      </c>
      <c r="AD177" s="155">
        <f t="shared" si="47"/>
        <v>3.4893617985096381E-2</v>
      </c>
      <c r="AE177" s="155">
        <v>-0.57172000408172596</v>
      </c>
      <c r="AF177" s="155">
        <f t="shared" si="48"/>
        <v>0.57172000408172596</v>
      </c>
      <c r="AG177" s="155">
        <f t="shared" si="49"/>
        <v>7.9765054713081254</v>
      </c>
      <c r="AH177" s="159">
        <f t="shared" si="50"/>
        <v>3.0018998482155368</v>
      </c>
      <c r="AI177" s="12"/>
      <c r="AJ177" s="12"/>
      <c r="AK177" s="12"/>
    </row>
    <row r="178" spans="1:37">
      <c r="A178" s="48" t="s">
        <v>265</v>
      </c>
      <c r="B178" s="46" t="s">
        <v>176</v>
      </c>
      <c r="C178" s="160">
        <v>1212</v>
      </c>
      <c r="D178" s="285">
        <f>IF('Datos de Indicador'!E181="No dato","x",ROUND(IF('Datos de Indicador'!E181=0,0,IF(LOG('Datos de Indicador'!E181)&gt;D$302,10,IF(LOG('Datos de Indicador'!E181)&lt;D$301,0,10-(D$302-LOG('Datos de Indicador'!E181))/(D$302-D$301)*10))),1))</f>
        <v>10</v>
      </c>
      <c r="E178" s="153">
        <f>IF('Datos de Indicador'!E181="No dato","x",IF('Datos de Indicador'!E181="No dato","x", ('Datos de Indicador'!E181)/'Datos de Indicador'!AX181))</f>
        <v>3.1362253064260131E-4</v>
      </c>
      <c r="F178" s="154">
        <f t="shared" si="34"/>
        <v>10</v>
      </c>
      <c r="G178" s="155">
        <f t="shared" si="35"/>
        <v>10</v>
      </c>
      <c r="H178" s="285">
        <f>IF('Datos de Indicador'!F181="No dato","x",ROUND(IF('Datos de Indicador'!F181=0,0,IF(LOG('Datos de Indicador'!F181*1/40)&gt;H$302,10,IF(LOG('Datos de Indicador'!F181*1/40)&lt;H$301,0,10-(H$302-LOG('Datos de Indicador'!F181*1/40))/(H$302-H$301)*10))),1))</f>
        <v>0</v>
      </c>
      <c r="I178" s="153">
        <f>IF('Datos de Indicador'!F181="No dato","x",IF('Datos de Indicador'!F181="No dato","x",( 'Datos de Indicador'!F181*1/40)/'Datos de Indicador'!AX181))</f>
        <v>0</v>
      </c>
      <c r="J178" s="154">
        <f t="shared" si="36"/>
        <v>0</v>
      </c>
      <c r="K178" s="156">
        <f t="shared" si="37"/>
        <v>0</v>
      </c>
      <c r="L178" s="286">
        <f>IF('Datos de Indicador'!G181="No dato","x",ROUND(IF('Datos de Indicador'!G181=0,0,IF(LOG('Datos de Indicador'!G181)&gt;L$302,10,IF(LOG('Datos de Indicador'!G181)&lt;L$301,0,10-(L$302-LOG('Datos de Indicador'!G181))/(L$302-L$301)*10))),1))</f>
        <v>0</v>
      </c>
      <c r="M178" s="157">
        <f>IF('Datos de Indicador'!G181="No dato","x",IF('Datos de Indicador'!G181="No dato","x", 'Datos de Indicador'!G181/'Datos de Indicador'!AX181))</f>
        <v>0</v>
      </c>
      <c r="N178" s="158">
        <f t="shared" si="38"/>
        <v>0</v>
      </c>
      <c r="O178" s="156">
        <f t="shared" si="39"/>
        <v>0</v>
      </c>
      <c r="P178" s="155">
        <f t="shared" si="40"/>
        <v>0</v>
      </c>
      <c r="Q178" s="285">
        <f>IF('Datos de Indicador'!I181="No dato","x",ROUND(IF('Datos de Indicador'!I181=0,0,IF(LOG('Datos de Indicador'!I181)&gt;Q$302,10,IF(LOG('Datos de Indicador'!I181)&lt;Q$301,0,10-(Q$302-LOG('Datos de Indicador'!I181))/(Q$302-Q$301)*10))),1))</f>
        <v>10</v>
      </c>
      <c r="R178" s="153">
        <f>IF('Datos de Indicador'!I181="No dato","x",IF('Datos de Indicador'!I181="No dato","x",( 'Datos de Indicador'!I181)/'Datos de Indicador'!AX181))</f>
        <v>2.2289601284956311E-2</v>
      </c>
      <c r="S178" s="154">
        <f t="shared" si="41"/>
        <v>10</v>
      </c>
      <c r="T178" s="289">
        <f>IF('Datos de Indicador'!J181="No dato","x",ROUND(IF('Datos de Indicador'!J181=0,0,IF(LOG('Datos de Indicador'!J181)&gt;T$302,10,IF(LOG('Datos de Indicador'!J181)&lt;T$301,0,10-(T$302-LOG('Datos de Indicador'!J181))/(T$302-T$301)*10))),1))</f>
        <v>10</v>
      </c>
      <c r="U178" s="307">
        <f>IF('Datos de Indicador'!J181="No dato","x",IF('Datos de Indicador'!J181="No dato","x", ('Datos de Indicador'!J181)/'Datos de Indicador'!AX181))</f>
        <v>3.0914220877627848E-4</v>
      </c>
      <c r="V178" s="289">
        <f t="shared" si="42"/>
        <v>10</v>
      </c>
      <c r="W178" s="292">
        <f t="shared" si="43"/>
        <v>10</v>
      </c>
      <c r="X178" s="289">
        <f>IF('Datos de Indicador'!K181="No dato","x",ROUND(IF('Datos de Indicador'!K181=0,0,IF(LOG('Datos de Indicador'!K181)&gt;X$302,10,IF(LOG('Datos de Indicador'!K181)&lt;X$301,0,10-(X$302-LOG('Datos de Indicador'!K181))/(X$302-X$301)*10))),1))</f>
        <v>0</v>
      </c>
      <c r="Y178" s="310">
        <f>IF('Datos de Indicador'!K181="No dato","x",IF('Datos de Indicador'!K181="No dato","x", ('Datos de Indicador'!K181)/'Datos de Indicador'!AX181))</f>
        <v>0</v>
      </c>
      <c r="Z178" s="289">
        <f t="shared" si="44"/>
        <v>0</v>
      </c>
      <c r="AA178" s="291">
        <f t="shared" si="45"/>
        <v>0</v>
      </c>
      <c r="AB178" s="155">
        <f t="shared" si="46"/>
        <v>10</v>
      </c>
      <c r="AC178" s="155">
        <v>0</v>
      </c>
      <c r="AD178" s="155">
        <f t="shared" si="47"/>
        <v>0</v>
      </c>
      <c r="AE178" s="155">
        <v>-0.65439999103546098</v>
      </c>
      <c r="AF178" s="155">
        <f t="shared" si="48"/>
        <v>0.65439999103546098</v>
      </c>
      <c r="AG178" s="155">
        <f t="shared" si="49"/>
        <v>10</v>
      </c>
      <c r="AH178" s="159">
        <f t="shared" si="50"/>
        <v>5</v>
      </c>
      <c r="AI178" s="12"/>
      <c r="AJ178" s="12"/>
      <c r="AK178" s="12"/>
    </row>
    <row r="179" spans="1:37">
      <c r="A179" s="48" t="s">
        <v>265</v>
      </c>
      <c r="B179" s="46" t="s">
        <v>256</v>
      </c>
      <c r="C179" s="160">
        <v>1213</v>
      </c>
      <c r="D179" s="285">
        <f>IF('Datos de Indicador'!E182="No dato","x",ROUND(IF('Datos de Indicador'!E182=0,0,IF(LOG('Datos de Indicador'!E182)&gt;D$302,10,IF(LOG('Datos de Indicador'!E182)&lt;D$301,0,10-(D$302-LOG('Datos de Indicador'!E182))/(D$302-D$301)*10))),1))</f>
        <v>0</v>
      </c>
      <c r="E179" s="153">
        <f>IF('Datos de Indicador'!E182="No dato","x",IF('Datos de Indicador'!E182="No dato","x", ('Datos de Indicador'!E182)/'Datos de Indicador'!AX182))</f>
        <v>0</v>
      </c>
      <c r="F179" s="154">
        <f t="shared" si="34"/>
        <v>0</v>
      </c>
      <c r="G179" s="155">
        <f t="shared" si="35"/>
        <v>0</v>
      </c>
      <c r="H179" s="285">
        <f>IF('Datos de Indicador'!F182="No dato","x",ROUND(IF('Datos de Indicador'!F182=0,0,IF(LOG('Datos de Indicador'!F182*1/40)&gt;H$302,10,IF(LOG('Datos de Indicador'!F182*1/40)&lt;H$301,0,10-(H$302-LOG('Datos de Indicador'!F182*1/40))/(H$302-H$301)*10))),1))</f>
        <v>0</v>
      </c>
      <c r="I179" s="153">
        <f>IF('Datos de Indicador'!F182="No dato","x",IF('Datos de Indicador'!F182="No dato","x",( 'Datos de Indicador'!F182*1/40)/'Datos de Indicador'!AX182))</f>
        <v>0</v>
      </c>
      <c r="J179" s="154">
        <f t="shared" si="36"/>
        <v>0</v>
      </c>
      <c r="K179" s="156">
        <f t="shared" si="37"/>
        <v>0</v>
      </c>
      <c r="L179" s="286">
        <f>IF('Datos de Indicador'!G182="No dato","x",ROUND(IF('Datos de Indicador'!G182=0,0,IF(LOG('Datos de Indicador'!G182)&gt;L$302,10,IF(LOG('Datos de Indicador'!G182)&lt;L$301,0,10-(L$302-LOG('Datos de Indicador'!G182))/(L$302-L$301)*10))),1))</f>
        <v>0</v>
      </c>
      <c r="M179" s="157">
        <f>IF('Datos de Indicador'!G182="No dato","x",IF('Datos de Indicador'!G182="No dato","x", 'Datos de Indicador'!G182/'Datos de Indicador'!AX182))</f>
        <v>0</v>
      </c>
      <c r="N179" s="158">
        <f t="shared" si="38"/>
        <v>0</v>
      </c>
      <c r="O179" s="156">
        <f t="shared" si="39"/>
        <v>0</v>
      </c>
      <c r="P179" s="155">
        <f t="shared" si="40"/>
        <v>0</v>
      </c>
      <c r="Q179" s="285">
        <f>IF('Datos de Indicador'!I182="No dato","x",ROUND(IF('Datos de Indicador'!I182=0,0,IF(LOG('Datos de Indicador'!I182)&gt;Q$302,10,IF(LOG('Datos de Indicador'!I182)&lt;Q$301,0,10-(Q$302-LOG('Datos de Indicador'!I182))/(Q$302-Q$301)*10))),1))</f>
        <v>10</v>
      </c>
      <c r="R179" s="153">
        <f>IF('Datos de Indicador'!I182="No dato","x",IF('Datos de Indicador'!I182="No dato","x",( 'Datos de Indicador'!I182)/'Datos de Indicador'!AX182))</f>
        <v>6.7430607774544737E-2</v>
      </c>
      <c r="S179" s="154">
        <f t="shared" si="41"/>
        <v>10</v>
      </c>
      <c r="T179" s="289">
        <f>IF('Datos de Indicador'!J182="No dato","x",ROUND(IF('Datos de Indicador'!J182=0,0,IF(LOG('Datos de Indicador'!J182)&gt;T$302,10,IF(LOG('Datos de Indicador'!J182)&lt;T$301,0,10-(T$302-LOG('Datos de Indicador'!J182))/(T$302-T$301)*10))),1))</f>
        <v>10</v>
      </c>
      <c r="U179" s="307">
        <f>IF('Datos de Indicador'!J182="No dato","x",IF('Datos de Indicador'!J182="No dato","x", ('Datos de Indicador'!J182)/'Datos de Indicador'!AX182))</f>
        <v>3.2673194494393042E-4</v>
      </c>
      <c r="V179" s="289">
        <f t="shared" si="42"/>
        <v>10</v>
      </c>
      <c r="W179" s="292">
        <f t="shared" si="43"/>
        <v>10</v>
      </c>
      <c r="X179" s="289">
        <f>IF('Datos de Indicador'!K182="No dato","x",ROUND(IF('Datos de Indicador'!K182=0,0,IF(LOG('Datos de Indicador'!K182)&gt;X$302,10,IF(LOG('Datos de Indicador'!K182)&lt;X$301,0,10-(X$302-LOG('Datos de Indicador'!K182))/(X$302-X$301)*10))),1))</f>
        <v>0</v>
      </c>
      <c r="Y179" s="310">
        <f>IF('Datos de Indicador'!K182="No dato","x",IF('Datos de Indicador'!K182="No dato","x", ('Datos de Indicador'!K182)/'Datos de Indicador'!AX182))</f>
        <v>0</v>
      </c>
      <c r="Z179" s="289">
        <f t="shared" si="44"/>
        <v>0</v>
      </c>
      <c r="AA179" s="291">
        <f t="shared" si="45"/>
        <v>0</v>
      </c>
      <c r="AB179" s="155">
        <f t="shared" si="46"/>
        <v>10</v>
      </c>
      <c r="AC179" s="155">
        <v>0.10000000149011599</v>
      </c>
      <c r="AD179" s="155">
        <f t="shared" si="47"/>
        <v>2.1276596061726806E-2</v>
      </c>
      <c r="AE179" s="155">
        <v>-0.61416000127792403</v>
      </c>
      <c r="AF179" s="155">
        <f t="shared" si="48"/>
        <v>0.61416000127792403</v>
      </c>
      <c r="AG179" s="155">
        <f t="shared" si="49"/>
        <v>9.0151740208358273</v>
      </c>
      <c r="AH179" s="159">
        <f t="shared" si="50"/>
        <v>3.1727417694829256</v>
      </c>
      <c r="AI179" s="12"/>
      <c r="AJ179" s="12"/>
      <c r="AK179" s="12"/>
    </row>
    <row r="180" spans="1:37">
      <c r="A180" s="48" t="s">
        <v>265</v>
      </c>
      <c r="B180" s="46" t="s">
        <v>275</v>
      </c>
      <c r="C180" s="160">
        <v>1214</v>
      </c>
      <c r="D180" s="285">
        <f>IF('Datos de Indicador'!E183="No dato","x",ROUND(IF('Datos de Indicador'!E183=0,0,IF(LOG('Datos de Indicador'!E183)&gt;D$302,10,IF(LOG('Datos de Indicador'!E183)&lt;D$301,0,10-(D$302-LOG('Datos de Indicador'!E183))/(D$302-D$301)*10))),1))</f>
        <v>10</v>
      </c>
      <c r="E180" s="153">
        <f>IF('Datos de Indicador'!E183="No dato","x",IF('Datos de Indicador'!E183="No dato","x", ('Datos de Indicador'!E183)/'Datos de Indicador'!AX183))</f>
        <v>2.6083059413174398E-3</v>
      </c>
      <c r="F180" s="154">
        <f t="shared" si="34"/>
        <v>10</v>
      </c>
      <c r="G180" s="155">
        <f t="shared" si="35"/>
        <v>10</v>
      </c>
      <c r="H180" s="285">
        <f>IF('Datos de Indicador'!F183="No dato","x",ROUND(IF('Datos de Indicador'!F183=0,0,IF(LOG('Datos de Indicador'!F183*1/40)&gt;H$302,10,IF(LOG('Datos de Indicador'!F183*1/40)&lt;H$301,0,10-(H$302-LOG('Datos de Indicador'!F183*1/40))/(H$302-H$301)*10))),1))</f>
        <v>0</v>
      </c>
      <c r="I180" s="153">
        <f>IF('Datos de Indicador'!F183="No dato","x",IF('Datos de Indicador'!F183="No dato","x",( 'Datos de Indicador'!F183*1/40)/'Datos de Indicador'!AX183))</f>
        <v>0</v>
      </c>
      <c r="J180" s="154">
        <f t="shared" si="36"/>
        <v>0</v>
      </c>
      <c r="K180" s="156">
        <f t="shared" si="37"/>
        <v>0</v>
      </c>
      <c r="L180" s="286">
        <f>IF('Datos de Indicador'!G183="No dato","x",ROUND(IF('Datos de Indicador'!G183=0,0,IF(LOG('Datos de Indicador'!G183)&gt;L$302,10,IF(LOG('Datos de Indicador'!G183)&lt;L$301,0,10-(L$302-LOG('Datos de Indicador'!G183))/(L$302-L$301)*10))),1))</f>
        <v>0</v>
      </c>
      <c r="M180" s="157">
        <f>IF('Datos de Indicador'!G183="No dato","x",IF('Datos de Indicador'!G183="No dato","x", 'Datos de Indicador'!G183/'Datos de Indicador'!AX183))</f>
        <v>0</v>
      </c>
      <c r="N180" s="158">
        <f t="shared" si="38"/>
        <v>0</v>
      </c>
      <c r="O180" s="156">
        <f t="shared" si="39"/>
        <v>0</v>
      </c>
      <c r="P180" s="155">
        <f t="shared" si="40"/>
        <v>0</v>
      </c>
      <c r="Q180" s="285">
        <f>IF('Datos de Indicador'!I183="No dato","x",ROUND(IF('Datos de Indicador'!I183=0,0,IF(LOG('Datos de Indicador'!I183)&gt;Q$302,10,IF(LOG('Datos de Indicador'!I183)&lt;Q$301,0,10-(Q$302-LOG('Datos de Indicador'!I183))/(Q$302-Q$301)*10))),1))</f>
        <v>10</v>
      </c>
      <c r="R180" s="153">
        <f>IF('Datos de Indicador'!I183="No dato","x",IF('Datos de Indicador'!I183="No dato","x",( 'Datos de Indicador'!I183)/'Datos de Indicador'!AX183))</f>
        <v>1.9886531486287662E-2</v>
      </c>
      <c r="S180" s="154">
        <f t="shared" si="41"/>
        <v>10</v>
      </c>
      <c r="T180" s="289">
        <f>IF('Datos de Indicador'!J183="No dato","x",ROUND(IF('Datos de Indicador'!J183=0,0,IF(LOG('Datos de Indicador'!J183)&gt;T$302,10,IF(LOG('Datos de Indicador'!J183)&lt;T$301,0,10-(T$302-LOG('Datos de Indicador'!J183))/(T$302-T$301)*10))),1))</f>
        <v>10</v>
      </c>
      <c r="U180" s="307">
        <f>IF('Datos de Indicador'!J183="No dato","x",IF('Datos de Indicador'!J183="No dato","x", ('Datos de Indicador'!J183)/'Datos de Indicador'!AX183))</f>
        <v>3.3880597230007907E-4</v>
      </c>
      <c r="V180" s="289">
        <f t="shared" si="42"/>
        <v>10</v>
      </c>
      <c r="W180" s="292">
        <f t="shared" si="43"/>
        <v>10</v>
      </c>
      <c r="X180" s="289">
        <f>IF('Datos de Indicador'!K183="No dato","x",ROUND(IF('Datos de Indicador'!K183=0,0,IF(LOG('Datos de Indicador'!K183)&gt;X$302,10,IF(LOG('Datos de Indicador'!K183)&lt;X$301,0,10-(X$302-LOG('Datos de Indicador'!K183))/(X$302-X$301)*10))),1))</f>
        <v>0</v>
      </c>
      <c r="Y180" s="310">
        <f>IF('Datos de Indicador'!K183="No dato","x",IF('Datos de Indicador'!K183="No dato","x", ('Datos de Indicador'!K183)/'Datos de Indicador'!AX183))</f>
        <v>0</v>
      </c>
      <c r="Z180" s="289">
        <f t="shared" si="44"/>
        <v>0</v>
      </c>
      <c r="AA180" s="291">
        <f t="shared" si="45"/>
        <v>0</v>
      </c>
      <c r="AB180" s="155">
        <f t="shared" si="46"/>
        <v>10</v>
      </c>
      <c r="AC180" s="155">
        <v>0</v>
      </c>
      <c r="AD180" s="155">
        <f t="shared" si="47"/>
        <v>0</v>
      </c>
      <c r="AE180" s="155">
        <v>-0.41979998350143399</v>
      </c>
      <c r="AF180" s="155">
        <f t="shared" si="48"/>
        <v>0.41979998350143399</v>
      </c>
      <c r="AG180" s="155">
        <f t="shared" si="49"/>
        <v>4.2584433166177309</v>
      </c>
      <c r="AH180" s="159">
        <f t="shared" si="50"/>
        <v>4.0430738861029552</v>
      </c>
      <c r="AI180" s="12"/>
      <c r="AJ180" s="12"/>
      <c r="AK180" s="12"/>
    </row>
    <row r="181" spans="1:37">
      <c r="A181" s="48" t="s">
        <v>265</v>
      </c>
      <c r="B181" s="46" t="s">
        <v>235</v>
      </c>
      <c r="C181" s="160">
        <v>1215</v>
      </c>
      <c r="D181" s="285">
        <f>IF('Datos de Indicador'!E184="No dato","x",ROUND(IF('Datos de Indicador'!E184=0,0,IF(LOG('Datos de Indicador'!E184)&gt;D$302,10,IF(LOG('Datos de Indicador'!E184)&lt;D$301,0,10-(D$302-LOG('Datos de Indicador'!E184))/(D$302-D$301)*10))),1))</f>
        <v>0</v>
      </c>
      <c r="E181" s="153">
        <f>IF('Datos de Indicador'!E184="No dato","x",IF('Datos de Indicador'!E184="No dato","x", ('Datos de Indicador'!E184)/'Datos de Indicador'!AX184))</f>
        <v>0</v>
      </c>
      <c r="F181" s="154">
        <f t="shared" si="34"/>
        <v>0</v>
      </c>
      <c r="G181" s="155">
        <f t="shared" si="35"/>
        <v>0</v>
      </c>
      <c r="H181" s="285">
        <f>IF('Datos de Indicador'!F184="No dato","x",ROUND(IF('Datos de Indicador'!F184=0,0,IF(LOG('Datos de Indicador'!F184*1/40)&gt;H$302,10,IF(LOG('Datos de Indicador'!F184*1/40)&lt;H$301,0,10-(H$302-LOG('Datos de Indicador'!F184*1/40))/(H$302-H$301)*10))),1))</f>
        <v>0</v>
      </c>
      <c r="I181" s="153">
        <f>IF('Datos de Indicador'!F184="No dato","x",IF('Datos de Indicador'!F184="No dato","x",( 'Datos de Indicador'!F184*1/40)/'Datos de Indicador'!AX184))</f>
        <v>0</v>
      </c>
      <c r="J181" s="154">
        <f t="shared" si="36"/>
        <v>0</v>
      </c>
      <c r="K181" s="156">
        <f t="shared" si="37"/>
        <v>0</v>
      </c>
      <c r="L181" s="286">
        <f>IF('Datos de Indicador'!G184="No dato","x",ROUND(IF('Datos de Indicador'!G184=0,0,IF(LOG('Datos de Indicador'!G184)&gt;L$302,10,IF(LOG('Datos de Indicador'!G184)&lt;L$301,0,10-(L$302-LOG('Datos de Indicador'!G184))/(L$302-L$301)*10))),1))</f>
        <v>0</v>
      </c>
      <c r="M181" s="157">
        <f>IF('Datos de Indicador'!G184="No dato","x",IF('Datos de Indicador'!G184="No dato","x", 'Datos de Indicador'!G184/'Datos de Indicador'!AX184))</f>
        <v>0</v>
      </c>
      <c r="N181" s="158">
        <f t="shared" si="38"/>
        <v>0</v>
      </c>
      <c r="O181" s="156">
        <f t="shared" si="39"/>
        <v>0</v>
      </c>
      <c r="P181" s="155">
        <f t="shared" si="40"/>
        <v>0</v>
      </c>
      <c r="Q181" s="285">
        <f>IF('Datos de Indicador'!I184="No dato","x",ROUND(IF('Datos de Indicador'!I184=0,0,IF(LOG('Datos de Indicador'!I184)&gt;Q$302,10,IF(LOG('Datos de Indicador'!I184)&lt;Q$301,0,10-(Q$302-LOG('Datos de Indicador'!I184))/(Q$302-Q$301)*10))),1))</f>
        <v>10</v>
      </c>
      <c r="R181" s="153">
        <f>IF('Datos de Indicador'!I184="No dato","x",IF('Datos de Indicador'!I184="No dato","x",( 'Datos de Indicador'!I184)/'Datos de Indicador'!AX184))</f>
        <v>0.10512139908260776</v>
      </c>
      <c r="S181" s="154">
        <f t="shared" si="41"/>
        <v>10</v>
      </c>
      <c r="T181" s="289">
        <f>IF('Datos de Indicador'!J184="No dato","x",ROUND(IF('Datos de Indicador'!J184=0,0,IF(LOG('Datos de Indicador'!J184)&gt;T$302,10,IF(LOG('Datos de Indicador'!J184)&lt;T$301,0,10-(T$302-LOG('Datos de Indicador'!J184))/(T$302-T$301)*10))),1))</f>
        <v>10</v>
      </c>
      <c r="U181" s="307">
        <f>IF('Datos de Indicador'!J184="No dato","x",IF('Datos de Indicador'!J184="No dato","x", ('Datos de Indicador'!J184)/'Datos de Indicador'!AX184))</f>
        <v>3.3197303865376677E-4</v>
      </c>
      <c r="V181" s="289">
        <f t="shared" si="42"/>
        <v>10</v>
      </c>
      <c r="W181" s="292">
        <f t="shared" si="43"/>
        <v>10</v>
      </c>
      <c r="X181" s="289">
        <f>IF('Datos de Indicador'!K184="No dato","x",ROUND(IF('Datos de Indicador'!K184=0,0,IF(LOG('Datos de Indicador'!K184)&gt;X$302,10,IF(LOG('Datos de Indicador'!K184)&lt;X$301,0,10-(X$302-LOG('Datos de Indicador'!K184))/(X$302-X$301)*10))),1))</f>
        <v>0</v>
      </c>
      <c r="Y181" s="310">
        <f>IF('Datos de Indicador'!K184="No dato","x",IF('Datos de Indicador'!K184="No dato","x", ('Datos de Indicador'!K184)/'Datos de Indicador'!AX184))</f>
        <v>0</v>
      </c>
      <c r="Z181" s="289">
        <f t="shared" si="44"/>
        <v>0</v>
      </c>
      <c r="AA181" s="291">
        <f t="shared" si="45"/>
        <v>0</v>
      </c>
      <c r="AB181" s="155">
        <f t="shared" si="46"/>
        <v>10</v>
      </c>
      <c r="AC181" s="155">
        <v>2.0000000000000002E-15</v>
      </c>
      <c r="AD181" s="155">
        <f t="shared" si="47"/>
        <v>4.2553191489361706E-16</v>
      </c>
      <c r="AE181" s="155">
        <v>-0.41407999396324202</v>
      </c>
      <c r="AF181" s="155">
        <f t="shared" si="48"/>
        <v>0.41407999396324202</v>
      </c>
      <c r="AG181" s="155">
        <f t="shared" si="49"/>
        <v>4.1184533630491256</v>
      </c>
      <c r="AH181" s="159">
        <f t="shared" si="50"/>
        <v>2.3530755605081874</v>
      </c>
      <c r="AI181" s="12"/>
      <c r="AJ181" s="12"/>
      <c r="AK181" s="12"/>
    </row>
    <row r="182" spans="1:37">
      <c r="A182" s="48" t="s">
        <v>265</v>
      </c>
      <c r="B182" s="46" t="s">
        <v>276</v>
      </c>
      <c r="C182" s="160">
        <v>1216</v>
      </c>
      <c r="D182" s="285">
        <f>IF('Datos de Indicador'!E185="No dato","x",ROUND(IF('Datos de Indicador'!E185=0,0,IF(LOG('Datos de Indicador'!E185)&gt;D$302,10,IF(LOG('Datos de Indicador'!E185)&lt;D$301,0,10-(D$302-LOG('Datos de Indicador'!E185))/(D$302-D$301)*10))),1))</f>
        <v>0</v>
      </c>
      <c r="E182" s="153">
        <f>IF('Datos de Indicador'!E185="No dato","x",IF('Datos de Indicador'!E185="No dato","x", ('Datos de Indicador'!E185)/'Datos de Indicador'!AX185))</f>
        <v>0</v>
      </c>
      <c r="F182" s="154">
        <f t="shared" si="34"/>
        <v>0</v>
      </c>
      <c r="G182" s="155">
        <f t="shared" si="35"/>
        <v>0</v>
      </c>
      <c r="H182" s="285">
        <f>IF('Datos de Indicador'!F185="No dato","x",ROUND(IF('Datos de Indicador'!F185=0,0,IF(LOG('Datos de Indicador'!F185*1/40)&gt;H$302,10,IF(LOG('Datos de Indicador'!F185*1/40)&lt;H$301,0,10-(H$302-LOG('Datos de Indicador'!F185*1/40))/(H$302-H$301)*10))),1))</f>
        <v>0</v>
      </c>
      <c r="I182" s="153">
        <f>IF('Datos de Indicador'!F185="No dato","x",IF('Datos de Indicador'!F185="No dato","x",( 'Datos de Indicador'!F185*1/40)/'Datos de Indicador'!AX185))</f>
        <v>0</v>
      </c>
      <c r="J182" s="154">
        <f t="shared" si="36"/>
        <v>0</v>
      </c>
      <c r="K182" s="156">
        <f t="shared" si="37"/>
        <v>0</v>
      </c>
      <c r="L182" s="286">
        <f>IF('Datos de Indicador'!G185="No dato","x",ROUND(IF('Datos de Indicador'!G185=0,0,IF(LOG('Datos de Indicador'!G185)&gt;L$302,10,IF(LOG('Datos de Indicador'!G185)&lt;L$301,0,10-(L$302-LOG('Datos de Indicador'!G185))/(L$302-L$301)*10))),1))</f>
        <v>0</v>
      </c>
      <c r="M182" s="157">
        <f>IF('Datos de Indicador'!G185="No dato","x",IF('Datos de Indicador'!G185="No dato","x", 'Datos de Indicador'!G185/'Datos de Indicador'!AX185))</f>
        <v>0</v>
      </c>
      <c r="N182" s="158">
        <f t="shared" si="38"/>
        <v>0</v>
      </c>
      <c r="O182" s="156">
        <f t="shared" si="39"/>
        <v>0</v>
      </c>
      <c r="P182" s="155">
        <f t="shared" si="40"/>
        <v>0</v>
      </c>
      <c r="Q182" s="285">
        <f>IF('Datos de Indicador'!I185="No dato","x",ROUND(IF('Datos de Indicador'!I185=0,0,IF(LOG('Datos de Indicador'!I185)&gt;Q$302,10,IF(LOG('Datos de Indicador'!I185)&lt;Q$301,0,10-(Q$302-LOG('Datos de Indicador'!I185))/(Q$302-Q$301)*10))),1))</f>
        <v>10</v>
      </c>
      <c r="R182" s="153">
        <f>IF('Datos de Indicador'!I185="No dato","x",IF('Datos de Indicador'!I185="No dato","x",( 'Datos de Indicador'!I185)/'Datos de Indicador'!AX185))</f>
        <v>5.5584425835904248E-2</v>
      </c>
      <c r="S182" s="154">
        <f t="shared" si="41"/>
        <v>10</v>
      </c>
      <c r="T182" s="289">
        <f>IF('Datos de Indicador'!J185="No dato","x",ROUND(IF('Datos de Indicador'!J185=0,0,IF(LOG('Datos de Indicador'!J185)&gt;T$302,10,IF(LOG('Datos de Indicador'!J185)&lt;T$301,0,10-(T$302-LOG('Datos de Indicador'!J185))/(T$302-T$301)*10))),1))</f>
        <v>10</v>
      </c>
      <c r="U182" s="307">
        <f>IF('Datos de Indicador'!J185="No dato","x",IF('Datos de Indicador'!J185="No dato","x", ('Datos de Indicador'!J185)/'Datos de Indicador'!AX185))</f>
        <v>3.4006814847948637E-4</v>
      </c>
      <c r="V182" s="289">
        <f t="shared" si="42"/>
        <v>10</v>
      </c>
      <c r="W182" s="292">
        <f t="shared" si="43"/>
        <v>10</v>
      </c>
      <c r="X182" s="289">
        <f>IF('Datos de Indicador'!K185="No dato","x",ROUND(IF('Datos de Indicador'!K185=0,0,IF(LOG('Datos de Indicador'!K185)&gt;X$302,10,IF(LOG('Datos de Indicador'!K185)&lt;X$301,0,10-(X$302-LOG('Datos de Indicador'!K185))/(X$302-X$301)*10))),1))</f>
        <v>0</v>
      </c>
      <c r="Y182" s="310">
        <f>IF('Datos de Indicador'!K185="No dato","x",IF('Datos de Indicador'!K185="No dato","x", ('Datos de Indicador'!K185)/'Datos de Indicador'!AX185))</f>
        <v>0</v>
      </c>
      <c r="Z182" s="289">
        <f t="shared" si="44"/>
        <v>0</v>
      </c>
      <c r="AA182" s="291">
        <f t="shared" si="45"/>
        <v>0</v>
      </c>
      <c r="AB182" s="155">
        <f t="shared" si="46"/>
        <v>10</v>
      </c>
      <c r="AC182" s="155">
        <v>0</v>
      </c>
      <c r="AD182" s="155">
        <f t="shared" si="47"/>
        <v>0</v>
      </c>
      <c r="AE182" s="155">
        <v>-0.49520000815391502</v>
      </c>
      <c r="AF182" s="155">
        <f t="shared" si="48"/>
        <v>0.49520000815391502</v>
      </c>
      <c r="AG182" s="155">
        <f t="shared" si="49"/>
        <v>6.1037694102575593</v>
      </c>
      <c r="AH182" s="159">
        <f t="shared" si="50"/>
        <v>2.6839615683762599</v>
      </c>
      <c r="AI182" s="12"/>
      <c r="AJ182" s="12"/>
      <c r="AK182" s="12"/>
    </row>
    <row r="183" spans="1:37">
      <c r="A183" s="48" t="s">
        <v>265</v>
      </c>
      <c r="B183" s="46" t="s">
        <v>277</v>
      </c>
      <c r="C183" s="160">
        <v>1217</v>
      </c>
      <c r="D183" s="285">
        <f>IF('Datos de Indicador'!E186="No dato","x",ROUND(IF('Datos de Indicador'!E186=0,0,IF(LOG('Datos de Indicador'!E186)&gt;D$302,10,IF(LOG('Datos de Indicador'!E186)&lt;D$301,0,10-(D$302-LOG('Datos de Indicador'!E186))/(D$302-D$301)*10))),1))</f>
        <v>0</v>
      </c>
      <c r="E183" s="153">
        <f>IF('Datos de Indicador'!E186="No dato","x",IF('Datos de Indicador'!E186="No dato","x", ('Datos de Indicador'!E186)/'Datos de Indicador'!AX186))</f>
        <v>0</v>
      </c>
      <c r="F183" s="154">
        <f t="shared" si="34"/>
        <v>0</v>
      </c>
      <c r="G183" s="155">
        <f t="shared" si="35"/>
        <v>0</v>
      </c>
      <c r="H183" s="285">
        <f>IF('Datos de Indicador'!F186="No dato","x",ROUND(IF('Datos de Indicador'!F186=0,0,IF(LOG('Datos de Indicador'!F186*1/40)&gt;H$302,10,IF(LOG('Datos de Indicador'!F186*1/40)&lt;H$301,0,10-(H$302-LOG('Datos de Indicador'!F186*1/40))/(H$302-H$301)*10))),1))</f>
        <v>0</v>
      </c>
      <c r="I183" s="153">
        <f>IF('Datos de Indicador'!F186="No dato","x",IF('Datos de Indicador'!F186="No dato","x",( 'Datos de Indicador'!F186*1/40)/'Datos de Indicador'!AX186))</f>
        <v>0</v>
      </c>
      <c r="J183" s="154">
        <f t="shared" si="36"/>
        <v>0</v>
      </c>
      <c r="K183" s="156">
        <f t="shared" si="37"/>
        <v>0</v>
      </c>
      <c r="L183" s="286">
        <f>IF('Datos de Indicador'!G186="No dato","x",ROUND(IF('Datos de Indicador'!G186=0,0,IF(LOG('Datos de Indicador'!G186)&gt;L$302,10,IF(LOG('Datos de Indicador'!G186)&lt;L$301,0,10-(L$302-LOG('Datos de Indicador'!G186))/(L$302-L$301)*10))),1))</f>
        <v>0</v>
      </c>
      <c r="M183" s="157">
        <f>IF('Datos de Indicador'!G186="No dato","x",IF('Datos de Indicador'!G186="No dato","x", 'Datos de Indicador'!G186/'Datos de Indicador'!AX186))</f>
        <v>0</v>
      </c>
      <c r="N183" s="158">
        <f t="shared" si="38"/>
        <v>0</v>
      </c>
      <c r="O183" s="156">
        <f t="shared" si="39"/>
        <v>0</v>
      </c>
      <c r="P183" s="155">
        <f t="shared" si="40"/>
        <v>0</v>
      </c>
      <c r="Q183" s="285">
        <f>IF('Datos de Indicador'!I186="No dato","x",ROUND(IF('Datos de Indicador'!I186=0,0,IF(LOG('Datos de Indicador'!I186)&gt;Q$302,10,IF(LOG('Datos de Indicador'!I186)&lt;Q$301,0,10-(Q$302-LOG('Datos de Indicador'!I186))/(Q$302-Q$301)*10))),1))</f>
        <v>10</v>
      </c>
      <c r="R183" s="153">
        <f>IF('Datos de Indicador'!I186="No dato","x",IF('Datos de Indicador'!I186="No dato","x",( 'Datos de Indicador'!I186)/'Datos de Indicador'!AX186))</f>
        <v>2.0161924298448274E-2</v>
      </c>
      <c r="S183" s="154">
        <f t="shared" si="41"/>
        <v>10</v>
      </c>
      <c r="T183" s="289">
        <f>IF('Datos de Indicador'!J186="No dato","x",ROUND(IF('Datos de Indicador'!J186=0,0,IF(LOG('Datos de Indicador'!J186)&gt;T$302,10,IF(LOG('Datos de Indicador'!J186)&lt;T$301,0,10-(T$302-LOG('Datos de Indicador'!J186))/(T$302-T$301)*10))),1))</f>
        <v>10</v>
      </c>
      <c r="U183" s="307">
        <f>IF('Datos de Indicador'!J186="No dato","x",IF('Datos de Indicador'!J186="No dato","x", ('Datos de Indicador'!J186)/'Datos de Indicador'!AX186))</f>
        <v>3.2961971651224604E-4</v>
      </c>
      <c r="V183" s="289">
        <f t="shared" si="42"/>
        <v>10</v>
      </c>
      <c r="W183" s="292">
        <f t="shared" si="43"/>
        <v>10</v>
      </c>
      <c r="X183" s="289">
        <f>IF('Datos de Indicador'!K186="No dato","x",ROUND(IF('Datos de Indicador'!K186=0,0,IF(LOG('Datos de Indicador'!K186)&gt;X$302,10,IF(LOG('Datos de Indicador'!K186)&lt;X$301,0,10-(X$302-LOG('Datos de Indicador'!K186))/(X$302-X$301)*10))),1))</f>
        <v>0</v>
      </c>
      <c r="Y183" s="310">
        <f>IF('Datos de Indicador'!K186="No dato","x",IF('Datos de Indicador'!K186="No dato","x", ('Datos de Indicador'!K186)/'Datos de Indicador'!AX186))</f>
        <v>0</v>
      </c>
      <c r="Z183" s="289">
        <f t="shared" si="44"/>
        <v>0</v>
      </c>
      <c r="AA183" s="291">
        <f t="shared" si="45"/>
        <v>0</v>
      </c>
      <c r="AB183" s="155">
        <f t="shared" si="46"/>
        <v>10</v>
      </c>
      <c r="AC183" s="155">
        <v>0</v>
      </c>
      <c r="AD183" s="155">
        <f t="shared" si="47"/>
        <v>0</v>
      </c>
      <c r="AE183" s="155">
        <v>-0.54584002494812001</v>
      </c>
      <c r="AF183" s="155">
        <f t="shared" si="48"/>
        <v>0.54584002494812001</v>
      </c>
      <c r="AG183" s="155">
        <f t="shared" si="49"/>
        <v>7.3431237049465157</v>
      </c>
      <c r="AH183" s="159">
        <f t="shared" si="50"/>
        <v>2.8905206174910858</v>
      </c>
      <c r="AI183" s="12"/>
      <c r="AJ183" s="12"/>
      <c r="AK183" s="12"/>
    </row>
    <row r="184" spans="1:37">
      <c r="A184" s="48" t="s">
        <v>265</v>
      </c>
      <c r="B184" s="46" t="s">
        <v>278</v>
      </c>
      <c r="C184" s="160">
        <v>1218</v>
      </c>
      <c r="D184" s="285">
        <f>IF('Datos de Indicador'!E187="No dato","x",ROUND(IF('Datos de Indicador'!E187=0,0,IF(LOG('Datos de Indicador'!E187)&gt;D$302,10,IF(LOG('Datos de Indicador'!E187)&lt;D$301,0,10-(D$302-LOG('Datos de Indicador'!E187))/(D$302-D$301)*10))),1))</f>
        <v>10</v>
      </c>
      <c r="E184" s="153">
        <f>IF('Datos de Indicador'!E187="No dato","x",IF('Datos de Indicador'!E187="No dato","x", ('Datos de Indicador'!E187)/'Datos de Indicador'!AX187))</f>
        <v>3.707786846749754E-5</v>
      </c>
      <c r="F184" s="154">
        <f t="shared" si="34"/>
        <v>10</v>
      </c>
      <c r="G184" s="155">
        <f t="shared" si="35"/>
        <v>10</v>
      </c>
      <c r="H184" s="285">
        <f>IF('Datos de Indicador'!F187="No dato","x",ROUND(IF('Datos de Indicador'!F187=0,0,IF(LOG('Datos de Indicador'!F187*1/40)&gt;H$302,10,IF(LOG('Datos de Indicador'!F187*1/40)&lt;H$301,0,10-(H$302-LOG('Datos de Indicador'!F187*1/40))/(H$302-H$301)*10))),1))</f>
        <v>0</v>
      </c>
      <c r="I184" s="153">
        <f>IF('Datos de Indicador'!F187="No dato","x",IF('Datos de Indicador'!F187="No dato","x",( 'Datos de Indicador'!F187*1/40)/'Datos de Indicador'!AX187))</f>
        <v>0</v>
      </c>
      <c r="J184" s="154">
        <f t="shared" si="36"/>
        <v>0</v>
      </c>
      <c r="K184" s="156">
        <f t="shared" si="37"/>
        <v>0</v>
      </c>
      <c r="L184" s="286">
        <f>IF('Datos de Indicador'!G187="No dato","x",ROUND(IF('Datos de Indicador'!G187=0,0,IF(LOG('Datos de Indicador'!G187)&gt;L$302,10,IF(LOG('Datos de Indicador'!G187)&lt;L$301,0,10-(L$302-LOG('Datos de Indicador'!G187))/(L$302-L$301)*10))),1))</f>
        <v>0</v>
      </c>
      <c r="M184" s="157">
        <f>IF('Datos de Indicador'!G187="No dato","x",IF('Datos de Indicador'!G187="No dato","x", 'Datos de Indicador'!G187/'Datos de Indicador'!AX187))</f>
        <v>0</v>
      </c>
      <c r="N184" s="158">
        <f t="shared" si="38"/>
        <v>0</v>
      </c>
      <c r="O184" s="156">
        <f t="shared" si="39"/>
        <v>0</v>
      </c>
      <c r="P184" s="155">
        <f t="shared" si="40"/>
        <v>0</v>
      </c>
      <c r="Q184" s="285">
        <f>IF('Datos de Indicador'!I187="No dato","x",ROUND(IF('Datos de Indicador'!I187=0,0,IF(LOG('Datos de Indicador'!I187)&gt;Q$302,10,IF(LOG('Datos de Indicador'!I187)&lt;Q$301,0,10-(Q$302-LOG('Datos de Indicador'!I187))/(Q$302-Q$301)*10))),1))</f>
        <v>10</v>
      </c>
      <c r="R184" s="153">
        <f>IF('Datos de Indicador'!I187="No dato","x",IF('Datos de Indicador'!I187="No dato","x",( 'Datos de Indicador'!I187)/'Datos de Indicador'!AX187))</f>
        <v>1.872432357608626E-2</v>
      </c>
      <c r="S184" s="154">
        <f t="shared" si="41"/>
        <v>10</v>
      </c>
      <c r="T184" s="289">
        <f>IF('Datos de Indicador'!J187="No dato","x",ROUND(IF('Datos de Indicador'!J187=0,0,IF(LOG('Datos de Indicador'!J187)&gt;T$302,10,IF(LOG('Datos de Indicador'!J187)&lt;T$301,0,10-(T$302-LOG('Datos de Indicador'!J187))/(T$302-T$301)*10))),1))</f>
        <v>10</v>
      </c>
      <c r="U184" s="307">
        <f>IF('Datos de Indicador'!J187="No dato","x",IF('Datos de Indicador'!J187="No dato","x", ('Datos de Indicador'!J187)/'Datos de Indicador'!AX187))</f>
        <v>3.2495043924914846E-4</v>
      </c>
      <c r="V184" s="289">
        <f t="shared" si="42"/>
        <v>10</v>
      </c>
      <c r="W184" s="292">
        <f t="shared" si="43"/>
        <v>10</v>
      </c>
      <c r="X184" s="289">
        <f>IF('Datos de Indicador'!K187="No dato","x",ROUND(IF('Datos de Indicador'!K187=0,0,IF(LOG('Datos de Indicador'!K187)&gt;X$302,10,IF(LOG('Datos de Indicador'!K187)&lt;X$301,0,10-(X$302-LOG('Datos de Indicador'!K187))/(X$302-X$301)*10))),1))</f>
        <v>0</v>
      </c>
      <c r="Y184" s="310">
        <f>IF('Datos de Indicador'!K187="No dato","x",IF('Datos de Indicador'!K187="No dato","x", ('Datos de Indicador'!K187)/'Datos de Indicador'!AX187))</f>
        <v>0</v>
      </c>
      <c r="Z184" s="289">
        <f t="shared" si="44"/>
        <v>0</v>
      </c>
      <c r="AA184" s="291">
        <f t="shared" si="45"/>
        <v>0</v>
      </c>
      <c r="AB184" s="155">
        <f t="shared" si="46"/>
        <v>10</v>
      </c>
      <c r="AC184" s="155">
        <v>0</v>
      </c>
      <c r="AD184" s="155">
        <f t="shared" si="47"/>
        <v>0</v>
      </c>
      <c r="AE184" s="155">
        <v>-0.61080002784729004</v>
      </c>
      <c r="AF184" s="155">
        <f t="shared" si="48"/>
        <v>0.61080002784729004</v>
      </c>
      <c r="AG184" s="155">
        <f t="shared" si="49"/>
        <v>8.9329426598507027</v>
      </c>
      <c r="AH184" s="159">
        <f t="shared" si="50"/>
        <v>4.8221571099751168</v>
      </c>
      <c r="AI184" s="12"/>
      <c r="AJ184" s="12"/>
      <c r="AK184" s="12"/>
    </row>
    <row r="185" spans="1:37">
      <c r="A185" s="48" t="s">
        <v>265</v>
      </c>
      <c r="B185" s="46" t="s">
        <v>279</v>
      </c>
      <c r="C185" s="160">
        <v>1219</v>
      </c>
      <c r="D185" s="285">
        <f>IF('Datos de Indicador'!E188="No dato","x",ROUND(IF('Datos de Indicador'!E188=0,0,IF(LOG('Datos de Indicador'!E188)&gt;D$302,10,IF(LOG('Datos de Indicador'!E188)&lt;D$301,0,10-(D$302-LOG('Datos de Indicador'!E188))/(D$302-D$301)*10))),1))</f>
        <v>0</v>
      </c>
      <c r="E185" s="153">
        <f>IF('Datos de Indicador'!E188="No dato","x",IF('Datos de Indicador'!E188="No dato","x", ('Datos de Indicador'!E188)/'Datos de Indicador'!AX188))</f>
        <v>0</v>
      </c>
      <c r="F185" s="154">
        <f t="shared" si="34"/>
        <v>0</v>
      </c>
      <c r="G185" s="155">
        <f t="shared" si="35"/>
        <v>0</v>
      </c>
      <c r="H185" s="285">
        <f>IF('Datos de Indicador'!F188="No dato","x",ROUND(IF('Datos de Indicador'!F188=0,0,IF(LOG('Datos de Indicador'!F188*1/40)&gt;H$302,10,IF(LOG('Datos de Indicador'!F188*1/40)&lt;H$301,0,10-(H$302-LOG('Datos de Indicador'!F188*1/40))/(H$302-H$301)*10))),1))</f>
        <v>0</v>
      </c>
      <c r="I185" s="153">
        <f>IF('Datos de Indicador'!F188="No dato","x",IF('Datos de Indicador'!F188="No dato","x",( 'Datos de Indicador'!F188*1/40)/'Datos de Indicador'!AX188))</f>
        <v>0</v>
      </c>
      <c r="J185" s="154">
        <f t="shared" si="36"/>
        <v>0</v>
      </c>
      <c r="K185" s="156">
        <f t="shared" si="37"/>
        <v>0</v>
      </c>
      <c r="L185" s="286">
        <f>IF('Datos de Indicador'!G188="No dato","x",ROUND(IF('Datos de Indicador'!G188=0,0,IF(LOG('Datos de Indicador'!G188)&gt;L$302,10,IF(LOG('Datos de Indicador'!G188)&lt;L$301,0,10-(L$302-LOG('Datos de Indicador'!G188))/(L$302-L$301)*10))),1))</f>
        <v>0</v>
      </c>
      <c r="M185" s="157">
        <f>IF('Datos de Indicador'!G188="No dato","x",IF('Datos de Indicador'!G188="No dato","x", 'Datos de Indicador'!G188/'Datos de Indicador'!AX188))</f>
        <v>0</v>
      </c>
      <c r="N185" s="158">
        <f t="shared" si="38"/>
        <v>0</v>
      </c>
      <c r="O185" s="156">
        <f t="shared" si="39"/>
        <v>0</v>
      </c>
      <c r="P185" s="155">
        <f t="shared" si="40"/>
        <v>0</v>
      </c>
      <c r="Q185" s="285">
        <f>IF('Datos de Indicador'!I188="No dato","x",ROUND(IF('Datos de Indicador'!I188=0,0,IF(LOG('Datos de Indicador'!I188)&gt;Q$302,10,IF(LOG('Datos de Indicador'!I188)&lt;Q$301,0,10-(Q$302-LOG('Datos de Indicador'!I188))/(Q$302-Q$301)*10))),1))</f>
        <v>10</v>
      </c>
      <c r="R185" s="153">
        <f>IF('Datos de Indicador'!I188="No dato","x",IF('Datos de Indicador'!I188="No dato","x",( 'Datos de Indicador'!I188)/'Datos de Indicador'!AX188))</f>
        <v>7.9147021245321858E-2</v>
      </c>
      <c r="S185" s="154">
        <f t="shared" si="41"/>
        <v>10</v>
      </c>
      <c r="T185" s="289">
        <f>IF('Datos de Indicador'!J188="No dato","x",ROUND(IF('Datos de Indicador'!J188=0,0,IF(LOG('Datos de Indicador'!J188)&gt;T$302,10,IF(LOG('Datos de Indicador'!J188)&lt;T$301,0,10-(T$302-LOG('Datos de Indicador'!J188))/(T$302-T$301)*10))),1))</f>
        <v>10</v>
      </c>
      <c r="U185" s="307">
        <f>IF('Datos de Indicador'!J188="No dato","x",IF('Datos de Indicador'!J188="No dato","x", ('Datos de Indicador'!J188)/'Datos de Indicador'!AX188))</f>
        <v>3.3879447779926056E-4</v>
      </c>
      <c r="V185" s="289">
        <f t="shared" si="42"/>
        <v>10</v>
      </c>
      <c r="W185" s="292">
        <f t="shared" si="43"/>
        <v>10</v>
      </c>
      <c r="X185" s="289">
        <f>IF('Datos de Indicador'!K188="No dato","x",ROUND(IF('Datos de Indicador'!K188=0,0,IF(LOG('Datos de Indicador'!K188)&gt;X$302,10,IF(LOG('Datos de Indicador'!K188)&lt;X$301,0,10-(X$302-LOG('Datos de Indicador'!K188))/(X$302-X$301)*10))),1))</f>
        <v>0</v>
      </c>
      <c r="Y185" s="310">
        <f>IF('Datos de Indicador'!K188="No dato","x",IF('Datos de Indicador'!K188="No dato","x", ('Datos de Indicador'!K188)/'Datos de Indicador'!AX188))</f>
        <v>0</v>
      </c>
      <c r="Z185" s="289">
        <f t="shared" si="44"/>
        <v>0</v>
      </c>
      <c r="AA185" s="291">
        <f t="shared" si="45"/>
        <v>0</v>
      </c>
      <c r="AB185" s="155">
        <f t="shared" si="46"/>
        <v>10</v>
      </c>
      <c r="AC185" s="155">
        <v>0</v>
      </c>
      <c r="AD185" s="155">
        <f t="shared" si="47"/>
        <v>0</v>
      </c>
      <c r="AE185" s="155">
        <v>-0.43571999669075001</v>
      </c>
      <c r="AF185" s="155">
        <f t="shared" si="48"/>
        <v>0.43571999669075001</v>
      </c>
      <c r="AG185" s="155">
        <f t="shared" si="49"/>
        <v>4.6480667402802105</v>
      </c>
      <c r="AH185" s="159">
        <f t="shared" si="50"/>
        <v>2.4413444567133684</v>
      </c>
      <c r="AI185" s="12"/>
      <c r="AJ185" s="12"/>
      <c r="AK185" s="12"/>
    </row>
    <row r="186" spans="1:37">
      <c r="A186" s="45" t="s">
        <v>31</v>
      </c>
      <c r="B186" s="46" t="s">
        <v>32</v>
      </c>
      <c r="C186" s="160">
        <v>1301</v>
      </c>
      <c r="D186" s="285">
        <f>IF('Datos de Indicador'!E189="No dato","x",ROUND(IF('Datos de Indicador'!E189=0,0,IF(LOG('Datos de Indicador'!E189)&gt;D$302,10,IF(LOG('Datos de Indicador'!E189)&lt;D$301,0,10-(D$302-LOG('Datos de Indicador'!E189))/(D$302-D$301)*10))),1))</f>
        <v>10</v>
      </c>
      <c r="E186" s="153">
        <f>IF('Datos de Indicador'!E189="No dato","x",IF('Datos de Indicador'!E189="No dato","x", ('Datos de Indicador'!E189)/'Datos de Indicador'!AX189))</f>
        <v>0.11554379436127636</v>
      </c>
      <c r="F186" s="154">
        <f t="shared" si="34"/>
        <v>10</v>
      </c>
      <c r="G186" s="155">
        <f t="shared" si="35"/>
        <v>10</v>
      </c>
      <c r="H186" s="285">
        <f>IF('Datos de Indicador'!F189="No dato","x",ROUND(IF('Datos de Indicador'!F189=0,0,IF(LOG('Datos de Indicador'!F189*1/40)&gt;H$302,10,IF(LOG('Datos de Indicador'!F189*1/40)&lt;H$301,0,10-(H$302-LOG('Datos de Indicador'!F189*1/40))/(H$302-H$301)*10))),1))</f>
        <v>0</v>
      </c>
      <c r="I186" s="153">
        <f>IF('Datos de Indicador'!F189="No dato","x",IF('Datos de Indicador'!F189="No dato","x",( 'Datos de Indicador'!F189*1/40)/'Datos de Indicador'!AX189))</f>
        <v>0</v>
      </c>
      <c r="J186" s="154">
        <f t="shared" si="36"/>
        <v>0</v>
      </c>
      <c r="K186" s="156">
        <f t="shared" si="37"/>
        <v>0</v>
      </c>
      <c r="L186" s="286">
        <f>IF('Datos de Indicador'!G189="No dato","x",ROUND(IF('Datos de Indicador'!G189=0,0,IF(LOG('Datos de Indicador'!G189)&gt;L$302,10,IF(LOG('Datos de Indicador'!G189)&lt;L$301,0,10-(L$302-LOG('Datos de Indicador'!G189))/(L$302-L$301)*10))),1))</f>
        <v>0</v>
      </c>
      <c r="M186" s="157">
        <f>IF('Datos de Indicador'!G189="No dato","x",IF('Datos de Indicador'!G189="No dato","x", 'Datos de Indicador'!G189/'Datos de Indicador'!AX189))</f>
        <v>0</v>
      </c>
      <c r="N186" s="158">
        <f t="shared" si="38"/>
        <v>0</v>
      </c>
      <c r="O186" s="156">
        <f t="shared" si="39"/>
        <v>0</v>
      </c>
      <c r="P186" s="155">
        <f t="shared" si="40"/>
        <v>0</v>
      </c>
      <c r="Q186" s="285">
        <f>IF('Datos de Indicador'!I189="No dato","x",ROUND(IF('Datos de Indicador'!I189=0,0,IF(LOG('Datos de Indicador'!I189)&gt;Q$302,10,IF(LOG('Datos de Indicador'!I189)&lt;Q$301,0,10-(Q$302-LOG('Datos de Indicador'!I189))/(Q$302-Q$301)*10))),1))</f>
        <v>10</v>
      </c>
      <c r="R186" s="153">
        <f>IF('Datos de Indicador'!I189="No dato","x",IF('Datos de Indicador'!I189="No dato","x",( 'Datos de Indicador'!I189)/'Datos de Indicador'!AX189))</f>
        <v>2.2867692654010972E-2</v>
      </c>
      <c r="S186" s="154">
        <f t="shared" si="41"/>
        <v>10</v>
      </c>
      <c r="T186" s="289">
        <f>IF('Datos de Indicador'!J189="No dato","x",ROUND(IF('Datos de Indicador'!J189=0,0,IF(LOG('Datos de Indicador'!J189)&gt;T$302,10,IF(LOG('Datos de Indicador'!J189)&lt;T$301,0,10-(T$302-LOG('Datos de Indicador'!J189))/(T$302-T$301)*10))),1))</f>
        <v>10</v>
      </c>
      <c r="U186" s="307">
        <f>IF('Datos de Indicador'!J189="No dato","x",IF('Datos de Indicador'!J189="No dato","x", ('Datos de Indicador'!J189)/'Datos de Indicador'!AX189))</f>
        <v>3.6022600587924393E-4</v>
      </c>
      <c r="V186" s="289">
        <f t="shared" si="42"/>
        <v>10</v>
      </c>
      <c r="W186" s="292">
        <f t="shared" si="43"/>
        <v>10</v>
      </c>
      <c r="X186" s="289">
        <f>IF('Datos de Indicador'!K189="No dato","x",ROUND(IF('Datos de Indicador'!K189=0,0,IF(LOG('Datos de Indicador'!K189)&gt;X$302,10,IF(LOG('Datos de Indicador'!K189)&lt;X$301,0,10-(X$302-LOG('Datos de Indicador'!K189))/(X$302-X$301)*10))),1))</f>
        <v>0</v>
      </c>
      <c r="Y186" s="310">
        <f>IF('Datos de Indicador'!K189="No dato","x",IF('Datos de Indicador'!K189="No dato","x", ('Datos de Indicador'!K189)/'Datos de Indicador'!AX189))</f>
        <v>0</v>
      </c>
      <c r="Z186" s="289">
        <f t="shared" si="44"/>
        <v>0</v>
      </c>
      <c r="AA186" s="291">
        <f t="shared" si="45"/>
        <v>0</v>
      </c>
      <c r="AB186" s="155">
        <f t="shared" si="46"/>
        <v>10</v>
      </c>
      <c r="AC186" s="155">
        <v>0</v>
      </c>
      <c r="AD186" s="155">
        <f t="shared" si="47"/>
        <v>0</v>
      </c>
      <c r="AE186" s="155">
        <v>-0.64235997200012196</v>
      </c>
      <c r="AF186" s="155">
        <f t="shared" si="48"/>
        <v>0.64235997200012196</v>
      </c>
      <c r="AG186" s="155">
        <f t="shared" si="49"/>
        <v>9.7053348271935853</v>
      </c>
      <c r="AH186" s="159">
        <f t="shared" si="50"/>
        <v>4.9508891378655973</v>
      </c>
      <c r="AI186" s="12"/>
      <c r="AJ186" s="12"/>
      <c r="AK186" s="12"/>
    </row>
    <row r="187" spans="1:37">
      <c r="A187" s="45" t="s">
        <v>31</v>
      </c>
      <c r="B187" s="46" t="s">
        <v>33</v>
      </c>
      <c r="C187" s="160">
        <v>1302</v>
      </c>
      <c r="D187" s="285">
        <f>IF('Datos de Indicador'!E190="No dato","x",ROUND(IF('Datos de Indicador'!E190=0,0,IF(LOG('Datos de Indicador'!E190)&gt;D$302,10,IF(LOG('Datos de Indicador'!E190)&lt;D$301,0,10-(D$302-LOG('Datos de Indicador'!E190))/(D$302-D$301)*10))),1))</f>
        <v>10</v>
      </c>
      <c r="E187" s="153">
        <f>IF('Datos de Indicador'!E190="No dato","x",IF('Datos de Indicador'!E190="No dato","x", ('Datos de Indicador'!E190)/'Datos de Indicador'!AX190))</f>
        <v>2.78779252706923E-2</v>
      </c>
      <c r="F187" s="154">
        <f t="shared" si="34"/>
        <v>10</v>
      </c>
      <c r="G187" s="155">
        <f t="shared" si="35"/>
        <v>10</v>
      </c>
      <c r="H187" s="285">
        <f>IF('Datos de Indicador'!F190="No dato","x",ROUND(IF('Datos de Indicador'!F190=0,0,IF(LOG('Datos de Indicador'!F190*1/40)&gt;H$302,10,IF(LOG('Datos de Indicador'!F190*1/40)&lt;H$301,0,10-(H$302-LOG('Datos de Indicador'!F190*1/40))/(H$302-H$301)*10))),1))</f>
        <v>0</v>
      </c>
      <c r="I187" s="153">
        <f>IF('Datos de Indicador'!F190="No dato","x",IF('Datos de Indicador'!F190="No dato","x",( 'Datos de Indicador'!F190*1/40)/'Datos de Indicador'!AX190))</f>
        <v>0</v>
      </c>
      <c r="J187" s="154">
        <f t="shared" si="36"/>
        <v>0</v>
      </c>
      <c r="K187" s="156">
        <f t="shared" si="37"/>
        <v>0</v>
      </c>
      <c r="L187" s="286">
        <f>IF('Datos de Indicador'!G190="No dato","x",ROUND(IF('Datos de Indicador'!G190=0,0,IF(LOG('Datos de Indicador'!G190)&gt;L$302,10,IF(LOG('Datos de Indicador'!G190)&lt;L$301,0,10-(L$302-LOG('Datos de Indicador'!G190))/(L$302-L$301)*10))),1))</f>
        <v>0</v>
      </c>
      <c r="M187" s="157">
        <f>IF('Datos de Indicador'!G190="No dato","x",IF('Datos de Indicador'!G190="No dato","x", 'Datos de Indicador'!G190/'Datos de Indicador'!AX190))</f>
        <v>0</v>
      </c>
      <c r="N187" s="158">
        <f t="shared" si="38"/>
        <v>0</v>
      </c>
      <c r="O187" s="156">
        <f t="shared" si="39"/>
        <v>0</v>
      </c>
      <c r="P187" s="155">
        <f t="shared" si="40"/>
        <v>0</v>
      </c>
      <c r="Q187" s="285">
        <f>IF('Datos de Indicador'!I190="No dato","x",ROUND(IF('Datos de Indicador'!I190=0,0,IF(LOG('Datos de Indicador'!I190)&gt;Q$302,10,IF(LOG('Datos de Indicador'!I190)&lt;Q$301,0,10-(Q$302-LOG('Datos de Indicador'!I190))/(Q$302-Q$301)*10))),1))</f>
        <v>0</v>
      </c>
      <c r="R187" s="153">
        <f>IF('Datos de Indicador'!I190="No dato","x",IF('Datos de Indicador'!I190="No dato","x",( 'Datos de Indicador'!I190)/'Datos de Indicador'!AX190))</f>
        <v>0</v>
      </c>
      <c r="S187" s="154">
        <f t="shared" si="41"/>
        <v>0</v>
      </c>
      <c r="T187" s="289">
        <f>IF('Datos de Indicador'!J190="No dato","x",ROUND(IF('Datos de Indicador'!J190=0,0,IF(LOG('Datos de Indicador'!J190)&gt;T$302,10,IF(LOG('Datos de Indicador'!J190)&lt;T$301,0,10-(T$302-LOG('Datos de Indicador'!J190))/(T$302-T$301)*10))),1))</f>
        <v>10</v>
      </c>
      <c r="U187" s="307">
        <f>IF('Datos de Indicador'!J190="No dato","x",IF('Datos de Indicador'!J190="No dato","x", ('Datos de Indicador'!J190)/'Datos de Indicador'!AX190))</f>
        <v>3.7383768460303362E-4</v>
      </c>
      <c r="V187" s="289">
        <f t="shared" si="42"/>
        <v>10</v>
      </c>
      <c r="W187" s="292">
        <f t="shared" si="43"/>
        <v>10</v>
      </c>
      <c r="X187" s="289">
        <f>IF('Datos de Indicador'!K190="No dato","x",ROUND(IF('Datos de Indicador'!K190=0,0,IF(LOG('Datos de Indicador'!K190)&gt;X$302,10,IF(LOG('Datos de Indicador'!K190)&lt;X$301,0,10-(X$302-LOG('Datos de Indicador'!K190))/(X$302-X$301)*10))),1))</f>
        <v>0</v>
      </c>
      <c r="Y187" s="310">
        <f>IF('Datos de Indicador'!K190="No dato","x",IF('Datos de Indicador'!K190="No dato","x", ('Datos de Indicador'!K190)/'Datos de Indicador'!AX190))</f>
        <v>0</v>
      </c>
      <c r="Z187" s="289">
        <f t="shared" si="44"/>
        <v>0</v>
      </c>
      <c r="AA187" s="291">
        <f t="shared" si="45"/>
        <v>0</v>
      </c>
      <c r="AB187" s="155">
        <f t="shared" si="46"/>
        <v>0</v>
      </c>
      <c r="AC187" s="155">
        <v>0</v>
      </c>
      <c r="AD187" s="155">
        <f t="shared" si="47"/>
        <v>0</v>
      </c>
      <c r="AE187" s="155">
        <v>-0.42667999863624601</v>
      </c>
      <c r="AF187" s="155">
        <f t="shared" si="48"/>
        <v>0.42667999863624601</v>
      </c>
      <c r="AG187" s="155">
        <f t="shared" si="49"/>
        <v>4.4268235195609105</v>
      </c>
      <c r="AH187" s="159">
        <f t="shared" si="50"/>
        <v>4.0711372532601517</v>
      </c>
      <c r="AI187" s="12"/>
      <c r="AJ187" s="12"/>
      <c r="AK187" s="12"/>
    </row>
    <row r="188" spans="1:37">
      <c r="A188" s="45" t="s">
        <v>31</v>
      </c>
      <c r="B188" s="46" t="s">
        <v>34</v>
      </c>
      <c r="C188" s="160">
        <v>1303</v>
      </c>
      <c r="D188" s="285">
        <f>IF('Datos de Indicador'!E191="No dato","x",ROUND(IF('Datos de Indicador'!E191=0,0,IF(LOG('Datos de Indicador'!E191)&gt;D$302,10,IF(LOG('Datos de Indicador'!E191)&lt;D$301,0,10-(D$302-LOG('Datos de Indicador'!E191))/(D$302-D$301)*10))),1))</f>
        <v>10</v>
      </c>
      <c r="E188" s="153">
        <f>IF('Datos de Indicador'!E191="No dato","x",IF('Datos de Indicador'!E191="No dato","x", ('Datos de Indicador'!E191)/'Datos de Indicador'!AX191))</f>
        <v>8.8598155681725895E-4</v>
      </c>
      <c r="F188" s="154">
        <f t="shared" si="34"/>
        <v>10</v>
      </c>
      <c r="G188" s="155">
        <f t="shared" si="35"/>
        <v>10</v>
      </c>
      <c r="H188" s="285">
        <f>IF('Datos de Indicador'!F191="No dato","x",ROUND(IF('Datos de Indicador'!F191=0,0,IF(LOG('Datos de Indicador'!F191*1/40)&gt;H$302,10,IF(LOG('Datos de Indicador'!F191*1/40)&lt;H$301,0,10-(H$302-LOG('Datos de Indicador'!F191*1/40))/(H$302-H$301)*10))),1))</f>
        <v>0</v>
      </c>
      <c r="I188" s="153">
        <f>IF('Datos de Indicador'!F191="No dato","x",IF('Datos de Indicador'!F191="No dato","x",( 'Datos de Indicador'!F191*1/40)/'Datos de Indicador'!AX191))</f>
        <v>0</v>
      </c>
      <c r="J188" s="154">
        <f t="shared" si="36"/>
        <v>0</v>
      </c>
      <c r="K188" s="156">
        <f t="shared" si="37"/>
        <v>0</v>
      </c>
      <c r="L188" s="286">
        <f>IF('Datos de Indicador'!G191="No dato","x",ROUND(IF('Datos de Indicador'!G191=0,0,IF(LOG('Datos de Indicador'!G191)&gt;L$302,10,IF(LOG('Datos de Indicador'!G191)&lt;L$301,0,10-(L$302-LOG('Datos de Indicador'!G191))/(L$302-L$301)*10))),1))</f>
        <v>0</v>
      </c>
      <c r="M188" s="157">
        <f>IF('Datos de Indicador'!G191="No dato","x",IF('Datos de Indicador'!G191="No dato","x", 'Datos de Indicador'!G191/'Datos de Indicador'!AX191))</f>
        <v>0</v>
      </c>
      <c r="N188" s="158">
        <f t="shared" si="38"/>
        <v>0</v>
      </c>
      <c r="O188" s="156">
        <f t="shared" si="39"/>
        <v>0</v>
      </c>
      <c r="P188" s="155">
        <f t="shared" si="40"/>
        <v>0</v>
      </c>
      <c r="Q188" s="285">
        <f>IF('Datos de Indicador'!I191="No dato","x",ROUND(IF('Datos de Indicador'!I191=0,0,IF(LOG('Datos de Indicador'!I191)&gt;Q$302,10,IF(LOG('Datos de Indicador'!I191)&lt;Q$301,0,10-(Q$302-LOG('Datos de Indicador'!I191))/(Q$302-Q$301)*10))),1))</f>
        <v>10</v>
      </c>
      <c r="R188" s="153">
        <f>IF('Datos de Indicador'!I191="No dato","x",IF('Datos de Indicador'!I191="No dato","x",( 'Datos de Indicador'!I191)/'Datos de Indicador'!AX191))</f>
        <v>4.666169532570897E-2</v>
      </c>
      <c r="S188" s="154">
        <f t="shared" si="41"/>
        <v>10</v>
      </c>
      <c r="T188" s="289">
        <f>IF('Datos de Indicador'!J191="No dato","x",ROUND(IF('Datos de Indicador'!J191=0,0,IF(LOG('Datos de Indicador'!J191)&gt;T$302,10,IF(LOG('Datos de Indicador'!J191)&lt;T$301,0,10-(T$302-LOG('Datos de Indicador'!J191))/(T$302-T$301)*10))),1))</f>
        <v>10</v>
      </c>
      <c r="U188" s="307">
        <f>IF('Datos de Indicador'!J191="No dato","x",IF('Datos de Indicador'!J191="No dato","x", ('Datos de Indicador'!J191)/'Datos de Indicador'!AX191))</f>
        <v>3.1089092828717616E-4</v>
      </c>
      <c r="V188" s="289">
        <f t="shared" si="42"/>
        <v>10</v>
      </c>
      <c r="W188" s="292">
        <f t="shared" si="43"/>
        <v>10</v>
      </c>
      <c r="X188" s="289">
        <f>IF('Datos de Indicador'!K191="No dato","x",ROUND(IF('Datos de Indicador'!K191=0,0,IF(LOG('Datos de Indicador'!K191)&gt;X$302,10,IF(LOG('Datos de Indicador'!K191)&lt;X$301,0,10-(X$302-LOG('Datos de Indicador'!K191))/(X$302-X$301)*10))),1))</f>
        <v>0</v>
      </c>
      <c r="Y188" s="310">
        <f>IF('Datos de Indicador'!K191="No dato","x",IF('Datos de Indicador'!K191="No dato","x", ('Datos de Indicador'!K191)/'Datos de Indicador'!AX191))</f>
        <v>0</v>
      </c>
      <c r="Z188" s="289">
        <f t="shared" si="44"/>
        <v>0</v>
      </c>
      <c r="AA188" s="291">
        <f t="shared" si="45"/>
        <v>0</v>
      </c>
      <c r="AB188" s="155">
        <f t="shared" si="46"/>
        <v>10</v>
      </c>
      <c r="AC188" s="155">
        <v>0</v>
      </c>
      <c r="AD188" s="155">
        <f t="shared" si="47"/>
        <v>0</v>
      </c>
      <c r="AE188" s="155">
        <v>-0.45816001296043402</v>
      </c>
      <c r="AF188" s="155">
        <f t="shared" si="48"/>
        <v>0.45816001296043402</v>
      </c>
      <c r="AG188" s="155">
        <f t="shared" si="49"/>
        <v>5.1972594992349332</v>
      </c>
      <c r="AH188" s="159">
        <f t="shared" si="50"/>
        <v>4.1995432498724883</v>
      </c>
      <c r="AI188" s="12"/>
      <c r="AJ188" s="12"/>
      <c r="AK188" s="12"/>
    </row>
    <row r="189" spans="1:37">
      <c r="A189" s="45" t="s">
        <v>31</v>
      </c>
      <c r="B189" s="46" t="s">
        <v>35</v>
      </c>
      <c r="C189" s="160">
        <v>1304</v>
      </c>
      <c r="D189" s="285">
        <f>IF('Datos de Indicador'!E192="No dato","x",ROUND(IF('Datos de Indicador'!E192=0,0,IF(LOG('Datos de Indicador'!E192)&gt;D$302,10,IF(LOG('Datos de Indicador'!E192)&lt;D$301,0,10-(D$302-LOG('Datos de Indicador'!E192))/(D$302-D$301)*10))),1))</f>
        <v>10</v>
      </c>
      <c r="E189" s="153">
        <f>IF('Datos de Indicador'!E192="No dato","x",IF('Datos de Indicador'!E192="No dato","x", ('Datos de Indicador'!E192)/'Datos de Indicador'!AX192))</f>
        <v>2.3440778046304915E-4</v>
      </c>
      <c r="F189" s="154">
        <f t="shared" si="34"/>
        <v>10</v>
      </c>
      <c r="G189" s="155">
        <f t="shared" si="35"/>
        <v>10</v>
      </c>
      <c r="H189" s="285">
        <f>IF('Datos de Indicador'!F192="No dato","x",ROUND(IF('Datos de Indicador'!F192=0,0,IF(LOG('Datos de Indicador'!F192*1/40)&gt;H$302,10,IF(LOG('Datos de Indicador'!F192*1/40)&lt;H$301,0,10-(H$302-LOG('Datos de Indicador'!F192*1/40))/(H$302-H$301)*10))),1))</f>
        <v>0</v>
      </c>
      <c r="I189" s="153">
        <f>IF('Datos de Indicador'!F192="No dato","x",IF('Datos de Indicador'!F192="No dato","x",( 'Datos de Indicador'!F192*1/40)/'Datos de Indicador'!AX192))</f>
        <v>0</v>
      </c>
      <c r="J189" s="154">
        <f t="shared" si="36"/>
        <v>0</v>
      </c>
      <c r="K189" s="156">
        <f t="shared" si="37"/>
        <v>0</v>
      </c>
      <c r="L189" s="286">
        <f>IF('Datos de Indicador'!G192="No dato","x",ROUND(IF('Datos de Indicador'!G192=0,0,IF(LOG('Datos de Indicador'!G192)&gt;L$302,10,IF(LOG('Datos de Indicador'!G192)&lt;L$301,0,10-(L$302-LOG('Datos de Indicador'!G192))/(L$302-L$301)*10))),1))</f>
        <v>0</v>
      </c>
      <c r="M189" s="157">
        <f>IF('Datos de Indicador'!G192="No dato","x",IF('Datos de Indicador'!G192="No dato","x", 'Datos de Indicador'!G192/'Datos de Indicador'!AX192))</f>
        <v>0</v>
      </c>
      <c r="N189" s="158">
        <f t="shared" si="38"/>
        <v>0</v>
      </c>
      <c r="O189" s="156">
        <f t="shared" si="39"/>
        <v>0</v>
      </c>
      <c r="P189" s="155">
        <f t="shared" si="40"/>
        <v>0</v>
      </c>
      <c r="Q189" s="285">
        <f>IF('Datos de Indicador'!I192="No dato","x",ROUND(IF('Datos de Indicador'!I192=0,0,IF(LOG('Datos de Indicador'!I192)&gt;Q$302,10,IF(LOG('Datos de Indicador'!I192)&lt;Q$301,0,10-(Q$302-LOG('Datos de Indicador'!I192))/(Q$302-Q$301)*10))),1))</f>
        <v>10</v>
      </c>
      <c r="R189" s="153">
        <f>IF('Datos de Indicador'!I192="No dato","x",IF('Datos de Indicador'!I192="No dato","x",( 'Datos de Indicador'!I192)/'Datos de Indicador'!AX192))</f>
        <v>2.5902059741166931E-2</v>
      </c>
      <c r="S189" s="154">
        <f t="shared" si="41"/>
        <v>10</v>
      </c>
      <c r="T189" s="289">
        <f>IF('Datos de Indicador'!J192="No dato","x",ROUND(IF('Datos de Indicador'!J192=0,0,IF(LOG('Datos de Indicador'!J192)&gt;T$302,10,IF(LOG('Datos de Indicador'!J192)&lt;T$301,0,10-(T$302-LOG('Datos de Indicador'!J192))/(T$302-T$301)*10))),1))</f>
        <v>10</v>
      </c>
      <c r="U189" s="307">
        <f>IF('Datos de Indicador'!J192="No dato","x",IF('Datos de Indicador'!J192="No dato","x", ('Datos de Indicador'!J192)/'Datos de Indicador'!AX192))</f>
        <v>3.7587287597249931E-4</v>
      </c>
      <c r="V189" s="289">
        <f t="shared" si="42"/>
        <v>10</v>
      </c>
      <c r="W189" s="292">
        <f t="shared" si="43"/>
        <v>10</v>
      </c>
      <c r="X189" s="289">
        <f>IF('Datos de Indicador'!K192="No dato","x",ROUND(IF('Datos de Indicador'!K192=0,0,IF(LOG('Datos de Indicador'!K192)&gt;X$302,10,IF(LOG('Datos de Indicador'!K192)&lt;X$301,0,10-(X$302-LOG('Datos de Indicador'!K192))/(X$302-X$301)*10))),1))</f>
        <v>0</v>
      </c>
      <c r="Y189" s="310">
        <f>IF('Datos de Indicador'!K192="No dato","x",IF('Datos de Indicador'!K192="No dato","x", ('Datos de Indicador'!K192)/'Datos de Indicador'!AX192))</f>
        <v>0</v>
      </c>
      <c r="Z189" s="289">
        <f t="shared" si="44"/>
        <v>0</v>
      </c>
      <c r="AA189" s="291">
        <f t="shared" si="45"/>
        <v>0</v>
      </c>
      <c r="AB189" s="155">
        <f t="shared" si="46"/>
        <v>10</v>
      </c>
      <c r="AC189" s="155">
        <v>0</v>
      </c>
      <c r="AD189" s="155">
        <f t="shared" si="47"/>
        <v>0</v>
      </c>
      <c r="AE189" s="155">
        <v>-0.28512001037597701</v>
      </c>
      <c r="AF189" s="155">
        <f t="shared" si="48"/>
        <v>0.28512001037597701</v>
      </c>
      <c r="AG189" s="155">
        <f t="shared" si="49"/>
        <v>0.96231085718439202</v>
      </c>
      <c r="AH189" s="159">
        <f t="shared" si="50"/>
        <v>3.4937184761973987</v>
      </c>
      <c r="AI189" s="12"/>
      <c r="AJ189" s="12"/>
      <c r="AK189" s="12"/>
    </row>
    <row r="190" spans="1:37">
      <c r="A190" s="45" t="s">
        <v>31</v>
      </c>
      <c r="B190" s="46" t="s">
        <v>36</v>
      </c>
      <c r="C190" s="160">
        <v>1305</v>
      </c>
      <c r="D190" s="285">
        <f>IF('Datos de Indicador'!E193="No dato","x",ROUND(IF('Datos de Indicador'!E193=0,0,IF(LOG('Datos de Indicador'!E193)&gt;D$302,10,IF(LOG('Datos de Indicador'!E193)&lt;D$301,0,10-(D$302-LOG('Datos de Indicador'!E193))/(D$302-D$301)*10))),1))</f>
        <v>10</v>
      </c>
      <c r="E190" s="153">
        <f>IF('Datos de Indicador'!E193="No dato","x",IF('Datos de Indicador'!E193="No dato","x", ('Datos de Indicador'!E193)/'Datos de Indicador'!AX193))</f>
        <v>3.2803577426939872E-5</v>
      </c>
      <c r="F190" s="154">
        <f t="shared" si="34"/>
        <v>10</v>
      </c>
      <c r="G190" s="155">
        <f t="shared" si="35"/>
        <v>10</v>
      </c>
      <c r="H190" s="285">
        <f>IF('Datos de Indicador'!F193="No dato","x",ROUND(IF('Datos de Indicador'!F193=0,0,IF(LOG('Datos de Indicador'!F193*1/40)&gt;H$302,10,IF(LOG('Datos de Indicador'!F193*1/40)&lt;H$301,0,10-(H$302-LOG('Datos de Indicador'!F193*1/40))/(H$302-H$301)*10))),1))</f>
        <v>0</v>
      </c>
      <c r="I190" s="153">
        <f>IF('Datos de Indicador'!F193="No dato","x",IF('Datos de Indicador'!F193="No dato","x",( 'Datos de Indicador'!F193*1/40)/'Datos de Indicador'!AX193))</f>
        <v>0</v>
      </c>
      <c r="J190" s="154">
        <f t="shared" si="36"/>
        <v>0</v>
      </c>
      <c r="K190" s="156">
        <f t="shared" si="37"/>
        <v>0</v>
      </c>
      <c r="L190" s="286">
        <f>IF('Datos de Indicador'!G193="No dato","x",ROUND(IF('Datos de Indicador'!G193=0,0,IF(LOG('Datos de Indicador'!G193)&gt;L$302,10,IF(LOG('Datos de Indicador'!G193)&lt;L$301,0,10-(L$302-LOG('Datos de Indicador'!G193))/(L$302-L$301)*10))),1))</f>
        <v>0</v>
      </c>
      <c r="M190" s="157">
        <f>IF('Datos de Indicador'!G193="No dato","x",IF('Datos de Indicador'!G193="No dato","x", 'Datos de Indicador'!G193/'Datos de Indicador'!AX193))</f>
        <v>0</v>
      </c>
      <c r="N190" s="158">
        <f t="shared" si="38"/>
        <v>0</v>
      </c>
      <c r="O190" s="156">
        <f t="shared" si="39"/>
        <v>0</v>
      </c>
      <c r="P190" s="155">
        <f t="shared" si="40"/>
        <v>0</v>
      </c>
      <c r="Q190" s="285">
        <f>IF('Datos de Indicador'!I193="No dato","x",ROUND(IF('Datos de Indicador'!I193=0,0,IF(LOG('Datos de Indicador'!I193)&gt;Q$302,10,IF(LOG('Datos de Indicador'!I193)&lt;Q$301,0,10-(Q$302-LOG('Datos de Indicador'!I193))/(Q$302-Q$301)*10))),1))</f>
        <v>10</v>
      </c>
      <c r="R190" s="153">
        <f>IF('Datos de Indicador'!I193="No dato","x",IF('Datos de Indicador'!I193="No dato","x",( 'Datos de Indicador'!I193)/'Datos de Indicador'!AX193))</f>
        <v>2.0928682398387639E-2</v>
      </c>
      <c r="S190" s="154">
        <f t="shared" si="41"/>
        <v>10</v>
      </c>
      <c r="T190" s="289">
        <f>IF('Datos de Indicador'!J193="No dato","x",ROUND(IF('Datos de Indicador'!J193=0,0,IF(LOG('Datos de Indicador'!J193)&gt;T$302,10,IF(LOG('Datos de Indicador'!J193)&lt;T$301,0,10-(T$302-LOG('Datos de Indicador'!J193))/(T$302-T$301)*10))),1))</f>
        <v>10</v>
      </c>
      <c r="U190" s="307">
        <f>IF('Datos de Indicador'!J193="No dato","x",IF('Datos de Indicador'!J193="No dato","x", ('Datos de Indicador'!J193)/'Datos de Indicador'!AX193))</f>
        <v>3.255230202384951E-4</v>
      </c>
      <c r="V190" s="289">
        <f t="shared" si="42"/>
        <v>10</v>
      </c>
      <c r="W190" s="292">
        <f t="shared" si="43"/>
        <v>10</v>
      </c>
      <c r="X190" s="289">
        <f>IF('Datos de Indicador'!K193="No dato","x",ROUND(IF('Datos de Indicador'!K193=0,0,IF(LOG('Datos de Indicador'!K193)&gt;X$302,10,IF(LOG('Datos de Indicador'!K193)&lt;X$301,0,10-(X$302-LOG('Datos de Indicador'!K193))/(X$302-X$301)*10))),1))</f>
        <v>0</v>
      </c>
      <c r="Y190" s="310">
        <f>IF('Datos de Indicador'!K193="No dato","x",IF('Datos de Indicador'!K193="No dato","x", ('Datos de Indicador'!K193)/'Datos de Indicador'!AX193))</f>
        <v>0</v>
      </c>
      <c r="Z190" s="289">
        <f t="shared" si="44"/>
        <v>0</v>
      </c>
      <c r="AA190" s="291">
        <f t="shared" si="45"/>
        <v>0</v>
      </c>
      <c r="AB190" s="155">
        <f t="shared" si="46"/>
        <v>10</v>
      </c>
      <c r="AC190" s="155">
        <v>0</v>
      </c>
      <c r="AD190" s="155">
        <f t="shared" si="47"/>
        <v>0</v>
      </c>
      <c r="AE190" s="155">
        <v>-0.50888001918792702</v>
      </c>
      <c r="AF190" s="155">
        <f t="shared" si="48"/>
        <v>0.50888001918792702</v>
      </c>
      <c r="AG190" s="155">
        <f t="shared" si="49"/>
        <v>6.4385714403456538</v>
      </c>
      <c r="AH190" s="159">
        <f t="shared" si="50"/>
        <v>4.4064285733909427</v>
      </c>
      <c r="AI190" s="12"/>
      <c r="AJ190" s="12"/>
      <c r="AK190" s="12"/>
    </row>
    <row r="191" spans="1:37">
      <c r="A191" s="45" t="s">
        <v>31</v>
      </c>
      <c r="B191" s="46" t="s">
        <v>37</v>
      </c>
      <c r="C191" s="160">
        <v>1306</v>
      </c>
      <c r="D191" s="285">
        <f>IF('Datos de Indicador'!E194="No dato","x",ROUND(IF('Datos de Indicador'!E194=0,0,IF(LOG('Datos de Indicador'!E194)&gt;D$302,10,IF(LOG('Datos de Indicador'!E194)&lt;D$301,0,10-(D$302-LOG('Datos de Indicador'!E194))/(D$302-D$301)*10))),1))</f>
        <v>0</v>
      </c>
      <c r="E191" s="153">
        <f>IF('Datos de Indicador'!E194="No dato","x",IF('Datos de Indicador'!E194="No dato","x", ('Datos de Indicador'!E194)/'Datos de Indicador'!AX194))</f>
        <v>0</v>
      </c>
      <c r="F191" s="154">
        <f t="shared" si="34"/>
        <v>0</v>
      </c>
      <c r="G191" s="155">
        <f t="shared" si="35"/>
        <v>0</v>
      </c>
      <c r="H191" s="285">
        <f>IF('Datos de Indicador'!F194="No dato","x",ROUND(IF('Datos de Indicador'!F194=0,0,IF(LOG('Datos de Indicador'!F194*1/40)&gt;H$302,10,IF(LOG('Datos de Indicador'!F194*1/40)&lt;H$301,0,10-(H$302-LOG('Datos de Indicador'!F194*1/40))/(H$302-H$301)*10))),1))</f>
        <v>0</v>
      </c>
      <c r="I191" s="153">
        <f>IF('Datos de Indicador'!F194="No dato","x",IF('Datos de Indicador'!F194="No dato","x",( 'Datos de Indicador'!F194*1/40)/'Datos de Indicador'!AX194))</f>
        <v>0</v>
      </c>
      <c r="J191" s="154">
        <f t="shared" si="36"/>
        <v>0</v>
      </c>
      <c r="K191" s="156">
        <f t="shared" si="37"/>
        <v>0</v>
      </c>
      <c r="L191" s="286">
        <f>IF('Datos de Indicador'!G194="No dato","x",ROUND(IF('Datos de Indicador'!G194=0,0,IF(LOG('Datos de Indicador'!G194)&gt;L$302,10,IF(LOG('Datos de Indicador'!G194)&lt;L$301,0,10-(L$302-LOG('Datos de Indicador'!G194))/(L$302-L$301)*10))),1))</f>
        <v>0</v>
      </c>
      <c r="M191" s="157">
        <f>IF('Datos de Indicador'!G194="No dato","x",IF('Datos de Indicador'!G194="No dato","x", 'Datos de Indicador'!G194/'Datos de Indicador'!AX194))</f>
        <v>0</v>
      </c>
      <c r="N191" s="158">
        <f t="shared" si="38"/>
        <v>0</v>
      </c>
      <c r="O191" s="156">
        <f t="shared" si="39"/>
        <v>0</v>
      </c>
      <c r="P191" s="155">
        <f t="shared" si="40"/>
        <v>0</v>
      </c>
      <c r="Q191" s="285">
        <f>IF('Datos de Indicador'!I194="No dato","x",ROUND(IF('Datos de Indicador'!I194=0,0,IF(LOG('Datos de Indicador'!I194)&gt;Q$302,10,IF(LOG('Datos de Indicador'!I194)&lt;Q$301,0,10-(Q$302-LOG('Datos de Indicador'!I194))/(Q$302-Q$301)*10))),1))</f>
        <v>10</v>
      </c>
      <c r="R191" s="153">
        <f>IF('Datos de Indicador'!I194="No dato","x",IF('Datos de Indicador'!I194="No dato","x",( 'Datos de Indicador'!I194)/'Datos de Indicador'!AX194))</f>
        <v>6.188672162396424E-2</v>
      </c>
      <c r="S191" s="154">
        <f t="shared" si="41"/>
        <v>10</v>
      </c>
      <c r="T191" s="289">
        <f>IF('Datos de Indicador'!J194="No dato","x",ROUND(IF('Datos de Indicador'!J194=0,0,IF(LOG('Datos de Indicador'!J194)&gt;T$302,10,IF(LOG('Datos de Indicador'!J194)&lt;T$301,0,10-(T$302-LOG('Datos de Indicador'!J194))/(T$302-T$301)*10))),1))</f>
        <v>10</v>
      </c>
      <c r="U191" s="307">
        <f>IF('Datos de Indicador'!J194="No dato","x",IF('Datos de Indicador'!J194="No dato","x", ('Datos de Indicador'!J194)/'Datos de Indicador'!AX194))</f>
        <v>3.2374989265E-4</v>
      </c>
      <c r="V191" s="289">
        <f t="shared" si="42"/>
        <v>10</v>
      </c>
      <c r="W191" s="292">
        <f t="shared" si="43"/>
        <v>10</v>
      </c>
      <c r="X191" s="289">
        <f>IF('Datos de Indicador'!K194="No dato","x",ROUND(IF('Datos de Indicador'!K194=0,0,IF(LOG('Datos de Indicador'!K194)&gt;X$302,10,IF(LOG('Datos de Indicador'!K194)&lt;X$301,0,10-(X$302-LOG('Datos de Indicador'!K194))/(X$302-X$301)*10))),1))</f>
        <v>0</v>
      </c>
      <c r="Y191" s="310">
        <f>IF('Datos de Indicador'!K194="No dato","x",IF('Datos de Indicador'!K194="No dato","x", ('Datos de Indicador'!K194)/'Datos de Indicador'!AX194))</f>
        <v>0</v>
      </c>
      <c r="Z191" s="289">
        <f t="shared" si="44"/>
        <v>0</v>
      </c>
      <c r="AA191" s="291">
        <f t="shared" si="45"/>
        <v>0</v>
      </c>
      <c r="AB191" s="155">
        <f t="shared" si="46"/>
        <v>10</v>
      </c>
      <c r="AC191" s="155">
        <v>0</v>
      </c>
      <c r="AD191" s="155">
        <f t="shared" si="47"/>
        <v>0</v>
      </c>
      <c r="AE191" s="155">
        <v>-0.444920003414154</v>
      </c>
      <c r="AF191" s="155">
        <f t="shared" si="48"/>
        <v>0.444920003414154</v>
      </c>
      <c r="AG191" s="155">
        <f t="shared" si="49"/>
        <v>4.8732259832195375</v>
      </c>
      <c r="AH191" s="159">
        <f t="shared" si="50"/>
        <v>2.4788709972032561</v>
      </c>
      <c r="AI191" s="12"/>
      <c r="AJ191" s="12"/>
      <c r="AK191" s="12"/>
    </row>
    <row r="192" spans="1:37">
      <c r="A192" s="45" t="s">
        <v>31</v>
      </c>
      <c r="B192" s="46" t="s">
        <v>38</v>
      </c>
      <c r="C192" s="160">
        <v>1307</v>
      </c>
      <c r="D192" s="285">
        <f>IF('Datos de Indicador'!E195="No dato","x",ROUND(IF('Datos de Indicador'!E195=0,0,IF(LOG('Datos de Indicador'!E195)&gt;D$302,10,IF(LOG('Datos de Indicador'!E195)&lt;D$301,0,10-(D$302-LOG('Datos de Indicador'!E195))/(D$302-D$301)*10))),1))</f>
        <v>0</v>
      </c>
      <c r="E192" s="153">
        <f>IF('Datos de Indicador'!E195="No dato","x",IF('Datos de Indicador'!E195="No dato","x", ('Datos de Indicador'!E195)/'Datos de Indicador'!AX195))</f>
        <v>0</v>
      </c>
      <c r="F192" s="154">
        <f t="shared" si="34"/>
        <v>0</v>
      </c>
      <c r="G192" s="155">
        <f t="shared" si="35"/>
        <v>0</v>
      </c>
      <c r="H192" s="285">
        <f>IF('Datos de Indicador'!F195="No dato","x",ROUND(IF('Datos de Indicador'!F195=0,0,IF(LOG('Datos de Indicador'!F195*1/40)&gt;H$302,10,IF(LOG('Datos de Indicador'!F195*1/40)&lt;H$301,0,10-(H$302-LOG('Datos de Indicador'!F195*1/40))/(H$302-H$301)*10))),1))</f>
        <v>0</v>
      </c>
      <c r="I192" s="153">
        <f>IF('Datos de Indicador'!F195="No dato","x",IF('Datos de Indicador'!F195="No dato","x",( 'Datos de Indicador'!F195*1/40)/'Datos de Indicador'!AX195))</f>
        <v>0</v>
      </c>
      <c r="J192" s="154">
        <f t="shared" si="36"/>
        <v>0</v>
      </c>
      <c r="K192" s="156">
        <f t="shared" si="37"/>
        <v>0</v>
      </c>
      <c r="L192" s="286">
        <f>IF('Datos de Indicador'!G195="No dato","x",ROUND(IF('Datos de Indicador'!G195=0,0,IF(LOG('Datos de Indicador'!G195)&gt;L$302,10,IF(LOG('Datos de Indicador'!G195)&lt;L$301,0,10-(L$302-LOG('Datos de Indicador'!G195))/(L$302-L$301)*10))),1))</f>
        <v>0</v>
      </c>
      <c r="M192" s="157">
        <f>IF('Datos de Indicador'!G195="No dato","x",IF('Datos de Indicador'!G195="No dato","x", 'Datos de Indicador'!G195/'Datos de Indicador'!AX195))</f>
        <v>0</v>
      </c>
      <c r="N192" s="158">
        <f t="shared" si="38"/>
        <v>0</v>
      </c>
      <c r="O192" s="156">
        <f t="shared" si="39"/>
        <v>0</v>
      </c>
      <c r="P192" s="155">
        <f t="shared" si="40"/>
        <v>0</v>
      </c>
      <c r="Q192" s="285">
        <f>IF('Datos de Indicador'!I195="No dato","x",ROUND(IF('Datos de Indicador'!I195=0,0,IF(LOG('Datos de Indicador'!I195)&gt;Q$302,10,IF(LOG('Datos de Indicador'!I195)&lt;Q$301,0,10-(Q$302-LOG('Datos de Indicador'!I195))/(Q$302-Q$301)*10))),1))</f>
        <v>10</v>
      </c>
      <c r="R192" s="153">
        <f>IF('Datos de Indicador'!I195="No dato","x",IF('Datos de Indicador'!I195="No dato","x",( 'Datos de Indicador'!I195)/'Datos de Indicador'!AX195))</f>
        <v>0.11064917765101465</v>
      </c>
      <c r="S192" s="154">
        <f t="shared" si="41"/>
        <v>10</v>
      </c>
      <c r="T192" s="289">
        <f>IF('Datos de Indicador'!J195="No dato","x",ROUND(IF('Datos de Indicador'!J195=0,0,IF(LOG('Datos de Indicador'!J195)&gt;T$302,10,IF(LOG('Datos de Indicador'!J195)&lt;T$301,0,10-(T$302-LOG('Datos de Indicador'!J195))/(T$302-T$301)*10))),1))</f>
        <v>10</v>
      </c>
      <c r="U192" s="307">
        <f>IF('Datos de Indicador'!J195="No dato","x",IF('Datos de Indicador'!J195="No dato","x", ('Datos de Indicador'!J195)/'Datos de Indicador'!AX195))</f>
        <v>3.1719430926624198E-4</v>
      </c>
      <c r="V192" s="289">
        <f t="shared" si="42"/>
        <v>10</v>
      </c>
      <c r="W192" s="292">
        <f t="shared" si="43"/>
        <v>10</v>
      </c>
      <c r="X192" s="289">
        <f>IF('Datos de Indicador'!K195="No dato","x",ROUND(IF('Datos de Indicador'!K195=0,0,IF(LOG('Datos de Indicador'!K195)&gt;X$302,10,IF(LOG('Datos de Indicador'!K195)&lt;X$301,0,10-(X$302-LOG('Datos de Indicador'!K195))/(X$302-X$301)*10))),1))</f>
        <v>0</v>
      </c>
      <c r="Y192" s="310">
        <f>IF('Datos de Indicador'!K195="No dato","x",IF('Datos de Indicador'!K195="No dato","x", ('Datos de Indicador'!K195)/'Datos de Indicador'!AX195))</f>
        <v>0</v>
      </c>
      <c r="Z192" s="289">
        <f t="shared" si="44"/>
        <v>0</v>
      </c>
      <c r="AA192" s="291">
        <f t="shared" si="45"/>
        <v>0</v>
      </c>
      <c r="AB192" s="155">
        <f t="shared" si="46"/>
        <v>10</v>
      </c>
      <c r="AC192" s="155">
        <v>0</v>
      </c>
      <c r="AD192" s="155">
        <f t="shared" si="47"/>
        <v>0</v>
      </c>
      <c r="AE192" s="155">
        <v>-0.43748000264167802</v>
      </c>
      <c r="AF192" s="155">
        <f t="shared" si="48"/>
        <v>0.43748000264167802</v>
      </c>
      <c r="AG192" s="155">
        <f t="shared" si="49"/>
        <v>4.6911407965710126</v>
      </c>
      <c r="AH192" s="159">
        <f t="shared" si="50"/>
        <v>2.4485234660951689</v>
      </c>
      <c r="AI192" s="12"/>
      <c r="AJ192" s="12"/>
      <c r="AK192" s="12"/>
    </row>
    <row r="193" spans="1:37">
      <c r="A193" s="45" t="s">
        <v>31</v>
      </c>
      <c r="B193" s="46" t="s">
        <v>39</v>
      </c>
      <c r="C193" s="160">
        <v>1308</v>
      </c>
      <c r="D193" s="285">
        <f>IF('Datos de Indicador'!E196="No dato","x",ROUND(IF('Datos de Indicador'!E196=0,0,IF(LOG('Datos de Indicador'!E196)&gt;D$302,10,IF(LOG('Datos de Indicador'!E196)&lt;D$301,0,10-(D$302-LOG('Datos de Indicador'!E196))/(D$302-D$301)*10))),1))</f>
        <v>0</v>
      </c>
      <c r="E193" s="153">
        <f>IF('Datos de Indicador'!E196="No dato","x",IF('Datos de Indicador'!E196="No dato","x", ('Datos de Indicador'!E196)/'Datos de Indicador'!AX196))</f>
        <v>0</v>
      </c>
      <c r="F193" s="154">
        <f t="shared" si="34"/>
        <v>0</v>
      </c>
      <c r="G193" s="155">
        <f t="shared" si="35"/>
        <v>0</v>
      </c>
      <c r="H193" s="285">
        <f>IF('Datos de Indicador'!F196="No dato","x",ROUND(IF('Datos de Indicador'!F196=0,0,IF(LOG('Datos de Indicador'!F196*1/40)&gt;H$302,10,IF(LOG('Datos de Indicador'!F196*1/40)&lt;H$301,0,10-(H$302-LOG('Datos de Indicador'!F196*1/40))/(H$302-H$301)*10))),1))</f>
        <v>0</v>
      </c>
      <c r="I193" s="153">
        <f>IF('Datos de Indicador'!F196="No dato","x",IF('Datos de Indicador'!F196="No dato","x",( 'Datos de Indicador'!F196*1/40)/'Datos de Indicador'!AX196))</f>
        <v>0</v>
      </c>
      <c r="J193" s="154">
        <f t="shared" si="36"/>
        <v>0</v>
      </c>
      <c r="K193" s="156">
        <f t="shared" si="37"/>
        <v>0</v>
      </c>
      <c r="L193" s="286">
        <f>IF('Datos de Indicador'!G196="No dato","x",ROUND(IF('Datos de Indicador'!G196=0,0,IF(LOG('Datos de Indicador'!G196)&gt;L$302,10,IF(LOG('Datos de Indicador'!G196)&lt;L$301,0,10-(L$302-LOG('Datos de Indicador'!G196))/(L$302-L$301)*10))),1))</f>
        <v>0</v>
      </c>
      <c r="M193" s="157">
        <f>IF('Datos de Indicador'!G196="No dato","x",IF('Datos de Indicador'!G196="No dato","x", 'Datos de Indicador'!G196/'Datos de Indicador'!AX196))</f>
        <v>0</v>
      </c>
      <c r="N193" s="158">
        <f t="shared" si="38"/>
        <v>0</v>
      </c>
      <c r="O193" s="156">
        <f t="shared" si="39"/>
        <v>0</v>
      </c>
      <c r="P193" s="155">
        <f t="shared" si="40"/>
        <v>0</v>
      </c>
      <c r="Q193" s="285">
        <f>IF('Datos de Indicador'!I196="No dato","x",ROUND(IF('Datos de Indicador'!I196=0,0,IF(LOG('Datos de Indicador'!I196)&gt;Q$302,10,IF(LOG('Datos de Indicador'!I196)&lt;Q$301,0,10-(Q$302-LOG('Datos de Indicador'!I196))/(Q$302-Q$301)*10))),1))</f>
        <v>0</v>
      </c>
      <c r="R193" s="153">
        <f>IF('Datos de Indicador'!I196="No dato","x",IF('Datos de Indicador'!I196="No dato","x",( 'Datos de Indicador'!I196)/'Datos de Indicador'!AX196))</f>
        <v>0</v>
      </c>
      <c r="S193" s="154">
        <f t="shared" si="41"/>
        <v>0</v>
      </c>
      <c r="T193" s="289">
        <f>IF('Datos de Indicador'!J196="No dato","x",ROUND(IF('Datos de Indicador'!J196=0,0,IF(LOG('Datos de Indicador'!J196)&gt;T$302,10,IF(LOG('Datos de Indicador'!J196)&lt;T$301,0,10-(T$302-LOG('Datos de Indicador'!J196))/(T$302-T$301)*10))),1))</f>
        <v>10</v>
      </c>
      <c r="U193" s="307">
        <f>IF('Datos de Indicador'!J196="No dato","x",IF('Datos de Indicador'!J196="No dato","x", ('Datos de Indicador'!J196)/'Datos de Indicador'!AX196))</f>
        <v>3.7499942442377146E-4</v>
      </c>
      <c r="V193" s="289">
        <f t="shared" si="42"/>
        <v>10</v>
      </c>
      <c r="W193" s="292">
        <f t="shared" si="43"/>
        <v>10</v>
      </c>
      <c r="X193" s="289">
        <f>IF('Datos de Indicador'!K196="No dato","x",ROUND(IF('Datos de Indicador'!K196=0,0,IF(LOG('Datos de Indicador'!K196)&gt;X$302,10,IF(LOG('Datos de Indicador'!K196)&lt;X$301,0,10-(X$302-LOG('Datos de Indicador'!K196))/(X$302-X$301)*10))),1))</f>
        <v>0</v>
      </c>
      <c r="Y193" s="310">
        <f>IF('Datos de Indicador'!K196="No dato","x",IF('Datos de Indicador'!K196="No dato","x", ('Datos de Indicador'!K196)/'Datos de Indicador'!AX196))</f>
        <v>0</v>
      </c>
      <c r="Z193" s="289">
        <f t="shared" si="44"/>
        <v>0</v>
      </c>
      <c r="AA193" s="291">
        <f t="shared" si="45"/>
        <v>0</v>
      </c>
      <c r="AB193" s="155">
        <f t="shared" si="46"/>
        <v>0</v>
      </c>
      <c r="AC193" s="155">
        <v>0</v>
      </c>
      <c r="AD193" s="155">
        <f t="shared" si="47"/>
        <v>0</v>
      </c>
      <c r="AE193" s="155">
        <v>-0.43336001038551297</v>
      </c>
      <c r="AF193" s="155">
        <f t="shared" si="48"/>
        <v>0.43336001038551297</v>
      </c>
      <c r="AG193" s="155">
        <f t="shared" si="49"/>
        <v>4.5903088770731557</v>
      </c>
      <c r="AH193" s="159">
        <f t="shared" si="50"/>
        <v>2.4317181461788593</v>
      </c>
      <c r="AI193" s="12"/>
      <c r="AJ193" s="12"/>
      <c r="AK193" s="12"/>
    </row>
    <row r="194" spans="1:37">
      <c r="A194" s="45" t="s">
        <v>31</v>
      </c>
      <c r="B194" s="46" t="s">
        <v>40</v>
      </c>
      <c r="C194" s="160">
        <v>1309</v>
      </c>
      <c r="D194" s="285">
        <f>IF('Datos de Indicador'!E197="No dato","x",ROUND(IF('Datos de Indicador'!E197=0,0,IF(LOG('Datos de Indicador'!E197)&gt;D$302,10,IF(LOG('Datos de Indicador'!E197)&lt;D$301,0,10-(D$302-LOG('Datos de Indicador'!E197))/(D$302-D$301)*10))),1))</f>
        <v>10</v>
      </c>
      <c r="E194" s="153">
        <f>IF('Datos de Indicador'!E197="No dato","x",IF('Datos de Indicador'!E197="No dato","x", ('Datos de Indicador'!E197)/'Datos de Indicador'!AX197))</f>
        <v>0.31374407434199897</v>
      </c>
      <c r="F194" s="154">
        <f t="shared" si="34"/>
        <v>10</v>
      </c>
      <c r="G194" s="155">
        <f t="shared" si="35"/>
        <v>10</v>
      </c>
      <c r="H194" s="285">
        <f>IF('Datos de Indicador'!F197="No dato","x",ROUND(IF('Datos de Indicador'!F197=0,0,IF(LOG('Datos de Indicador'!F197*1/40)&gt;H$302,10,IF(LOG('Datos de Indicador'!F197*1/40)&lt;H$301,0,10-(H$302-LOG('Datos de Indicador'!F197*1/40))/(H$302-H$301)*10))),1))</f>
        <v>0</v>
      </c>
      <c r="I194" s="153">
        <f>IF('Datos de Indicador'!F197="No dato","x",IF('Datos de Indicador'!F197="No dato","x",( 'Datos de Indicador'!F197*1/40)/'Datos de Indicador'!AX197))</f>
        <v>0</v>
      </c>
      <c r="J194" s="154">
        <f t="shared" si="36"/>
        <v>0</v>
      </c>
      <c r="K194" s="156">
        <f t="shared" si="37"/>
        <v>0</v>
      </c>
      <c r="L194" s="286">
        <f>IF('Datos de Indicador'!G197="No dato","x",ROUND(IF('Datos de Indicador'!G197=0,0,IF(LOG('Datos de Indicador'!G197)&gt;L$302,10,IF(LOG('Datos de Indicador'!G197)&lt;L$301,0,10-(L$302-LOG('Datos de Indicador'!G197))/(L$302-L$301)*10))),1))</f>
        <v>0</v>
      </c>
      <c r="M194" s="157">
        <f>IF('Datos de Indicador'!G197="No dato","x",IF('Datos de Indicador'!G197="No dato","x", 'Datos de Indicador'!G197/'Datos de Indicador'!AX197))</f>
        <v>0</v>
      </c>
      <c r="N194" s="158">
        <f t="shared" si="38"/>
        <v>0</v>
      </c>
      <c r="O194" s="156">
        <f t="shared" si="39"/>
        <v>0</v>
      </c>
      <c r="P194" s="155">
        <f t="shared" si="40"/>
        <v>0</v>
      </c>
      <c r="Q194" s="285">
        <f>IF('Datos de Indicador'!I197="No dato","x",ROUND(IF('Datos de Indicador'!I197=0,0,IF(LOG('Datos de Indicador'!I197)&gt;Q$302,10,IF(LOG('Datos de Indicador'!I197)&lt;Q$301,0,10-(Q$302-LOG('Datos de Indicador'!I197))/(Q$302-Q$301)*10))),1))</f>
        <v>0</v>
      </c>
      <c r="R194" s="153">
        <f>IF('Datos de Indicador'!I197="No dato","x",IF('Datos de Indicador'!I197="No dato","x",( 'Datos de Indicador'!I197)/'Datos de Indicador'!AX197))</f>
        <v>0</v>
      </c>
      <c r="S194" s="154">
        <f t="shared" si="41"/>
        <v>0</v>
      </c>
      <c r="T194" s="289">
        <f>IF('Datos de Indicador'!J197="No dato","x",ROUND(IF('Datos de Indicador'!J197=0,0,IF(LOG('Datos de Indicador'!J197)&gt;T$302,10,IF(LOG('Datos de Indicador'!J197)&lt;T$301,0,10-(T$302-LOG('Datos de Indicador'!J197))/(T$302-T$301)*10))),1))</f>
        <v>10</v>
      </c>
      <c r="U194" s="307">
        <f>IF('Datos de Indicador'!J197="No dato","x",IF('Datos de Indicador'!J197="No dato","x", ('Datos de Indicador'!J197)/'Datos de Indicador'!AX197))</f>
        <v>3.5748135408640911E-4</v>
      </c>
      <c r="V194" s="289">
        <f t="shared" si="42"/>
        <v>10</v>
      </c>
      <c r="W194" s="292">
        <f t="shared" si="43"/>
        <v>10</v>
      </c>
      <c r="X194" s="289">
        <f>IF('Datos de Indicador'!K197="No dato","x",ROUND(IF('Datos de Indicador'!K197=0,0,IF(LOG('Datos de Indicador'!K197)&gt;X$302,10,IF(LOG('Datos de Indicador'!K197)&lt;X$301,0,10-(X$302-LOG('Datos de Indicador'!K197))/(X$302-X$301)*10))),1))</f>
        <v>0</v>
      </c>
      <c r="Y194" s="310">
        <f>IF('Datos de Indicador'!K197="No dato","x",IF('Datos de Indicador'!K197="No dato","x", ('Datos de Indicador'!K197)/'Datos de Indicador'!AX197))</f>
        <v>0</v>
      </c>
      <c r="Z194" s="289">
        <f t="shared" si="44"/>
        <v>0</v>
      </c>
      <c r="AA194" s="291">
        <f t="shared" si="45"/>
        <v>0</v>
      </c>
      <c r="AB194" s="155">
        <f t="shared" si="46"/>
        <v>0</v>
      </c>
      <c r="AC194" s="155">
        <v>0</v>
      </c>
      <c r="AD194" s="155">
        <f t="shared" si="47"/>
        <v>0</v>
      </c>
      <c r="AE194" s="155">
        <v>-0.44191998243331898</v>
      </c>
      <c r="AF194" s="155">
        <f t="shared" si="48"/>
        <v>0.44191998243331898</v>
      </c>
      <c r="AG194" s="155">
        <f t="shared" si="49"/>
        <v>4.7998040311324219</v>
      </c>
      <c r="AH194" s="159">
        <f t="shared" si="50"/>
        <v>4.1333006718554035</v>
      </c>
      <c r="AI194" s="12"/>
      <c r="AJ194" s="12"/>
      <c r="AK194" s="12"/>
    </row>
    <row r="195" spans="1:37">
      <c r="A195" s="45" t="s">
        <v>31</v>
      </c>
      <c r="B195" s="46" t="s">
        <v>41</v>
      </c>
      <c r="C195" s="160">
        <v>1310</v>
      </c>
      <c r="D195" s="285">
        <f>IF('Datos de Indicador'!E198="No dato","x",ROUND(IF('Datos de Indicador'!E198=0,0,IF(LOG('Datos de Indicador'!E198)&gt;D$302,10,IF(LOG('Datos de Indicador'!E198)&lt;D$301,0,10-(D$302-LOG('Datos de Indicador'!E198))/(D$302-D$301)*10))),1))</f>
        <v>10</v>
      </c>
      <c r="E195" s="153">
        <f>IF('Datos de Indicador'!E198="No dato","x",IF('Datos de Indicador'!E198="No dato","x", ('Datos de Indicador'!E198)/'Datos de Indicador'!AX198))</f>
        <v>1.8922947858868451E-4</v>
      </c>
      <c r="F195" s="154">
        <f t="shared" ref="F195:F258" si="51">IF(E195="x","x",ROUND(IF(E195&gt;F$302,10,IF(E195&lt;$F$301,0,10-(F$302-E195)/(F$302-F$301)*10)),1))</f>
        <v>10</v>
      </c>
      <c r="G195" s="155">
        <f t="shared" ref="G195:G258" si="52">IF(D195="x",                                              (IF(F195="x","x",ROUND(((10-GEOMEAN(((10-D195)/10*9+1),((10-F195)/10*9+1)))/9*10),1))),ROUND(((10-GEOMEAN(((10-D195)/10*9+1),((10-F195)/10*9+1)))/9*10),1))</f>
        <v>10</v>
      </c>
      <c r="H195" s="285">
        <f>IF('Datos de Indicador'!F198="No dato","x",ROUND(IF('Datos de Indicador'!F198=0,0,IF(LOG('Datos de Indicador'!F198*1/40)&gt;H$302,10,IF(LOG('Datos de Indicador'!F198*1/40)&lt;H$301,0,10-(H$302-LOG('Datos de Indicador'!F198*1/40))/(H$302-H$301)*10))),1))</f>
        <v>0</v>
      </c>
      <c r="I195" s="153">
        <f>IF('Datos de Indicador'!F198="No dato","x",IF('Datos de Indicador'!F198="No dato","x",( 'Datos de Indicador'!F198*1/40)/'Datos de Indicador'!AX198))</f>
        <v>0</v>
      </c>
      <c r="J195" s="154">
        <f t="shared" ref="J195:J258" si="53">IF(I195="x","x",ROUND(IF(I195&gt;J$302,10,IF(I195&lt;$J$301,0,10-(J$302-I195)/(J$302-J$301)*10)),1))</f>
        <v>0</v>
      </c>
      <c r="K195" s="156">
        <f t="shared" ref="K195:K258" si="54">ROUND(IF(H195="x",J195,(10-GEOMEAN(((10-H195)/10*9+1),((10-J195)/10*9+1)))/9*10),1)</f>
        <v>0</v>
      </c>
      <c r="L195" s="286">
        <f>IF('Datos de Indicador'!G198="No dato","x",ROUND(IF('Datos de Indicador'!G198=0,0,IF(LOG('Datos de Indicador'!G198)&gt;L$302,10,IF(LOG('Datos de Indicador'!G198)&lt;L$301,0,10-(L$302-LOG('Datos de Indicador'!G198))/(L$302-L$301)*10))),1))</f>
        <v>0</v>
      </c>
      <c r="M195" s="157">
        <f>IF('Datos de Indicador'!G198="No dato","x",IF('Datos de Indicador'!G198="No dato","x", 'Datos de Indicador'!G198/'Datos de Indicador'!AX198))</f>
        <v>0</v>
      </c>
      <c r="N195" s="158">
        <f t="shared" ref="N195:N258" si="55">IF(M195="x","x",ROUND(IF(M195&gt;N$302,10,IF(M195&lt;$N$301,0,10-(N$302-M195)/(N$302-N$301)*10)),1))</f>
        <v>0</v>
      </c>
      <c r="O195" s="156">
        <f t="shared" ref="O195:O258" si="56">ROUND(IF(L195="x",N195,(10-GEOMEAN(((10-L195)/10*9+1),((10-N195)/10*9+1)))/9*10),1)</f>
        <v>0</v>
      </c>
      <c r="P195" s="155">
        <f t="shared" ref="P195:P258" si="57">ROUND(IF(K195="x",O195,(10-GEOMEAN(((10-K195)/10*9+1),((10-O195)/10*9+1)))/9*10),1)</f>
        <v>0</v>
      </c>
      <c r="Q195" s="285">
        <f>IF('Datos de Indicador'!I198="No dato","x",ROUND(IF('Datos de Indicador'!I198=0,0,IF(LOG('Datos de Indicador'!I198)&gt;Q$302,10,IF(LOG('Datos de Indicador'!I198)&lt;Q$301,0,10-(Q$302-LOG('Datos de Indicador'!I198))/(Q$302-Q$301)*10))),1))</f>
        <v>10</v>
      </c>
      <c r="R195" s="153">
        <f>IF('Datos de Indicador'!I198="No dato","x",IF('Datos de Indicador'!I198="No dato","x",( 'Datos de Indicador'!I198)/'Datos de Indicador'!AX198))</f>
        <v>1.9869095251811873E-2</v>
      </c>
      <c r="S195" s="154">
        <f t="shared" ref="S195:S258" si="58">IF(R195="x","x",ROUND(IF(R195&gt;S$302,10,IF(R195&lt;$S$301,0,10-(S$302-R195)/(S$302-S$301)*10)),1))</f>
        <v>10</v>
      </c>
      <c r="T195" s="289">
        <f>IF('Datos de Indicador'!J198="No dato","x",ROUND(IF('Datos de Indicador'!J198=0,0,IF(LOG('Datos de Indicador'!J198)&gt;T$302,10,IF(LOG('Datos de Indicador'!J198)&lt;T$301,0,10-(T$302-LOG('Datos de Indicador'!J198))/(T$302-T$301)*10))),1))</f>
        <v>10</v>
      </c>
      <c r="U195" s="307">
        <f>IF('Datos de Indicador'!J198="No dato","x",IF('Datos de Indicador'!J198="No dato","x", ('Datos de Indicador'!J198)/'Datos de Indicador'!AX198))</f>
        <v>3.3616616871279796E-4</v>
      </c>
      <c r="V195" s="289">
        <f t="shared" ref="V195:V258" si="59">IF(U195="x","x",ROUND(IF(U195&gt;V$302,10,IF(U195&lt;$V$301,0,10-(V$302-U195)/(V$302-V$301)*10)),1))</f>
        <v>10</v>
      </c>
      <c r="W195" s="292">
        <f t="shared" ref="W195:W258" si="60">IF(T195="x",                                              (IF(V195="x","x",ROUND(((10-GEOMEAN(((10-T195)/10*9+1),((10-V195)/10*9+1)))/9*10),1))),ROUND(((10-GEOMEAN(((10-T195)/10*9+1),((10-V195)/10*9+1)))/9*10),1))</f>
        <v>10</v>
      </c>
      <c r="X195" s="289">
        <f>IF('Datos de Indicador'!K198="No dato","x",ROUND(IF('Datos de Indicador'!K198=0,0,IF(LOG('Datos de Indicador'!K198)&gt;X$302,10,IF(LOG('Datos de Indicador'!K198)&lt;X$301,0,10-(X$302-LOG('Datos de Indicador'!K198))/(X$302-X$301)*10))),1))</f>
        <v>0</v>
      </c>
      <c r="Y195" s="310">
        <f>IF('Datos de Indicador'!K198="No dato","x",IF('Datos de Indicador'!K198="No dato","x", ('Datos de Indicador'!K198)/'Datos de Indicador'!AX198))</f>
        <v>0</v>
      </c>
      <c r="Z195" s="289">
        <f t="shared" ref="Z195:Z258" si="61">IF(Y195="x","x",ROUND(IF(Y195&gt;Z$302,10,IF(Y195&lt;$Z$301,0,10-(Z$302-Y195)/(Z$302-Z$301)*10)),1))</f>
        <v>0</v>
      </c>
      <c r="AA195" s="291">
        <f t="shared" ref="AA195:AA258" si="62">IF(X195="x",                                              (IF(Z195="x","x",ROUND(((10-GEOMEAN(((10-X195)/10*9+1),((10-Z195)/10*9+1)))/9*10),1))),ROUND(((10-GEOMEAN(((10-X195)/10*9+1),((10-Z195)/10*9+1)))/9*10),1))</f>
        <v>0</v>
      </c>
      <c r="AB195" s="155">
        <f t="shared" ref="AB195:AB258" si="63">ROUND(IF(Q195="x",S195,(10-GEOMEAN(((10-Q195)/10*9+1),((10-S195)/10*9+1)))/9*10),1)</f>
        <v>10</v>
      </c>
      <c r="AC195" s="155">
        <v>0</v>
      </c>
      <c r="AD195" s="155">
        <f t="shared" ref="AD195:AD258" si="64">(AC195/47)*10</f>
        <v>0</v>
      </c>
      <c r="AE195" s="155">
        <v>-0.51179999113082897</v>
      </c>
      <c r="AF195" s="155">
        <f t="shared" ref="AF195:AF258" si="65">-1*AE195</f>
        <v>0.51179999113082897</v>
      </c>
      <c r="AG195" s="155">
        <f t="shared" ref="AG195:AG258" si="66">((AF195-$AF$302)/($AF$301-$AF$302))*10</f>
        <v>6.5100342872580779</v>
      </c>
      <c r="AH195" s="159">
        <f t="shared" ref="AH195:AH258" si="67">AVERAGE(P195,W195,AA195,AD195,G195,AG195)</f>
        <v>4.4183390478763469</v>
      </c>
      <c r="AI195" s="12"/>
      <c r="AJ195" s="12"/>
      <c r="AK195" s="12"/>
    </row>
    <row r="196" spans="1:37">
      <c r="A196" s="45" t="s">
        <v>31</v>
      </c>
      <c r="B196" s="46" t="s">
        <v>42</v>
      </c>
      <c r="C196" s="160">
        <v>1311</v>
      </c>
      <c r="D196" s="285">
        <f>IF('Datos de Indicador'!E199="No dato","x",ROUND(IF('Datos de Indicador'!E199=0,0,IF(LOG('Datos de Indicador'!E199)&gt;D$302,10,IF(LOG('Datos de Indicador'!E199)&lt;D$301,0,10-(D$302-LOG('Datos de Indicador'!E199))/(D$302-D$301)*10))),1))</f>
        <v>10</v>
      </c>
      <c r="E196" s="153">
        <f>IF('Datos de Indicador'!E199="No dato","x",IF('Datos de Indicador'!E199="No dato","x", ('Datos de Indicador'!E199)/'Datos de Indicador'!AX199))</f>
        <v>2.2752856082197685E-3</v>
      </c>
      <c r="F196" s="154">
        <f t="shared" si="51"/>
        <v>10</v>
      </c>
      <c r="G196" s="155">
        <f t="shared" si="52"/>
        <v>10</v>
      </c>
      <c r="H196" s="285">
        <f>IF('Datos de Indicador'!F199="No dato","x",ROUND(IF('Datos de Indicador'!F199=0,0,IF(LOG('Datos de Indicador'!F199*1/40)&gt;H$302,10,IF(LOG('Datos de Indicador'!F199*1/40)&lt;H$301,0,10-(H$302-LOG('Datos de Indicador'!F199*1/40))/(H$302-H$301)*10))),1))</f>
        <v>0</v>
      </c>
      <c r="I196" s="153">
        <f>IF('Datos de Indicador'!F199="No dato","x",IF('Datos de Indicador'!F199="No dato","x",( 'Datos de Indicador'!F199*1/40)/'Datos de Indicador'!AX199))</f>
        <v>0</v>
      </c>
      <c r="J196" s="154">
        <f t="shared" si="53"/>
        <v>0</v>
      </c>
      <c r="K196" s="156">
        <f t="shared" si="54"/>
        <v>0</v>
      </c>
      <c r="L196" s="286">
        <f>IF('Datos de Indicador'!G199="No dato","x",ROUND(IF('Datos de Indicador'!G199=0,0,IF(LOG('Datos de Indicador'!G199)&gt;L$302,10,IF(LOG('Datos de Indicador'!G199)&lt;L$301,0,10-(L$302-LOG('Datos de Indicador'!G199))/(L$302-L$301)*10))),1))</f>
        <v>0</v>
      </c>
      <c r="M196" s="157">
        <f>IF('Datos de Indicador'!G199="No dato","x",IF('Datos de Indicador'!G199="No dato","x", 'Datos de Indicador'!G199/'Datos de Indicador'!AX199))</f>
        <v>0</v>
      </c>
      <c r="N196" s="158">
        <f t="shared" si="55"/>
        <v>0</v>
      </c>
      <c r="O196" s="156">
        <f t="shared" si="56"/>
        <v>0</v>
      </c>
      <c r="P196" s="155">
        <f t="shared" si="57"/>
        <v>0</v>
      </c>
      <c r="Q196" s="285">
        <f>IF('Datos de Indicador'!I199="No dato","x",ROUND(IF('Datos de Indicador'!I199=0,0,IF(LOG('Datos de Indicador'!I199)&gt;Q$302,10,IF(LOG('Datos de Indicador'!I199)&lt;Q$301,0,10-(Q$302-LOG('Datos de Indicador'!I199))/(Q$302-Q$301)*10))),1))</f>
        <v>10</v>
      </c>
      <c r="R196" s="153">
        <f>IF('Datos de Indicador'!I199="No dato","x",IF('Datos de Indicador'!I199="No dato","x",( 'Datos de Indicador'!I199)/'Datos de Indicador'!AX199))</f>
        <v>2.1555337341029389E-3</v>
      </c>
      <c r="S196" s="154">
        <f t="shared" si="58"/>
        <v>10</v>
      </c>
      <c r="T196" s="289">
        <f>IF('Datos de Indicador'!J199="No dato","x",ROUND(IF('Datos de Indicador'!J199=0,0,IF(LOG('Datos de Indicador'!J199)&gt;T$302,10,IF(LOG('Datos de Indicador'!J199)&lt;T$301,0,10-(T$302-LOG('Datos de Indicador'!J199))/(T$302-T$301)*10))),1))</f>
        <v>10</v>
      </c>
      <c r="U196" s="307">
        <f>IF('Datos de Indicador'!J199="No dato","x",IF('Datos de Indicador'!J199="No dato","x", ('Datos de Indicador'!J199)/'Datos de Indicador'!AX199))</f>
        <v>3.3999952099250354E-4</v>
      </c>
      <c r="V196" s="289">
        <f t="shared" si="59"/>
        <v>10</v>
      </c>
      <c r="W196" s="292">
        <f t="shared" si="60"/>
        <v>10</v>
      </c>
      <c r="X196" s="289">
        <f>IF('Datos de Indicador'!K199="No dato","x",ROUND(IF('Datos de Indicador'!K199=0,0,IF(LOG('Datos de Indicador'!K199)&gt;X$302,10,IF(LOG('Datos de Indicador'!K199)&lt;X$301,0,10-(X$302-LOG('Datos de Indicador'!K199))/(X$302-X$301)*10))),1))</f>
        <v>0</v>
      </c>
      <c r="Y196" s="310">
        <f>IF('Datos de Indicador'!K199="No dato","x",IF('Datos de Indicador'!K199="No dato","x", ('Datos de Indicador'!K199)/'Datos de Indicador'!AX199))</f>
        <v>0</v>
      </c>
      <c r="Z196" s="289">
        <f t="shared" si="61"/>
        <v>0</v>
      </c>
      <c r="AA196" s="291">
        <f t="shared" si="62"/>
        <v>0</v>
      </c>
      <c r="AB196" s="155">
        <f t="shared" si="63"/>
        <v>10</v>
      </c>
      <c r="AC196" s="155">
        <v>0</v>
      </c>
      <c r="AD196" s="155">
        <f t="shared" si="64"/>
        <v>0</v>
      </c>
      <c r="AE196" s="155">
        <v>-0.55011999607086204</v>
      </c>
      <c r="AF196" s="155">
        <f t="shared" si="65"/>
        <v>0.55011999607086204</v>
      </c>
      <c r="AG196" s="155">
        <f t="shared" si="66"/>
        <v>7.4478709172879229</v>
      </c>
      <c r="AH196" s="159">
        <f t="shared" si="67"/>
        <v>4.5746451528813203</v>
      </c>
      <c r="AI196" s="12"/>
      <c r="AJ196" s="12"/>
      <c r="AK196" s="12"/>
    </row>
    <row r="197" spans="1:37">
      <c r="A197" s="45" t="s">
        <v>31</v>
      </c>
      <c r="B197" s="46" t="s">
        <v>43</v>
      </c>
      <c r="C197" s="160">
        <v>1312</v>
      </c>
      <c r="D197" s="285">
        <f>IF('Datos de Indicador'!E200="No dato","x",ROUND(IF('Datos de Indicador'!E200=0,0,IF(LOG('Datos de Indicador'!E200)&gt;D$302,10,IF(LOG('Datos de Indicador'!E200)&lt;D$301,0,10-(D$302-LOG('Datos de Indicador'!E200))/(D$302-D$301)*10))),1))</f>
        <v>10</v>
      </c>
      <c r="E197" s="153">
        <f>IF('Datos de Indicador'!E200="No dato","x",IF('Datos de Indicador'!E200="No dato","x", ('Datos de Indicador'!E200)/'Datos de Indicador'!AX200))</f>
        <v>1.5191127166444622E-4</v>
      </c>
      <c r="F197" s="154">
        <f t="shared" si="51"/>
        <v>10</v>
      </c>
      <c r="G197" s="155">
        <f t="shared" si="52"/>
        <v>10</v>
      </c>
      <c r="H197" s="285">
        <f>IF('Datos de Indicador'!F200="No dato","x",ROUND(IF('Datos de Indicador'!F200=0,0,IF(LOG('Datos de Indicador'!F200*1/40)&gt;H$302,10,IF(LOG('Datos de Indicador'!F200*1/40)&lt;H$301,0,10-(H$302-LOG('Datos de Indicador'!F200*1/40))/(H$302-H$301)*10))),1))</f>
        <v>0</v>
      </c>
      <c r="I197" s="153">
        <f>IF('Datos de Indicador'!F200="No dato","x",IF('Datos de Indicador'!F200="No dato","x",( 'Datos de Indicador'!F200*1/40)/'Datos de Indicador'!AX200))</f>
        <v>0</v>
      </c>
      <c r="J197" s="154">
        <f t="shared" si="53"/>
        <v>0</v>
      </c>
      <c r="K197" s="156">
        <f t="shared" si="54"/>
        <v>0</v>
      </c>
      <c r="L197" s="286">
        <f>IF('Datos de Indicador'!G200="No dato","x",ROUND(IF('Datos de Indicador'!G200=0,0,IF(LOG('Datos de Indicador'!G200)&gt;L$302,10,IF(LOG('Datos de Indicador'!G200)&lt;L$301,0,10-(L$302-LOG('Datos de Indicador'!G200))/(L$302-L$301)*10))),1))</f>
        <v>0</v>
      </c>
      <c r="M197" s="157">
        <f>IF('Datos de Indicador'!G200="No dato","x",IF('Datos de Indicador'!G200="No dato","x", 'Datos de Indicador'!G200/'Datos de Indicador'!AX200))</f>
        <v>0</v>
      </c>
      <c r="N197" s="158">
        <f t="shared" si="55"/>
        <v>0</v>
      </c>
      <c r="O197" s="156">
        <f t="shared" si="56"/>
        <v>0</v>
      </c>
      <c r="P197" s="155">
        <f t="shared" si="57"/>
        <v>0</v>
      </c>
      <c r="Q197" s="285">
        <f>IF('Datos de Indicador'!I200="No dato","x",ROUND(IF('Datos de Indicador'!I200=0,0,IF(LOG('Datos de Indicador'!I200)&gt;Q$302,10,IF(LOG('Datos de Indicador'!I200)&lt;Q$301,0,10-(Q$302-LOG('Datos de Indicador'!I200))/(Q$302-Q$301)*10))),1))</f>
        <v>10</v>
      </c>
      <c r="R197" s="153">
        <f>IF('Datos de Indicador'!I200="No dato","x",IF('Datos de Indicador'!I200="No dato","x",( 'Datos de Indicador'!I200)/'Datos de Indicador'!AX200))</f>
        <v>9.5248367333607781E-2</v>
      </c>
      <c r="S197" s="154">
        <f t="shared" si="58"/>
        <v>10</v>
      </c>
      <c r="T197" s="289">
        <f>IF('Datos de Indicador'!J200="No dato","x",ROUND(IF('Datos de Indicador'!J200=0,0,IF(LOG('Datos de Indicador'!J200)&gt;T$302,10,IF(LOG('Datos de Indicador'!J200)&lt;T$301,0,10-(T$302-LOG('Datos de Indicador'!J200))/(T$302-T$301)*10))),1))</f>
        <v>10</v>
      </c>
      <c r="U197" s="307">
        <f>IF('Datos de Indicador'!J200="No dato","x",IF('Datos de Indicador'!J200="No dato","x", ('Datos de Indicador'!J200)/'Datos de Indicador'!AX200))</f>
        <v>3.0634427043852228E-4</v>
      </c>
      <c r="V197" s="289">
        <f t="shared" si="59"/>
        <v>10</v>
      </c>
      <c r="W197" s="292">
        <f t="shared" si="60"/>
        <v>10</v>
      </c>
      <c r="X197" s="289">
        <f>IF('Datos de Indicador'!K200="No dato","x",ROUND(IF('Datos de Indicador'!K200=0,0,IF(LOG('Datos de Indicador'!K200)&gt;X$302,10,IF(LOG('Datos de Indicador'!K200)&lt;X$301,0,10-(X$302-LOG('Datos de Indicador'!K200))/(X$302-X$301)*10))),1))</f>
        <v>0</v>
      </c>
      <c r="Y197" s="310">
        <f>IF('Datos de Indicador'!K200="No dato","x",IF('Datos de Indicador'!K200="No dato","x", ('Datos de Indicador'!K200)/'Datos de Indicador'!AX200))</f>
        <v>0</v>
      </c>
      <c r="Z197" s="289">
        <f t="shared" si="61"/>
        <v>0</v>
      </c>
      <c r="AA197" s="291">
        <f t="shared" si="62"/>
        <v>0</v>
      </c>
      <c r="AB197" s="155">
        <f t="shared" si="63"/>
        <v>10</v>
      </c>
      <c r="AC197" s="155">
        <v>0</v>
      </c>
      <c r="AD197" s="155">
        <f t="shared" si="64"/>
        <v>0</v>
      </c>
      <c r="AE197" s="155">
        <v>-0.42460000514984098</v>
      </c>
      <c r="AF197" s="155">
        <f t="shared" si="65"/>
        <v>0.42460000514984098</v>
      </c>
      <c r="AG197" s="155">
        <f t="shared" si="66"/>
        <v>4.3759181482065292</v>
      </c>
      <c r="AH197" s="159">
        <f t="shared" si="67"/>
        <v>4.0626530247010884</v>
      </c>
      <c r="AI197" s="12"/>
      <c r="AJ197" s="12"/>
      <c r="AK197" s="12"/>
    </row>
    <row r="198" spans="1:37">
      <c r="A198" s="45" t="s">
        <v>31</v>
      </c>
      <c r="B198" s="46" t="s">
        <v>44</v>
      </c>
      <c r="C198" s="160">
        <v>1313</v>
      </c>
      <c r="D198" s="285">
        <f>IF('Datos de Indicador'!E201="No dato","x",ROUND(IF('Datos de Indicador'!E201=0,0,IF(LOG('Datos de Indicador'!E201)&gt;D$302,10,IF(LOG('Datos de Indicador'!E201)&lt;D$301,0,10-(D$302-LOG('Datos de Indicador'!E201))/(D$302-D$301)*10))),1))</f>
        <v>10</v>
      </c>
      <c r="E198" s="153">
        <f>IF('Datos de Indicador'!E201="No dato","x",IF('Datos de Indicador'!E201="No dato","x", ('Datos de Indicador'!E201)/'Datos de Indicador'!AX201))</f>
        <v>1.4161131343676224E-3</v>
      </c>
      <c r="F198" s="154">
        <f t="shared" si="51"/>
        <v>10</v>
      </c>
      <c r="G198" s="155">
        <f t="shared" si="52"/>
        <v>10</v>
      </c>
      <c r="H198" s="285">
        <f>IF('Datos de Indicador'!F201="No dato","x",ROUND(IF('Datos de Indicador'!F201=0,0,IF(LOG('Datos de Indicador'!F201*1/40)&gt;H$302,10,IF(LOG('Datos de Indicador'!F201*1/40)&lt;H$301,0,10-(H$302-LOG('Datos de Indicador'!F201*1/40))/(H$302-H$301)*10))),1))</f>
        <v>0</v>
      </c>
      <c r="I198" s="153">
        <f>IF('Datos de Indicador'!F201="No dato","x",IF('Datos de Indicador'!F201="No dato","x",( 'Datos de Indicador'!F201*1/40)/'Datos de Indicador'!AX201))</f>
        <v>0</v>
      </c>
      <c r="J198" s="154">
        <f t="shared" si="53"/>
        <v>0</v>
      </c>
      <c r="K198" s="156">
        <f t="shared" si="54"/>
        <v>0</v>
      </c>
      <c r="L198" s="286">
        <f>IF('Datos de Indicador'!G201="No dato","x",ROUND(IF('Datos de Indicador'!G201=0,0,IF(LOG('Datos de Indicador'!G201)&gt;L$302,10,IF(LOG('Datos de Indicador'!G201)&lt;L$301,0,10-(L$302-LOG('Datos de Indicador'!G201))/(L$302-L$301)*10))),1))</f>
        <v>0</v>
      </c>
      <c r="M198" s="157">
        <f>IF('Datos de Indicador'!G201="No dato","x",IF('Datos de Indicador'!G201="No dato","x", 'Datos de Indicador'!G201/'Datos de Indicador'!AX201))</f>
        <v>0</v>
      </c>
      <c r="N198" s="158">
        <f t="shared" si="55"/>
        <v>0</v>
      </c>
      <c r="O198" s="156">
        <f t="shared" si="56"/>
        <v>0</v>
      </c>
      <c r="P198" s="155">
        <f t="shared" si="57"/>
        <v>0</v>
      </c>
      <c r="Q198" s="285">
        <f>IF('Datos de Indicador'!I201="No dato","x",ROUND(IF('Datos de Indicador'!I201=0,0,IF(LOG('Datos de Indicador'!I201)&gt;Q$302,10,IF(LOG('Datos de Indicador'!I201)&lt;Q$301,0,10-(Q$302-LOG('Datos de Indicador'!I201))/(Q$302-Q$301)*10))),1))</f>
        <v>0</v>
      </c>
      <c r="R198" s="153">
        <f>IF('Datos de Indicador'!I201="No dato","x",IF('Datos de Indicador'!I201="No dato","x",( 'Datos de Indicador'!I201)/'Datos de Indicador'!AX201))</f>
        <v>0</v>
      </c>
      <c r="S198" s="154">
        <f t="shared" si="58"/>
        <v>0</v>
      </c>
      <c r="T198" s="289">
        <f>IF('Datos de Indicador'!J201="No dato","x",ROUND(IF('Datos de Indicador'!J201=0,0,IF(LOG('Datos de Indicador'!J201)&gt;T$302,10,IF(LOG('Datos de Indicador'!J201)&lt;T$301,0,10-(T$302-LOG('Datos de Indicador'!J201))/(T$302-T$301)*10))),1))</f>
        <v>10</v>
      </c>
      <c r="U198" s="307">
        <f>IF('Datos de Indicador'!J201="No dato","x",IF('Datos de Indicador'!J201="No dato","x", ('Datos de Indicador'!J201)/'Datos de Indicador'!AX201))</f>
        <v>3.318524965666064E-4</v>
      </c>
      <c r="V198" s="289">
        <f t="shared" si="59"/>
        <v>10</v>
      </c>
      <c r="W198" s="292">
        <f t="shared" si="60"/>
        <v>10</v>
      </c>
      <c r="X198" s="289">
        <f>IF('Datos de Indicador'!K201="No dato","x",ROUND(IF('Datos de Indicador'!K201=0,0,IF(LOG('Datos de Indicador'!K201)&gt;X$302,10,IF(LOG('Datos de Indicador'!K201)&lt;X$301,0,10-(X$302-LOG('Datos de Indicador'!K201))/(X$302-X$301)*10))),1))</f>
        <v>0</v>
      </c>
      <c r="Y198" s="310">
        <f>IF('Datos de Indicador'!K201="No dato","x",IF('Datos de Indicador'!K201="No dato","x", ('Datos de Indicador'!K201)/'Datos de Indicador'!AX201))</f>
        <v>0</v>
      </c>
      <c r="Z198" s="289">
        <f t="shared" si="61"/>
        <v>0</v>
      </c>
      <c r="AA198" s="291">
        <f t="shared" si="62"/>
        <v>0</v>
      </c>
      <c r="AB198" s="155">
        <f t="shared" si="63"/>
        <v>0</v>
      </c>
      <c r="AC198" s="155">
        <v>0</v>
      </c>
      <c r="AD198" s="155">
        <f t="shared" si="64"/>
        <v>0</v>
      </c>
      <c r="AE198" s="155">
        <v>-0.39759999513626099</v>
      </c>
      <c r="AF198" s="155">
        <f t="shared" si="65"/>
        <v>0.39759999513626099</v>
      </c>
      <c r="AG198" s="155">
        <f t="shared" si="66"/>
        <v>3.7151249556812744</v>
      </c>
      <c r="AH198" s="159">
        <f t="shared" si="67"/>
        <v>3.9525208259468791</v>
      </c>
      <c r="AI198" s="12"/>
      <c r="AJ198" s="12"/>
      <c r="AK198" s="12"/>
    </row>
    <row r="199" spans="1:37">
      <c r="A199" s="45" t="s">
        <v>31</v>
      </c>
      <c r="B199" s="46" t="s">
        <v>45</v>
      </c>
      <c r="C199" s="160">
        <v>1314</v>
      </c>
      <c r="D199" s="285">
        <f>IF('Datos de Indicador'!E202="No dato","x",ROUND(IF('Datos de Indicador'!E202=0,0,IF(LOG('Datos de Indicador'!E202)&gt;D$302,10,IF(LOG('Datos de Indicador'!E202)&lt;D$301,0,10-(D$302-LOG('Datos de Indicador'!E202))/(D$302-D$301)*10))),1))</f>
        <v>0</v>
      </c>
      <c r="E199" s="153">
        <f>IF('Datos de Indicador'!E202="No dato","x",IF('Datos de Indicador'!E202="No dato","x", ('Datos de Indicador'!E202)/'Datos de Indicador'!AX202))</f>
        <v>0</v>
      </c>
      <c r="F199" s="154">
        <f t="shared" si="51"/>
        <v>0</v>
      </c>
      <c r="G199" s="155">
        <f t="shared" si="52"/>
        <v>0</v>
      </c>
      <c r="H199" s="285">
        <f>IF('Datos de Indicador'!F202="No dato","x",ROUND(IF('Datos de Indicador'!F202=0,0,IF(LOG('Datos de Indicador'!F202*1/40)&gt;H$302,10,IF(LOG('Datos de Indicador'!F202*1/40)&lt;H$301,0,10-(H$302-LOG('Datos de Indicador'!F202*1/40))/(H$302-H$301)*10))),1))</f>
        <v>0</v>
      </c>
      <c r="I199" s="153">
        <f>IF('Datos de Indicador'!F202="No dato","x",IF('Datos de Indicador'!F202="No dato","x",( 'Datos de Indicador'!F202*1/40)/'Datos de Indicador'!AX202))</f>
        <v>0</v>
      </c>
      <c r="J199" s="154">
        <f t="shared" si="53"/>
        <v>0</v>
      </c>
      <c r="K199" s="156">
        <f t="shared" si="54"/>
        <v>0</v>
      </c>
      <c r="L199" s="286">
        <f>IF('Datos de Indicador'!G202="No dato","x",ROUND(IF('Datos de Indicador'!G202=0,0,IF(LOG('Datos de Indicador'!G202)&gt;L$302,10,IF(LOG('Datos de Indicador'!G202)&lt;L$301,0,10-(L$302-LOG('Datos de Indicador'!G202))/(L$302-L$301)*10))),1))</f>
        <v>0</v>
      </c>
      <c r="M199" s="157">
        <f>IF('Datos de Indicador'!G202="No dato","x",IF('Datos de Indicador'!G202="No dato","x", 'Datos de Indicador'!G202/'Datos de Indicador'!AX202))</f>
        <v>0</v>
      </c>
      <c r="N199" s="158">
        <f t="shared" si="55"/>
        <v>0</v>
      </c>
      <c r="O199" s="156">
        <f t="shared" si="56"/>
        <v>0</v>
      </c>
      <c r="P199" s="155">
        <f t="shared" si="57"/>
        <v>0</v>
      </c>
      <c r="Q199" s="285">
        <f>IF('Datos de Indicador'!I202="No dato","x",ROUND(IF('Datos de Indicador'!I202=0,0,IF(LOG('Datos de Indicador'!I202)&gt;Q$302,10,IF(LOG('Datos de Indicador'!I202)&lt;Q$301,0,10-(Q$302-LOG('Datos de Indicador'!I202))/(Q$302-Q$301)*10))),1))</f>
        <v>10</v>
      </c>
      <c r="R199" s="153">
        <f>IF('Datos de Indicador'!I202="No dato","x",IF('Datos de Indicador'!I202="No dato","x",( 'Datos de Indicador'!I202)/'Datos de Indicador'!AX202))</f>
        <v>0.10467935493107826</v>
      </c>
      <c r="S199" s="154">
        <f t="shared" si="58"/>
        <v>10</v>
      </c>
      <c r="T199" s="289">
        <f>IF('Datos de Indicador'!J202="No dato","x",ROUND(IF('Datos de Indicador'!J202=0,0,IF(LOG('Datos de Indicador'!J202)&gt;T$302,10,IF(LOG('Datos de Indicador'!J202)&lt;T$301,0,10-(T$302-LOG('Datos de Indicador'!J202))/(T$302-T$301)*10))),1))</f>
        <v>10</v>
      </c>
      <c r="U199" s="307">
        <f>IF('Datos de Indicador'!J202="No dato","x",IF('Datos de Indicador'!J202="No dato","x", ('Datos de Indicador'!J202)/'Datos de Indicador'!AX202))</f>
        <v>3.1086951929644202E-4</v>
      </c>
      <c r="V199" s="289">
        <f t="shared" si="59"/>
        <v>10</v>
      </c>
      <c r="W199" s="292">
        <f t="shared" si="60"/>
        <v>10</v>
      </c>
      <c r="X199" s="289">
        <f>IF('Datos de Indicador'!K202="No dato","x",ROUND(IF('Datos de Indicador'!K202=0,0,IF(LOG('Datos de Indicador'!K202)&gt;X$302,10,IF(LOG('Datos de Indicador'!K202)&lt;X$301,0,10-(X$302-LOG('Datos de Indicador'!K202))/(X$302-X$301)*10))),1))</f>
        <v>0</v>
      </c>
      <c r="Y199" s="310">
        <f>IF('Datos de Indicador'!K202="No dato","x",IF('Datos de Indicador'!K202="No dato","x", ('Datos de Indicador'!K202)/'Datos de Indicador'!AX202))</f>
        <v>0</v>
      </c>
      <c r="Z199" s="289">
        <f t="shared" si="61"/>
        <v>0</v>
      </c>
      <c r="AA199" s="291">
        <f t="shared" si="62"/>
        <v>0</v>
      </c>
      <c r="AB199" s="155">
        <f t="shared" si="63"/>
        <v>10</v>
      </c>
      <c r="AC199" s="155">
        <v>0</v>
      </c>
      <c r="AD199" s="155">
        <f t="shared" si="64"/>
        <v>0</v>
      </c>
      <c r="AE199" s="155">
        <v>-0.43952000141143799</v>
      </c>
      <c r="AF199" s="155">
        <f t="shared" si="65"/>
        <v>0.43952000141143799</v>
      </c>
      <c r="AG199" s="155">
        <f t="shared" si="66"/>
        <v>4.7410673447144864</v>
      </c>
      <c r="AH199" s="159">
        <f t="shared" si="67"/>
        <v>2.4568445574524147</v>
      </c>
      <c r="AI199" s="12"/>
      <c r="AJ199" s="12"/>
      <c r="AK199" s="12"/>
    </row>
    <row r="200" spans="1:37">
      <c r="A200" s="45" t="s">
        <v>31</v>
      </c>
      <c r="B200" s="46" t="s">
        <v>46</v>
      </c>
      <c r="C200" s="160">
        <v>1315</v>
      </c>
      <c r="D200" s="285">
        <f>IF('Datos de Indicador'!E203="No dato","x",ROUND(IF('Datos de Indicador'!E203=0,0,IF(LOG('Datos de Indicador'!E203)&gt;D$302,10,IF(LOG('Datos de Indicador'!E203)&lt;D$301,0,10-(D$302-LOG('Datos de Indicador'!E203))/(D$302-D$301)*10))),1))</f>
        <v>0</v>
      </c>
      <c r="E200" s="153">
        <f>IF('Datos de Indicador'!E203="No dato","x",IF('Datos de Indicador'!E203="No dato","x", ('Datos de Indicador'!E203)/'Datos de Indicador'!AX203))</f>
        <v>0</v>
      </c>
      <c r="F200" s="154">
        <f t="shared" si="51"/>
        <v>0</v>
      </c>
      <c r="G200" s="155">
        <f t="shared" si="52"/>
        <v>0</v>
      </c>
      <c r="H200" s="285">
        <f>IF('Datos de Indicador'!F203="No dato","x",ROUND(IF('Datos de Indicador'!F203=0,0,IF(LOG('Datos de Indicador'!F203*1/40)&gt;H$302,10,IF(LOG('Datos de Indicador'!F203*1/40)&lt;H$301,0,10-(H$302-LOG('Datos de Indicador'!F203*1/40))/(H$302-H$301)*10))),1))</f>
        <v>0</v>
      </c>
      <c r="I200" s="153">
        <f>IF('Datos de Indicador'!F203="No dato","x",IF('Datos de Indicador'!F203="No dato","x",( 'Datos de Indicador'!F203*1/40)/'Datos de Indicador'!AX203))</f>
        <v>0</v>
      </c>
      <c r="J200" s="154">
        <f t="shared" si="53"/>
        <v>0</v>
      </c>
      <c r="K200" s="156">
        <f t="shared" si="54"/>
        <v>0</v>
      </c>
      <c r="L200" s="286">
        <f>IF('Datos de Indicador'!G203="No dato","x",ROUND(IF('Datos de Indicador'!G203=0,0,IF(LOG('Datos de Indicador'!G203)&gt;L$302,10,IF(LOG('Datos de Indicador'!G203)&lt;L$301,0,10-(L$302-LOG('Datos de Indicador'!G203))/(L$302-L$301)*10))),1))</f>
        <v>0</v>
      </c>
      <c r="M200" s="157">
        <f>IF('Datos de Indicador'!G203="No dato","x",IF('Datos de Indicador'!G203="No dato","x", 'Datos de Indicador'!G203/'Datos de Indicador'!AX203))</f>
        <v>0</v>
      </c>
      <c r="N200" s="158">
        <f t="shared" si="55"/>
        <v>0</v>
      </c>
      <c r="O200" s="156">
        <f t="shared" si="56"/>
        <v>0</v>
      </c>
      <c r="P200" s="155">
        <f t="shared" si="57"/>
        <v>0</v>
      </c>
      <c r="Q200" s="285">
        <f>IF('Datos de Indicador'!I203="No dato","x",ROUND(IF('Datos de Indicador'!I203=0,0,IF(LOG('Datos de Indicador'!I203)&gt;Q$302,10,IF(LOG('Datos de Indicador'!I203)&lt;Q$301,0,10-(Q$302-LOG('Datos de Indicador'!I203))/(Q$302-Q$301)*10))),1))</f>
        <v>10</v>
      </c>
      <c r="R200" s="153">
        <f>IF('Datos de Indicador'!I203="No dato","x",IF('Datos de Indicador'!I203="No dato","x",( 'Datos de Indicador'!I203)/'Datos de Indicador'!AX203))</f>
        <v>5.654735513919517E-2</v>
      </c>
      <c r="S200" s="154">
        <f t="shared" si="58"/>
        <v>10</v>
      </c>
      <c r="T200" s="289">
        <f>IF('Datos de Indicador'!J203="No dato","x",ROUND(IF('Datos de Indicador'!J203=0,0,IF(LOG('Datos de Indicador'!J203)&gt;T$302,10,IF(LOG('Datos de Indicador'!J203)&lt;T$301,0,10-(T$302-LOG('Datos de Indicador'!J203))/(T$302-T$301)*10))),1))</f>
        <v>10</v>
      </c>
      <c r="U200" s="307">
        <f>IF('Datos de Indicador'!J203="No dato","x",IF('Datos de Indicador'!J203="No dato","x", ('Datos de Indicador'!J203)/'Datos de Indicador'!AX203))</f>
        <v>3.2694256155157801E-4</v>
      </c>
      <c r="V200" s="289">
        <f t="shared" si="59"/>
        <v>10</v>
      </c>
      <c r="W200" s="292">
        <f t="shared" si="60"/>
        <v>10</v>
      </c>
      <c r="X200" s="289">
        <f>IF('Datos de Indicador'!K203="No dato","x",ROUND(IF('Datos de Indicador'!K203=0,0,IF(LOG('Datos de Indicador'!K203)&gt;X$302,10,IF(LOG('Datos de Indicador'!K203)&lt;X$301,0,10-(X$302-LOG('Datos de Indicador'!K203))/(X$302-X$301)*10))),1))</f>
        <v>0</v>
      </c>
      <c r="Y200" s="310">
        <f>IF('Datos de Indicador'!K203="No dato","x",IF('Datos de Indicador'!K203="No dato","x", ('Datos de Indicador'!K203)/'Datos de Indicador'!AX203))</f>
        <v>0</v>
      </c>
      <c r="Z200" s="289">
        <f t="shared" si="61"/>
        <v>0</v>
      </c>
      <c r="AA200" s="291">
        <f t="shared" si="62"/>
        <v>0</v>
      </c>
      <c r="AB200" s="155">
        <f t="shared" si="63"/>
        <v>10</v>
      </c>
      <c r="AC200" s="155">
        <v>0</v>
      </c>
      <c r="AD200" s="155">
        <f t="shared" si="64"/>
        <v>0</v>
      </c>
      <c r="AE200" s="155">
        <v>-0.52292001247405995</v>
      </c>
      <c r="AF200" s="155">
        <f t="shared" si="65"/>
        <v>0.52292001247405995</v>
      </c>
      <c r="AG200" s="155">
        <f t="shared" si="66"/>
        <v>6.782183608708209</v>
      </c>
      <c r="AH200" s="159">
        <f t="shared" si="67"/>
        <v>2.7970306014513682</v>
      </c>
      <c r="AI200" s="12"/>
      <c r="AJ200" s="12"/>
      <c r="AK200" s="12"/>
    </row>
    <row r="201" spans="1:37">
      <c r="A201" s="45" t="s">
        <v>31</v>
      </c>
      <c r="B201" s="46" t="s">
        <v>47</v>
      </c>
      <c r="C201" s="160">
        <v>1316</v>
      </c>
      <c r="D201" s="285">
        <f>IF('Datos de Indicador'!E204="No dato","x",ROUND(IF('Datos de Indicador'!E204=0,0,IF(LOG('Datos de Indicador'!E204)&gt;D$302,10,IF(LOG('Datos de Indicador'!E204)&lt;D$301,0,10-(D$302-LOG('Datos de Indicador'!E204))/(D$302-D$301)*10))),1))</f>
        <v>10</v>
      </c>
      <c r="E201" s="153">
        <f>IF('Datos de Indicador'!E204="No dato","x",IF('Datos de Indicador'!E204="No dato","x", ('Datos de Indicador'!E204)/'Datos de Indicador'!AX204))</f>
        <v>1.7489643089613888E-4</v>
      </c>
      <c r="F201" s="154">
        <f t="shared" si="51"/>
        <v>10</v>
      </c>
      <c r="G201" s="155">
        <f t="shared" si="52"/>
        <v>10</v>
      </c>
      <c r="H201" s="285">
        <f>IF('Datos de Indicador'!F204="No dato","x",ROUND(IF('Datos de Indicador'!F204=0,0,IF(LOG('Datos de Indicador'!F204*1/40)&gt;H$302,10,IF(LOG('Datos de Indicador'!F204*1/40)&lt;H$301,0,10-(H$302-LOG('Datos de Indicador'!F204*1/40))/(H$302-H$301)*10))),1))</f>
        <v>0</v>
      </c>
      <c r="I201" s="153">
        <f>IF('Datos de Indicador'!F204="No dato","x",IF('Datos de Indicador'!F204="No dato","x",( 'Datos de Indicador'!F204*1/40)/'Datos de Indicador'!AX204))</f>
        <v>0</v>
      </c>
      <c r="J201" s="154">
        <f t="shared" si="53"/>
        <v>0</v>
      </c>
      <c r="K201" s="156">
        <f t="shared" si="54"/>
        <v>0</v>
      </c>
      <c r="L201" s="286">
        <f>IF('Datos de Indicador'!G204="No dato","x",ROUND(IF('Datos de Indicador'!G204=0,0,IF(LOG('Datos de Indicador'!G204)&gt;L$302,10,IF(LOG('Datos de Indicador'!G204)&lt;L$301,0,10-(L$302-LOG('Datos de Indicador'!G204))/(L$302-L$301)*10))),1))</f>
        <v>0</v>
      </c>
      <c r="M201" s="157">
        <f>IF('Datos de Indicador'!G204="No dato","x",IF('Datos de Indicador'!G204="No dato","x", 'Datos de Indicador'!G204/'Datos de Indicador'!AX204))</f>
        <v>0</v>
      </c>
      <c r="N201" s="158">
        <f t="shared" si="55"/>
        <v>0</v>
      </c>
      <c r="O201" s="156">
        <f t="shared" si="56"/>
        <v>0</v>
      </c>
      <c r="P201" s="155">
        <f t="shared" si="57"/>
        <v>0</v>
      </c>
      <c r="Q201" s="285">
        <f>IF('Datos de Indicador'!I204="No dato","x",ROUND(IF('Datos de Indicador'!I204=0,0,IF(LOG('Datos de Indicador'!I204)&gt;Q$302,10,IF(LOG('Datos de Indicador'!I204)&lt;Q$301,0,10-(Q$302-LOG('Datos de Indicador'!I204))/(Q$302-Q$301)*10))),1))</f>
        <v>10</v>
      </c>
      <c r="R201" s="153">
        <f>IF('Datos de Indicador'!I204="No dato","x",IF('Datos de Indicador'!I204="No dato","x",( 'Datos de Indicador'!I204)/'Datos de Indicador'!AX204))</f>
        <v>4.2051185341549918E-2</v>
      </c>
      <c r="S201" s="154">
        <f t="shared" si="58"/>
        <v>10</v>
      </c>
      <c r="T201" s="289">
        <f>IF('Datos de Indicador'!J204="No dato","x",ROUND(IF('Datos de Indicador'!J204=0,0,IF(LOG('Datos de Indicador'!J204)&gt;T$302,10,IF(LOG('Datos de Indicador'!J204)&lt;T$301,0,10-(T$302-LOG('Datos de Indicador'!J204))/(T$302-T$301)*10))),1))</f>
        <v>10</v>
      </c>
      <c r="U201" s="307">
        <f>IF('Datos de Indicador'!J204="No dato","x",IF('Datos de Indicador'!J204="No dato","x", ('Datos de Indicador'!J204)/'Datos de Indicador'!AX204))</f>
        <v>3.3466051842343794E-4</v>
      </c>
      <c r="V201" s="289">
        <f t="shared" si="59"/>
        <v>10</v>
      </c>
      <c r="W201" s="292">
        <f t="shared" si="60"/>
        <v>10</v>
      </c>
      <c r="X201" s="289">
        <f>IF('Datos de Indicador'!K204="No dato","x",ROUND(IF('Datos de Indicador'!K204=0,0,IF(LOG('Datos de Indicador'!K204)&gt;X$302,10,IF(LOG('Datos de Indicador'!K204)&lt;X$301,0,10-(X$302-LOG('Datos de Indicador'!K204))/(X$302-X$301)*10))),1))</f>
        <v>0</v>
      </c>
      <c r="Y201" s="310">
        <f>IF('Datos de Indicador'!K204="No dato","x",IF('Datos de Indicador'!K204="No dato","x", ('Datos de Indicador'!K204)/'Datos de Indicador'!AX204))</f>
        <v>0</v>
      </c>
      <c r="Z201" s="289">
        <f t="shared" si="61"/>
        <v>0</v>
      </c>
      <c r="AA201" s="291">
        <f t="shared" si="62"/>
        <v>0</v>
      </c>
      <c r="AB201" s="155">
        <f t="shared" si="63"/>
        <v>10</v>
      </c>
      <c r="AC201" s="155">
        <v>0</v>
      </c>
      <c r="AD201" s="155">
        <f t="shared" si="64"/>
        <v>0</v>
      </c>
      <c r="AE201" s="155">
        <v>-0.40500000119209301</v>
      </c>
      <c r="AF201" s="155">
        <f t="shared" si="65"/>
        <v>0.40500000119209301</v>
      </c>
      <c r="AG201" s="155">
        <f t="shared" si="66"/>
        <v>3.8962313191189191</v>
      </c>
      <c r="AH201" s="159">
        <f t="shared" si="67"/>
        <v>3.9827052198531532</v>
      </c>
      <c r="AI201" s="12"/>
      <c r="AJ201" s="12"/>
      <c r="AK201" s="12"/>
    </row>
    <row r="202" spans="1:37">
      <c r="A202" s="45" t="s">
        <v>31</v>
      </c>
      <c r="B202" s="46" t="s">
        <v>48</v>
      </c>
      <c r="C202" s="160">
        <v>1317</v>
      </c>
      <c r="D202" s="285">
        <f>IF('Datos de Indicador'!E205="No dato","x",ROUND(IF('Datos de Indicador'!E205=0,0,IF(LOG('Datos de Indicador'!E205)&gt;D$302,10,IF(LOG('Datos de Indicador'!E205)&lt;D$301,0,10-(D$302-LOG('Datos de Indicador'!E205))/(D$302-D$301)*10))),1))</f>
        <v>10</v>
      </c>
      <c r="E202" s="153">
        <f>IF('Datos de Indicador'!E205="No dato","x",IF('Datos de Indicador'!E205="No dato","x", ('Datos de Indicador'!E205)/'Datos de Indicador'!AX205))</f>
        <v>0.27945909140308423</v>
      </c>
      <c r="F202" s="154">
        <f t="shared" si="51"/>
        <v>10</v>
      </c>
      <c r="G202" s="155">
        <f t="shared" si="52"/>
        <v>10</v>
      </c>
      <c r="H202" s="285">
        <f>IF('Datos de Indicador'!F205="No dato","x",ROUND(IF('Datos de Indicador'!F205=0,0,IF(LOG('Datos de Indicador'!F205*1/40)&gt;H$302,10,IF(LOG('Datos de Indicador'!F205*1/40)&lt;H$301,0,10-(H$302-LOG('Datos de Indicador'!F205*1/40))/(H$302-H$301)*10))),1))</f>
        <v>0</v>
      </c>
      <c r="I202" s="153">
        <f>IF('Datos de Indicador'!F205="No dato","x",IF('Datos de Indicador'!F205="No dato","x",( 'Datos de Indicador'!F205*1/40)/'Datos de Indicador'!AX205))</f>
        <v>0</v>
      </c>
      <c r="J202" s="154">
        <f t="shared" si="53"/>
        <v>0</v>
      </c>
      <c r="K202" s="156">
        <f t="shared" si="54"/>
        <v>0</v>
      </c>
      <c r="L202" s="286">
        <f>IF('Datos de Indicador'!G205="No dato","x",ROUND(IF('Datos de Indicador'!G205=0,0,IF(LOG('Datos de Indicador'!G205)&gt;L$302,10,IF(LOG('Datos de Indicador'!G205)&lt;L$301,0,10-(L$302-LOG('Datos de Indicador'!G205))/(L$302-L$301)*10))),1))</f>
        <v>0</v>
      </c>
      <c r="M202" s="157">
        <f>IF('Datos de Indicador'!G205="No dato","x",IF('Datos de Indicador'!G205="No dato","x", 'Datos de Indicador'!G205/'Datos de Indicador'!AX205))</f>
        <v>0</v>
      </c>
      <c r="N202" s="158">
        <f t="shared" si="55"/>
        <v>0</v>
      </c>
      <c r="O202" s="156">
        <f t="shared" si="56"/>
        <v>0</v>
      </c>
      <c r="P202" s="155">
        <f t="shared" si="57"/>
        <v>0</v>
      </c>
      <c r="Q202" s="285">
        <f>IF('Datos de Indicador'!I205="No dato","x",ROUND(IF('Datos de Indicador'!I205=0,0,IF(LOG('Datos de Indicador'!I205)&gt;Q$302,10,IF(LOG('Datos de Indicador'!I205)&lt;Q$301,0,10-(Q$302-LOG('Datos de Indicador'!I205))/(Q$302-Q$301)*10))),1))</f>
        <v>10</v>
      </c>
      <c r="R202" s="153">
        <f>IF('Datos de Indicador'!I205="No dato","x",IF('Datos de Indicador'!I205="No dato","x",( 'Datos de Indicador'!I205)/'Datos de Indicador'!AX205))</f>
        <v>0.1134470835338711</v>
      </c>
      <c r="S202" s="154">
        <f t="shared" si="58"/>
        <v>10</v>
      </c>
      <c r="T202" s="289">
        <f>IF('Datos de Indicador'!J205="No dato","x",ROUND(IF('Datos de Indicador'!J205=0,0,IF(LOG('Datos de Indicador'!J205)&gt;T$302,10,IF(LOG('Datos de Indicador'!J205)&lt;T$301,0,10-(T$302-LOG('Datos de Indicador'!J205))/(T$302-T$301)*10))),1))</f>
        <v>10</v>
      </c>
      <c r="U202" s="307">
        <f>IF('Datos de Indicador'!J205="No dato","x",IF('Datos de Indicador'!J205="No dato","x", ('Datos de Indicador'!J205)/'Datos de Indicador'!AX205))</f>
        <v>3.1272803085583234E-4</v>
      </c>
      <c r="V202" s="289">
        <f t="shared" si="59"/>
        <v>10</v>
      </c>
      <c r="W202" s="292">
        <f t="shared" si="60"/>
        <v>10</v>
      </c>
      <c r="X202" s="289">
        <f>IF('Datos de Indicador'!K205="No dato","x",ROUND(IF('Datos de Indicador'!K205=0,0,IF(LOG('Datos de Indicador'!K205)&gt;X$302,10,IF(LOG('Datos de Indicador'!K205)&lt;X$301,0,10-(X$302-LOG('Datos de Indicador'!K205))/(X$302-X$301)*10))),1))</f>
        <v>0</v>
      </c>
      <c r="Y202" s="310">
        <f>IF('Datos de Indicador'!K205="No dato","x",IF('Datos de Indicador'!K205="No dato","x", ('Datos de Indicador'!K205)/'Datos de Indicador'!AX205))</f>
        <v>0</v>
      </c>
      <c r="Z202" s="289">
        <f t="shared" si="61"/>
        <v>0</v>
      </c>
      <c r="AA202" s="291">
        <f t="shared" si="62"/>
        <v>0</v>
      </c>
      <c r="AB202" s="155">
        <f t="shared" si="63"/>
        <v>10</v>
      </c>
      <c r="AC202" s="155">
        <v>0</v>
      </c>
      <c r="AD202" s="155">
        <f t="shared" si="64"/>
        <v>0</v>
      </c>
      <c r="AE202" s="155">
        <v>-0.61031997203826904</v>
      </c>
      <c r="AF202" s="155">
        <f t="shared" si="65"/>
        <v>0.61031997203826904</v>
      </c>
      <c r="AG202" s="155">
        <f t="shared" si="66"/>
        <v>8.9211938638141923</v>
      </c>
      <c r="AH202" s="159">
        <f t="shared" si="67"/>
        <v>4.8201989773023657</v>
      </c>
      <c r="AI202" s="12"/>
      <c r="AJ202" s="12"/>
      <c r="AK202" s="12"/>
    </row>
    <row r="203" spans="1:37">
      <c r="A203" s="45" t="s">
        <v>31</v>
      </c>
      <c r="B203" s="46" t="s">
        <v>49</v>
      </c>
      <c r="C203" s="160">
        <v>1318</v>
      </c>
      <c r="D203" s="285">
        <f>IF('Datos de Indicador'!E206="No dato","x",ROUND(IF('Datos de Indicador'!E206=0,0,IF(LOG('Datos de Indicador'!E206)&gt;D$302,10,IF(LOG('Datos de Indicador'!E206)&lt;D$301,0,10-(D$302-LOG('Datos de Indicador'!E206))/(D$302-D$301)*10))),1))</f>
        <v>0</v>
      </c>
      <c r="E203" s="153">
        <f>IF('Datos de Indicador'!E206="No dato","x",IF('Datos de Indicador'!E206="No dato","x", ('Datos de Indicador'!E206)/'Datos de Indicador'!AX206))</f>
        <v>0</v>
      </c>
      <c r="F203" s="154">
        <f t="shared" si="51"/>
        <v>0</v>
      </c>
      <c r="G203" s="155">
        <f t="shared" si="52"/>
        <v>0</v>
      </c>
      <c r="H203" s="285">
        <f>IF('Datos de Indicador'!F206="No dato","x",ROUND(IF('Datos de Indicador'!F206=0,0,IF(LOG('Datos de Indicador'!F206*1/40)&gt;H$302,10,IF(LOG('Datos de Indicador'!F206*1/40)&lt;H$301,0,10-(H$302-LOG('Datos de Indicador'!F206*1/40))/(H$302-H$301)*10))),1))</f>
        <v>0</v>
      </c>
      <c r="I203" s="153">
        <f>IF('Datos de Indicador'!F206="No dato","x",IF('Datos de Indicador'!F206="No dato","x",( 'Datos de Indicador'!F206*1/40)/'Datos de Indicador'!AX206))</f>
        <v>0</v>
      </c>
      <c r="J203" s="154">
        <f t="shared" si="53"/>
        <v>0</v>
      </c>
      <c r="K203" s="156">
        <f t="shared" si="54"/>
        <v>0</v>
      </c>
      <c r="L203" s="286">
        <f>IF('Datos de Indicador'!G206="No dato","x",ROUND(IF('Datos de Indicador'!G206=0,0,IF(LOG('Datos de Indicador'!G206)&gt;L$302,10,IF(LOG('Datos de Indicador'!G206)&lt;L$301,0,10-(L$302-LOG('Datos de Indicador'!G206))/(L$302-L$301)*10))),1))</f>
        <v>0</v>
      </c>
      <c r="M203" s="157">
        <f>IF('Datos de Indicador'!G206="No dato","x",IF('Datos de Indicador'!G206="No dato","x", 'Datos de Indicador'!G206/'Datos de Indicador'!AX206))</f>
        <v>0</v>
      </c>
      <c r="N203" s="158">
        <f t="shared" si="55"/>
        <v>0</v>
      </c>
      <c r="O203" s="156">
        <f t="shared" si="56"/>
        <v>0</v>
      </c>
      <c r="P203" s="155">
        <f t="shared" si="57"/>
        <v>0</v>
      </c>
      <c r="Q203" s="285">
        <f>IF('Datos de Indicador'!I206="No dato","x",ROUND(IF('Datos de Indicador'!I206=0,0,IF(LOG('Datos de Indicador'!I206)&gt;Q$302,10,IF(LOG('Datos de Indicador'!I206)&lt;Q$301,0,10-(Q$302-LOG('Datos de Indicador'!I206))/(Q$302-Q$301)*10))),1))</f>
        <v>10</v>
      </c>
      <c r="R203" s="153">
        <f>IF('Datos de Indicador'!I206="No dato","x",IF('Datos de Indicador'!I206="No dato","x",( 'Datos de Indicador'!I206)/'Datos de Indicador'!AX206))</f>
        <v>0.13319900232815254</v>
      </c>
      <c r="S203" s="154">
        <f t="shared" si="58"/>
        <v>10</v>
      </c>
      <c r="T203" s="289">
        <f>IF('Datos de Indicador'!J206="No dato","x",ROUND(IF('Datos de Indicador'!J206=0,0,IF(LOG('Datos de Indicador'!J206)&gt;T$302,10,IF(LOG('Datos de Indicador'!J206)&lt;T$301,0,10-(T$302-LOG('Datos de Indicador'!J206))/(T$302-T$301)*10))),1))</f>
        <v>10</v>
      </c>
      <c r="U203" s="307">
        <f>IF('Datos de Indicador'!J206="No dato","x",IF('Datos de Indicador'!J206="No dato","x", ('Datos de Indicador'!J206)/'Datos de Indicador'!AX206))</f>
        <v>3.1322518932747707E-4</v>
      </c>
      <c r="V203" s="289">
        <f t="shared" si="59"/>
        <v>10</v>
      </c>
      <c r="W203" s="292">
        <f t="shared" si="60"/>
        <v>10</v>
      </c>
      <c r="X203" s="289">
        <f>IF('Datos de Indicador'!K206="No dato","x",ROUND(IF('Datos de Indicador'!K206=0,0,IF(LOG('Datos de Indicador'!K206)&gt;X$302,10,IF(LOG('Datos de Indicador'!K206)&lt;X$301,0,10-(X$302-LOG('Datos de Indicador'!K206))/(X$302-X$301)*10))),1))</f>
        <v>0</v>
      </c>
      <c r="Y203" s="310">
        <f>IF('Datos de Indicador'!K206="No dato","x",IF('Datos de Indicador'!K206="No dato","x", ('Datos de Indicador'!K206)/'Datos de Indicador'!AX206))</f>
        <v>0</v>
      </c>
      <c r="Z203" s="289">
        <f t="shared" si="61"/>
        <v>0</v>
      </c>
      <c r="AA203" s="291">
        <f t="shared" si="62"/>
        <v>0</v>
      </c>
      <c r="AB203" s="155">
        <f t="shared" si="63"/>
        <v>10</v>
      </c>
      <c r="AC203" s="155">
        <v>0</v>
      </c>
      <c r="AD203" s="155">
        <f t="shared" si="64"/>
        <v>0</v>
      </c>
      <c r="AE203" s="155">
        <v>-0.61991995573043801</v>
      </c>
      <c r="AF203" s="155">
        <f t="shared" si="65"/>
        <v>0.61991995573043801</v>
      </c>
      <c r="AG203" s="155">
        <f t="shared" si="66"/>
        <v>9.1561420682388626</v>
      </c>
      <c r="AH203" s="159">
        <f t="shared" si="67"/>
        <v>3.1926903447064774</v>
      </c>
      <c r="AI203" s="12"/>
      <c r="AJ203" s="12"/>
      <c r="AK203" s="12"/>
    </row>
    <row r="204" spans="1:37">
      <c r="A204" s="45" t="s">
        <v>31</v>
      </c>
      <c r="B204" s="46" t="s">
        <v>50</v>
      </c>
      <c r="C204" s="160">
        <v>1319</v>
      </c>
      <c r="D204" s="285">
        <f>IF('Datos de Indicador'!E207="No dato","x",ROUND(IF('Datos de Indicador'!E207=0,0,IF(LOG('Datos de Indicador'!E207)&gt;D$302,10,IF(LOG('Datos de Indicador'!E207)&lt;D$301,0,10-(D$302-LOG('Datos de Indicador'!E207))/(D$302-D$301)*10))),1))</f>
        <v>10</v>
      </c>
      <c r="E204" s="153">
        <f>IF('Datos de Indicador'!E207="No dato","x",IF('Datos de Indicador'!E207="No dato","x", ('Datos de Indicador'!E207)/'Datos de Indicador'!AX207))</f>
        <v>1.3070110690610997E-2</v>
      </c>
      <c r="F204" s="154">
        <f t="shared" si="51"/>
        <v>10</v>
      </c>
      <c r="G204" s="155">
        <f t="shared" si="52"/>
        <v>10</v>
      </c>
      <c r="H204" s="285">
        <f>IF('Datos de Indicador'!F207="No dato","x",ROUND(IF('Datos de Indicador'!F207=0,0,IF(LOG('Datos de Indicador'!F207*1/40)&gt;H$302,10,IF(LOG('Datos de Indicador'!F207*1/40)&lt;H$301,0,10-(H$302-LOG('Datos de Indicador'!F207*1/40))/(H$302-H$301)*10))),1))</f>
        <v>0</v>
      </c>
      <c r="I204" s="153">
        <f>IF('Datos de Indicador'!F207="No dato","x",IF('Datos de Indicador'!F207="No dato","x",( 'Datos de Indicador'!F207*1/40)/'Datos de Indicador'!AX207))</f>
        <v>0</v>
      </c>
      <c r="J204" s="154">
        <f t="shared" si="53"/>
        <v>0</v>
      </c>
      <c r="K204" s="156">
        <f t="shared" si="54"/>
        <v>0</v>
      </c>
      <c r="L204" s="286">
        <f>IF('Datos de Indicador'!G207="No dato","x",ROUND(IF('Datos de Indicador'!G207=0,0,IF(LOG('Datos de Indicador'!G207)&gt;L$302,10,IF(LOG('Datos de Indicador'!G207)&lt;L$301,0,10-(L$302-LOG('Datos de Indicador'!G207))/(L$302-L$301)*10))),1))</f>
        <v>0</v>
      </c>
      <c r="M204" s="157">
        <f>IF('Datos de Indicador'!G207="No dato","x",IF('Datos de Indicador'!G207="No dato","x", 'Datos de Indicador'!G207/'Datos de Indicador'!AX207))</f>
        <v>0</v>
      </c>
      <c r="N204" s="158">
        <f t="shared" si="55"/>
        <v>0</v>
      </c>
      <c r="O204" s="156">
        <f t="shared" si="56"/>
        <v>0</v>
      </c>
      <c r="P204" s="155">
        <f t="shared" si="57"/>
        <v>0</v>
      </c>
      <c r="Q204" s="285">
        <f>IF('Datos de Indicador'!I207="No dato","x",ROUND(IF('Datos de Indicador'!I207=0,0,IF(LOG('Datos de Indicador'!I207)&gt;Q$302,10,IF(LOG('Datos de Indicador'!I207)&lt;Q$301,0,10-(Q$302-LOG('Datos de Indicador'!I207))/(Q$302-Q$301)*10))),1))</f>
        <v>10</v>
      </c>
      <c r="R204" s="153">
        <f>IF('Datos de Indicador'!I207="No dato","x",IF('Datos de Indicador'!I207="No dato","x",( 'Datos de Indicador'!I207)/'Datos de Indicador'!AX207))</f>
        <v>2.7093102138861746E-2</v>
      </c>
      <c r="S204" s="154">
        <f t="shared" si="58"/>
        <v>10</v>
      </c>
      <c r="T204" s="289">
        <f>IF('Datos de Indicador'!J207="No dato","x",ROUND(IF('Datos de Indicador'!J207=0,0,IF(LOG('Datos de Indicador'!J207)&gt;T$302,10,IF(LOG('Datos de Indicador'!J207)&lt;T$301,0,10-(T$302-LOG('Datos de Indicador'!J207))/(T$302-T$301)*10))),1))</f>
        <v>10</v>
      </c>
      <c r="U204" s="307">
        <f>IF('Datos de Indicador'!J207="No dato","x",IF('Datos de Indicador'!J207="No dato","x", ('Datos de Indicador'!J207)/'Datos de Indicador'!AX207))</f>
        <v>3.395811022412608E-4</v>
      </c>
      <c r="V204" s="289">
        <f t="shared" si="59"/>
        <v>10</v>
      </c>
      <c r="W204" s="292">
        <f t="shared" si="60"/>
        <v>10</v>
      </c>
      <c r="X204" s="289">
        <f>IF('Datos de Indicador'!K207="No dato","x",ROUND(IF('Datos de Indicador'!K207=0,0,IF(LOG('Datos de Indicador'!K207)&gt;X$302,10,IF(LOG('Datos de Indicador'!K207)&lt;X$301,0,10-(X$302-LOG('Datos de Indicador'!K207))/(X$302-X$301)*10))),1))</f>
        <v>0</v>
      </c>
      <c r="Y204" s="310">
        <f>IF('Datos de Indicador'!K207="No dato","x",IF('Datos de Indicador'!K207="No dato","x", ('Datos de Indicador'!K207)/'Datos de Indicador'!AX207))</f>
        <v>0</v>
      </c>
      <c r="Z204" s="289">
        <f t="shared" si="61"/>
        <v>0</v>
      </c>
      <c r="AA204" s="291">
        <f t="shared" si="62"/>
        <v>0</v>
      </c>
      <c r="AB204" s="155">
        <f t="shared" si="63"/>
        <v>10</v>
      </c>
      <c r="AC204" s="155">
        <v>0</v>
      </c>
      <c r="AD204" s="155">
        <f t="shared" si="64"/>
        <v>0</v>
      </c>
      <c r="AE204" s="155">
        <v>-0.64116001129150402</v>
      </c>
      <c r="AF204" s="155">
        <f t="shared" si="65"/>
        <v>0.64116001129150402</v>
      </c>
      <c r="AG204" s="155">
        <f t="shared" si="66"/>
        <v>9.6759672133610817</v>
      </c>
      <c r="AH204" s="159">
        <f t="shared" si="67"/>
        <v>4.9459945355601809</v>
      </c>
      <c r="AI204" s="12"/>
      <c r="AJ204" s="12"/>
      <c r="AK204" s="12"/>
    </row>
    <row r="205" spans="1:37">
      <c r="A205" s="45" t="s">
        <v>31</v>
      </c>
      <c r="B205" s="46" t="s">
        <v>51</v>
      </c>
      <c r="C205" s="160">
        <v>1320</v>
      </c>
      <c r="D205" s="285">
        <f>IF('Datos de Indicador'!E208="No dato","x",ROUND(IF('Datos de Indicador'!E208=0,0,IF(LOG('Datos de Indicador'!E208)&gt;D$302,10,IF(LOG('Datos de Indicador'!E208)&lt;D$301,0,10-(D$302-LOG('Datos de Indicador'!E208))/(D$302-D$301)*10))),1))</f>
        <v>10</v>
      </c>
      <c r="E205" s="153">
        <f>IF('Datos de Indicador'!E208="No dato","x",IF('Datos de Indicador'!E208="No dato","x", ('Datos de Indicador'!E208)/'Datos de Indicador'!AX208))</f>
        <v>1.8174563048007672E-3</v>
      </c>
      <c r="F205" s="154">
        <f t="shared" si="51"/>
        <v>10</v>
      </c>
      <c r="G205" s="155">
        <f t="shared" si="52"/>
        <v>10</v>
      </c>
      <c r="H205" s="285">
        <f>IF('Datos de Indicador'!F208="No dato","x",ROUND(IF('Datos de Indicador'!F208=0,0,IF(LOG('Datos de Indicador'!F208*1/40)&gt;H$302,10,IF(LOG('Datos de Indicador'!F208*1/40)&lt;H$301,0,10-(H$302-LOG('Datos de Indicador'!F208*1/40))/(H$302-H$301)*10))),1))</f>
        <v>0</v>
      </c>
      <c r="I205" s="153">
        <f>IF('Datos de Indicador'!F208="No dato","x",IF('Datos de Indicador'!F208="No dato","x",( 'Datos de Indicador'!F208*1/40)/'Datos de Indicador'!AX208))</f>
        <v>0</v>
      </c>
      <c r="J205" s="154">
        <f t="shared" si="53"/>
        <v>0</v>
      </c>
      <c r="K205" s="156">
        <f t="shared" si="54"/>
        <v>0</v>
      </c>
      <c r="L205" s="286">
        <f>IF('Datos de Indicador'!G208="No dato","x",ROUND(IF('Datos de Indicador'!G208=0,0,IF(LOG('Datos de Indicador'!G208)&gt;L$302,10,IF(LOG('Datos de Indicador'!G208)&lt;L$301,0,10-(L$302-LOG('Datos de Indicador'!G208))/(L$302-L$301)*10))),1))</f>
        <v>0</v>
      </c>
      <c r="M205" s="157">
        <f>IF('Datos de Indicador'!G208="No dato","x",IF('Datos de Indicador'!G208="No dato","x", 'Datos de Indicador'!G208/'Datos de Indicador'!AX208))</f>
        <v>0</v>
      </c>
      <c r="N205" s="158">
        <f t="shared" si="55"/>
        <v>0</v>
      </c>
      <c r="O205" s="156">
        <f t="shared" si="56"/>
        <v>0</v>
      </c>
      <c r="P205" s="155">
        <f t="shared" si="57"/>
        <v>0</v>
      </c>
      <c r="Q205" s="285">
        <f>IF('Datos de Indicador'!I208="No dato","x",ROUND(IF('Datos de Indicador'!I208=0,0,IF(LOG('Datos de Indicador'!I208)&gt;Q$302,10,IF(LOG('Datos de Indicador'!I208)&lt;Q$301,0,10-(Q$302-LOG('Datos de Indicador'!I208))/(Q$302-Q$301)*10))),1))</f>
        <v>0</v>
      </c>
      <c r="R205" s="153">
        <f>IF('Datos de Indicador'!I208="No dato","x",IF('Datos de Indicador'!I208="No dato","x",( 'Datos de Indicador'!I208)/'Datos de Indicador'!AX208))</f>
        <v>0</v>
      </c>
      <c r="S205" s="154">
        <f t="shared" si="58"/>
        <v>0</v>
      </c>
      <c r="T205" s="289">
        <f>IF('Datos de Indicador'!J208="No dato","x",ROUND(IF('Datos de Indicador'!J208=0,0,IF(LOG('Datos de Indicador'!J208)&gt;T$302,10,IF(LOG('Datos de Indicador'!J208)&lt;T$301,0,10-(T$302-LOG('Datos de Indicador'!J208))/(T$302-T$301)*10))),1))</f>
        <v>10</v>
      </c>
      <c r="U205" s="307">
        <f>IF('Datos de Indicador'!J208="No dato","x",IF('Datos de Indicador'!J208="No dato","x", ('Datos de Indicador'!J208)/'Datos de Indicador'!AX208))</f>
        <v>3.2648915655103598E-4</v>
      </c>
      <c r="V205" s="289">
        <f t="shared" si="59"/>
        <v>10</v>
      </c>
      <c r="W205" s="292">
        <f t="shared" si="60"/>
        <v>10</v>
      </c>
      <c r="X205" s="289">
        <f>IF('Datos de Indicador'!K208="No dato","x",ROUND(IF('Datos de Indicador'!K208=0,0,IF(LOG('Datos de Indicador'!K208)&gt;X$302,10,IF(LOG('Datos de Indicador'!K208)&lt;X$301,0,10-(X$302-LOG('Datos de Indicador'!K208))/(X$302-X$301)*10))),1))</f>
        <v>0</v>
      </c>
      <c r="Y205" s="310">
        <f>IF('Datos de Indicador'!K208="No dato","x",IF('Datos de Indicador'!K208="No dato","x", ('Datos de Indicador'!K208)/'Datos de Indicador'!AX208))</f>
        <v>0</v>
      </c>
      <c r="Z205" s="289">
        <f t="shared" si="61"/>
        <v>0</v>
      </c>
      <c r="AA205" s="291">
        <f t="shared" si="62"/>
        <v>0</v>
      </c>
      <c r="AB205" s="155">
        <f t="shared" si="63"/>
        <v>0</v>
      </c>
      <c r="AC205" s="155">
        <v>0</v>
      </c>
      <c r="AD205" s="155">
        <f t="shared" si="64"/>
        <v>0</v>
      </c>
      <c r="AE205" s="155">
        <v>-0.41852000355720498</v>
      </c>
      <c r="AF205" s="155">
        <f t="shared" si="65"/>
        <v>0.41852000355720498</v>
      </c>
      <c r="AG205" s="155">
        <f t="shared" si="66"/>
        <v>4.2271173269869866</v>
      </c>
      <c r="AH205" s="159">
        <f t="shared" si="67"/>
        <v>4.0378528878311641</v>
      </c>
      <c r="AI205" s="12"/>
      <c r="AJ205" s="12"/>
      <c r="AK205" s="12"/>
    </row>
    <row r="206" spans="1:37">
      <c r="A206" s="45" t="s">
        <v>31</v>
      </c>
      <c r="B206" s="46" t="s">
        <v>52</v>
      </c>
      <c r="C206" s="160">
        <v>1321</v>
      </c>
      <c r="D206" s="285">
        <f>IF('Datos de Indicador'!E209="No dato","x",ROUND(IF('Datos de Indicador'!E209=0,0,IF(LOG('Datos de Indicador'!E209)&gt;D$302,10,IF(LOG('Datos de Indicador'!E209)&lt;D$301,0,10-(D$302-LOG('Datos de Indicador'!E209))/(D$302-D$301)*10))),1))</f>
        <v>10</v>
      </c>
      <c r="E206" s="153">
        <f>IF('Datos de Indicador'!E209="No dato","x",IF('Datos de Indicador'!E209="No dato","x", ('Datos de Indicador'!E209)/'Datos de Indicador'!AX209))</f>
        <v>0.26116857385312897</v>
      </c>
      <c r="F206" s="154">
        <f t="shared" si="51"/>
        <v>10</v>
      </c>
      <c r="G206" s="155">
        <f t="shared" si="52"/>
        <v>10</v>
      </c>
      <c r="H206" s="285">
        <f>IF('Datos de Indicador'!F209="No dato","x",ROUND(IF('Datos de Indicador'!F209=0,0,IF(LOG('Datos de Indicador'!F209*1/40)&gt;H$302,10,IF(LOG('Datos de Indicador'!F209*1/40)&lt;H$301,0,10-(H$302-LOG('Datos de Indicador'!F209*1/40))/(H$302-H$301)*10))),1))</f>
        <v>0</v>
      </c>
      <c r="I206" s="153">
        <f>IF('Datos de Indicador'!F209="No dato","x",IF('Datos de Indicador'!F209="No dato","x",( 'Datos de Indicador'!F209*1/40)/'Datos de Indicador'!AX209))</f>
        <v>0</v>
      </c>
      <c r="J206" s="154">
        <f t="shared" si="53"/>
        <v>0</v>
      </c>
      <c r="K206" s="156">
        <f t="shared" si="54"/>
        <v>0</v>
      </c>
      <c r="L206" s="286">
        <f>IF('Datos de Indicador'!G209="No dato","x",ROUND(IF('Datos de Indicador'!G209=0,0,IF(LOG('Datos de Indicador'!G209)&gt;L$302,10,IF(LOG('Datos de Indicador'!G209)&lt;L$301,0,10-(L$302-LOG('Datos de Indicador'!G209))/(L$302-L$301)*10))),1))</f>
        <v>0</v>
      </c>
      <c r="M206" s="157">
        <f>IF('Datos de Indicador'!G209="No dato","x",IF('Datos de Indicador'!G209="No dato","x", 'Datos de Indicador'!G209/'Datos de Indicador'!AX209))</f>
        <v>0</v>
      </c>
      <c r="N206" s="158">
        <f t="shared" si="55"/>
        <v>0</v>
      </c>
      <c r="O206" s="156">
        <f t="shared" si="56"/>
        <v>0</v>
      </c>
      <c r="P206" s="155">
        <f t="shared" si="57"/>
        <v>0</v>
      </c>
      <c r="Q206" s="285">
        <f>IF('Datos de Indicador'!I209="No dato","x",ROUND(IF('Datos de Indicador'!I209=0,0,IF(LOG('Datos de Indicador'!I209)&gt;Q$302,10,IF(LOG('Datos de Indicador'!I209)&lt;Q$301,0,10-(Q$302-LOG('Datos de Indicador'!I209))/(Q$302-Q$301)*10))),1))</f>
        <v>10</v>
      </c>
      <c r="R206" s="153">
        <f>IF('Datos de Indicador'!I209="No dato","x",IF('Datos de Indicador'!I209="No dato","x",( 'Datos de Indicador'!I209)/'Datos de Indicador'!AX209))</f>
        <v>9.1843441373748273E-3</v>
      </c>
      <c r="S206" s="154">
        <f t="shared" si="58"/>
        <v>10</v>
      </c>
      <c r="T206" s="289">
        <f>IF('Datos de Indicador'!J209="No dato","x",ROUND(IF('Datos de Indicador'!J209=0,0,IF(LOG('Datos de Indicador'!J209)&gt;T$302,10,IF(LOG('Datos de Indicador'!J209)&lt;T$301,0,10-(T$302-LOG('Datos de Indicador'!J209))/(T$302-T$301)*10))),1))</f>
        <v>10</v>
      </c>
      <c r="U206" s="307">
        <f>IF('Datos de Indicador'!J209="No dato","x",IF('Datos de Indicador'!J209="No dato","x", ('Datos de Indicador'!J209)/'Datos de Indicador'!AX209))</f>
        <v>3.416576019103436E-4</v>
      </c>
      <c r="V206" s="289">
        <f t="shared" si="59"/>
        <v>10</v>
      </c>
      <c r="W206" s="292">
        <f t="shared" si="60"/>
        <v>10</v>
      </c>
      <c r="X206" s="289">
        <f>IF('Datos de Indicador'!K209="No dato","x",ROUND(IF('Datos de Indicador'!K209=0,0,IF(LOG('Datos de Indicador'!K209)&gt;X$302,10,IF(LOG('Datos de Indicador'!K209)&lt;X$301,0,10-(X$302-LOG('Datos de Indicador'!K209))/(X$302-X$301)*10))),1))</f>
        <v>0</v>
      </c>
      <c r="Y206" s="310">
        <f>IF('Datos de Indicador'!K209="No dato","x",IF('Datos de Indicador'!K209="No dato","x", ('Datos de Indicador'!K209)/'Datos de Indicador'!AX209))</f>
        <v>0</v>
      </c>
      <c r="Z206" s="289">
        <f t="shared" si="61"/>
        <v>0</v>
      </c>
      <c r="AA206" s="291">
        <f t="shared" si="62"/>
        <v>0</v>
      </c>
      <c r="AB206" s="155">
        <f t="shared" si="63"/>
        <v>10</v>
      </c>
      <c r="AC206" s="155">
        <v>0</v>
      </c>
      <c r="AD206" s="155">
        <f t="shared" si="64"/>
        <v>0</v>
      </c>
      <c r="AE206" s="155">
        <v>-0.41675999760627702</v>
      </c>
      <c r="AF206" s="155">
        <f t="shared" si="65"/>
        <v>0.41675999760627702</v>
      </c>
      <c r="AG206" s="155">
        <f t="shared" si="66"/>
        <v>4.1840432706961854</v>
      </c>
      <c r="AH206" s="159">
        <f t="shared" si="67"/>
        <v>4.0306738784493641</v>
      </c>
      <c r="AI206" s="12"/>
      <c r="AJ206" s="12"/>
      <c r="AK206" s="12"/>
    </row>
    <row r="207" spans="1:37">
      <c r="A207" s="45" t="s">
        <v>31</v>
      </c>
      <c r="B207" s="46" t="s">
        <v>53</v>
      </c>
      <c r="C207" s="160">
        <v>1322</v>
      </c>
      <c r="D207" s="285">
        <f>IF('Datos de Indicador'!E210="No dato","x",ROUND(IF('Datos de Indicador'!E210=0,0,IF(LOG('Datos de Indicador'!E210)&gt;D$302,10,IF(LOG('Datos de Indicador'!E210)&lt;D$301,0,10-(D$302-LOG('Datos de Indicador'!E210))/(D$302-D$301)*10))),1))</f>
        <v>0</v>
      </c>
      <c r="E207" s="153">
        <f>IF('Datos de Indicador'!E210="No dato","x",IF('Datos de Indicador'!E210="No dato","x", ('Datos de Indicador'!E210)/'Datos de Indicador'!AX210))</f>
        <v>0</v>
      </c>
      <c r="F207" s="154">
        <f t="shared" si="51"/>
        <v>0</v>
      </c>
      <c r="G207" s="155">
        <f t="shared" si="52"/>
        <v>0</v>
      </c>
      <c r="H207" s="285">
        <f>IF('Datos de Indicador'!F210="No dato","x",ROUND(IF('Datos de Indicador'!F210=0,0,IF(LOG('Datos de Indicador'!F210*1/40)&gt;H$302,10,IF(LOG('Datos de Indicador'!F210*1/40)&lt;H$301,0,10-(H$302-LOG('Datos de Indicador'!F210*1/40))/(H$302-H$301)*10))),1))</f>
        <v>0</v>
      </c>
      <c r="I207" s="153">
        <f>IF('Datos de Indicador'!F210="No dato","x",IF('Datos de Indicador'!F210="No dato","x",( 'Datos de Indicador'!F210*1/40)/'Datos de Indicador'!AX210))</f>
        <v>0</v>
      </c>
      <c r="J207" s="154">
        <f t="shared" si="53"/>
        <v>0</v>
      </c>
      <c r="K207" s="156">
        <f t="shared" si="54"/>
        <v>0</v>
      </c>
      <c r="L207" s="286">
        <f>IF('Datos de Indicador'!G210="No dato","x",ROUND(IF('Datos de Indicador'!G210=0,0,IF(LOG('Datos de Indicador'!G210)&gt;L$302,10,IF(LOG('Datos de Indicador'!G210)&lt;L$301,0,10-(L$302-LOG('Datos de Indicador'!G210))/(L$302-L$301)*10))),1))</f>
        <v>0</v>
      </c>
      <c r="M207" s="157">
        <f>IF('Datos de Indicador'!G210="No dato","x",IF('Datos de Indicador'!G210="No dato","x", 'Datos de Indicador'!G210/'Datos de Indicador'!AX210))</f>
        <v>0</v>
      </c>
      <c r="N207" s="158">
        <f t="shared" si="55"/>
        <v>0</v>
      </c>
      <c r="O207" s="156">
        <f t="shared" si="56"/>
        <v>0</v>
      </c>
      <c r="P207" s="155">
        <f t="shared" si="57"/>
        <v>0</v>
      </c>
      <c r="Q207" s="285">
        <f>IF('Datos de Indicador'!I210="No dato","x",ROUND(IF('Datos de Indicador'!I210=0,0,IF(LOG('Datos de Indicador'!I210)&gt;Q$302,10,IF(LOG('Datos de Indicador'!I210)&lt;Q$301,0,10-(Q$302-LOG('Datos de Indicador'!I210))/(Q$302-Q$301)*10))),1))</f>
        <v>10</v>
      </c>
      <c r="R207" s="153">
        <f>IF('Datos de Indicador'!I210="No dato","x",IF('Datos de Indicador'!I210="No dato","x",( 'Datos de Indicador'!I210)/'Datos de Indicador'!AX210))</f>
        <v>2.8214536838435583E-2</v>
      </c>
      <c r="S207" s="154">
        <f t="shared" si="58"/>
        <v>10</v>
      </c>
      <c r="T207" s="289">
        <f>IF('Datos de Indicador'!J210="No dato","x",ROUND(IF('Datos de Indicador'!J210=0,0,IF(LOG('Datos de Indicador'!J210)&gt;T$302,10,IF(LOG('Datos de Indicador'!J210)&lt;T$301,0,10-(T$302-LOG('Datos de Indicador'!J210))/(T$302-T$301)*10))),1))</f>
        <v>10</v>
      </c>
      <c r="U207" s="307">
        <f>IF('Datos de Indicador'!J210="No dato","x",IF('Datos de Indicador'!J210="No dato","x", ('Datos de Indicador'!J210)/'Datos de Indicador'!AX210))</f>
        <v>3.5200219807491175E-4</v>
      </c>
      <c r="V207" s="289">
        <f t="shared" si="59"/>
        <v>10</v>
      </c>
      <c r="W207" s="292">
        <f t="shared" si="60"/>
        <v>10</v>
      </c>
      <c r="X207" s="289">
        <f>IF('Datos de Indicador'!K210="No dato","x",ROUND(IF('Datos de Indicador'!K210=0,0,IF(LOG('Datos de Indicador'!K210)&gt;X$302,10,IF(LOG('Datos de Indicador'!K210)&lt;X$301,0,10-(X$302-LOG('Datos de Indicador'!K210))/(X$302-X$301)*10))),1))</f>
        <v>0</v>
      </c>
      <c r="Y207" s="310">
        <f>IF('Datos de Indicador'!K210="No dato","x",IF('Datos de Indicador'!K210="No dato","x", ('Datos de Indicador'!K210)/'Datos de Indicador'!AX210))</f>
        <v>0</v>
      </c>
      <c r="Z207" s="289">
        <f t="shared" si="61"/>
        <v>0</v>
      </c>
      <c r="AA207" s="291">
        <f t="shared" si="62"/>
        <v>0</v>
      </c>
      <c r="AB207" s="155">
        <f t="shared" si="63"/>
        <v>10</v>
      </c>
      <c r="AC207" s="155">
        <v>0</v>
      </c>
      <c r="AD207" s="155">
        <f t="shared" si="64"/>
        <v>0</v>
      </c>
      <c r="AE207" s="155">
        <v>-0.42912000417709401</v>
      </c>
      <c r="AF207" s="155">
        <f t="shared" si="65"/>
        <v>0.42912000417709401</v>
      </c>
      <c r="AG207" s="155">
        <f t="shared" si="66"/>
        <v>4.4865397585662041</v>
      </c>
      <c r="AH207" s="159">
        <f t="shared" si="67"/>
        <v>2.4144232930943672</v>
      </c>
      <c r="AI207" s="12"/>
      <c r="AJ207" s="12"/>
      <c r="AK207" s="12"/>
    </row>
    <row r="208" spans="1:37">
      <c r="A208" s="45" t="s">
        <v>31</v>
      </c>
      <c r="B208" s="46" t="s">
        <v>54</v>
      </c>
      <c r="C208" s="160">
        <v>1323</v>
      </c>
      <c r="D208" s="285">
        <f>IF('Datos de Indicador'!E211="No dato","x",ROUND(IF('Datos de Indicador'!E211=0,0,IF(LOG('Datos de Indicador'!E211)&gt;D$302,10,IF(LOG('Datos de Indicador'!E211)&lt;D$301,0,10-(D$302-LOG('Datos de Indicador'!E211))/(D$302-D$301)*10))),1))</f>
        <v>0</v>
      </c>
      <c r="E208" s="153">
        <f>IF('Datos de Indicador'!E211="No dato","x",IF('Datos de Indicador'!E211="No dato","x", ('Datos de Indicador'!E211)/'Datos de Indicador'!AX211))</f>
        <v>0</v>
      </c>
      <c r="F208" s="154">
        <f t="shared" si="51"/>
        <v>0</v>
      </c>
      <c r="G208" s="155">
        <f t="shared" si="52"/>
        <v>0</v>
      </c>
      <c r="H208" s="285">
        <f>IF('Datos de Indicador'!F211="No dato","x",ROUND(IF('Datos de Indicador'!F211=0,0,IF(LOG('Datos de Indicador'!F211*1/40)&gt;H$302,10,IF(LOG('Datos de Indicador'!F211*1/40)&lt;H$301,0,10-(H$302-LOG('Datos de Indicador'!F211*1/40))/(H$302-H$301)*10))),1))</f>
        <v>0</v>
      </c>
      <c r="I208" s="153">
        <f>IF('Datos de Indicador'!F211="No dato","x",IF('Datos de Indicador'!F211="No dato","x",( 'Datos de Indicador'!F211*1/40)/'Datos de Indicador'!AX211))</f>
        <v>0</v>
      </c>
      <c r="J208" s="154">
        <f t="shared" si="53"/>
        <v>0</v>
      </c>
      <c r="K208" s="156">
        <f t="shared" si="54"/>
        <v>0</v>
      </c>
      <c r="L208" s="286">
        <f>IF('Datos de Indicador'!G211="No dato","x",ROUND(IF('Datos de Indicador'!G211=0,0,IF(LOG('Datos de Indicador'!G211)&gt;L$302,10,IF(LOG('Datos de Indicador'!G211)&lt;L$301,0,10-(L$302-LOG('Datos de Indicador'!G211))/(L$302-L$301)*10))),1))</f>
        <v>0</v>
      </c>
      <c r="M208" s="157">
        <f>IF('Datos de Indicador'!G211="No dato","x",IF('Datos de Indicador'!G211="No dato","x", 'Datos de Indicador'!G211/'Datos de Indicador'!AX211))</f>
        <v>0</v>
      </c>
      <c r="N208" s="158">
        <f t="shared" si="55"/>
        <v>0</v>
      </c>
      <c r="O208" s="156">
        <f t="shared" si="56"/>
        <v>0</v>
      </c>
      <c r="P208" s="155">
        <f t="shared" si="57"/>
        <v>0</v>
      </c>
      <c r="Q208" s="285">
        <f>IF('Datos de Indicador'!I211="No dato","x",ROUND(IF('Datos de Indicador'!I211=0,0,IF(LOG('Datos de Indicador'!I211)&gt;Q$302,10,IF(LOG('Datos de Indicador'!I211)&lt;Q$301,0,10-(Q$302-LOG('Datos de Indicador'!I211))/(Q$302-Q$301)*10))),1))</f>
        <v>10</v>
      </c>
      <c r="R208" s="153">
        <f>IF('Datos de Indicador'!I211="No dato","x",IF('Datos de Indicador'!I211="No dato","x",( 'Datos de Indicador'!I211)/'Datos de Indicador'!AX211))</f>
        <v>1.8426439637574968E-2</v>
      </c>
      <c r="S208" s="154">
        <f t="shared" si="58"/>
        <v>10</v>
      </c>
      <c r="T208" s="289">
        <f>IF('Datos de Indicador'!J211="No dato","x",ROUND(IF('Datos de Indicador'!J211=0,0,IF(LOG('Datos de Indicador'!J211)&gt;T$302,10,IF(LOG('Datos de Indicador'!J211)&lt;T$301,0,10-(T$302-LOG('Datos de Indicador'!J211))/(T$302-T$301)*10))),1))</f>
        <v>10</v>
      </c>
      <c r="U208" s="307">
        <f>IF('Datos de Indicador'!J211="No dato","x",IF('Datos de Indicador'!J211="No dato","x", ('Datos de Indicador'!J211)/'Datos de Indicador'!AX211))</f>
        <v>3.323381136508247E-4</v>
      </c>
      <c r="V208" s="289">
        <f t="shared" si="59"/>
        <v>10</v>
      </c>
      <c r="W208" s="292">
        <f t="shared" si="60"/>
        <v>10</v>
      </c>
      <c r="X208" s="289">
        <f>IF('Datos de Indicador'!K211="No dato","x",ROUND(IF('Datos de Indicador'!K211=0,0,IF(LOG('Datos de Indicador'!K211)&gt;X$302,10,IF(LOG('Datos de Indicador'!K211)&lt;X$301,0,10-(X$302-LOG('Datos de Indicador'!K211))/(X$302-X$301)*10))),1))</f>
        <v>0</v>
      </c>
      <c r="Y208" s="310">
        <f>IF('Datos de Indicador'!K211="No dato","x",IF('Datos de Indicador'!K211="No dato","x", ('Datos de Indicador'!K211)/'Datos de Indicador'!AX211))</f>
        <v>0</v>
      </c>
      <c r="Z208" s="289">
        <f t="shared" si="61"/>
        <v>0</v>
      </c>
      <c r="AA208" s="291">
        <f t="shared" si="62"/>
        <v>0</v>
      </c>
      <c r="AB208" s="155">
        <f t="shared" si="63"/>
        <v>10</v>
      </c>
      <c r="AC208" s="155">
        <v>0</v>
      </c>
      <c r="AD208" s="155">
        <f t="shared" si="64"/>
        <v>0</v>
      </c>
      <c r="AE208" s="155">
        <v>-0.50691998004913297</v>
      </c>
      <c r="AF208" s="155">
        <f t="shared" si="65"/>
        <v>0.50691998004913297</v>
      </c>
      <c r="AG208" s="155">
        <f t="shared" si="66"/>
        <v>6.3906018092474906</v>
      </c>
      <c r="AH208" s="159">
        <f t="shared" si="67"/>
        <v>2.7317669682079155</v>
      </c>
      <c r="AI208" s="12"/>
      <c r="AJ208" s="12"/>
      <c r="AK208" s="12"/>
    </row>
    <row r="209" spans="1:37">
      <c r="A209" s="45" t="s">
        <v>31</v>
      </c>
      <c r="B209" s="46" t="s">
        <v>55</v>
      </c>
      <c r="C209" s="160">
        <v>1324</v>
      </c>
      <c r="D209" s="285">
        <f>IF('Datos de Indicador'!E212="No dato","x",ROUND(IF('Datos de Indicador'!E212=0,0,IF(LOG('Datos de Indicador'!E212)&gt;D$302,10,IF(LOG('Datos de Indicador'!E212)&lt;D$301,0,10-(D$302-LOG('Datos de Indicador'!E212))/(D$302-D$301)*10))),1))</f>
        <v>10</v>
      </c>
      <c r="E209" s="153">
        <f>IF('Datos de Indicador'!E212="No dato","x",IF('Datos de Indicador'!E212="No dato","x", ('Datos de Indicador'!E212)/'Datos de Indicador'!AX212))</f>
        <v>2.5900612873252112E-3</v>
      </c>
      <c r="F209" s="154">
        <f t="shared" si="51"/>
        <v>10</v>
      </c>
      <c r="G209" s="155">
        <f t="shared" si="52"/>
        <v>10</v>
      </c>
      <c r="H209" s="285">
        <f>IF('Datos de Indicador'!F212="No dato","x",ROUND(IF('Datos de Indicador'!F212=0,0,IF(LOG('Datos de Indicador'!F212*1/40)&gt;H$302,10,IF(LOG('Datos de Indicador'!F212*1/40)&lt;H$301,0,10-(H$302-LOG('Datos de Indicador'!F212*1/40))/(H$302-H$301)*10))),1))</f>
        <v>0</v>
      </c>
      <c r="I209" s="153">
        <f>IF('Datos de Indicador'!F212="No dato","x",IF('Datos de Indicador'!F212="No dato","x",( 'Datos de Indicador'!F212*1/40)/'Datos de Indicador'!AX212))</f>
        <v>0</v>
      </c>
      <c r="J209" s="154">
        <f t="shared" si="53"/>
        <v>0</v>
      </c>
      <c r="K209" s="156">
        <f t="shared" si="54"/>
        <v>0</v>
      </c>
      <c r="L209" s="286">
        <f>IF('Datos de Indicador'!G212="No dato","x",ROUND(IF('Datos de Indicador'!G212=0,0,IF(LOG('Datos de Indicador'!G212)&gt;L$302,10,IF(LOG('Datos de Indicador'!G212)&lt;L$301,0,10-(L$302-LOG('Datos de Indicador'!G212))/(L$302-L$301)*10))),1))</f>
        <v>0</v>
      </c>
      <c r="M209" s="157">
        <f>IF('Datos de Indicador'!G212="No dato","x",IF('Datos de Indicador'!G212="No dato","x", 'Datos de Indicador'!G212/'Datos de Indicador'!AX212))</f>
        <v>0</v>
      </c>
      <c r="N209" s="158">
        <f t="shared" si="55"/>
        <v>0</v>
      </c>
      <c r="O209" s="156">
        <f t="shared" si="56"/>
        <v>0</v>
      </c>
      <c r="P209" s="155">
        <f t="shared" si="57"/>
        <v>0</v>
      </c>
      <c r="Q209" s="285">
        <f>IF('Datos de Indicador'!I212="No dato","x",ROUND(IF('Datos de Indicador'!I212=0,0,IF(LOG('Datos de Indicador'!I212)&gt;Q$302,10,IF(LOG('Datos de Indicador'!I212)&lt;Q$301,0,10-(Q$302-LOG('Datos de Indicador'!I212))/(Q$302-Q$301)*10))),1))</f>
        <v>10</v>
      </c>
      <c r="R209" s="153">
        <f>IF('Datos de Indicador'!I212="No dato","x",IF('Datos de Indicador'!I212="No dato","x",( 'Datos de Indicador'!I212)/'Datos de Indicador'!AX212))</f>
        <v>0.27551776943921935</v>
      </c>
      <c r="S209" s="154">
        <f t="shared" si="58"/>
        <v>10</v>
      </c>
      <c r="T209" s="289">
        <f>IF('Datos de Indicador'!J212="No dato","x",ROUND(IF('Datos de Indicador'!J212=0,0,IF(LOG('Datos de Indicador'!J212)&gt;T$302,10,IF(LOG('Datos de Indicador'!J212)&lt;T$301,0,10-(T$302-LOG('Datos de Indicador'!J212))/(T$302-T$301)*10))),1))</f>
        <v>10</v>
      </c>
      <c r="U209" s="307">
        <f>IF('Datos de Indicador'!J212="No dato","x",IF('Datos de Indicador'!J212="No dato","x", ('Datos de Indicador'!J212)/'Datos de Indicador'!AX212))</f>
        <v>3.4664732754238796E-4</v>
      </c>
      <c r="V209" s="289">
        <f t="shared" si="59"/>
        <v>10</v>
      </c>
      <c r="W209" s="292">
        <f t="shared" si="60"/>
        <v>10</v>
      </c>
      <c r="X209" s="289">
        <f>IF('Datos de Indicador'!K212="No dato","x",ROUND(IF('Datos de Indicador'!K212=0,0,IF(LOG('Datos de Indicador'!K212)&gt;X$302,10,IF(LOG('Datos de Indicador'!K212)&lt;X$301,0,10-(X$302-LOG('Datos de Indicador'!K212))/(X$302-X$301)*10))),1))</f>
        <v>0</v>
      </c>
      <c r="Y209" s="310">
        <f>IF('Datos de Indicador'!K212="No dato","x",IF('Datos de Indicador'!K212="No dato","x", ('Datos de Indicador'!K212)/'Datos de Indicador'!AX212))</f>
        <v>0</v>
      </c>
      <c r="Z209" s="289">
        <f t="shared" si="61"/>
        <v>0</v>
      </c>
      <c r="AA209" s="291">
        <f t="shared" si="62"/>
        <v>0</v>
      </c>
      <c r="AB209" s="155">
        <f t="shared" si="63"/>
        <v>10</v>
      </c>
      <c r="AC209" s="155">
        <v>0</v>
      </c>
      <c r="AD209" s="155">
        <f t="shared" si="64"/>
        <v>0</v>
      </c>
      <c r="AE209" s="155">
        <v>-0.42291998863220198</v>
      </c>
      <c r="AF209" s="155">
        <f t="shared" si="65"/>
        <v>0.42291998863220198</v>
      </c>
      <c r="AG209" s="155">
        <f t="shared" si="66"/>
        <v>4.3348017383375144</v>
      </c>
      <c r="AH209" s="159">
        <f t="shared" si="67"/>
        <v>4.0558002897229191</v>
      </c>
      <c r="AI209" s="12"/>
      <c r="AJ209" s="12"/>
      <c r="AK209" s="12"/>
    </row>
    <row r="210" spans="1:37">
      <c r="A210" s="45" t="s">
        <v>31</v>
      </c>
      <c r="B210" s="46" t="s">
        <v>56</v>
      </c>
      <c r="C210" s="160">
        <v>1325</v>
      </c>
      <c r="D210" s="285">
        <f>IF('Datos de Indicador'!E213="No dato","x",ROUND(IF('Datos de Indicador'!E213=0,0,IF(LOG('Datos de Indicador'!E213)&gt;D$302,10,IF(LOG('Datos de Indicador'!E213)&lt;D$301,0,10-(D$302-LOG('Datos de Indicador'!E213))/(D$302-D$301)*10))),1))</f>
        <v>0</v>
      </c>
      <c r="E210" s="153">
        <f>IF('Datos de Indicador'!E213="No dato","x",IF('Datos de Indicador'!E213="No dato","x", ('Datos de Indicador'!E213)/'Datos de Indicador'!AX213))</f>
        <v>0</v>
      </c>
      <c r="F210" s="154">
        <f t="shared" si="51"/>
        <v>0</v>
      </c>
      <c r="G210" s="155">
        <f t="shared" si="52"/>
        <v>0</v>
      </c>
      <c r="H210" s="285">
        <f>IF('Datos de Indicador'!F213="No dato","x",ROUND(IF('Datos de Indicador'!F213=0,0,IF(LOG('Datos de Indicador'!F213*1/40)&gt;H$302,10,IF(LOG('Datos de Indicador'!F213*1/40)&lt;H$301,0,10-(H$302-LOG('Datos de Indicador'!F213*1/40))/(H$302-H$301)*10))),1))</f>
        <v>0</v>
      </c>
      <c r="I210" s="153">
        <f>IF('Datos de Indicador'!F213="No dato","x",IF('Datos de Indicador'!F213="No dato","x",( 'Datos de Indicador'!F213*1/40)/'Datos de Indicador'!AX213))</f>
        <v>0</v>
      </c>
      <c r="J210" s="154">
        <f t="shared" si="53"/>
        <v>0</v>
      </c>
      <c r="K210" s="156">
        <f t="shared" si="54"/>
        <v>0</v>
      </c>
      <c r="L210" s="286">
        <f>IF('Datos de Indicador'!G213="No dato","x",ROUND(IF('Datos de Indicador'!G213=0,0,IF(LOG('Datos de Indicador'!G213)&gt;L$302,10,IF(LOG('Datos de Indicador'!G213)&lt;L$301,0,10-(L$302-LOG('Datos de Indicador'!G213))/(L$302-L$301)*10))),1))</f>
        <v>0</v>
      </c>
      <c r="M210" s="157">
        <f>IF('Datos de Indicador'!G213="No dato","x",IF('Datos de Indicador'!G213="No dato","x", 'Datos de Indicador'!G213/'Datos de Indicador'!AX213))</f>
        <v>0</v>
      </c>
      <c r="N210" s="158">
        <f t="shared" si="55"/>
        <v>0</v>
      </c>
      <c r="O210" s="156">
        <f t="shared" si="56"/>
        <v>0</v>
      </c>
      <c r="P210" s="155">
        <f t="shared" si="57"/>
        <v>0</v>
      </c>
      <c r="Q210" s="285">
        <f>IF('Datos de Indicador'!I213="No dato","x",ROUND(IF('Datos de Indicador'!I213=0,0,IF(LOG('Datos de Indicador'!I213)&gt;Q$302,10,IF(LOG('Datos de Indicador'!I213)&lt;Q$301,0,10-(Q$302-LOG('Datos de Indicador'!I213))/(Q$302-Q$301)*10))),1))</f>
        <v>10</v>
      </c>
      <c r="R210" s="153">
        <f>IF('Datos de Indicador'!I213="No dato","x",IF('Datos de Indicador'!I213="No dato","x",( 'Datos de Indicador'!I213)/'Datos de Indicador'!AX213))</f>
        <v>0.17173587401405771</v>
      </c>
      <c r="S210" s="154">
        <f t="shared" si="58"/>
        <v>10</v>
      </c>
      <c r="T210" s="289">
        <f>IF('Datos de Indicador'!J213="No dato","x",ROUND(IF('Datos de Indicador'!J213=0,0,IF(LOG('Datos de Indicador'!J213)&gt;T$302,10,IF(LOG('Datos de Indicador'!J213)&lt;T$301,0,10-(T$302-LOG('Datos de Indicador'!J213))/(T$302-T$301)*10))),1))</f>
        <v>10</v>
      </c>
      <c r="U210" s="307">
        <f>IF('Datos de Indicador'!J213="No dato","x",IF('Datos de Indicador'!J213="No dato","x", ('Datos de Indicador'!J213)/'Datos de Indicador'!AX213))</f>
        <v>3.2536687233931727E-4</v>
      </c>
      <c r="V210" s="289">
        <f t="shared" si="59"/>
        <v>10</v>
      </c>
      <c r="W210" s="292">
        <f t="shared" si="60"/>
        <v>10</v>
      </c>
      <c r="X210" s="289">
        <f>IF('Datos de Indicador'!K213="No dato","x",ROUND(IF('Datos de Indicador'!K213=0,0,IF(LOG('Datos de Indicador'!K213)&gt;X$302,10,IF(LOG('Datos de Indicador'!K213)&lt;X$301,0,10-(X$302-LOG('Datos de Indicador'!K213))/(X$302-X$301)*10))),1))</f>
        <v>0</v>
      </c>
      <c r="Y210" s="310">
        <f>IF('Datos de Indicador'!K213="No dato","x",IF('Datos de Indicador'!K213="No dato","x", ('Datos de Indicador'!K213)/'Datos de Indicador'!AX213))</f>
        <v>0</v>
      </c>
      <c r="Z210" s="289">
        <f t="shared" si="61"/>
        <v>0</v>
      </c>
      <c r="AA210" s="291">
        <f t="shared" si="62"/>
        <v>0</v>
      </c>
      <c r="AB210" s="155">
        <f t="shared" si="63"/>
        <v>10</v>
      </c>
      <c r="AC210" s="155">
        <v>0</v>
      </c>
      <c r="AD210" s="155">
        <f t="shared" si="64"/>
        <v>0</v>
      </c>
      <c r="AE210" s="155">
        <v>-0.53632003068923995</v>
      </c>
      <c r="AF210" s="155">
        <f t="shared" si="65"/>
        <v>0.53632003068923995</v>
      </c>
      <c r="AG210" s="155">
        <f t="shared" si="66"/>
        <v>7.1101331469436326</v>
      </c>
      <c r="AH210" s="159">
        <f t="shared" si="67"/>
        <v>2.8516888578239388</v>
      </c>
      <c r="AI210" s="12"/>
      <c r="AJ210" s="12"/>
      <c r="AK210" s="12"/>
    </row>
    <row r="211" spans="1:37">
      <c r="A211" s="45" t="s">
        <v>31</v>
      </c>
      <c r="B211" s="46" t="s">
        <v>57</v>
      </c>
      <c r="C211" s="160">
        <v>1326</v>
      </c>
      <c r="D211" s="285">
        <f>IF('Datos de Indicador'!E214="No dato","x",ROUND(IF('Datos de Indicador'!E214=0,0,IF(LOG('Datos de Indicador'!E214)&gt;D$302,10,IF(LOG('Datos de Indicador'!E214)&lt;D$301,0,10-(D$302-LOG('Datos de Indicador'!E214))/(D$302-D$301)*10))),1))</f>
        <v>0</v>
      </c>
      <c r="E211" s="153">
        <f>IF('Datos de Indicador'!E214="No dato","x",IF('Datos de Indicador'!E214="No dato","x", ('Datos de Indicador'!E214)/'Datos de Indicador'!AX214))</f>
        <v>0</v>
      </c>
      <c r="F211" s="154">
        <f t="shared" si="51"/>
        <v>0</v>
      </c>
      <c r="G211" s="155">
        <f t="shared" si="52"/>
        <v>0</v>
      </c>
      <c r="H211" s="285">
        <f>IF('Datos de Indicador'!F214="No dato","x",ROUND(IF('Datos de Indicador'!F214=0,0,IF(LOG('Datos de Indicador'!F214*1/40)&gt;H$302,10,IF(LOG('Datos de Indicador'!F214*1/40)&lt;H$301,0,10-(H$302-LOG('Datos de Indicador'!F214*1/40))/(H$302-H$301)*10))),1))</f>
        <v>0</v>
      </c>
      <c r="I211" s="153">
        <f>IF('Datos de Indicador'!F214="No dato","x",IF('Datos de Indicador'!F214="No dato","x",( 'Datos de Indicador'!F214*1/40)/'Datos de Indicador'!AX214))</f>
        <v>0</v>
      </c>
      <c r="J211" s="154">
        <f t="shared" si="53"/>
        <v>0</v>
      </c>
      <c r="K211" s="156">
        <f t="shared" si="54"/>
        <v>0</v>
      </c>
      <c r="L211" s="286">
        <f>IF('Datos de Indicador'!G214="No dato","x",ROUND(IF('Datos de Indicador'!G214=0,0,IF(LOG('Datos de Indicador'!G214)&gt;L$302,10,IF(LOG('Datos de Indicador'!G214)&lt;L$301,0,10-(L$302-LOG('Datos de Indicador'!G214))/(L$302-L$301)*10))),1))</f>
        <v>0</v>
      </c>
      <c r="M211" s="157">
        <f>IF('Datos de Indicador'!G214="No dato","x",IF('Datos de Indicador'!G214="No dato","x", 'Datos de Indicador'!G214/'Datos de Indicador'!AX214))</f>
        <v>0</v>
      </c>
      <c r="N211" s="158">
        <f t="shared" si="55"/>
        <v>0</v>
      </c>
      <c r="O211" s="156">
        <f t="shared" si="56"/>
        <v>0</v>
      </c>
      <c r="P211" s="155">
        <f t="shared" si="57"/>
        <v>0</v>
      </c>
      <c r="Q211" s="285">
        <f>IF('Datos de Indicador'!I214="No dato","x",ROUND(IF('Datos de Indicador'!I214=0,0,IF(LOG('Datos de Indicador'!I214)&gt;Q$302,10,IF(LOG('Datos de Indicador'!I214)&lt;Q$301,0,10-(Q$302-LOG('Datos de Indicador'!I214))/(Q$302-Q$301)*10))),1))</f>
        <v>10</v>
      </c>
      <c r="R211" s="153">
        <f>IF('Datos de Indicador'!I214="No dato","x",IF('Datos de Indicador'!I214="No dato","x",( 'Datos de Indicador'!I214)/'Datos de Indicador'!AX214))</f>
        <v>0.16342787256955155</v>
      </c>
      <c r="S211" s="154">
        <f t="shared" si="58"/>
        <v>10</v>
      </c>
      <c r="T211" s="289">
        <f>IF('Datos de Indicador'!J214="No dato","x",ROUND(IF('Datos de Indicador'!J214=0,0,IF(LOG('Datos de Indicador'!J214)&gt;T$302,10,IF(LOG('Datos de Indicador'!J214)&lt;T$301,0,10-(T$302-LOG('Datos de Indicador'!J214))/(T$302-T$301)*10))),1))</f>
        <v>10</v>
      </c>
      <c r="U211" s="307">
        <f>IF('Datos de Indicador'!J214="No dato","x",IF('Datos de Indicador'!J214="No dato","x", ('Datos de Indicador'!J214)/'Datos de Indicador'!AX214))</f>
        <v>3.1568095848823809E-4</v>
      </c>
      <c r="V211" s="289">
        <f t="shared" si="59"/>
        <v>10</v>
      </c>
      <c r="W211" s="292">
        <f t="shared" si="60"/>
        <v>10</v>
      </c>
      <c r="X211" s="289">
        <f>IF('Datos de Indicador'!K214="No dato","x",ROUND(IF('Datos de Indicador'!K214=0,0,IF(LOG('Datos de Indicador'!K214)&gt;X$302,10,IF(LOG('Datos de Indicador'!K214)&lt;X$301,0,10-(X$302-LOG('Datos de Indicador'!K214))/(X$302-X$301)*10))),1))</f>
        <v>0</v>
      </c>
      <c r="Y211" s="310">
        <f>IF('Datos de Indicador'!K214="No dato","x",IF('Datos de Indicador'!K214="No dato","x", ('Datos de Indicador'!K214)/'Datos de Indicador'!AX214))</f>
        <v>0</v>
      </c>
      <c r="Z211" s="289">
        <f t="shared" si="61"/>
        <v>0</v>
      </c>
      <c r="AA211" s="291">
        <f t="shared" si="62"/>
        <v>0</v>
      </c>
      <c r="AB211" s="155">
        <f t="shared" si="63"/>
        <v>10</v>
      </c>
      <c r="AC211" s="155">
        <v>0</v>
      </c>
      <c r="AD211" s="155">
        <f t="shared" si="64"/>
        <v>0</v>
      </c>
      <c r="AE211" s="155">
        <v>-0.55743998289108299</v>
      </c>
      <c r="AF211" s="155">
        <f t="shared" si="65"/>
        <v>0.55743998289108299</v>
      </c>
      <c r="AG211" s="155">
        <f t="shared" si="66"/>
        <v>7.6270189049273265</v>
      </c>
      <c r="AH211" s="159">
        <f t="shared" si="67"/>
        <v>2.9378364841545541</v>
      </c>
      <c r="AI211" s="12"/>
      <c r="AJ211" s="12"/>
      <c r="AK211" s="12"/>
    </row>
    <row r="212" spans="1:37">
      <c r="A212" s="45" t="s">
        <v>31</v>
      </c>
      <c r="B212" s="46" t="s">
        <v>58</v>
      </c>
      <c r="C212" s="160">
        <v>1327</v>
      </c>
      <c r="D212" s="285">
        <f>IF('Datos de Indicador'!E215="No dato","x",ROUND(IF('Datos de Indicador'!E215=0,0,IF(LOG('Datos de Indicador'!E215)&gt;D$302,10,IF(LOG('Datos de Indicador'!E215)&lt;D$301,0,10-(D$302-LOG('Datos de Indicador'!E215))/(D$302-D$301)*10))),1))</f>
        <v>10</v>
      </c>
      <c r="E212" s="153">
        <f>IF('Datos de Indicador'!E215="No dato","x",IF('Datos de Indicador'!E215="No dato","x", ('Datos de Indicador'!E215)/'Datos de Indicador'!AX215))</f>
        <v>8.2427287357224169E-2</v>
      </c>
      <c r="F212" s="154">
        <f t="shared" si="51"/>
        <v>10</v>
      </c>
      <c r="G212" s="155">
        <f t="shared" si="52"/>
        <v>10</v>
      </c>
      <c r="H212" s="285">
        <f>IF('Datos de Indicador'!F215="No dato","x",ROUND(IF('Datos de Indicador'!F215=0,0,IF(LOG('Datos de Indicador'!F215*1/40)&gt;H$302,10,IF(LOG('Datos de Indicador'!F215*1/40)&lt;H$301,0,10-(H$302-LOG('Datos de Indicador'!F215*1/40))/(H$302-H$301)*10))),1))</f>
        <v>0</v>
      </c>
      <c r="I212" s="153">
        <f>IF('Datos de Indicador'!F215="No dato","x",IF('Datos de Indicador'!F215="No dato","x",( 'Datos de Indicador'!F215*1/40)/'Datos de Indicador'!AX215))</f>
        <v>0</v>
      </c>
      <c r="J212" s="154">
        <f t="shared" si="53"/>
        <v>0</v>
      </c>
      <c r="K212" s="156">
        <f t="shared" si="54"/>
        <v>0</v>
      </c>
      <c r="L212" s="286">
        <f>IF('Datos de Indicador'!G215="No dato","x",ROUND(IF('Datos de Indicador'!G215=0,0,IF(LOG('Datos de Indicador'!G215)&gt;L$302,10,IF(LOG('Datos de Indicador'!G215)&lt;L$301,0,10-(L$302-LOG('Datos de Indicador'!G215))/(L$302-L$301)*10))),1))</f>
        <v>0</v>
      </c>
      <c r="M212" s="157">
        <f>IF('Datos de Indicador'!G215="No dato","x",IF('Datos de Indicador'!G215="No dato","x", 'Datos de Indicador'!G215/'Datos de Indicador'!AX215))</f>
        <v>0</v>
      </c>
      <c r="N212" s="158">
        <f t="shared" si="55"/>
        <v>0</v>
      </c>
      <c r="O212" s="156">
        <f t="shared" si="56"/>
        <v>0</v>
      </c>
      <c r="P212" s="155">
        <f t="shared" si="57"/>
        <v>0</v>
      </c>
      <c r="Q212" s="285">
        <f>IF('Datos de Indicador'!I215="No dato","x",ROUND(IF('Datos de Indicador'!I215=0,0,IF(LOG('Datos de Indicador'!I215)&gt;Q$302,10,IF(LOG('Datos de Indicador'!I215)&lt;Q$301,0,10-(Q$302-LOG('Datos de Indicador'!I215))/(Q$302-Q$301)*10))),1))</f>
        <v>10</v>
      </c>
      <c r="R212" s="153">
        <f>IF('Datos de Indicador'!I215="No dato","x",IF('Datos de Indicador'!I215="No dato","x",( 'Datos de Indicador'!I215)/'Datos de Indicador'!AX215))</f>
        <v>0.14326647564469916</v>
      </c>
      <c r="S212" s="154">
        <f t="shared" si="58"/>
        <v>10</v>
      </c>
      <c r="T212" s="289">
        <f>IF('Datos de Indicador'!J215="No dato","x",ROUND(IF('Datos de Indicador'!J215=0,0,IF(LOG('Datos de Indicador'!J215)&gt;T$302,10,IF(LOG('Datos de Indicador'!J215)&lt;T$301,0,10-(T$302-LOG('Datos de Indicador'!J215))/(T$302-T$301)*10))),1))</f>
        <v>10</v>
      </c>
      <c r="U212" s="307">
        <f>IF('Datos de Indicador'!J215="No dato","x",IF('Datos de Indicador'!J215="No dato","x", ('Datos de Indicador'!J215)/'Datos de Indicador'!AX215))</f>
        <v>3.1322369195745179E-4</v>
      </c>
      <c r="V212" s="289">
        <f t="shared" si="59"/>
        <v>10</v>
      </c>
      <c r="W212" s="292">
        <f t="shared" si="60"/>
        <v>10</v>
      </c>
      <c r="X212" s="289">
        <f>IF('Datos de Indicador'!K215="No dato","x",ROUND(IF('Datos de Indicador'!K215=0,0,IF(LOG('Datos de Indicador'!K215)&gt;X$302,10,IF(LOG('Datos de Indicador'!K215)&lt;X$301,0,10-(X$302-LOG('Datos de Indicador'!K215))/(X$302-X$301)*10))),1))</f>
        <v>0</v>
      </c>
      <c r="Y212" s="310">
        <f>IF('Datos de Indicador'!K215="No dato","x",IF('Datos de Indicador'!K215="No dato","x", ('Datos de Indicador'!K215)/'Datos de Indicador'!AX215))</f>
        <v>0</v>
      </c>
      <c r="Z212" s="289">
        <f t="shared" si="61"/>
        <v>0</v>
      </c>
      <c r="AA212" s="291">
        <f t="shared" si="62"/>
        <v>0</v>
      </c>
      <c r="AB212" s="155">
        <f t="shared" si="63"/>
        <v>10</v>
      </c>
      <c r="AC212" s="155">
        <v>1.7999999999999999E-14</v>
      </c>
      <c r="AD212" s="155">
        <f t="shared" si="64"/>
        <v>3.8297872340425524E-15</v>
      </c>
      <c r="AE212" s="155">
        <v>-0.44304001331329301</v>
      </c>
      <c r="AF212" s="155">
        <f t="shared" si="65"/>
        <v>0.44304001331329301</v>
      </c>
      <c r="AG212" s="155">
        <f t="shared" si="66"/>
        <v>4.8272154572960666</v>
      </c>
      <c r="AH212" s="159">
        <f t="shared" si="67"/>
        <v>4.1378692428826787</v>
      </c>
      <c r="AI212" s="12"/>
      <c r="AJ212" s="12"/>
      <c r="AK212" s="12"/>
    </row>
    <row r="213" spans="1:37">
      <c r="A213" s="45" t="s">
        <v>31</v>
      </c>
      <c r="B213" s="46" t="s">
        <v>59</v>
      </c>
      <c r="C213" s="160">
        <v>1328</v>
      </c>
      <c r="D213" s="285">
        <f>IF('Datos de Indicador'!E216="No dato","x",ROUND(IF('Datos de Indicador'!E216=0,0,IF(LOG('Datos de Indicador'!E216)&gt;D$302,10,IF(LOG('Datos de Indicador'!E216)&lt;D$301,0,10-(D$302-LOG('Datos de Indicador'!E216))/(D$302-D$301)*10))),1))</f>
        <v>0</v>
      </c>
      <c r="E213" s="153">
        <f>IF('Datos de Indicador'!E216="No dato","x",IF('Datos de Indicador'!E216="No dato","x", ('Datos de Indicador'!E216)/'Datos de Indicador'!AX216))</f>
        <v>0</v>
      </c>
      <c r="F213" s="154">
        <f t="shared" si="51"/>
        <v>0</v>
      </c>
      <c r="G213" s="155">
        <f t="shared" si="52"/>
        <v>0</v>
      </c>
      <c r="H213" s="285">
        <f>IF('Datos de Indicador'!F216="No dato","x",ROUND(IF('Datos de Indicador'!F216=0,0,IF(LOG('Datos de Indicador'!F216*1/40)&gt;H$302,10,IF(LOG('Datos de Indicador'!F216*1/40)&lt;H$301,0,10-(H$302-LOG('Datos de Indicador'!F216*1/40))/(H$302-H$301)*10))),1))</f>
        <v>0</v>
      </c>
      <c r="I213" s="153">
        <f>IF('Datos de Indicador'!F216="No dato","x",IF('Datos de Indicador'!F216="No dato","x",( 'Datos de Indicador'!F216*1/40)/'Datos de Indicador'!AX216))</f>
        <v>0</v>
      </c>
      <c r="J213" s="154">
        <f t="shared" si="53"/>
        <v>0</v>
      </c>
      <c r="K213" s="156">
        <f t="shared" si="54"/>
        <v>0</v>
      </c>
      <c r="L213" s="286">
        <f>IF('Datos de Indicador'!G216="No dato","x",ROUND(IF('Datos de Indicador'!G216=0,0,IF(LOG('Datos de Indicador'!G216)&gt;L$302,10,IF(LOG('Datos de Indicador'!G216)&lt;L$301,0,10-(L$302-LOG('Datos de Indicador'!G216))/(L$302-L$301)*10))),1))</f>
        <v>0</v>
      </c>
      <c r="M213" s="157">
        <f>IF('Datos de Indicador'!G216="No dato","x",IF('Datos de Indicador'!G216="No dato","x", 'Datos de Indicador'!G216/'Datos de Indicador'!AX216))</f>
        <v>0</v>
      </c>
      <c r="N213" s="158">
        <f t="shared" si="55"/>
        <v>0</v>
      </c>
      <c r="O213" s="156">
        <f t="shared" si="56"/>
        <v>0</v>
      </c>
      <c r="P213" s="155">
        <f t="shared" si="57"/>
        <v>0</v>
      </c>
      <c r="Q213" s="285">
        <f>IF('Datos de Indicador'!I216="No dato","x",ROUND(IF('Datos de Indicador'!I216=0,0,IF(LOG('Datos de Indicador'!I216)&gt;Q$302,10,IF(LOG('Datos de Indicador'!I216)&lt;Q$301,0,10-(Q$302-LOG('Datos de Indicador'!I216))/(Q$302-Q$301)*10))),1))</f>
        <v>10</v>
      </c>
      <c r="R213" s="153">
        <f>IF('Datos de Indicador'!I216="No dato","x",IF('Datos de Indicador'!I216="No dato","x",( 'Datos de Indicador'!I216)/'Datos de Indicador'!AX216))</f>
        <v>2.8542706351200944E-2</v>
      </c>
      <c r="S213" s="154">
        <f t="shared" si="58"/>
        <v>10</v>
      </c>
      <c r="T213" s="289">
        <f>IF('Datos de Indicador'!J216="No dato","x",ROUND(IF('Datos de Indicador'!J216=0,0,IF(LOG('Datos de Indicador'!J216)&gt;T$302,10,IF(LOG('Datos de Indicador'!J216)&lt;T$301,0,10-(T$302-LOG('Datos de Indicador'!J216))/(T$302-T$301)*10))),1))</f>
        <v>10</v>
      </c>
      <c r="U213" s="307">
        <f>IF('Datos de Indicador'!J216="No dato","x",IF('Datos de Indicador'!J216="No dato","x", ('Datos de Indicador'!J216)/'Datos de Indicador'!AX216))</f>
        <v>3.4816716332172472E-4</v>
      </c>
      <c r="V213" s="289">
        <f t="shared" si="59"/>
        <v>10</v>
      </c>
      <c r="W213" s="292">
        <f t="shared" si="60"/>
        <v>10</v>
      </c>
      <c r="X213" s="289">
        <f>IF('Datos de Indicador'!K216="No dato","x",ROUND(IF('Datos de Indicador'!K216=0,0,IF(LOG('Datos de Indicador'!K216)&gt;X$302,10,IF(LOG('Datos de Indicador'!K216)&lt;X$301,0,10-(X$302-LOG('Datos de Indicador'!K216))/(X$302-X$301)*10))),1))</f>
        <v>0</v>
      </c>
      <c r="Y213" s="310">
        <f>IF('Datos de Indicador'!K216="No dato","x",IF('Datos de Indicador'!K216="No dato","x", ('Datos de Indicador'!K216)/'Datos de Indicador'!AX216))</f>
        <v>0</v>
      </c>
      <c r="Z213" s="289">
        <f t="shared" si="61"/>
        <v>0</v>
      </c>
      <c r="AA213" s="291">
        <f t="shared" si="62"/>
        <v>0</v>
      </c>
      <c r="AB213" s="155">
        <f t="shared" si="63"/>
        <v>10</v>
      </c>
      <c r="AC213" s="155">
        <v>0</v>
      </c>
      <c r="AD213" s="155">
        <f t="shared" si="64"/>
        <v>0</v>
      </c>
      <c r="AE213" s="155">
        <v>-0.59595996141433705</v>
      </c>
      <c r="AF213" s="155">
        <f t="shared" si="65"/>
        <v>0.59595996141433705</v>
      </c>
      <c r="AG213" s="155">
        <f t="shared" si="66"/>
        <v>8.5697496510116054</v>
      </c>
      <c r="AH213" s="159">
        <f t="shared" si="67"/>
        <v>3.0949582751686009</v>
      </c>
      <c r="AI213" s="12"/>
      <c r="AJ213" s="12"/>
      <c r="AK213" s="12"/>
    </row>
    <row r="214" spans="1:37">
      <c r="A214" s="48" t="s">
        <v>280</v>
      </c>
      <c r="B214" s="46" t="s">
        <v>280</v>
      </c>
      <c r="C214" s="160">
        <v>1401</v>
      </c>
      <c r="D214" s="285">
        <f>IF('Datos de Indicador'!E217="No dato","x",ROUND(IF('Datos de Indicador'!E217=0,0,IF(LOG('Datos de Indicador'!E217)&gt;D$302,10,IF(LOG('Datos de Indicador'!E217)&lt;D$301,0,10-(D$302-LOG('Datos de Indicador'!E217))/(D$302-D$301)*10))),1))</f>
        <v>10</v>
      </c>
      <c r="E214" s="153">
        <f>IF('Datos de Indicador'!E217="No dato","x",IF('Datos de Indicador'!E217="No dato","x", ('Datos de Indicador'!E217)/'Datos de Indicador'!AX217))</f>
        <v>2.2343312733726452E-2</v>
      </c>
      <c r="F214" s="154">
        <f t="shared" si="51"/>
        <v>10</v>
      </c>
      <c r="G214" s="155">
        <f t="shared" si="52"/>
        <v>10</v>
      </c>
      <c r="H214" s="285">
        <f>IF('Datos de Indicador'!F217="No dato","x",ROUND(IF('Datos de Indicador'!F217=0,0,IF(LOG('Datos de Indicador'!F217*1/40)&gt;H$302,10,IF(LOG('Datos de Indicador'!F217*1/40)&lt;H$301,0,10-(H$302-LOG('Datos de Indicador'!F217*1/40))/(H$302-H$301)*10))),1))</f>
        <v>0</v>
      </c>
      <c r="I214" s="153">
        <f>IF('Datos de Indicador'!F217="No dato","x",IF('Datos de Indicador'!F217="No dato","x",( 'Datos de Indicador'!F217*1/40)/'Datos de Indicador'!AX217))</f>
        <v>0</v>
      </c>
      <c r="J214" s="154">
        <f t="shared" si="53"/>
        <v>0</v>
      </c>
      <c r="K214" s="156">
        <f t="shared" si="54"/>
        <v>0</v>
      </c>
      <c r="L214" s="286">
        <f>IF('Datos de Indicador'!G217="No dato","x",ROUND(IF('Datos de Indicador'!G217=0,0,IF(LOG('Datos de Indicador'!G217)&gt;L$302,10,IF(LOG('Datos de Indicador'!G217)&lt;L$301,0,10-(L$302-LOG('Datos de Indicador'!G217))/(L$302-L$301)*10))),1))</f>
        <v>0</v>
      </c>
      <c r="M214" s="157">
        <f>IF('Datos de Indicador'!G217="No dato","x",IF('Datos de Indicador'!G217="No dato","x", 'Datos de Indicador'!G217/'Datos de Indicador'!AX217))</f>
        <v>0</v>
      </c>
      <c r="N214" s="158">
        <f t="shared" si="55"/>
        <v>0</v>
      </c>
      <c r="O214" s="156">
        <f t="shared" si="56"/>
        <v>0</v>
      </c>
      <c r="P214" s="155">
        <f t="shared" si="57"/>
        <v>0</v>
      </c>
      <c r="Q214" s="285">
        <f>IF('Datos de Indicador'!I217="No dato","x",ROUND(IF('Datos de Indicador'!I217=0,0,IF(LOG('Datos de Indicador'!I217)&gt;Q$302,10,IF(LOG('Datos de Indicador'!I217)&lt;Q$301,0,10-(Q$302-LOG('Datos de Indicador'!I217))/(Q$302-Q$301)*10))),1))</f>
        <v>0</v>
      </c>
      <c r="R214" s="153">
        <f>IF('Datos de Indicador'!I217="No dato","x",IF('Datos de Indicador'!I217="No dato","x",( 'Datos de Indicador'!I217)/'Datos de Indicador'!AX217))</f>
        <v>0</v>
      </c>
      <c r="S214" s="154">
        <f t="shared" si="58"/>
        <v>0</v>
      </c>
      <c r="T214" s="289">
        <f>IF('Datos de Indicador'!J217="No dato","x",ROUND(IF('Datos de Indicador'!J217=0,0,IF(LOG('Datos de Indicador'!J217)&gt;T$302,10,IF(LOG('Datos de Indicador'!J217)&lt;T$301,0,10-(T$302-LOG('Datos de Indicador'!J217))/(T$302-T$301)*10))),1))</f>
        <v>10</v>
      </c>
      <c r="U214" s="307">
        <f>IF('Datos de Indicador'!J217="No dato","x",IF('Datos de Indicador'!J217="No dato","x", ('Datos de Indicador'!J217)/'Datos de Indicador'!AX217))</f>
        <v>3.389041609531731E-4</v>
      </c>
      <c r="V214" s="289">
        <f t="shared" si="59"/>
        <v>10</v>
      </c>
      <c r="W214" s="292">
        <f t="shared" si="60"/>
        <v>10</v>
      </c>
      <c r="X214" s="289">
        <f>IF('Datos de Indicador'!K217="No dato","x",ROUND(IF('Datos de Indicador'!K217=0,0,IF(LOG('Datos de Indicador'!K217)&gt;X$302,10,IF(LOG('Datos de Indicador'!K217)&lt;X$301,0,10-(X$302-LOG('Datos de Indicador'!K217))/(X$302-X$301)*10))),1))</f>
        <v>0</v>
      </c>
      <c r="Y214" s="310">
        <f>IF('Datos de Indicador'!K217="No dato","x",IF('Datos de Indicador'!K217="No dato","x", ('Datos de Indicador'!K217)/'Datos de Indicador'!AX217))</f>
        <v>0</v>
      </c>
      <c r="Z214" s="289">
        <f t="shared" si="61"/>
        <v>0</v>
      </c>
      <c r="AA214" s="291">
        <f t="shared" si="62"/>
        <v>0</v>
      </c>
      <c r="AB214" s="155">
        <f t="shared" si="63"/>
        <v>0</v>
      </c>
      <c r="AC214" s="155">
        <v>0</v>
      </c>
      <c r="AD214" s="155">
        <f t="shared" si="64"/>
        <v>0</v>
      </c>
      <c r="AE214" s="155">
        <v>-0.45524001121521002</v>
      </c>
      <c r="AF214" s="155">
        <f t="shared" si="65"/>
        <v>0.45524001121521002</v>
      </c>
      <c r="AG214" s="155">
        <f t="shared" si="66"/>
        <v>5.1257959229460583</v>
      </c>
      <c r="AH214" s="159">
        <f t="shared" si="67"/>
        <v>4.1876326538243429</v>
      </c>
      <c r="AI214" s="12"/>
      <c r="AJ214" s="12"/>
      <c r="AK214" s="12"/>
    </row>
    <row r="215" spans="1:37">
      <c r="A215" s="48" t="s">
        <v>280</v>
      </c>
      <c r="B215" s="46" t="s">
        <v>281</v>
      </c>
      <c r="C215" s="160">
        <v>1402</v>
      </c>
      <c r="D215" s="285">
        <f>IF('Datos de Indicador'!E218="No dato","x",ROUND(IF('Datos de Indicador'!E218=0,0,IF(LOG('Datos de Indicador'!E218)&gt;D$302,10,IF(LOG('Datos de Indicador'!E218)&lt;D$301,0,10-(D$302-LOG('Datos de Indicador'!E218))/(D$302-D$301)*10))),1))</f>
        <v>10</v>
      </c>
      <c r="E215" s="153">
        <f>IF('Datos de Indicador'!E218="No dato","x",IF('Datos de Indicador'!E218="No dato","x", ('Datos de Indicador'!E218)/'Datos de Indicador'!AX218))</f>
        <v>1.2708312551415006E-3</v>
      </c>
      <c r="F215" s="154">
        <f t="shared" si="51"/>
        <v>10</v>
      </c>
      <c r="G215" s="155">
        <f t="shared" si="52"/>
        <v>10</v>
      </c>
      <c r="H215" s="285">
        <f>IF('Datos de Indicador'!F218="No dato","x",ROUND(IF('Datos de Indicador'!F218=0,0,IF(LOG('Datos de Indicador'!F218*1/40)&gt;H$302,10,IF(LOG('Datos de Indicador'!F218*1/40)&lt;H$301,0,10-(H$302-LOG('Datos de Indicador'!F218*1/40))/(H$302-H$301)*10))),1))</f>
        <v>0</v>
      </c>
      <c r="I215" s="153">
        <f>IF('Datos de Indicador'!F218="No dato","x",IF('Datos de Indicador'!F218="No dato","x",( 'Datos de Indicador'!F218*1/40)/'Datos de Indicador'!AX218))</f>
        <v>0</v>
      </c>
      <c r="J215" s="154">
        <f t="shared" si="53"/>
        <v>0</v>
      </c>
      <c r="K215" s="156">
        <f t="shared" si="54"/>
        <v>0</v>
      </c>
      <c r="L215" s="286">
        <f>IF('Datos de Indicador'!G218="No dato","x",ROUND(IF('Datos de Indicador'!G218=0,0,IF(LOG('Datos de Indicador'!G218)&gt;L$302,10,IF(LOG('Datos de Indicador'!G218)&lt;L$301,0,10-(L$302-LOG('Datos de Indicador'!G218))/(L$302-L$301)*10))),1))</f>
        <v>0</v>
      </c>
      <c r="M215" s="157">
        <f>IF('Datos de Indicador'!G218="No dato","x",IF('Datos de Indicador'!G218="No dato","x", 'Datos de Indicador'!G218/'Datos de Indicador'!AX218))</f>
        <v>0</v>
      </c>
      <c r="N215" s="158">
        <f t="shared" si="55"/>
        <v>0</v>
      </c>
      <c r="O215" s="156">
        <f t="shared" si="56"/>
        <v>0</v>
      </c>
      <c r="P215" s="155">
        <f t="shared" si="57"/>
        <v>0</v>
      </c>
      <c r="Q215" s="285">
        <f>IF('Datos de Indicador'!I218="No dato","x",ROUND(IF('Datos de Indicador'!I218=0,0,IF(LOG('Datos de Indicador'!I218)&gt;Q$302,10,IF(LOG('Datos de Indicador'!I218)&lt;Q$301,0,10-(Q$302-LOG('Datos de Indicador'!I218))/(Q$302-Q$301)*10))),1))</f>
        <v>10</v>
      </c>
      <c r="R215" s="153">
        <f>IF('Datos de Indicador'!I218="No dato","x",IF('Datos de Indicador'!I218="No dato","x",( 'Datos de Indicador'!I218)/'Datos de Indicador'!AX218))</f>
        <v>1.8979019438920591E-2</v>
      </c>
      <c r="S215" s="154">
        <f t="shared" si="58"/>
        <v>10</v>
      </c>
      <c r="T215" s="289">
        <f>IF('Datos de Indicador'!J218="No dato","x",ROUND(IF('Datos de Indicador'!J218=0,0,IF(LOG('Datos de Indicador'!J218)&gt;T$302,10,IF(LOG('Datos de Indicador'!J218)&lt;T$301,0,10-(T$302-LOG('Datos de Indicador'!J218))/(T$302-T$301)*10))),1))</f>
        <v>10</v>
      </c>
      <c r="U215" s="307">
        <f>IF('Datos de Indicador'!J218="No dato","x",IF('Datos de Indicador'!J218="No dato","x", ('Datos de Indicador'!J218)/'Datos de Indicador'!AX218))</f>
        <v>3.3896010519429205E-4</v>
      </c>
      <c r="V215" s="289">
        <f t="shared" si="59"/>
        <v>10</v>
      </c>
      <c r="W215" s="292">
        <f t="shared" si="60"/>
        <v>10</v>
      </c>
      <c r="X215" s="289">
        <f>IF('Datos de Indicador'!K218="No dato","x",ROUND(IF('Datos de Indicador'!K218=0,0,IF(LOG('Datos de Indicador'!K218)&gt;X$302,10,IF(LOG('Datos de Indicador'!K218)&lt;X$301,0,10-(X$302-LOG('Datos de Indicador'!K218))/(X$302-X$301)*10))),1))</f>
        <v>10</v>
      </c>
      <c r="Y215" s="310">
        <f>IF('Datos de Indicador'!K218="No dato","x",IF('Datos de Indicador'!K218="No dato","x", ('Datos de Indicador'!K218)/'Datos de Indicador'!AX218))</f>
        <v>6.8833606644582302E-4</v>
      </c>
      <c r="Z215" s="289">
        <f t="shared" si="61"/>
        <v>10</v>
      </c>
      <c r="AA215" s="291">
        <f t="shared" si="62"/>
        <v>10</v>
      </c>
      <c r="AB215" s="155">
        <f t="shared" si="63"/>
        <v>10</v>
      </c>
      <c r="AC215" s="155">
        <v>0</v>
      </c>
      <c r="AD215" s="155">
        <f t="shared" si="64"/>
        <v>0</v>
      </c>
      <c r="AE215" s="155">
        <v>-0.46863999962806702</v>
      </c>
      <c r="AF215" s="155">
        <f t="shared" si="65"/>
        <v>0.46863999962806702</v>
      </c>
      <c r="AG215" s="155">
        <f t="shared" si="66"/>
        <v>5.4537447318050045</v>
      </c>
      <c r="AH215" s="159">
        <f t="shared" si="67"/>
        <v>5.9089574553008335</v>
      </c>
      <c r="AI215" s="12"/>
      <c r="AJ215" s="12"/>
      <c r="AK215" s="12"/>
    </row>
    <row r="216" spans="1:37">
      <c r="A216" s="48" t="s">
        <v>280</v>
      </c>
      <c r="B216" s="46" t="s">
        <v>164</v>
      </c>
      <c r="C216" s="160">
        <v>1403</v>
      </c>
      <c r="D216" s="285">
        <f>IF('Datos de Indicador'!E219="No dato","x",ROUND(IF('Datos de Indicador'!E219=0,0,IF(LOG('Datos de Indicador'!E219)&gt;D$302,10,IF(LOG('Datos de Indicador'!E219)&lt;D$301,0,10-(D$302-LOG('Datos de Indicador'!E219))/(D$302-D$301)*10))),1))</f>
        <v>0</v>
      </c>
      <c r="E216" s="153">
        <f>IF('Datos de Indicador'!E219="No dato","x",IF('Datos de Indicador'!E219="No dato","x", ('Datos de Indicador'!E219)/'Datos de Indicador'!AX219))</f>
        <v>0</v>
      </c>
      <c r="F216" s="154">
        <f t="shared" si="51"/>
        <v>0</v>
      </c>
      <c r="G216" s="155">
        <f t="shared" si="52"/>
        <v>0</v>
      </c>
      <c r="H216" s="285">
        <f>IF('Datos de Indicador'!F219="No dato","x",ROUND(IF('Datos de Indicador'!F219=0,0,IF(LOG('Datos de Indicador'!F219*1/40)&gt;H$302,10,IF(LOG('Datos de Indicador'!F219*1/40)&lt;H$301,0,10-(H$302-LOG('Datos de Indicador'!F219*1/40))/(H$302-H$301)*10))),1))</f>
        <v>0</v>
      </c>
      <c r="I216" s="153">
        <f>IF('Datos de Indicador'!F219="No dato","x",IF('Datos de Indicador'!F219="No dato","x",( 'Datos de Indicador'!F219*1/40)/'Datos de Indicador'!AX219))</f>
        <v>0</v>
      </c>
      <c r="J216" s="154">
        <f t="shared" si="53"/>
        <v>0</v>
      </c>
      <c r="K216" s="156">
        <f t="shared" si="54"/>
        <v>0</v>
      </c>
      <c r="L216" s="286">
        <f>IF('Datos de Indicador'!G219="No dato","x",ROUND(IF('Datos de Indicador'!G219=0,0,IF(LOG('Datos de Indicador'!G219)&gt;L$302,10,IF(LOG('Datos de Indicador'!G219)&lt;L$301,0,10-(L$302-LOG('Datos de Indicador'!G219))/(L$302-L$301)*10))),1))</f>
        <v>0</v>
      </c>
      <c r="M216" s="157">
        <f>IF('Datos de Indicador'!G219="No dato","x",IF('Datos de Indicador'!G219="No dato","x", 'Datos de Indicador'!G219/'Datos de Indicador'!AX219))</f>
        <v>0</v>
      </c>
      <c r="N216" s="158">
        <f t="shared" si="55"/>
        <v>0</v>
      </c>
      <c r="O216" s="156">
        <f t="shared" si="56"/>
        <v>0</v>
      </c>
      <c r="P216" s="155">
        <f t="shared" si="57"/>
        <v>0</v>
      </c>
      <c r="Q216" s="285">
        <f>IF('Datos de Indicador'!I219="No dato","x",ROUND(IF('Datos de Indicador'!I219=0,0,IF(LOG('Datos de Indicador'!I219)&gt;Q$302,10,IF(LOG('Datos de Indicador'!I219)&lt;Q$301,0,10-(Q$302-LOG('Datos de Indicador'!I219))/(Q$302-Q$301)*10))),1))</f>
        <v>0</v>
      </c>
      <c r="R216" s="153">
        <f>IF('Datos de Indicador'!I219="No dato","x",IF('Datos de Indicador'!I219="No dato","x",( 'Datos de Indicador'!I219)/'Datos de Indicador'!AX219))</f>
        <v>0</v>
      </c>
      <c r="S216" s="154">
        <f t="shared" si="58"/>
        <v>0</v>
      </c>
      <c r="T216" s="289">
        <f>IF('Datos de Indicador'!J219="No dato","x",ROUND(IF('Datos de Indicador'!J219=0,0,IF(LOG('Datos de Indicador'!J219)&gt;T$302,10,IF(LOG('Datos de Indicador'!J219)&lt;T$301,0,10-(T$302-LOG('Datos de Indicador'!J219))/(T$302-T$301)*10))),1))</f>
        <v>10</v>
      </c>
      <c r="U216" s="307">
        <f>IF('Datos de Indicador'!J219="No dato","x",IF('Datos de Indicador'!J219="No dato","x", ('Datos de Indicador'!J219)/'Datos de Indicador'!AX219))</f>
        <v>3.3871082171911461E-4</v>
      </c>
      <c r="V216" s="289">
        <f t="shared" si="59"/>
        <v>10</v>
      </c>
      <c r="W216" s="292">
        <f t="shared" si="60"/>
        <v>10</v>
      </c>
      <c r="X216" s="289">
        <f>IF('Datos de Indicador'!K219="No dato","x",ROUND(IF('Datos de Indicador'!K219=0,0,IF(LOG('Datos de Indicador'!K219)&gt;X$302,10,IF(LOG('Datos de Indicador'!K219)&lt;X$301,0,10-(X$302-LOG('Datos de Indicador'!K219))/(X$302-X$301)*10))),1))</f>
        <v>10</v>
      </c>
      <c r="Y216" s="310">
        <f>IF('Datos de Indicador'!K219="No dato","x",IF('Datos de Indicador'!K219="No dato","x", ('Datos de Indicador'!K219)/'Datos de Indicador'!AX219))</f>
        <v>1.4005673891051963E-3</v>
      </c>
      <c r="Z216" s="289">
        <f t="shared" si="61"/>
        <v>10</v>
      </c>
      <c r="AA216" s="291">
        <f t="shared" si="62"/>
        <v>10</v>
      </c>
      <c r="AB216" s="155">
        <f t="shared" si="63"/>
        <v>0</v>
      </c>
      <c r="AC216" s="155">
        <v>0</v>
      </c>
      <c r="AD216" s="155">
        <f t="shared" si="64"/>
        <v>0</v>
      </c>
      <c r="AE216" s="155">
        <v>-0.50016003847122203</v>
      </c>
      <c r="AF216" s="155">
        <f t="shared" si="65"/>
        <v>0.50016003847122203</v>
      </c>
      <c r="AG216" s="155">
        <f t="shared" si="66"/>
        <v>6.2251602640663863</v>
      </c>
      <c r="AH216" s="159">
        <f t="shared" si="67"/>
        <v>4.3708600440110645</v>
      </c>
      <c r="AI216" s="12"/>
      <c r="AJ216" s="12"/>
      <c r="AK216" s="12"/>
    </row>
    <row r="217" spans="1:37">
      <c r="A217" s="48" t="s">
        <v>280</v>
      </c>
      <c r="B217" s="46" t="s">
        <v>282</v>
      </c>
      <c r="C217" s="160">
        <v>1404</v>
      </c>
      <c r="D217" s="285">
        <f>IF('Datos de Indicador'!E220="No dato","x",ROUND(IF('Datos de Indicador'!E220=0,0,IF(LOG('Datos de Indicador'!E220)&gt;D$302,10,IF(LOG('Datos de Indicador'!E220)&lt;D$301,0,10-(D$302-LOG('Datos de Indicador'!E220))/(D$302-D$301)*10))),1))</f>
        <v>0</v>
      </c>
      <c r="E217" s="153">
        <f>IF('Datos de Indicador'!E220="No dato","x",IF('Datos de Indicador'!E220="No dato","x", ('Datos de Indicador'!E220)/'Datos de Indicador'!AX220))</f>
        <v>0</v>
      </c>
      <c r="F217" s="154">
        <f t="shared" si="51"/>
        <v>0</v>
      </c>
      <c r="G217" s="155">
        <f t="shared" si="52"/>
        <v>0</v>
      </c>
      <c r="H217" s="285">
        <f>IF('Datos de Indicador'!F220="No dato","x",ROUND(IF('Datos de Indicador'!F220=0,0,IF(LOG('Datos de Indicador'!F220*1/40)&gt;H$302,10,IF(LOG('Datos de Indicador'!F220*1/40)&lt;H$301,0,10-(H$302-LOG('Datos de Indicador'!F220*1/40))/(H$302-H$301)*10))),1))</f>
        <v>0</v>
      </c>
      <c r="I217" s="153">
        <f>IF('Datos de Indicador'!F220="No dato","x",IF('Datos de Indicador'!F220="No dato","x",( 'Datos de Indicador'!F220*1/40)/'Datos de Indicador'!AX220))</f>
        <v>0</v>
      </c>
      <c r="J217" s="154">
        <f t="shared" si="53"/>
        <v>0</v>
      </c>
      <c r="K217" s="156">
        <f t="shared" si="54"/>
        <v>0</v>
      </c>
      <c r="L217" s="286">
        <f>IF('Datos de Indicador'!G220="No dato","x",ROUND(IF('Datos de Indicador'!G220=0,0,IF(LOG('Datos de Indicador'!G220)&gt;L$302,10,IF(LOG('Datos de Indicador'!G220)&lt;L$301,0,10-(L$302-LOG('Datos de Indicador'!G220))/(L$302-L$301)*10))),1))</f>
        <v>0</v>
      </c>
      <c r="M217" s="157">
        <f>IF('Datos de Indicador'!G220="No dato","x",IF('Datos de Indicador'!G220="No dato","x", 'Datos de Indicador'!G220/'Datos de Indicador'!AX220))</f>
        <v>0</v>
      </c>
      <c r="N217" s="158">
        <f t="shared" si="55"/>
        <v>0</v>
      </c>
      <c r="O217" s="156">
        <f t="shared" si="56"/>
        <v>0</v>
      </c>
      <c r="P217" s="155">
        <f t="shared" si="57"/>
        <v>0</v>
      </c>
      <c r="Q217" s="285">
        <f>IF('Datos de Indicador'!I220="No dato","x",ROUND(IF('Datos de Indicador'!I220=0,0,IF(LOG('Datos de Indicador'!I220)&gt;Q$302,10,IF(LOG('Datos de Indicador'!I220)&lt;Q$301,0,10-(Q$302-LOG('Datos de Indicador'!I220))/(Q$302-Q$301)*10))),1))</f>
        <v>10</v>
      </c>
      <c r="R217" s="153">
        <f>IF('Datos de Indicador'!I220="No dato","x",IF('Datos de Indicador'!I220="No dato","x",( 'Datos de Indicador'!I220)/'Datos de Indicador'!AX220))</f>
        <v>2.1911014560136385E-2</v>
      </c>
      <c r="S217" s="154">
        <f t="shared" si="58"/>
        <v>10</v>
      </c>
      <c r="T217" s="289">
        <f>IF('Datos de Indicador'!J220="No dato","x",ROUND(IF('Datos de Indicador'!J220=0,0,IF(LOG('Datos de Indicador'!J220)&gt;T$302,10,IF(LOG('Datos de Indicador'!J220)&lt;T$301,0,10-(T$302-LOG('Datos de Indicador'!J220))/(T$302-T$301)*10))),1))</f>
        <v>10</v>
      </c>
      <c r="U217" s="307">
        <f>IF('Datos de Indicador'!J220="No dato","x",IF('Datos de Indicador'!J220="No dato","x", ('Datos de Indicador'!J220)/'Datos de Indicador'!AX220))</f>
        <v>3.8125165334637308E-4</v>
      </c>
      <c r="V217" s="289">
        <f t="shared" si="59"/>
        <v>10</v>
      </c>
      <c r="W217" s="292">
        <f t="shared" si="60"/>
        <v>10</v>
      </c>
      <c r="X217" s="289">
        <f>IF('Datos de Indicador'!K220="No dato","x",ROUND(IF('Datos de Indicador'!K220=0,0,IF(LOG('Datos de Indicador'!K220)&gt;X$302,10,IF(LOG('Datos de Indicador'!K220)&lt;X$301,0,10-(X$302-LOG('Datos de Indicador'!K220))/(X$302-X$301)*10))),1))</f>
        <v>10</v>
      </c>
      <c r="Y217" s="310">
        <f>IF('Datos de Indicador'!K220="No dato","x",IF('Datos de Indicador'!K220="No dato","x", ('Datos de Indicador'!K220)/'Datos de Indicador'!AX220))</f>
        <v>6.2350855666114789E-4</v>
      </c>
      <c r="Z217" s="289">
        <f t="shared" si="61"/>
        <v>10</v>
      </c>
      <c r="AA217" s="291">
        <f t="shared" si="62"/>
        <v>10</v>
      </c>
      <c r="AB217" s="155">
        <f t="shared" si="63"/>
        <v>10</v>
      </c>
      <c r="AC217" s="155">
        <v>0</v>
      </c>
      <c r="AD217" s="155">
        <f t="shared" si="64"/>
        <v>0</v>
      </c>
      <c r="AE217" s="155">
        <v>-0.493400007486343</v>
      </c>
      <c r="AF217" s="155">
        <f t="shared" si="65"/>
        <v>0.493400007486343</v>
      </c>
      <c r="AG217" s="155">
        <f t="shared" si="66"/>
        <v>6.0597165307558747</v>
      </c>
      <c r="AH217" s="159">
        <f t="shared" si="67"/>
        <v>4.3432860884593127</v>
      </c>
      <c r="AI217" s="12"/>
      <c r="AJ217" s="12"/>
      <c r="AK217" s="12"/>
    </row>
    <row r="218" spans="1:37">
      <c r="A218" s="48" t="s">
        <v>280</v>
      </c>
      <c r="B218" s="46" t="s">
        <v>283</v>
      </c>
      <c r="C218" s="160">
        <v>1405</v>
      </c>
      <c r="D218" s="285">
        <f>IF('Datos de Indicador'!E221="No dato","x",ROUND(IF('Datos de Indicador'!E221=0,0,IF(LOG('Datos de Indicador'!E221)&gt;D$302,10,IF(LOG('Datos de Indicador'!E221)&lt;D$301,0,10-(D$302-LOG('Datos de Indicador'!E221))/(D$302-D$301)*10))),1))</f>
        <v>10</v>
      </c>
      <c r="E218" s="153">
        <f>IF('Datos de Indicador'!E221="No dato","x",IF('Datos de Indicador'!E221="No dato","x", ('Datos de Indicador'!E221)/'Datos de Indicador'!AX221))</f>
        <v>1.1207529496458788E-2</v>
      </c>
      <c r="F218" s="154">
        <f t="shared" si="51"/>
        <v>10</v>
      </c>
      <c r="G218" s="155">
        <f t="shared" si="52"/>
        <v>10</v>
      </c>
      <c r="H218" s="285">
        <f>IF('Datos de Indicador'!F221="No dato","x",ROUND(IF('Datos de Indicador'!F221=0,0,IF(LOG('Datos de Indicador'!F221*1/40)&gt;H$302,10,IF(LOG('Datos de Indicador'!F221*1/40)&lt;H$301,0,10-(H$302-LOG('Datos de Indicador'!F221*1/40))/(H$302-H$301)*10))),1))</f>
        <v>0</v>
      </c>
      <c r="I218" s="153">
        <f>IF('Datos de Indicador'!F221="No dato","x",IF('Datos de Indicador'!F221="No dato","x",( 'Datos de Indicador'!F221*1/40)/'Datos de Indicador'!AX221))</f>
        <v>0</v>
      </c>
      <c r="J218" s="154">
        <f t="shared" si="53"/>
        <v>0</v>
      </c>
      <c r="K218" s="156">
        <f t="shared" si="54"/>
        <v>0</v>
      </c>
      <c r="L218" s="286">
        <f>IF('Datos de Indicador'!G221="No dato","x",ROUND(IF('Datos de Indicador'!G221=0,0,IF(LOG('Datos de Indicador'!G221)&gt;L$302,10,IF(LOG('Datos de Indicador'!G221)&lt;L$301,0,10-(L$302-LOG('Datos de Indicador'!G221))/(L$302-L$301)*10))),1))</f>
        <v>0</v>
      </c>
      <c r="M218" s="157">
        <f>IF('Datos de Indicador'!G221="No dato","x",IF('Datos de Indicador'!G221="No dato","x", 'Datos de Indicador'!G221/'Datos de Indicador'!AX221))</f>
        <v>0</v>
      </c>
      <c r="N218" s="158">
        <f t="shared" si="55"/>
        <v>0</v>
      </c>
      <c r="O218" s="156">
        <f t="shared" si="56"/>
        <v>0</v>
      </c>
      <c r="P218" s="155">
        <f t="shared" si="57"/>
        <v>0</v>
      </c>
      <c r="Q218" s="285">
        <f>IF('Datos de Indicador'!I221="No dato","x",ROUND(IF('Datos de Indicador'!I221=0,0,IF(LOG('Datos de Indicador'!I221)&gt;Q$302,10,IF(LOG('Datos de Indicador'!I221)&lt;Q$301,0,10-(Q$302-LOG('Datos de Indicador'!I221))/(Q$302-Q$301)*10))),1))</f>
        <v>10</v>
      </c>
      <c r="R218" s="153">
        <f>IF('Datos de Indicador'!I221="No dato","x",IF('Datos de Indicador'!I221="No dato","x",( 'Datos de Indicador'!I221)/'Datos de Indicador'!AX221))</f>
        <v>1.5543289082680073E-2</v>
      </c>
      <c r="S218" s="154">
        <f t="shared" si="58"/>
        <v>10</v>
      </c>
      <c r="T218" s="289">
        <f>IF('Datos de Indicador'!J221="No dato","x",ROUND(IF('Datos de Indicador'!J221=0,0,IF(LOG('Datos de Indicador'!J221)&gt;T$302,10,IF(LOG('Datos de Indicador'!J221)&lt;T$301,0,10-(T$302-LOG('Datos de Indicador'!J221))/(T$302-T$301)*10))),1))</f>
        <v>10</v>
      </c>
      <c r="U218" s="307">
        <f>IF('Datos de Indicador'!J221="No dato","x",IF('Datos de Indicador'!J221="No dato","x", ('Datos de Indicador'!J221)/'Datos de Indicador'!AX221))</f>
        <v>4.4470168133394145E-4</v>
      </c>
      <c r="V218" s="289">
        <f t="shared" si="59"/>
        <v>10</v>
      </c>
      <c r="W218" s="292">
        <f t="shared" si="60"/>
        <v>10</v>
      </c>
      <c r="X218" s="289">
        <f>IF('Datos de Indicador'!K221="No dato","x",ROUND(IF('Datos de Indicador'!K221=0,0,IF(LOG('Datos de Indicador'!K221)&gt;X$302,10,IF(LOG('Datos de Indicador'!K221)&lt;X$301,0,10-(X$302-LOG('Datos de Indicador'!K221))/(X$302-X$301)*10))),1))</f>
        <v>10</v>
      </c>
      <c r="Y218" s="310">
        <f>IF('Datos de Indicador'!K221="No dato","x",IF('Datos de Indicador'!K221="No dato","x", ('Datos de Indicador'!K221)/'Datos de Indicador'!AX221))</f>
        <v>3.6970643215089566E-4</v>
      </c>
      <c r="Z218" s="289">
        <f t="shared" si="61"/>
        <v>10</v>
      </c>
      <c r="AA218" s="291">
        <f t="shared" si="62"/>
        <v>10</v>
      </c>
      <c r="AB218" s="155">
        <f t="shared" si="63"/>
        <v>10</v>
      </c>
      <c r="AC218" s="155">
        <v>0</v>
      </c>
      <c r="AD218" s="155">
        <f t="shared" si="64"/>
        <v>0</v>
      </c>
      <c r="AE218" s="155">
        <v>-0.63968002796173096</v>
      </c>
      <c r="AF218" s="155">
        <f t="shared" si="65"/>
        <v>0.63968002796173096</v>
      </c>
      <c r="AG218" s="155">
        <f t="shared" si="66"/>
        <v>9.6397463782994279</v>
      </c>
      <c r="AH218" s="159">
        <f t="shared" si="67"/>
        <v>6.6066243963832383</v>
      </c>
      <c r="AI218" s="12"/>
      <c r="AJ218" s="12"/>
      <c r="AK218" s="12"/>
    </row>
    <row r="219" spans="1:37">
      <c r="A219" s="48" t="s">
        <v>280</v>
      </c>
      <c r="B219" s="46" t="s">
        <v>284</v>
      </c>
      <c r="C219" s="160">
        <v>1406</v>
      </c>
      <c r="D219" s="285">
        <f>IF('Datos de Indicador'!E222="No dato","x",ROUND(IF('Datos de Indicador'!E222=0,0,IF(LOG('Datos de Indicador'!E222)&gt;D$302,10,IF(LOG('Datos de Indicador'!E222)&lt;D$301,0,10-(D$302-LOG('Datos de Indicador'!E222))/(D$302-D$301)*10))),1))</f>
        <v>0</v>
      </c>
      <c r="E219" s="153">
        <f>IF('Datos de Indicador'!E222="No dato","x",IF('Datos de Indicador'!E222="No dato","x", ('Datos de Indicador'!E222)/'Datos de Indicador'!AX222))</f>
        <v>0</v>
      </c>
      <c r="F219" s="154">
        <f t="shared" si="51"/>
        <v>0</v>
      </c>
      <c r="G219" s="155">
        <f t="shared" si="52"/>
        <v>0</v>
      </c>
      <c r="H219" s="285">
        <f>IF('Datos de Indicador'!F222="No dato","x",ROUND(IF('Datos de Indicador'!F222=0,0,IF(LOG('Datos de Indicador'!F222*1/40)&gt;H$302,10,IF(LOG('Datos de Indicador'!F222*1/40)&lt;H$301,0,10-(H$302-LOG('Datos de Indicador'!F222*1/40))/(H$302-H$301)*10))),1))</f>
        <v>0</v>
      </c>
      <c r="I219" s="153">
        <f>IF('Datos de Indicador'!F222="No dato","x",IF('Datos de Indicador'!F222="No dato","x",( 'Datos de Indicador'!F222*1/40)/'Datos de Indicador'!AX222))</f>
        <v>0</v>
      </c>
      <c r="J219" s="154">
        <f t="shared" si="53"/>
        <v>0</v>
      </c>
      <c r="K219" s="156">
        <f t="shared" si="54"/>
        <v>0</v>
      </c>
      <c r="L219" s="286">
        <f>IF('Datos de Indicador'!G222="No dato","x",ROUND(IF('Datos de Indicador'!G222=0,0,IF(LOG('Datos de Indicador'!G222)&gt;L$302,10,IF(LOG('Datos de Indicador'!G222)&lt;L$301,0,10-(L$302-LOG('Datos de Indicador'!G222))/(L$302-L$301)*10))),1))</f>
        <v>0</v>
      </c>
      <c r="M219" s="157">
        <f>IF('Datos de Indicador'!G222="No dato","x",IF('Datos de Indicador'!G222="No dato","x", 'Datos de Indicador'!G222/'Datos de Indicador'!AX222))</f>
        <v>0</v>
      </c>
      <c r="N219" s="158">
        <f t="shared" si="55"/>
        <v>0</v>
      </c>
      <c r="O219" s="156">
        <f t="shared" si="56"/>
        <v>0</v>
      </c>
      <c r="P219" s="155">
        <f t="shared" si="57"/>
        <v>0</v>
      </c>
      <c r="Q219" s="285">
        <f>IF('Datos de Indicador'!I222="No dato","x",ROUND(IF('Datos de Indicador'!I222=0,0,IF(LOG('Datos de Indicador'!I222)&gt;Q$302,10,IF(LOG('Datos de Indicador'!I222)&lt;Q$301,0,10-(Q$302-LOG('Datos de Indicador'!I222))/(Q$302-Q$301)*10))),1))</f>
        <v>10</v>
      </c>
      <c r="R219" s="153">
        <f>IF('Datos de Indicador'!I222="No dato","x",IF('Datos de Indicador'!I222="No dato","x",( 'Datos de Indicador'!I222)/'Datos de Indicador'!AX222))</f>
        <v>1.7336612506551625E-2</v>
      </c>
      <c r="S219" s="154">
        <f t="shared" si="58"/>
        <v>10</v>
      </c>
      <c r="T219" s="289">
        <f>IF('Datos de Indicador'!J222="No dato","x",ROUND(IF('Datos de Indicador'!J222=0,0,IF(LOG('Datos de Indicador'!J222)&gt;T$302,10,IF(LOG('Datos de Indicador'!J222)&lt;T$301,0,10-(T$302-LOG('Datos de Indicador'!J222))/(T$302-T$301)*10))),1))</f>
        <v>10</v>
      </c>
      <c r="U219" s="307">
        <f>IF('Datos de Indicador'!J222="No dato","x",IF('Datos de Indicador'!J222="No dato","x", ('Datos de Indicador'!J222)/'Datos de Indicador'!AX222))</f>
        <v>3.4054348264322861E-4</v>
      </c>
      <c r="V219" s="289">
        <f t="shared" si="59"/>
        <v>10</v>
      </c>
      <c r="W219" s="292">
        <f t="shared" si="60"/>
        <v>10</v>
      </c>
      <c r="X219" s="289">
        <f>IF('Datos de Indicador'!K222="No dato","x",ROUND(IF('Datos de Indicador'!K222=0,0,IF(LOG('Datos de Indicador'!K222)&gt;X$302,10,IF(LOG('Datos de Indicador'!K222)&lt;X$301,0,10-(X$302-LOG('Datos de Indicador'!K222))/(X$302-X$301)*10))),1))</f>
        <v>10</v>
      </c>
      <c r="Y219" s="310">
        <f>IF('Datos de Indicador'!K222="No dato","x",IF('Datos de Indicador'!K222="No dato","x", ('Datos de Indicador'!K222)/'Datos de Indicador'!AX222))</f>
        <v>5.0780113044213051E-4</v>
      </c>
      <c r="Z219" s="289">
        <f t="shared" si="61"/>
        <v>10</v>
      </c>
      <c r="AA219" s="291">
        <f t="shared" si="62"/>
        <v>10</v>
      </c>
      <c r="AB219" s="155">
        <f t="shared" si="63"/>
        <v>10</v>
      </c>
      <c r="AC219" s="155">
        <v>0</v>
      </c>
      <c r="AD219" s="155">
        <f t="shared" si="64"/>
        <v>0</v>
      </c>
      <c r="AE219" s="155">
        <v>-0.43248000741004899</v>
      </c>
      <c r="AF219" s="155">
        <f t="shared" si="65"/>
        <v>0.43248000741004899</v>
      </c>
      <c r="AG219" s="155">
        <f t="shared" si="66"/>
        <v>4.5687718489277547</v>
      </c>
      <c r="AH219" s="159">
        <f t="shared" si="67"/>
        <v>4.0947953081546258</v>
      </c>
      <c r="AI219" s="12"/>
      <c r="AJ219" s="12"/>
      <c r="AK219" s="12"/>
    </row>
    <row r="220" spans="1:37">
      <c r="A220" s="48" t="s">
        <v>280</v>
      </c>
      <c r="B220" s="46" t="s">
        <v>285</v>
      </c>
      <c r="C220" s="160">
        <v>1407</v>
      </c>
      <c r="D220" s="285">
        <f>IF('Datos de Indicador'!E223="No dato","x",ROUND(IF('Datos de Indicador'!E223=0,0,IF(LOG('Datos de Indicador'!E223)&gt;D$302,10,IF(LOG('Datos de Indicador'!E223)&lt;D$301,0,10-(D$302-LOG('Datos de Indicador'!E223))/(D$302-D$301)*10))),1))</f>
        <v>0</v>
      </c>
      <c r="E220" s="153">
        <f>IF('Datos de Indicador'!E223="No dato","x",IF('Datos de Indicador'!E223="No dato","x", ('Datos de Indicador'!E223)/'Datos de Indicador'!AX223))</f>
        <v>0</v>
      </c>
      <c r="F220" s="154">
        <f t="shared" si="51"/>
        <v>0</v>
      </c>
      <c r="G220" s="155">
        <f t="shared" si="52"/>
        <v>0</v>
      </c>
      <c r="H220" s="285">
        <f>IF('Datos de Indicador'!F223="No dato","x",ROUND(IF('Datos de Indicador'!F223=0,0,IF(LOG('Datos de Indicador'!F223*1/40)&gt;H$302,10,IF(LOG('Datos de Indicador'!F223*1/40)&lt;H$301,0,10-(H$302-LOG('Datos de Indicador'!F223*1/40))/(H$302-H$301)*10))),1))</f>
        <v>0</v>
      </c>
      <c r="I220" s="153">
        <f>IF('Datos de Indicador'!F223="No dato","x",IF('Datos de Indicador'!F223="No dato","x",( 'Datos de Indicador'!F223*1/40)/'Datos de Indicador'!AX223))</f>
        <v>0</v>
      </c>
      <c r="J220" s="154">
        <f t="shared" si="53"/>
        <v>0</v>
      </c>
      <c r="K220" s="156">
        <f t="shared" si="54"/>
        <v>0</v>
      </c>
      <c r="L220" s="286">
        <f>IF('Datos de Indicador'!G223="No dato","x",ROUND(IF('Datos de Indicador'!G223=0,0,IF(LOG('Datos de Indicador'!G223)&gt;L$302,10,IF(LOG('Datos de Indicador'!G223)&lt;L$301,0,10-(L$302-LOG('Datos de Indicador'!G223))/(L$302-L$301)*10))),1))</f>
        <v>0</v>
      </c>
      <c r="M220" s="157">
        <f>IF('Datos de Indicador'!G223="No dato","x",IF('Datos de Indicador'!G223="No dato","x", 'Datos de Indicador'!G223/'Datos de Indicador'!AX223))</f>
        <v>0</v>
      </c>
      <c r="N220" s="158">
        <f t="shared" si="55"/>
        <v>0</v>
      </c>
      <c r="O220" s="156">
        <f t="shared" si="56"/>
        <v>0</v>
      </c>
      <c r="P220" s="155">
        <f t="shared" si="57"/>
        <v>0</v>
      </c>
      <c r="Q220" s="285">
        <f>IF('Datos de Indicador'!I223="No dato","x",ROUND(IF('Datos de Indicador'!I223=0,0,IF(LOG('Datos de Indicador'!I223)&gt;Q$302,10,IF(LOG('Datos de Indicador'!I223)&lt;Q$301,0,10-(Q$302-LOG('Datos de Indicador'!I223))/(Q$302-Q$301)*10))),1))</f>
        <v>10</v>
      </c>
      <c r="R220" s="153">
        <f>IF('Datos de Indicador'!I223="No dato","x",IF('Datos de Indicador'!I223="No dato","x",( 'Datos de Indicador'!I223)/'Datos de Indicador'!AX223))</f>
        <v>1.7445404291989829E-2</v>
      </c>
      <c r="S220" s="154">
        <f t="shared" si="58"/>
        <v>10</v>
      </c>
      <c r="T220" s="289">
        <f>IF('Datos de Indicador'!J223="No dato","x",ROUND(IF('Datos de Indicador'!J223=0,0,IF(LOG('Datos de Indicador'!J223)&gt;T$302,10,IF(LOG('Datos de Indicador'!J223)&lt;T$301,0,10-(T$302-LOG('Datos de Indicador'!J223))/(T$302-T$301)*10))),1))</f>
        <v>10</v>
      </c>
      <c r="U220" s="307">
        <f>IF('Datos de Indicador'!J223="No dato","x",IF('Datos de Indicador'!J223="No dato","x", ('Datos de Indicador'!J223)/'Datos de Indicador'!AX223))</f>
        <v>3.3813607415347752E-4</v>
      </c>
      <c r="V220" s="289">
        <f t="shared" si="59"/>
        <v>10</v>
      </c>
      <c r="W220" s="292">
        <f t="shared" si="60"/>
        <v>10</v>
      </c>
      <c r="X220" s="289">
        <f>IF('Datos de Indicador'!K223="No dato","x",ROUND(IF('Datos de Indicador'!K223=0,0,IF(LOG('Datos de Indicador'!K223)&gt;X$302,10,IF(LOG('Datos de Indicador'!K223)&lt;X$301,0,10-(X$302-LOG('Datos de Indicador'!K223))/(X$302-X$301)*10))),1))</f>
        <v>10</v>
      </c>
      <c r="Y220" s="310">
        <f>IF('Datos de Indicador'!K223="No dato","x",IF('Datos de Indicador'!K223="No dato","x", ('Datos de Indicador'!K223)/'Datos de Indicador'!AX223))</f>
        <v>2.4008665404977252E-4</v>
      </c>
      <c r="Z220" s="289">
        <f t="shared" si="61"/>
        <v>10</v>
      </c>
      <c r="AA220" s="291">
        <f t="shared" si="62"/>
        <v>10</v>
      </c>
      <c r="AB220" s="155">
        <f t="shared" si="63"/>
        <v>10</v>
      </c>
      <c r="AC220" s="155">
        <v>0</v>
      </c>
      <c r="AD220" s="155">
        <f t="shared" si="64"/>
        <v>0</v>
      </c>
      <c r="AE220" s="155">
        <v>-0.441279977560043</v>
      </c>
      <c r="AF220" s="155">
        <f t="shared" si="65"/>
        <v>0.441279977560043</v>
      </c>
      <c r="AG220" s="155">
        <f t="shared" si="66"/>
        <v>4.7841406716288128</v>
      </c>
      <c r="AH220" s="159">
        <f t="shared" si="67"/>
        <v>4.1306901119381356</v>
      </c>
      <c r="AI220" s="12"/>
      <c r="AJ220" s="12"/>
      <c r="AK220" s="12"/>
    </row>
    <row r="221" spans="1:37">
      <c r="A221" s="48" t="s">
        <v>280</v>
      </c>
      <c r="B221" s="46" t="s">
        <v>286</v>
      </c>
      <c r="C221" s="160">
        <v>1408</v>
      </c>
      <c r="D221" s="285">
        <f>IF('Datos de Indicador'!E224="No dato","x",ROUND(IF('Datos de Indicador'!E224=0,0,IF(LOG('Datos de Indicador'!E224)&gt;D$302,10,IF(LOG('Datos de Indicador'!E224)&lt;D$301,0,10-(D$302-LOG('Datos de Indicador'!E224))/(D$302-D$301)*10))),1))</f>
        <v>10</v>
      </c>
      <c r="E221" s="153">
        <f>IF('Datos de Indicador'!E224="No dato","x",IF('Datos de Indicador'!E224="No dato","x", ('Datos de Indicador'!E224)/'Datos de Indicador'!AX224))</f>
        <v>4.0966654951084596E-3</v>
      </c>
      <c r="F221" s="154">
        <f t="shared" si="51"/>
        <v>10</v>
      </c>
      <c r="G221" s="155">
        <f t="shared" si="52"/>
        <v>10</v>
      </c>
      <c r="H221" s="285">
        <f>IF('Datos de Indicador'!F224="No dato","x",ROUND(IF('Datos de Indicador'!F224=0,0,IF(LOG('Datos de Indicador'!F224*1/40)&gt;H$302,10,IF(LOG('Datos de Indicador'!F224*1/40)&lt;H$301,0,10-(H$302-LOG('Datos de Indicador'!F224*1/40))/(H$302-H$301)*10))),1))</f>
        <v>0</v>
      </c>
      <c r="I221" s="153">
        <f>IF('Datos de Indicador'!F224="No dato","x",IF('Datos de Indicador'!F224="No dato","x",( 'Datos de Indicador'!F224*1/40)/'Datos de Indicador'!AX224))</f>
        <v>0</v>
      </c>
      <c r="J221" s="154">
        <f t="shared" si="53"/>
        <v>0</v>
      </c>
      <c r="K221" s="156">
        <f t="shared" si="54"/>
        <v>0</v>
      </c>
      <c r="L221" s="286">
        <f>IF('Datos de Indicador'!G224="No dato","x",ROUND(IF('Datos de Indicador'!G224=0,0,IF(LOG('Datos de Indicador'!G224)&gt;L$302,10,IF(LOG('Datos de Indicador'!G224)&lt;L$301,0,10-(L$302-LOG('Datos de Indicador'!G224))/(L$302-L$301)*10))),1))</f>
        <v>0</v>
      </c>
      <c r="M221" s="157">
        <f>IF('Datos de Indicador'!G224="No dato","x",IF('Datos de Indicador'!G224="No dato","x", 'Datos de Indicador'!G224/'Datos de Indicador'!AX224))</f>
        <v>0</v>
      </c>
      <c r="N221" s="158">
        <f t="shared" si="55"/>
        <v>0</v>
      </c>
      <c r="O221" s="156">
        <f t="shared" si="56"/>
        <v>0</v>
      </c>
      <c r="P221" s="155">
        <f t="shared" si="57"/>
        <v>0</v>
      </c>
      <c r="Q221" s="285">
        <f>IF('Datos de Indicador'!I224="No dato","x",ROUND(IF('Datos de Indicador'!I224=0,0,IF(LOG('Datos de Indicador'!I224)&gt;Q$302,10,IF(LOG('Datos de Indicador'!I224)&lt;Q$301,0,10-(Q$302-LOG('Datos de Indicador'!I224))/(Q$302-Q$301)*10))),1))</f>
        <v>10</v>
      </c>
      <c r="R221" s="153">
        <f>IF('Datos de Indicador'!I224="No dato","x",IF('Datos de Indicador'!I224="No dato","x",( 'Datos de Indicador'!I224)/'Datos de Indicador'!AX224))</f>
        <v>1.552598982450513E-2</v>
      </c>
      <c r="S221" s="154">
        <f t="shared" si="58"/>
        <v>10</v>
      </c>
      <c r="T221" s="289">
        <f>IF('Datos de Indicador'!J224="No dato","x",ROUND(IF('Datos de Indicador'!J224=0,0,IF(LOG('Datos de Indicador'!J224)&gt;T$302,10,IF(LOG('Datos de Indicador'!J224)&lt;T$301,0,10-(T$302-LOG('Datos de Indicador'!J224))/(T$302-T$301)*10))),1))</f>
        <v>10</v>
      </c>
      <c r="U221" s="307">
        <f>IF('Datos de Indicador'!J224="No dato","x",IF('Datos de Indicador'!J224="No dato","x", ('Datos de Indicador'!J224)/'Datos de Indicador'!AX224))</f>
        <v>3.2599460173276867E-4</v>
      </c>
      <c r="V221" s="289">
        <f t="shared" si="59"/>
        <v>10</v>
      </c>
      <c r="W221" s="292">
        <f t="shared" si="60"/>
        <v>10</v>
      </c>
      <c r="X221" s="289">
        <f>IF('Datos de Indicador'!K224="No dato","x",ROUND(IF('Datos de Indicador'!K224=0,0,IF(LOG('Datos de Indicador'!K224)&gt;X$302,10,IF(LOG('Datos de Indicador'!K224)&lt;X$301,0,10-(X$302-LOG('Datos de Indicador'!K224))/(X$302-X$301)*10))),1))</f>
        <v>10</v>
      </c>
      <c r="Y221" s="310">
        <f>IF('Datos de Indicador'!K224="No dato","x",IF('Datos de Indicador'!K224="No dato","x", ('Datos de Indicador'!K224)/'Datos de Indicador'!AX224))</f>
        <v>7.4587504857276583E-4</v>
      </c>
      <c r="Z221" s="289">
        <f t="shared" si="61"/>
        <v>10</v>
      </c>
      <c r="AA221" s="291">
        <f t="shared" si="62"/>
        <v>10</v>
      </c>
      <c r="AB221" s="155">
        <f t="shared" si="63"/>
        <v>10</v>
      </c>
      <c r="AC221" s="155">
        <v>0</v>
      </c>
      <c r="AD221" s="155">
        <f t="shared" si="64"/>
        <v>0</v>
      </c>
      <c r="AE221" s="155">
        <v>-0.46536001563072199</v>
      </c>
      <c r="AF221" s="155">
        <f t="shared" si="65"/>
        <v>0.46536001563072199</v>
      </c>
      <c r="AG221" s="155">
        <f t="shared" si="66"/>
        <v>5.373471017241668</v>
      </c>
      <c r="AH221" s="159">
        <f t="shared" si="67"/>
        <v>5.8955785028736116</v>
      </c>
      <c r="AI221" s="12"/>
      <c r="AJ221" s="12"/>
      <c r="AK221" s="12"/>
    </row>
    <row r="222" spans="1:37">
      <c r="A222" s="48" t="s">
        <v>280</v>
      </c>
      <c r="B222" s="46" t="s">
        <v>287</v>
      </c>
      <c r="C222" s="160">
        <v>1409</v>
      </c>
      <c r="D222" s="285">
        <f>IF('Datos de Indicador'!E225="No dato","x",ROUND(IF('Datos de Indicador'!E225=0,0,IF(LOG('Datos de Indicador'!E225)&gt;D$302,10,IF(LOG('Datos de Indicador'!E225)&lt;D$301,0,10-(D$302-LOG('Datos de Indicador'!E225))/(D$302-D$301)*10))),1))</f>
        <v>0</v>
      </c>
      <c r="E222" s="153">
        <f>IF('Datos de Indicador'!E225="No dato","x",IF('Datos de Indicador'!E225="No dato","x", ('Datos de Indicador'!E225)/'Datos de Indicador'!AX225))</f>
        <v>0</v>
      </c>
      <c r="F222" s="154">
        <f t="shared" si="51"/>
        <v>0</v>
      </c>
      <c r="G222" s="155">
        <f t="shared" si="52"/>
        <v>0</v>
      </c>
      <c r="H222" s="285">
        <f>IF('Datos de Indicador'!F225="No dato","x",ROUND(IF('Datos de Indicador'!F225=0,0,IF(LOG('Datos de Indicador'!F225*1/40)&gt;H$302,10,IF(LOG('Datos de Indicador'!F225*1/40)&lt;H$301,0,10-(H$302-LOG('Datos de Indicador'!F225*1/40))/(H$302-H$301)*10))),1))</f>
        <v>0</v>
      </c>
      <c r="I222" s="153">
        <f>IF('Datos de Indicador'!F225="No dato","x",IF('Datos de Indicador'!F225="No dato","x",( 'Datos de Indicador'!F225*1/40)/'Datos de Indicador'!AX225))</f>
        <v>0</v>
      </c>
      <c r="J222" s="154">
        <f t="shared" si="53"/>
        <v>0</v>
      </c>
      <c r="K222" s="156">
        <f t="shared" si="54"/>
        <v>0</v>
      </c>
      <c r="L222" s="286">
        <f>IF('Datos de Indicador'!G225="No dato","x",ROUND(IF('Datos de Indicador'!G225=0,0,IF(LOG('Datos de Indicador'!G225)&gt;L$302,10,IF(LOG('Datos de Indicador'!G225)&lt;L$301,0,10-(L$302-LOG('Datos de Indicador'!G225))/(L$302-L$301)*10))),1))</f>
        <v>0</v>
      </c>
      <c r="M222" s="157">
        <f>IF('Datos de Indicador'!G225="No dato","x",IF('Datos de Indicador'!G225="No dato","x", 'Datos de Indicador'!G225/'Datos de Indicador'!AX225))</f>
        <v>0</v>
      </c>
      <c r="N222" s="158">
        <f t="shared" si="55"/>
        <v>0</v>
      </c>
      <c r="O222" s="156">
        <f t="shared" si="56"/>
        <v>0</v>
      </c>
      <c r="P222" s="155">
        <f t="shared" si="57"/>
        <v>0</v>
      </c>
      <c r="Q222" s="285">
        <f>IF('Datos de Indicador'!I225="No dato","x",ROUND(IF('Datos de Indicador'!I225=0,0,IF(LOG('Datos de Indicador'!I225)&gt;Q$302,10,IF(LOG('Datos de Indicador'!I225)&lt;Q$301,0,10-(Q$302-LOG('Datos de Indicador'!I225))/(Q$302-Q$301)*10))),1))</f>
        <v>10</v>
      </c>
      <c r="R222" s="153">
        <f>IF('Datos de Indicador'!I225="No dato","x",IF('Datos de Indicador'!I225="No dato","x",( 'Datos de Indicador'!I225)/'Datos de Indicador'!AX225))</f>
        <v>3.4598005770947363E-2</v>
      </c>
      <c r="S222" s="154">
        <f t="shared" si="58"/>
        <v>10</v>
      </c>
      <c r="T222" s="289">
        <f>IF('Datos de Indicador'!J225="No dato","x",ROUND(IF('Datos de Indicador'!J225=0,0,IF(LOG('Datos de Indicador'!J225)&gt;T$302,10,IF(LOG('Datos de Indicador'!J225)&lt;T$301,0,10-(T$302-LOG('Datos de Indicador'!J225))/(T$302-T$301)*10))),1))</f>
        <v>10</v>
      </c>
      <c r="U222" s="307">
        <f>IF('Datos de Indicador'!J225="No dato","x",IF('Datos de Indicador'!J225="No dato","x", ('Datos de Indicador'!J225)/'Datos de Indicador'!AX225))</f>
        <v>3.1877218597120061E-4</v>
      </c>
      <c r="V222" s="289">
        <f t="shared" si="59"/>
        <v>10</v>
      </c>
      <c r="W222" s="292">
        <f t="shared" si="60"/>
        <v>10</v>
      </c>
      <c r="X222" s="289">
        <f>IF('Datos de Indicador'!K225="No dato","x",ROUND(IF('Datos de Indicador'!K225=0,0,IF(LOG('Datos de Indicador'!K225)&gt;X$302,10,IF(LOG('Datos de Indicador'!K225)&lt;X$301,0,10-(X$302-LOG('Datos de Indicador'!K225))/(X$302-X$301)*10))),1))</f>
        <v>10</v>
      </c>
      <c r="Y222" s="310">
        <f>IF('Datos de Indicador'!K225="No dato","x",IF('Datos de Indicador'!K225="No dato","x", ('Datos de Indicador'!K225)/'Datos de Indicador'!AX225))</f>
        <v>3.6758366864172304E-4</v>
      </c>
      <c r="Z222" s="289">
        <f t="shared" si="61"/>
        <v>10</v>
      </c>
      <c r="AA222" s="291">
        <f t="shared" si="62"/>
        <v>10</v>
      </c>
      <c r="AB222" s="155">
        <f t="shared" si="63"/>
        <v>10</v>
      </c>
      <c r="AC222" s="155">
        <v>0</v>
      </c>
      <c r="AD222" s="155">
        <f t="shared" si="64"/>
        <v>0</v>
      </c>
      <c r="AE222" s="155">
        <v>-0.41440001130104098</v>
      </c>
      <c r="AF222" s="155">
        <f t="shared" si="65"/>
        <v>0.41440001130104098</v>
      </c>
      <c r="AG222" s="155">
        <f t="shared" si="66"/>
        <v>4.1262854074891555</v>
      </c>
      <c r="AH222" s="159">
        <f t="shared" si="67"/>
        <v>4.0210475679148594</v>
      </c>
      <c r="AI222" s="12"/>
      <c r="AJ222" s="12"/>
      <c r="AK222" s="12"/>
    </row>
    <row r="223" spans="1:37">
      <c r="A223" s="48" t="s">
        <v>280</v>
      </c>
      <c r="B223" s="46" t="s">
        <v>288</v>
      </c>
      <c r="C223" s="160">
        <v>1410</v>
      </c>
      <c r="D223" s="285">
        <f>IF('Datos de Indicador'!E226="No dato","x",ROUND(IF('Datos de Indicador'!E226=0,0,IF(LOG('Datos de Indicador'!E226)&gt;D$302,10,IF(LOG('Datos de Indicador'!E226)&lt;D$301,0,10-(D$302-LOG('Datos de Indicador'!E226))/(D$302-D$301)*10))),1))</f>
        <v>10</v>
      </c>
      <c r="E223" s="153">
        <f>IF('Datos de Indicador'!E226="No dato","x",IF('Datos de Indicador'!E226="No dato","x", ('Datos de Indicador'!E226)/'Datos de Indicador'!AX226))</f>
        <v>1.9861830742659761E-3</v>
      </c>
      <c r="F223" s="154">
        <f t="shared" si="51"/>
        <v>10</v>
      </c>
      <c r="G223" s="155">
        <f t="shared" si="52"/>
        <v>10</v>
      </c>
      <c r="H223" s="285">
        <f>IF('Datos de Indicador'!F226="No dato","x",ROUND(IF('Datos de Indicador'!F226=0,0,IF(LOG('Datos de Indicador'!F226*1/40)&gt;H$302,10,IF(LOG('Datos de Indicador'!F226*1/40)&lt;H$301,0,10-(H$302-LOG('Datos de Indicador'!F226*1/40))/(H$302-H$301)*10))),1))</f>
        <v>0</v>
      </c>
      <c r="I223" s="153">
        <f>IF('Datos de Indicador'!F226="No dato","x",IF('Datos de Indicador'!F226="No dato","x",( 'Datos de Indicador'!F226*1/40)/'Datos de Indicador'!AX226))</f>
        <v>0</v>
      </c>
      <c r="J223" s="154">
        <f t="shared" si="53"/>
        <v>0</v>
      </c>
      <c r="K223" s="156">
        <f t="shared" si="54"/>
        <v>0</v>
      </c>
      <c r="L223" s="286">
        <f>IF('Datos de Indicador'!G226="No dato","x",ROUND(IF('Datos de Indicador'!G226=0,0,IF(LOG('Datos de Indicador'!G226)&gt;L$302,10,IF(LOG('Datos de Indicador'!G226)&lt;L$301,0,10-(L$302-LOG('Datos de Indicador'!G226))/(L$302-L$301)*10))),1))</f>
        <v>0</v>
      </c>
      <c r="M223" s="157">
        <f>IF('Datos de Indicador'!G226="No dato","x",IF('Datos de Indicador'!G226="No dato","x", 'Datos de Indicador'!G226/'Datos de Indicador'!AX226))</f>
        <v>0</v>
      </c>
      <c r="N223" s="158">
        <f t="shared" si="55"/>
        <v>0</v>
      </c>
      <c r="O223" s="156">
        <f t="shared" si="56"/>
        <v>0</v>
      </c>
      <c r="P223" s="155">
        <f t="shared" si="57"/>
        <v>0</v>
      </c>
      <c r="Q223" s="285">
        <f>IF('Datos de Indicador'!I226="No dato","x",ROUND(IF('Datos de Indicador'!I226=0,0,IF(LOG('Datos de Indicador'!I226)&gt;Q$302,10,IF(LOG('Datos de Indicador'!I226)&lt;Q$301,0,10-(Q$302-LOG('Datos de Indicador'!I226))/(Q$302-Q$301)*10))),1))</f>
        <v>10</v>
      </c>
      <c r="R223" s="153">
        <f>IF('Datos de Indicador'!I226="No dato","x",IF('Datos de Indicador'!I226="No dato","x",( 'Datos de Indicador'!I226)/'Datos de Indicador'!AX226))</f>
        <v>1.7702936096718479E-2</v>
      </c>
      <c r="S223" s="154">
        <f t="shared" si="58"/>
        <v>10</v>
      </c>
      <c r="T223" s="289">
        <f>IF('Datos de Indicador'!J226="No dato","x",ROUND(IF('Datos de Indicador'!J226=0,0,IF(LOG('Datos de Indicador'!J226)&gt;T$302,10,IF(LOG('Datos de Indicador'!J226)&lt;T$301,0,10-(T$302-LOG('Datos de Indicador'!J226))/(T$302-T$301)*10))),1))</f>
        <v>10</v>
      </c>
      <c r="U223" s="307">
        <f>IF('Datos de Indicador'!J226="No dato","x",IF('Datos de Indicador'!J226="No dato","x", ('Datos de Indicador'!J226)/'Datos de Indicador'!AX226))</f>
        <v>3.1727115716753023E-4</v>
      </c>
      <c r="V223" s="289">
        <f t="shared" si="59"/>
        <v>10</v>
      </c>
      <c r="W223" s="292">
        <f t="shared" si="60"/>
        <v>10</v>
      </c>
      <c r="X223" s="289">
        <f>IF('Datos de Indicador'!K226="No dato","x",ROUND(IF('Datos de Indicador'!K226=0,0,IF(LOG('Datos de Indicador'!K226)&gt;X$302,10,IF(LOG('Datos de Indicador'!K226)&lt;X$301,0,10-(X$302-LOG('Datos de Indicador'!K226))/(X$302-X$301)*10))),1))</f>
        <v>10</v>
      </c>
      <c r="Y223" s="310">
        <f>IF('Datos de Indicador'!K226="No dato","x",IF('Datos de Indicador'!K226="No dato","x", ('Datos de Indicador'!K226)/'Datos de Indicador'!AX226))</f>
        <v>4.6649499018146549E-4</v>
      </c>
      <c r="Z223" s="289">
        <f t="shared" si="61"/>
        <v>10</v>
      </c>
      <c r="AA223" s="291">
        <f t="shared" si="62"/>
        <v>10</v>
      </c>
      <c r="AB223" s="155">
        <f t="shared" si="63"/>
        <v>10</v>
      </c>
      <c r="AC223" s="155">
        <v>0</v>
      </c>
      <c r="AD223" s="155">
        <f t="shared" si="64"/>
        <v>0</v>
      </c>
      <c r="AE223" s="155">
        <v>-0.46887999773025502</v>
      </c>
      <c r="AF223" s="155">
        <f t="shared" si="65"/>
        <v>0.46887999773025502</v>
      </c>
      <c r="AG223" s="155">
        <f t="shared" si="66"/>
        <v>5.4596184004467947</v>
      </c>
      <c r="AH223" s="159">
        <f t="shared" si="67"/>
        <v>5.9099364000744652</v>
      </c>
      <c r="AI223" s="12"/>
      <c r="AJ223" s="12"/>
      <c r="AK223" s="12"/>
    </row>
    <row r="224" spans="1:37">
      <c r="A224" s="48" t="s">
        <v>280</v>
      </c>
      <c r="B224" s="46" t="s">
        <v>289</v>
      </c>
      <c r="C224" s="160">
        <v>1411</v>
      </c>
      <c r="D224" s="285">
        <f>IF('Datos de Indicador'!E227="No dato","x",ROUND(IF('Datos de Indicador'!E227=0,0,IF(LOG('Datos de Indicador'!E227)&gt;D$302,10,IF(LOG('Datos de Indicador'!E227)&lt;D$301,0,10-(D$302-LOG('Datos de Indicador'!E227))/(D$302-D$301)*10))),1))</f>
        <v>0</v>
      </c>
      <c r="E224" s="153">
        <f>IF('Datos de Indicador'!E227="No dato","x",IF('Datos de Indicador'!E227="No dato","x", ('Datos de Indicador'!E227)/'Datos de Indicador'!AX227))</f>
        <v>0</v>
      </c>
      <c r="F224" s="154">
        <f t="shared" si="51"/>
        <v>0</v>
      </c>
      <c r="G224" s="155">
        <f t="shared" si="52"/>
        <v>0</v>
      </c>
      <c r="H224" s="285">
        <f>IF('Datos de Indicador'!F227="No dato","x",ROUND(IF('Datos de Indicador'!F227=0,0,IF(LOG('Datos de Indicador'!F227*1/40)&gt;H$302,10,IF(LOG('Datos de Indicador'!F227*1/40)&lt;H$301,0,10-(H$302-LOG('Datos de Indicador'!F227*1/40))/(H$302-H$301)*10))),1))</f>
        <v>0</v>
      </c>
      <c r="I224" s="153">
        <f>IF('Datos de Indicador'!F227="No dato","x",IF('Datos de Indicador'!F227="No dato","x",( 'Datos de Indicador'!F227*1/40)/'Datos de Indicador'!AX227))</f>
        <v>0</v>
      </c>
      <c r="J224" s="154">
        <f t="shared" si="53"/>
        <v>0</v>
      </c>
      <c r="K224" s="156">
        <f t="shared" si="54"/>
        <v>0</v>
      </c>
      <c r="L224" s="286">
        <f>IF('Datos de Indicador'!G227="No dato","x",ROUND(IF('Datos de Indicador'!G227=0,0,IF(LOG('Datos de Indicador'!G227)&gt;L$302,10,IF(LOG('Datos de Indicador'!G227)&lt;L$301,0,10-(L$302-LOG('Datos de Indicador'!G227))/(L$302-L$301)*10))),1))</f>
        <v>0</v>
      </c>
      <c r="M224" s="157">
        <f>IF('Datos de Indicador'!G227="No dato","x",IF('Datos de Indicador'!G227="No dato","x", 'Datos de Indicador'!G227/'Datos de Indicador'!AX227))</f>
        <v>0</v>
      </c>
      <c r="N224" s="158">
        <f t="shared" si="55"/>
        <v>0</v>
      </c>
      <c r="O224" s="156">
        <f t="shared" si="56"/>
        <v>0</v>
      </c>
      <c r="P224" s="155">
        <f t="shared" si="57"/>
        <v>0</v>
      </c>
      <c r="Q224" s="285">
        <f>IF('Datos de Indicador'!I227="No dato","x",ROUND(IF('Datos de Indicador'!I227=0,0,IF(LOG('Datos de Indicador'!I227)&gt;Q$302,10,IF(LOG('Datos de Indicador'!I227)&lt;Q$301,0,10-(Q$302-LOG('Datos de Indicador'!I227))/(Q$302-Q$301)*10))),1))</f>
        <v>10</v>
      </c>
      <c r="R224" s="153">
        <f>IF('Datos de Indicador'!I227="No dato","x",IF('Datos de Indicador'!I227="No dato","x",( 'Datos de Indicador'!I227)/'Datos de Indicador'!AX227))</f>
        <v>1.7350793565037423E-2</v>
      </c>
      <c r="S224" s="154">
        <f t="shared" si="58"/>
        <v>10</v>
      </c>
      <c r="T224" s="289">
        <f>IF('Datos de Indicador'!J227="No dato","x",ROUND(IF('Datos de Indicador'!J227=0,0,IF(LOG('Datos de Indicador'!J227)&gt;T$302,10,IF(LOG('Datos de Indicador'!J227)&lt;T$301,0,10-(T$302-LOG('Datos de Indicador'!J227))/(T$302-T$301)*10))),1))</f>
        <v>10</v>
      </c>
      <c r="U224" s="307">
        <f>IF('Datos de Indicador'!J227="No dato","x",IF('Datos de Indicador'!J227="No dato","x", ('Datos de Indicador'!J227)/'Datos de Indicador'!AX227))</f>
        <v>3.2266242212922289E-4</v>
      </c>
      <c r="V224" s="289">
        <f t="shared" si="59"/>
        <v>10</v>
      </c>
      <c r="W224" s="292">
        <f t="shared" si="60"/>
        <v>10</v>
      </c>
      <c r="X224" s="289">
        <f>IF('Datos de Indicador'!K227="No dato","x",ROUND(IF('Datos de Indicador'!K227=0,0,IF(LOG('Datos de Indicador'!K227)&gt;X$302,10,IF(LOG('Datos de Indicador'!K227)&lt;X$301,0,10-(X$302-LOG('Datos de Indicador'!K227))/(X$302-X$301)*10))),1))</f>
        <v>10</v>
      </c>
      <c r="Y224" s="310">
        <f>IF('Datos de Indicador'!K227="No dato","x",IF('Datos de Indicador'!K227="No dato","x", ('Datos de Indicador'!K227)/'Datos de Indicador'!AX227))</f>
        <v>3.232779049179359E-4</v>
      </c>
      <c r="Z224" s="289">
        <f t="shared" si="61"/>
        <v>10</v>
      </c>
      <c r="AA224" s="291">
        <f t="shared" si="62"/>
        <v>10</v>
      </c>
      <c r="AB224" s="155">
        <f t="shared" si="63"/>
        <v>10</v>
      </c>
      <c r="AC224" s="155">
        <v>0</v>
      </c>
      <c r="AD224" s="155">
        <f t="shared" si="64"/>
        <v>0</v>
      </c>
      <c r="AE224" s="155">
        <v>-0.44584000110626198</v>
      </c>
      <c r="AF224" s="155">
        <f t="shared" si="65"/>
        <v>0.44584000110626198</v>
      </c>
      <c r="AG224" s="155">
        <f t="shared" si="66"/>
        <v>4.8957418345758201</v>
      </c>
      <c r="AH224" s="159">
        <f t="shared" si="67"/>
        <v>4.1492903057626362</v>
      </c>
      <c r="AI224" s="12"/>
      <c r="AJ224" s="12"/>
      <c r="AK224" s="12"/>
    </row>
    <row r="225" spans="1:37">
      <c r="A225" s="48" t="s">
        <v>280</v>
      </c>
      <c r="B225" s="46" t="s">
        <v>290</v>
      </c>
      <c r="C225" s="160">
        <v>1412</v>
      </c>
      <c r="D225" s="285">
        <f>IF('Datos de Indicador'!E228="No dato","x",ROUND(IF('Datos de Indicador'!E228=0,0,IF(LOG('Datos de Indicador'!E228)&gt;D$302,10,IF(LOG('Datos de Indicador'!E228)&lt;D$301,0,10-(D$302-LOG('Datos de Indicador'!E228))/(D$302-D$301)*10))),1))</f>
        <v>10</v>
      </c>
      <c r="E225" s="153">
        <f>IF('Datos de Indicador'!E228="No dato","x",IF('Datos de Indicador'!E228="No dato","x", ('Datos de Indicador'!E228)/'Datos de Indicador'!AX228))</f>
        <v>2.7639527750701284E-3</v>
      </c>
      <c r="F225" s="154">
        <f t="shared" si="51"/>
        <v>10</v>
      </c>
      <c r="G225" s="155">
        <f t="shared" si="52"/>
        <v>10</v>
      </c>
      <c r="H225" s="285">
        <f>IF('Datos de Indicador'!F228="No dato","x",ROUND(IF('Datos de Indicador'!F228=0,0,IF(LOG('Datos de Indicador'!F228*1/40)&gt;H$302,10,IF(LOG('Datos de Indicador'!F228*1/40)&lt;H$301,0,10-(H$302-LOG('Datos de Indicador'!F228*1/40))/(H$302-H$301)*10))),1))</f>
        <v>0</v>
      </c>
      <c r="I225" s="153">
        <f>IF('Datos de Indicador'!F228="No dato","x",IF('Datos de Indicador'!F228="No dato","x",( 'Datos de Indicador'!F228*1/40)/'Datos de Indicador'!AX228))</f>
        <v>0</v>
      </c>
      <c r="J225" s="154">
        <f t="shared" si="53"/>
        <v>0</v>
      </c>
      <c r="K225" s="156">
        <f t="shared" si="54"/>
        <v>0</v>
      </c>
      <c r="L225" s="286">
        <f>IF('Datos de Indicador'!G228="No dato","x",ROUND(IF('Datos de Indicador'!G228=0,0,IF(LOG('Datos de Indicador'!G228)&gt;L$302,10,IF(LOG('Datos de Indicador'!G228)&lt;L$301,0,10-(L$302-LOG('Datos de Indicador'!G228))/(L$302-L$301)*10))),1))</f>
        <v>0</v>
      </c>
      <c r="M225" s="157">
        <f>IF('Datos de Indicador'!G228="No dato","x",IF('Datos de Indicador'!G228="No dato","x", 'Datos de Indicador'!G228/'Datos de Indicador'!AX228))</f>
        <v>0</v>
      </c>
      <c r="N225" s="158">
        <f t="shared" si="55"/>
        <v>0</v>
      </c>
      <c r="O225" s="156">
        <f t="shared" si="56"/>
        <v>0</v>
      </c>
      <c r="P225" s="155">
        <f t="shared" si="57"/>
        <v>0</v>
      </c>
      <c r="Q225" s="285">
        <f>IF('Datos de Indicador'!I228="No dato","x",ROUND(IF('Datos de Indicador'!I228=0,0,IF(LOG('Datos de Indicador'!I228)&gt;Q$302,10,IF(LOG('Datos de Indicador'!I228)&lt;Q$301,0,10-(Q$302-LOG('Datos de Indicador'!I228))/(Q$302-Q$301)*10))),1))</f>
        <v>10</v>
      </c>
      <c r="R225" s="153">
        <f>IF('Datos de Indicador'!I228="No dato","x",IF('Datos de Indicador'!I228="No dato","x",( 'Datos de Indicador'!I228)/'Datos de Indicador'!AX228))</f>
        <v>2.005094130235827E-2</v>
      </c>
      <c r="S225" s="154">
        <f t="shared" si="58"/>
        <v>10</v>
      </c>
      <c r="T225" s="289">
        <f>IF('Datos de Indicador'!J228="No dato","x",ROUND(IF('Datos de Indicador'!J228=0,0,IF(LOG('Datos de Indicador'!J228)&gt;T$302,10,IF(LOG('Datos de Indicador'!J228)&lt;T$301,0,10-(T$302-LOG('Datos de Indicador'!J228))/(T$302-T$301)*10))),1))</f>
        <v>10</v>
      </c>
      <c r="U225" s="307">
        <f>IF('Datos de Indicador'!J228="No dato","x",IF('Datos de Indicador'!J228="No dato","x", ('Datos de Indicador'!J228)/'Datos de Indicador'!AX228))</f>
        <v>3.3167433300841539E-4</v>
      </c>
      <c r="V225" s="289">
        <f t="shared" si="59"/>
        <v>10</v>
      </c>
      <c r="W225" s="292">
        <f t="shared" si="60"/>
        <v>10</v>
      </c>
      <c r="X225" s="289">
        <f>IF('Datos de Indicador'!K228="No dato","x",ROUND(IF('Datos de Indicador'!K228=0,0,IF(LOG('Datos de Indicador'!K228)&gt;X$302,10,IF(LOG('Datos de Indicador'!K228)&lt;X$301,0,10-(X$302-LOG('Datos de Indicador'!K228))/(X$302-X$301)*10))),1))</f>
        <v>10</v>
      </c>
      <c r="Y225" s="310">
        <f>IF('Datos de Indicador'!K228="No dato","x",IF('Datos de Indicador'!K228="No dato","x", ('Datos de Indicador'!K228)/'Datos de Indicador'!AX228))</f>
        <v>8.6216260103214612E-4</v>
      </c>
      <c r="Z225" s="289">
        <f t="shared" si="61"/>
        <v>10</v>
      </c>
      <c r="AA225" s="291">
        <f t="shared" si="62"/>
        <v>10</v>
      </c>
      <c r="AB225" s="155">
        <f t="shared" si="63"/>
        <v>10</v>
      </c>
      <c r="AC225" s="155">
        <v>0</v>
      </c>
      <c r="AD225" s="155">
        <f t="shared" si="64"/>
        <v>0</v>
      </c>
      <c r="AE225" s="155">
        <v>-0.60996001958847001</v>
      </c>
      <c r="AF225" s="155">
        <f t="shared" si="65"/>
        <v>0.60996001958847001</v>
      </c>
      <c r="AG225" s="155">
        <f t="shared" si="66"/>
        <v>8.9123844549161841</v>
      </c>
      <c r="AH225" s="159">
        <f t="shared" si="67"/>
        <v>6.4853974091526974</v>
      </c>
      <c r="AI225" s="12"/>
      <c r="AJ225" s="12"/>
      <c r="AK225" s="12"/>
    </row>
    <row r="226" spans="1:37">
      <c r="A226" s="48" t="s">
        <v>280</v>
      </c>
      <c r="B226" s="46" t="s">
        <v>291</v>
      </c>
      <c r="C226" s="160">
        <v>1413</v>
      </c>
      <c r="D226" s="285">
        <f>IF('Datos de Indicador'!E229="No dato","x",ROUND(IF('Datos de Indicador'!E229=0,0,IF(LOG('Datos de Indicador'!E229)&gt;D$302,10,IF(LOG('Datos de Indicador'!E229)&lt;D$301,0,10-(D$302-LOG('Datos de Indicador'!E229))/(D$302-D$301)*10))),1))</f>
        <v>10</v>
      </c>
      <c r="E226" s="153">
        <f>IF('Datos de Indicador'!E229="No dato","x",IF('Datos de Indicador'!E229="No dato","x", ('Datos de Indicador'!E229)/'Datos de Indicador'!AX229))</f>
        <v>1.1011931427701914E-4</v>
      </c>
      <c r="F226" s="154">
        <f t="shared" si="51"/>
        <v>10</v>
      </c>
      <c r="G226" s="155">
        <f t="shared" si="52"/>
        <v>10</v>
      </c>
      <c r="H226" s="285">
        <f>IF('Datos de Indicador'!F229="No dato","x",ROUND(IF('Datos de Indicador'!F229=0,0,IF(LOG('Datos de Indicador'!F229*1/40)&gt;H$302,10,IF(LOG('Datos de Indicador'!F229*1/40)&lt;H$301,0,10-(H$302-LOG('Datos de Indicador'!F229*1/40))/(H$302-H$301)*10))),1))</f>
        <v>0</v>
      </c>
      <c r="I226" s="153">
        <f>IF('Datos de Indicador'!F229="No dato","x",IF('Datos de Indicador'!F229="No dato","x",( 'Datos de Indicador'!F229*1/40)/'Datos de Indicador'!AX229))</f>
        <v>0</v>
      </c>
      <c r="J226" s="154">
        <f t="shared" si="53"/>
        <v>0</v>
      </c>
      <c r="K226" s="156">
        <f t="shared" si="54"/>
        <v>0</v>
      </c>
      <c r="L226" s="286">
        <f>IF('Datos de Indicador'!G229="No dato","x",ROUND(IF('Datos de Indicador'!G229=0,0,IF(LOG('Datos de Indicador'!G229)&gt;L$302,10,IF(LOG('Datos de Indicador'!G229)&lt;L$301,0,10-(L$302-LOG('Datos de Indicador'!G229))/(L$302-L$301)*10))),1))</f>
        <v>0</v>
      </c>
      <c r="M226" s="157">
        <f>IF('Datos de Indicador'!G229="No dato","x",IF('Datos de Indicador'!G229="No dato","x", 'Datos de Indicador'!G229/'Datos de Indicador'!AX229))</f>
        <v>0</v>
      </c>
      <c r="N226" s="158">
        <f t="shared" si="55"/>
        <v>0</v>
      </c>
      <c r="O226" s="156">
        <f t="shared" si="56"/>
        <v>0</v>
      </c>
      <c r="P226" s="155">
        <f t="shared" si="57"/>
        <v>0</v>
      </c>
      <c r="Q226" s="285">
        <f>IF('Datos de Indicador'!I229="No dato","x",ROUND(IF('Datos de Indicador'!I229=0,0,IF(LOG('Datos de Indicador'!I229)&gt;Q$302,10,IF(LOG('Datos de Indicador'!I229)&lt;Q$301,0,10-(Q$302-LOG('Datos de Indicador'!I229))/(Q$302-Q$301)*10))),1))</f>
        <v>10</v>
      </c>
      <c r="R226" s="153">
        <f>IF('Datos de Indicador'!I229="No dato","x",IF('Datos de Indicador'!I229="No dato","x",( 'Datos de Indicador'!I229)/'Datos de Indicador'!AX229))</f>
        <v>1.9421042699765193E-2</v>
      </c>
      <c r="S226" s="154">
        <f t="shared" si="58"/>
        <v>10</v>
      </c>
      <c r="T226" s="289">
        <f>IF('Datos de Indicador'!J229="No dato","x",ROUND(IF('Datos de Indicador'!J229=0,0,IF(LOG('Datos de Indicador'!J229)&gt;T$302,10,IF(LOG('Datos de Indicador'!J229)&lt;T$301,0,10-(T$302-LOG('Datos de Indicador'!J229))/(T$302-T$301)*10))),1))</f>
        <v>10</v>
      </c>
      <c r="U226" s="307">
        <f>IF('Datos de Indicador'!J229="No dato","x",IF('Datos de Indicador'!J229="No dato","x", ('Datos de Indicador'!J229)/'Datos de Indicador'!AX229))</f>
        <v>3.3933767236801065E-4</v>
      </c>
      <c r="V226" s="289">
        <f t="shared" si="59"/>
        <v>10</v>
      </c>
      <c r="W226" s="292">
        <f t="shared" si="60"/>
        <v>10</v>
      </c>
      <c r="X226" s="289">
        <f>IF('Datos de Indicador'!K229="No dato","x",ROUND(IF('Datos de Indicador'!K229=0,0,IF(LOG('Datos de Indicador'!K229)&gt;X$302,10,IF(LOG('Datos de Indicador'!K229)&lt;X$301,0,10-(X$302-LOG('Datos de Indicador'!K229))/(X$302-X$301)*10))),1))</f>
        <v>10</v>
      </c>
      <c r="Y226" s="310">
        <f>IF('Datos de Indicador'!K229="No dato","x",IF('Datos de Indicador'!K229="No dato","x", ('Datos de Indicador'!K229)/'Datos de Indicador'!AX229))</f>
        <v>1.1491817822967349E-4</v>
      </c>
      <c r="Z226" s="289">
        <f t="shared" si="61"/>
        <v>10</v>
      </c>
      <c r="AA226" s="291">
        <f t="shared" si="62"/>
        <v>10</v>
      </c>
      <c r="AB226" s="155">
        <f t="shared" si="63"/>
        <v>10</v>
      </c>
      <c r="AC226" s="155">
        <v>0</v>
      </c>
      <c r="AD226" s="155">
        <f t="shared" si="64"/>
        <v>0</v>
      </c>
      <c r="AE226" s="155">
        <v>-0.59100002050399802</v>
      </c>
      <c r="AF226" s="155">
        <f t="shared" si="65"/>
        <v>0.59100002050399802</v>
      </c>
      <c r="AG226" s="155">
        <f t="shared" si="66"/>
        <v>8.448360985332183</v>
      </c>
      <c r="AH226" s="159">
        <f t="shared" si="67"/>
        <v>6.4080601642220314</v>
      </c>
      <c r="AI226" s="12"/>
      <c r="AJ226" s="12"/>
      <c r="AK226" s="12"/>
    </row>
    <row r="227" spans="1:37">
      <c r="A227" s="48" t="s">
        <v>280</v>
      </c>
      <c r="B227" s="46" t="s">
        <v>137</v>
      </c>
      <c r="C227" s="160">
        <v>1414</v>
      </c>
      <c r="D227" s="285">
        <f>IF('Datos de Indicador'!E230="No dato","x",ROUND(IF('Datos de Indicador'!E230=0,0,IF(LOG('Datos de Indicador'!E230)&gt;D$302,10,IF(LOG('Datos de Indicador'!E230)&lt;D$301,0,10-(D$302-LOG('Datos de Indicador'!E230))/(D$302-D$301)*10))),1))</f>
        <v>0</v>
      </c>
      <c r="E227" s="153">
        <f>IF('Datos de Indicador'!E230="No dato","x",IF('Datos de Indicador'!E230="No dato","x", ('Datos de Indicador'!E230)/'Datos de Indicador'!AX230))</f>
        <v>0</v>
      </c>
      <c r="F227" s="154">
        <f t="shared" si="51"/>
        <v>0</v>
      </c>
      <c r="G227" s="155">
        <f t="shared" si="52"/>
        <v>0</v>
      </c>
      <c r="H227" s="285">
        <f>IF('Datos de Indicador'!F230="No dato","x",ROUND(IF('Datos de Indicador'!F230=0,0,IF(LOG('Datos de Indicador'!F230*1/40)&gt;H$302,10,IF(LOG('Datos de Indicador'!F230*1/40)&lt;H$301,0,10-(H$302-LOG('Datos de Indicador'!F230*1/40))/(H$302-H$301)*10))),1))</f>
        <v>0</v>
      </c>
      <c r="I227" s="153">
        <f>IF('Datos de Indicador'!F230="No dato","x",IF('Datos de Indicador'!F230="No dato","x",( 'Datos de Indicador'!F230*1/40)/'Datos de Indicador'!AX230))</f>
        <v>0</v>
      </c>
      <c r="J227" s="154">
        <f t="shared" si="53"/>
        <v>0</v>
      </c>
      <c r="K227" s="156">
        <f t="shared" si="54"/>
        <v>0</v>
      </c>
      <c r="L227" s="286">
        <f>IF('Datos de Indicador'!G230="No dato","x",ROUND(IF('Datos de Indicador'!G230=0,0,IF(LOG('Datos de Indicador'!G230)&gt;L$302,10,IF(LOG('Datos de Indicador'!G230)&lt;L$301,0,10-(L$302-LOG('Datos de Indicador'!G230))/(L$302-L$301)*10))),1))</f>
        <v>0</v>
      </c>
      <c r="M227" s="157">
        <f>IF('Datos de Indicador'!G230="No dato","x",IF('Datos de Indicador'!G230="No dato","x", 'Datos de Indicador'!G230/'Datos de Indicador'!AX230))</f>
        <v>0</v>
      </c>
      <c r="N227" s="158">
        <f t="shared" si="55"/>
        <v>0</v>
      </c>
      <c r="O227" s="156">
        <f t="shared" si="56"/>
        <v>0</v>
      </c>
      <c r="P227" s="155">
        <f t="shared" si="57"/>
        <v>0</v>
      </c>
      <c r="Q227" s="285">
        <f>IF('Datos de Indicador'!I230="No dato","x",ROUND(IF('Datos de Indicador'!I230=0,0,IF(LOG('Datos de Indicador'!I230)&gt;Q$302,10,IF(LOG('Datos de Indicador'!I230)&lt;Q$301,0,10-(Q$302-LOG('Datos de Indicador'!I230))/(Q$302-Q$301)*10))),1))</f>
        <v>0</v>
      </c>
      <c r="R227" s="153">
        <f>IF('Datos de Indicador'!I230="No dato","x",IF('Datos de Indicador'!I230="No dato","x",( 'Datos de Indicador'!I230)/'Datos de Indicador'!AX230))</f>
        <v>0</v>
      </c>
      <c r="S227" s="154">
        <f t="shared" si="58"/>
        <v>0</v>
      </c>
      <c r="T227" s="289">
        <f>IF('Datos de Indicador'!J230="No dato","x",ROUND(IF('Datos de Indicador'!J230=0,0,IF(LOG('Datos de Indicador'!J230)&gt;T$302,10,IF(LOG('Datos de Indicador'!J230)&lt;T$301,0,10-(T$302-LOG('Datos de Indicador'!J230))/(T$302-T$301)*10))),1))</f>
        <v>10</v>
      </c>
      <c r="U227" s="307">
        <f>IF('Datos de Indicador'!J230="No dato","x",IF('Datos de Indicador'!J230="No dato","x", ('Datos de Indicador'!J230)/'Datos de Indicador'!AX230))</f>
        <v>3.3589659011256339E-4</v>
      </c>
      <c r="V227" s="289">
        <f t="shared" si="59"/>
        <v>10</v>
      </c>
      <c r="W227" s="292">
        <f t="shared" si="60"/>
        <v>10</v>
      </c>
      <c r="X227" s="289">
        <f>IF('Datos de Indicador'!K230="No dato","x",ROUND(IF('Datos de Indicador'!K230=0,0,IF(LOG('Datos de Indicador'!K230)&gt;X$302,10,IF(LOG('Datos de Indicador'!K230)&lt;X$301,0,10-(X$302-LOG('Datos de Indicador'!K230))/(X$302-X$301)*10))),1))</f>
        <v>10</v>
      </c>
      <c r="Y227" s="310">
        <f>IF('Datos de Indicador'!K230="No dato","x",IF('Datos de Indicador'!K230="No dato","x", ('Datos de Indicador'!K230)/'Datos de Indicador'!AX230))</f>
        <v>1.8965101902377278E-3</v>
      </c>
      <c r="Z227" s="289">
        <f t="shared" si="61"/>
        <v>10</v>
      </c>
      <c r="AA227" s="291">
        <f t="shared" si="62"/>
        <v>10</v>
      </c>
      <c r="AB227" s="155">
        <f t="shared" si="63"/>
        <v>0</v>
      </c>
      <c r="AC227" s="155">
        <v>0</v>
      </c>
      <c r="AD227" s="155">
        <f t="shared" si="64"/>
        <v>0</v>
      </c>
      <c r="AE227" s="155">
        <v>-0.49628001451492298</v>
      </c>
      <c r="AF227" s="155">
        <f t="shared" si="65"/>
        <v>0.49628001451492298</v>
      </c>
      <c r="AG227" s="155">
        <f t="shared" si="66"/>
        <v>6.130201283833868</v>
      </c>
      <c r="AH227" s="159">
        <f t="shared" si="67"/>
        <v>4.355033547305645</v>
      </c>
      <c r="AI227" s="12"/>
      <c r="AJ227" s="12"/>
      <c r="AK227" s="12"/>
    </row>
    <row r="228" spans="1:37">
      <c r="A228" s="48" t="s">
        <v>280</v>
      </c>
      <c r="B228" s="46" t="s">
        <v>292</v>
      </c>
      <c r="C228" s="160">
        <v>1415</v>
      </c>
      <c r="D228" s="285">
        <f>IF('Datos de Indicador'!E231="No dato","x",ROUND(IF('Datos de Indicador'!E231=0,0,IF(LOG('Datos de Indicador'!E231)&gt;D$302,10,IF(LOG('Datos de Indicador'!E231)&lt;D$301,0,10-(D$302-LOG('Datos de Indicador'!E231))/(D$302-D$301)*10))),1))</f>
        <v>0</v>
      </c>
      <c r="E228" s="153">
        <f>IF('Datos de Indicador'!E231="No dato","x",IF('Datos de Indicador'!E231="No dato","x", ('Datos de Indicador'!E231)/'Datos de Indicador'!AX231))</f>
        <v>0</v>
      </c>
      <c r="F228" s="154">
        <f t="shared" si="51"/>
        <v>0</v>
      </c>
      <c r="G228" s="155">
        <f t="shared" si="52"/>
        <v>0</v>
      </c>
      <c r="H228" s="285">
        <f>IF('Datos de Indicador'!F231="No dato","x",ROUND(IF('Datos de Indicador'!F231=0,0,IF(LOG('Datos de Indicador'!F231*1/40)&gt;H$302,10,IF(LOG('Datos de Indicador'!F231*1/40)&lt;H$301,0,10-(H$302-LOG('Datos de Indicador'!F231*1/40))/(H$302-H$301)*10))),1))</f>
        <v>0</v>
      </c>
      <c r="I228" s="153">
        <f>IF('Datos de Indicador'!F231="No dato","x",IF('Datos de Indicador'!F231="No dato","x",( 'Datos de Indicador'!F231*1/40)/'Datos de Indicador'!AX231))</f>
        <v>0</v>
      </c>
      <c r="J228" s="154">
        <f t="shared" si="53"/>
        <v>0</v>
      </c>
      <c r="K228" s="156">
        <f t="shared" si="54"/>
        <v>0</v>
      </c>
      <c r="L228" s="286">
        <f>IF('Datos de Indicador'!G231="No dato","x",ROUND(IF('Datos de Indicador'!G231=0,0,IF(LOG('Datos de Indicador'!G231)&gt;L$302,10,IF(LOG('Datos de Indicador'!G231)&lt;L$301,0,10-(L$302-LOG('Datos de Indicador'!G231))/(L$302-L$301)*10))),1))</f>
        <v>0</v>
      </c>
      <c r="M228" s="157">
        <f>IF('Datos de Indicador'!G231="No dato","x",IF('Datos de Indicador'!G231="No dato","x", 'Datos de Indicador'!G231/'Datos de Indicador'!AX231))</f>
        <v>0</v>
      </c>
      <c r="N228" s="158">
        <f t="shared" si="55"/>
        <v>0</v>
      </c>
      <c r="O228" s="156">
        <f t="shared" si="56"/>
        <v>0</v>
      </c>
      <c r="P228" s="155">
        <f t="shared" si="57"/>
        <v>0</v>
      </c>
      <c r="Q228" s="285">
        <f>IF('Datos de Indicador'!I231="No dato","x",ROUND(IF('Datos de Indicador'!I231=0,0,IF(LOG('Datos de Indicador'!I231)&gt;Q$302,10,IF(LOG('Datos de Indicador'!I231)&lt;Q$301,0,10-(Q$302-LOG('Datos de Indicador'!I231))/(Q$302-Q$301)*10))),1))</f>
        <v>10</v>
      </c>
      <c r="R228" s="153">
        <f>IF('Datos de Indicador'!I231="No dato","x",IF('Datos de Indicador'!I231="No dato","x",( 'Datos de Indicador'!I231)/'Datos de Indicador'!AX231))</f>
        <v>1.5279959416427791E-2</v>
      </c>
      <c r="S228" s="154">
        <f t="shared" si="58"/>
        <v>10</v>
      </c>
      <c r="T228" s="289">
        <f>IF('Datos de Indicador'!J231="No dato","x",ROUND(IF('Datos de Indicador'!J231=0,0,IF(LOG('Datos de Indicador'!J231)&gt;T$302,10,IF(LOG('Datos de Indicador'!J231)&lt;T$301,0,10-(T$302-LOG('Datos de Indicador'!J231))/(T$302-T$301)*10))),1))</f>
        <v>10</v>
      </c>
      <c r="U228" s="307">
        <f>IF('Datos de Indicador'!J231="No dato","x",IF('Datos de Indicador'!J231="No dato","x", ('Datos de Indicador'!J231)/'Datos de Indicador'!AX231))</f>
        <v>3.1922891212800942E-4</v>
      </c>
      <c r="V228" s="289">
        <f t="shared" si="59"/>
        <v>10</v>
      </c>
      <c r="W228" s="292">
        <f t="shared" si="60"/>
        <v>10</v>
      </c>
      <c r="X228" s="289">
        <f>IF('Datos de Indicador'!K231="No dato","x",ROUND(IF('Datos de Indicador'!K231=0,0,IF(LOG('Datos de Indicador'!K231)&gt;X$302,10,IF(LOG('Datos de Indicador'!K231)&lt;X$301,0,10-(X$302-LOG('Datos de Indicador'!K231))/(X$302-X$301)*10))),1))</f>
        <v>10</v>
      </c>
      <c r="Y228" s="310">
        <f>IF('Datos de Indicador'!K231="No dato","x",IF('Datos de Indicador'!K231="No dato","x", ('Datos de Indicador'!K231)/'Datos de Indicador'!AX231))</f>
        <v>1.9405697969229405E-4</v>
      </c>
      <c r="Z228" s="289">
        <f t="shared" si="61"/>
        <v>10</v>
      </c>
      <c r="AA228" s="291">
        <f t="shared" si="62"/>
        <v>10</v>
      </c>
      <c r="AB228" s="155">
        <f t="shared" si="63"/>
        <v>10</v>
      </c>
      <c r="AC228" s="155">
        <v>0</v>
      </c>
      <c r="AD228" s="155">
        <f t="shared" si="64"/>
        <v>0</v>
      </c>
      <c r="AE228" s="155">
        <v>-0.416200011968613</v>
      </c>
      <c r="AF228" s="155">
        <f t="shared" si="65"/>
        <v>0.416200011968613</v>
      </c>
      <c r="AG228" s="155">
        <f t="shared" si="66"/>
        <v>4.1703382869908392</v>
      </c>
      <c r="AH228" s="159">
        <f t="shared" si="67"/>
        <v>4.0283897144984735</v>
      </c>
      <c r="AI228" s="12"/>
      <c r="AJ228" s="12"/>
      <c r="AK228" s="12"/>
    </row>
    <row r="229" spans="1:37">
      <c r="A229" s="48" t="s">
        <v>280</v>
      </c>
      <c r="B229" s="46" t="s">
        <v>293</v>
      </c>
      <c r="C229" s="160">
        <v>1416</v>
      </c>
      <c r="D229" s="285">
        <f>IF('Datos de Indicador'!E232="No dato","x",ROUND(IF('Datos de Indicador'!E232=0,0,IF(LOG('Datos de Indicador'!E232)&gt;D$302,10,IF(LOG('Datos de Indicador'!E232)&lt;D$301,0,10-(D$302-LOG('Datos de Indicador'!E232))/(D$302-D$301)*10))),1))</f>
        <v>10</v>
      </c>
      <c r="E229" s="153">
        <f>IF('Datos de Indicador'!E232="No dato","x",IF('Datos de Indicador'!E232="No dato","x", ('Datos de Indicador'!E232)/'Datos de Indicador'!AX232))</f>
        <v>1.7172374000567834E-3</v>
      </c>
      <c r="F229" s="154">
        <f t="shared" si="51"/>
        <v>10</v>
      </c>
      <c r="G229" s="155">
        <f t="shared" si="52"/>
        <v>10</v>
      </c>
      <c r="H229" s="285">
        <f>IF('Datos de Indicador'!F232="No dato","x",ROUND(IF('Datos de Indicador'!F232=0,0,IF(LOG('Datos de Indicador'!F232*1/40)&gt;H$302,10,IF(LOG('Datos de Indicador'!F232*1/40)&lt;H$301,0,10-(H$302-LOG('Datos de Indicador'!F232*1/40))/(H$302-H$301)*10))),1))</f>
        <v>0</v>
      </c>
      <c r="I229" s="153">
        <f>IF('Datos de Indicador'!F232="No dato","x",IF('Datos de Indicador'!F232="No dato","x",( 'Datos de Indicador'!F232*1/40)/'Datos de Indicador'!AX232))</f>
        <v>0</v>
      </c>
      <c r="J229" s="154">
        <f t="shared" si="53"/>
        <v>0</v>
      </c>
      <c r="K229" s="156">
        <f t="shared" si="54"/>
        <v>0</v>
      </c>
      <c r="L229" s="286">
        <f>IF('Datos de Indicador'!G232="No dato","x",ROUND(IF('Datos de Indicador'!G232=0,0,IF(LOG('Datos de Indicador'!G232)&gt;L$302,10,IF(LOG('Datos de Indicador'!G232)&lt;L$301,0,10-(L$302-LOG('Datos de Indicador'!G232))/(L$302-L$301)*10))),1))</f>
        <v>0</v>
      </c>
      <c r="M229" s="157">
        <f>IF('Datos de Indicador'!G232="No dato","x",IF('Datos de Indicador'!G232="No dato","x", 'Datos de Indicador'!G232/'Datos de Indicador'!AX232))</f>
        <v>0</v>
      </c>
      <c r="N229" s="158">
        <f t="shared" si="55"/>
        <v>0</v>
      </c>
      <c r="O229" s="156">
        <f t="shared" si="56"/>
        <v>0</v>
      </c>
      <c r="P229" s="155">
        <f t="shared" si="57"/>
        <v>0</v>
      </c>
      <c r="Q229" s="285">
        <f>IF('Datos de Indicador'!I232="No dato","x",ROUND(IF('Datos de Indicador'!I232=0,0,IF(LOG('Datos de Indicador'!I232)&gt;Q$302,10,IF(LOG('Datos de Indicador'!I232)&lt;Q$301,0,10-(Q$302-LOG('Datos de Indicador'!I232))/(Q$302-Q$301)*10))),1))</f>
        <v>10</v>
      </c>
      <c r="R229" s="153">
        <f>IF('Datos de Indicador'!I232="No dato","x",IF('Datos de Indicador'!I232="No dato","x",( 'Datos de Indicador'!I232)/'Datos de Indicador'!AX232))</f>
        <v>1.2822039253757316E-2</v>
      </c>
      <c r="S229" s="154">
        <f t="shared" si="58"/>
        <v>10</v>
      </c>
      <c r="T229" s="289">
        <f>IF('Datos de Indicador'!J232="No dato","x",ROUND(IF('Datos de Indicador'!J232=0,0,IF(LOG('Datos de Indicador'!J232)&gt;T$302,10,IF(LOG('Datos de Indicador'!J232)&lt;T$301,0,10-(T$302-LOG('Datos de Indicador'!J232))/(T$302-T$301)*10))),1))</f>
        <v>10</v>
      </c>
      <c r="U229" s="307">
        <f>IF('Datos de Indicador'!J232="No dato","x",IF('Datos de Indicador'!J232="No dato","x", ('Datos de Indicador'!J232)/'Datos de Indicador'!AX232))</f>
        <v>3.5454083361572352E-4</v>
      </c>
      <c r="V229" s="289">
        <f t="shared" si="59"/>
        <v>10</v>
      </c>
      <c r="W229" s="292">
        <f t="shared" si="60"/>
        <v>10</v>
      </c>
      <c r="X229" s="289">
        <f>IF('Datos de Indicador'!K232="No dato","x",ROUND(IF('Datos de Indicador'!K232=0,0,IF(LOG('Datos de Indicador'!K232)&gt;X$302,10,IF(LOG('Datos de Indicador'!K232)&lt;X$301,0,10-(X$302-LOG('Datos de Indicador'!K232))/(X$302-X$301)*10))),1))</f>
        <v>10</v>
      </c>
      <c r="Y229" s="310">
        <f>IF('Datos de Indicador'!K232="No dato","x",IF('Datos de Indicador'!K232="No dato","x", ('Datos de Indicador'!K232)/'Datos de Indicador'!AX232))</f>
        <v>5.8865957121946512E-4</v>
      </c>
      <c r="Z229" s="289">
        <f t="shared" si="61"/>
        <v>10</v>
      </c>
      <c r="AA229" s="291">
        <f t="shared" si="62"/>
        <v>10</v>
      </c>
      <c r="AB229" s="155">
        <f t="shared" si="63"/>
        <v>10</v>
      </c>
      <c r="AC229" s="155">
        <v>0</v>
      </c>
      <c r="AD229" s="155">
        <f t="shared" si="64"/>
        <v>0</v>
      </c>
      <c r="AE229" s="155">
        <v>-0.43604001402854897</v>
      </c>
      <c r="AF229" s="155">
        <f t="shared" si="65"/>
        <v>0.43604001402854897</v>
      </c>
      <c r="AG229" s="155">
        <f t="shared" si="66"/>
        <v>4.6558987847202404</v>
      </c>
      <c r="AH229" s="159">
        <f t="shared" si="67"/>
        <v>5.7759831307867069</v>
      </c>
      <c r="AI229" s="12"/>
      <c r="AJ229" s="12"/>
      <c r="AK229" s="12"/>
    </row>
    <row r="230" spans="1:37">
      <c r="A230" s="48" t="s">
        <v>294</v>
      </c>
      <c r="B230" s="46" t="s">
        <v>295</v>
      </c>
      <c r="C230" s="160">
        <v>1501</v>
      </c>
      <c r="D230" s="285">
        <f>IF('Datos de Indicador'!E233="No dato","x",ROUND(IF('Datos de Indicador'!E233=0,0,IF(LOG('Datos de Indicador'!E233)&gt;D$302,10,IF(LOG('Datos de Indicador'!E233)&lt;D$301,0,10-(D$302-LOG('Datos de Indicador'!E233))/(D$302-D$301)*10))),1))</f>
        <v>10</v>
      </c>
      <c r="E230" s="153">
        <f>IF('Datos de Indicador'!E233="No dato","x",IF('Datos de Indicador'!E233="No dato","x", ('Datos de Indicador'!E233)/'Datos de Indicador'!AX233))</f>
        <v>1.5554688453809696E-3</v>
      </c>
      <c r="F230" s="154">
        <f t="shared" si="51"/>
        <v>10</v>
      </c>
      <c r="G230" s="155">
        <f t="shared" si="52"/>
        <v>10</v>
      </c>
      <c r="H230" s="285">
        <f>IF('Datos de Indicador'!F233="No dato","x",ROUND(IF('Datos de Indicador'!F233=0,0,IF(LOG('Datos de Indicador'!F233*1/40)&gt;H$302,10,IF(LOG('Datos de Indicador'!F233*1/40)&lt;H$301,0,10-(H$302-LOG('Datos de Indicador'!F233*1/40))/(H$302-H$301)*10))),1))</f>
        <v>0</v>
      </c>
      <c r="I230" s="153">
        <f>IF('Datos de Indicador'!F233="No dato","x",IF('Datos de Indicador'!F233="No dato","x",( 'Datos de Indicador'!F233*1/40)/'Datos de Indicador'!AX233))</f>
        <v>0</v>
      </c>
      <c r="J230" s="154">
        <f t="shared" si="53"/>
        <v>0</v>
      </c>
      <c r="K230" s="156">
        <f t="shared" si="54"/>
        <v>0</v>
      </c>
      <c r="L230" s="286">
        <f>IF('Datos de Indicador'!G233="No dato","x",ROUND(IF('Datos de Indicador'!G233=0,0,IF(LOG('Datos de Indicador'!G233)&gt;L$302,10,IF(LOG('Datos de Indicador'!G233)&lt;L$301,0,10-(L$302-LOG('Datos de Indicador'!G233))/(L$302-L$301)*10))),1))</f>
        <v>0</v>
      </c>
      <c r="M230" s="157">
        <f>IF('Datos de Indicador'!G233="No dato","x",IF('Datos de Indicador'!G233="No dato","x", 'Datos de Indicador'!G233/'Datos de Indicador'!AX233))</f>
        <v>0</v>
      </c>
      <c r="N230" s="158">
        <f t="shared" si="55"/>
        <v>0</v>
      </c>
      <c r="O230" s="156">
        <f t="shared" si="56"/>
        <v>0</v>
      </c>
      <c r="P230" s="155">
        <f t="shared" si="57"/>
        <v>0</v>
      </c>
      <c r="Q230" s="285">
        <f>IF('Datos de Indicador'!I233="No dato","x",ROUND(IF('Datos de Indicador'!I233=0,0,IF(LOG('Datos de Indicador'!I233)&gt;Q$302,10,IF(LOG('Datos de Indicador'!I233)&lt;Q$301,0,10-(Q$302-LOG('Datos de Indicador'!I233))/(Q$302-Q$301)*10))),1))</f>
        <v>0</v>
      </c>
      <c r="R230" s="153">
        <f>IF('Datos de Indicador'!I233="No dato","x",IF('Datos de Indicador'!I233="No dato","x",( 'Datos de Indicador'!I233)/'Datos de Indicador'!AX233))</f>
        <v>0</v>
      </c>
      <c r="S230" s="154">
        <f t="shared" si="58"/>
        <v>0</v>
      </c>
      <c r="T230" s="289">
        <f>IF('Datos de Indicador'!J233="No dato","x",ROUND(IF('Datos de Indicador'!J233=0,0,IF(LOG('Datos de Indicador'!J233)&gt;T$302,10,IF(LOG('Datos de Indicador'!J233)&lt;T$301,0,10-(T$302-LOG('Datos de Indicador'!J233))/(T$302-T$301)*10))),1))</f>
        <v>10</v>
      </c>
      <c r="U230" s="307">
        <f>IF('Datos de Indicador'!J233="No dato","x",IF('Datos de Indicador'!J233="No dato","x", ('Datos de Indicador'!J233)/'Datos de Indicador'!AX233))</f>
        <v>3.4297734905753787E-4</v>
      </c>
      <c r="V230" s="289">
        <f t="shared" si="59"/>
        <v>10</v>
      </c>
      <c r="W230" s="292">
        <f t="shared" si="60"/>
        <v>10</v>
      </c>
      <c r="X230" s="289">
        <f>IF('Datos de Indicador'!K233="No dato","x",ROUND(IF('Datos de Indicador'!K233=0,0,IF(LOG('Datos de Indicador'!K233)&gt;X$302,10,IF(LOG('Datos de Indicador'!K233)&lt;X$301,0,10-(X$302-LOG('Datos de Indicador'!K233))/(X$302-X$301)*10))),1))</f>
        <v>10</v>
      </c>
      <c r="Y230" s="310">
        <f>IF('Datos de Indicador'!K233="No dato","x",IF('Datos de Indicador'!K233="No dato","x", ('Datos de Indicador'!K233)/'Datos de Indicador'!AX233))</f>
        <v>1.6435117716414698E-5</v>
      </c>
      <c r="Z230" s="289">
        <f t="shared" si="61"/>
        <v>10</v>
      </c>
      <c r="AA230" s="291">
        <f t="shared" si="62"/>
        <v>10</v>
      </c>
      <c r="AB230" s="155">
        <f t="shared" si="63"/>
        <v>0</v>
      </c>
      <c r="AC230" s="155">
        <v>0</v>
      </c>
      <c r="AD230" s="155">
        <f t="shared" si="64"/>
        <v>0</v>
      </c>
      <c r="AE230" s="155">
        <v>-0.432239979505539</v>
      </c>
      <c r="AF230" s="155">
        <f t="shared" si="65"/>
        <v>0.432239979505539</v>
      </c>
      <c r="AG230" s="155">
        <f t="shared" si="66"/>
        <v>4.5628974509095128</v>
      </c>
      <c r="AH230" s="159">
        <f t="shared" si="67"/>
        <v>5.7604829084849181</v>
      </c>
      <c r="AI230" s="12"/>
      <c r="AJ230" s="12"/>
      <c r="AK230" s="12"/>
    </row>
    <row r="231" spans="1:37">
      <c r="A231" s="48" t="s">
        <v>294</v>
      </c>
      <c r="B231" s="46" t="s">
        <v>296</v>
      </c>
      <c r="C231" s="160">
        <v>1502</v>
      </c>
      <c r="D231" s="285">
        <f>IF('Datos de Indicador'!E234="No dato","x",ROUND(IF('Datos de Indicador'!E234=0,0,IF(LOG('Datos de Indicador'!E234)&gt;D$302,10,IF(LOG('Datos de Indicador'!E234)&lt;D$301,0,10-(D$302-LOG('Datos de Indicador'!E234))/(D$302-D$301)*10))),1))</f>
        <v>10</v>
      </c>
      <c r="E231" s="153">
        <f>IF('Datos de Indicador'!E234="No dato","x",IF('Datos de Indicador'!E234="No dato","x", ('Datos de Indicador'!E234)/'Datos de Indicador'!AX234))</f>
        <v>2.6219668381701898E-3</v>
      </c>
      <c r="F231" s="154">
        <f t="shared" si="51"/>
        <v>10</v>
      </c>
      <c r="G231" s="155">
        <f t="shared" si="52"/>
        <v>10</v>
      </c>
      <c r="H231" s="285">
        <f>IF('Datos de Indicador'!F234="No dato","x",ROUND(IF('Datos de Indicador'!F234=0,0,IF(LOG('Datos de Indicador'!F234*1/40)&gt;H$302,10,IF(LOG('Datos de Indicador'!F234*1/40)&lt;H$301,0,10-(H$302-LOG('Datos de Indicador'!F234*1/40))/(H$302-H$301)*10))),1))</f>
        <v>0</v>
      </c>
      <c r="I231" s="153">
        <f>IF('Datos de Indicador'!F234="No dato","x",IF('Datos de Indicador'!F234="No dato","x",( 'Datos de Indicador'!F234*1/40)/'Datos de Indicador'!AX234))</f>
        <v>0</v>
      </c>
      <c r="J231" s="154">
        <f t="shared" si="53"/>
        <v>0</v>
      </c>
      <c r="K231" s="156">
        <f t="shared" si="54"/>
        <v>0</v>
      </c>
      <c r="L231" s="286">
        <f>IF('Datos de Indicador'!G234="No dato","x",ROUND(IF('Datos de Indicador'!G234=0,0,IF(LOG('Datos de Indicador'!G234)&gt;L$302,10,IF(LOG('Datos de Indicador'!G234)&lt;L$301,0,10-(L$302-LOG('Datos de Indicador'!G234))/(L$302-L$301)*10))),1))</f>
        <v>0</v>
      </c>
      <c r="M231" s="157">
        <f>IF('Datos de Indicador'!G234="No dato","x",IF('Datos de Indicador'!G234="No dato","x", 'Datos de Indicador'!G234/'Datos de Indicador'!AX234))</f>
        <v>0</v>
      </c>
      <c r="N231" s="158">
        <f t="shared" si="55"/>
        <v>0</v>
      </c>
      <c r="O231" s="156">
        <f t="shared" si="56"/>
        <v>0</v>
      </c>
      <c r="P231" s="155">
        <f t="shared" si="57"/>
        <v>0</v>
      </c>
      <c r="Q231" s="285">
        <f>IF('Datos de Indicador'!I234="No dato","x",ROUND(IF('Datos de Indicador'!I234=0,0,IF(LOG('Datos de Indicador'!I234)&gt;Q$302,10,IF(LOG('Datos de Indicador'!I234)&lt;Q$301,0,10-(Q$302-LOG('Datos de Indicador'!I234))/(Q$302-Q$301)*10))),1))</f>
        <v>10</v>
      </c>
      <c r="R231" s="153">
        <f>IF('Datos de Indicador'!I234="No dato","x",IF('Datos de Indicador'!I234="No dato","x",( 'Datos de Indicador'!I234)/'Datos de Indicador'!AX234))</f>
        <v>1.4118282974762563E-3</v>
      </c>
      <c r="S231" s="154">
        <f t="shared" si="58"/>
        <v>10</v>
      </c>
      <c r="T231" s="289">
        <f>IF('Datos de Indicador'!J234="No dato","x",ROUND(IF('Datos de Indicador'!J234=0,0,IF(LOG('Datos de Indicador'!J234)&gt;T$302,10,IF(LOG('Datos de Indicador'!J234)&lt;T$301,0,10-(T$302-LOG('Datos de Indicador'!J234))/(T$302-T$301)*10))),1))</f>
        <v>10</v>
      </c>
      <c r="U231" s="307">
        <f>IF('Datos de Indicador'!J234="No dato","x",IF('Datos de Indicador'!J234="No dato","x", ('Datos de Indicador'!J234)/'Datos de Indicador'!AX234))</f>
        <v>3.5503952110784153E-4</v>
      </c>
      <c r="V231" s="289">
        <f t="shared" si="59"/>
        <v>10</v>
      </c>
      <c r="W231" s="292">
        <f t="shared" si="60"/>
        <v>10</v>
      </c>
      <c r="X231" s="289">
        <f>IF('Datos de Indicador'!K234="No dato","x",ROUND(IF('Datos de Indicador'!K234=0,0,IF(LOG('Datos de Indicador'!K234)&gt;X$302,10,IF(LOG('Datos de Indicador'!K234)&lt;X$301,0,10-(X$302-LOG('Datos de Indicador'!K234))/(X$302-X$301)*10))),1))</f>
        <v>10</v>
      </c>
      <c r="Y231" s="310">
        <f>IF('Datos de Indicador'!K234="No dato","x",IF('Datos de Indicador'!K234="No dato","x", ('Datos de Indicador'!K234)/'Datos de Indicador'!AX234))</f>
        <v>1.6618022697074494E-5</v>
      </c>
      <c r="Z231" s="289">
        <f t="shared" si="61"/>
        <v>10</v>
      </c>
      <c r="AA231" s="291">
        <f t="shared" si="62"/>
        <v>10</v>
      </c>
      <c r="AB231" s="155">
        <f t="shared" si="63"/>
        <v>10</v>
      </c>
      <c r="AC231" s="155">
        <v>0</v>
      </c>
      <c r="AD231" s="155">
        <f t="shared" si="64"/>
        <v>0</v>
      </c>
      <c r="AE231" s="155">
        <v>-0.44991999864578203</v>
      </c>
      <c r="AF231" s="155">
        <f t="shared" si="65"/>
        <v>0.44991999864578203</v>
      </c>
      <c r="AG231" s="155">
        <f t="shared" si="66"/>
        <v>4.9955949308627705</v>
      </c>
      <c r="AH231" s="159">
        <f t="shared" si="67"/>
        <v>5.8325991551437957</v>
      </c>
      <c r="AI231" s="12"/>
      <c r="AJ231" s="12"/>
      <c r="AK231" s="12"/>
    </row>
    <row r="232" spans="1:37">
      <c r="A232" s="48" t="s">
        <v>294</v>
      </c>
      <c r="B232" s="46" t="s">
        <v>297</v>
      </c>
      <c r="C232" s="160">
        <v>1503</v>
      </c>
      <c r="D232" s="285">
        <f>IF('Datos de Indicador'!E235="No dato","x",ROUND(IF('Datos de Indicador'!E235=0,0,IF(LOG('Datos de Indicador'!E235)&gt;D$302,10,IF(LOG('Datos de Indicador'!E235)&lt;D$301,0,10-(D$302-LOG('Datos de Indicador'!E235))/(D$302-D$301)*10))),1))</f>
        <v>10</v>
      </c>
      <c r="E232" s="153">
        <f>IF('Datos de Indicador'!E235="No dato","x",IF('Datos de Indicador'!E235="No dato","x", ('Datos de Indicador'!E235)/'Datos de Indicador'!AX235))</f>
        <v>0.10011068749231336</v>
      </c>
      <c r="F232" s="154">
        <f t="shared" si="51"/>
        <v>10</v>
      </c>
      <c r="G232" s="155">
        <f t="shared" si="52"/>
        <v>10</v>
      </c>
      <c r="H232" s="285">
        <f>IF('Datos de Indicador'!F235="No dato","x",ROUND(IF('Datos de Indicador'!F235=0,0,IF(LOG('Datos de Indicador'!F235*1/40)&gt;H$302,10,IF(LOG('Datos de Indicador'!F235*1/40)&lt;H$301,0,10-(H$302-LOG('Datos de Indicador'!F235*1/40))/(H$302-H$301)*10))),1))</f>
        <v>0</v>
      </c>
      <c r="I232" s="153">
        <f>IF('Datos de Indicador'!F235="No dato","x",IF('Datos de Indicador'!F235="No dato","x",( 'Datos de Indicador'!F235*1/40)/'Datos de Indicador'!AX235))</f>
        <v>0</v>
      </c>
      <c r="J232" s="154">
        <f t="shared" si="53"/>
        <v>0</v>
      </c>
      <c r="K232" s="156">
        <f t="shared" si="54"/>
        <v>0</v>
      </c>
      <c r="L232" s="286">
        <f>IF('Datos de Indicador'!G235="No dato","x",ROUND(IF('Datos de Indicador'!G235=0,0,IF(LOG('Datos de Indicador'!G235)&gt;L$302,10,IF(LOG('Datos de Indicador'!G235)&lt;L$301,0,10-(L$302-LOG('Datos de Indicador'!G235))/(L$302-L$301)*10))),1))</f>
        <v>0</v>
      </c>
      <c r="M232" s="157">
        <f>IF('Datos de Indicador'!G235="No dato","x",IF('Datos de Indicador'!G235="No dato","x", 'Datos de Indicador'!G235/'Datos de Indicador'!AX235))</f>
        <v>0</v>
      </c>
      <c r="N232" s="158">
        <f t="shared" si="55"/>
        <v>0</v>
      </c>
      <c r="O232" s="156">
        <f t="shared" si="56"/>
        <v>0</v>
      </c>
      <c r="P232" s="155">
        <f t="shared" si="57"/>
        <v>0</v>
      </c>
      <c r="Q232" s="285">
        <f>IF('Datos de Indicador'!I235="No dato","x",ROUND(IF('Datos de Indicador'!I235=0,0,IF(LOG('Datos de Indicador'!I235)&gt;Q$302,10,IF(LOG('Datos de Indicador'!I235)&lt;Q$301,0,10-(Q$302-LOG('Datos de Indicador'!I235))/(Q$302-Q$301)*10))),1))</f>
        <v>0</v>
      </c>
      <c r="R232" s="153">
        <f>IF('Datos de Indicador'!I235="No dato","x",IF('Datos de Indicador'!I235="No dato","x",( 'Datos de Indicador'!I235)/'Datos de Indicador'!AX235))</f>
        <v>0</v>
      </c>
      <c r="S232" s="154">
        <f t="shared" si="58"/>
        <v>0</v>
      </c>
      <c r="T232" s="289">
        <f>IF('Datos de Indicador'!J235="No dato","x",ROUND(IF('Datos de Indicador'!J235=0,0,IF(LOG('Datos de Indicador'!J235)&gt;T$302,10,IF(LOG('Datos de Indicador'!J235)&lt;T$301,0,10-(T$302-LOG('Datos de Indicador'!J235))/(T$302-T$301)*10))),1))</f>
        <v>10</v>
      </c>
      <c r="U232" s="307">
        <f>IF('Datos de Indicador'!J235="No dato","x",IF('Datos de Indicador'!J235="No dato","x", ('Datos de Indicador'!J235)/'Datos de Indicador'!AX235))</f>
        <v>3.4188264061801155E-4</v>
      </c>
      <c r="V232" s="289">
        <f t="shared" si="59"/>
        <v>10</v>
      </c>
      <c r="W232" s="292">
        <f t="shared" si="60"/>
        <v>10</v>
      </c>
      <c r="X232" s="289">
        <f>IF('Datos de Indicador'!K235="No dato","x",ROUND(IF('Datos de Indicador'!K235=0,0,IF(LOG('Datos de Indicador'!K235)&gt;X$302,10,IF(LOG('Datos de Indicador'!K235)&lt;X$301,0,10-(X$302-LOG('Datos de Indicador'!K235))/(X$302-X$301)*10))),1))</f>
        <v>10</v>
      </c>
      <c r="Y232" s="310">
        <f>IF('Datos de Indicador'!K235="No dato","x",IF('Datos de Indicador'!K235="No dato","x", ('Datos de Indicador'!K235)/'Datos de Indicador'!AX235))</f>
        <v>1.6421975522933691E-5</v>
      </c>
      <c r="Z232" s="289">
        <f t="shared" si="61"/>
        <v>10</v>
      </c>
      <c r="AA232" s="291">
        <f t="shared" si="62"/>
        <v>10</v>
      </c>
      <c r="AB232" s="155">
        <f t="shared" si="63"/>
        <v>0</v>
      </c>
      <c r="AC232" s="155">
        <v>0.10000000149011599</v>
      </c>
      <c r="AD232" s="155">
        <f t="shared" si="64"/>
        <v>2.1276596061726806E-2</v>
      </c>
      <c r="AE232" s="155">
        <v>-0.40540000796318099</v>
      </c>
      <c r="AF232" s="155">
        <f t="shared" si="65"/>
        <v>0.40540000796318099</v>
      </c>
      <c r="AG232" s="155">
        <f t="shared" si="66"/>
        <v>3.9060210099807371</v>
      </c>
      <c r="AH232" s="159">
        <f t="shared" si="67"/>
        <v>5.6545496010070773</v>
      </c>
      <c r="AI232" s="12"/>
      <c r="AJ232" s="12"/>
      <c r="AK232" s="12"/>
    </row>
    <row r="233" spans="1:37">
      <c r="A233" s="48" t="s">
        <v>294</v>
      </c>
      <c r="B233" s="46" t="s">
        <v>298</v>
      </c>
      <c r="C233" s="160">
        <v>1504</v>
      </c>
      <c r="D233" s="285">
        <f>IF('Datos de Indicador'!E236="No dato","x",ROUND(IF('Datos de Indicador'!E236=0,0,IF(LOG('Datos de Indicador'!E236)&gt;D$302,10,IF(LOG('Datos de Indicador'!E236)&lt;D$301,0,10-(D$302-LOG('Datos de Indicador'!E236))/(D$302-D$301)*10))),1))</f>
        <v>10</v>
      </c>
      <c r="E233" s="153">
        <f>IF('Datos de Indicador'!E236="No dato","x",IF('Datos de Indicador'!E236="No dato","x", ('Datos de Indicador'!E236)/'Datos de Indicador'!AX236))</f>
        <v>4.8852933130105129E-4</v>
      </c>
      <c r="F233" s="154">
        <f t="shared" si="51"/>
        <v>10</v>
      </c>
      <c r="G233" s="155">
        <f t="shared" si="52"/>
        <v>10</v>
      </c>
      <c r="H233" s="285">
        <f>IF('Datos de Indicador'!F236="No dato","x",ROUND(IF('Datos de Indicador'!F236=0,0,IF(LOG('Datos de Indicador'!F236*1/40)&gt;H$302,10,IF(LOG('Datos de Indicador'!F236*1/40)&lt;H$301,0,10-(H$302-LOG('Datos de Indicador'!F236*1/40))/(H$302-H$301)*10))),1))</f>
        <v>0</v>
      </c>
      <c r="I233" s="153">
        <f>IF('Datos de Indicador'!F236="No dato","x",IF('Datos de Indicador'!F236="No dato","x",( 'Datos de Indicador'!F236*1/40)/'Datos de Indicador'!AX236))</f>
        <v>0</v>
      </c>
      <c r="J233" s="154">
        <f t="shared" si="53"/>
        <v>0</v>
      </c>
      <c r="K233" s="156">
        <f t="shared" si="54"/>
        <v>0</v>
      </c>
      <c r="L233" s="286">
        <f>IF('Datos de Indicador'!G236="No dato","x",ROUND(IF('Datos de Indicador'!G236=0,0,IF(LOG('Datos de Indicador'!G236)&gt;L$302,10,IF(LOG('Datos de Indicador'!G236)&lt;L$301,0,10-(L$302-LOG('Datos de Indicador'!G236))/(L$302-L$301)*10))),1))</f>
        <v>0</v>
      </c>
      <c r="M233" s="157">
        <f>IF('Datos de Indicador'!G236="No dato","x",IF('Datos de Indicador'!G236="No dato","x", 'Datos de Indicador'!G236/'Datos de Indicador'!AX236))</f>
        <v>0</v>
      </c>
      <c r="N233" s="158">
        <f t="shared" si="55"/>
        <v>0</v>
      </c>
      <c r="O233" s="156">
        <f t="shared" si="56"/>
        <v>0</v>
      </c>
      <c r="P233" s="155">
        <f t="shared" si="57"/>
        <v>0</v>
      </c>
      <c r="Q233" s="285">
        <f>IF('Datos de Indicador'!I236="No dato","x",ROUND(IF('Datos de Indicador'!I236=0,0,IF(LOG('Datos de Indicador'!I236)&gt;Q$302,10,IF(LOG('Datos de Indicador'!I236)&lt;Q$301,0,10-(Q$302-LOG('Datos de Indicador'!I236))/(Q$302-Q$301)*10))),1))</f>
        <v>10</v>
      </c>
      <c r="R233" s="153">
        <f>IF('Datos de Indicador'!I236="No dato","x",IF('Datos de Indicador'!I236="No dato","x",( 'Datos de Indicador'!I236)/'Datos de Indicador'!AX236))</f>
        <v>2.5647789893305192E-3</v>
      </c>
      <c r="S233" s="154">
        <f t="shared" si="58"/>
        <v>10</v>
      </c>
      <c r="T233" s="289">
        <f>IF('Datos de Indicador'!J236="No dato","x",ROUND(IF('Datos de Indicador'!J236=0,0,IF(LOG('Datos de Indicador'!J236)&gt;T$302,10,IF(LOG('Datos de Indicador'!J236)&lt;T$301,0,10-(T$302-LOG('Datos de Indicador'!J236))/(T$302-T$301)*10))),1))</f>
        <v>10</v>
      </c>
      <c r="U233" s="307">
        <f>IF('Datos de Indicador'!J236="No dato","x",IF('Datos de Indicador'!J236="No dato","x", ('Datos de Indicador'!J236)/'Datos de Indicador'!AX236))</f>
        <v>3.1997449876890606E-4</v>
      </c>
      <c r="V233" s="289">
        <f t="shared" si="59"/>
        <v>10</v>
      </c>
      <c r="W233" s="292">
        <f t="shared" si="60"/>
        <v>10</v>
      </c>
      <c r="X233" s="289">
        <f>IF('Datos de Indicador'!K236="No dato","x",ROUND(IF('Datos de Indicador'!K236=0,0,IF(LOG('Datos de Indicador'!K236)&gt;X$302,10,IF(LOG('Datos de Indicador'!K236)&lt;X$301,0,10-(X$302-LOG('Datos de Indicador'!K236))/(X$302-X$301)*10))),1))</f>
        <v>10</v>
      </c>
      <c r="Y233" s="310">
        <f>IF('Datos de Indicador'!K236="No dato","x",IF('Datos de Indicador'!K236="No dato","x", ('Datos de Indicador'!K236)/'Datos de Indicador'!AX236))</f>
        <v>1.5920702454317821E-5</v>
      </c>
      <c r="Z233" s="289">
        <f t="shared" si="61"/>
        <v>10</v>
      </c>
      <c r="AA233" s="291">
        <f t="shared" si="62"/>
        <v>10</v>
      </c>
      <c r="AB233" s="155">
        <f t="shared" si="63"/>
        <v>10</v>
      </c>
      <c r="AC233" s="155">
        <v>0</v>
      </c>
      <c r="AD233" s="155">
        <f t="shared" si="64"/>
        <v>0</v>
      </c>
      <c r="AE233" s="155">
        <v>-0.42888000607490501</v>
      </c>
      <c r="AF233" s="155">
        <f t="shared" si="65"/>
        <v>0.42888000607490501</v>
      </c>
      <c r="AG233" s="155">
        <f t="shared" si="66"/>
        <v>4.4806660899243882</v>
      </c>
      <c r="AH233" s="159">
        <f t="shared" si="67"/>
        <v>5.7467776816540654</v>
      </c>
      <c r="AI233" s="12"/>
      <c r="AJ233" s="12"/>
      <c r="AK233" s="12"/>
    </row>
    <row r="234" spans="1:37">
      <c r="A234" s="48" t="s">
        <v>294</v>
      </c>
      <c r="B234" s="46" t="s">
        <v>299</v>
      </c>
      <c r="C234" s="160">
        <v>1505</v>
      </c>
      <c r="D234" s="285">
        <f>IF('Datos de Indicador'!E237="No dato","x",ROUND(IF('Datos de Indicador'!E237=0,0,IF(LOG('Datos de Indicador'!E237)&gt;D$302,10,IF(LOG('Datos de Indicador'!E237)&lt;D$301,0,10-(D$302-LOG('Datos de Indicador'!E237))/(D$302-D$301)*10))),1))</f>
        <v>10</v>
      </c>
      <c r="E234" s="153">
        <f>IF('Datos de Indicador'!E237="No dato","x",IF('Datos de Indicador'!E237="No dato","x", ('Datos de Indicador'!E237)/'Datos de Indicador'!AX237))</f>
        <v>2.5711893888015686E-4</v>
      </c>
      <c r="F234" s="154">
        <f t="shared" si="51"/>
        <v>10</v>
      </c>
      <c r="G234" s="155">
        <f t="shared" si="52"/>
        <v>10</v>
      </c>
      <c r="H234" s="285">
        <f>IF('Datos de Indicador'!F237="No dato","x",ROUND(IF('Datos de Indicador'!F237=0,0,IF(LOG('Datos de Indicador'!F237*1/40)&gt;H$302,10,IF(LOG('Datos de Indicador'!F237*1/40)&lt;H$301,0,10-(H$302-LOG('Datos de Indicador'!F237*1/40))/(H$302-H$301)*10))),1))</f>
        <v>0</v>
      </c>
      <c r="I234" s="153">
        <f>IF('Datos de Indicador'!F237="No dato","x",IF('Datos de Indicador'!F237="No dato","x",( 'Datos de Indicador'!F237*1/40)/'Datos de Indicador'!AX237))</f>
        <v>0</v>
      </c>
      <c r="J234" s="154">
        <f t="shared" si="53"/>
        <v>0</v>
      </c>
      <c r="K234" s="156">
        <f t="shared" si="54"/>
        <v>0</v>
      </c>
      <c r="L234" s="286">
        <f>IF('Datos de Indicador'!G237="No dato","x",ROUND(IF('Datos de Indicador'!G237=0,0,IF(LOG('Datos de Indicador'!G237)&gt;L$302,10,IF(LOG('Datos de Indicador'!G237)&lt;L$301,0,10-(L$302-LOG('Datos de Indicador'!G237))/(L$302-L$301)*10))),1))</f>
        <v>0</v>
      </c>
      <c r="M234" s="157">
        <f>IF('Datos de Indicador'!G237="No dato","x",IF('Datos de Indicador'!G237="No dato","x", 'Datos de Indicador'!G237/'Datos de Indicador'!AX237))</f>
        <v>0</v>
      </c>
      <c r="N234" s="158">
        <f t="shared" si="55"/>
        <v>0</v>
      </c>
      <c r="O234" s="156">
        <f t="shared" si="56"/>
        <v>0</v>
      </c>
      <c r="P234" s="155">
        <f t="shared" si="57"/>
        <v>0</v>
      </c>
      <c r="Q234" s="285">
        <f>IF('Datos de Indicador'!I237="No dato","x",ROUND(IF('Datos de Indicador'!I237=0,0,IF(LOG('Datos de Indicador'!I237)&gt;Q$302,10,IF(LOG('Datos de Indicador'!I237)&lt;Q$301,0,10-(Q$302-LOG('Datos de Indicador'!I237))/(Q$302-Q$301)*10))),1))</f>
        <v>0</v>
      </c>
      <c r="R234" s="153">
        <f>IF('Datos de Indicador'!I237="No dato","x",IF('Datos de Indicador'!I237="No dato","x",( 'Datos de Indicador'!I237)/'Datos de Indicador'!AX237))</f>
        <v>0</v>
      </c>
      <c r="S234" s="154">
        <f t="shared" si="58"/>
        <v>0</v>
      </c>
      <c r="T234" s="289">
        <f>IF('Datos de Indicador'!J237="No dato","x",ROUND(IF('Datos de Indicador'!J237=0,0,IF(LOG('Datos de Indicador'!J237)&gt;T$302,10,IF(LOG('Datos de Indicador'!J237)&lt;T$301,0,10-(T$302-LOG('Datos de Indicador'!J237))/(T$302-T$301)*10))),1))</f>
        <v>10</v>
      </c>
      <c r="U234" s="307">
        <f>IF('Datos de Indicador'!J237="No dato","x",IF('Datos de Indicador'!J237="No dato","x", ('Datos de Indicador'!J237)/'Datos de Indicador'!AX237))</f>
        <v>3.1941184543612217E-4</v>
      </c>
      <c r="V234" s="289">
        <f t="shared" si="59"/>
        <v>10</v>
      </c>
      <c r="W234" s="292">
        <f t="shared" si="60"/>
        <v>10</v>
      </c>
      <c r="X234" s="289">
        <f>IF('Datos de Indicador'!K237="No dato","x",ROUND(IF('Datos de Indicador'!K237=0,0,IF(LOG('Datos de Indicador'!K237)&gt;X$302,10,IF(LOG('Datos de Indicador'!K237)&lt;X$301,0,10-(X$302-LOG('Datos de Indicador'!K237))/(X$302-X$301)*10))),1))</f>
        <v>10</v>
      </c>
      <c r="Y234" s="310">
        <f>IF('Datos de Indicador'!K237="No dato","x",IF('Datos de Indicador'!K237="No dato","x", ('Datos de Indicador'!K237)/'Datos de Indicador'!AX237))</f>
        <v>1.5944981906516824E-5</v>
      </c>
      <c r="Z234" s="289">
        <f t="shared" si="61"/>
        <v>10</v>
      </c>
      <c r="AA234" s="291">
        <f t="shared" si="62"/>
        <v>10</v>
      </c>
      <c r="AB234" s="155">
        <f t="shared" si="63"/>
        <v>0</v>
      </c>
      <c r="AC234" s="155">
        <v>3.2000001519917998E-2</v>
      </c>
      <c r="AD234" s="155">
        <f t="shared" si="64"/>
        <v>6.8085109616846801E-3</v>
      </c>
      <c r="AE234" s="155">
        <v>-0.48039999604225198</v>
      </c>
      <c r="AF234" s="155">
        <f t="shared" si="65"/>
        <v>0.48039999604225198</v>
      </c>
      <c r="AG234" s="155">
        <f t="shared" si="66"/>
        <v>5.741556683382294</v>
      </c>
      <c r="AH234" s="159">
        <f t="shared" si="67"/>
        <v>5.9580608657239962</v>
      </c>
      <c r="AI234" s="12"/>
      <c r="AJ234" s="12"/>
      <c r="AK234" s="12"/>
    </row>
    <row r="235" spans="1:37">
      <c r="A235" s="48" t="s">
        <v>294</v>
      </c>
      <c r="B235" s="46" t="s">
        <v>144</v>
      </c>
      <c r="C235" s="160">
        <v>1506</v>
      </c>
      <c r="D235" s="285">
        <f>IF('Datos de Indicador'!E238="No dato","x",ROUND(IF('Datos de Indicador'!E238=0,0,IF(LOG('Datos de Indicador'!E238)&gt;D$302,10,IF(LOG('Datos de Indicador'!E238)&lt;D$301,0,10-(D$302-LOG('Datos de Indicador'!E238))/(D$302-D$301)*10))),1))</f>
        <v>10</v>
      </c>
      <c r="E235" s="153">
        <f>IF('Datos de Indicador'!E238="No dato","x",IF('Datos de Indicador'!E238="No dato","x", ('Datos de Indicador'!E238)/'Datos de Indicador'!AX238))</f>
        <v>4.7346467243346632E-4</v>
      </c>
      <c r="F235" s="154">
        <f t="shared" si="51"/>
        <v>10</v>
      </c>
      <c r="G235" s="155">
        <f t="shared" si="52"/>
        <v>10</v>
      </c>
      <c r="H235" s="285">
        <f>IF('Datos de Indicador'!F238="No dato","x",ROUND(IF('Datos de Indicador'!F238=0,0,IF(LOG('Datos de Indicador'!F238*1/40)&gt;H$302,10,IF(LOG('Datos de Indicador'!F238*1/40)&lt;H$301,0,10-(H$302-LOG('Datos de Indicador'!F238*1/40))/(H$302-H$301)*10))),1))</f>
        <v>0</v>
      </c>
      <c r="I235" s="153">
        <f>IF('Datos de Indicador'!F238="No dato","x",IF('Datos de Indicador'!F238="No dato","x",( 'Datos de Indicador'!F238*1/40)/'Datos de Indicador'!AX238))</f>
        <v>0</v>
      </c>
      <c r="J235" s="154">
        <f t="shared" si="53"/>
        <v>0</v>
      </c>
      <c r="K235" s="156">
        <f t="shared" si="54"/>
        <v>0</v>
      </c>
      <c r="L235" s="286">
        <f>IF('Datos de Indicador'!G238="No dato","x",ROUND(IF('Datos de Indicador'!G238=0,0,IF(LOG('Datos de Indicador'!G238)&gt;L$302,10,IF(LOG('Datos de Indicador'!G238)&lt;L$301,0,10-(L$302-LOG('Datos de Indicador'!G238))/(L$302-L$301)*10))),1))</f>
        <v>0</v>
      </c>
      <c r="M235" s="157">
        <f>IF('Datos de Indicador'!G238="No dato","x",IF('Datos de Indicador'!G238="No dato","x", 'Datos de Indicador'!G238/'Datos de Indicador'!AX238))</f>
        <v>0</v>
      </c>
      <c r="N235" s="158">
        <f t="shared" si="55"/>
        <v>0</v>
      </c>
      <c r="O235" s="156">
        <f t="shared" si="56"/>
        <v>0</v>
      </c>
      <c r="P235" s="155">
        <f t="shared" si="57"/>
        <v>0</v>
      </c>
      <c r="Q235" s="285">
        <f>IF('Datos de Indicador'!I238="No dato","x",ROUND(IF('Datos de Indicador'!I238=0,0,IF(LOG('Datos de Indicador'!I238)&gt;Q$302,10,IF(LOG('Datos de Indicador'!I238)&lt;Q$301,0,10-(Q$302-LOG('Datos de Indicador'!I238))/(Q$302-Q$301)*10))),1))</f>
        <v>10</v>
      </c>
      <c r="R235" s="153">
        <f>IF('Datos de Indicador'!I238="No dato","x",IF('Datos de Indicador'!I238="No dato","x",( 'Datos de Indicador'!I238)/'Datos de Indicador'!AX238))</f>
        <v>2.225283960437292E-2</v>
      </c>
      <c r="S235" s="154">
        <f t="shared" si="58"/>
        <v>10</v>
      </c>
      <c r="T235" s="289">
        <f>IF('Datos de Indicador'!J238="No dato","x",ROUND(IF('Datos de Indicador'!J238=0,0,IF(LOG('Datos de Indicador'!J238)&gt;T$302,10,IF(LOG('Datos de Indicador'!J238)&lt;T$301,0,10-(T$302-LOG('Datos de Indicador'!J238))/(T$302-T$301)*10))),1))</f>
        <v>10</v>
      </c>
      <c r="U235" s="307">
        <f>IF('Datos de Indicador'!J238="No dato","x",IF('Datos de Indicador'!J238="No dato","x", ('Datos de Indicador'!J238)/'Datos de Indicador'!AX238))</f>
        <v>3.0779938354899642E-4</v>
      </c>
      <c r="V235" s="289">
        <f t="shared" si="59"/>
        <v>10</v>
      </c>
      <c r="W235" s="292">
        <f t="shared" si="60"/>
        <v>10</v>
      </c>
      <c r="X235" s="289">
        <f>IF('Datos de Indicador'!K238="No dato","x",ROUND(IF('Datos de Indicador'!K238=0,0,IF(LOG('Datos de Indicador'!K238)&gt;X$302,10,IF(LOG('Datos de Indicador'!K238)&lt;X$301,0,10-(X$302-LOG('Datos de Indicador'!K238))/(X$302-X$301)*10))),1))</f>
        <v>10</v>
      </c>
      <c r="Y235" s="310">
        <f>IF('Datos de Indicador'!K238="No dato","x",IF('Datos de Indicador'!K238="No dato","x", ('Datos de Indicador'!K238)/'Datos de Indicador'!AX238))</f>
        <v>1.5697370134414135E-5</v>
      </c>
      <c r="Z235" s="289">
        <f t="shared" si="61"/>
        <v>10</v>
      </c>
      <c r="AA235" s="291">
        <f t="shared" si="62"/>
        <v>10</v>
      </c>
      <c r="AB235" s="155">
        <f t="shared" si="63"/>
        <v>10</v>
      </c>
      <c r="AC235" s="155">
        <v>0</v>
      </c>
      <c r="AD235" s="155">
        <f t="shared" si="64"/>
        <v>0</v>
      </c>
      <c r="AE235" s="155">
        <v>-0.52020001411437999</v>
      </c>
      <c r="AF235" s="155">
        <f t="shared" si="65"/>
        <v>0.52020001411437999</v>
      </c>
      <c r="AG235" s="155">
        <f t="shared" si="66"/>
        <v>6.7156148778502445</v>
      </c>
      <c r="AH235" s="159">
        <f t="shared" si="67"/>
        <v>6.1192691463083735</v>
      </c>
      <c r="AI235" s="12"/>
      <c r="AJ235" s="12"/>
      <c r="AK235" s="12"/>
    </row>
    <row r="236" spans="1:37">
      <c r="A236" s="48" t="s">
        <v>294</v>
      </c>
      <c r="B236" s="46" t="s">
        <v>300</v>
      </c>
      <c r="C236" s="160">
        <v>1507</v>
      </c>
      <c r="D236" s="285">
        <f>IF('Datos de Indicador'!E239="No dato","x",ROUND(IF('Datos de Indicador'!E239=0,0,IF(LOG('Datos de Indicador'!E239)&gt;D$302,10,IF(LOG('Datos de Indicador'!E239)&lt;D$301,0,10-(D$302-LOG('Datos de Indicador'!E239))/(D$302-D$301)*10))),1))</f>
        <v>10</v>
      </c>
      <c r="E236" s="153">
        <f>IF('Datos de Indicador'!E239="No dato","x",IF('Datos de Indicador'!E239="No dato","x", ('Datos de Indicador'!E239)/'Datos de Indicador'!AX239))</f>
        <v>2.2687524722003843E-2</v>
      </c>
      <c r="F236" s="154">
        <f t="shared" si="51"/>
        <v>10</v>
      </c>
      <c r="G236" s="155">
        <f t="shared" si="52"/>
        <v>10</v>
      </c>
      <c r="H236" s="285">
        <f>IF('Datos de Indicador'!F239="No dato","x",ROUND(IF('Datos de Indicador'!F239=0,0,IF(LOG('Datos de Indicador'!F239*1/40)&gt;H$302,10,IF(LOG('Datos de Indicador'!F239*1/40)&lt;H$301,0,10-(H$302-LOG('Datos de Indicador'!F239*1/40))/(H$302-H$301)*10))),1))</f>
        <v>0</v>
      </c>
      <c r="I236" s="153">
        <f>IF('Datos de Indicador'!F239="No dato","x",IF('Datos de Indicador'!F239="No dato","x",( 'Datos de Indicador'!F239*1/40)/'Datos de Indicador'!AX239))</f>
        <v>0</v>
      </c>
      <c r="J236" s="154">
        <f t="shared" si="53"/>
        <v>0</v>
      </c>
      <c r="K236" s="156">
        <f t="shared" si="54"/>
        <v>0</v>
      </c>
      <c r="L236" s="286">
        <f>IF('Datos de Indicador'!G239="No dato","x",ROUND(IF('Datos de Indicador'!G239=0,0,IF(LOG('Datos de Indicador'!G239)&gt;L$302,10,IF(LOG('Datos de Indicador'!G239)&lt;L$301,0,10-(L$302-LOG('Datos de Indicador'!G239))/(L$302-L$301)*10))),1))</f>
        <v>0</v>
      </c>
      <c r="M236" s="157">
        <f>IF('Datos de Indicador'!G239="No dato","x",IF('Datos de Indicador'!G239="No dato","x", 'Datos de Indicador'!G239/'Datos de Indicador'!AX239))</f>
        <v>0</v>
      </c>
      <c r="N236" s="158">
        <f t="shared" si="55"/>
        <v>0</v>
      </c>
      <c r="O236" s="156">
        <f t="shared" si="56"/>
        <v>0</v>
      </c>
      <c r="P236" s="155">
        <f t="shared" si="57"/>
        <v>0</v>
      </c>
      <c r="Q236" s="285">
        <f>IF('Datos de Indicador'!I239="No dato","x",ROUND(IF('Datos de Indicador'!I239=0,0,IF(LOG('Datos de Indicador'!I239)&gt;Q$302,10,IF(LOG('Datos de Indicador'!I239)&lt;Q$301,0,10-(Q$302-LOG('Datos de Indicador'!I239))/(Q$302-Q$301)*10))),1))</f>
        <v>0</v>
      </c>
      <c r="R236" s="153">
        <f>IF('Datos de Indicador'!I239="No dato","x",IF('Datos de Indicador'!I239="No dato","x",( 'Datos de Indicador'!I239)/'Datos de Indicador'!AX239))</f>
        <v>0</v>
      </c>
      <c r="S236" s="154">
        <f t="shared" si="58"/>
        <v>0</v>
      </c>
      <c r="T236" s="289">
        <f>IF('Datos de Indicador'!J239="No dato","x",ROUND(IF('Datos de Indicador'!J239=0,0,IF(LOG('Datos de Indicador'!J239)&gt;T$302,10,IF(LOG('Datos de Indicador'!J239)&lt;T$301,0,10-(T$302-LOG('Datos de Indicador'!J239))/(T$302-T$301)*10))),1))</f>
        <v>10</v>
      </c>
      <c r="U236" s="307">
        <f>IF('Datos de Indicador'!J239="No dato","x",IF('Datos de Indicador'!J239="No dato","x", ('Datos de Indicador'!J239)/'Datos de Indicador'!AX239))</f>
        <v>3.7327883066524752E-4</v>
      </c>
      <c r="V236" s="289">
        <f t="shared" si="59"/>
        <v>10</v>
      </c>
      <c r="W236" s="292">
        <f t="shared" si="60"/>
        <v>10</v>
      </c>
      <c r="X236" s="289">
        <f>IF('Datos de Indicador'!K239="No dato","x",ROUND(IF('Datos de Indicador'!K239=0,0,IF(LOG('Datos de Indicador'!K239)&gt;X$302,10,IF(LOG('Datos de Indicador'!K239)&lt;X$301,0,10-(X$302-LOG('Datos de Indicador'!K239))/(X$302-X$301)*10))),1))</f>
        <v>10</v>
      </c>
      <c r="Y236" s="310">
        <f>IF('Datos de Indicador'!K239="No dato","x",IF('Datos de Indicador'!K239="No dato","x", ('Datos de Indicador'!K239)/'Datos de Indicador'!AX239))</f>
        <v>1.7008740405177334E-5</v>
      </c>
      <c r="Z236" s="289">
        <f t="shared" si="61"/>
        <v>10</v>
      </c>
      <c r="AA236" s="291">
        <f t="shared" si="62"/>
        <v>10</v>
      </c>
      <c r="AB236" s="155">
        <f t="shared" si="63"/>
        <v>0</v>
      </c>
      <c r="AC236" s="155">
        <v>0</v>
      </c>
      <c r="AD236" s="155">
        <f t="shared" si="64"/>
        <v>0</v>
      </c>
      <c r="AE236" s="155">
        <v>-0.59856003522872903</v>
      </c>
      <c r="AF236" s="155">
        <f t="shared" si="65"/>
        <v>0.59856003522872903</v>
      </c>
      <c r="AG236" s="155">
        <f t="shared" si="66"/>
        <v>8.6333833709898293</v>
      </c>
      <c r="AH236" s="159">
        <f t="shared" si="67"/>
        <v>6.4388972284983055</v>
      </c>
      <c r="AI236" s="12"/>
      <c r="AJ236" s="12"/>
      <c r="AK236" s="12"/>
    </row>
    <row r="237" spans="1:37">
      <c r="A237" s="48" t="s">
        <v>294</v>
      </c>
      <c r="B237" s="46" t="s">
        <v>301</v>
      </c>
      <c r="C237" s="160">
        <v>1508</v>
      </c>
      <c r="D237" s="285">
        <f>IF('Datos de Indicador'!E240="No dato","x",ROUND(IF('Datos de Indicador'!E240=0,0,IF(LOG('Datos de Indicador'!E240)&gt;D$302,10,IF(LOG('Datos de Indicador'!E240)&lt;D$301,0,10-(D$302-LOG('Datos de Indicador'!E240))/(D$302-D$301)*10))),1))</f>
        <v>10</v>
      </c>
      <c r="E237" s="153">
        <f>IF('Datos de Indicador'!E240="No dato","x",IF('Datos de Indicador'!E240="No dato","x", ('Datos de Indicador'!E240)/'Datos de Indicador'!AX240))</f>
        <v>5.9963637611059649E-3</v>
      </c>
      <c r="F237" s="154">
        <f t="shared" si="51"/>
        <v>10</v>
      </c>
      <c r="G237" s="155">
        <f t="shared" si="52"/>
        <v>10</v>
      </c>
      <c r="H237" s="285">
        <f>IF('Datos de Indicador'!F240="No dato","x",ROUND(IF('Datos de Indicador'!F240=0,0,IF(LOG('Datos de Indicador'!F240*1/40)&gt;H$302,10,IF(LOG('Datos de Indicador'!F240*1/40)&lt;H$301,0,10-(H$302-LOG('Datos de Indicador'!F240*1/40))/(H$302-H$301)*10))),1))</f>
        <v>0</v>
      </c>
      <c r="I237" s="153">
        <f>IF('Datos de Indicador'!F240="No dato","x",IF('Datos de Indicador'!F240="No dato","x",( 'Datos de Indicador'!F240*1/40)/'Datos de Indicador'!AX240))</f>
        <v>0</v>
      </c>
      <c r="J237" s="154">
        <f t="shared" si="53"/>
        <v>0</v>
      </c>
      <c r="K237" s="156">
        <f t="shared" si="54"/>
        <v>0</v>
      </c>
      <c r="L237" s="286">
        <f>IF('Datos de Indicador'!G240="No dato","x",ROUND(IF('Datos de Indicador'!G240=0,0,IF(LOG('Datos de Indicador'!G240)&gt;L$302,10,IF(LOG('Datos de Indicador'!G240)&lt;L$301,0,10-(L$302-LOG('Datos de Indicador'!G240))/(L$302-L$301)*10))),1))</f>
        <v>0</v>
      </c>
      <c r="M237" s="157">
        <f>IF('Datos de Indicador'!G240="No dato","x",IF('Datos de Indicador'!G240="No dato","x", 'Datos de Indicador'!G240/'Datos de Indicador'!AX240))</f>
        <v>0</v>
      </c>
      <c r="N237" s="158">
        <f t="shared" si="55"/>
        <v>0</v>
      </c>
      <c r="O237" s="156">
        <f t="shared" si="56"/>
        <v>0</v>
      </c>
      <c r="P237" s="155">
        <f t="shared" si="57"/>
        <v>0</v>
      </c>
      <c r="Q237" s="285">
        <f>IF('Datos de Indicador'!I240="No dato","x",ROUND(IF('Datos de Indicador'!I240=0,0,IF(LOG('Datos de Indicador'!I240)&gt;Q$302,10,IF(LOG('Datos de Indicador'!I240)&lt;Q$301,0,10-(Q$302-LOG('Datos de Indicador'!I240))/(Q$302-Q$301)*10))),1))</f>
        <v>0</v>
      </c>
      <c r="R237" s="153">
        <f>IF('Datos de Indicador'!I240="No dato","x",IF('Datos de Indicador'!I240="No dato","x",( 'Datos de Indicador'!I240)/'Datos de Indicador'!AX240))</f>
        <v>0</v>
      </c>
      <c r="S237" s="154">
        <f t="shared" si="58"/>
        <v>0</v>
      </c>
      <c r="T237" s="289">
        <f>IF('Datos de Indicador'!J240="No dato","x",ROUND(IF('Datos de Indicador'!J240=0,0,IF(LOG('Datos de Indicador'!J240)&gt;T$302,10,IF(LOG('Datos de Indicador'!J240)&lt;T$301,0,10-(T$302-LOG('Datos de Indicador'!J240))/(T$302-T$301)*10))),1))</f>
        <v>10</v>
      </c>
      <c r="U237" s="307">
        <f>IF('Datos de Indicador'!J240="No dato","x",IF('Datos de Indicador'!J240="No dato","x", ('Datos de Indicador'!J240)/'Datos de Indicador'!AX240))</f>
        <v>3.2046928064217349E-4</v>
      </c>
      <c r="V237" s="289">
        <f t="shared" si="59"/>
        <v>10</v>
      </c>
      <c r="W237" s="292">
        <f t="shared" si="60"/>
        <v>10</v>
      </c>
      <c r="X237" s="289">
        <f>IF('Datos de Indicador'!K240="No dato","x",ROUND(IF('Datos de Indicador'!K240=0,0,IF(LOG('Datos de Indicador'!K240)&gt;X$302,10,IF(LOG('Datos de Indicador'!K240)&lt;X$301,0,10-(X$302-LOG('Datos de Indicador'!K240))/(X$302-X$301)*10))),1))</f>
        <v>10</v>
      </c>
      <c r="Y237" s="310">
        <f>IF('Datos de Indicador'!K240="No dato","x",IF('Datos de Indicador'!K240="No dato","x", ('Datos de Indicador'!K240)/'Datos de Indicador'!AX240))</f>
        <v>1.5973239147253142E-5</v>
      </c>
      <c r="Z237" s="289">
        <f t="shared" si="61"/>
        <v>10</v>
      </c>
      <c r="AA237" s="291">
        <f t="shared" si="62"/>
        <v>10</v>
      </c>
      <c r="AB237" s="155">
        <f t="shared" si="63"/>
        <v>0</v>
      </c>
      <c r="AC237" s="155">
        <v>0</v>
      </c>
      <c r="AD237" s="155">
        <f t="shared" si="64"/>
        <v>0</v>
      </c>
      <c r="AE237" s="155">
        <v>-0.589200019836426</v>
      </c>
      <c r="AF237" s="155">
        <f t="shared" si="65"/>
        <v>0.589200019836426</v>
      </c>
      <c r="AG237" s="155">
        <f t="shared" si="66"/>
        <v>8.4043081058304985</v>
      </c>
      <c r="AH237" s="159">
        <f t="shared" si="67"/>
        <v>6.4007180176384155</v>
      </c>
      <c r="AI237" s="12"/>
      <c r="AJ237" s="12"/>
      <c r="AK237" s="12"/>
    </row>
    <row r="238" spans="1:37">
      <c r="A238" s="48" t="s">
        <v>294</v>
      </c>
      <c r="B238" s="46" t="s">
        <v>302</v>
      </c>
      <c r="C238" s="160">
        <v>1509</v>
      </c>
      <c r="D238" s="285">
        <f>IF('Datos de Indicador'!E241="No dato","x",ROUND(IF('Datos de Indicador'!E241=0,0,IF(LOG('Datos de Indicador'!E241)&gt;D$302,10,IF(LOG('Datos de Indicador'!E241)&lt;D$301,0,10-(D$302-LOG('Datos de Indicador'!E241))/(D$302-D$301)*10))),1))</f>
        <v>10</v>
      </c>
      <c r="E238" s="153">
        <f>IF('Datos de Indicador'!E241="No dato","x",IF('Datos de Indicador'!E241="No dato","x", ('Datos de Indicador'!E241)/'Datos de Indicador'!AX241))</f>
        <v>1.1969613689929885E-2</v>
      </c>
      <c r="F238" s="154">
        <f t="shared" si="51"/>
        <v>10</v>
      </c>
      <c r="G238" s="155">
        <f t="shared" si="52"/>
        <v>10</v>
      </c>
      <c r="H238" s="285">
        <f>IF('Datos de Indicador'!F241="No dato","x",ROUND(IF('Datos de Indicador'!F241=0,0,IF(LOG('Datos de Indicador'!F241*1/40)&gt;H$302,10,IF(LOG('Datos de Indicador'!F241*1/40)&lt;H$301,0,10-(H$302-LOG('Datos de Indicador'!F241*1/40))/(H$302-H$301)*10))),1))</f>
        <v>0</v>
      </c>
      <c r="I238" s="153">
        <f>IF('Datos de Indicador'!F241="No dato","x",IF('Datos de Indicador'!F241="No dato","x",( 'Datos de Indicador'!F241*1/40)/'Datos de Indicador'!AX241))</f>
        <v>0</v>
      </c>
      <c r="J238" s="154">
        <f t="shared" si="53"/>
        <v>0</v>
      </c>
      <c r="K238" s="156">
        <f t="shared" si="54"/>
        <v>0</v>
      </c>
      <c r="L238" s="286">
        <f>IF('Datos de Indicador'!G241="No dato","x",ROUND(IF('Datos de Indicador'!G241=0,0,IF(LOG('Datos de Indicador'!G241)&gt;L$302,10,IF(LOG('Datos de Indicador'!G241)&lt;L$301,0,10-(L$302-LOG('Datos de Indicador'!G241))/(L$302-L$301)*10))),1))</f>
        <v>0</v>
      </c>
      <c r="M238" s="157">
        <f>IF('Datos de Indicador'!G241="No dato","x",IF('Datos de Indicador'!G241="No dato","x", 'Datos de Indicador'!G241/'Datos de Indicador'!AX241))</f>
        <v>0</v>
      </c>
      <c r="N238" s="158">
        <f t="shared" si="55"/>
        <v>0</v>
      </c>
      <c r="O238" s="156">
        <f t="shared" si="56"/>
        <v>0</v>
      </c>
      <c r="P238" s="155">
        <f t="shared" si="57"/>
        <v>0</v>
      </c>
      <c r="Q238" s="285">
        <f>IF('Datos de Indicador'!I241="No dato","x",ROUND(IF('Datos de Indicador'!I241=0,0,IF(LOG('Datos de Indicador'!I241)&gt;Q$302,10,IF(LOG('Datos de Indicador'!I241)&lt;Q$301,0,10-(Q$302-LOG('Datos de Indicador'!I241))/(Q$302-Q$301)*10))),1))</f>
        <v>0</v>
      </c>
      <c r="R238" s="153">
        <f>IF('Datos de Indicador'!I241="No dato","x",IF('Datos de Indicador'!I241="No dato","x",( 'Datos de Indicador'!I241)/'Datos de Indicador'!AX241))</f>
        <v>0</v>
      </c>
      <c r="S238" s="154">
        <f t="shared" si="58"/>
        <v>0</v>
      </c>
      <c r="T238" s="289">
        <f>IF('Datos de Indicador'!J241="No dato","x",ROUND(IF('Datos de Indicador'!J241=0,0,IF(LOG('Datos de Indicador'!J241)&gt;T$302,10,IF(LOG('Datos de Indicador'!J241)&lt;T$301,0,10-(T$302-LOG('Datos de Indicador'!J241))/(T$302-T$301)*10))),1))</f>
        <v>10</v>
      </c>
      <c r="U238" s="307">
        <f>IF('Datos de Indicador'!J241="No dato","x",IF('Datos de Indicador'!J241="No dato","x", ('Datos de Indicador'!J241)/'Datos de Indicador'!AX241))</f>
        <v>3.1279646475633417E-4</v>
      </c>
      <c r="V238" s="289">
        <f t="shared" si="59"/>
        <v>10</v>
      </c>
      <c r="W238" s="292">
        <f t="shared" si="60"/>
        <v>10</v>
      </c>
      <c r="X238" s="289">
        <f>IF('Datos de Indicador'!K241="No dato","x",ROUND(IF('Datos de Indicador'!K241=0,0,IF(LOG('Datos de Indicador'!K241)&gt;X$302,10,IF(LOG('Datos de Indicador'!K241)&lt;X$301,0,10-(X$302-LOG('Datos de Indicador'!K241))/(X$302-X$301)*10))),1))</f>
        <v>10</v>
      </c>
      <c r="Y238" s="310">
        <f>IF('Datos de Indicador'!K241="No dato","x",IF('Datos de Indicador'!K241="No dato","x", ('Datos de Indicador'!K241)/'Datos de Indicador'!AX241))</f>
        <v>1.5739297844988164E-5</v>
      </c>
      <c r="Z238" s="289">
        <f t="shared" si="61"/>
        <v>10</v>
      </c>
      <c r="AA238" s="291">
        <f t="shared" si="62"/>
        <v>10</v>
      </c>
      <c r="AB238" s="155">
        <f t="shared" si="63"/>
        <v>0</v>
      </c>
      <c r="AC238" s="155">
        <v>0</v>
      </c>
      <c r="AD238" s="155">
        <f t="shared" si="64"/>
        <v>0</v>
      </c>
      <c r="AE238" s="155">
        <v>-0.43979999423027</v>
      </c>
      <c r="AF238" s="155">
        <f t="shared" si="65"/>
        <v>0.43979999423027</v>
      </c>
      <c r="AG238" s="155">
        <f t="shared" si="66"/>
        <v>4.74791983656716</v>
      </c>
      <c r="AH238" s="159">
        <f t="shared" si="67"/>
        <v>5.7913199727611939</v>
      </c>
      <c r="AI238" s="12"/>
      <c r="AJ238" s="12"/>
      <c r="AK238" s="12"/>
    </row>
    <row r="239" spans="1:37">
      <c r="A239" s="48" t="s">
        <v>294</v>
      </c>
      <c r="B239" s="46" t="s">
        <v>303</v>
      </c>
      <c r="C239" s="160">
        <v>1510</v>
      </c>
      <c r="D239" s="285">
        <f>IF('Datos de Indicador'!E242="No dato","x",ROUND(IF('Datos de Indicador'!E242=0,0,IF(LOG('Datos de Indicador'!E242)&gt;D$302,10,IF(LOG('Datos de Indicador'!E242)&lt;D$301,0,10-(D$302-LOG('Datos de Indicador'!E242))/(D$302-D$301)*10))),1))</f>
        <v>10</v>
      </c>
      <c r="E239" s="153">
        <f>IF('Datos de Indicador'!E242="No dato","x",IF('Datos de Indicador'!E242="No dato","x", ('Datos de Indicador'!E242)/'Datos de Indicador'!AX242))</f>
        <v>3.3943035101341172E-3</v>
      </c>
      <c r="F239" s="154">
        <f t="shared" si="51"/>
        <v>10</v>
      </c>
      <c r="G239" s="155">
        <f t="shared" si="52"/>
        <v>10</v>
      </c>
      <c r="H239" s="285">
        <f>IF('Datos de Indicador'!F242="No dato","x",ROUND(IF('Datos de Indicador'!F242=0,0,IF(LOG('Datos de Indicador'!F242*1/40)&gt;H$302,10,IF(LOG('Datos de Indicador'!F242*1/40)&lt;H$301,0,10-(H$302-LOG('Datos de Indicador'!F242*1/40))/(H$302-H$301)*10))),1))</f>
        <v>0</v>
      </c>
      <c r="I239" s="153">
        <f>IF('Datos de Indicador'!F242="No dato","x",IF('Datos de Indicador'!F242="No dato","x",( 'Datos de Indicador'!F242*1/40)/'Datos de Indicador'!AX242))</f>
        <v>0</v>
      </c>
      <c r="J239" s="154">
        <f t="shared" si="53"/>
        <v>0</v>
      </c>
      <c r="K239" s="156">
        <f t="shared" si="54"/>
        <v>0</v>
      </c>
      <c r="L239" s="286">
        <f>IF('Datos de Indicador'!G242="No dato","x",ROUND(IF('Datos de Indicador'!G242=0,0,IF(LOG('Datos de Indicador'!G242)&gt;L$302,10,IF(LOG('Datos de Indicador'!G242)&lt;L$301,0,10-(L$302-LOG('Datos de Indicador'!G242))/(L$302-L$301)*10))),1))</f>
        <v>0</v>
      </c>
      <c r="M239" s="157">
        <f>IF('Datos de Indicador'!G242="No dato","x",IF('Datos de Indicador'!G242="No dato","x", 'Datos de Indicador'!G242/'Datos de Indicador'!AX242))</f>
        <v>0</v>
      </c>
      <c r="N239" s="158">
        <f t="shared" si="55"/>
        <v>0</v>
      </c>
      <c r="O239" s="156">
        <f t="shared" si="56"/>
        <v>0</v>
      </c>
      <c r="P239" s="155">
        <f t="shared" si="57"/>
        <v>0</v>
      </c>
      <c r="Q239" s="285">
        <f>IF('Datos de Indicador'!I242="No dato","x",ROUND(IF('Datos de Indicador'!I242=0,0,IF(LOG('Datos de Indicador'!I242)&gt;Q$302,10,IF(LOG('Datos de Indicador'!I242)&lt;Q$301,0,10-(Q$302-LOG('Datos de Indicador'!I242))/(Q$302-Q$301)*10))),1))</f>
        <v>0</v>
      </c>
      <c r="R239" s="153">
        <f>IF('Datos de Indicador'!I242="No dato","x",IF('Datos de Indicador'!I242="No dato","x",( 'Datos de Indicador'!I242)/'Datos de Indicador'!AX242))</f>
        <v>0</v>
      </c>
      <c r="S239" s="154">
        <f t="shared" si="58"/>
        <v>0</v>
      </c>
      <c r="T239" s="289">
        <f>IF('Datos de Indicador'!J242="No dato","x",ROUND(IF('Datos de Indicador'!J242=0,0,IF(LOG('Datos de Indicador'!J242)&gt;T$302,10,IF(LOG('Datos de Indicador'!J242)&lt;T$301,0,10-(T$302-LOG('Datos de Indicador'!J242))/(T$302-T$301)*10))),1))</f>
        <v>10</v>
      </c>
      <c r="U239" s="307">
        <f>IF('Datos de Indicador'!J242="No dato","x",IF('Datos de Indicador'!J242="No dato","x", ('Datos de Indicador'!J242)/'Datos de Indicador'!AX242))</f>
        <v>3.2587859424920121E-4</v>
      </c>
      <c r="V239" s="289">
        <f t="shared" si="59"/>
        <v>10</v>
      </c>
      <c r="W239" s="292">
        <f t="shared" si="60"/>
        <v>10</v>
      </c>
      <c r="X239" s="289">
        <f>IF('Datos de Indicador'!K242="No dato","x",ROUND(IF('Datos de Indicador'!K242=0,0,IF(LOG('Datos de Indicador'!K242)&gt;X$302,10,IF(LOG('Datos de Indicador'!K242)&lt;X$301,0,10-(X$302-LOG('Datos de Indicador'!K242))/(X$302-X$301)*10))),1))</f>
        <v>10</v>
      </c>
      <c r="Y239" s="310">
        <f>IF('Datos de Indicador'!K242="No dato","x",IF('Datos de Indicador'!K242="No dato","x", ('Datos de Indicador'!K242)/'Datos de Indicador'!AX242))</f>
        <v>1.6078769230196953E-5</v>
      </c>
      <c r="Z239" s="289">
        <f t="shared" si="61"/>
        <v>10</v>
      </c>
      <c r="AA239" s="291">
        <f t="shared" si="62"/>
        <v>10</v>
      </c>
      <c r="AB239" s="155">
        <f t="shared" si="63"/>
        <v>0</v>
      </c>
      <c r="AC239" s="155">
        <v>0</v>
      </c>
      <c r="AD239" s="155">
        <f t="shared" si="64"/>
        <v>0</v>
      </c>
      <c r="AE239" s="155">
        <v>-0.43731999397277799</v>
      </c>
      <c r="AF239" s="155">
        <f t="shared" si="65"/>
        <v>0.43731999397277799</v>
      </c>
      <c r="AG239" s="155">
        <f t="shared" si="66"/>
        <v>4.6872247743509838</v>
      </c>
      <c r="AH239" s="159">
        <f t="shared" si="67"/>
        <v>5.781204129058497</v>
      </c>
      <c r="AI239" s="12"/>
      <c r="AJ239" s="12"/>
      <c r="AK239" s="12"/>
    </row>
    <row r="240" spans="1:37">
      <c r="A240" s="48" t="s">
        <v>294</v>
      </c>
      <c r="B240" s="46" t="s">
        <v>304</v>
      </c>
      <c r="C240" s="160">
        <v>1511</v>
      </c>
      <c r="D240" s="285">
        <f>IF('Datos de Indicador'!E243="No dato","x",ROUND(IF('Datos de Indicador'!E243=0,0,IF(LOG('Datos de Indicador'!E243)&gt;D$302,10,IF(LOG('Datos de Indicador'!E243)&lt;D$301,0,10-(D$302-LOG('Datos de Indicador'!E243))/(D$302-D$301)*10))),1))</f>
        <v>10</v>
      </c>
      <c r="E240" s="153">
        <f>IF('Datos de Indicador'!E243="No dato","x",IF('Datos de Indicador'!E243="No dato","x", ('Datos de Indicador'!E243)/'Datos de Indicador'!AX243))</f>
        <v>0.3946898003347879</v>
      </c>
      <c r="F240" s="154">
        <f t="shared" si="51"/>
        <v>10</v>
      </c>
      <c r="G240" s="155">
        <f t="shared" si="52"/>
        <v>10</v>
      </c>
      <c r="H240" s="285">
        <f>IF('Datos de Indicador'!F243="No dato","x",ROUND(IF('Datos de Indicador'!F243=0,0,IF(LOG('Datos de Indicador'!F243*1/40)&gt;H$302,10,IF(LOG('Datos de Indicador'!F243*1/40)&lt;H$301,0,10-(H$302-LOG('Datos de Indicador'!F243*1/40))/(H$302-H$301)*10))),1))</f>
        <v>0</v>
      </c>
      <c r="I240" s="153">
        <f>IF('Datos de Indicador'!F243="No dato","x",IF('Datos de Indicador'!F243="No dato","x",( 'Datos de Indicador'!F243*1/40)/'Datos de Indicador'!AX243))</f>
        <v>0</v>
      </c>
      <c r="J240" s="154">
        <f t="shared" si="53"/>
        <v>0</v>
      </c>
      <c r="K240" s="156">
        <f t="shared" si="54"/>
        <v>0</v>
      </c>
      <c r="L240" s="286">
        <f>IF('Datos de Indicador'!G243="No dato","x",ROUND(IF('Datos de Indicador'!G243=0,0,IF(LOG('Datos de Indicador'!G243)&gt;L$302,10,IF(LOG('Datos de Indicador'!G243)&lt;L$301,0,10-(L$302-LOG('Datos de Indicador'!G243))/(L$302-L$301)*10))),1))</f>
        <v>0</v>
      </c>
      <c r="M240" s="157">
        <f>IF('Datos de Indicador'!G243="No dato","x",IF('Datos de Indicador'!G243="No dato","x", 'Datos de Indicador'!G243/'Datos de Indicador'!AX243))</f>
        <v>0</v>
      </c>
      <c r="N240" s="158">
        <f t="shared" si="55"/>
        <v>0</v>
      </c>
      <c r="O240" s="156">
        <f t="shared" si="56"/>
        <v>0</v>
      </c>
      <c r="P240" s="155">
        <f t="shared" si="57"/>
        <v>0</v>
      </c>
      <c r="Q240" s="285">
        <f>IF('Datos de Indicador'!I243="No dato","x",ROUND(IF('Datos de Indicador'!I243=0,0,IF(LOG('Datos de Indicador'!I243)&gt;Q$302,10,IF(LOG('Datos de Indicador'!I243)&lt;Q$301,0,10-(Q$302-LOG('Datos de Indicador'!I243))/(Q$302-Q$301)*10))),1))</f>
        <v>10</v>
      </c>
      <c r="R240" s="153">
        <f>IF('Datos de Indicador'!I243="No dato","x",IF('Datos de Indicador'!I243="No dato","x",( 'Datos de Indicador'!I243)/'Datos de Indicador'!AX243))</f>
        <v>9.549583251451577E-3</v>
      </c>
      <c r="S240" s="154">
        <f t="shared" si="58"/>
        <v>10</v>
      </c>
      <c r="T240" s="289">
        <f>IF('Datos de Indicador'!J243="No dato","x",ROUND(IF('Datos de Indicador'!J243=0,0,IF(LOG('Datos de Indicador'!J243)&gt;T$302,10,IF(LOG('Datos de Indicador'!J243)&lt;T$301,0,10-(T$302-LOG('Datos de Indicador'!J243))/(T$302-T$301)*10))),1))</f>
        <v>10</v>
      </c>
      <c r="U240" s="307">
        <f>IF('Datos de Indicador'!J243="No dato","x",IF('Datos de Indicador'!J243="No dato","x", ('Datos de Indicador'!J243)/'Datos de Indicador'!AX243))</f>
        <v>3.2048717080574015E-4</v>
      </c>
      <c r="V240" s="289">
        <f t="shared" si="59"/>
        <v>10</v>
      </c>
      <c r="W240" s="292">
        <f t="shared" si="60"/>
        <v>10</v>
      </c>
      <c r="X240" s="289">
        <f>IF('Datos de Indicador'!K243="No dato","x",ROUND(IF('Datos de Indicador'!K243=0,0,IF(LOG('Datos de Indicador'!K243)&gt;X$302,10,IF(LOG('Datos de Indicador'!K243)&lt;X$301,0,10-(X$302-LOG('Datos de Indicador'!K243))/(X$302-X$301)*10))),1))</f>
        <v>10</v>
      </c>
      <c r="Y240" s="310">
        <f>IF('Datos de Indicador'!K243="No dato","x",IF('Datos de Indicador'!K243="No dato","x", ('Datos de Indicador'!K243)/'Datos de Indicador'!AX243))</f>
        <v>1.5920844985617924E-5</v>
      </c>
      <c r="Z240" s="289">
        <f t="shared" si="61"/>
        <v>10</v>
      </c>
      <c r="AA240" s="291">
        <f t="shared" si="62"/>
        <v>10</v>
      </c>
      <c r="AB240" s="155">
        <f t="shared" si="63"/>
        <v>10</v>
      </c>
      <c r="AC240" s="155">
        <v>0</v>
      </c>
      <c r="AD240" s="155">
        <f t="shared" si="64"/>
        <v>0</v>
      </c>
      <c r="AE240" s="155">
        <v>-0.44172000885009799</v>
      </c>
      <c r="AF240" s="155">
        <f t="shared" si="65"/>
        <v>0.44172000885009799</v>
      </c>
      <c r="AG240" s="155">
        <f t="shared" si="66"/>
        <v>4.794909915077989</v>
      </c>
      <c r="AH240" s="159">
        <f t="shared" si="67"/>
        <v>5.7991516525129976</v>
      </c>
      <c r="AI240" s="12"/>
      <c r="AJ240" s="12"/>
      <c r="AK240" s="12"/>
    </row>
    <row r="241" spans="1:37">
      <c r="A241" s="48" t="s">
        <v>294</v>
      </c>
      <c r="B241" s="46" t="s">
        <v>305</v>
      </c>
      <c r="C241" s="160">
        <v>1512</v>
      </c>
      <c r="D241" s="285">
        <f>IF('Datos de Indicador'!E244="No dato","x",ROUND(IF('Datos de Indicador'!E244=0,0,IF(LOG('Datos de Indicador'!E244)&gt;D$302,10,IF(LOG('Datos de Indicador'!E244)&lt;D$301,0,10-(D$302-LOG('Datos de Indicador'!E244))/(D$302-D$301)*10))),1))</f>
        <v>10</v>
      </c>
      <c r="E241" s="153">
        <f>IF('Datos de Indicador'!E244="No dato","x",IF('Datos de Indicador'!E244="No dato","x", ('Datos de Indicador'!E244)/'Datos de Indicador'!AX244))</f>
        <v>4.3922932822070394E-4</v>
      </c>
      <c r="F241" s="154">
        <f t="shared" si="51"/>
        <v>10</v>
      </c>
      <c r="G241" s="155">
        <f t="shared" si="52"/>
        <v>10</v>
      </c>
      <c r="H241" s="285">
        <f>IF('Datos de Indicador'!F244="No dato","x",ROUND(IF('Datos de Indicador'!F244=0,0,IF(LOG('Datos de Indicador'!F244*1/40)&gt;H$302,10,IF(LOG('Datos de Indicador'!F244*1/40)&lt;H$301,0,10-(H$302-LOG('Datos de Indicador'!F244*1/40))/(H$302-H$301)*10))),1))</f>
        <v>0</v>
      </c>
      <c r="I241" s="153">
        <f>IF('Datos de Indicador'!F244="No dato","x",IF('Datos de Indicador'!F244="No dato","x",( 'Datos de Indicador'!F244*1/40)/'Datos de Indicador'!AX244))</f>
        <v>0</v>
      </c>
      <c r="J241" s="154">
        <f t="shared" si="53"/>
        <v>0</v>
      </c>
      <c r="K241" s="156">
        <f t="shared" si="54"/>
        <v>0</v>
      </c>
      <c r="L241" s="286">
        <f>IF('Datos de Indicador'!G244="No dato","x",ROUND(IF('Datos de Indicador'!G244=0,0,IF(LOG('Datos de Indicador'!G244)&gt;L$302,10,IF(LOG('Datos de Indicador'!G244)&lt;L$301,0,10-(L$302-LOG('Datos de Indicador'!G244))/(L$302-L$301)*10))),1))</f>
        <v>0</v>
      </c>
      <c r="M241" s="157">
        <f>IF('Datos de Indicador'!G244="No dato","x",IF('Datos de Indicador'!G244="No dato","x", 'Datos de Indicador'!G244/'Datos de Indicador'!AX244))</f>
        <v>0</v>
      </c>
      <c r="N241" s="158">
        <f t="shared" si="55"/>
        <v>0</v>
      </c>
      <c r="O241" s="156">
        <f t="shared" si="56"/>
        <v>0</v>
      </c>
      <c r="P241" s="155">
        <f t="shared" si="57"/>
        <v>0</v>
      </c>
      <c r="Q241" s="285">
        <f>IF('Datos de Indicador'!I244="No dato","x",ROUND(IF('Datos de Indicador'!I244=0,0,IF(LOG('Datos de Indicador'!I244)&gt;Q$302,10,IF(LOG('Datos de Indicador'!I244)&lt;Q$301,0,10-(Q$302-LOG('Datos de Indicador'!I244))/(Q$302-Q$301)*10))),1))</f>
        <v>0</v>
      </c>
      <c r="R241" s="153">
        <f>IF('Datos de Indicador'!I244="No dato","x",IF('Datos de Indicador'!I244="No dato","x",( 'Datos de Indicador'!I244)/'Datos de Indicador'!AX244))</f>
        <v>0</v>
      </c>
      <c r="S241" s="154">
        <f t="shared" si="58"/>
        <v>0</v>
      </c>
      <c r="T241" s="289">
        <f>IF('Datos de Indicador'!J244="No dato","x",ROUND(IF('Datos de Indicador'!J244=0,0,IF(LOG('Datos de Indicador'!J244)&gt;T$302,10,IF(LOG('Datos de Indicador'!J244)&lt;T$301,0,10-(T$302-LOG('Datos de Indicador'!J244))/(T$302-T$301)*10))),1))</f>
        <v>10</v>
      </c>
      <c r="U241" s="307">
        <f>IF('Datos de Indicador'!J244="No dato","x",IF('Datos de Indicador'!J244="No dato","x", ('Datos de Indicador'!J244)/'Datos de Indicador'!AX244))</f>
        <v>3.6308892417364486E-4</v>
      </c>
      <c r="V241" s="289">
        <f t="shared" si="59"/>
        <v>10</v>
      </c>
      <c r="W241" s="292">
        <f t="shared" si="60"/>
        <v>10</v>
      </c>
      <c r="X241" s="289">
        <f>IF('Datos de Indicador'!K244="No dato","x",ROUND(IF('Datos de Indicador'!K244=0,0,IF(LOG('Datos de Indicador'!K244)&gt;X$302,10,IF(LOG('Datos de Indicador'!K244)&lt;X$301,0,10-(X$302-LOG('Datos de Indicador'!K244))/(X$302-X$301)*10))),1))</f>
        <v>10</v>
      </c>
      <c r="Y241" s="310">
        <f>IF('Datos de Indicador'!K244="No dato","x",IF('Datos de Indicador'!K244="No dato","x", ('Datos de Indicador'!K244)/'Datos de Indicador'!AX244))</f>
        <v>1.6810266469406917E-5</v>
      </c>
      <c r="Z241" s="289">
        <f t="shared" si="61"/>
        <v>10</v>
      </c>
      <c r="AA241" s="291">
        <f t="shared" si="62"/>
        <v>10</v>
      </c>
      <c r="AB241" s="155">
        <f t="shared" si="63"/>
        <v>0</v>
      </c>
      <c r="AC241" s="155">
        <v>0</v>
      </c>
      <c r="AD241" s="155">
        <f t="shared" si="64"/>
        <v>0</v>
      </c>
      <c r="AE241" s="155">
        <v>-0.44007998704910301</v>
      </c>
      <c r="AF241" s="155">
        <f t="shared" si="65"/>
        <v>0.44007998704910301</v>
      </c>
      <c r="AG241" s="155">
        <f t="shared" si="66"/>
        <v>4.7547723284198575</v>
      </c>
      <c r="AH241" s="159">
        <f t="shared" si="67"/>
        <v>5.7924620547366432</v>
      </c>
      <c r="AI241" s="12"/>
      <c r="AJ241" s="12"/>
      <c r="AK241" s="12"/>
    </row>
    <row r="242" spans="1:37">
      <c r="A242" s="48" t="s">
        <v>294</v>
      </c>
      <c r="B242" s="46" t="s">
        <v>42</v>
      </c>
      <c r="C242" s="160">
        <v>1513</v>
      </c>
      <c r="D242" s="285">
        <f>IF('Datos de Indicador'!E245="No dato","x",ROUND(IF('Datos de Indicador'!E245=0,0,IF(LOG('Datos de Indicador'!E245)&gt;D$302,10,IF(LOG('Datos de Indicador'!E245)&lt;D$301,0,10-(D$302-LOG('Datos de Indicador'!E245))/(D$302-D$301)*10))),1))</f>
        <v>10</v>
      </c>
      <c r="E242" s="153">
        <f>IF('Datos de Indicador'!E245="No dato","x",IF('Datos de Indicador'!E245="No dato","x", ('Datos de Indicador'!E245)/'Datos de Indicador'!AX245))</f>
        <v>2.1569348902095439E-2</v>
      </c>
      <c r="F242" s="154">
        <f t="shared" si="51"/>
        <v>10</v>
      </c>
      <c r="G242" s="155">
        <f t="shared" si="52"/>
        <v>10</v>
      </c>
      <c r="H242" s="285">
        <f>IF('Datos de Indicador'!F245="No dato","x",ROUND(IF('Datos de Indicador'!F245=0,0,IF(LOG('Datos de Indicador'!F245*1/40)&gt;H$302,10,IF(LOG('Datos de Indicador'!F245*1/40)&lt;H$301,0,10-(H$302-LOG('Datos de Indicador'!F245*1/40))/(H$302-H$301)*10))),1))</f>
        <v>0</v>
      </c>
      <c r="I242" s="153">
        <f>IF('Datos de Indicador'!F245="No dato","x",IF('Datos de Indicador'!F245="No dato","x",( 'Datos de Indicador'!F245*1/40)/'Datos de Indicador'!AX245))</f>
        <v>0</v>
      </c>
      <c r="J242" s="154">
        <f t="shared" si="53"/>
        <v>0</v>
      </c>
      <c r="K242" s="156">
        <f t="shared" si="54"/>
        <v>0</v>
      </c>
      <c r="L242" s="286">
        <f>IF('Datos de Indicador'!G245="No dato","x",ROUND(IF('Datos de Indicador'!G245=0,0,IF(LOG('Datos de Indicador'!G245)&gt;L$302,10,IF(LOG('Datos de Indicador'!G245)&lt;L$301,0,10-(L$302-LOG('Datos de Indicador'!G245))/(L$302-L$301)*10))),1))</f>
        <v>0</v>
      </c>
      <c r="M242" s="157">
        <f>IF('Datos de Indicador'!G245="No dato","x",IF('Datos de Indicador'!G245="No dato","x", 'Datos de Indicador'!G245/'Datos de Indicador'!AX245))</f>
        <v>0</v>
      </c>
      <c r="N242" s="158">
        <f t="shared" si="55"/>
        <v>0</v>
      </c>
      <c r="O242" s="156">
        <f t="shared" si="56"/>
        <v>0</v>
      </c>
      <c r="P242" s="155">
        <f t="shared" si="57"/>
        <v>0</v>
      </c>
      <c r="Q242" s="285">
        <f>IF('Datos de Indicador'!I245="No dato","x",ROUND(IF('Datos de Indicador'!I245=0,0,IF(LOG('Datos de Indicador'!I245)&gt;Q$302,10,IF(LOG('Datos de Indicador'!I245)&lt;Q$301,0,10-(Q$302-LOG('Datos de Indicador'!I245))/(Q$302-Q$301)*10))),1))</f>
        <v>0</v>
      </c>
      <c r="R242" s="153">
        <f>IF('Datos de Indicador'!I245="No dato","x",IF('Datos de Indicador'!I245="No dato","x",( 'Datos de Indicador'!I245)/'Datos de Indicador'!AX245))</f>
        <v>0</v>
      </c>
      <c r="S242" s="154">
        <f t="shared" si="58"/>
        <v>0</v>
      </c>
      <c r="T242" s="289">
        <f>IF('Datos de Indicador'!J245="No dato","x",ROUND(IF('Datos de Indicador'!J245=0,0,IF(LOG('Datos de Indicador'!J245)&gt;T$302,10,IF(LOG('Datos de Indicador'!J245)&lt;T$301,0,10-(T$302-LOG('Datos de Indicador'!J245))/(T$302-T$301)*10))),1))</f>
        <v>10</v>
      </c>
      <c r="U242" s="307">
        <f>IF('Datos de Indicador'!J245="No dato","x",IF('Datos de Indicador'!J245="No dato","x", ('Datos de Indicador'!J245)/'Datos de Indicador'!AX245))</f>
        <v>3.2412529724486992E-4</v>
      </c>
      <c r="V242" s="289">
        <f t="shared" si="59"/>
        <v>10</v>
      </c>
      <c r="W242" s="292">
        <f t="shared" si="60"/>
        <v>10</v>
      </c>
      <c r="X242" s="289">
        <f>IF('Datos de Indicador'!K245="No dato","x",ROUND(IF('Datos de Indicador'!K245=0,0,IF(LOG('Datos de Indicador'!K245)&gt;X$302,10,IF(LOG('Datos de Indicador'!K245)&lt;X$301,0,10-(X$302-LOG('Datos de Indicador'!K245))/(X$302-X$301)*10))),1))</f>
        <v>10</v>
      </c>
      <c r="Y242" s="310">
        <f>IF('Datos de Indicador'!K245="No dato","x",IF('Datos de Indicador'!K245="No dato","x", ('Datos de Indicador'!K245)/'Datos de Indicador'!AX245))</f>
        <v>1.6003898869851963E-5</v>
      </c>
      <c r="Z242" s="289">
        <f t="shared" si="61"/>
        <v>10</v>
      </c>
      <c r="AA242" s="291">
        <f t="shared" si="62"/>
        <v>10</v>
      </c>
      <c r="AB242" s="155">
        <f t="shared" si="63"/>
        <v>0</v>
      </c>
      <c r="AC242" s="155">
        <v>0</v>
      </c>
      <c r="AD242" s="155">
        <f t="shared" si="64"/>
        <v>0</v>
      </c>
      <c r="AE242" s="155">
        <v>-0.46060001850128202</v>
      </c>
      <c r="AF242" s="155">
        <f t="shared" si="65"/>
        <v>0.46060001850128202</v>
      </c>
      <c r="AG242" s="155">
        <f t="shared" si="66"/>
        <v>5.2569757382402269</v>
      </c>
      <c r="AH242" s="159">
        <f t="shared" si="67"/>
        <v>5.8761626230400381</v>
      </c>
      <c r="AI242" s="12"/>
      <c r="AJ242" s="12"/>
      <c r="AK242" s="12"/>
    </row>
    <row r="243" spans="1:37">
      <c r="A243" s="48" t="s">
        <v>294</v>
      </c>
      <c r="B243" s="46" t="s">
        <v>306</v>
      </c>
      <c r="C243" s="160">
        <v>1514</v>
      </c>
      <c r="D243" s="285">
        <f>IF('Datos de Indicador'!E246="No dato","x",ROUND(IF('Datos de Indicador'!E246=0,0,IF(LOG('Datos de Indicador'!E246)&gt;D$302,10,IF(LOG('Datos de Indicador'!E246)&lt;D$301,0,10-(D$302-LOG('Datos de Indicador'!E246))/(D$302-D$301)*10))),1))</f>
        <v>10</v>
      </c>
      <c r="E243" s="153">
        <f>IF('Datos de Indicador'!E246="No dato","x",IF('Datos de Indicador'!E246="No dato","x", ('Datos de Indicador'!E246)/'Datos de Indicador'!AX246))</f>
        <v>3.7656416201678321E-3</v>
      </c>
      <c r="F243" s="154">
        <f t="shared" si="51"/>
        <v>10</v>
      </c>
      <c r="G243" s="155">
        <f t="shared" si="52"/>
        <v>10</v>
      </c>
      <c r="H243" s="285">
        <f>IF('Datos de Indicador'!F246="No dato","x",ROUND(IF('Datos de Indicador'!F246=0,0,IF(LOG('Datos de Indicador'!F246*1/40)&gt;H$302,10,IF(LOG('Datos de Indicador'!F246*1/40)&lt;H$301,0,10-(H$302-LOG('Datos de Indicador'!F246*1/40))/(H$302-H$301)*10))),1))</f>
        <v>0</v>
      </c>
      <c r="I243" s="153">
        <f>IF('Datos de Indicador'!F246="No dato","x",IF('Datos de Indicador'!F246="No dato","x",( 'Datos de Indicador'!F246*1/40)/'Datos de Indicador'!AX246))</f>
        <v>0</v>
      </c>
      <c r="J243" s="154">
        <f t="shared" si="53"/>
        <v>0</v>
      </c>
      <c r="K243" s="156">
        <f t="shared" si="54"/>
        <v>0</v>
      </c>
      <c r="L243" s="286">
        <f>IF('Datos de Indicador'!G246="No dato","x",ROUND(IF('Datos de Indicador'!G246=0,0,IF(LOG('Datos de Indicador'!G246)&gt;L$302,10,IF(LOG('Datos de Indicador'!G246)&lt;L$301,0,10-(L$302-LOG('Datos de Indicador'!G246))/(L$302-L$301)*10))),1))</f>
        <v>0</v>
      </c>
      <c r="M243" s="157">
        <f>IF('Datos de Indicador'!G246="No dato","x",IF('Datos de Indicador'!G246="No dato","x", 'Datos de Indicador'!G246/'Datos de Indicador'!AX246))</f>
        <v>0</v>
      </c>
      <c r="N243" s="158">
        <f t="shared" si="55"/>
        <v>0</v>
      </c>
      <c r="O243" s="156">
        <f t="shared" si="56"/>
        <v>0</v>
      </c>
      <c r="P243" s="155">
        <f t="shared" si="57"/>
        <v>0</v>
      </c>
      <c r="Q243" s="285">
        <f>IF('Datos de Indicador'!I246="No dato","x",ROUND(IF('Datos de Indicador'!I246=0,0,IF(LOG('Datos de Indicador'!I246)&gt;Q$302,10,IF(LOG('Datos de Indicador'!I246)&lt;Q$301,0,10-(Q$302-LOG('Datos de Indicador'!I246))/(Q$302-Q$301)*10))),1))</f>
        <v>10</v>
      </c>
      <c r="R243" s="153">
        <f>IF('Datos de Indicador'!I246="No dato","x",IF('Datos de Indicador'!I246="No dato","x",( 'Datos de Indicador'!I246)/'Datos de Indicador'!AX246))</f>
        <v>3.0816215279954691E-3</v>
      </c>
      <c r="S243" s="154">
        <f t="shared" si="58"/>
        <v>10</v>
      </c>
      <c r="T243" s="289">
        <f>IF('Datos de Indicador'!J246="No dato","x",ROUND(IF('Datos de Indicador'!J246=0,0,IF(LOG('Datos de Indicador'!J246)&gt;T$302,10,IF(LOG('Datos de Indicador'!J246)&lt;T$301,0,10-(T$302-LOG('Datos de Indicador'!J246))/(T$302-T$301)*10))),1))</f>
        <v>10</v>
      </c>
      <c r="U243" s="307">
        <f>IF('Datos de Indicador'!J246="No dato","x",IF('Datos de Indicador'!J246="No dato","x", ('Datos de Indicador'!J246)/'Datos de Indicador'!AX246))</f>
        <v>3.0326343719814722E-4</v>
      </c>
      <c r="V243" s="289">
        <f t="shared" si="59"/>
        <v>10</v>
      </c>
      <c r="W243" s="292">
        <f t="shared" si="60"/>
        <v>10</v>
      </c>
      <c r="X243" s="289">
        <f>IF('Datos de Indicador'!K246="No dato","x",ROUND(IF('Datos de Indicador'!K246=0,0,IF(LOG('Datos de Indicador'!K246)&gt;X$302,10,IF(LOG('Datos de Indicador'!K246)&lt;X$301,0,10-(X$302-LOG('Datos de Indicador'!K246))/(X$302-X$301)*10))),1))</f>
        <v>10</v>
      </c>
      <c r="Y243" s="310">
        <f>IF('Datos de Indicador'!K246="No dato","x",IF('Datos de Indicador'!K246="No dato","x", ('Datos de Indicador'!K246)/'Datos de Indicador'!AX246))</f>
        <v>1.5601203433489782E-5</v>
      </c>
      <c r="Z243" s="289">
        <f t="shared" si="61"/>
        <v>10</v>
      </c>
      <c r="AA243" s="291">
        <f t="shared" si="62"/>
        <v>10</v>
      </c>
      <c r="AB243" s="155">
        <f t="shared" si="63"/>
        <v>10</v>
      </c>
      <c r="AC243" s="155">
        <v>0</v>
      </c>
      <c r="AD243" s="155">
        <f t="shared" si="64"/>
        <v>0</v>
      </c>
      <c r="AE243" s="155">
        <v>-0.57300001382827803</v>
      </c>
      <c r="AF243" s="155">
        <f t="shared" si="65"/>
        <v>0.57300001382827803</v>
      </c>
      <c r="AG243" s="155">
        <f t="shared" si="66"/>
        <v>8.007832190315348</v>
      </c>
      <c r="AH243" s="159">
        <f t="shared" si="67"/>
        <v>6.3346386983858913</v>
      </c>
      <c r="AI243" s="12"/>
      <c r="AJ243" s="12"/>
      <c r="AK243" s="12"/>
    </row>
    <row r="244" spans="1:37">
      <c r="A244" s="48" t="s">
        <v>294</v>
      </c>
      <c r="B244" s="46" t="s">
        <v>307</v>
      </c>
      <c r="C244" s="160">
        <v>1515</v>
      </c>
      <c r="D244" s="285">
        <f>IF('Datos de Indicador'!E247="No dato","x",ROUND(IF('Datos de Indicador'!E247=0,0,IF(LOG('Datos de Indicador'!E247)&gt;D$302,10,IF(LOG('Datos de Indicador'!E247)&lt;D$301,0,10-(D$302-LOG('Datos de Indicador'!E247))/(D$302-D$301)*10))),1))</f>
        <v>10</v>
      </c>
      <c r="E244" s="153">
        <f>IF('Datos de Indicador'!E247="No dato","x",IF('Datos de Indicador'!E247="No dato","x", ('Datos de Indicador'!E247)/'Datos de Indicador'!AX247))</f>
        <v>6.0773595782659731E-4</v>
      </c>
      <c r="F244" s="154">
        <f t="shared" si="51"/>
        <v>10</v>
      </c>
      <c r="G244" s="155">
        <f t="shared" si="52"/>
        <v>10</v>
      </c>
      <c r="H244" s="285">
        <f>IF('Datos de Indicador'!F247="No dato","x",ROUND(IF('Datos de Indicador'!F247=0,0,IF(LOG('Datos de Indicador'!F247*1/40)&gt;H$302,10,IF(LOG('Datos de Indicador'!F247*1/40)&lt;H$301,0,10-(H$302-LOG('Datos de Indicador'!F247*1/40))/(H$302-H$301)*10))),1))</f>
        <v>0</v>
      </c>
      <c r="I244" s="153">
        <f>IF('Datos de Indicador'!F247="No dato","x",IF('Datos de Indicador'!F247="No dato","x",( 'Datos de Indicador'!F247*1/40)/'Datos de Indicador'!AX247))</f>
        <v>0</v>
      </c>
      <c r="J244" s="154">
        <f t="shared" si="53"/>
        <v>0</v>
      </c>
      <c r="K244" s="156">
        <f t="shared" si="54"/>
        <v>0</v>
      </c>
      <c r="L244" s="286">
        <f>IF('Datos de Indicador'!G247="No dato","x",ROUND(IF('Datos de Indicador'!G247=0,0,IF(LOG('Datos de Indicador'!G247)&gt;L$302,10,IF(LOG('Datos de Indicador'!G247)&lt;L$301,0,10-(L$302-LOG('Datos de Indicador'!G247))/(L$302-L$301)*10))),1))</f>
        <v>0</v>
      </c>
      <c r="M244" s="157">
        <f>IF('Datos de Indicador'!G247="No dato","x",IF('Datos de Indicador'!G247="No dato","x", 'Datos de Indicador'!G247/'Datos de Indicador'!AX247))</f>
        <v>0</v>
      </c>
      <c r="N244" s="158">
        <f t="shared" si="55"/>
        <v>0</v>
      </c>
      <c r="O244" s="156">
        <f t="shared" si="56"/>
        <v>0</v>
      </c>
      <c r="P244" s="155">
        <f t="shared" si="57"/>
        <v>0</v>
      </c>
      <c r="Q244" s="285">
        <f>IF('Datos de Indicador'!I247="No dato","x",ROUND(IF('Datos de Indicador'!I247=0,0,IF(LOG('Datos de Indicador'!I247)&gt;Q$302,10,IF(LOG('Datos de Indicador'!I247)&lt;Q$301,0,10-(Q$302-LOG('Datos de Indicador'!I247))/(Q$302-Q$301)*10))),1))</f>
        <v>0</v>
      </c>
      <c r="R244" s="153">
        <f>IF('Datos de Indicador'!I247="No dato","x",IF('Datos de Indicador'!I247="No dato","x",( 'Datos de Indicador'!I247)/'Datos de Indicador'!AX247))</f>
        <v>0</v>
      </c>
      <c r="S244" s="154">
        <f t="shared" si="58"/>
        <v>0</v>
      </c>
      <c r="T244" s="289">
        <f>IF('Datos de Indicador'!J247="No dato","x",ROUND(IF('Datos de Indicador'!J247=0,0,IF(LOG('Datos de Indicador'!J247)&gt;T$302,10,IF(LOG('Datos de Indicador'!J247)&lt;T$301,0,10-(T$302-LOG('Datos de Indicador'!J247))/(T$302-T$301)*10))),1))</f>
        <v>10</v>
      </c>
      <c r="U244" s="307">
        <f>IF('Datos de Indicador'!J247="No dato","x",IF('Datos de Indicador'!J247="No dato","x", ('Datos de Indicador'!J247)/'Datos de Indicador'!AX247))</f>
        <v>3.0911187203511669E-4</v>
      </c>
      <c r="V244" s="289">
        <f t="shared" si="59"/>
        <v>10</v>
      </c>
      <c r="W244" s="292">
        <f t="shared" si="60"/>
        <v>10</v>
      </c>
      <c r="X244" s="289">
        <f>IF('Datos de Indicador'!K247="No dato","x",ROUND(IF('Datos de Indicador'!K247=0,0,IF(LOG('Datos de Indicador'!K247)&gt;X$302,10,IF(LOG('Datos de Indicador'!K247)&lt;X$301,0,10-(X$302-LOG('Datos de Indicador'!K247))/(X$302-X$301)*10))),1))</f>
        <v>10</v>
      </c>
      <c r="Y244" s="310">
        <f>IF('Datos de Indicador'!K247="No dato","x",IF('Datos de Indicador'!K247="No dato","x", ('Datos de Indicador'!K247)/'Datos de Indicador'!AX247))</f>
        <v>1.5725846589478465E-5</v>
      </c>
      <c r="Z244" s="289">
        <f t="shared" si="61"/>
        <v>10</v>
      </c>
      <c r="AA244" s="291">
        <f t="shared" si="62"/>
        <v>10</v>
      </c>
      <c r="AB244" s="155">
        <f t="shared" si="63"/>
        <v>0</v>
      </c>
      <c r="AC244" s="155">
        <v>0</v>
      </c>
      <c r="AD244" s="155">
        <f t="shared" si="64"/>
        <v>0</v>
      </c>
      <c r="AE244" s="155">
        <v>-0.47620001435279802</v>
      </c>
      <c r="AF244" s="155">
        <f t="shared" si="65"/>
        <v>0.47620001435279802</v>
      </c>
      <c r="AG244" s="155">
        <f t="shared" si="66"/>
        <v>5.6387671174626517</v>
      </c>
      <c r="AH244" s="159">
        <f t="shared" si="67"/>
        <v>5.9397945195771085</v>
      </c>
      <c r="AI244" s="12"/>
      <c r="AJ244" s="12"/>
      <c r="AK244" s="12"/>
    </row>
    <row r="245" spans="1:37">
      <c r="A245" s="48" t="s">
        <v>294</v>
      </c>
      <c r="B245" s="46" t="s">
        <v>308</v>
      </c>
      <c r="C245" s="160">
        <v>1516</v>
      </c>
      <c r="D245" s="285">
        <f>IF('Datos de Indicador'!E248="No dato","x",ROUND(IF('Datos de Indicador'!E248=0,0,IF(LOG('Datos de Indicador'!E248)&gt;D$302,10,IF(LOG('Datos de Indicador'!E248)&lt;D$301,0,10-(D$302-LOG('Datos de Indicador'!E248))/(D$302-D$301)*10))),1))</f>
        <v>10</v>
      </c>
      <c r="E245" s="153">
        <f>IF('Datos de Indicador'!E248="No dato","x",IF('Datos de Indicador'!E248="No dato","x", ('Datos de Indicador'!E248)/'Datos de Indicador'!AX248))</f>
        <v>1.3259943963476811E-4</v>
      </c>
      <c r="F245" s="154">
        <f t="shared" si="51"/>
        <v>10</v>
      </c>
      <c r="G245" s="155">
        <f t="shared" si="52"/>
        <v>10</v>
      </c>
      <c r="H245" s="285">
        <f>IF('Datos de Indicador'!F248="No dato","x",ROUND(IF('Datos de Indicador'!F248=0,0,IF(LOG('Datos de Indicador'!F248*1/40)&gt;H$302,10,IF(LOG('Datos de Indicador'!F248*1/40)&lt;H$301,0,10-(H$302-LOG('Datos de Indicador'!F248*1/40))/(H$302-H$301)*10))),1))</f>
        <v>0</v>
      </c>
      <c r="I245" s="153">
        <f>IF('Datos de Indicador'!F248="No dato","x",IF('Datos de Indicador'!F248="No dato","x",( 'Datos de Indicador'!F248*1/40)/'Datos de Indicador'!AX248))</f>
        <v>0</v>
      </c>
      <c r="J245" s="154">
        <f t="shared" si="53"/>
        <v>0</v>
      </c>
      <c r="K245" s="156">
        <f t="shared" si="54"/>
        <v>0</v>
      </c>
      <c r="L245" s="286">
        <f>IF('Datos de Indicador'!G248="No dato","x",ROUND(IF('Datos de Indicador'!G248=0,0,IF(LOG('Datos de Indicador'!G248)&gt;L$302,10,IF(LOG('Datos de Indicador'!G248)&lt;L$301,0,10-(L$302-LOG('Datos de Indicador'!G248))/(L$302-L$301)*10))),1))</f>
        <v>0</v>
      </c>
      <c r="M245" s="157">
        <f>IF('Datos de Indicador'!G248="No dato","x",IF('Datos de Indicador'!G248="No dato","x", 'Datos de Indicador'!G248/'Datos de Indicador'!AX248))</f>
        <v>0</v>
      </c>
      <c r="N245" s="158">
        <f t="shared" si="55"/>
        <v>0</v>
      </c>
      <c r="O245" s="156">
        <f t="shared" si="56"/>
        <v>0</v>
      </c>
      <c r="P245" s="155">
        <f t="shared" si="57"/>
        <v>0</v>
      </c>
      <c r="Q245" s="285">
        <f>IF('Datos de Indicador'!I248="No dato","x",ROUND(IF('Datos de Indicador'!I248=0,0,IF(LOG('Datos de Indicador'!I248)&gt;Q$302,10,IF(LOG('Datos de Indicador'!I248)&lt;Q$301,0,10-(Q$302-LOG('Datos de Indicador'!I248))/(Q$302-Q$301)*10))),1))</f>
        <v>10</v>
      </c>
      <c r="R245" s="153">
        <f>IF('Datos de Indicador'!I248="No dato","x",IF('Datos de Indicador'!I248="No dato","x",( 'Datos de Indicador'!I248)/'Datos de Indicador'!AX248))</f>
        <v>8.4863641366251588E-3</v>
      </c>
      <c r="S245" s="154">
        <f t="shared" si="58"/>
        <v>10</v>
      </c>
      <c r="T245" s="289">
        <f>IF('Datos de Indicador'!J248="No dato","x",ROUND(IF('Datos de Indicador'!J248=0,0,IF(LOG('Datos de Indicador'!J248)&gt;T$302,10,IF(LOG('Datos de Indicador'!J248)&lt;T$301,0,10-(T$302-LOG('Datos de Indicador'!J248))/(T$302-T$301)*10))),1))</f>
        <v>10</v>
      </c>
      <c r="U245" s="307">
        <f>IF('Datos de Indicador'!J248="No dato","x",IF('Datos de Indicador'!J248="No dato","x", ('Datos de Indicador'!J248)/'Datos de Indicador'!AX248))</f>
        <v>3.2225641814437691E-4</v>
      </c>
      <c r="V245" s="289">
        <f t="shared" si="59"/>
        <v>10</v>
      </c>
      <c r="W245" s="292">
        <f t="shared" si="60"/>
        <v>10</v>
      </c>
      <c r="X245" s="289">
        <f>IF('Datos de Indicador'!K248="No dato","x",ROUND(IF('Datos de Indicador'!K248=0,0,IF(LOG('Datos de Indicador'!K248)&gt;X$302,10,IF(LOG('Datos de Indicador'!K248)&lt;X$301,0,10-(X$302-LOG('Datos de Indicador'!K248))/(X$302-X$301)*10))),1))</f>
        <v>10</v>
      </c>
      <c r="Y245" s="310">
        <f>IF('Datos de Indicador'!K248="No dato","x",IF('Datos de Indicador'!K248="No dato","x", ('Datos de Indicador'!K248)/'Datos de Indicador'!AX248))</f>
        <v>1.5971006240893317E-5</v>
      </c>
      <c r="Z245" s="289">
        <f t="shared" si="61"/>
        <v>10</v>
      </c>
      <c r="AA245" s="291">
        <f t="shared" si="62"/>
        <v>10</v>
      </c>
      <c r="AB245" s="155">
        <f t="shared" si="63"/>
        <v>10</v>
      </c>
      <c r="AC245" s="155">
        <v>0</v>
      </c>
      <c r="AD245" s="155">
        <f t="shared" si="64"/>
        <v>0</v>
      </c>
      <c r="AE245" s="155">
        <v>-0.517799973487854</v>
      </c>
      <c r="AF245" s="155">
        <f t="shared" si="65"/>
        <v>0.517799973487854</v>
      </c>
      <c r="AG245" s="155">
        <f t="shared" si="66"/>
        <v>6.6568767326793807</v>
      </c>
      <c r="AH245" s="159">
        <f t="shared" si="67"/>
        <v>6.1094794554465635</v>
      </c>
      <c r="AI245" s="12"/>
      <c r="AJ245" s="12"/>
      <c r="AK245" s="12"/>
    </row>
    <row r="246" spans="1:37">
      <c r="A246" s="48" t="s">
        <v>294</v>
      </c>
      <c r="B246" s="46" t="s">
        <v>309</v>
      </c>
      <c r="C246" s="160">
        <v>1517</v>
      </c>
      <c r="D246" s="285">
        <f>IF('Datos de Indicador'!E249="No dato","x",ROUND(IF('Datos de Indicador'!E249=0,0,IF(LOG('Datos de Indicador'!E249)&gt;D$302,10,IF(LOG('Datos de Indicador'!E249)&lt;D$301,0,10-(D$302-LOG('Datos de Indicador'!E249))/(D$302-D$301)*10))),1))</f>
        <v>10</v>
      </c>
      <c r="E246" s="153">
        <f>IF('Datos de Indicador'!E249="No dato","x",IF('Datos de Indicador'!E249="No dato","x", ('Datos de Indicador'!E249)/'Datos de Indicador'!AX249))</f>
        <v>1.5446727170910412E-3</v>
      </c>
      <c r="F246" s="154">
        <f t="shared" si="51"/>
        <v>10</v>
      </c>
      <c r="G246" s="155">
        <f t="shared" si="52"/>
        <v>10</v>
      </c>
      <c r="H246" s="285">
        <f>IF('Datos de Indicador'!F249="No dato","x",ROUND(IF('Datos de Indicador'!F249=0,0,IF(LOG('Datos de Indicador'!F249*1/40)&gt;H$302,10,IF(LOG('Datos de Indicador'!F249*1/40)&lt;H$301,0,10-(H$302-LOG('Datos de Indicador'!F249*1/40))/(H$302-H$301)*10))),1))</f>
        <v>0</v>
      </c>
      <c r="I246" s="153">
        <f>IF('Datos de Indicador'!F249="No dato","x",IF('Datos de Indicador'!F249="No dato","x",( 'Datos de Indicador'!F249*1/40)/'Datos de Indicador'!AX249))</f>
        <v>0</v>
      </c>
      <c r="J246" s="154">
        <f t="shared" si="53"/>
        <v>0</v>
      </c>
      <c r="K246" s="156">
        <f t="shared" si="54"/>
        <v>0</v>
      </c>
      <c r="L246" s="286">
        <f>IF('Datos de Indicador'!G249="No dato","x",ROUND(IF('Datos de Indicador'!G249=0,0,IF(LOG('Datos de Indicador'!G249)&gt;L$302,10,IF(LOG('Datos de Indicador'!G249)&lt;L$301,0,10-(L$302-LOG('Datos de Indicador'!G249))/(L$302-L$301)*10))),1))</f>
        <v>0</v>
      </c>
      <c r="M246" s="157">
        <f>IF('Datos de Indicador'!G249="No dato","x",IF('Datos de Indicador'!G249="No dato","x", 'Datos de Indicador'!G249/'Datos de Indicador'!AX249))</f>
        <v>0</v>
      </c>
      <c r="N246" s="158">
        <f t="shared" si="55"/>
        <v>0</v>
      </c>
      <c r="O246" s="156">
        <f t="shared" si="56"/>
        <v>0</v>
      </c>
      <c r="P246" s="155">
        <f t="shared" si="57"/>
        <v>0</v>
      </c>
      <c r="Q246" s="285">
        <f>IF('Datos de Indicador'!I249="No dato","x",ROUND(IF('Datos de Indicador'!I249=0,0,IF(LOG('Datos de Indicador'!I249)&gt;Q$302,10,IF(LOG('Datos de Indicador'!I249)&lt;Q$301,0,10-(Q$302-LOG('Datos de Indicador'!I249))/(Q$302-Q$301)*10))),1))</f>
        <v>0</v>
      </c>
      <c r="R246" s="153">
        <f>IF('Datos de Indicador'!I249="No dato","x",IF('Datos de Indicador'!I249="No dato","x",( 'Datos de Indicador'!I249)/'Datos de Indicador'!AX249))</f>
        <v>0</v>
      </c>
      <c r="S246" s="154">
        <f t="shared" si="58"/>
        <v>0</v>
      </c>
      <c r="T246" s="289">
        <f>IF('Datos de Indicador'!J249="No dato","x",ROUND(IF('Datos de Indicador'!J249=0,0,IF(LOG('Datos de Indicador'!J249)&gt;T$302,10,IF(LOG('Datos de Indicador'!J249)&lt;T$301,0,10-(T$302-LOG('Datos de Indicador'!J249))/(T$302-T$301)*10))),1))</f>
        <v>10</v>
      </c>
      <c r="U246" s="307">
        <f>IF('Datos de Indicador'!J249="No dato","x",IF('Datos de Indicador'!J249="No dato","x", ('Datos de Indicador'!J249)/'Datos de Indicador'!AX249))</f>
        <v>3.2368910078930821E-4</v>
      </c>
      <c r="V246" s="289">
        <f t="shared" si="59"/>
        <v>10</v>
      </c>
      <c r="W246" s="292">
        <f t="shared" si="60"/>
        <v>10</v>
      </c>
      <c r="X246" s="289">
        <f>IF('Datos de Indicador'!K249="No dato","x",ROUND(IF('Datos de Indicador'!K249=0,0,IF(LOG('Datos de Indicador'!K249)&gt;X$302,10,IF(LOG('Datos de Indicador'!K249)&lt;X$301,0,10-(X$302-LOG('Datos de Indicador'!K249))/(X$302-X$301)*10))),1))</f>
        <v>10</v>
      </c>
      <c r="Y246" s="310">
        <f>IF('Datos de Indicador'!K249="No dato","x",IF('Datos de Indicador'!K249="No dato","x", ('Datos de Indicador'!K249)/'Datos de Indicador'!AX249))</f>
        <v>1.604025247379008E-5</v>
      </c>
      <c r="Z246" s="289">
        <f t="shared" si="61"/>
        <v>10</v>
      </c>
      <c r="AA246" s="291">
        <f t="shared" si="62"/>
        <v>10</v>
      </c>
      <c r="AB246" s="155">
        <f t="shared" si="63"/>
        <v>0</v>
      </c>
      <c r="AC246" s="155">
        <v>0</v>
      </c>
      <c r="AD246" s="155">
        <f t="shared" si="64"/>
        <v>0</v>
      </c>
      <c r="AE246" s="155">
        <v>-0.63735997676849399</v>
      </c>
      <c r="AF246" s="155">
        <f t="shared" si="65"/>
        <v>0.63735997676849399</v>
      </c>
      <c r="AG246" s="155">
        <f t="shared" si="66"/>
        <v>9.5829658795503523</v>
      </c>
      <c r="AH246" s="159">
        <f t="shared" si="67"/>
        <v>6.5971609799250581</v>
      </c>
      <c r="AI246" s="12"/>
      <c r="AJ246" s="12"/>
      <c r="AK246" s="12"/>
    </row>
    <row r="247" spans="1:37">
      <c r="A247" s="48" t="s">
        <v>294</v>
      </c>
      <c r="B247" s="46" t="s">
        <v>310</v>
      </c>
      <c r="C247" s="160">
        <v>1518</v>
      </c>
      <c r="D247" s="285">
        <f>IF('Datos de Indicador'!E250="No dato","x",ROUND(IF('Datos de Indicador'!E250=0,0,IF(LOG('Datos de Indicador'!E250)&gt;D$302,10,IF(LOG('Datos de Indicador'!E250)&lt;D$301,0,10-(D$302-LOG('Datos de Indicador'!E250))/(D$302-D$301)*10))),1))</f>
        <v>10</v>
      </c>
      <c r="E247" s="153">
        <f>IF('Datos de Indicador'!E250="No dato","x",IF('Datos de Indicador'!E250="No dato","x", ('Datos de Indicador'!E250)/'Datos de Indicador'!AX250))</f>
        <v>4.9047364738141398E-2</v>
      </c>
      <c r="F247" s="154">
        <f t="shared" si="51"/>
        <v>10</v>
      </c>
      <c r="G247" s="155">
        <f t="shared" si="52"/>
        <v>10</v>
      </c>
      <c r="H247" s="285">
        <f>IF('Datos de Indicador'!F250="No dato","x",ROUND(IF('Datos de Indicador'!F250=0,0,IF(LOG('Datos de Indicador'!F250*1/40)&gt;H$302,10,IF(LOG('Datos de Indicador'!F250*1/40)&lt;H$301,0,10-(H$302-LOG('Datos de Indicador'!F250*1/40))/(H$302-H$301)*10))),1))</f>
        <v>0</v>
      </c>
      <c r="I247" s="153">
        <f>IF('Datos de Indicador'!F250="No dato","x",IF('Datos de Indicador'!F250="No dato","x",( 'Datos de Indicador'!F250*1/40)/'Datos de Indicador'!AX250))</f>
        <v>0</v>
      </c>
      <c r="J247" s="154">
        <f t="shared" si="53"/>
        <v>0</v>
      </c>
      <c r="K247" s="156">
        <f t="shared" si="54"/>
        <v>0</v>
      </c>
      <c r="L247" s="286">
        <f>IF('Datos de Indicador'!G250="No dato","x",ROUND(IF('Datos de Indicador'!G250=0,0,IF(LOG('Datos de Indicador'!G250)&gt;L$302,10,IF(LOG('Datos de Indicador'!G250)&lt;L$301,0,10-(L$302-LOG('Datos de Indicador'!G250))/(L$302-L$301)*10))),1))</f>
        <v>0</v>
      </c>
      <c r="M247" s="157">
        <f>IF('Datos de Indicador'!G250="No dato","x",IF('Datos de Indicador'!G250="No dato","x", 'Datos de Indicador'!G250/'Datos de Indicador'!AX250))</f>
        <v>0</v>
      </c>
      <c r="N247" s="158">
        <f t="shared" si="55"/>
        <v>0</v>
      </c>
      <c r="O247" s="156">
        <f t="shared" si="56"/>
        <v>0</v>
      </c>
      <c r="P247" s="155">
        <f t="shared" si="57"/>
        <v>0</v>
      </c>
      <c r="Q247" s="285">
        <f>IF('Datos de Indicador'!I250="No dato","x",ROUND(IF('Datos de Indicador'!I250=0,0,IF(LOG('Datos de Indicador'!I250)&gt;Q$302,10,IF(LOG('Datos de Indicador'!I250)&lt;Q$301,0,10-(Q$302-LOG('Datos de Indicador'!I250))/(Q$302-Q$301)*10))),1))</f>
        <v>0</v>
      </c>
      <c r="R247" s="153">
        <f>IF('Datos de Indicador'!I250="No dato","x",IF('Datos de Indicador'!I250="No dato","x",( 'Datos de Indicador'!I250)/'Datos de Indicador'!AX250))</f>
        <v>0</v>
      </c>
      <c r="S247" s="154">
        <f t="shared" si="58"/>
        <v>0</v>
      </c>
      <c r="T247" s="289">
        <f>IF('Datos de Indicador'!J250="No dato","x",ROUND(IF('Datos de Indicador'!J250=0,0,IF(LOG('Datos de Indicador'!J250)&gt;T$302,10,IF(LOG('Datos de Indicador'!J250)&lt;T$301,0,10-(T$302-LOG('Datos de Indicador'!J250))/(T$302-T$301)*10))),1))</f>
        <v>10</v>
      </c>
      <c r="U247" s="307">
        <f>IF('Datos de Indicador'!J250="No dato","x",IF('Datos de Indicador'!J250="No dato","x", ('Datos de Indicador'!J250)/'Datos de Indicador'!AX250))</f>
        <v>3.4845173022669677E-4</v>
      </c>
      <c r="V247" s="289">
        <f t="shared" si="59"/>
        <v>10</v>
      </c>
      <c r="W247" s="292">
        <f t="shared" si="60"/>
        <v>10</v>
      </c>
      <c r="X247" s="289">
        <f>IF('Datos de Indicador'!K250="No dato","x",ROUND(IF('Datos de Indicador'!K250=0,0,IF(LOG('Datos de Indicador'!K250)&gt;X$302,10,IF(LOG('Datos de Indicador'!K250)&lt;X$301,0,10-(X$302-LOG('Datos de Indicador'!K250))/(X$302-X$301)*10))),1))</f>
        <v>10</v>
      </c>
      <c r="Y247" s="310">
        <f>IF('Datos de Indicador'!K250="No dato","x",IF('Datos de Indicador'!K250="No dato","x", ('Datos de Indicador'!K250)/'Datos de Indicador'!AX250))</f>
        <v>1.6500736057506481E-5</v>
      </c>
      <c r="Z247" s="289">
        <f t="shared" si="61"/>
        <v>10</v>
      </c>
      <c r="AA247" s="291">
        <f t="shared" si="62"/>
        <v>10</v>
      </c>
      <c r="AB247" s="155">
        <f t="shared" si="63"/>
        <v>0</v>
      </c>
      <c r="AC247" s="155">
        <v>2.4000000208616E-2</v>
      </c>
      <c r="AD247" s="155">
        <f t="shared" si="64"/>
        <v>5.1063830231097875E-3</v>
      </c>
      <c r="AE247" s="155">
        <v>-0.62224000692367598</v>
      </c>
      <c r="AF247" s="155">
        <f t="shared" si="65"/>
        <v>0.62224000692367598</v>
      </c>
      <c r="AG247" s="155">
        <f t="shared" si="66"/>
        <v>9.2129225669879631</v>
      </c>
      <c r="AH247" s="159">
        <f t="shared" si="67"/>
        <v>6.5363381583351794</v>
      </c>
      <c r="AI247" s="12"/>
      <c r="AJ247" s="12"/>
      <c r="AK247" s="12"/>
    </row>
    <row r="248" spans="1:37">
      <c r="A248" s="48" t="s">
        <v>294</v>
      </c>
      <c r="B248" s="46" t="s">
        <v>311</v>
      </c>
      <c r="C248" s="160">
        <v>1519</v>
      </c>
      <c r="D248" s="285">
        <f>IF('Datos de Indicador'!E251="No dato","x",ROUND(IF('Datos de Indicador'!E251=0,0,IF(LOG('Datos de Indicador'!E251)&gt;D$302,10,IF(LOG('Datos de Indicador'!E251)&lt;D$301,0,10-(D$302-LOG('Datos de Indicador'!E251))/(D$302-D$301)*10))),1))</f>
        <v>10</v>
      </c>
      <c r="E248" s="153">
        <f>IF('Datos de Indicador'!E251="No dato","x",IF('Datos de Indicador'!E251="No dato","x", ('Datos de Indicador'!E251)/'Datos de Indicador'!AX251))</f>
        <v>4.0591849989175506E-4</v>
      </c>
      <c r="F248" s="154">
        <f t="shared" si="51"/>
        <v>10</v>
      </c>
      <c r="G248" s="155">
        <f t="shared" si="52"/>
        <v>10</v>
      </c>
      <c r="H248" s="285">
        <f>IF('Datos de Indicador'!F251="No dato","x",ROUND(IF('Datos de Indicador'!F251=0,0,IF(LOG('Datos de Indicador'!F251*1/40)&gt;H$302,10,IF(LOG('Datos de Indicador'!F251*1/40)&lt;H$301,0,10-(H$302-LOG('Datos de Indicador'!F251*1/40))/(H$302-H$301)*10))),1))</f>
        <v>0</v>
      </c>
      <c r="I248" s="153">
        <f>IF('Datos de Indicador'!F251="No dato","x",IF('Datos de Indicador'!F251="No dato","x",( 'Datos de Indicador'!F251*1/40)/'Datos de Indicador'!AX251))</f>
        <v>0</v>
      </c>
      <c r="J248" s="154">
        <f t="shared" si="53"/>
        <v>0</v>
      </c>
      <c r="K248" s="156">
        <f t="shared" si="54"/>
        <v>0</v>
      </c>
      <c r="L248" s="286">
        <f>IF('Datos de Indicador'!G251="No dato","x",ROUND(IF('Datos de Indicador'!G251=0,0,IF(LOG('Datos de Indicador'!G251)&gt;L$302,10,IF(LOG('Datos de Indicador'!G251)&lt;L$301,0,10-(L$302-LOG('Datos de Indicador'!G251))/(L$302-L$301)*10))),1))</f>
        <v>0</v>
      </c>
      <c r="M248" s="157">
        <f>IF('Datos de Indicador'!G251="No dato","x",IF('Datos de Indicador'!G251="No dato","x", 'Datos de Indicador'!G251/'Datos de Indicador'!AX251))</f>
        <v>0</v>
      </c>
      <c r="N248" s="158">
        <f t="shared" si="55"/>
        <v>0</v>
      </c>
      <c r="O248" s="156">
        <f t="shared" si="56"/>
        <v>0</v>
      </c>
      <c r="P248" s="155">
        <f t="shared" si="57"/>
        <v>0</v>
      </c>
      <c r="Q248" s="285">
        <f>IF('Datos de Indicador'!I251="No dato","x",ROUND(IF('Datos de Indicador'!I251=0,0,IF(LOG('Datos de Indicador'!I251)&gt;Q$302,10,IF(LOG('Datos de Indicador'!I251)&lt;Q$301,0,10-(Q$302-LOG('Datos de Indicador'!I251))/(Q$302-Q$301)*10))),1))</f>
        <v>0</v>
      </c>
      <c r="R248" s="153">
        <f>IF('Datos de Indicador'!I251="No dato","x",IF('Datos de Indicador'!I251="No dato","x",( 'Datos de Indicador'!I251)/'Datos de Indicador'!AX251))</f>
        <v>0</v>
      </c>
      <c r="S248" s="154">
        <f t="shared" si="58"/>
        <v>0</v>
      </c>
      <c r="T248" s="289">
        <f>IF('Datos de Indicador'!J251="No dato","x",ROUND(IF('Datos de Indicador'!J251=0,0,IF(LOG('Datos de Indicador'!J251)&gt;T$302,10,IF(LOG('Datos de Indicador'!J251)&lt;T$301,0,10-(T$302-LOG('Datos de Indicador'!J251))/(T$302-T$301)*10))),1))</f>
        <v>10</v>
      </c>
      <c r="U248" s="307">
        <f>IF('Datos de Indicador'!J251="No dato","x",IF('Datos de Indicador'!J251="No dato","x", ('Datos de Indicador'!J251)/'Datos de Indicador'!AX251))</f>
        <v>3.2645214741294608E-4</v>
      </c>
      <c r="V248" s="289">
        <f t="shared" si="59"/>
        <v>10</v>
      </c>
      <c r="W248" s="292">
        <f t="shared" si="60"/>
        <v>10</v>
      </c>
      <c r="X248" s="289">
        <f>IF('Datos de Indicador'!K251="No dato","x",ROUND(IF('Datos de Indicador'!K251=0,0,IF(LOG('Datos de Indicador'!K251)&gt;X$302,10,IF(LOG('Datos de Indicador'!K251)&lt;X$301,0,10-(X$302-LOG('Datos de Indicador'!K251))/(X$302-X$301)*10))),1))</f>
        <v>10</v>
      </c>
      <c r="Y248" s="310">
        <f>IF('Datos de Indicador'!K251="No dato","x",IF('Datos de Indicador'!K251="No dato","x", ('Datos de Indicador'!K251)/'Datos de Indicador'!AX251))</f>
        <v>1.6066700679654398E-5</v>
      </c>
      <c r="Z248" s="289">
        <f t="shared" si="61"/>
        <v>10</v>
      </c>
      <c r="AA248" s="291">
        <f t="shared" si="62"/>
        <v>10</v>
      </c>
      <c r="AB248" s="155">
        <f t="shared" si="63"/>
        <v>0</v>
      </c>
      <c r="AC248" s="155">
        <v>0</v>
      </c>
      <c r="AD248" s="155">
        <f t="shared" si="64"/>
        <v>0</v>
      </c>
      <c r="AE248" s="155">
        <v>-0.44876000285148598</v>
      </c>
      <c r="AF248" s="155">
        <f t="shared" si="65"/>
        <v>0.44876000285148598</v>
      </c>
      <c r="AG248" s="155">
        <f t="shared" si="66"/>
        <v>4.9672054108646959</v>
      </c>
      <c r="AH248" s="159">
        <f t="shared" si="67"/>
        <v>5.8278675684774486</v>
      </c>
      <c r="AI248" s="12"/>
      <c r="AJ248" s="12"/>
      <c r="AK248" s="12"/>
    </row>
    <row r="249" spans="1:37">
      <c r="A249" s="48" t="s">
        <v>294</v>
      </c>
      <c r="B249" s="46" t="s">
        <v>312</v>
      </c>
      <c r="C249" s="160">
        <v>1520</v>
      </c>
      <c r="D249" s="285">
        <f>IF('Datos de Indicador'!E252="No dato","x",ROUND(IF('Datos de Indicador'!E252=0,0,IF(LOG('Datos de Indicador'!E252)&gt;D$302,10,IF(LOG('Datos de Indicador'!E252)&lt;D$301,0,10-(D$302-LOG('Datos de Indicador'!E252))/(D$302-D$301)*10))),1))</f>
        <v>10</v>
      </c>
      <c r="E249" s="153">
        <f>IF('Datos de Indicador'!E252="No dato","x",IF('Datos de Indicador'!E252="No dato","x", ('Datos de Indicador'!E252)/'Datos de Indicador'!AX252))</f>
        <v>2.8205031777669135E-4</v>
      </c>
      <c r="F249" s="154">
        <f t="shared" si="51"/>
        <v>10</v>
      </c>
      <c r="G249" s="155">
        <f t="shared" si="52"/>
        <v>10</v>
      </c>
      <c r="H249" s="285">
        <f>IF('Datos de Indicador'!F252="No dato","x",ROUND(IF('Datos de Indicador'!F252=0,0,IF(LOG('Datos de Indicador'!F252*1/40)&gt;H$302,10,IF(LOG('Datos de Indicador'!F252*1/40)&lt;H$301,0,10-(H$302-LOG('Datos de Indicador'!F252*1/40))/(H$302-H$301)*10))),1))</f>
        <v>0</v>
      </c>
      <c r="I249" s="153">
        <f>IF('Datos de Indicador'!F252="No dato","x",IF('Datos de Indicador'!F252="No dato","x",( 'Datos de Indicador'!F252*1/40)/'Datos de Indicador'!AX252))</f>
        <v>0</v>
      </c>
      <c r="J249" s="154">
        <f t="shared" si="53"/>
        <v>0</v>
      </c>
      <c r="K249" s="156">
        <f t="shared" si="54"/>
        <v>0</v>
      </c>
      <c r="L249" s="286">
        <f>IF('Datos de Indicador'!G252="No dato","x",ROUND(IF('Datos de Indicador'!G252=0,0,IF(LOG('Datos de Indicador'!G252)&gt;L$302,10,IF(LOG('Datos de Indicador'!G252)&lt;L$301,0,10-(L$302-LOG('Datos de Indicador'!G252))/(L$302-L$301)*10))),1))</f>
        <v>0</v>
      </c>
      <c r="M249" s="157">
        <f>IF('Datos de Indicador'!G252="No dato","x",IF('Datos de Indicador'!G252="No dato","x", 'Datos de Indicador'!G252/'Datos de Indicador'!AX252))</f>
        <v>0</v>
      </c>
      <c r="N249" s="158">
        <f t="shared" si="55"/>
        <v>0</v>
      </c>
      <c r="O249" s="156">
        <f t="shared" si="56"/>
        <v>0</v>
      </c>
      <c r="P249" s="155">
        <f t="shared" si="57"/>
        <v>0</v>
      </c>
      <c r="Q249" s="285">
        <f>IF('Datos de Indicador'!I252="No dato","x",ROUND(IF('Datos de Indicador'!I252=0,0,IF(LOG('Datos de Indicador'!I252)&gt;Q$302,10,IF(LOG('Datos de Indicador'!I252)&lt;Q$301,0,10-(Q$302-LOG('Datos de Indicador'!I252))/(Q$302-Q$301)*10))),1))</f>
        <v>0</v>
      </c>
      <c r="R249" s="153">
        <f>IF('Datos de Indicador'!I252="No dato","x",IF('Datos de Indicador'!I252="No dato","x",( 'Datos de Indicador'!I252)/'Datos de Indicador'!AX252))</f>
        <v>0</v>
      </c>
      <c r="S249" s="154">
        <f t="shared" si="58"/>
        <v>0</v>
      </c>
      <c r="T249" s="289">
        <f>IF('Datos de Indicador'!J252="No dato","x",ROUND(IF('Datos de Indicador'!J252=0,0,IF(LOG('Datos de Indicador'!J252)&gt;T$302,10,IF(LOG('Datos de Indicador'!J252)&lt;T$301,0,10-(T$302-LOG('Datos de Indicador'!J252))/(T$302-T$301)*10))),1))</f>
        <v>10</v>
      </c>
      <c r="U249" s="307">
        <f>IF('Datos de Indicador'!J252="No dato","x",IF('Datos de Indicador'!J252="No dato","x", ('Datos de Indicador'!J252)/'Datos de Indicador'!AX252))</f>
        <v>3.1039637471324882E-4</v>
      </c>
      <c r="V249" s="289">
        <f t="shared" si="59"/>
        <v>10</v>
      </c>
      <c r="W249" s="292">
        <f t="shared" si="60"/>
        <v>10</v>
      </c>
      <c r="X249" s="289">
        <f>IF('Datos de Indicador'!K252="No dato","x",ROUND(IF('Datos de Indicador'!K252=0,0,IF(LOG('Datos de Indicador'!K252)&gt;X$302,10,IF(LOG('Datos de Indicador'!K252)&lt;X$301,0,10-(X$302-LOG('Datos de Indicador'!K252))/(X$302-X$301)*10))),1))</f>
        <v>10</v>
      </c>
      <c r="Y249" s="310">
        <f>IF('Datos de Indicador'!K252="No dato","x",IF('Datos de Indicador'!K252="No dato","x", ('Datos de Indicador'!K252)/'Datos de Indicador'!AX252))</f>
        <v>1.5757076696788841E-5</v>
      </c>
      <c r="Z249" s="289">
        <f t="shared" si="61"/>
        <v>10</v>
      </c>
      <c r="AA249" s="291">
        <f t="shared" si="62"/>
        <v>10</v>
      </c>
      <c r="AB249" s="155">
        <f t="shared" si="63"/>
        <v>0</v>
      </c>
      <c r="AC249" s="155">
        <v>1.6000000759958999E-2</v>
      </c>
      <c r="AD249" s="155">
        <f t="shared" si="64"/>
        <v>3.40425548084234E-3</v>
      </c>
      <c r="AE249" s="155">
        <v>-0.54960000514984098</v>
      </c>
      <c r="AF249" s="155">
        <f t="shared" si="65"/>
        <v>0.54960000514984098</v>
      </c>
      <c r="AG249" s="155">
        <f t="shared" si="66"/>
        <v>7.4351447567934335</v>
      </c>
      <c r="AH249" s="159">
        <f t="shared" si="67"/>
        <v>6.2397581687123784</v>
      </c>
      <c r="AI249" s="12"/>
      <c r="AJ249" s="12"/>
      <c r="AK249" s="12"/>
    </row>
    <row r="250" spans="1:37">
      <c r="A250" s="48" t="s">
        <v>294</v>
      </c>
      <c r="B250" s="46" t="s">
        <v>313</v>
      </c>
      <c r="C250" s="160">
        <v>1521</v>
      </c>
      <c r="D250" s="285">
        <f>IF('Datos de Indicador'!E253="No dato","x",ROUND(IF('Datos de Indicador'!E253=0,0,IF(LOG('Datos de Indicador'!E253)&gt;D$302,10,IF(LOG('Datos de Indicador'!E253)&lt;D$301,0,10-(D$302-LOG('Datos de Indicador'!E253))/(D$302-D$301)*10))),1))</f>
        <v>10</v>
      </c>
      <c r="E250" s="153">
        <f>IF('Datos de Indicador'!E253="No dato","x",IF('Datos de Indicador'!E253="No dato","x", ('Datos de Indicador'!E253)/'Datos de Indicador'!AX253))</f>
        <v>1.2610912979656074E-4</v>
      </c>
      <c r="F250" s="154">
        <f t="shared" si="51"/>
        <v>10</v>
      </c>
      <c r="G250" s="155">
        <f t="shared" si="52"/>
        <v>10</v>
      </c>
      <c r="H250" s="285">
        <f>IF('Datos de Indicador'!F253="No dato","x",ROUND(IF('Datos de Indicador'!F253=0,0,IF(LOG('Datos de Indicador'!F253*1/40)&gt;H$302,10,IF(LOG('Datos de Indicador'!F253*1/40)&lt;H$301,0,10-(H$302-LOG('Datos de Indicador'!F253*1/40))/(H$302-H$301)*10))),1))</f>
        <v>0</v>
      </c>
      <c r="I250" s="153">
        <f>IF('Datos de Indicador'!F253="No dato","x",IF('Datos de Indicador'!F253="No dato","x",( 'Datos de Indicador'!F253*1/40)/'Datos de Indicador'!AX253))</f>
        <v>0</v>
      </c>
      <c r="J250" s="154">
        <f t="shared" si="53"/>
        <v>0</v>
      </c>
      <c r="K250" s="156">
        <f t="shared" si="54"/>
        <v>0</v>
      </c>
      <c r="L250" s="286">
        <f>IF('Datos de Indicador'!G253="No dato","x",ROUND(IF('Datos de Indicador'!G253=0,0,IF(LOG('Datos de Indicador'!G253)&gt;L$302,10,IF(LOG('Datos de Indicador'!G253)&lt;L$301,0,10-(L$302-LOG('Datos de Indicador'!G253))/(L$302-L$301)*10))),1))</f>
        <v>0</v>
      </c>
      <c r="M250" s="157">
        <f>IF('Datos de Indicador'!G253="No dato","x",IF('Datos de Indicador'!G253="No dato","x", 'Datos de Indicador'!G253/'Datos de Indicador'!AX253))</f>
        <v>0</v>
      </c>
      <c r="N250" s="158">
        <f t="shared" si="55"/>
        <v>0</v>
      </c>
      <c r="O250" s="156">
        <f t="shared" si="56"/>
        <v>0</v>
      </c>
      <c r="P250" s="155">
        <f t="shared" si="57"/>
        <v>0</v>
      </c>
      <c r="Q250" s="285">
        <f>IF('Datos de Indicador'!I253="No dato","x",ROUND(IF('Datos de Indicador'!I253=0,0,IF(LOG('Datos de Indicador'!I253)&gt;Q$302,10,IF(LOG('Datos de Indicador'!I253)&lt;Q$301,0,10-(Q$302-LOG('Datos de Indicador'!I253))/(Q$302-Q$301)*10))),1))</f>
        <v>0</v>
      </c>
      <c r="R250" s="153">
        <f>IF('Datos de Indicador'!I253="No dato","x",IF('Datos de Indicador'!I253="No dato","x",( 'Datos de Indicador'!I253)/'Datos de Indicador'!AX253))</f>
        <v>0</v>
      </c>
      <c r="S250" s="154">
        <f t="shared" si="58"/>
        <v>0</v>
      </c>
      <c r="T250" s="289">
        <f>IF('Datos de Indicador'!J253="No dato","x",ROUND(IF('Datos de Indicador'!J253=0,0,IF(LOG('Datos de Indicador'!J253)&gt;T$302,10,IF(LOG('Datos de Indicador'!J253)&lt;T$301,0,10-(T$302-LOG('Datos de Indicador'!J253))/(T$302-T$301)*10))),1))</f>
        <v>10</v>
      </c>
      <c r="U250" s="307">
        <f>IF('Datos de Indicador'!J253="No dato","x",IF('Datos de Indicador'!J253="No dato","x", ('Datos de Indicador'!J253)/'Datos de Indicador'!AX253))</f>
        <v>3.1234709268012164E-4</v>
      </c>
      <c r="V250" s="289">
        <f t="shared" si="59"/>
        <v>10</v>
      </c>
      <c r="W250" s="292">
        <f t="shared" si="60"/>
        <v>10</v>
      </c>
      <c r="X250" s="289">
        <f>IF('Datos de Indicador'!K253="No dato","x",ROUND(IF('Datos de Indicador'!K253=0,0,IF(LOG('Datos de Indicador'!K253)&gt;X$302,10,IF(LOG('Datos de Indicador'!K253)&lt;X$301,0,10-(X$302-LOG('Datos de Indicador'!K253))/(X$302-X$301)*10))),1))</f>
        <v>10</v>
      </c>
      <c r="Y250" s="310">
        <f>IF('Datos de Indicador'!K253="No dato","x",IF('Datos de Indicador'!K253="No dato","x", ('Datos de Indicador'!K253)/'Datos de Indicador'!AX253))</f>
        <v>1.5792708665446367E-5</v>
      </c>
      <c r="Z250" s="289">
        <f t="shared" si="61"/>
        <v>10</v>
      </c>
      <c r="AA250" s="291">
        <f t="shared" si="62"/>
        <v>10</v>
      </c>
      <c r="AB250" s="155">
        <f t="shared" si="63"/>
        <v>0</v>
      </c>
      <c r="AC250" s="155">
        <v>0</v>
      </c>
      <c r="AD250" s="155">
        <f t="shared" si="64"/>
        <v>0</v>
      </c>
      <c r="AE250" s="155">
        <v>-0.47848001122474698</v>
      </c>
      <c r="AF250" s="155">
        <f t="shared" si="65"/>
        <v>0.47848001122474698</v>
      </c>
      <c r="AG250" s="155">
        <f t="shared" si="66"/>
        <v>5.6945673342479406</v>
      </c>
      <c r="AH250" s="159">
        <f t="shared" si="67"/>
        <v>5.9490945557079904</v>
      </c>
      <c r="AI250" s="12"/>
      <c r="AJ250" s="12"/>
      <c r="AK250" s="12"/>
    </row>
    <row r="251" spans="1:37">
      <c r="A251" s="48" t="s">
        <v>294</v>
      </c>
      <c r="B251" s="46" t="s">
        <v>314</v>
      </c>
      <c r="C251" s="160">
        <v>1522</v>
      </c>
      <c r="D251" s="285">
        <f>IF('Datos de Indicador'!E254="No dato","x",ROUND(IF('Datos de Indicador'!E254=0,0,IF(LOG('Datos de Indicador'!E254)&gt;D$302,10,IF(LOG('Datos de Indicador'!E254)&lt;D$301,0,10-(D$302-LOG('Datos de Indicador'!E254))/(D$302-D$301)*10))),1))</f>
        <v>10</v>
      </c>
      <c r="E251" s="153">
        <f>IF('Datos de Indicador'!E254="No dato","x",IF('Datos de Indicador'!E254="No dato","x", ('Datos de Indicador'!E254)/'Datos de Indicador'!AX254))</f>
        <v>3.316799790050244E-3</v>
      </c>
      <c r="F251" s="154">
        <f t="shared" si="51"/>
        <v>10</v>
      </c>
      <c r="G251" s="155">
        <f t="shared" si="52"/>
        <v>10</v>
      </c>
      <c r="H251" s="285">
        <f>IF('Datos de Indicador'!F254="No dato","x",ROUND(IF('Datos de Indicador'!F254=0,0,IF(LOG('Datos de Indicador'!F254*1/40)&gt;H$302,10,IF(LOG('Datos de Indicador'!F254*1/40)&lt;H$301,0,10-(H$302-LOG('Datos de Indicador'!F254*1/40))/(H$302-H$301)*10))),1))</f>
        <v>0</v>
      </c>
      <c r="I251" s="153">
        <f>IF('Datos de Indicador'!F254="No dato","x",IF('Datos de Indicador'!F254="No dato","x",( 'Datos de Indicador'!F254*1/40)/'Datos de Indicador'!AX254))</f>
        <v>0</v>
      </c>
      <c r="J251" s="154">
        <f t="shared" si="53"/>
        <v>0</v>
      </c>
      <c r="K251" s="156">
        <f t="shared" si="54"/>
        <v>0</v>
      </c>
      <c r="L251" s="286">
        <f>IF('Datos de Indicador'!G254="No dato","x",ROUND(IF('Datos de Indicador'!G254=0,0,IF(LOG('Datos de Indicador'!G254)&gt;L$302,10,IF(LOG('Datos de Indicador'!G254)&lt;L$301,0,10-(L$302-LOG('Datos de Indicador'!G254))/(L$302-L$301)*10))),1))</f>
        <v>0</v>
      </c>
      <c r="M251" s="157">
        <f>IF('Datos de Indicador'!G254="No dato","x",IF('Datos de Indicador'!G254="No dato","x", 'Datos de Indicador'!G254/'Datos de Indicador'!AX254))</f>
        <v>0</v>
      </c>
      <c r="N251" s="158">
        <f t="shared" si="55"/>
        <v>0</v>
      </c>
      <c r="O251" s="156">
        <f t="shared" si="56"/>
        <v>0</v>
      </c>
      <c r="P251" s="155">
        <f t="shared" si="57"/>
        <v>0</v>
      </c>
      <c r="Q251" s="285">
        <f>IF('Datos de Indicador'!I254="No dato","x",ROUND(IF('Datos de Indicador'!I254=0,0,IF(LOG('Datos de Indicador'!I254)&gt;Q$302,10,IF(LOG('Datos de Indicador'!I254)&lt;Q$301,0,10-(Q$302-LOG('Datos de Indicador'!I254))/(Q$302-Q$301)*10))),1))</f>
        <v>10</v>
      </c>
      <c r="R251" s="153">
        <f>IF('Datos de Indicador'!I254="No dato","x",IF('Datos de Indicador'!I254="No dato","x",( 'Datos de Indicador'!I254)/'Datos de Indicador'!AX254))</f>
        <v>2.5397147900290797E-3</v>
      </c>
      <c r="S251" s="154">
        <f t="shared" si="58"/>
        <v>10</v>
      </c>
      <c r="T251" s="289">
        <f>IF('Datos de Indicador'!J254="No dato","x",ROUND(IF('Datos de Indicador'!J254=0,0,IF(LOG('Datos de Indicador'!J254)&gt;T$302,10,IF(LOG('Datos de Indicador'!J254)&lt;T$301,0,10-(T$302-LOG('Datos de Indicador'!J254))/(T$302-T$301)*10))),1))</f>
        <v>10</v>
      </c>
      <c r="U251" s="307">
        <f>IF('Datos de Indicador'!J254="No dato","x",IF('Datos de Indicador'!J254="No dato","x", ('Datos de Indicador'!J254)/'Datos de Indicador'!AX254))</f>
        <v>3.3321058045181521E-4</v>
      </c>
      <c r="V251" s="289">
        <f t="shared" si="59"/>
        <v>10</v>
      </c>
      <c r="W251" s="292">
        <f t="shared" si="60"/>
        <v>10</v>
      </c>
      <c r="X251" s="289">
        <f>IF('Datos de Indicador'!K254="No dato","x",ROUND(IF('Datos de Indicador'!K254=0,0,IF(LOG('Datos de Indicador'!K254)&gt;X$302,10,IF(LOG('Datos de Indicador'!K254)&lt;X$301,0,10-(X$302-LOG('Datos de Indicador'!K254))/(X$302-X$301)*10))),1))</f>
        <v>10</v>
      </c>
      <c r="Y251" s="310">
        <f>IF('Datos de Indicador'!K254="No dato","x",IF('Datos de Indicador'!K254="No dato","x", ('Datos de Indicador'!K254)/'Datos de Indicador'!AX254))</f>
        <v>1.6223014367517498E-5</v>
      </c>
      <c r="Z251" s="289">
        <f t="shared" si="61"/>
        <v>10</v>
      </c>
      <c r="AA251" s="291">
        <f t="shared" si="62"/>
        <v>10</v>
      </c>
      <c r="AB251" s="155">
        <f t="shared" si="63"/>
        <v>10</v>
      </c>
      <c r="AC251" s="155">
        <v>0</v>
      </c>
      <c r="AD251" s="155">
        <f t="shared" si="64"/>
        <v>0</v>
      </c>
      <c r="AE251" s="155">
        <v>-0.42043998837471003</v>
      </c>
      <c r="AF251" s="155">
        <f t="shared" si="65"/>
        <v>0.42043998837471003</v>
      </c>
      <c r="AG251" s="155">
        <f t="shared" si="66"/>
        <v>4.2741066761213409</v>
      </c>
      <c r="AH251" s="159">
        <f t="shared" si="67"/>
        <v>5.71235111268689</v>
      </c>
      <c r="AI251" s="12"/>
      <c r="AJ251" s="12"/>
      <c r="AK251" s="12"/>
    </row>
    <row r="252" spans="1:37">
      <c r="A252" s="48" t="s">
        <v>294</v>
      </c>
      <c r="B252" s="46" t="s">
        <v>315</v>
      </c>
      <c r="C252" s="160">
        <v>1523</v>
      </c>
      <c r="D252" s="285">
        <f>IF('Datos de Indicador'!E255="No dato","x",ROUND(IF('Datos de Indicador'!E255=0,0,IF(LOG('Datos de Indicador'!E255)&gt;D$302,10,IF(LOG('Datos de Indicador'!E255)&lt;D$301,0,10-(D$302-LOG('Datos de Indicador'!E255))/(D$302-D$301)*10))),1))</f>
        <v>10</v>
      </c>
      <c r="E252" s="153">
        <f>IF('Datos de Indicador'!E255="No dato","x",IF('Datos de Indicador'!E255="No dato","x", ('Datos de Indicador'!E255)/'Datos de Indicador'!AX255))</f>
        <v>1.4999289408664264E-4</v>
      </c>
      <c r="F252" s="154">
        <f t="shared" si="51"/>
        <v>10</v>
      </c>
      <c r="G252" s="155">
        <f t="shared" si="52"/>
        <v>10</v>
      </c>
      <c r="H252" s="285">
        <f>IF('Datos de Indicador'!F255="No dato","x",ROUND(IF('Datos de Indicador'!F255=0,0,IF(LOG('Datos de Indicador'!F255*1/40)&gt;H$302,10,IF(LOG('Datos de Indicador'!F255*1/40)&lt;H$301,0,10-(H$302-LOG('Datos de Indicador'!F255*1/40))/(H$302-H$301)*10))),1))</f>
        <v>0</v>
      </c>
      <c r="I252" s="153">
        <f>IF('Datos de Indicador'!F255="No dato","x",IF('Datos de Indicador'!F255="No dato","x",( 'Datos de Indicador'!F255*1/40)/'Datos de Indicador'!AX255))</f>
        <v>0</v>
      </c>
      <c r="J252" s="154">
        <f t="shared" si="53"/>
        <v>0</v>
      </c>
      <c r="K252" s="156">
        <f t="shared" si="54"/>
        <v>0</v>
      </c>
      <c r="L252" s="286">
        <f>IF('Datos de Indicador'!G255="No dato","x",ROUND(IF('Datos de Indicador'!G255=0,0,IF(LOG('Datos de Indicador'!G255)&gt;L$302,10,IF(LOG('Datos de Indicador'!G255)&lt;L$301,0,10-(L$302-LOG('Datos de Indicador'!G255))/(L$302-L$301)*10))),1))</f>
        <v>0</v>
      </c>
      <c r="M252" s="157">
        <f>IF('Datos de Indicador'!G255="No dato","x",IF('Datos de Indicador'!G255="No dato","x", 'Datos de Indicador'!G255/'Datos de Indicador'!AX255))</f>
        <v>0</v>
      </c>
      <c r="N252" s="158">
        <f t="shared" si="55"/>
        <v>0</v>
      </c>
      <c r="O252" s="156">
        <f t="shared" si="56"/>
        <v>0</v>
      </c>
      <c r="P252" s="155">
        <f t="shared" si="57"/>
        <v>0</v>
      </c>
      <c r="Q252" s="285">
        <f>IF('Datos de Indicador'!I255="No dato","x",ROUND(IF('Datos de Indicador'!I255=0,0,IF(LOG('Datos de Indicador'!I255)&gt;Q$302,10,IF(LOG('Datos de Indicador'!I255)&lt;Q$301,0,10-(Q$302-LOG('Datos de Indicador'!I255))/(Q$302-Q$301)*10))),1))</f>
        <v>0</v>
      </c>
      <c r="R252" s="153">
        <f>IF('Datos de Indicador'!I255="No dato","x",IF('Datos de Indicador'!I255="No dato","x",( 'Datos de Indicador'!I255)/'Datos de Indicador'!AX255))</f>
        <v>0</v>
      </c>
      <c r="S252" s="154">
        <f t="shared" si="58"/>
        <v>0</v>
      </c>
      <c r="T252" s="289">
        <f>IF('Datos de Indicador'!J255="No dato","x",ROUND(IF('Datos de Indicador'!J255=0,0,IF(LOG('Datos de Indicador'!J255)&gt;T$302,10,IF(LOG('Datos de Indicador'!J255)&lt;T$301,0,10-(T$302-LOG('Datos de Indicador'!J255))/(T$302-T$301)*10))),1))</f>
        <v>10</v>
      </c>
      <c r="U252" s="307">
        <f>IF('Datos de Indicador'!J255="No dato","x",IF('Datos de Indicador'!J255="No dato","x", ('Datos de Indicador'!J255)/'Datos de Indicador'!AX255))</f>
        <v>3.1843866396829445E-4</v>
      </c>
      <c r="V252" s="289">
        <f t="shared" si="59"/>
        <v>10</v>
      </c>
      <c r="W252" s="292">
        <f t="shared" si="60"/>
        <v>10</v>
      </c>
      <c r="X252" s="289">
        <f>IF('Datos de Indicador'!K255="No dato","x",ROUND(IF('Datos de Indicador'!K255=0,0,IF(LOG('Datos de Indicador'!K255)&gt;X$302,10,IF(LOG('Datos de Indicador'!K255)&lt;X$301,0,10-(X$302-LOG('Datos de Indicador'!K255))/(X$302-X$301)*10))),1))</f>
        <v>10</v>
      </c>
      <c r="Y252" s="310">
        <f>IF('Datos de Indicador'!K255="No dato","x",IF('Datos de Indicador'!K255="No dato","x", ('Datos de Indicador'!K255)/'Datos de Indicador'!AX255))</f>
        <v>1.5929665224903299E-5</v>
      </c>
      <c r="Z252" s="289">
        <f t="shared" si="61"/>
        <v>10</v>
      </c>
      <c r="AA252" s="291">
        <f t="shared" si="62"/>
        <v>10</v>
      </c>
      <c r="AB252" s="155">
        <f t="shared" si="63"/>
        <v>0</v>
      </c>
      <c r="AC252" s="155">
        <v>1.2000000104308E-2</v>
      </c>
      <c r="AD252" s="155">
        <f t="shared" si="64"/>
        <v>2.5531915115548937E-3</v>
      </c>
      <c r="AE252" s="155">
        <v>-0.25459998846054099</v>
      </c>
      <c r="AF252" s="155">
        <f t="shared" si="65"/>
        <v>0.25459998846054099</v>
      </c>
      <c r="AG252" s="155">
        <f t="shared" si="66"/>
        <v>0.21536955207753342</v>
      </c>
      <c r="AH252" s="159">
        <f t="shared" si="67"/>
        <v>5.0363204572648481</v>
      </c>
      <c r="AI252" s="12"/>
      <c r="AJ252" s="12"/>
      <c r="AK252" s="12"/>
    </row>
    <row r="253" spans="1:37">
      <c r="A253" s="48" t="s">
        <v>316</v>
      </c>
      <c r="B253" s="46" t="s">
        <v>317</v>
      </c>
      <c r="C253" s="160">
        <v>1601</v>
      </c>
      <c r="D253" s="285">
        <f>IF('Datos de Indicador'!E256="No dato","x",ROUND(IF('Datos de Indicador'!E256=0,0,IF(LOG('Datos de Indicador'!E256)&gt;D$302,10,IF(LOG('Datos de Indicador'!E256)&lt;D$301,0,10-(D$302-LOG('Datos de Indicador'!E256))/(D$302-D$301)*10))),1))</f>
        <v>10</v>
      </c>
      <c r="E253" s="153">
        <f>IF('Datos de Indicador'!E256="No dato","x",IF('Datos de Indicador'!E256="No dato","x", ('Datos de Indicador'!E256)/'Datos de Indicador'!AX256))</f>
        <v>0.22000867589667703</v>
      </c>
      <c r="F253" s="154">
        <f t="shared" si="51"/>
        <v>10</v>
      </c>
      <c r="G253" s="155">
        <f t="shared" si="52"/>
        <v>10</v>
      </c>
      <c r="H253" s="285">
        <f>IF('Datos de Indicador'!F256="No dato","x",ROUND(IF('Datos de Indicador'!F256=0,0,IF(LOG('Datos de Indicador'!F256*1/40)&gt;H$302,10,IF(LOG('Datos de Indicador'!F256*1/40)&lt;H$301,0,10-(H$302-LOG('Datos de Indicador'!F256*1/40))/(H$302-H$301)*10))),1))</f>
        <v>0</v>
      </c>
      <c r="I253" s="153">
        <f>IF('Datos de Indicador'!F256="No dato","x",IF('Datos de Indicador'!F256="No dato","x",( 'Datos de Indicador'!F256*1/40)/'Datos de Indicador'!AX256))</f>
        <v>0</v>
      </c>
      <c r="J253" s="154">
        <f t="shared" si="53"/>
        <v>0</v>
      </c>
      <c r="K253" s="156">
        <f t="shared" si="54"/>
        <v>0</v>
      </c>
      <c r="L253" s="286">
        <f>IF('Datos de Indicador'!G256="No dato","x",ROUND(IF('Datos de Indicador'!G256=0,0,IF(LOG('Datos de Indicador'!G256)&gt;L$302,10,IF(LOG('Datos de Indicador'!G256)&lt;L$301,0,10-(L$302-LOG('Datos de Indicador'!G256))/(L$302-L$301)*10))),1))</f>
        <v>0</v>
      </c>
      <c r="M253" s="157">
        <f>IF('Datos de Indicador'!G256="No dato","x",IF('Datos de Indicador'!G256="No dato","x", 'Datos de Indicador'!G256/'Datos de Indicador'!AX256))</f>
        <v>0</v>
      </c>
      <c r="N253" s="158">
        <f t="shared" si="55"/>
        <v>0</v>
      </c>
      <c r="O253" s="156">
        <f t="shared" si="56"/>
        <v>0</v>
      </c>
      <c r="P253" s="155">
        <f t="shared" si="57"/>
        <v>0</v>
      </c>
      <c r="Q253" s="285">
        <f>IF('Datos de Indicador'!I256="No dato","x",ROUND(IF('Datos de Indicador'!I256=0,0,IF(LOG('Datos de Indicador'!I256)&gt;Q$302,10,IF(LOG('Datos de Indicador'!I256)&lt;Q$301,0,10-(Q$302-LOG('Datos de Indicador'!I256))/(Q$302-Q$301)*10))),1))</f>
        <v>0</v>
      </c>
      <c r="R253" s="153">
        <f>IF('Datos de Indicador'!I256="No dato","x",IF('Datos de Indicador'!I256="No dato","x",( 'Datos de Indicador'!I256)/'Datos de Indicador'!AX256))</f>
        <v>0</v>
      </c>
      <c r="S253" s="154">
        <f t="shared" si="58"/>
        <v>0</v>
      </c>
      <c r="T253" s="289">
        <f>IF('Datos de Indicador'!J256="No dato","x",ROUND(IF('Datos de Indicador'!J256=0,0,IF(LOG('Datos de Indicador'!J256)&gt;T$302,10,IF(LOG('Datos de Indicador'!J256)&lt;T$301,0,10-(T$302-LOG('Datos de Indicador'!J256))/(T$302-T$301)*10))),1))</f>
        <v>10</v>
      </c>
      <c r="U253" s="307">
        <f>IF('Datos de Indicador'!J256="No dato","x",IF('Datos de Indicador'!J256="No dato","x", ('Datos de Indicador'!J256)/'Datos de Indicador'!AX256))</f>
        <v>3.4071762915369636E-4</v>
      </c>
      <c r="V253" s="289">
        <f t="shared" si="59"/>
        <v>10</v>
      </c>
      <c r="W253" s="292">
        <f t="shared" si="60"/>
        <v>10</v>
      </c>
      <c r="X253" s="289">
        <f>IF('Datos de Indicador'!K256="No dato","x",ROUND(IF('Datos de Indicador'!K256=0,0,IF(LOG('Datos de Indicador'!K256)&gt;X$302,10,IF(LOG('Datos de Indicador'!K256)&lt;X$301,0,10-(X$302-LOG('Datos de Indicador'!K256))/(X$302-X$301)*10))),1))</f>
        <v>0</v>
      </c>
      <c r="Y253" s="310">
        <f>IF('Datos de Indicador'!K256="No dato","x",IF('Datos de Indicador'!K256="No dato","x", ('Datos de Indicador'!K256)/'Datos de Indicador'!AX256))</f>
        <v>0</v>
      </c>
      <c r="Z253" s="289">
        <f t="shared" si="61"/>
        <v>0</v>
      </c>
      <c r="AA253" s="291">
        <f t="shared" si="62"/>
        <v>0</v>
      </c>
      <c r="AB253" s="155">
        <f t="shared" si="63"/>
        <v>0</v>
      </c>
      <c r="AC253" s="155">
        <v>3.6000002175569999E-2</v>
      </c>
      <c r="AD253" s="155">
        <f t="shared" si="64"/>
        <v>7.6595749309723397E-3</v>
      </c>
      <c r="AE253" s="155">
        <v>-0.494639992713928</v>
      </c>
      <c r="AF253" s="155">
        <f t="shared" si="65"/>
        <v>0.494639992713928</v>
      </c>
      <c r="AG253" s="155">
        <f t="shared" si="66"/>
        <v>6.0900636971757365</v>
      </c>
      <c r="AH253" s="159">
        <f t="shared" si="67"/>
        <v>4.3496205453511179</v>
      </c>
      <c r="AI253" s="12"/>
      <c r="AJ253" s="12"/>
      <c r="AK253" s="12"/>
    </row>
    <row r="254" spans="1:37">
      <c r="A254" s="48" t="s">
        <v>316</v>
      </c>
      <c r="B254" s="46" t="s">
        <v>318</v>
      </c>
      <c r="C254" s="160">
        <v>1602</v>
      </c>
      <c r="D254" s="285">
        <f>IF('Datos de Indicador'!E257="No dato","x",ROUND(IF('Datos de Indicador'!E257=0,0,IF(LOG('Datos de Indicador'!E257)&gt;D$302,10,IF(LOG('Datos de Indicador'!E257)&lt;D$301,0,10-(D$302-LOG('Datos de Indicador'!E257))/(D$302-D$301)*10))),1))</f>
        <v>10</v>
      </c>
      <c r="E254" s="153">
        <f>IF('Datos de Indicador'!E257="No dato","x",IF('Datos de Indicador'!E257="No dato","x", ('Datos de Indicador'!E257)/'Datos de Indicador'!AX257))</f>
        <v>3.5438937140731055E-2</v>
      </c>
      <c r="F254" s="154">
        <f t="shared" si="51"/>
        <v>10</v>
      </c>
      <c r="G254" s="155">
        <f t="shared" si="52"/>
        <v>10</v>
      </c>
      <c r="H254" s="285">
        <f>IF('Datos de Indicador'!F257="No dato","x",ROUND(IF('Datos de Indicador'!F257=0,0,IF(LOG('Datos de Indicador'!F257*1/40)&gt;H$302,10,IF(LOG('Datos de Indicador'!F257*1/40)&lt;H$301,0,10-(H$302-LOG('Datos de Indicador'!F257*1/40))/(H$302-H$301)*10))),1))</f>
        <v>0</v>
      </c>
      <c r="I254" s="153">
        <f>IF('Datos de Indicador'!F257="No dato","x",IF('Datos de Indicador'!F257="No dato","x",( 'Datos de Indicador'!F257*1/40)/'Datos de Indicador'!AX257))</f>
        <v>0</v>
      </c>
      <c r="J254" s="154">
        <f t="shared" si="53"/>
        <v>0</v>
      </c>
      <c r="K254" s="156">
        <f t="shared" si="54"/>
        <v>0</v>
      </c>
      <c r="L254" s="286">
        <f>IF('Datos de Indicador'!G257="No dato","x",ROUND(IF('Datos de Indicador'!G257=0,0,IF(LOG('Datos de Indicador'!G257)&gt;L$302,10,IF(LOG('Datos de Indicador'!G257)&lt;L$301,0,10-(L$302-LOG('Datos de Indicador'!G257))/(L$302-L$301)*10))),1))</f>
        <v>0</v>
      </c>
      <c r="M254" s="157">
        <f>IF('Datos de Indicador'!G257="No dato","x",IF('Datos de Indicador'!G257="No dato","x", 'Datos de Indicador'!G257/'Datos de Indicador'!AX257))</f>
        <v>0</v>
      </c>
      <c r="N254" s="158">
        <f t="shared" si="55"/>
        <v>0</v>
      </c>
      <c r="O254" s="156">
        <f t="shared" si="56"/>
        <v>0</v>
      </c>
      <c r="P254" s="155">
        <f t="shared" si="57"/>
        <v>0</v>
      </c>
      <c r="Q254" s="285">
        <f>IF('Datos de Indicador'!I257="No dato","x",ROUND(IF('Datos de Indicador'!I257=0,0,IF(LOG('Datos de Indicador'!I257)&gt;Q$302,10,IF(LOG('Datos de Indicador'!I257)&lt;Q$301,0,10-(Q$302-LOG('Datos de Indicador'!I257))/(Q$302-Q$301)*10))),1))</f>
        <v>0</v>
      </c>
      <c r="R254" s="153">
        <f>IF('Datos de Indicador'!I257="No dato","x",IF('Datos de Indicador'!I257="No dato","x",( 'Datos de Indicador'!I257)/'Datos de Indicador'!AX257))</f>
        <v>0</v>
      </c>
      <c r="S254" s="154">
        <f t="shared" si="58"/>
        <v>0</v>
      </c>
      <c r="T254" s="289">
        <f>IF('Datos de Indicador'!J257="No dato","x",ROUND(IF('Datos de Indicador'!J257=0,0,IF(LOG('Datos de Indicador'!J257)&gt;T$302,10,IF(LOG('Datos de Indicador'!J257)&lt;T$301,0,10-(T$302-LOG('Datos de Indicador'!J257))/(T$302-T$301)*10))),1))</f>
        <v>10</v>
      </c>
      <c r="U254" s="307">
        <f>IF('Datos de Indicador'!J257="No dato","x",IF('Datos de Indicador'!J257="No dato","x", ('Datos de Indicador'!J257)/'Datos de Indicador'!AX257))</f>
        <v>3.4552175905765657E-4</v>
      </c>
      <c r="V254" s="289">
        <f t="shared" si="59"/>
        <v>10</v>
      </c>
      <c r="W254" s="292">
        <f t="shared" si="60"/>
        <v>10</v>
      </c>
      <c r="X254" s="289">
        <f>IF('Datos de Indicador'!K257="No dato","x",ROUND(IF('Datos de Indicador'!K257=0,0,IF(LOG('Datos de Indicador'!K257)&gt;X$302,10,IF(LOG('Datos de Indicador'!K257)&lt;X$301,0,10-(X$302-LOG('Datos de Indicador'!K257))/(X$302-X$301)*10))),1))</f>
        <v>0</v>
      </c>
      <c r="Y254" s="310">
        <f>IF('Datos de Indicador'!K257="No dato","x",IF('Datos de Indicador'!K257="No dato","x", ('Datos de Indicador'!K257)/'Datos de Indicador'!AX257))</f>
        <v>0</v>
      </c>
      <c r="Z254" s="289">
        <f t="shared" si="61"/>
        <v>0</v>
      </c>
      <c r="AA254" s="291">
        <f t="shared" si="62"/>
        <v>0</v>
      </c>
      <c r="AB254" s="155">
        <f t="shared" si="63"/>
        <v>0</v>
      </c>
      <c r="AC254" s="155">
        <v>0</v>
      </c>
      <c r="AD254" s="155">
        <f t="shared" si="64"/>
        <v>0</v>
      </c>
      <c r="AE254" s="155">
        <v>-0.43360000848770103</v>
      </c>
      <c r="AF254" s="155">
        <f t="shared" si="65"/>
        <v>0.43360000848770103</v>
      </c>
      <c r="AG254" s="155">
        <f t="shared" si="66"/>
        <v>4.5961825457149477</v>
      </c>
      <c r="AH254" s="159">
        <f t="shared" si="67"/>
        <v>4.0993637576191579</v>
      </c>
      <c r="AI254" s="12"/>
      <c r="AJ254" s="12"/>
      <c r="AK254" s="12"/>
    </row>
    <row r="255" spans="1:37">
      <c r="A255" s="48" t="s">
        <v>316</v>
      </c>
      <c r="B255" s="46" t="s">
        <v>319</v>
      </c>
      <c r="C255" s="160">
        <v>1603</v>
      </c>
      <c r="D255" s="285">
        <f>IF('Datos de Indicador'!E258="No dato","x",ROUND(IF('Datos de Indicador'!E258=0,0,IF(LOG('Datos de Indicador'!E258)&gt;D$302,10,IF(LOG('Datos de Indicador'!E258)&lt;D$301,0,10-(D$302-LOG('Datos de Indicador'!E258))/(D$302-D$301)*10))),1))</f>
        <v>10</v>
      </c>
      <c r="E255" s="153">
        <f>IF('Datos de Indicador'!E258="No dato","x",IF('Datos de Indicador'!E258="No dato","x", ('Datos de Indicador'!E258)/'Datos de Indicador'!AX258))</f>
        <v>7.5057429189554284E-2</v>
      </c>
      <c r="F255" s="154">
        <f t="shared" si="51"/>
        <v>10</v>
      </c>
      <c r="G255" s="155">
        <f t="shared" si="52"/>
        <v>10</v>
      </c>
      <c r="H255" s="285">
        <f>IF('Datos de Indicador'!F258="No dato","x",ROUND(IF('Datos de Indicador'!F258=0,0,IF(LOG('Datos de Indicador'!F258*1/40)&gt;H$302,10,IF(LOG('Datos de Indicador'!F258*1/40)&lt;H$301,0,10-(H$302-LOG('Datos de Indicador'!F258*1/40))/(H$302-H$301)*10))),1))</f>
        <v>0</v>
      </c>
      <c r="I255" s="153">
        <f>IF('Datos de Indicador'!F258="No dato","x",IF('Datos de Indicador'!F258="No dato","x",( 'Datos de Indicador'!F258*1/40)/'Datos de Indicador'!AX258))</f>
        <v>0</v>
      </c>
      <c r="J255" s="154">
        <f t="shared" si="53"/>
        <v>0</v>
      </c>
      <c r="K255" s="156">
        <f t="shared" si="54"/>
        <v>0</v>
      </c>
      <c r="L255" s="286">
        <f>IF('Datos de Indicador'!G258="No dato","x",ROUND(IF('Datos de Indicador'!G258=0,0,IF(LOG('Datos de Indicador'!G258)&gt;L$302,10,IF(LOG('Datos de Indicador'!G258)&lt;L$301,0,10-(L$302-LOG('Datos de Indicador'!G258))/(L$302-L$301)*10))),1))</f>
        <v>0</v>
      </c>
      <c r="M255" s="157">
        <f>IF('Datos de Indicador'!G258="No dato","x",IF('Datos de Indicador'!G258="No dato","x", 'Datos de Indicador'!G258/'Datos de Indicador'!AX258))</f>
        <v>0</v>
      </c>
      <c r="N255" s="158">
        <f t="shared" si="55"/>
        <v>0</v>
      </c>
      <c r="O255" s="156">
        <f t="shared" si="56"/>
        <v>0</v>
      </c>
      <c r="P255" s="155">
        <f t="shared" si="57"/>
        <v>0</v>
      </c>
      <c r="Q255" s="285">
        <f>IF('Datos de Indicador'!I258="No dato","x",ROUND(IF('Datos de Indicador'!I258=0,0,IF(LOG('Datos de Indicador'!I258)&gt;Q$302,10,IF(LOG('Datos de Indicador'!I258)&lt;Q$301,0,10-(Q$302-LOG('Datos de Indicador'!I258))/(Q$302-Q$301)*10))),1))</f>
        <v>0</v>
      </c>
      <c r="R255" s="153">
        <f>IF('Datos de Indicador'!I258="No dato","x",IF('Datos de Indicador'!I258="No dato","x",( 'Datos de Indicador'!I258)/'Datos de Indicador'!AX258))</f>
        <v>0</v>
      </c>
      <c r="S255" s="154">
        <f t="shared" si="58"/>
        <v>0</v>
      </c>
      <c r="T255" s="289">
        <f>IF('Datos de Indicador'!J258="No dato","x",ROUND(IF('Datos de Indicador'!J258=0,0,IF(LOG('Datos de Indicador'!J258)&gt;T$302,10,IF(LOG('Datos de Indicador'!J258)&lt;T$301,0,10-(T$302-LOG('Datos de Indicador'!J258))/(T$302-T$301)*10))),1))</f>
        <v>10</v>
      </c>
      <c r="U255" s="307">
        <f>IF('Datos de Indicador'!J258="No dato","x",IF('Datos de Indicador'!J258="No dato","x", ('Datos de Indicador'!J258)/'Datos de Indicador'!AX258))</f>
        <v>3.4432014832426889E-4</v>
      </c>
      <c r="V255" s="289">
        <f t="shared" si="59"/>
        <v>10</v>
      </c>
      <c r="W255" s="292">
        <f t="shared" si="60"/>
        <v>10</v>
      </c>
      <c r="X255" s="289">
        <f>IF('Datos de Indicador'!K258="No dato","x",ROUND(IF('Datos de Indicador'!K258=0,0,IF(LOG('Datos de Indicador'!K258)&gt;X$302,10,IF(LOG('Datos de Indicador'!K258)&lt;X$301,0,10-(X$302-LOG('Datos de Indicador'!K258))/(X$302-X$301)*10))),1))</f>
        <v>0</v>
      </c>
      <c r="Y255" s="310">
        <f>IF('Datos de Indicador'!K258="No dato","x",IF('Datos de Indicador'!K258="No dato","x", ('Datos de Indicador'!K258)/'Datos de Indicador'!AX258))</f>
        <v>0</v>
      </c>
      <c r="Z255" s="289">
        <f t="shared" si="61"/>
        <v>0</v>
      </c>
      <c r="AA255" s="291">
        <f t="shared" si="62"/>
        <v>0</v>
      </c>
      <c r="AB255" s="155">
        <f t="shared" si="63"/>
        <v>0</v>
      </c>
      <c r="AC255" s="155">
        <v>0</v>
      </c>
      <c r="AD255" s="155">
        <f t="shared" si="64"/>
        <v>0</v>
      </c>
      <c r="AE255" s="155">
        <v>-0.46239998936653098</v>
      </c>
      <c r="AF255" s="155">
        <f t="shared" si="65"/>
        <v>0.46239998936653098</v>
      </c>
      <c r="AG255" s="155">
        <f t="shared" si="66"/>
        <v>5.301027888365434</v>
      </c>
      <c r="AH255" s="159">
        <f t="shared" si="67"/>
        <v>4.2168379813942387</v>
      </c>
      <c r="AI255" s="12"/>
      <c r="AJ255" s="12"/>
      <c r="AK255" s="12"/>
    </row>
    <row r="256" spans="1:37">
      <c r="A256" s="48" t="s">
        <v>316</v>
      </c>
      <c r="B256" s="46" t="s">
        <v>320</v>
      </c>
      <c r="C256" s="160">
        <v>1604</v>
      </c>
      <c r="D256" s="285">
        <f>IF('Datos de Indicador'!E259="No dato","x",ROUND(IF('Datos de Indicador'!E259=0,0,IF(LOG('Datos de Indicador'!E259)&gt;D$302,10,IF(LOG('Datos de Indicador'!E259)&lt;D$301,0,10-(D$302-LOG('Datos de Indicador'!E259))/(D$302-D$301)*10))),1))</f>
        <v>0</v>
      </c>
      <c r="E256" s="153">
        <f>IF('Datos de Indicador'!E259="No dato","x",IF('Datos de Indicador'!E259="No dato","x", ('Datos de Indicador'!E259)/'Datos de Indicador'!AX259))</f>
        <v>0</v>
      </c>
      <c r="F256" s="154">
        <f t="shared" si="51"/>
        <v>0</v>
      </c>
      <c r="G256" s="155">
        <f t="shared" si="52"/>
        <v>0</v>
      </c>
      <c r="H256" s="285">
        <f>IF('Datos de Indicador'!F259="No dato","x",ROUND(IF('Datos de Indicador'!F259=0,0,IF(LOG('Datos de Indicador'!F259*1/40)&gt;H$302,10,IF(LOG('Datos de Indicador'!F259*1/40)&lt;H$301,0,10-(H$302-LOG('Datos de Indicador'!F259*1/40))/(H$302-H$301)*10))),1))</f>
        <v>0</v>
      </c>
      <c r="I256" s="153">
        <f>IF('Datos de Indicador'!F259="No dato","x",IF('Datos de Indicador'!F259="No dato","x",( 'Datos de Indicador'!F259*1/40)/'Datos de Indicador'!AX259))</f>
        <v>0</v>
      </c>
      <c r="J256" s="154">
        <f t="shared" si="53"/>
        <v>0</v>
      </c>
      <c r="K256" s="156">
        <f t="shared" si="54"/>
        <v>0</v>
      </c>
      <c r="L256" s="286">
        <f>IF('Datos de Indicador'!G259="No dato","x",ROUND(IF('Datos de Indicador'!G259=0,0,IF(LOG('Datos de Indicador'!G259)&gt;L$302,10,IF(LOG('Datos de Indicador'!G259)&lt;L$301,0,10-(L$302-LOG('Datos de Indicador'!G259))/(L$302-L$301)*10))),1))</f>
        <v>0</v>
      </c>
      <c r="M256" s="157">
        <f>IF('Datos de Indicador'!G259="No dato","x",IF('Datos de Indicador'!G259="No dato","x", 'Datos de Indicador'!G259/'Datos de Indicador'!AX259))</f>
        <v>0</v>
      </c>
      <c r="N256" s="158">
        <f t="shared" si="55"/>
        <v>0</v>
      </c>
      <c r="O256" s="156">
        <f t="shared" si="56"/>
        <v>0</v>
      </c>
      <c r="P256" s="155">
        <f t="shared" si="57"/>
        <v>0</v>
      </c>
      <c r="Q256" s="285">
        <f>IF('Datos de Indicador'!I259="No dato","x",ROUND(IF('Datos de Indicador'!I259=0,0,IF(LOG('Datos de Indicador'!I259)&gt;Q$302,10,IF(LOG('Datos de Indicador'!I259)&lt;Q$301,0,10-(Q$302-LOG('Datos de Indicador'!I259))/(Q$302-Q$301)*10))),1))</f>
        <v>0</v>
      </c>
      <c r="R256" s="153">
        <f>IF('Datos de Indicador'!I259="No dato","x",IF('Datos de Indicador'!I259="No dato","x",( 'Datos de Indicador'!I259)/'Datos de Indicador'!AX259))</f>
        <v>0</v>
      </c>
      <c r="S256" s="154">
        <f t="shared" si="58"/>
        <v>0</v>
      </c>
      <c r="T256" s="289">
        <f>IF('Datos de Indicador'!J259="No dato","x",ROUND(IF('Datos de Indicador'!J259=0,0,IF(LOG('Datos de Indicador'!J259)&gt;T$302,10,IF(LOG('Datos de Indicador'!J259)&lt;T$301,0,10-(T$302-LOG('Datos de Indicador'!J259))/(T$302-T$301)*10))),1))</f>
        <v>10</v>
      </c>
      <c r="U256" s="307">
        <f>IF('Datos de Indicador'!J259="No dato","x",IF('Datos de Indicador'!J259="No dato","x", ('Datos de Indicador'!J259)/'Datos de Indicador'!AX259))</f>
        <v>3.5610361195047497E-4</v>
      </c>
      <c r="V256" s="289">
        <f t="shared" si="59"/>
        <v>10</v>
      </c>
      <c r="W256" s="292">
        <f t="shared" si="60"/>
        <v>10</v>
      </c>
      <c r="X256" s="289">
        <f>IF('Datos de Indicador'!K259="No dato","x",ROUND(IF('Datos de Indicador'!K259=0,0,IF(LOG('Datos de Indicador'!K259)&gt;X$302,10,IF(LOG('Datos de Indicador'!K259)&lt;X$301,0,10-(X$302-LOG('Datos de Indicador'!K259))/(X$302-X$301)*10))),1))</f>
        <v>0</v>
      </c>
      <c r="Y256" s="310">
        <f>IF('Datos de Indicador'!K259="No dato","x",IF('Datos de Indicador'!K259="No dato","x", ('Datos de Indicador'!K259)/'Datos de Indicador'!AX259))</f>
        <v>0</v>
      </c>
      <c r="Z256" s="289">
        <f t="shared" si="61"/>
        <v>0</v>
      </c>
      <c r="AA256" s="291">
        <f t="shared" si="62"/>
        <v>0</v>
      </c>
      <c r="AB256" s="155">
        <f t="shared" si="63"/>
        <v>0</v>
      </c>
      <c r="AC256" s="155">
        <v>0.82400000095367398</v>
      </c>
      <c r="AD256" s="155">
        <f t="shared" si="64"/>
        <v>0.17531914913907956</v>
      </c>
      <c r="AE256" s="155">
        <v>-0.48752000927925099</v>
      </c>
      <c r="AF256" s="155">
        <f t="shared" si="65"/>
        <v>0.48752000927925099</v>
      </c>
      <c r="AG256" s="155">
        <f t="shared" si="66"/>
        <v>5.9158105549672415</v>
      </c>
      <c r="AH256" s="159">
        <f t="shared" si="67"/>
        <v>2.6818549506843872</v>
      </c>
      <c r="AI256" s="12"/>
      <c r="AJ256" s="12"/>
      <c r="AK256" s="12"/>
    </row>
    <row r="257" spans="1:37">
      <c r="A257" s="48" t="s">
        <v>316</v>
      </c>
      <c r="B257" s="46" t="s">
        <v>321</v>
      </c>
      <c r="C257" s="160">
        <v>1605</v>
      </c>
      <c r="D257" s="285">
        <f>IF('Datos de Indicador'!E260="No dato","x",ROUND(IF('Datos de Indicador'!E260=0,0,IF(LOG('Datos de Indicador'!E260)&gt;D$302,10,IF(LOG('Datos de Indicador'!E260)&lt;D$301,0,10-(D$302-LOG('Datos de Indicador'!E260))/(D$302-D$301)*10))),1))</f>
        <v>10</v>
      </c>
      <c r="E257" s="153">
        <f>IF('Datos de Indicador'!E260="No dato","x",IF('Datos de Indicador'!E260="No dato","x", ('Datos de Indicador'!E260)/'Datos de Indicador'!AX260))</f>
        <v>2.9100785721214474E-3</v>
      </c>
      <c r="F257" s="154">
        <f t="shared" si="51"/>
        <v>10</v>
      </c>
      <c r="G257" s="155">
        <f t="shared" si="52"/>
        <v>10</v>
      </c>
      <c r="H257" s="285">
        <f>IF('Datos de Indicador'!F260="No dato","x",ROUND(IF('Datos de Indicador'!F260=0,0,IF(LOG('Datos de Indicador'!F260*1/40)&gt;H$302,10,IF(LOG('Datos de Indicador'!F260*1/40)&lt;H$301,0,10-(H$302-LOG('Datos de Indicador'!F260*1/40))/(H$302-H$301)*10))),1))</f>
        <v>0</v>
      </c>
      <c r="I257" s="153">
        <f>IF('Datos de Indicador'!F260="No dato","x",IF('Datos de Indicador'!F260="No dato","x",( 'Datos de Indicador'!F260*1/40)/'Datos de Indicador'!AX260))</f>
        <v>0</v>
      </c>
      <c r="J257" s="154">
        <f t="shared" si="53"/>
        <v>0</v>
      </c>
      <c r="K257" s="156">
        <f t="shared" si="54"/>
        <v>0</v>
      </c>
      <c r="L257" s="286">
        <f>IF('Datos de Indicador'!G260="No dato","x",ROUND(IF('Datos de Indicador'!G260=0,0,IF(LOG('Datos de Indicador'!G260)&gt;L$302,10,IF(LOG('Datos de Indicador'!G260)&lt;L$301,0,10-(L$302-LOG('Datos de Indicador'!G260))/(L$302-L$301)*10))),1))</f>
        <v>0</v>
      </c>
      <c r="M257" s="157">
        <f>IF('Datos de Indicador'!G260="No dato","x",IF('Datos de Indicador'!G260="No dato","x", 'Datos de Indicador'!G260/'Datos de Indicador'!AX260))</f>
        <v>0</v>
      </c>
      <c r="N257" s="158">
        <f t="shared" si="55"/>
        <v>0</v>
      </c>
      <c r="O257" s="156">
        <f t="shared" si="56"/>
        <v>0</v>
      </c>
      <c r="P257" s="155">
        <f t="shared" si="57"/>
        <v>0</v>
      </c>
      <c r="Q257" s="285">
        <f>IF('Datos de Indicador'!I260="No dato","x",ROUND(IF('Datos de Indicador'!I260=0,0,IF(LOG('Datos de Indicador'!I260)&gt;Q$302,10,IF(LOG('Datos de Indicador'!I260)&lt;Q$301,0,10-(Q$302-LOG('Datos de Indicador'!I260))/(Q$302-Q$301)*10))),1))</f>
        <v>0</v>
      </c>
      <c r="R257" s="153">
        <f>IF('Datos de Indicador'!I260="No dato","x",IF('Datos de Indicador'!I260="No dato","x",( 'Datos de Indicador'!I260)/'Datos de Indicador'!AX260))</f>
        <v>0</v>
      </c>
      <c r="S257" s="154">
        <f t="shared" si="58"/>
        <v>0</v>
      </c>
      <c r="T257" s="289">
        <f>IF('Datos de Indicador'!J260="No dato","x",ROUND(IF('Datos de Indicador'!J260=0,0,IF(LOG('Datos de Indicador'!J260)&gt;T$302,10,IF(LOG('Datos de Indicador'!J260)&lt;T$301,0,10-(T$302-LOG('Datos de Indicador'!J260))/(T$302-T$301)*10))),1))</f>
        <v>10</v>
      </c>
      <c r="U257" s="307">
        <f>IF('Datos de Indicador'!J260="No dato","x",IF('Datos de Indicador'!J260="No dato","x", ('Datos de Indicador'!J260)/'Datos de Indicador'!AX260))</f>
        <v>3.4308613832573475E-4</v>
      </c>
      <c r="V257" s="289">
        <f t="shared" si="59"/>
        <v>10</v>
      </c>
      <c r="W257" s="292">
        <f t="shared" si="60"/>
        <v>10</v>
      </c>
      <c r="X257" s="289">
        <f>IF('Datos de Indicador'!K260="No dato","x",ROUND(IF('Datos de Indicador'!K260=0,0,IF(LOG('Datos de Indicador'!K260)&gt;X$302,10,IF(LOG('Datos de Indicador'!K260)&lt;X$301,0,10-(X$302-LOG('Datos de Indicador'!K260))/(X$302-X$301)*10))),1))</f>
        <v>0</v>
      </c>
      <c r="Y257" s="310">
        <f>IF('Datos de Indicador'!K260="No dato","x",IF('Datos de Indicador'!K260="No dato","x", ('Datos de Indicador'!K260)/'Datos de Indicador'!AX260))</f>
        <v>0</v>
      </c>
      <c r="Z257" s="289">
        <f t="shared" si="61"/>
        <v>0</v>
      </c>
      <c r="AA257" s="291">
        <f t="shared" si="62"/>
        <v>0</v>
      </c>
      <c r="AB257" s="155">
        <f t="shared" si="63"/>
        <v>0</v>
      </c>
      <c r="AC257" s="155">
        <v>6.000000052154E-3</v>
      </c>
      <c r="AD257" s="155">
        <f t="shared" si="64"/>
        <v>1.2765957557774469E-3</v>
      </c>
      <c r="AE257" s="155">
        <v>-0.402999997138977</v>
      </c>
      <c r="AF257" s="155">
        <f t="shared" si="65"/>
        <v>0.402999997138977</v>
      </c>
      <c r="AG257" s="155">
        <f t="shared" si="66"/>
        <v>3.8472835941863255</v>
      </c>
      <c r="AH257" s="159">
        <f t="shared" si="67"/>
        <v>3.9747600316570169</v>
      </c>
      <c r="AI257" s="12"/>
      <c r="AJ257" s="12"/>
      <c r="AK257" s="12"/>
    </row>
    <row r="258" spans="1:37">
      <c r="A258" s="48" t="s">
        <v>316</v>
      </c>
      <c r="B258" s="46" t="s">
        <v>322</v>
      </c>
      <c r="C258" s="160">
        <v>1606</v>
      </c>
      <c r="D258" s="285">
        <f>IF('Datos de Indicador'!E261="No dato","x",ROUND(IF('Datos de Indicador'!E261=0,0,IF(LOG('Datos de Indicador'!E261)&gt;D$302,10,IF(LOG('Datos de Indicador'!E261)&lt;D$301,0,10-(D$302-LOG('Datos de Indicador'!E261))/(D$302-D$301)*10))),1))</f>
        <v>10</v>
      </c>
      <c r="E258" s="153">
        <f>IF('Datos de Indicador'!E261="No dato","x",IF('Datos de Indicador'!E261="No dato","x", ('Datos de Indicador'!E261)/'Datos de Indicador'!AX261))</f>
        <v>1.3446643526244353E-2</v>
      </c>
      <c r="F258" s="154">
        <f t="shared" si="51"/>
        <v>10</v>
      </c>
      <c r="G258" s="155">
        <f t="shared" si="52"/>
        <v>10</v>
      </c>
      <c r="H258" s="285">
        <f>IF('Datos de Indicador'!F261="No dato","x",ROUND(IF('Datos de Indicador'!F261=0,0,IF(LOG('Datos de Indicador'!F261*1/40)&gt;H$302,10,IF(LOG('Datos de Indicador'!F261*1/40)&lt;H$301,0,10-(H$302-LOG('Datos de Indicador'!F261*1/40))/(H$302-H$301)*10))),1))</f>
        <v>0</v>
      </c>
      <c r="I258" s="153">
        <f>IF('Datos de Indicador'!F261="No dato","x",IF('Datos de Indicador'!F261="No dato","x",( 'Datos de Indicador'!F261*1/40)/'Datos de Indicador'!AX261))</f>
        <v>0</v>
      </c>
      <c r="J258" s="154">
        <f t="shared" si="53"/>
        <v>0</v>
      </c>
      <c r="K258" s="156">
        <f t="shared" si="54"/>
        <v>0</v>
      </c>
      <c r="L258" s="286">
        <f>IF('Datos de Indicador'!G261="No dato","x",ROUND(IF('Datos de Indicador'!G261=0,0,IF(LOG('Datos de Indicador'!G261)&gt;L$302,10,IF(LOG('Datos de Indicador'!G261)&lt;L$301,0,10-(L$302-LOG('Datos de Indicador'!G261))/(L$302-L$301)*10))),1))</f>
        <v>0</v>
      </c>
      <c r="M258" s="157">
        <f>IF('Datos de Indicador'!G261="No dato","x",IF('Datos de Indicador'!G261="No dato","x", 'Datos de Indicador'!G261/'Datos de Indicador'!AX261))</f>
        <v>0</v>
      </c>
      <c r="N258" s="158">
        <f t="shared" si="55"/>
        <v>0</v>
      </c>
      <c r="O258" s="156">
        <f t="shared" si="56"/>
        <v>0</v>
      </c>
      <c r="P258" s="155">
        <f t="shared" si="57"/>
        <v>0</v>
      </c>
      <c r="Q258" s="285">
        <f>IF('Datos de Indicador'!I261="No dato","x",ROUND(IF('Datos de Indicador'!I261=0,0,IF(LOG('Datos de Indicador'!I261)&gt;Q$302,10,IF(LOG('Datos de Indicador'!I261)&lt;Q$301,0,10-(Q$302-LOG('Datos de Indicador'!I261))/(Q$302-Q$301)*10))),1))</f>
        <v>0</v>
      </c>
      <c r="R258" s="153">
        <f>IF('Datos de Indicador'!I261="No dato","x",IF('Datos de Indicador'!I261="No dato","x",( 'Datos de Indicador'!I261)/'Datos de Indicador'!AX261))</f>
        <v>0</v>
      </c>
      <c r="S258" s="154">
        <f t="shared" si="58"/>
        <v>0</v>
      </c>
      <c r="T258" s="289">
        <f>IF('Datos de Indicador'!J261="No dato","x",ROUND(IF('Datos de Indicador'!J261=0,0,IF(LOG('Datos de Indicador'!J261)&gt;T$302,10,IF(LOG('Datos de Indicador'!J261)&lt;T$301,0,10-(T$302-LOG('Datos de Indicador'!J261))/(T$302-T$301)*10))),1))</f>
        <v>10</v>
      </c>
      <c r="U258" s="307">
        <f>IF('Datos de Indicador'!J261="No dato","x",IF('Datos de Indicador'!J261="No dato","x", ('Datos de Indicador'!J261)/'Datos de Indicador'!AX261))</f>
        <v>3.2611307656364724E-4</v>
      </c>
      <c r="V258" s="289">
        <f t="shared" si="59"/>
        <v>10</v>
      </c>
      <c r="W258" s="292">
        <f t="shared" si="60"/>
        <v>10</v>
      </c>
      <c r="X258" s="289">
        <f>IF('Datos de Indicador'!K261="No dato","x",ROUND(IF('Datos de Indicador'!K261=0,0,IF(LOG('Datos de Indicador'!K261)&gt;X$302,10,IF(LOG('Datos de Indicador'!K261)&lt;X$301,0,10-(X$302-LOG('Datos de Indicador'!K261))/(X$302-X$301)*10))),1))</f>
        <v>0</v>
      </c>
      <c r="Y258" s="310">
        <f>IF('Datos de Indicador'!K261="No dato","x",IF('Datos de Indicador'!K261="No dato","x", ('Datos de Indicador'!K261)/'Datos de Indicador'!AX261))</f>
        <v>0</v>
      </c>
      <c r="Z258" s="289">
        <f t="shared" si="61"/>
        <v>0</v>
      </c>
      <c r="AA258" s="291">
        <f t="shared" si="62"/>
        <v>0</v>
      </c>
      <c r="AB258" s="155">
        <f t="shared" si="63"/>
        <v>0</v>
      </c>
      <c r="AC258" s="155">
        <v>0.47600001096725503</v>
      </c>
      <c r="AD258" s="155">
        <f t="shared" si="64"/>
        <v>0.10127659807813937</v>
      </c>
      <c r="AE258" s="155">
        <v>-0.42847999930381803</v>
      </c>
      <c r="AF258" s="155">
        <f t="shared" si="65"/>
        <v>0.42847999930381803</v>
      </c>
      <c r="AG258" s="155">
        <f t="shared" si="66"/>
        <v>4.4708763990625942</v>
      </c>
      <c r="AH258" s="159">
        <f t="shared" si="67"/>
        <v>4.095358832856788</v>
      </c>
      <c r="AI258" s="12"/>
      <c r="AJ258" s="12"/>
      <c r="AK258" s="12"/>
    </row>
    <row r="259" spans="1:37">
      <c r="A259" s="48" t="s">
        <v>316</v>
      </c>
      <c r="B259" s="46" t="s">
        <v>323</v>
      </c>
      <c r="C259" s="160">
        <v>1607</v>
      </c>
      <c r="D259" s="285">
        <f>IF('Datos de Indicador'!E262="No dato","x",ROUND(IF('Datos de Indicador'!E262=0,0,IF(LOG('Datos de Indicador'!E262)&gt;D$302,10,IF(LOG('Datos de Indicador'!E262)&lt;D$301,0,10-(D$302-LOG('Datos de Indicador'!E262))/(D$302-D$301)*10))),1))</f>
        <v>10</v>
      </c>
      <c r="E259" s="153">
        <f>IF('Datos de Indicador'!E262="No dato","x",IF('Datos de Indicador'!E262="No dato","x", ('Datos de Indicador'!E262)/'Datos de Indicador'!AX262))</f>
        <v>1.4762900053410332E-2</v>
      </c>
      <c r="F259" s="154">
        <f t="shared" ref="F259:F300" si="68">IF(E259="x","x",ROUND(IF(E259&gt;F$302,10,IF(E259&lt;$F$301,0,10-(F$302-E259)/(F$302-F$301)*10)),1))</f>
        <v>10</v>
      </c>
      <c r="G259" s="155">
        <f t="shared" ref="G259:G300" si="69">IF(D259="x",                                              (IF(F259="x","x",ROUND(((10-GEOMEAN(((10-D259)/10*9+1),((10-F259)/10*9+1)))/9*10),1))),ROUND(((10-GEOMEAN(((10-D259)/10*9+1),((10-F259)/10*9+1)))/9*10),1))</f>
        <v>10</v>
      </c>
      <c r="H259" s="285">
        <f>IF('Datos de Indicador'!F262="No dato","x",ROUND(IF('Datos de Indicador'!F262=0,0,IF(LOG('Datos de Indicador'!F262*1/40)&gt;H$302,10,IF(LOG('Datos de Indicador'!F262*1/40)&lt;H$301,0,10-(H$302-LOG('Datos de Indicador'!F262*1/40))/(H$302-H$301)*10))),1))</f>
        <v>0</v>
      </c>
      <c r="I259" s="153">
        <f>IF('Datos de Indicador'!F262="No dato","x",IF('Datos de Indicador'!F262="No dato","x",( 'Datos de Indicador'!F262*1/40)/'Datos de Indicador'!AX262))</f>
        <v>0</v>
      </c>
      <c r="J259" s="154">
        <f t="shared" ref="J259:J300" si="70">IF(I259="x","x",ROUND(IF(I259&gt;J$302,10,IF(I259&lt;$J$301,0,10-(J$302-I259)/(J$302-J$301)*10)),1))</f>
        <v>0</v>
      </c>
      <c r="K259" s="156">
        <f t="shared" ref="K259:K300" si="71">ROUND(IF(H259="x",J259,(10-GEOMEAN(((10-H259)/10*9+1),((10-J259)/10*9+1)))/9*10),1)</f>
        <v>0</v>
      </c>
      <c r="L259" s="286">
        <f>IF('Datos de Indicador'!G262="No dato","x",ROUND(IF('Datos de Indicador'!G262=0,0,IF(LOG('Datos de Indicador'!G262)&gt;L$302,10,IF(LOG('Datos de Indicador'!G262)&lt;L$301,0,10-(L$302-LOG('Datos de Indicador'!G262))/(L$302-L$301)*10))),1))</f>
        <v>0</v>
      </c>
      <c r="M259" s="157">
        <f>IF('Datos de Indicador'!G262="No dato","x",IF('Datos de Indicador'!G262="No dato","x", 'Datos de Indicador'!G262/'Datos de Indicador'!AX262))</f>
        <v>0</v>
      </c>
      <c r="N259" s="158">
        <f t="shared" ref="N259:N300" si="72">IF(M259="x","x",ROUND(IF(M259&gt;N$302,10,IF(M259&lt;$N$301,0,10-(N$302-M259)/(N$302-N$301)*10)),1))</f>
        <v>0</v>
      </c>
      <c r="O259" s="156">
        <f t="shared" ref="O259:O300" si="73">ROUND(IF(L259="x",N259,(10-GEOMEAN(((10-L259)/10*9+1),((10-N259)/10*9+1)))/9*10),1)</f>
        <v>0</v>
      </c>
      <c r="P259" s="155">
        <f t="shared" ref="P259:P300" si="74">ROUND(IF(K259="x",O259,(10-GEOMEAN(((10-K259)/10*9+1),((10-O259)/10*9+1)))/9*10),1)</f>
        <v>0</v>
      </c>
      <c r="Q259" s="285">
        <f>IF('Datos de Indicador'!I262="No dato","x",ROUND(IF('Datos de Indicador'!I262=0,0,IF(LOG('Datos de Indicador'!I262)&gt;Q$302,10,IF(LOG('Datos de Indicador'!I262)&lt;Q$301,0,10-(Q$302-LOG('Datos de Indicador'!I262))/(Q$302-Q$301)*10))),1))</f>
        <v>0</v>
      </c>
      <c r="R259" s="153">
        <f>IF('Datos de Indicador'!I262="No dato","x",IF('Datos de Indicador'!I262="No dato","x",( 'Datos de Indicador'!I262)/'Datos de Indicador'!AX262))</f>
        <v>0</v>
      </c>
      <c r="S259" s="154">
        <f t="shared" ref="S259:S300" si="75">IF(R259="x","x",ROUND(IF(R259&gt;S$302,10,IF(R259&lt;$S$301,0,10-(S$302-R259)/(S$302-S$301)*10)),1))</f>
        <v>0</v>
      </c>
      <c r="T259" s="289">
        <f>IF('Datos de Indicador'!J262="No dato","x",ROUND(IF('Datos de Indicador'!J262=0,0,IF(LOG('Datos de Indicador'!J262)&gt;T$302,10,IF(LOG('Datos de Indicador'!J262)&lt;T$301,0,10-(T$302-LOG('Datos de Indicador'!J262))/(T$302-T$301)*10))),1))</f>
        <v>10</v>
      </c>
      <c r="U259" s="307">
        <f>IF('Datos de Indicador'!J262="No dato","x",IF('Datos de Indicador'!J262="No dato","x", ('Datos de Indicador'!J262)/'Datos de Indicador'!AX262))</f>
        <v>5.2980132450331115E-4</v>
      </c>
      <c r="V259" s="289">
        <f t="shared" ref="V259:V300" si="76">IF(U259="x","x",ROUND(IF(U259&gt;V$302,10,IF(U259&lt;$V$301,0,10-(V$302-U259)/(V$302-V$301)*10)),1))</f>
        <v>10</v>
      </c>
      <c r="W259" s="292">
        <f t="shared" ref="W259:W300" si="77">IF(T259="x",                                              (IF(V259="x","x",ROUND(((10-GEOMEAN(((10-T259)/10*9+1),((10-V259)/10*9+1)))/9*10),1))),ROUND(((10-GEOMEAN(((10-T259)/10*9+1),((10-V259)/10*9+1)))/9*10),1))</f>
        <v>10</v>
      </c>
      <c r="X259" s="289">
        <f>IF('Datos de Indicador'!K262="No dato","x",ROUND(IF('Datos de Indicador'!K262=0,0,IF(LOG('Datos de Indicador'!K262)&gt;X$302,10,IF(LOG('Datos de Indicador'!K262)&lt;X$301,0,10-(X$302-LOG('Datos de Indicador'!K262))/(X$302-X$301)*10))),1))</f>
        <v>0</v>
      </c>
      <c r="Y259" s="310">
        <f>IF('Datos de Indicador'!K262="No dato","x",IF('Datos de Indicador'!K262="No dato","x", ('Datos de Indicador'!K262)/'Datos de Indicador'!AX262))</f>
        <v>0</v>
      </c>
      <c r="Z259" s="289">
        <f t="shared" ref="Z259:Z300" si="78">IF(Y259="x","x",ROUND(IF(Y259&gt;Z$302,10,IF(Y259&lt;$Z$301,0,10-(Z$302-Y259)/(Z$302-Z$301)*10)),1))</f>
        <v>0</v>
      </c>
      <c r="AA259" s="291">
        <f t="shared" ref="AA259:AA300" si="79">IF(X259="x",                                              (IF(Z259="x","x",ROUND(((10-GEOMEAN(((10-X259)/10*9+1),((10-Z259)/10*9+1)))/9*10),1))),ROUND(((10-GEOMEAN(((10-X259)/10*9+1),((10-Z259)/10*9+1)))/9*10),1))</f>
        <v>0</v>
      </c>
      <c r="AB259" s="155">
        <f t="shared" ref="AB259:AB300" si="80">ROUND(IF(Q259="x",S259,(10-GEOMEAN(((10-Q259)/10*9+1),((10-S259)/10*9+1)))/9*10),1)</f>
        <v>0</v>
      </c>
      <c r="AC259" s="155">
        <v>1.2000000104308E-2</v>
      </c>
      <c r="AD259" s="155">
        <f t="shared" ref="AD259:AD303" si="81">(AC259/47)*10</f>
        <v>2.5531915115548937E-3</v>
      </c>
      <c r="AE259" s="155">
        <v>-0.50044000148773204</v>
      </c>
      <c r="AF259" s="155">
        <f t="shared" ref="AF259:AF300" si="82">-1*AE259</f>
        <v>0.50044000148773204</v>
      </c>
      <c r="AG259" s="155">
        <f t="shared" ref="AG259:AG303" si="83">((AF259-$AF$302)/($AF$301-$AF$302))*10</f>
        <v>6.2320120265426073</v>
      </c>
      <c r="AH259" s="159">
        <f t="shared" ref="AH259:AH300" si="84">AVERAGE(P259,W259,AA259,AD259,G259,AG259)</f>
        <v>4.3724275363423608</v>
      </c>
      <c r="AI259" s="12"/>
      <c r="AJ259" s="12"/>
      <c r="AK259" s="12"/>
    </row>
    <row r="260" spans="1:37">
      <c r="A260" s="48" t="s">
        <v>316</v>
      </c>
      <c r="B260" s="46" t="s">
        <v>324</v>
      </c>
      <c r="C260" s="160">
        <v>1608</v>
      </c>
      <c r="D260" s="285">
        <f>IF('Datos de Indicador'!E263="No dato","x",ROUND(IF('Datos de Indicador'!E263=0,0,IF(LOG('Datos de Indicador'!E263)&gt;D$302,10,IF(LOG('Datos de Indicador'!E263)&lt;D$301,0,10-(D$302-LOG('Datos de Indicador'!E263))/(D$302-D$301)*10))),1))</f>
        <v>10</v>
      </c>
      <c r="E260" s="153">
        <f>IF('Datos de Indicador'!E263="No dato","x",IF('Datos de Indicador'!E263="No dato","x", ('Datos de Indicador'!E263)/'Datos de Indicador'!AX263))</f>
        <v>1.4144391908131642E-2</v>
      </c>
      <c r="F260" s="154">
        <f t="shared" si="68"/>
        <v>10</v>
      </c>
      <c r="G260" s="155">
        <f t="shared" si="69"/>
        <v>10</v>
      </c>
      <c r="H260" s="285">
        <f>IF('Datos de Indicador'!F263="No dato","x",ROUND(IF('Datos de Indicador'!F263=0,0,IF(LOG('Datos de Indicador'!F263*1/40)&gt;H$302,10,IF(LOG('Datos de Indicador'!F263*1/40)&lt;H$301,0,10-(H$302-LOG('Datos de Indicador'!F263*1/40))/(H$302-H$301)*10))),1))</f>
        <v>0</v>
      </c>
      <c r="I260" s="153">
        <f>IF('Datos de Indicador'!F263="No dato","x",IF('Datos de Indicador'!F263="No dato","x",( 'Datos de Indicador'!F263*1/40)/'Datos de Indicador'!AX263))</f>
        <v>0</v>
      </c>
      <c r="J260" s="154">
        <f t="shared" si="70"/>
        <v>0</v>
      </c>
      <c r="K260" s="156">
        <f t="shared" si="71"/>
        <v>0</v>
      </c>
      <c r="L260" s="286">
        <f>IF('Datos de Indicador'!G263="No dato","x",ROUND(IF('Datos de Indicador'!G263=0,0,IF(LOG('Datos de Indicador'!G263)&gt;L$302,10,IF(LOG('Datos de Indicador'!G263)&lt;L$301,0,10-(L$302-LOG('Datos de Indicador'!G263))/(L$302-L$301)*10))),1))</f>
        <v>0</v>
      </c>
      <c r="M260" s="157">
        <f>IF('Datos de Indicador'!G263="No dato","x",IF('Datos de Indicador'!G263="No dato","x", 'Datos de Indicador'!G263/'Datos de Indicador'!AX263))</f>
        <v>0</v>
      </c>
      <c r="N260" s="158">
        <f t="shared" si="72"/>
        <v>0</v>
      </c>
      <c r="O260" s="156">
        <f t="shared" si="73"/>
        <v>0</v>
      </c>
      <c r="P260" s="155">
        <f t="shared" si="74"/>
        <v>0</v>
      </c>
      <c r="Q260" s="285">
        <f>IF('Datos de Indicador'!I263="No dato","x",ROUND(IF('Datos de Indicador'!I263=0,0,IF(LOG('Datos de Indicador'!I263)&gt;Q$302,10,IF(LOG('Datos de Indicador'!I263)&lt;Q$301,0,10-(Q$302-LOG('Datos de Indicador'!I263))/(Q$302-Q$301)*10))),1))</f>
        <v>0</v>
      </c>
      <c r="R260" s="153">
        <f>IF('Datos de Indicador'!I263="No dato","x",IF('Datos de Indicador'!I263="No dato","x",( 'Datos de Indicador'!I263)/'Datos de Indicador'!AX263))</f>
        <v>0</v>
      </c>
      <c r="S260" s="154">
        <f t="shared" si="75"/>
        <v>0</v>
      </c>
      <c r="T260" s="289">
        <f>IF('Datos de Indicador'!J263="No dato","x",ROUND(IF('Datos de Indicador'!J263=0,0,IF(LOG('Datos de Indicador'!J263)&gt;T$302,10,IF(LOG('Datos de Indicador'!J263)&lt;T$301,0,10-(T$302-LOG('Datos de Indicador'!J263))/(T$302-T$301)*10))),1))</f>
        <v>10</v>
      </c>
      <c r="U260" s="307">
        <f>IF('Datos de Indicador'!J263="No dato","x",IF('Datos de Indicador'!J263="No dato","x", ('Datos de Indicador'!J263)/'Datos de Indicador'!AX263))</f>
        <v>3.5152536100104003E-4</v>
      </c>
      <c r="V260" s="289">
        <f t="shared" si="76"/>
        <v>10</v>
      </c>
      <c r="W260" s="292">
        <f t="shared" si="77"/>
        <v>10</v>
      </c>
      <c r="X260" s="289">
        <f>IF('Datos de Indicador'!K263="No dato","x",ROUND(IF('Datos de Indicador'!K263=0,0,IF(LOG('Datos de Indicador'!K263)&gt;X$302,10,IF(LOG('Datos de Indicador'!K263)&lt;X$301,0,10-(X$302-LOG('Datos de Indicador'!K263))/(X$302-X$301)*10))),1))</f>
        <v>0</v>
      </c>
      <c r="Y260" s="310">
        <f>IF('Datos de Indicador'!K263="No dato","x",IF('Datos de Indicador'!K263="No dato","x", ('Datos de Indicador'!K263)/'Datos de Indicador'!AX263))</f>
        <v>0</v>
      </c>
      <c r="Z260" s="289">
        <f t="shared" si="78"/>
        <v>0</v>
      </c>
      <c r="AA260" s="291">
        <f t="shared" si="79"/>
        <v>0</v>
      </c>
      <c r="AB260" s="155">
        <f t="shared" si="80"/>
        <v>0</v>
      </c>
      <c r="AC260" s="155">
        <v>0.26800000667571999</v>
      </c>
      <c r="AD260" s="155">
        <f t="shared" si="81"/>
        <v>5.7021278016110635E-2</v>
      </c>
      <c r="AE260" s="155">
        <v>-0.292400002479553</v>
      </c>
      <c r="AF260" s="155">
        <f t="shared" si="82"/>
        <v>0.292400002479553</v>
      </c>
      <c r="AG260" s="155">
        <f t="shared" si="83"/>
        <v>1.1404800216128899</v>
      </c>
      <c r="AH260" s="159">
        <f t="shared" si="84"/>
        <v>3.5329168832715001</v>
      </c>
      <c r="AI260" s="12"/>
      <c r="AJ260" s="12"/>
      <c r="AK260" s="12"/>
    </row>
    <row r="261" spans="1:37">
      <c r="A261" s="48" t="s">
        <v>316</v>
      </c>
      <c r="B261" s="46" t="s">
        <v>325</v>
      </c>
      <c r="C261" s="160">
        <v>1609</v>
      </c>
      <c r="D261" s="285">
        <f>IF('Datos de Indicador'!E264="No dato","x",ROUND(IF('Datos de Indicador'!E264=0,0,IF(LOG('Datos de Indicador'!E264)&gt;D$302,10,IF(LOG('Datos de Indicador'!E264)&lt;D$301,0,10-(D$302-LOG('Datos de Indicador'!E264))/(D$302-D$301)*10))),1))</f>
        <v>10</v>
      </c>
      <c r="E261" s="153">
        <f>IF('Datos de Indicador'!E264="No dato","x",IF('Datos de Indicador'!E264="No dato","x", ('Datos de Indicador'!E264)/'Datos de Indicador'!AX264))</f>
        <v>9.3349841169622957E-2</v>
      </c>
      <c r="F261" s="154">
        <f t="shared" si="68"/>
        <v>10</v>
      </c>
      <c r="G261" s="155">
        <f t="shared" si="69"/>
        <v>10</v>
      </c>
      <c r="H261" s="285">
        <f>IF('Datos de Indicador'!F264="No dato","x",ROUND(IF('Datos de Indicador'!F264=0,0,IF(LOG('Datos de Indicador'!F264*1/40)&gt;H$302,10,IF(LOG('Datos de Indicador'!F264*1/40)&lt;H$301,0,10-(H$302-LOG('Datos de Indicador'!F264*1/40))/(H$302-H$301)*10))),1))</f>
        <v>0</v>
      </c>
      <c r="I261" s="153">
        <f>IF('Datos de Indicador'!F264="No dato","x",IF('Datos de Indicador'!F264="No dato","x",( 'Datos de Indicador'!F264*1/40)/'Datos de Indicador'!AX264))</f>
        <v>0</v>
      </c>
      <c r="J261" s="154">
        <f t="shared" si="70"/>
        <v>0</v>
      </c>
      <c r="K261" s="156">
        <f t="shared" si="71"/>
        <v>0</v>
      </c>
      <c r="L261" s="286">
        <f>IF('Datos de Indicador'!G264="No dato","x",ROUND(IF('Datos de Indicador'!G264=0,0,IF(LOG('Datos de Indicador'!G264)&gt;L$302,10,IF(LOG('Datos de Indicador'!G264)&lt;L$301,0,10-(L$302-LOG('Datos de Indicador'!G264))/(L$302-L$301)*10))),1))</f>
        <v>0</v>
      </c>
      <c r="M261" s="157">
        <f>IF('Datos de Indicador'!G264="No dato","x",IF('Datos de Indicador'!G264="No dato","x", 'Datos de Indicador'!G264/'Datos de Indicador'!AX264))</f>
        <v>0</v>
      </c>
      <c r="N261" s="158">
        <f t="shared" si="72"/>
        <v>0</v>
      </c>
      <c r="O261" s="156">
        <f t="shared" si="73"/>
        <v>0</v>
      </c>
      <c r="P261" s="155">
        <f t="shared" si="74"/>
        <v>0</v>
      </c>
      <c r="Q261" s="285">
        <f>IF('Datos de Indicador'!I264="No dato","x",ROUND(IF('Datos de Indicador'!I264=0,0,IF(LOG('Datos de Indicador'!I264)&gt;Q$302,10,IF(LOG('Datos de Indicador'!I264)&lt;Q$301,0,10-(Q$302-LOG('Datos de Indicador'!I264))/(Q$302-Q$301)*10))),1))</f>
        <v>0</v>
      </c>
      <c r="R261" s="153">
        <f>IF('Datos de Indicador'!I264="No dato","x",IF('Datos de Indicador'!I264="No dato","x",( 'Datos de Indicador'!I264)/'Datos de Indicador'!AX264))</f>
        <v>0</v>
      </c>
      <c r="S261" s="154">
        <f t="shared" si="75"/>
        <v>0</v>
      </c>
      <c r="T261" s="289">
        <f>IF('Datos de Indicador'!J264="No dato","x",ROUND(IF('Datos de Indicador'!J264=0,0,IF(LOG('Datos de Indicador'!J264)&gt;T$302,10,IF(LOG('Datos de Indicador'!J264)&lt;T$301,0,10-(T$302-LOG('Datos de Indicador'!J264))/(T$302-T$301)*10))),1))</f>
        <v>10</v>
      </c>
      <c r="U261" s="307">
        <f>IF('Datos de Indicador'!J264="No dato","x",IF('Datos de Indicador'!J264="No dato","x", ('Datos de Indicador'!J264)/'Datos de Indicador'!AX264))</f>
        <v>3.2255637985123217E-4</v>
      </c>
      <c r="V261" s="289">
        <f t="shared" si="76"/>
        <v>10</v>
      </c>
      <c r="W261" s="292">
        <f t="shared" si="77"/>
        <v>10</v>
      </c>
      <c r="X261" s="289">
        <f>IF('Datos de Indicador'!K264="No dato","x",ROUND(IF('Datos de Indicador'!K264=0,0,IF(LOG('Datos de Indicador'!K264)&gt;X$302,10,IF(LOG('Datos de Indicador'!K264)&lt;X$301,0,10-(X$302-LOG('Datos de Indicador'!K264))/(X$302-X$301)*10))),1))</f>
        <v>0</v>
      </c>
      <c r="Y261" s="310">
        <f>IF('Datos de Indicador'!K264="No dato","x",IF('Datos de Indicador'!K264="No dato","x", ('Datos de Indicador'!K264)/'Datos de Indicador'!AX264))</f>
        <v>0</v>
      </c>
      <c r="Z261" s="289">
        <f t="shared" si="78"/>
        <v>0</v>
      </c>
      <c r="AA261" s="291">
        <f t="shared" si="79"/>
        <v>0</v>
      </c>
      <c r="AB261" s="155">
        <f t="shared" si="80"/>
        <v>0</v>
      </c>
      <c r="AC261" s="155">
        <v>0</v>
      </c>
      <c r="AD261" s="155">
        <f t="shared" si="81"/>
        <v>0</v>
      </c>
      <c r="AE261" s="155">
        <v>-0.62384003400802601</v>
      </c>
      <c r="AF261" s="155">
        <f t="shared" si="82"/>
        <v>0.62384003400802601</v>
      </c>
      <c r="AG261" s="155">
        <f t="shared" si="83"/>
        <v>9.252081330435189</v>
      </c>
      <c r="AH261" s="159">
        <f t="shared" si="84"/>
        <v>4.8753468884058648</v>
      </c>
      <c r="AI261" s="12"/>
      <c r="AJ261" s="12"/>
      <c r="AK261" s="12"/>
    </row>
    <row r="262" spans="1:37">
      <c r="A262" s="48" t="s">
        <v>316</v>
      </c>
      <c r="B262" s="46" t="s">
        <v>326</v>
      </c>
      <c r="C262" s="160">
        <v>1610</v>
      </c>
      <c r="D262" s="285">
        <f>IF('Datos de Indicador'!E265="No dato","x",ROUND(IF('Datos de Indicador'!E265=0,0,IF(LOG('Datos de Indicador'!E265)&gt;D$302,10,IF(LOG('Datos de Indicador'!E265)&lt;D$301,0,10-(D$302-LOG('Datos de Indicador'!E265))/(D$302-D$301)*10))),1))</f>
        <v>10</v>
      </c>
      <c r="E262" s="153">
        <f>IF('Datos de Indicador'!E265="No dato","x",IF('Datos de Indicador'!E265="No dato","x", ('Datos de Indicador'!E265)/'Datos de Indicador'!AX265))</f>
        <v>1.4616097934996408E-2</v>
      </c>
      <c r="F262" s="154">
        <f t="shared" si="68"/>
        <v>10</v>
      </c>
      <c r="G262" s="155">
        <f t="shared" si="69"/>
        <v>10</v>
      </c>
      <c r="H262" s="285">
        <f>IF('Datos de Indicador'!F265="No dato","x",ROUND(IF('Datos de Indicador'!F265=0,0,IF(LOG('Datos de Indicador'!F265*1/40)&gt;H$302,10,IF(LOG('Datos de Indicador'!F265*1/40)&lt;H$301,0,10-(H$302-LOG('Datos de Indicador'!F265*1/40))/(H$302-H$301)*10))),1))</f>
        <v>0</v>
      </c>
      <c r="I262" s="153">
        <f>IF('Datos de Indicador'!F265="No dato","x",IF('Datos de Indicador'!F265="No dato","x",( 'Datos de Indicador'!F265*1/40)/'Datos de Indicador'!AX265))</f>
        <v>0</v>
      </c>
      <c r="J262" s="154">
        <f t="shared" si="70"/>
        <v>0</v>
      </c>
      <c r="K262" s="156">
        <f t="shared" si="71"/>
        <v>0</v>
      </c>
      <c r="L262" s="286">
        <f>IF('Datos de Indicador'!G265="No dato","x",ROUND(IF('Datos de Indicador'!G265=0,0,IF(LOG('Datos de Indicador'!G265)&gt;L$302,10,IF(LOG('Datos de Indicador'!G265)&lt;L$301,0,10-(L$302-LOG('Datos de Indicador'!G265))/(L$302-L$301)*10))),1))</f>
        <v>0</v>
      </c>
      <c r="M262" s="157">
        <f>IF('Datos de Indicador'!G265="No dato","x",IF('Datos de Indicador'!G265="No dato","x", 'Datos de Indicador'!G265/'Datos de Indicador'!AX265))</f>
        <v>0</v>
      </c>
      <c r="N262" s="158">
        <f t="shared" si="72"/>
        <v>0</v>
      </c>
      <c r="O262" s="156">
        <f t="shared" si="73"/>
        <v>0</v>
      </c>
      <c r="P262" s="155">
        <f t="shared" si="74"/>
        <v>0</v>
      </c>
      <c r="Q262" s="285">
        <f>IF('Datos de Indicador'!I265="No dato","x",ROUND(IF('Datos de Indicador'!I265=0,0,IF(LOG('Datos de Indicador'!I265)&gt;Q$302,10,IF(LOG('Datos de Indicador'!I265)&lt;Q$301,0,10-(Q$302-LOG('Datos de Indicador'!I265))/(Q$302-Q$301)*10))),1))</f>
        <v>0</v>
      </c>
      <c r="R262" s="153">
        <f>IF('Datos de Indicador'!I265="No dato","x",IF('Datos de Indicador'!I265="No dato","x",( 'Datos de Indicador'!I265)/'Datos de Indicador'!AX265))</f>
        <v>0</v>
      </c>
      <c r="S262" s="154">
        <f t="shared" si="75"/>
        <v>0</v>
      </c>
      <c r="T262" s="289">
        <f>IF('Datos de Indicador'!J265="No dato","x",ROUND(IF('Datos de Indicador'!J265=0,0,IF(LOG('Datos de Indicador'!J265)&gt;T$302,10,IF(LOG('Datos de Indicador'!J265)&lt;T$301,0,10-(T$302-LOG('Datos de Indicador'!J265))/(T$302-T$301)*10))),1))</f>
        <v>10</v>
      </c>
      <c r="U262" s="307">
        <f>IF('Datos de Indicador'!J265="No dato","x",IF('Datos de Indicador'!J265="No dato","x", ('Datos de Indicador'!J265)/'Datos de Indicador'!AX265))</f>
        <v>5.3419614355425661E-4</v>
      </c>
      <c r="V262" s="289">
        <f t="shared" si="76"/>
        <v>10</v>
      </c>
      <c r="W262" s="292">
        <f t="shared" si="77"/>
        <v>10</v>
      </c>
      <c r="X262" s="289">
        <f>IF('Datos de Indicador'!K265="No dato","x",ROUND(IF('Datos de Indicador'!K265=0,0,IF(LOG('Datos de Indicador'!K265)&gt;X$302,10,IF(LOG('Datos de Indicador'!K265)&lt;X$301,0,10-(X$302-LOG('Datos de Indicador'!K265))/(X$302-X$301)*10))),1))</f>
        <v>0</v>
      </c>
      <c r="Y262" s="310">
        <f>IF('Datos de Indicador'!K265="No dato","x",IF('Datos de Indicador'!K265="No dato","x", ('Datos de Indicador'!K265)/'Datos de Indicador'!AX265))</f>
        <v>0</v>
      </c>
      <c r="Z262" s="289">
        <f t="shared" si="78"/>
        <v>0</v>
      </c>
      <c r="AA262" s="291">
        <f t="shared" si="79"/>
        <v>0</v>
      </c>
      <c r="AB262" s="155">
        <f t="shared" si="80"/>
        <v>0</v>
      </c>
      <c r="AC262" s="155">
        <v>3.0000001192093E-2</v>
      </c>
      <c r="AD262" s="155">
        <f t="shared" si="81"/>
        <v>6.3829789770410636E-3</v>
      </c>
      <c r="AE262" s="155">
        <v>-0.62856000661849998</v>
      </c>
      <c r="AF262" s="155">
        <f t="shared" si="82"/>
        <v>0.62856000661849998</v>
      </c>
      <c r="AG262" s="155">
        <f t="shared" si="83"/>
        <v>9.367597056849295</v>
      </c>
      <c r="AH262" s="159">
        <f t="shared" si="84"/>
        <v>4.8956633393043889</v>
      </c>
      <c r="AI262" s="12"/>
      <c r="AJ262" s="12"/>
      <c r="AK262" s="12"/>
    </row>
    <row r="263" spans="1:37">
      <c r="A263" s="48" t="s">
        <v>316</v>
      </c>
      <c r="B263" s="46" t="s">
        <v>327</v>
      </c>
      <c r="C263" s="160">
        <v>1611</v>
      </c>
      <c r="D263" s="285">
        <f>IF('Datos de Indicador'!E266="No dato","x",ROUND(IF('Datos de Indicador'!E266=0,0,IF(LOG('Datos de Indicador'!E266)&gt;D$302,10,IF(LOG('Datos de Indicador'!E266)&lt;D$301,0,10-(D$302-LOG('Datos de Indicador'!E266))/(D$302-D$301)*10))),1))</f>
        <v>10</v>
      </c>
      <c r="E263" s="153">
        <f>IF('Datos de Indicador'!E266="No dato","x",IF('Datos de Indicador'!E266="No dato","x", ('Datos de Indicador'!E266)/'Datos de Indicador'!AX266))</f>
        <v>6.7609825354749886E-3</v>
      </c>
      <c r="F263" s="154">
        <f t="shared" si="68"/>
        <v>10</v>
      </c>
      <c r="G263" s="155">
        <f t="shared" si="69"/>
        <v>10</v>
      </c>
      <c r="H263" s="285">
        <f>IF('Datos de Indicador'!F266="No dato","x",ROUND(IF('Datos de Indicador'!F266=0,0,IF(LOG('Datos de Indicador'!F266*1/40)&gt;H$302,10,IF(LOG('Datos de Indicador'!F266*1/40)&lt;H$301,0,10-(H$302-LOG('Datos de Indicador'!F266*1/40))/(H$302-H$301)*10))),1))</f>
        <v>0</v>
      </c>
      <c r="I263" s="153">
        <f>IF('Datos de Indicador'!F266="No dato","x",IF('Datos de Indicador'!F266="No dato","x",( 'Datos de Indicador'!F266*1/40)/'Datos de Indicador'!AX266))</f>
        <v>0</v>
      </c>
      <c r="J263" s="154">
        <f t="shared" si="70"/>
        <v>0</v>
      </c>
      <c r="K263" s="156">
        <f t="shared" si="71"/>
        <v>0</v>
      </c>
      <c r="L263" s="286">
        <f>IF('Datos de Indicador'!G266="No dato","x",ROUND(IF('Datos de Indicador'!G266=0,0,IF(LOG('Datos de Indicador'!G266)&gt;L$302,10,IF(LOG('Datos de Indicador'!G266)&lt;L$301,0,10-(L$302-LOG('Datos de Indicador'!G266))/(L$302-L$301)*10))),1))</f>
        <v>0</v>
      </c>
      <c r="M263" s="157">
        <f>IF('Datos de Indicador'!G266="No dato","x",IF('Datos de Indicador'!G266="No dato","x", 'Datos de Indicador'!G266/'Datos de Indicador'!AX266))</f>
        <v>0</v>
      </c>
      <c r="N263" s="158">
        <f t="shared" si="72"/>
        <v>0</v>
      </c>
      <c r="O263" s="156">
        <f t="shared" si="73"/>
        <v>0</v>
      </c>
      <c r="P263" s="155">
        <f t="shared" si="74"/>
        <v>0</v>
      </c>
      <c r="Q263" s="285">
        <f>IF('Datos de Indicador'!I266="No dato","x",ROUND(IF('Datos de Indicador'!I266=0,0,IF(LOG('Datos de Indicador'!I266)&gt;Q$302,10,IF(LOG('Datos de Indicador'!I266)&lt;Q$301,0,10-(Q$302-LOG('Datos de Indicador'!I266))/(Q$302-Q$301)*10))),1))</f>
        <v>0</v>
      </c>
      <c r="R263" s="153">
        <f>IF('Datos de Indicador'!I266="No dato","x",IF('Datos de Indicador'!I266="No dato","x",( 'Datos de Indicador'!I266)/'Datos de Indicador'!AX266))</f>
        <v>0</v>
      </c>
      <c r="S263" s="154">
        <f t="shared" si="75"/>
        <v>0</v>
      </c>
      <c r="T263" s="289">
        <f>IF('Datos de Indicador'!J266="No dato","x",ROUND(IF('Datos de Indicador'!J266=0,0,IF(LOG('Datos de Indicador'!J266)&gt;T$302,10,IF(LOG('Datos de Indicador'!J266)&lt;T$301,0,10-(T$302-LOG('Datos de Indicador'!J266))/(T$302-T$301)*10))),1))</f>
        <v>10</v>
      </c>
      <c r="U263" s="307">
        <f>IF('Datos de Indicador'!J266="No dato","x",IF('Datos de Indicador'!J266="No dato","x", ('Datos de Indicador'!J266)/'Datos de Indicador'!AX266))</f>
        <v>3.1686537223759876E-4</v>
      </c>
      <c r="V263" s="289">
        <f t="shared" si="76"/>
        <v>10</v>
      </c>
      <c r="W263" s="292">
        <f t="shared" si="77"/>
        <v>10</v>
      </c>
      <c r="X263" s="289">
        <f>IF('Datos de Indicador'!K266="No dato","x",ROUND(IF('Datos de Indicador'!K266=0,0,IF(LOG('Datos de Indicador'!K266)&gt;X$302,10,IF(LOG('Datos de Indicador'!K266)&lt;X$301,0,10-(X$302-LOG('Datos de Indicador'!K266))/(X$302-X$301)*10))),1))</f>
        <v>0</v>
      </c>
      <c r="Y263" s="310">
        <f>IF('Datos de Indicador'!K266="No dato","x",IF('Datos de Indicador'!K266="No dato","x", ('Datos de Indicador'!K266)/'Datos de Indicador'!AX266))</f>
        <v>0</v>
      </c>
      <c r="Z263" s="289">
        <f t="shared" si="78"/>
        <v>0</v>
      </c>
      <c r="AA263" s="291">
        <f t="shared" si="79"/>
        <v>0</v>
      </c>
      <c r="AB263" s="155">
        <f t="shared" si="80"/>
        <v>0</v>
      </c>
      <c r="AC263" s="155">
        <v>0.216000005602837</v>
      </c>
      <c r="AD263" s="155">
        <f t="shared" si="81"/>
        <v>4.5957448000603612E-2</v>
      </c>
      <c r="AE263" s="155">
        <v>-0.44148001074790999</v>
      </c>
      <c r="AF263" s="155">
        <f t="shared" si="82"/>
        <v>0.44148001074790999</v>
      </c>
      <c r="AG263" s="155">
        <f t="shared" si="83"/>
        <v>4.789036246436198</v>
      </c>
      <c r="AH263" s="159">
        <f t="shared" si="84"/>
        <v>4.1391656157394667</v>
      </c>
      <c r="AI263" s="12"/>
      <c r="AJ263" s="12"/>
      <c r="AK263" s="12"/>
    </row>
    <row r="264" spans="1:37">
      <c r="A264" s="48" t="s">
        <v>316</v>
      </c>
      <c r="B264" s="46" t="s">
        <v>328</v>
      </c>
      <c r="C264" s="160">
        <v>1612</v>
      </c>
      <c r="D264" s="285">
        <f>IF('Datos de Indicador'!E267="No dato","x",ROUND(IF('Datos de Indicador'!E267=0,0,IF(LOG('Datos de Indicador'!E267)&gt;D$302,10,IF(LOG('Datos de Indicador'!E267)&lt;D$301,0,10-(D$302-LOG('Datos de Indicador'!E267))/(D$302-D$301)*10))),1))</f>
        <v>10</v>
      </c>
      <c r="E264" s="153">
        <f>IF('Datos de Indicador'!E267="No dato","x",IF('Datos de Indicador'!E267="No dato","x", ('Datos de Indicador'!E267)/'Datos de Indicador'!AX267))</f>
        <v>2.4493886796730906E-2</v>
      </c>
      <c r="F264" s="154">
        <f t="shared" si="68"/>
        <v>10</v>
      </c>
      <c r="G264" s="155">
        <f t="shared" si="69"/>
        <v>10</v>
      </c>
      <c r="H264" s="285">
        <f>IF('Datos de Indicador'!F267="No dato","x",ROUND(IF('Datos de Indicador'!F267=0,0,IF(LOG('Datos de Indicador'!F267*1/40)&gt;H$302,10,IF(LOG('Datos de Indicador'!F267*1/40)&lt;H$301,0,10-(H$302-LOG('Datos de Indicador'!F267*1/40))/(H$302-H$301)*10))),1))</f>
        <v>0</v>
      </c>
      <c r="I264" s="153">
        <f>IF('Datos de Indicador'!F267="No dato","x",IF('Datos de Indicador'!F267="No dato","x",( 'Datos de Indicador'!F267*1/40)/'Datos de Indicador'!AX267))</f>
        <v>0</v>
      </c>
      <c r="J264" s="154">
        <f t="shared" si="70"/>
        <v>0</v>
      </c>
      <c r="K264" s="156">
        <f t="shared" si="71"/>
        <v>0</v>
      </c>
      <c r="L264" s="286">
        <f>IF('Datos de Indicador'!G267="No dato","x",ROUND(IF('Datos de Indicador'!G267=0,0,IF(LOG('Datos de Indicador'!G267)&gt;L$302,10,IF(LOG('Datos de Indicador'!G267)&lt;L$301,0,10-(L$302-LOG('Datos de Indicador'!G267))/(L$302-L$301)*10))),1))</f>
        <v>0</v>
      </c>
      <c r="M264" s="157">
        <f>IF('Datos de Indicador'!G267="No dato","x",IF('Datos de Indicador'!G267="No dato","x", 'Datos de Indicador'!G267/'Datos de Indicador'!AX267))</f>
        <v>0</v>
      </c>
      <c r="N264" s="158">
        <f t="shared" si="72"/>
        <v>0</v>
      </c>
      <c r="O264" s="156">
        <f t="shared" si="73"/>
        <v>0</v>
      </c>
      <c r="P264" s="155">
        <f t="shared" si="74"/>
        <v>0</v>
      </c>
      <c r="Q264" s="285">
        <f>IF('Datos de Indicador'!I267="No dato","x",ROUND(IF('Datos de Indicador'!I267=0,0,IF(LOG('Datos de Indicador'!I267)&gt;Q$302,10,IF(LOG('Datos de Indicador'!I267)&lt;Q$301,0,10-(Q$302-LOG('Datos de Indicador'!I267))/(Q$302-Q$301)*10))),1))</f>
        <v>0</v>
      </c>
      <c r="R264" s="153">
        <f>IF('Datos de Indicador'!I267="No dato","x",IF('Datos de Indicador'!I267="No dato","x",( 'Datos de Indicador'!I267)/'Datos de Indicador'!AX267))</f>
        <v>0</v>
      </c>
      <c r="S264" s="154">
        <f t="shared" si="75"/>
        <v>0</v>
      </c>
      <c r="T264" s="289">
        <f>IF('Datos de Indicador'!J267="No dato","x",ROUND(IF('Datos de Indicador'!J267=0,0,IF(LOG('Datos de Indicador'!J267)&gt;T$302,10,IF(LOG('Datos de Indicador'!J267)&lt;T$301,0,10-(T$302-LOG('Datos de Indicador'!J267))/(T$302-T$301)*10))),1))</f>
        <v>10</v>
      </c>
      <c r="U264" s="307">
        <f>IF('Datos de Indicador'!J267="No dato","x",IF('Datos de Indicador'!J267="No dato","x", ('Datos de Indicador'!J267)/'Datos de Indicador'!AX267))</f>
        <v>3.3305184885882514E-4</v>
      </c>
      <c r="V264" s="289">
        <f t="shared" si="76"/>
        <v>10</v>
      </c>
      <c r="W264" s="292">
        <f t="shared" si="77"/>
        <v>10</v>
      </c>
      <c r="X264" s="289">
        <f>IF('Datos de Indicador'!K267="No dato","x",ROUND(IF('Datos de Indicador'!K267=0,0,IF(LOG('Datos de Indicador'!K267)&gt;X$302,10,IF(LOG('Datos de Indicador'!K267)&lt;X$301,0,10-(X$302-LOG('Datos de Indicador'!K267))/(X$302-X$301)*10))),1))</f>
        <v>0</v>
      </c>
      <c r="Y264" s="310">
        <f>IF('Datos de Indicador'!K267="No dato","x",IF('Datos de Indicador'!K267="No dato","x", ('Datos de Indicador'!K267)/'Datos de Indicador'!AX267))</f>
        <v>0</v>
      </c>
      <c r="Z264" s="289">
        <f t="shared" si="78"/>
        <v>0</v>
      </c>
      <c r="AA264" s="291">
        <f t="shared" si="79"/>
        <v>0</v>
      </c>
      <c r="AB264" s="155">
        <f t="shared" si="80"/>
        <v>0</v>
      </c>
      <c r="AC264" s="155">
        <v>3.2000001519917998E-2</v>
      </c>
      <c r="AD264" s="155">
        <f t="shared" si="81"/>
        <v>6.8085109616846801E-3</v>
      </c>
      <c r="AE264" s="155">
        <v>-0.40279999375343301</v>
      </c>
      <c r="AF264" s="155">
        <f t="shared" si="82"/>
        <v>0.40279999375343301</v>
      </c>
      <c r="AG264" s="155">
        <f t="shared" si="83"/>
        <v>3.8423887487554165</v>
      </c>
      <c r="AH264" s="159">
        <f t="shared" si="84"/>
        <v>3.9748662099528502</v>
      </c>
      <c r="AI264" s="12"/>
      <c r="AJ264" s="12"/>
      <c r="AK264" s="12"/>
    </row>
    <row r="265" spans="1:37">
      <c r="A265" s="48" t="s">
        <v>316</v>
      </c>
      <c r="B265" s="46" t="s">
        <v>329</v>
      </c>
      <c r="C265" s="160">
        <v>1613</v>
      </c>
      <c r="D265" s="285">
        <f>IF('Datos de Indicador'!E268="No dato","x",ROUND(IF('Datos de Indicador'!E268=0,0,IF(LOG('Datos de Indicador'!E268)&gt;D$302,10,IF(LOG('Datos de Indicador'!E268)&lt;D$301,0,10-(D$302-LOG('Datos de Indicador'!E268))/(D$302-D$301)*10))),1))</f>
        <v>10</v>
      </c>
      <c r="E265" s="153">
        <f>IF('Datos de Indicador'!E268="No dato","x",IF('Datos de Indicador'!E268="No dato","x", ('Datos de Indicador'!E268)/'Datos de Indicador'!AX268))</f>
        <v>4.9390904660269221E-3</v>
      </c>
      <c r="F265" s="154">
        <f t="shared" si="68"/>
        <v>10</v>
      </c>
      <c r="G265" s="155">
        <f t="shared" si="69"/>
        <v>10</v>
      </c>
      <c r="H265" s="285">
        <f>IF('Datos de Indicador'!F268="No dato","x",ROUND(IF('Datos de Indicador'!F268=0,0,IF(LOG('Datos de Indicador'!F268*1/40)&gt;H$302,10,IF(LOG('Datos de Indicador'!F268*1/40)&lt;H$301,0,10-(H$302-LOG('Datos de Indicador'!F268*1/40))/(H$302-H$301)*10))),1))</f>
        <v>0</v>
      </c>
      <c r="I265" s="153">
        <f>IF('Datos de Indicador'!F268="No dato","x",IF('Datos de Indicador'!F268="No dato","x",( 'Datos de Indicador'!F268*1/40)/'Datos de Indicador'!AX268))</f>
        <v>0</v>
      </c>
      <c r="J265" s="154">
        <f t="shared" si="70"/>
        <v>0</v>
      </c>
      <c r="K265" s="156">
        <f t="shared" si="71"/>
        <v>0</v>
      </c>
      <c r="L265" s="286">
        <f>IF('Datos de Indicador'!G268="No dato","x",ROUND(IF('Datos de Indicador'!G268=0,0,IF(LOG('Datos de Indicador'!G268)&gt;L$302,10,IF(LOG('Datos de Indicador'!G268)&lt;L$301,0,10-(L$302-LOG('Datos de Indicador'!G268))/(L$302-L$301)*10))),1))</f>
        <v>0</v>
      </c>
      <c r="M265" s="157">
        <f>IF('Datos de Indicador'!G268="No dato","x",IF('Datos de Indicador'!G268="No dato","x", 'Datos de Indicador'!G268/'Datos de Indicador'!AX268))</f>
        <v>0</v>
      </c>
      <c r="N265" s="158">
        <f t="shared" si="72"/>
        <v>0</v>
      </c>
      <c r="O265" s="156">
        <f t="shared" si="73"/>
        <v>0</v>
      </c>
      <c r="P265" s="155">
        <f t="shared" si="74"/>
        <v>0</v>
      </c>
      <c r="Q265" s="285">
        <f>IF('Datos de Indicador'!I268="No dato","x",ROUND(IF('Datos de Indicador'!I268=0,0,IF(LOG('Datos de Indicador'!I268)&gt;Q$302,10,IF(LOG('Datos de Indicador'!I268)&lt;Q$301,0,10-(Q$302-LOG('Datos de Indicador'!I268))/(Q$302-Q$301)*10))),1))</f>
        <v>0</v>
      </c>
      <c r="R265" s="153">
        <f>IF('Datos de Indicador'!I268="No dato","x",IF('Datos de Indicador'!I268="No dato","x",( 'Datos de Indicador'!I268)/'Datos de Indicador'!AX268))</f>
        <v>0</v>
      </c>
      <c r="S265" s="154">
        <f t="shared" si="75"/>
        <v>0</v>
      </c>
      <c r="T265" s="289">
        <f>IF('Datos de Indicador'!J268="No dato","x",ROUND(IF('Datos de Indicador'!J268=0,0,IF(LOG('Datos de Indicador'!J268)&gt;T$302,10,IF(LOG('Datos de Indicador'!J268)&lt;T$301,0,10-(T$302-LOG('Datos de Indicador'!J268))/(T$302-T$301)*10))),1))</f>
        <v>10</v>
      </c>
      <c r="U265" s="307">
        <f>IF('Datos de Indicador'!J268="No dato","x",IF('Datos de Indicador'!J268="No dato","x", ('Datos de Indicador'!J268)/'Datos de Indicador'!AX268))</f>
        <v>3.3285716686553619E-4</v>
      </c>
      <c r="V265" s="289">
        <f t="shared" si="76"/>
        <v>10</v>
      </c>
      <c r="W265" s="292">
        <f t="shared" si="77"/>
        <v>10</v>
      </c>
      <c r="X265" s="289">
        <f>IF('Datos de Indicador'!K268="No dato","x",ROUND(IF('Datos de Indicador'!K268=0,0,IF(LOG('Datos de Indicador'!K268)&gt;X$302,10,IF(LOG('Datos de Indicador'!K268)&lt;X$301,0,10-(X$302-LOG('Datos de Indicador'!K268))/(X$302-X$301)*10))),1))</f>
        <v>0</v>
      </c>
      <c r="Y265" s="310">
        <f>IF('Datos de Indicador'!K268="No dato","x",IF('Datos de Indicador'!K268="No dato","x", ('Datos de Indicador'!K268)/'Datos de Indicador'!AX268))</f>
        <v>0</v>
      </c>
      <c r="Z265" s="289">
        <f t="shared" si="78"/>
        <v>0</v>
      </c>
      <c r="AA265" s="291">
        <f t="shared" si="79"/>
        <v>0</v>
      </c>
      <c r="AB265" s="155">
        <f t="shared" si="80"/>
        <v>0</v>
      </c>
      <c r="AC265" s="155">
        <v>0</v>
      </c>
      <c r="AD265" s="155">
        <f t="shared" si="81"/>
        <v>0</v>
      </c>
      <c r="AE265" s="155">
        <v>-0.43119999766349798</v>
      </c>
      <c r="AF265" s="155">
        <f t="shared" si="82"/>
        <v>0.43119999766349798</v>
      </c>
      <c r="AG265" s="155">
        <f t="shared" si="83"/>
        <v>4.5374451299205596</v>
      </c>
      <c r="AH265" s="159">
        <f t="shared" si="84"/>
        <v>4.0895741883200936</v>
      </c>
      <c r="AI265" s="12"/>
      <c r="AJ265" s="12"/>
      <c r="AK265" s="12"/>
    </row>
    <row r="266" spans="1:37">
      <c r="A266" s="48" t="s">
        <v>316</v>
      </c>
      <c r="B266" s="46" t="s">
        <v>330</v>
      </c>
      <c r="C266" s="160">
        <v>1614</v>
      </c>
      <c r="D266" s="285">
        <f>IF('Datos de Indicador'!E269="No dato","x",ROUND(IF('Datos de Indicador'!E269=0,0,IF(LOG('Datos de Indicador'!E269)&gt;D$302,10,IF(LOG('Datos de Indicador'!E269)&lt;D$301,0,10-(D$302-LOG('Datos de Indicador'!E269))/(D$302-D$301)*10))),1))</f>
        <v>0</v>
      </c>
      <c r="E266" s="153">
        <f>IF('Datos de Indicador'!E269="No dato","x",IF('Datos de Indicador'!E269="No dato","x", ('Datos de Indicador'!E269)/'Datos de Indicador'!AX269))</f>
        <v>0</v>
      </c>
      <c r="F266" s="154">
        <f t="shared" si="68"/>
        <v>0</v>
      </c>
      <c r="G266" s="155">
        <f t="shared" si="69"/>
        <v>0</v>
      </c>
      <c r="H266" s="285">
        <f>IF('Datos de Indicador'!F269="No dato","x",ROUND(IF('Datos de Indicador'!F269=0,0,IF(LOG('Datos de Indicador'!F269*1/40)&gt;H$302,10,IF(LOG('Datos de Indicador'!F269*1/40)&lt;H$301,0,10-(H$302-LOG('Datos de Indicador'!F269*1/40))/(H$302-H$301)*10))),1))</f>
        <v>0</v>
      </c>
      <c r="I266" s="153">
        <f>IF('Datos de Indicador'!F269="No dato","x",IF('Datos de Indicador'!F269="No dato","x",( 'Datos de Indicador'!F269*1/40)/'Datos de Indicador'!AX269))</f>
        <v>0</v>
      </c>
      <c r="J266" s="154">
        <f t="shared" si="70"/>
        <v>0</v>
      </c>
      <c r="K266" s="156">
        <f t="shared" si="71"/>
        <v>0</v>
      </c>
      <c r="L266" s="286">
        <f>IF('Datos de Indicador'!G269="No dato","x",ROUND(IF('Datos de Indicador'!G269=0,0,IF(LOG('Datos de Indicador'!G269)&gt;L$302,10,IF(LOG('Datos de Indicador'!G269)&lt;L$301,0,10-(L$302-LOG('Datos de Indicador'!G269))/(L$302-L$301)*10))),1))</f>
        <v>0</v>
      </c>
      <c r="M266" s="157">
        <f>IF('Datos de Indicador'!G269="No dato","x",IF('Datos de Indicador'!G269="No dato","x", 'Datos de Indicador'!G269/'Datos de Indicador'!AX269))</f>
        <v>0</v>
      </c>
      <c r="N266" s="158">
        <f t="shared" si="72"/>
        <v>0</v>
      </c>
      <c r="O266" s="156">
        <f t="shared" si="73"/>
        <v>0</v>
      </c>
      <c r="P266" s="155">
        <f t="shared" si="74"/>
        <v>0</v>
      </c>
      <c r="Q266" s="285">
        <f>IF('Datos de Indicador'!I269="No dato","x",ROUND(IF('Datos de Indicador'!I269=0,0,IF(LOG('Datos de Indicador'!I269)&gt;Q$302,10,IF(LOG('Datos de Indicador'!I269)&lt;Q$301,0,10-(Q$302-LOG('Datos de Indicador'!I269))/(Q$302-Q$301)*10))),1))</f>
        <v>0</v>
      </c>
      <c r="R266" s="153">
        <f>IF('Datos de Indicador'!I269="No dato","x",IF('Datos de Indicador'!I269="No dato","x",( 'Datos de Indicador'!I269)/'Datos de Indicador'!AX269))</f>
        <v>0</v>
      </c>
      <c r="S266" s="154">
        <f t="shared" si="75"/>
        <v>0</v>
      </c>
      <c r="T266" s="289">
        <f>IF('Datos de Indicador'!J269="No dato","x",ROUND(IF('Datos de Indicador'!J269=0,0,IF(LOG('Datos de Indicador'!J269)&gt;T$302,10,IF(LOG('Datos de Indicador'!J269)&lt;T$301,0,10-(T$302-LOG('Datos de Indicador'!J269))/(T$302-T$301)*10))),1))</f>
        <v>10</v>
      </c>
      <c r="U266" s="307">
        <f>IF('Datos de Indicador'!J269="No dato","x",IF('Datos de Indicador'!J269="No dato","x", ('Datos de Indicador'!J269)/'Datos de Indicador'!AX269))</f>
        <v>3.0496401276248423E-4</v>
      </c>
      <c r="V266" s="289">
        <f t="shared" si="76"/>
        <v>10</v>
      </c>
      <c r="W266" s="292">
        <f t="shared" si="77"/>
        <v>10</v>
      </c>
      <c r="X266" s="289">
        <f>IF('Datos de Indicador'!K269="No dato","x",ROUND(IF('Datos de Indicador'!K269=0,0,IF(LOG('Datos de Indicador'!K269)&gt;X$302,10,IF(LOG('Datos de Indicador'!K269)&lt;X$301,0,10-(X$302-LOG('Datos de Indicador'!K269))/(X$302-X$301)*10))),1))</f>
        <v>0</v>
      </c>
      <c r="Y266" s="310">
        <f>IF('Datos de Indicador'!K269="No dato","x",IF('Datos de Indicador'!K269="No dato","x", ('Datos de Indicador'!K269)/'Datos de Indicador'!AX269))</f>
        <v>0</v>
      </c>
      <c r="Z266" s="289">
        <f t="shared" si="78"/>
        <v>0</v>
      </c>
      <c r="AA266" s="291">
        <f t="shared" si="79"/>
        <v>0</v>
      </c>
      <c r="AB266" s="155">
        <f t="shared" si="80"/>
        <v>0</v>
      </c>
      <c r="AC266" s="155">
        <v>0</v>
      </c>
      <c r="AD266" s="155">
        <f t="shared" si="81"/>
        <v>0</v>
      </c>
      <c r="AE266" s="155">
        <v>-0.40819999575614901</v>
      </c>
      <c r="AF266" s="155">
        <f t="shared" si="82"/>
        <v>0.40819999575614901</v>
      </c>
      <c r="AG266" s="155">
        <f t="shared" si="83"/>
        <v>3.9745473872604675</v>
      </c>
      <c r="AH266" s="159">
        <f t="shared" si="84"/>
        <v>2.3290912312100782</v>
      </c>
      <c r="AI266" s="12"/>
      <c r="AJ266" s="12"/>
      <c r="AK266" s="12"/>
    </row>
    <row r="267" spans="1:37">
      <c r="A267" s="48" t="s">
        <v>316</v>
      </c>
      <c r="B267" s="46" t="s">
        <v>331</v>
      </c>
      <c r="C267" s="160">
        <v>1615</v>
      </c>
      <c r="D267" s="285">
        <f>IF('Datos de Indicador'!E270="No dato","x",ROUND(IF('Datos de Indicador'!E270=0,0,IF(LOG('Datos de Indicador'!E270)&gt;D$302,10,IF(LOG('Datos de Indicador'!E270)&lt;D$301,0,10-(D$302-LOG('Datos de Indicador'!E270))/(D$302-D$301)*10))),1))</f>
        <v>10</v>
      </c>
      <c r="E267" s="153">
        <f>IF('Datos de Indicador'!E270="No dato","x",IF('Datos de Indicador'!E270="No dato","x", ('Datos de Indicador'!E270)/'Datos de Indicador'!AX270))</f>
        <v>0.11132875108259177</v>
      </c>
      <c r="F267" s="154">
        <f t="shared" si="68"/>
        <v>10</v>
      </c>
      <c r="G267" s="155">
        <f t="shared" si="69"/>
        <v>10</v>
      </c>
      <c r="H267" s="285">
        <f>IF('Datos de Indicador'!F270="No dato","x",ROUND(IF('Datos de Indicador'!F270=0,0,IF(LOG('Datos de Indicador'!F270*1/40)&gt;H$302,10,IF(LOG('Datos de Indicador'!F270*1/40)&lt;H$301,0,10-(H$302-LOG('Datos de Indicador'!F270*1/40))/(H$302-H$301)*10))),1))</f>
        <v>0</v>
      </c>
      <c r="I267" s="153">
        <f>IF('Datos de Indicador'!F270="No dato","x",IF('Datos de Indicador'!F270="No dato","x",( 'Datos de Indicador'!F270*1/40)/'Datos de Indicador'!AX270))</f>
        <v>0</v>
      </c>
      <c r="J267" s="154">
        <f t="shared" si="70"/>
        <v>0</v>
      </c>
      <c r="K267" s="156">
        <f t="shared" si="71"/>
        <v>0</v>
      </c>
      <c r="L267" s="286">
        <f>IF('Datos de Indicador'!G270="No dato","x",ROUND(IF('Datos de Indicador'!G270=0,0,IF(LOG('Datos de Indicador'!G270)&gt;L$302,10,IF(LOG('Datos de Indicador'!G270)&lt;L$301,0,10-(L$302-LOG('Datos de Indicador'!G270))/(L$302-L$301)*10))),1))</f>
        <v>0</v>
      </c>
      <c r="M267" s="157">
        <f>IF('Datos de Indicador'!G270="No dato","x",IF('Datos de Indicador'!G270="No dato","x", 'Datos de Indicador'!G270/'Datos de Indicador'!AX270))</f>
        <v>0</v>
      </c>
      <c r="N267" s="158">
        <f t="shared" si="72"/>
        <v>0</v>
      </c>
      <c r="O267" s="156">
        <f t="shared" si="73"/>
        <v>0</v>
      </c>
      <c r="P267" s="155">
        <f t="shared" si="74"/>
        <v>0</v>
      </c>
      <c r="Q267" s="285">
        <f>IF('Datos de Indicador'!I270="No dato","x",ROUND(IF('Datos de Indicador'!I270=0,0,IF(LOG('Datos de Indicador'!I270)&gt;Q$302,10,IF(LOG('Datos de Indicador'!I270)&lt;Q$301,0,10-(Q$302-LOG('Datos de Indicador'!I270))/(Q$302-Q$301)*10))),1))</f>
        <v>0</v>
      </c>
      <c r="R267" s="153">
        <f>IF('Datos de Indicador'!I270="No dato","x",IF('Datos de Indicador'!I270="No dato","x",( 'Datos de Indicador'!I270)/'Datos de Indicador'!AX270))</f>
        <v>0</v>
      </c>
      <c r="S267" s="154">
        <f t="shared" si="75"/>
        <v>0</v>
      </c>
      <c r="T267" s="289">
        <f>IF('Datos de Indicador'!J270="No dato","x",ROUND(IF('Datos de Indicador'!J270=0,0,IF(LOG('Datos de Indicador'!J270)&gt;T$302,10,IF(LOG('Datos de Indicador'!J270)&lt;T$301,0,10-(T$302-LOG('Datos de Indicador'!J270))/(T$302-T$301)*10))),1))</f>
        <v>10</v>
      </c>
      <c r="U267" s="307">
        <f>IF('Datos de Indicador'!J270="No dato","x",IF('Datos de Indicador'!J270="No dato","x", ('Datos de Indicador'!J270)/'Datos de Indicador'!AX270))</f>
        <v>3.1969727809032049E-4</v>
      </c>
      <c r="V267" s="289">
        <f t="shared" si="76"/>
        <v>10</v>
      </c>
      <c r="W267" s="292">
        <f t="shared" si="77"/>
        <v>10</v>
      </c>
      <c r="X267" s="289">
        <f>IF('Datos de Indicador'!K270="No dato","x",ROUND(IF('Datos de Indicador'!K270=0,0,IF(LOG('Datos de Indicador'!K270)&gt;X$302,10,IF(LOG('Datos de Indicador'!K270)&lt;X$301,0,10-(X$302-LOG('Datos de Indicador'!K270))/(X$302-X$301)*10))),1))</f>
        <v>0</v>
      </c>
      <c r="Y267" s="310">
        <f>IF('Datos de Indicador'!K270="No dato","x",IF('Datos de Indicador'!K270="No dato","x", ('Datos de Indicador'!K270)/'Datos de Indicador'!AX270))</f>
        <v>0</v>
      </c>
      <c r="Z267" s="289">
        <f t="shared" si="78"/>
        <v>0</v>
      </c>
      <c r="AA267" s="291">
        <f t="shared" si="79"/>
        <v>0</v>
      </c>
      <c r="AB267" s="155">
        <f t="shared" si="80"/>
        <v>0</v>
      </c>
      <c r="AC267" s="155">
        <v>0.30000001192092901</v>
      </c>
      <c r="AD267" s="155">
        <f t="shared" si="81"/>
        <v>6.3829789770410428E-2</v>
      </c>
      <c r="AE267" s="155">
        <v>-0.25299999117851302</v>
      </c>
      <c r="AF267" s="155">
        <f t="shared" si="82"/>
        <v>0.25299999117851302</v>
      </c>
      <c r="AG267" s="155">
        <f t="shared" si="83"/>
        <v>0.17621151800675974</v>
      </c>
      <c r="AH267" s="159">
        <f t="shared" si="84"/>
        <v>3.3733402179628613</v>
      </c>
      <c r="AI267" s="12"/>
      <c r="AJ267" s="12"/>
      <c r="AK267" s="12"/>
    </row>
    <row r="268" spans="1:37">
      <c r="A268" s="48" t="s">
        <v>316</v>
      </c>
      <c r="B268" s="46" t="s">
        <v>332</v>
      </c>
      <c r="C268" s="160">
        <v>1616</v>
      </c>
      <c r="D268" s="285">
        <f>IF('Datos de Indicador'!E271="No dato","x",ROUND(IF('Datos de Indicador'!E271=0,0,IF(LOG('Datos de Indicador'!E271)&gt;D$302,10,IF(LOG('Datos de Indicador'!E271)&lt;D$301,0,10-(D$302-LOG('Datos de Indicador'!E271))/(D$302-D$301)*10))),1))</f>
        <v>10</v>
      </c>
      <c r="E268" s="153">
        <f>IF('Datos de Indicador'!E271="No dato","x",IF('Datos de Indicador'!E271="No dato","x", ('Datos de Indicador'!E271)/'Datos de Indicador'!AX271))</f>
        <v>4.4926139778090464E-2</v>
      </c>
      <c r="F268" s="154">
        <f t="shared" si="68"/>
        <v>10</v>
      </c>
      <c r="G268" s="155">
        <f t="shared" si="69"/>
        <v>10</v>
      </c>
      <c r="H268" s="285">
        <f>IF('Datos de Indicador'!F271="No dato","x",ROUND(IF('Datos de Indicador'!F271=0,0,IF(LOG('Datos de Indicador'!F271*1/40)&gt;H$302,10,IF(LOG('Datos de Indicador'!F271*1/40)&lt;H$301,0,10-(H$302-LOG('Datos de Indicador'!F271*1/40))/(H$302-H$301)*10))),1))</f>
        <v>0</v>
      </c>
      <c r="I268" s="153">
        <f>IF('Datos de Indicador'!F271="No dato","x",IF('Datos de Indicador'!F271="No dato","x",( 'Datos de Indicador'!F271*1/40)/'Datos de Indicador'!AX271))</f>
        <v>0</v>
      </c>
      <c r="J268" s="154">
        <f t="shared" si="70"/>
        <v>0</v>
      </c>
      <c r="K268" s="156">
        <f t="shared" si="71"/>
        <v>0</v>
      </c>
      <c r="L268" s="286">
        <f>IF('Datos de Indicador'!G271="No dato","x",ROUND(IF('Datos de Indicador'!G271=0,0,IF(LOG('Datos de Indicador'!G271)&gt;L$302,10,IF(LOG('Datos de Indicador'!G271)&lt;L$301,0,10-(L$302-LOG('Datos de Indicador'!G271))/(L$302-L$301)*10))),1))</f>
        <v>0</v>
      </c>
      <c r="M268" s="157">
        <f>IF('Datos de Indicador'!G271="No dato","x",IF('Datos de Indicador'!G271="No dato","x", 'Datos de Indicador'!G271/'Datos de Indicador'!AX271))</f>
        <v>0</v>
      </c>
      <c r="N268" s="158">
        <f t="shared" si="72"/>
        <v>0</v>
      </c>
      <c r="O268" s="156">
        <f t="shared" si="73"/>
        <v>0</v>
      </c>
      <c r="P268" s="155">
        <f t="shared" si="74"/>
        <v>0</v>
      </c>
      <c r="Q268" s="285">
        <f>IF('Datos de Indicador'!I271="No dato","x",ROUND(IF('Datos de Indicador'!I271=0,0,IF(LOG('Datos de Indicador'!I271)&gt;Q$302,10,IF(LOG('Datos de Indicador'!I271)&lt;Q$301,0,10-(Q$302-LOG('Datos de Indicador'!I271))/(Q$302-Q$301)*10))),1))</f>
        <v>0</v>
      </c>
      <c r="R268" s="153">
        <f>IF('Datos de Indicador'!I271="No dato","x",IF('Datos de Indicador'!I271="No dato","x",( 'Datos de Indicador'!I271)/'Datos de Indicador'!AX271))</f>
        <v>0</v>
      </c>
      <c r="S268" s="154">
        <f t="shared" si="75"/>
        <v>0</v>
      </c>
      <c r="T268" s="289">
        <f>IF('Datos de Indicador'!J271="No dato","x",ROUND(IF('Datos de Indicador'!J271=0,0,IF(LOG('Datos de Indicador'!J271)&gt;T$302,10,IF(LOG('Datos de Indicador'!J271)&lt;T$301,0,10-(T$302-LOG('Datos de Indicador'!J271))/(T$302-T$301)*10))),1))</f>
        <v>10</v>
      </c>
      <c r="U268" s="307">
        <f>IF('Datos de Indicador'!J271="No dato","x",IF('Datos de Indicador'!J271="No dato","x", ('Datos de Indicador'!J271)/'Datos de Indicador'!AX271))</f>
        <v>3.2614032773429483E-4</v>
      </c>
      <c r="V268" s="289">
        <f t="shared" si="76"/>
        <v>10</v>
      </c>
      <c r="W268" s="292">
        <f t="shared" si="77"/>
        <v>10</v>
      </c>
      <c r="X268" s="289">
        <f>IF('Datos de Indicador'!K271="No dato","x",ROUND(IF('Datos de Indicador'!K271=0,0,IF(LOG('Datos de Indicador'!K271)&gt;X$302,10,IF(LOG('Datos de Indicador'!K271)&lt;X$301,0,10-(X$302-LOG('Datos de Indicador'!K271))/(X$302-X$301)*10))),1))</f>
        <v>0</v>
      </c>
      <c r="Y268" s="310">
        <f>IF('Datos de Indicador'!K271="No dato","x",IF('Datos de Indicador'!K271="No dato","x", ('Datos de Indicador'!K271)/'Datos de Indicador'!AX271))</f>
        <v>0</v>
      </c>
      <c r="Z268" s="289">
        <f t="shared" si="78"/>
        <v>0</v>
      </c>
      <c r="AA268" s="291">
        <f t="shared" si="79"/>
        <v>0</v>
      </c>
      <c r="AB268" s="155">
        <f t="shared" si="80"/>
        <v>0</v>
      </c>
      <c r="AC268" s="155">
        <v>1.6000000759958999E-2</v>
      </c>
      <c r="AD268" s="155">
        <f t="shared" si="81"/>
        <v>3.40425548084234E-3</v>
      </c>
      <c r="AE268" s="155">
        <v>-0.41819998621940602</v>
      </c>
      <c r="AF268" s="155">
        <f t="shared" si="82"/>
        <v>0.41819998621940602</v>
      </c>
      <c r="AG268" s="155">
        <f t="shared" si="83"/>
        <v>4.2192852825469567</v>
      </c>
      <c r="AH268" s="159">
        <f t="shared" si="84"/>
        <v>4.0371149230046326</v>
      </c>
      <c r="AI268" s="12"/>
      <c r="AJ268" s="12"/>
      <c r="AK268" s="12"/>
    </row>
    <row r="269" spans="1:37">
      <c r="A269" s="48" t="s">
        <v>316</v>
      </c>
      <c r="B269" s="46" t="s">
        <v>333</v>
      </c>
      <c r="C269" s="160">
        <v>1617</v>
      </c>
      <c r="D269" s="285">
        <f>IF('Datos de Indicador'!E272="No dato","x",ROUND(IF('Datos de Indicador'!E272=0,0,IF(LOG('Datos de Indicador'!E272)&gt;D$302,10,IF(LOG('Datos de Indicador'!E272)&lt;D$301,0,10-(D$302-LOG('Datos de Indicador'!E272))/(D$302-D$301)*10))),1))</f>
        <v>10</v>
      </c>
      <c r="E269" s="153">
        <f>IF('Datos de Indicador'!E272="No dato","x",IF('Datos de Indicador'!E272="No dato","x", ('Datos de Indicador'!E272)/'Datos de Indicador'!AX272))</f>
        <v>0.17386039955493882</v>
      </c>
      <c r="F269" s="154">
        <f t="shared" si="68"/>
        <v>10</v>
      </c>
      <c r="G269" s="155">
        <f t="shared" si="69"/>
        <v>10</v>
      </c>
      <c r="H269" s="285">
        <f>IF('Datos de Indicador'!F272="No dato","x",ROUND(IF('Datos de Indicador'!F272=0,0,IF(LOG('Datos de Indicador'!F272*1/40)&gt;H$302,10,IF(LOG('Datos de Indicador'!F272*1/40)&lt;H$301,0,10-(H$302-LOG('Datos de Indicador'!F272*1/40))/(H$302-H$301)*10))),1))</f>
        <v>0</v>
      </c>
      <c r="I269" s="153">
        <f>IF('Datos de Indicador'!F272="No dato","x",IF('Datos de Indicador'!F272="No dato","x",( 'Datos de Indicador'!F272*1/40)/'Datos de Indicador'!AX272))</f>
        <v>0</v>
      </c>
      <c r="J269" s="154">
        <f t="shared" si="70"/>
        <v>0</v>
      </c>
      <c r="K269" s="156">
        <f t="shared" si="71"/>
        <v>0</v>
      </c>
      <c r="L269" s="286">
        <f>IF('Datos de Indicador'!G272="No dato","x",ROUND(IF('Datos de Indicador'!G272=0,0,IF(LOG('Datos de Indicador'!G272)&gt;L$302,10,IF(LOG('Datos de Indicador'!G272)&lt;L$301,0,10-(L$302-LOG('Datos de Indicador'!G272))/(L$302-L$301)*10))),1))</f>
        <v>0</v>
      </c>
      <c r="M269" s="157">
        <f>IF('Datos de Indicador'!G272="No dato","x",IF('Datos de Indicador'!G272="No dato","x", 'Datos de Indicador'!G272/'Datos de Indicador'!AX272))</f>
        <v>0</v>
      </c>
      <c r="N269" s="158">
        <f t="shared" si="72"/>
        <v>0</v>
      </c>
      <c r="O269" s="156">
        <f t="shared" si="73"/>
        <v>0</v>
      </c>
      <c r="P269" s="155">
        <f t="shared" si="74"/>
        <v>0</v>
      </c>
      <c r="Q269" s="285">
        <f>IF('Datos de Indicador'!I272="No dato","x",ROUND(IF('Datos de Indicador'!I272=0,0,IF(LOG('Datos de Indicador'!I272)&gt;Q$302,10,IF(LOG('Datos de Indicador'!I272)&lt;Q$301,0,10-(Q$302-LOG('Datos de Indicador'!I272))/(Q$302-Q$301)*10))),1))</f>
        <v>0</v>
      </c>
      <c r="R269" s="153">
        <f>IF('Datos de Indicador'!I272="No dato","x",IF('Datos de Indicador'!I272="No dato","x",( 'Datos de Indicador'!I272)/'Datos de Indicador'!AX272))</f>
        <v>0</v>
      </c>
      <c r="S269" s="154">
        <f t="shared" si="75"/>
        <v>0</v>
      </c>
      <c r="T269" s="289">
        <f>IF('Datos de Indicador'!J272="No dato","x",ROUND(IF('Datos de Indicador'!J272=0,0,IF(LOG('Datos de Indicador'!J272)&gt;T$302,10,IF(LOG('Datos de Indicador'!J272)&lt;T$301,0,10-(T$302-LOG('Datos de Indicador'!J272))/(T$302-T$301)*10))),1))</f>
        <v>10</v>
      </c>
      <c r="U269" s="307">
        <f>IF('Datos de Indicador'!J272="No dato","x",IF('Datos de Indicador'!J272="No dato","x", ('Datos de Indicador'!J272)/'Datos de Indicador'!AX272))</f>
        <v>3.7534535998699818E-4</v>
      </c>
      <c r="V269" s="289">
        <f t="shared" si="76"/>
        <v>10</v>
      </c>
      <c r="W269" s="292">
        <f t="shared" si="77"/>
        <v>10</v>
      </c>
      <c r="X269" s="289">
        <f>IF('Datos de Indicador'!K272="No dato","x",ROUND(IF('Datos de Indicador'!K272=0,0,IF(LOG('Datos de Indicador'!K272)&gt;X$302,10,IF(LOG('Datos de Indicador'!K272)&lt;X$301,0,10-(X$302-LOG('Datos de Indicador'!K272))/(X$302-X$301)*10))),1))</f>
        <v>0</v>
      </c>
      <c r="Y269" s="310">
        <f>IF('Datos de Indicador'!K272="No dato","x",IF('Datos de Indicador'!K272="No dato","x", ('Datos de Indicador'!K272)/'Datos de Indicador'!AX272))</f>
        <v>0</v>
      </c>
      <c r="Z269" s="289">
        <f t="shared" si="78"/>
        <v>0</v>
      </c>
      <c r="AA269" s="291">
        <f t="shared" si="79"/>
        <v>0</v>
      </c>
      <c r="AB269" s="155">
        <f t="shared" si="80"/>
        <v>0</v>
      </c>
      <c r="AC269" s="155">
        <v>0.50400000810623202</v>
      </c>
      <c r="AD269" s="155">
        <f t="shared" si="81"/>
        <v>0.1072340442779217</v>
      </c>
      <c r="AE269" s="155">
        <v>-0.54676002264022805</v>
      </c>
      <c r="AF269" s="155">
        <f t="shared" si="82"/>
        <v>0.54676002264022805</v>
      </c>
      <c r="AG269" s="155">
        <f t="shared" si="83"/>
        <v>7.3656395563028001</v>
      </c>
      <c r="AH269" s="159">
        <f t="shared" si="84"/>
        <v>4.5788122667634541</v>
      </c>
      <c r="AI269" s="12"/>
      <c r="AJ269" s="12"/>
      <c r="AK269" s="12"/>
    </row>
    <row r="270" spans="1:37">
      <c r="A270" s="48" t="s">
        <v>316</v>
      </c>
      <c r="B270" s="46" t="s">
        <v>334</v>
      </c>
      <c r="C270" s="160">
        <v>1618</v>
      </c>
      <c r="D270" s="285">
        <f>IF('Datos de Indicador'!E273="No dato","x",ROUND(IF('Datos de Indicador'!E273=0,0,IF(LOG('Datos de Indicador'!E273)&gt;D$302,10,IF(LOG('Datos de Indicador'!E273)&lt;D$301,0,10-(D$302-LOG('Datos de Indicador'!E273))/(D$302-D$301)*10))),1))</f>
        <v>10</v>
      </c>
      <c r="E270" s="153">
        <f>IF('Datos de Indicador'!E273="No dato","x",IF('Datos de Indicador'!E273="No dato","x", ('Datos de Indicador'!E273)/'Datos de Indicador'!AX273))</f>
        <v>3.0248805686987129E-3</v>
      </c>
      <c r="F270" s="154">
        <f t="shared" si="68"/>
        <v>10</v>
      </c>
      <c r="G270" s="155">
        <f t="shared" si="69"/>
        <v>10</v>
      </c>
      <c r="H270" s="285">
        <f>IF('Datos de Indicador'!F273="No dato","x",ROUND(IF('Datos de Indicador'!F273=0,0,IF(LOG('Datos de Indicador'!F273*1/40)&gt;H$302,10,IF(LOG('Datos de Indicador'!F273*1/40)&lt;H$301,0,10-(H$302-LOG('Datos de Indicador'!F273*1/40))/(H$302-H$301)*10))),1))</f>
        <v>0</v>
      </c>
      <c r="I270" s="153">
        <f>IF('Datos de Indicador'!F273="No dato","x",IF('Datos de Indicador'!F273="No dato","x",( 'Datos de Indicador'!F273*1/40)/'Datos de Indicador'!AX273))</f>
        <v>0</v>
      </c>
      <c r="J270" s="154">
        <f t="shared" si="70"/>
        <v>0</v>
      </c>
      <c r="K270" s="156">
        <f t="shared" si="71"/>
        <v>0</v>
      </c>
      <c r="L270" s="286">
        <f>IF('Datos de Indicador'!G273="No dato","x",ROUND(IF('Datos de Indicador'!G273=0,0,IF(LOG('Datos de Indicador'!G273)&gt;L$302,10,IF(LOG('Datos de Indicador'!G273)&lt;L$301,0,10-(L$302-LOG('Datos de Indicador'!G273))/(L$302-L$301)*10))),1))</f>
        <v>0</v>
      </c>
      <c r="M270" s="157">
        <f>IF('Datos de Indicador'!G273="No dato","x",IF('Datos de Indicador'!G273="No dato","x", 'Datos de Indicador'!G273/'Datos de Indicador'!AX273))</f>
        <v>0</v>
      </c>
      <c r="N270" s="158">
        <f t="shared" si="72"/>
        <v>0</v>
      </c>
      <c r="O270" s="156">
        <f t="shared" si="73"/>
        <v>0</v>
      </c>
      <c r="P270" s="155">
        <f t="shared" si="74"/>
        <v>0</v>
      </c>
      <c r="Q270" s="285">
        <f>IF('Datos de Indicador'!I273="No dato","x",ROUND(IF('Datos de Indicador'!I273=0,0,IF(LOG('Datos de Indicador'!I273)&gt;Q$302,10,IF(LOG('Datos de Indicador'!I273)&lt;Q$301,0,10-(Q$302-LOG('Datos de Indicador'!I273))/(Q$302-Q$301)*10))),1))</f>
        <v>0</v>
      </c>
      <c r="R270" s="153">
        <f>IF('Datos de Indicador'!I273="No dato","x",IF('Datos de Indicador'!I273="No dato","x",( 'Datos de Indicador'!I273)/'Datos de Indicador'!AX273))</f>
        <v>0</v>
      </c>
      <c r="S270" s="154">
        <f t="shared" si="75"/>
        <v>0</v>
      </c>
      <c r="T270" s="289">
        <f>IF('Datos de Indicador'!J273="No dato","x",ROUND(IF('Datos de Indicador'!J273=0,0,IF(LOG('Datos de Indicador'!J273)&gt;T$302,10,IF(LOG('Datos de Indicador'!J273)&lt;T$301,0,10-(T$302-LOG('Datos de Indicador'!J273))/(T$302-T$301)*10))),1))</f>
        <v>10</v>
      </c>
      <c r="U270" s="307">
        <f>IF('Datos de Indicador'!J273="No dato","x",IF('Datos de Indicador'!J273="No dato","x", ('Datos de Indicador'!J273)/'Datos de Indicador'!AX273))</f>
        <v>3.4496502777206332E-4</v>
      </c>
      <c r="V270" s="289">
        <f t="shared" si="76"/>
        <v>10</v>
      </c>
      <c r="W270" s="292">
        <f t="shared" si="77"/>
        <v>10</v>
      </c>
      <c r="X270" s="289">
        <f>IF('Datos de Indicador'!K273="No dato","x",ROUND(IF('Datos de Indicador'!K273=0,0,IF(LOG('Datos de Indicador'!K273)&gt;X$302,10,IF(LOG('Datos de Indicador'!K273)&lt;X$301,0,10-(X$302-LOG('Datos de Indicador'!K273))/(X$302-X$301)*10))),1))</f>
        <v>0</v>
      </c>
      <c r="Y270" s="310">
        <f>IF('Datos de Indicador'!K273="No dato","x",IF('Datos de Indicador'!K273="No dato","x", ('Datos de Indicador'!K273)/'Datos de Indicador'!AX273))</f>
        <v>0</v>
      </c>
      <c r="Z270" s="289">
        <f t="shared" si="78"/>
        <v>0</v>
      </c>
      <c r="AA270" s="291">
        <f t="shared" si="79"/>
        <v>0</v>
      </c>
      <c r="AB270" s="155">
        <f t="shared" si="80"/>
        <v>0</v>
      </c>
      <c r="AC270" s="155">
        <v>0</v>
      </c>
      <c r="AD270" s="155">
        <f t="shared" si="81"/>
        <v>0</v>
      </c>
      <c r="AE270" s="155">
        <v>-0.64415997266769398</v>
      </c>
      <c r="AF270" s="155">
        <f t="shared" si="82"/>
        <v>0.64415997266769398</v>
      </c>
      <c r="AG270" s="155">
        <f t="shared" si="83"/>
        <v>9.7493877066952681</v>
      </c>
      <c r="AH270" s="159">
        <f t="shared" si="84"/>
        <v>4.9582312844492114</v>
      </c>
      <c r="AI270" s="12"/>
      <c r="AJ270" s="12"/>
      <c r="AK270" s="12"/>
    </row>
    <row r="271" spans="1:37">
      <c r="A271" s="48" t="s">
        <v>316</v>
      </c>
      <c r="B271" s="46" t="s">
        <v>335</v>
      </c>
      <c r="C271" s="160">
        <v>1619</v>
      </c>
      <c r="D271" s="285">
        <f>IF('Datos de Indicador'!E274="No dato","x",ROUND(IF('Datos de Indicador'!E274=0,0,IF(LOG('Datos de Indicador'!E274)&gt;D$302,10,IF(LOG('Datos de Indicador'!E274)&lt;D$301,0,10-(D$302-LOG('Datos de Indicador'!E274))/(D$302-D$301)*10))),1))</f>
        <v>10</v>
      </c>
      <c r="E271" s="153">
        <f>IF('Datos de Indicador'!E274="No dato","x",IF('Datos de Indicador'!E274="No dato","x", ('Datos de Indicador'!E274)/'Datos de Indicador'!AX274))</f>
        <v>8.5608401298893425E-2</v>
      </c>
      <c r="F271" s="154">
        <f t="shared" si="68"/>
        <v>10</v>
      </c>
      <c r="G271" s="155">
        <f t="shared" si="69"/>
        <v>10</v>
      </c>
      <c r="H271" s="285">
        <f>IF('Datos de Indicador'!F274="No dato","x",ROUND(IF('Datos de Indicador'!F274=0,0,IF(LOG('Datos de Indicador'!F274*1/40)&gt;H$302,10,IF(LOG('Datos de Indicador'!F274*1/40)&lt;H$301,0,10-(H$302-LOG('Datos de Indicador'!F274*1/40))/(H$302-H$301)*10))),1))</f>
        <v>0</v>
      </c>
      <c r="I271" s="153">
        <f>IF('Datos de Indicador'!F274="No dato","x",IF('Datos de Indicador'!F274="No dato","x",( 'Datos de Indicador'!F274*1/40)/'Datos de Indicador'!AX274))</f>
        <v>0</v>
      </c>
      <c r="J271" s="154">
        <f t="shared" si="70"/>
        <v>0</v>
      </c>
      <c r="K271" s="156">
        <f t="shared" si="71"/>
        <v>0</v>
      </c>
      <c r="L271" s="286">
        <f>IF('Datos de Indicador'!G274="No dato","x",ROUND(IF('Datos de Indicador'!G274=0,0,IF(LOG('Datos de Indicador'!G274)&gt;L$302,10,IF(LOG('Datos de Indicador'!G274)&lt;L$301,0,10-(L$302-LOG('Datos de Indicador'!G274))/(L$302-L$301)*10))),1))</f>
        <v>0</v>
      </c>
      <c r="M271" s="157">
        <f>IF('Datos de Indicador'!G274="No dato","x",IF('Datos de Indicador'!G274="No dato","x", 'Datos de Indicador'!G274/'Datos de Indicador'!AX274))</f>
        <v>0</v>
      </c>
      <c r="N271" s="158">
        <f t="shared" si="72"/>
        <v>0</v>
      </c>
      <c r="O271" s="156">
        <f t="shared" si="73"/>
        <v>0</v>
      </c>
      <c r="P271" s="155">
        <f t="shared" si="74"/>
        <v>0</v>
      </c>
      <c r="Q271" s="285">
        <f>IF('Datos de Indicador'!I274="No dato","x",ROUND(IF('Datos de Indicador'!I274=0,0,IF(LOG('Datos de Indicador'!I274)&gt;Q$302,10,IF(LOG('Datos de Indicador'!I274)&lt;Q$301,0,10-(Q$302-LOG('Datos de Indicador'!I274))/(Q$302-Q$301)*10))),1))</f>
        <v>0</v>
      </c>
      <c r="R271" s="153">
        <f>IF('Datos de Indicador'!I274="No dato","x",IF('Datos de Indicador'!I274="No dato","x",( 'Datos de Indicador'!I274)/'Datos de Indicador'!AX274))</f>
        <v>0</v>
      </c>
      <c r="S271" s="154">
        <f t="shared" si="75"/>
        <v>0</v>
      </c>
      <c r="T271" s="289">
        <f>IF('Datos de Indicador'!J274="No dato","x",ROUND(IF('Datos de Indicador'!J274=0,0,IF(LOG('Datos de Indicador'!J274)&gt;T$302,10,IF(LOG('Datos de Indicador'!J274)&lt;T$301,0,10-(T$302-LOG('Datos de Indicador'!J274))/(T$302-T$301)*10))),1))</f>
        <v>10</v>
      </c>
      <c r="U271" s="307">
        <f>IF('Datos de Indicador'!J274="No dato","x",IF('Datos de Indicador'!J274="No dato","x", ('Datos de Indicador'!J274)/'Datos de Indicador'!AX274))</f>
        <v>4.0745277888052923E-4</v>
      </c>
      <c r="V271" s="289">
        <f t="shared" si="76"/>
        <v>10</v>
      </c>
      <c r="W271" s="292">
        <f t="shared" si="77"/>
        <v>10</v>
      </c>
      <c r="X271" s="289">
        <f>IF('Datos de Indicador'!K274="No dato","x",ROUND(IF('Datos de Indicador'!K274=0,0,IF(LOG('Datos de Indicador'!K274)&gt;X$302,10,IF(LOG('Datos de Indicador'!K274)&lt;X$301,0,10-(X$302-LOG('Datos de Indicador'!K274))/(X$302-X$301)*10))),1))</f>
        <v>0</v>
      </c>
      <c r="Y271" s="310">
        <f>IF('Datos de Indicador'!K274="No dato","x",IF('Datos de Indicador'!K274="No dato","x", ('Datos de Indicador'!K274)/'Datos de Indicador'!AX274))</f>
        <v>0</v>
      </c>
      <c r="Z271" s="289">
        <f t="shared" si="78"/>
        <v>0</v>
      </c>
      <c r="AA271" s="291">
        <f t="shared" si="79"/>
        <v>0</v>
      </c>
      <c r="AB271" s="155">
        <f t="shared" si="80"/>
        <v>0</v>
      </c>
      <c r="AC271" s="155">
        <v>4.8000000417232999E-2</v>
      </c>
      <c r="AD271" s="155">
        <f t="shared" si="81"/>
        <v>1.0212766046219788E-2</v>
      </c>
      <c r="AE271" s="155">
        <v>-0.53319996595382702</v>
      </c>
      <c r="AF271" s="155">
        <f t="shared" si="82"/>
        <v>0.53319996595382702</v>
      </c>
      <c r="AG271" s="155">
        <f t="shared" si="83"/>
        <v>7.0337732664709209</v>
      </c>
      <c r="AH271" s="159">
        <f t="shared" si="84"/>
        <v>4.5073310054195233</v>
      </c>
      <c r="AI271" s="12"/>
      <c r="AJ271" s="12"/>
      <c r="AK271" s="12"/>
    </row>
    <row r="272" spans="1:37">
      <c r="A272" s="48" t="s">
        <v>316</v>
      </c>
      <c r="B272" s="46" t="s">
        <v>157</v>
      </c>
      <c r="C272" s="160">
        <v>1620</v>
      </c>
      <c r="D272" s="285">
        <f>IF('Datos de Indicador'!E275="No dato","x",ROUND(IF('Datos de Indicador'!E275=0,0,IF(LOG('Datos de Indicador'!E275)&gt;D$302,10,IF(LOG('Datos de Indicador'!E275)&lt;D$301,0,10-(D$302-LOG('Datos de Indicador'!E275))/(D$302-D$301)*10))),1))</f>
        <v>10</v>
      </c>
      <c r="E272" s="153">
        <f>IF('Datos de Indicador'!E275="No dato","x",IF('Datos de Indicador'!E275="No dato","x", ('Datos de Indicador'!E275)/'Datos de Indicador'!AX275))</f>
        <v>1.2964312377341958E-3</v>
      </c>
      <c r="F272" s="154">
        <f t="shared" si="68"/>
        <v>10</v>
      </c>
      <c r="G272" s="155">
        <f t="shared" si="69"/>
        <v>10</v>
      </c>
      <c r="H272" s="285">
        <f>IF('Datos de Indicador'!F275="No dato","x",ROUND(IF('Datos de Indicador'!F275=0,0,IF(LOG('Datos de Indicador'!F275*1/40)&gt;H$302,10,IF(LOG('Datos de Indicador'!F275*1/40)&lt;H$301,0,10-(H$302-LOG('Datos de Indicador'!F275*1/40))/(H$302-H$301)*10))),1))</f>
        <v>0</v>
      </c>
      <c r="I272" s="153">
        <f>IF('Datos de Indicador'!F275="No dato","x",IF('Datos de Indicador'!F275="No dato","x",( 'Datos de Indicador'!F275*1/40)/'Datos de Indicador'!AX275))</f>
        <v>0</v>
      </c>
      <c r="J272" s="154">
        <f t="shared" si="70"/>
        <v>0</v>
      </c>
      <c r="K272" s="156">
        <f t="shared" si="71"/>
        <v>0</v>
      </c>
      <c r="L272" s="286">
        <f>IF('Datos de Indicador'!G275="No dato","x",ROUND(IF('Datos de Indicador'!G275=0,0,IF(LOG('Datos de Indicador'!G275)&gt;L$302,10,IF(LOG('Datos de Indicador'!G275)&lt;L$301,0,10-(L$302-LOG('Datos de Indicador'!G275))/(L$302-L$301)*10))),1))</f>
        <v>0</v>
      </c>
      <c r="M272" s="157">
        <f>IF('Datos de Indicador'!G275="No dato","x",IF('Datos de Indicador'!G275="No dato","x", 'Datos de Indicador'!G275/'Datos de Indicador'!AX275))</f>
        <v>0</v>
      </c>
      <c r="N272" s="158">
        <f t="shared" si="72"/>
        <v>0</v>
      </c>
      <c r="O272" s="156">
        <f t="shared" si="73"/>
        <v>0</v>
      </c>
      <c r="P272" s="155">
        <f t="shared" si="74"/>
        <v>0</v>
      </c>
      <c r="Q272" s="285">
        <f>IF('Datos de Indicador'!I275="No dato","x",ROUND(IF('Datos de Indicador'!I275=0,0,IF(LOG('Datos de Indicador'!I275)&gt;Q$302,10,IF(LOG('Datos de Indicador'!I275)&lt;Q$301,0,10-(Q$302-LOG('Datos de Indicador'!I275))/(Q$302-Q$301)*10))),1))</f>
        <v>0</v>
      </c>
      <c r="R272" s="153">
        <f>IF('Datos de Indicador'!I275="No dato","x",IF('Datos de Indicador'!I275="No dato","x",( 'Datos de Indicador'!I275)/'Datos de Indicador'!AX275))</f>
        <v>0</v>
      </c>
      <c r="S272" s="154">
        <f t="shared" si="75"/>
        <v>0</v>
      </c>
      <c r="T272" s="289">
        <f>IF('Datos de Indicador'!J275="No dato","x",ROUND(IF('Datos de Indicador'!J275=0,0,IF(LOG('Datos de Indicador'!J275)&gt;T$302,10,IF(LOG('Datos de Indicador'!J275)&lt;T$301,0,10-(T$302-LOG('Datos de Indicador'!J275))/(T$302-T$301)*10))),1))</f>
        <v>10</v>
      </c>
      <c r="U272" s="307">
        <f>IF('Datos de Indicador'!J275="No dato","x",IF('Datos de Indicador'!J275="No dato","x", ('Datos de Indicador'!J275)/'Datos de Indicador'!AX275))</f>
        <v>3.2014129881276974E-4</v>
      </c>
      <c r="V272" s="289">
        <f t="shared" si="76"/>
        <v>10</v>
      </c>
      <c r="W272" s="292">
        <f t="shared" si="77"/>
        <v>10</v>
      </c>
      <c r="X272" s="289">
        <f>IF('Datos de Indicador'!K275="No dato","x",ROUND(IF('Datos de Indicador'!K275=0,0,IF(LOG('Datos de Indicador'!K275)&gt;X$302,10,IF(LOG('Datos de Indicador'!K275)&lt;X$301,0,10-(X$302-LOG('Datos de Indicador'!K275))/(X$302-X$301)*10))),1))</f>
        <v>0</v>
      </c>
      <c r="Y272" s="310">
        <f>IF('Datos de Indicador'!K275="No dato","x",IF('Datos de Indicador'!K275="No dato","x", ('Datos de Indicador'!K275)/'Datos de Indicador'!AX275))</f>
        <v>0</v>
      </c>
      <c r="Z272" s="289">
        <f t="shared" si="78"/>
        <v>0</v>
      </c>
      <c r="AA272" s="291">
        <f t="shared" si="79"/>
        <v>0</v>
      </c>
      <c r="AB272" s="155">
        <f t="shared" si="80"/>
        <v>0</v>
      </c>
      <c r="AC272" s="155">
        <v>2.4000000208616E-2</v>
      </c>
      <c r="AD272" s="155">
        <f t="shared" si="81"/>
        <v>5.1063830231097875E-3</v>
      </c>
      <c r="AE272" s="155">
        <v>-0.56900000572204601</v>
      </c>
      <c r="AF272" s="155">
        <f t="shared" si="82"/>
        <v>0.56900000572204601</v>
      </c>
      <c r="AG272" s="155">
        <f t="shared" si="83"/>
        <v>7.9099367404501599</v>
      </c>
      <c r="AH272" s="159">
        <f t="shared" si="84"/>
        <v>4.6525071872455452</v>
      </c>
      <c r="AI272" s="12"/>
      <c r="AJ272" s="12"/>
      <c r="AK272" s="12"/>
    </row>
    <row r="273" spans="1:37">
      <c r="A273" s="48" t="s">
        <v>316</v>
      </c>
      <c r="B273" s="46" t="s">
        <v>291</v>
      </c>
      <c r="C273" s="160">
        <v>1621</v>
      </c>
      <c r="D273" s="285">
        <f>IF('Datos de Indicador'!E276="No dato","x",ROUND(IF('Datos de Indicador'!E276=0,0,IF(LOG('Datos de Indicador'!E276)&gt;D$302,10,IF(LOG('Datos de Indicador'!E276)&lt;D$301,0,10-(D$302-LOG('Datos de Indicador'!E276))/(D$302-D$301)*10))),1))</f>
        <v>10</v>
      </c>
      <c r="E273" s="153">
        <f>IF('Datos de Indicador'!E276="No dato","x",IF('Datos de Indicador'!E276="No dato","x", ('Datos de Indicador'!E276)/'Datos de Indicador'!AX276))</f>
        <v>2.518748066981115E-3</v>
      </c>
      <c r="F273" s="154">
        <f t="shared" si="68"/>
        <v>10</v>
      </c>
      <c r="G273" s="155">
        <f t="shared" si="69"/>
        <v>10</v>
      </c>
      <c r="H273" s="285">
        <f>IF('Datos de Indicador'!F276="No dato","x",ROUND(IF('Datos de Indicador'!F276=0,0,IF(LOG('Datos de Indicador'!F276*1/40)&gt;H$302,10,IF(LOG('Datos de Indicador'!F276*1/40)&lt;H$301,0,10-(H$302-LOG('Datos de Indicador'!F276*1/40))/(H$302-H$301)*10))),1))</f>
        <v>0</v>
      </c>
      <c r="I273" s="153">
        <f>IF('Datos de Indicador'!F276="No dato","x",IF('Datos de Indicador'!F276="No dato","x",( 'Datos de Indicador'!F276*1/40)/'Datos de Indicador'!AX276))</f>
        <v>0</v>
      </c>
      <c r="J273" s="154">
        <f t="shared" si="70"/>
        <v>0</v>
      </c>
      <c r="K273" s="156">
        <f t="shared" si="71"/>
        <v>0</v>
      </c>
      <c r="L273" s="286">
        <f>IF('Datos de Indicador'!G276="No dato","x",ROUND(IF('Datos de Indicador'!G276=0,0,IF(LOG('Datos de Indicador'!G276)&gt;L$302,10,IF(LOG('Datos de Indicador'!G276)&lt;L$301,0,10-(L$302-LOG('Datos de Indicador'!G276))/(L$302-L$301)*10))),1))</f>
        <v>0</v>
      </c>
      <c r="M273" s="157">
        <f>IF('Datos de Indicador'!G276="No dato","x",IF('Datos de Indicador'!G276="No dato","x", 'Datos de Indicador'!G276/'Datos de Indicador'!AX276))</f>
        <v>0</v>
      </c>
      <c r="N273" s="158">
        <f t="shared" si="72"/>
        <v>0</v>
      </c>
      <c r="O273" s="156">
        <f t="shared" si="73"/>
        <v>0</v>
      </c>
      <c r="P273" s="155">
        <f t="shared" si="74"/>
        <v>0</v>
      </c>
      <c r="Q273" s="285">
        <f>IF('Datos de Indicador'!I276="No dato","x",ROUND(IF('Datos de Indicador'!I276=0,0,IF(LOG('Datos de Indicador'!I276)&gt;Q$302,10,IF(LOG('Datos de Indicador'!I276)&lt;Q$301,0,10-(Q$302-LOG('Datos de Indicador'!I276))/(Q$302-Q$301)*10))),1))</f>
        <v>0</v>
      </c>
      <c r="R273" s="153">
        <f>IF('Datos de Indicador'!I276="No dato","x",IF('Datos de Indicador'!I276="No dato","x",( 'Datos de Indicador'!I276)/'Datos de Indicador'!AX276))</f>
        <v>0</v>
      </c>
      <c r="S273" s="154">
        <f t="shared" si="75"/>
        <v>0</v>
      </c>
      <c r="T273" s="289">
        <f>IF('Datos de Indicador'!J276="No dato","x",ROUND(IF('Datos de Indicador'!J276=0,0,IF(LOG('Datos de Indicador'!J276)&gt;T$302,10,IF(LOG('Datos de Indicador'!J276)&lt;T$301,0,10-(T$302-LOG('Datos de Indicador'!J276))/(T$302-T$301)*10))),1))</f>
        <v>10</v>
      </c>
      <c r="U273" s="307">
        <f>IF('Datos de Indicador'!J276="No dato","x",IF('Datos de Indicador'!J276="No dato","x", ('Datos de Indicador'!J276)/'Datos de Indicador'!AX276))</f>
        <v>3.167097539722512E-4</v>
      </c>
      <c r="V273" s="289">
        <f t="shared" si="76"/>
        <v>10</v>
      </c>
      <c r="W273" s="292">
        <f t="shared" si="77"/>
        <v>10</v>
      </c>
      <c r="X273" s="289">
        <f>IF('Datos de Indicador'!K276="No dato","x",ROUND(IF('Datos de Indicador'!K276=0,0,IF(LOG('Datos de Indicador'!K276)&gt;X$302,10,IF(LOG('Datos de Indicador'!K276)&lt;X$301,0,10-(X$302-LOG('Datos de Indicador'!K276))/(X$302-X$301)*10))),1))</f>
        <v>0</v>
      </c>
      <c r="Y273" s="310">
        <f>IF('Datos de Indicador'!K276="No dato","x",IF('Datos de Indicador'!K276="No dato","x", ('Datos de Indicador'!K276)/'Datos de Indicador'!AX276))</f>
        <v>0</v>
      </c>
      <c r="Z273" s="289">
        <f t="shared" si="78"/>
        <v>0</v>
      </c>
      <c r="AA273" s="291">
        <f t="shared" si="79"/>
        <v>0</v>
      </c>
      <c r="AB273" s="155">
        <f t="shared" si="80"/>
        <v>0</v>
      </c>
      <c r="AC273" s="155">
        <v>0.120000004768372</v>
      </c>
      <c r="AD273" s="155">
        <f t="shared" si="81"/>
        <v>2.5531915908164254E-2</v>
      </c>
      <c r="AE273" s="155">
        <v>-0.62747997045517001</v>
      </c>
      <c r="AF273" s="155">
        <f t="shared" si="82"/>
        <v>0.62747997045517001</v>
      </c>
      <c r="AG273" s="155">
        <f t="shared" si="83"/>
        <v>9.3411644538965337</v>
      </c>
      <c r="AH273" s="159">
        <f t="shared" si="84"/>
        <v>4.8944493949674497</v>
      </c>
      <c r="AI273" s="12"/>
      <c r="AJ273" s="12"/>
      <c r="AK273" s="12"/>
    </row>
    <row r="274" spans="1:37">
      <c r="A274" s="48" t="s">
        <v>316</v>
      </c>
      <c r="B274" s="46" t="s">
        <v>178</v>
      </c>
      <c r="C274" s="160">
        <v>1622</v>
      </c>
      <c r="D274" s="285">
        <f>IF('Datos de Indicador'!E277="No dato","x",ROUND(IF('Datos de Indicador'!E277=0,0,IF(LOG('Datos de Indicador'!E277)&gt;D$302,10,IF(LOG('Datos de Indicador'!E277)&lt;D$301,0,10-(D$302-LOG('Datos de Indicador'!E277))/(D$302-D$301)*10))),1))</f>
        <v>10</v>
      </c>
      <c r="E274" s="153">
        <f>IF('Datos de Indicador'!E277="No dato","x",IF('Datos de Indicador'!E277="No dato","x", ('Datos de Indicador'!E277)/'Datos de Indicador'!AX277))</f>
        <v>1.3815537365859498E-3</v>
      </c>
      <c r="F274" s="154">
        <f t="shared" si="68"/>
        <v>10</v>
      </c>
      <c r="G274" s="155">
        <f t="shared" si="69"/>
        <v>10</v>
      </c>
      <c r="H274" s="285">
        <f>IF('Datos de Indicador'!F277="No dato","x",ROUND(IF('Datos de Indicador'!F277=0,0,IF(LOG('Datos de Indicador'!F277*1/40)&gt;H$302,10,IF(LOG('Datos de Indicador'!F277*1/40)&lt;H$301,0,10-(H$302-LOG('Datos de Indicador'!F277*1/40))/(H$302-H$301)*10))),1))</f>
        <v>0</v>
      </c>
      <c r="I274" s="153">
        <f>IF('Datos de Indicador'!F277="No dato","x",IF('Datos de Indicador'!F277="No dato","x",( 'Datos de Indicador'!F277*1/40)/'Datos de Indicador'!AX277))</f>
        <v>0</v>
      </c>
      <c r="J274" s="154">
        <f t="shared" si="70"/>
        <v>0</v>
      </c>
      <c r="K274" s="156">
        <f t="shared" si="71"/>
        <v>0</v>
      </c>
      <c r="L274" s="286">
        <f>IF('Datos de Indicador'!G277="No dato","x",ROUND(IF('Datos de Indicador'!G277=0,0,IF(LOG('Datos de Indicador'!G277)&gt;L$302,10,IF(LOG('Datos de Indicador'!G277)&lt;L$301,0,10-(L$302-LOG('Datos de Indicador'!G277))/(L$302-L$301)*10))),1))</f>
        <v>0</v>
      </c>
      <c r="M274" s="157">
        <f>IF('Datos de Indicador'!G277="No dato","x",IF('Datos de Indicador'!G277="No dato","x", 'Datos de Indicador'!G277/'Datos de Indicador'!AX277))</f>
        <v>0</v>
      </c>
      <c r="N274" s="158">
        <f t="shared" si="72"/>
        <v>0</v>
      </c>
      <c r="O274" s="156">
        <f t="shared" si="73"/>
        <v>0</v>
      </c>
      <c r="P274" s="155">
        <f t="shared" si="74"/>
        <v>0</v>
      </c>
      <c r="Q274" s="285">
        <f>IF('Datos de Indicador'!I277="No dato","x",ROUND(IF('Datos de Indicador'!I277=0,0,IF(LOG('Datos de Indicador'!I277)&gt;Q$302,10,IF(LOG('Datos de Indicador'!I277)&lt;Q$301,0,10-(Q$302-LOG('Datos de Indicador'!I277))/(Q$302-Q$301)*10))),1))</f>
        <v>0</v>
      </c>
      <c r="R274" s="153">
        <f>IF('Datos de Indicador'!I277="No dato","x",IF('Datos de Indicador'!I277="No dato","x",( 'Datos de Indicador'!I277)/'Datos de Indicador'!AX277))</f>
        <v>0</v>
      </c>
      <c r="S274" s="154">
        <f t="shared" si="75"/>
        <v>0</v>
      </c>
      <c r="T274" s="289">
        <f>IF('Datos de Indicador'!J277="No dato","x",ROUND(IF('Datos de Indicador'!J277=0,0,IF(LOG('Datos de Indicador'!J277)&gt;T$302,10,IF(LOG('Datos de Indicador'!J277)&lt;T$301,0,10-(T$302-LOG('Datos de Indicador'!J277))/(T$302-T$301)*10))),1))</f>
        <v>10</v>
      </c>
      <c r="U274" s="307">
        <f>IF('Datos de Indicador'!J277="No dato","x",IF('Datos de Indicador'!J277="No dato","x", ('Datos de Indicador'!J277)/'Datos de Indicador'!AX277))</f>
        <v>3.3972632866867614E-4</v>
      </c>
      <c r="V274" s="289">
        <f t="shared" si="76"/>
        <v>10</v>
      </c>
      <c r="W274" s="292">
        <f t="shared" si="77"/>
        <v>10</v>
      </c>
      <c r="X274" s="289">
        <f>IF('Datos de Indicador'!K277="No dato","x",ROUND(IF('Datos de Indicador'!K277=0,0,IF(LOG('Datos de Indicador'!K277)&gt;X$302,10,IF(LOG('Datos de Indicador'!K277)&lt;X$301,0,10-(X$302-LOG('Datos de Indicador'!K277))/(X$302-X$301)*10))),1))</f>
        <v>0</v>
      </c>
      <c r="Y274" s="310">
        <f>IF('Datos de Indicador'!K277="No dato","x",IF('Datos de Indicador'!K277="No dato","x", ('Datos de Indicador'!K277)/'Datos de Indicador'!AX277))</f>
        <v>0</v>
      </c>
      <c r="Z274" s="289">
        <f t="shared" si="78"/>
        <v>0</v>
      </c>
      <c r="AA274" s="291">
        <f t="shared" si="79"/>
        <v>0</v>
      </c>
      <c r="AB274" s="155">
        <f t="shared" si="80"/>
        <v>0</v>
      </c>
      <c r="AC274" s="155">
        <v>0</v>
      </c>
      <c r="AD274" s="155">
        <f t="shared" si="81"/>
        <v>0</v>
      </c>
      <c r="AE274" s="155">
        <v>-0.50940001010894798</v>
      </c>
      <c r="AF274" s="155">
        <f t="shared" si="82"/>
        <v>0.50940001010894798</v>
      </c>
      <c r="AG274" s="155">
        <f t="shared" si="83"/>
        <v>6.4512976008401415</v>
      </c>
      <c r="AH274" s="159">
        <f t="shared" si="84"/>
        <v>4.4085496001400237</v>
      </c>
      <c r="AI274" s="12"/>
      <c r="AJ274" s="12"/>
      <c r="AK274" s="12"/>
    </row>
    <row r="275" spans="1:37">
      <c r="A275" s="48" t="s">
        <v>316</v>
      </c>
      <c r="B275" s="46" t="s">
        <v>336</v>
      </c>
      <c r="C275" s="160">
        <v>1623</v>
      </c>
      <c r="D275" s="285">
        <f>IF('Datos de Indicador'!E278="No dato","x",ROUND(IF('Datos de Indicador'!E278=0,0,IF(LOG('Datos de Indicador'!E278)&gt;D$302,10,IF(LOG('Datos de Indicador'!E278)&lt;D$301,0,10-(D$302-LOG('Datos de Indicador'!E278))/(D$302-D$301)*10))),1))</f>
        <v>10</v>
      </c>
      <c r="E275" s="153">
        <f>IF('Datos de Indicador'!E278="No dato","x",IF('Datos de Indicador'!E278="No dato","x", ('Datos de Indicador'!E278)/'Datos de Indicador'!AX278))</f>
        <v>1.4238726488302886E-3</v>
      </c>
      <c r="F275" s="154">
        <f t="shared" si="68"/>
        <v>10</v>
      </c>
      <c r="G275" s="155">
        <f t="shared" si="69"/>
        <v>10</v>
      </c>
      <c r="H275" s="285">
        <f>IF('Datos de Indicador'!F278="No dato","x",ROUND(IF('Datos de Indicador'!F278=0,0,IF(LOG('Datos de Indicador'!F278*1/40)&gt;H$302,10,IF(LOG('Datos de Indicador'!F278*1/40)&lt;H$301,0,10-(H$302-LOG('Datos de Indicador'!F278*1/40))/(H$302-H$301)*10))),1))</f>
        <v>0</v>
      </c>
      <c r="I275" s="153">
        <f>IF('Datos de Indicador'!F278="No dato","x",IF('Datos de Indicador'!F278="No dato","x",( 'Datos de Indicador'!F278*1/40)/'Datos de Indicador'!AX278))</f>
        <v>0</v>
      </c>
      <c r="J275" s="154">
        <f t="shared" si="70"/>
        <v>0</v>
      </c>
      <c r="K275" s="156">
        <f t="shared" si="71"/>
        <v>0</v>
      </c>
      <c r="L275" s="286">
        <f>IF('Datos de Indicador'!G278="No dato","x",ROUND(IF('Datos de Indicador'!G278=0,0,IF(LOG('Datos de Indicador'!G278)&gt;L$302,10,IF(LOG('Datos de Indicador'!G278)&lt;L$301,0,10-(L$302-LOG('Datos de Indicador'!G278))/(L$302-L$301)*10))),1))</f>
        <v>0</v>
      </c>
      <c r="M275" s="157">
        <f>IF('Datos de Indicador'!G278="No dato","x",IF('Datos de Indicador'!G278="No dato","x", 'Datos de Indicador'!G278/'Datos de Indicador'!AX278))</f>
        <v>0</v>
      </c>
      <c r="N275" s="158">
        <f t="shared" si="72"/>
        <v>0</v>
      </c>
      <c r="O275" s="156">
        <f t="shared" si="73"/>
        <v>0</v>
      </c>
      <c r="P275" s="155">
        <f t="shared" si="74"/>
        <v>0</v>
      </c>
      <c r="Q275" s="285">
        <f>IF('Datos de Indicador'!I278="No dato","x",ROUND(IF('Datos de Indicador'!I278=0,0,IF(LOG('Datos de Indicador'!I278)&gt;Q$302,10,IF(LOG('Datos de Indicador'!I278)&lt;Q$301,0,10-(Q$302-LOG('Datos de Indicador'!I278))/(Q$302-Q$301)*10))),1))</f>
        <v>0</v>
      </c>
      <c r="R275" s="153">
        <f>IF('Datos de Indicador'!I278="No dato","x",IF('Datos de Indicador'!I278="No dato","x",( 'Datos de Indicador'!I278)/'Datos de Indicador'!AX278))</f>
        <v>0</v>
      </c>
      <c r="S275" s="154">
        <f t="shared" si="75"/>
        <v>0</v>
      </c>
      <c r="T275" s="289">
        <f>IF('Datos de Indicador'!J278="No dato","x",ROUND(IF('Datos de Indicador'!J278=0,0,IF(LOG('Datos de Indicador'!J278)&gt;T$302,10,IF(LOG('Datos de Indicador'!J278)&lt;T$301,0,10-(T$302-LOG('Datos de Indicador'!J278))/(T$302-T$301)*10))),1))</f>
        <v>10</v>
      </c>
      <c r="U275" s="307">
        <f>IF('Datos de Indicador'!J278="No dato","x",IF('Datos de Indicador'!J278="No dato","x", ('Datos de Indicador'!J278)/'Datos de Indicador'!AX278))</f>
        <v>3.3335706454414721E-4</v>
      </c>
      <c r="V275" s="289">
        <f t="shared" si="76"/>
        <v>10</v>
      </c>
      <c r="W275" s="292">
        <f t="shared" si="77"/>
        <v>10</v>
      </c>
      <c r="X275" s="289">
        <f>IF('Datos de Indicador'!K278="No dato","x",ROUND(IF('Datos de Indicador'!K278=0,0,IF(LOG('Datos de Indicador'!K278)&gt;X$302,10,IF(LOG('Datos de Indicador'!K278)&lt;X$301,0,10-(X$302-LOG('Datos de Indicador'!K278))/(X$302-X$301)*10))),1))</f>
        <v>0</v>
      </c>
      <c r="Y275" s="310">
        <f>IF('Datos de Indicador'!K278="No dato","x",IF('Datos de Indicador'!K278="No dato","x", ('Datos de Indicador'!K278)/'Datos de Indicador'!AX278))</f>
        <v>0</v>
      </c>
      <c r="Z275" s="289">
        <f t="shared" si="78"/>
        <v>0</v>
      </c>
      <c r="AA275" s="291">
        <f t="shared" si="79"/>
        <v>0</v>
      </c>
      <c r="AB275" s="155">
        <f t="shared" si="80"/>
        <v>0</v>
      </c>
      <c r="AC275" s="155">
        <v>0</v>
      </c>
      <c r="AD275" s="155">
        <f t="shared" si="81"/>
        <v>0</v>
      </c>
      <c r="AE275" s="155">
        <v>-0.45280000567436202</v>
      </c>
      <c r="AF275" s="155">
        <f t="shared" si="82"/>
        <v>0.45280000567436202</v>
      </c>
      <c r="AG275" s="155">
        <f t="shared" si="83"/>
        <v>5.0660796839407638</v>
      </c>
      <c r="AH275" s="159">
        <f t="shared" si="84"/>
        <v>4.1776799473234609</v>
      </c>
      <c r="AI275" s="12"/>
      <c r="AJ275" s="12"/>
      <c r="AK275" s="12"/>
    </row>
    <row r="276" spans="1:37">
      <c r="A276" s="48" t="s">
        <v>316</v>
      </c>
      <c r="B276" s="46" t="s">
        <v>337</v>
      </c>
      <c r="C276" s="160">
        <v>1624</v>
      </c>
      <c r="D276" s="285">
        <f>IF('Datos de Indicador'!E279="No dato","x",ROUND(IF('Datos de Indicador'!E279=0,0,IF(LOG('Datos de Indicador'!E279)&gt;D$302,10,IF(LOG('Datos de Indicador'!E279)&lt;D$301,0,10-(D$302-LOG('Datos de Indicador'!E279))/(D$302-D$301)*10))),1))</f>
        <v>10</v>
      </c>
      <c r="E276" s="153">
        <f>IF('Datos de Indicador'!E279="No dato","x",IF('Datos de Indicador'!E279="No dato","x", ('Datos de Indicador'!E279)/'Datos de Indicador'!AX279))</f>
        <v>1.1358962539224126E-2</v>
      </c>
      <c r="F276" s="154">
        <f t="shared" si="68"/>
        <v>10</v>
      </c>
      <c r="G276" s="155">
        <f t="shared" si="69"/>
        <v>10</v>
      </c>
      <c r="H276" s="285">
        <f>IF('Datos de Indicador'!F279="No dato","x",ROUND(IF('Datos de Indicador'!F279=0,0,IF(LOG('Datos de Indicador'!F279*1/40)&gt;H$302,10,IF(LOG('Datos de Indicador'!F279*1/40)&lt;H$301,0,10-(H$302-LOG('Datos de Indicador'!F279*1/40))/(H$302-H$301)*10))),1))</f>
        <v>0</v>
      </c>
      <c r="I276" s="153">
        <f>IF('Datos de Indicador'!F279="No dato","x",IF('Datos de Indicador'!F279="No dato","x",( 'Datos de Indicador'!F279*1/40)/'Datos de Indicador'!AX279))</f>
        <v>0</v>
      </c>
      <c r="J276" s="154">
        <f t="shared" si="70"/>
        <v>0</v>
      </c>
      <c r="K276" s="156">
        <f t="shared" si="71"/>
        <v>0</v>
      </c>
      <c r="L276" s="286">
        <f>IF('Datos de Indicador'!G279="No dato","x",ROUND(IF('Datos de Indicador'!G279=0,0,IF(LOG('Datos de Indicador'!G279)&gt;L$302,10,IF(LOG('Datos de Indicador'!G279)&lt;L$301,0,10-(L$302-LOG('Datos de Indicador'!G279))/(L$302-L$301)*10))),1))</f>
        <v>0</v>
      </c>
      <c r="M276" s="157">
        <f>IF('Datos de Indicador'!G279="No dato","x",IF('Datos de Indicador'!G279="No dato","x", 'Datos de Indicador'!G279/'Datos de Indicador'!AX279))</f>
        <v>0</v>
      </c>
      <c r="N276" s="158">
        <f t="shared" si="72"/>
        <v>0</v>
      </c>
      <c r="O276" s="156">
        <f t="shared" si="73"/>
        <v>0</v>
      </c>
      <c r="P276" s="155">
        <f t="shared" si="74"/>
        <v>0</v>
      </c>
      <c r="Q276" s="285">
        <f>IF('Datos de Indicador'!I279="No dato","x",ROUND(IF('Datos de Indicador'!I279=0,0,IF(LOG('Datos de Indicador'!I279)&gt;Q$302,10,IF(LOG('Datos de Indicador'!I279)&lt;Q$301,0,10-(Q$302-LOG('Datos de Indicador'!I279))/(Q$302-Q$301)*10))),1))</f>
        <v>0</v>
      </c>
      <c r="R276" s="153">
        <f>IF('Datos de Indicador'!I279="No dato","x",IF('Datos de Indicador'!I279="No dato","x",( 'Datos de Indicador'!I279)/'Datos de Indicador'!AX279))</f>
        <v>0</v>
      </c>
      <c r="S276" s="154">
        <f t="shared" si="75"/>
        <v>0</v>
      </c>
      <c r="T276" s="289">
        <f>IF('Datos de Indicador'!J279="No dato","x",ROUND(IF('Datos de Indicador'!J279=0,0,IF(LOG('Datos de Indicador'!J279)&gt;T$302,10,IF(LOG('Datos de Indicador'!J279)&lt;T$301,0,10-(T$302-LOG('Datos de Indicador'!J279))/(T$302-T$301)*10))),1))</f>
        <v>10</v>
      </c>
      <c r="U276" s="307">
        <f>IF('Datos de Indicador'!J279="No dato","x",IF('Datos de Indicador'!J279="No dato","x", ('Datos de Indicador'!J279)/'Datos de Indicador'!AX279))</f>
        <v>3.360639804504179E-4</v>
      </c>
      <c r="V276" s="289">
        <f t="shared" si="76"/>
        <v>10</v>
      </c>
      <c r="W276" s="292">
        <f t="shared" si="77"/>
        <v>10</v>
      </c>
      <c r="X276" s="289">
        <f>IF('Datos de Indicador'!K279="No dato","x",ROUND(IF('Datos de Indicador'!K279=0,0,IF(LOG('Datos de Indicador'!K279)&gt;X$302,10,IF(LOG('Datos de Indicador'!K279)&lt;X$301,0,10-(X$302-LOG('Datos de Indicador'!K279))/(X$302-X$301)*10))),1))</f>
        <v>0</v>
      </c>
      <c r="Y276" s="310">
        <f>IF('Datos de Indicador'!K279="No dato","x",IF('Datos de Indicador'!K279="No dato","x", ('Datos de Indicador'!K279)/'Datos de Indicador'!AX279))</f>
        <v>0</v>
      </c>
      <c r="Z276" s="289">
        <f t="shared" si="78"/>
        <v>0</v>
      </c>
      <c r="AA276" s="291">
        <f t="shared" si="79"/>
        <v>0</v>
      </c>
      <c r="AB276" s="155">
        <f t="shared" si="80"/>
        <v>0</v>
      </c>
      <c r="AC276" s="155">
        <v>0</v>
      </c>
      <c r="AD276" s="155">
        <f t="shared" si="81"/>
        <v>0</v>
      </c>
      <c r="AE276" s="155">
        <v>-0.47699999809265098</v>
      </c>
      <c r="AF276" s="155">
        <f t="shared" si="82"/>
        <v>0.47699999809265098</v>
      </c>
      <c r="AG276" s="155">
        <f t="shared" si="83"/>
        <v>5.6583457698098112</v>
      </c>
      <c r="AH276" s="159">
        <f t="shared" si="84"/>
        <v>4.2763909616349691</v>
      </c>
      <c r="AI276" s="12"/>
      <c r="AJ276" s="12"/>
      <c r="AK276" s="12"/>
    </row>
    <row r="277" spans="1:37">
      <c r="A277" s="48" t="s">
        <v>316</v>
      </c>
      <c r="B277" s="46" t="s">
        <v>180</v>
      </c>
      <c r="C277" s="160">
        <v>1625</v>
      </c>
      <c r="D277" s="285">
        <f>IF('Datos de Indicador'!E280="No dato","x",ROUND(IF('Datos de Indicador'!E280=0,0,IF(LOG('Datos de Indicador'!E280)&gt;D$302,10,IF(LOG('Datos de Indicador'!E280)&lt;D$301,0,10-(D$302-LOG('Datos de Indicador'!E280))/(D$302-D$301)*10))),1))</f>
        <v>10</v>
      </c>
      <c r="E277" s="153">
        <f>IF('Datos de Indicador'!E280="No dato","x",IF('Datos de Indicador'!E280="No dato","x", ('Datos de Indicador'!E280)/'Datos de Indicador'!AX280))</f>
        <v>2.0375974462112007E-3</v>
      </c>
      <c r="F277" s="154">
        <f t="shared" si="68"/>
        <v>10</v>
      </c>
      <c r="G277" s="155">
        <f t="shared" si="69"/>
        <v>10</v>
      </c>
      <c r="H277" s="285">
        <f>IF('Datos de Indicador'!F280="No dato","x",ROUND(IF('Datos de Indicador'!F280=0,0,IF(LOG('Datos de Indicador'!F280*1/40)&gt;H$302,10,IF(LOG('Datos de Indicador'!F280*1/40)&lt;H$301,0,10-(H$302-LOG('Datos de Indicador'!F280*1/40))/(H$302-H$301)*10))),1))</f>
        <v>0</v>
      </c>
      <c r="I277" s="153">
        <f>IF('Datos de Indicador'!F280="No dato","x",IF('Datos de Indicador'!F280="No dato","x",( 'Datos de Indicador'!F280*1/40)/'Datos de Indicador'!AX280))</f>
        <v>0</v>
      </c>
      <c r="J277" s="154">
        <f t="shared" si="70"/>
        <v>0</v>
      </c>
      <c r="K277" s="156">
        <f t="shared" si="71"/>
        <v>0</v>
      </c>
      <c r="L277" s="286">
        <f>IF('Datos de Indicador'!G280="No dato","x",ROUND(IF('Datos de Indicador'!G280=0,0,IF(LOG('Datos de Indicador'!G280)&gt;L$302,10,IF(LOG('Datos de Indicador'!G280)&lt;L$301,0,10-(L$302-LOG('Datos de Indicador'!G280))/(L$302-L$301)*10))),1))</f>
        <v>0</v>
      </c>
      <c r="M277" s="157">
        <f>IF('Datos de Indicador'!G280="No dato","x",IF('Datos de Indicador'!G280="No dato","x", 'Datos de Indicador'!G280/'Datos de Indicador'!AX280))</f>
        <v>0</v>
      </c>
      <c r="N277" s="158">
        <f t="shared" si="72"/>
        <v>0</v>
      </c>
      <c r="O277" s="156">
        <f t="shared" si="73"/>
        <v>0</v>
      </c>
      <c r="P277" s="155">
        <f t="shared" si="74"/>
        <v>0</v>
      </c>
      <c r="Q277" s="285">
        <f>IF('Datos de Indicador'!I280="No dato","x",ROUND(IF('Datos de Indicador'!I280=0,0,IF(LOG('Datos de Indicador'!I280)&gt;Q$302,10,IF(LOG('Datos de Indicador'!I280)&lt;Q$301,0,10-(Q$302-LOG('Datos de Indicador'!I280))/(Q$302-Q$301)*10))),1))</f>
        <v>0</v>
      </c>
      <c r="R277" s="153">
        <f>IF('Datos de Indicador'!I280="No dato","x",IF('Datos de Indicador'!I280="No dato","x",( 'Datos de Indicador'!I280)/'Datos de Indicador'!AX280))</f>
        <v>0</v>
      </c>
      <c r="S277" s="154">
        <f t="shared" si="75"/>
        <v>0</v>
      </c>
      <c r="T277" s="289">
        <f>IF('Datos de Indicador'!J280="No dato","x",ROUND(IF('Datos de Indicador'!J280=0,0,IF(LOG('Datos de Indicador'!J280)&gt;T$302,10,IF(LOG('Datos de Indicador'!J280)&lt;T$301,0,10-(T$302-LOG('Datos de Indicador'!J280))/(T$302-T$301)*10))),1))</f>
        <v>10</v>
      </c>
      <c r="U277" s="307">
        <f>IF('Datos de Indicador'!J280="No dato","x",IF('Datos de Indicador'!J280="No dato","x", ('Datos de Indicador'!J280)/'Datos de Indicador'!AX280))</f>
        <v>3.2827958855624899E-4</v>
      </c>
      <c r="V277" s="289">
        <f t="shared" si="76"/>
        <v>10</v>
      </c>
      <c r="W277" s="292">
        <f t="shared" si="77"/>
        <v>10</v>
      </c>
      <c r="X277" s="289">
        <f>IF('Datos de Indicador'!K280="No dato","x",ROUND(IF('Datos de Indicador'!K280=0,0,IF(LOG('Datos de Indicador'!K280)&gt;X$302,10,IF(LOG('Datos de Indicador'!K280)&lt;X$301,0,10-(X$302-LOG('Datos de Indicador'!K280))/(X$302-X$301)*10))),1))</f>
        <v>0</v>
      </c>
      <c r="Y277" s="310">
        <f>IF('Datos de Indicador'!K280="No dato","x",IF('Datos de Indicador'!K280="No dato","x", ('Datos de Indicador'!K280)/'Datos de Indicador'!AX280))</f>
        <v>0</v>
      </c>
      <c r="Z277" s="289">
        <f t="shared" si="78"/>
        <v>0</v>
      </c>
      <c r="AA277" s="291">
        <f t="shared" si="79"/>
        <v>0</v>
      </c>
      <c r="AB277" s="155">
        <f t="shared" si="80"/>
        <v>0</v>
      </c>
      <c r="AC277" s="155">
        <v>0</v>
      </c>
      <c r="AD277" s="155">
        <f t="shared" si="81"/>
        <v>0</v>
      </c>
      <c r="AE277" s="155">
        <v>-0.54755997657775901</v>
      </c>
      <c r="AF277" s="155">
        <f t="shared" si="82"/>
        <v>0.54755997657775901</v>
      </c>
      <c r="AG277" s="155">
        <f t="shared" si="83"/>
        <v>7.3852174792735079</v>
      </c>
      <c r="AH277" s="159">
        <f t="shared" si="84"/>
        <v>4.5642029132122515</v>
      </c>
      <c r="AI277" s="12"/>
      <c r="AJ277" s="12"/>
      <c r="AK277" s="12"/>
    </row>
    <row r="278" spans="1:37">
      <c r="A278" s="48" t="s">
        <v>316</v>
      </c>
      <c r="B278" s="46" t="s">
        <v>338</v>
      </c>
      <c r="C278" s="160">
        <v>1626</v>
      </c>
      <c r="D278" s="285">
        <f>IF('Datos de Indicador'!E281="No dato","x",ROUND(IF('Datos de Indicador'!E281=0,0,IF(LOG('Datos de Indicador'!E281)&gt;D$302,10,IF(LOG('Datos de Indicador'!E281)&lt;D$301,0,10-(D$302-LOG('Datos de Indicador'!E281))/(D$302-D$301)*10))),1))</f>
        <v>10</v>
      </c>
      <c r="E278" s="153">
        <f>IF('Datos de Indicador'!E281="No dato","x",IF('Datos de Indicador'!E281="No dato","x", ('Datos de Indicador'!E281)/'Datos de Indicador'!AX281))</f>
        <v>4.737245485938503E-2</v>
      </c>
      <c r="F278" s="154">
        <f t="shared" si="68"/>
        <v>10</v>
      </c>
      <c r="G278" s="155">
        <f t="shared" si="69"/>
        <v>10</v>
      </c>
      <c r="H278" s="285">
        <f>IF('Datos de Indicador'!F281="No dato","x",ROUND(IF('Datos de Indicador'!F281=0,0,IF(LOG('Datos de Indicador'!F281*1/40)&gt;H$302,10,IF(LOG('Datos de Indicador'!F281*1/40)&lt;H$301,0,10-(H$302-LOG('Datos de Indicador'!F281*1/40))/(H$302-H$301)*10))),1))</f>
        <v>0</v>
      </c>
      <c r="I278" s="153">
        <f>IF('Datos de Indicador'!F281="No dato","x",IF('Datos de Indicador'!F281="No dato","x",( 'Datos de Indicador'!F281*1/40)/'Datos de Indicador'!AX281))</f>
        <v>0</v>
      </c>
      <c r="J278" s="154">
        <f t="shared" si="70"/>
        <v>0</v>
      </c>
      <c r="K278" s="156">
        <f t="shared" si="71"/>
        <v>0</v>
      </c>
      <c r="L278" s="286">
        <f>IF('Datos de Indicador'!G281="No dato","x",ROUND(IF('Datos de Indicador'!G281=0,0,IF(LOG('Datos de Indicador'!G281)&gt;L$302,10,IF(LOG('Datos de Indicador'!G281)&lt;L$301,0,10-(L$302-LOG('Datos de Indicador'!G281))/(L$302-L$301)*10))),1))</f>
        <v>0</v>
      </c>
      <c r="M278" s="157">
        <f>IF('Datos de Indicador'!G281="No dato","x",IF('Datos de Indicador'!G281="No dato","x", 'Datos de Indicador'!G281/'Datos de Indicador'!AX281))</f>
        <v>0</v>
      </c>
      <c r="N278" s="158">
        <f t="shared" si="72"/>
        <v>0</v>
      </c>
      <c r="O278" s="156">
        <f t="shared" si="73"/>
        <v>0</v>
      </c>
      <c r="P278" s="155">
        <f t="shared" si="74"/>
        <v>0</v>
      </c>
      <c r="Q278" s="285">
        <f>IF('Datos de Indicador'!I281="No dato","x",ROUND(IF('Datos de Indicador'!I281=0,0,IF(LOG('Datos de Indicador'!I281)&gt;Q$302,10,IF(LOG('Datos de Indicador'!I281)&lt;Q$301,0,10-(Q$302-LOG('Datos de Indicador'!I281))/(Q$302-Q$301)*10))),1))</f>
        <v>0</v>
      </c>
      <c r="R278" s="153">
        <f>IF('Datos de Indicador'!I281="No dato","x",IF('Datos de Indicador'!I281="No dato","x",( 'Datos de Indicador'!I281)/'Datos de Indicador'!AX281))</f>
        <v>0</v>
      </c>
      <c r="S278" s="154">
        <f t="shared" si="75"/>
        <v>0</v>
      </c>
      <c r="T278" s="289">
        <f>IF('Datos de Indicador'!J281="No dato","x",ROUND(IF('Datos de Indicador'!J281=0,0,IF(LOG('Datos de Indicador'!J281)&gt;T$302,10,IF(LOG('Datos de Indicador'!J281)&lt;T$301,0,10-(T$302-LOG('Datos de Indicador'!J281))/(T$302-T$301)*10))),1))</f>
        <v>10</v>
      </c>
      <c r="U278" s="307">
        <f>IF('Datos de Indicador'!J281="No dato","x",IF('Datos de Indicador'!J281="No dato","x", ('Datos de Indicador'!J281)/'Datos de Indicador'!AX281))</f>
        <v>4.0114386507169317E-4</v>
      </c>
      <c r="V278" s="289">
        <f t="shared" si="76"/>
        <v>10</v>
      </c>
      <c r="W278" s="292">
        <f t="shared" si="77"/>
        <v>10</v>
      </c>
      <c r="X278" s="289">
        <f>IF('Datos de Indicador'!K281="No dato","x",ROUND(IF('Datos de Indicador'!K281=0,0,IF(LOG('Datos de Indicador'!K281)&gt;X$302,10,IF(LOG('Datos de Indicador'!K281)&lt;X$301,0,10-(X$302-LOG('Datos de Indicador'!K281))/(X$302-X$301)*10))),1))</f>
        <v>0</v>
      </c>
      <c r="Y278" s="310">
        <f>IF('Datos de Indicador'!K281="No dato","x",IF('Datos de Indicador'!K281="No dato","x", ('Datos de Indicador'!K281)/'Datos de Indicador'!AX281))</f>
        <v>0</v>
      </c>
      <c r="Z278" s="289">
        <f t="shared" si="78"/>
        <v>0</v>
      </c>
      <c r="AA278" s="291">
        <f t="shared" si="79"/>
        <v>0</v>
      </c>
      <c r="AB278" s="155">
        <f t="shared" si="80"/>
        <v>0</v>
      </c>
      <c r="AC278" s="155">
        <v>0</v>
      </c>
      <c r="AD278" s="155">
        <f t="shared" si="81"/>
        <v>0</v>
      </c>
      <c r="AE278" s="155">
        <v>-0.47455999255180398</v>
      </c>
      <c r="AF278" s="155">
        <f t="shared" si="82"/>
        <v>0.47455999255180398</v>
      </c>
      <c r="AG278" s="155">
        <f t="shared" si="83"/>
        <v>5.5986295308045433</v>
      </c>
      <c r="AH278" s="159">
        <f t="shared" si="84"/>
        <v>4.2664382551340907</v>
      </c>
      <c r="AI278" s="12"/>
      <c r="AJ278" s="12"/>
      <c r="AK278" s="12"/>
    </row>
    <row r="279" spans="1:37">
      <c r="A279" s="48" t="s">
        <v>316</v>
      </c>
      <c r="B279" s="46" t="s">
        <v>339</v>
      </c>
      <c r="C279" s="160">
        <v>1627</v>
      </c>
      <c r="D279" s="285">
        <f>IF('Datos de Indicador'!E282="No dato","x",ROUND(IF('Datos de Indicador'!E282=0,0,IF(LOG('Datos de Indicador'!E282)&gt;D$302,10,IF(LOG('Datos de Indicador'!E282)&lt;D$301,0,10-(D$302-LOG('Datos de Indicador'!E282))/(D$302-D$301)*10))),1))</f>
        <v>10</v>
      </c>
      <c r="E279" s="153">
        <f>IF('Datos de Indicador'!E282="No dato","x",IF('Datos de Indicador'!E282="No dato","x", ('Datos de Indicador'!E282)/'Datos de Indicador'!AX282))</f>
        <v>5.4092705060703591E-3</v>
      </c>
      <c r="F279" s="154">
        <f t="shared" si="68"/>
        <v>10</v>
      </c>
      <c r="G279" s="155">
        <f t="shared" si="69"/>
        <v>10</v>
      </c>
      <c r="H279" s="285">
        <f>IF('Datos de Indicador'!F282="No dato","x",ROUND(IF('Datos de Indicador'!F282=0,0,IF(LOG('Datos de Indicador'!F282*1/40)&gt;H$302,10,IF(LOG('Datos de Indicador'!F282*1/40)&lt;H$301,0,10-(H$302-LOG('Datos de Indicador'!F282*1/40))/(H$302-H$301)*10))),1))</f>
        <v>0</v>
      </c>
      <c r="I279" s="153">
        <f>IF('Datos de Indicador'!F282="No dato","x",IF('Datos de Indicador'!F282="No dato","x",( 'Datos de Indicador'!F282*1/40)/'Datos de Indicador'!AX282))</f>
        <v>0</v>
      </c>
      <c r="J279" s="154">
        <f t="shared" si="70"/>
        <v>0</v>
      </c>
      <c r="K279" s="156">
        <f t="shared" si="71"/>
        <v>0</v>
      </c>
      <c r="L279" s="286">
        <f>IF('Datos de Indicador'!G282="No dato","x",ROUND(IF('Datos de Indicador'!G282=0,0,IF(LOG('Datos de Indicador'!G282)&gt;L$302,10,IF(LOG('Datos de Indicador'!G282)&lt;L$301,0,10-(L$302-LOG('Datos de Indicador'!G282))/(L$302-L$301)*10))),1))</f>
        <v>0</v>
      </c>
      <c r="M279" s="157">
        <f>IF('Datos de Indicador'!G282="No dato","x",IF('Datos de Indicador'!G282="No dato","x", 'Datos de Indicador'!G282/'Datos de Indicador'!AX282))</f>
        <v>0</v>
      </c>
      <c r="N279" s="158">
        <f t="shared" si="72"/>
        <v>0</v>
      </c>
      <c r="O279" s="156">
        <f t="shared" si="73"/>
        <v>0</v>
      </c>
      <c r="P279" s="155">
        <f t="shared" si="74"/>
        <v>0</v>
      </c>
      <c r="Q279" s="285">
        <f>IF('Datos de Indicador'!I282="No dato","x",ROUND(IF('Datos de Indicador'!I282=0,0,IF(LOG('Datos de Indicador'!I282)&gt;Q$302,10,IF(LOG('Datos de Indicador'!I282)&lt;Q$301,0,10-(Q$302-LOG('Datos de Indicador'!I282))/(Q$302-Q$301)*10))),1))</f>
        <v>0</v>
      </c>
      <c r="R279" s="153">
        <f>IF('Datos de Indicador'!I282="No dato","x",IF('Datos de Indicador'!I282="No dato","x",( 'Datos de Indicador'!I282)/'Datos de Indicador'!AX282))</f>
        <v>0</v>
      </c>
      <c r="S279" s="154">
        <f t="shared" si="75"/>
        <v>0</v>
      </c>
      <c r="T279" s="289">
        <f>IF('Datos de Indicador'!J282="No dato","x",ROUND(IF('Datos de Indicador'!J282=0,0,IF(LOG('Datos de Indicador'!J282)&gt;T$302,10,IF(LOG('Datos de Indicador'!J282)&lt;T$301,0,10-(T$302-LOG('Datos de Indicador'!J282))/(T$302-T$301)*10))),1))</f>
        <v>10</v>
      </c>
      <c r="U279" s="307">
        <f>IF('Datos de Indicador'!J282="No dato","x",IF('Datos de Indicador'!J282="No dato","x", ('Datos de Indicador'!J282)/'Datos de Indicador'!AX282))</f>
        <v>3.2775434666390888E-4</v>
      </c>
      <c r="V279" s="289">
        <f t="shared" si="76"/>
        <v>10</v>
      </c>
      <c r="W279" s="292">
        <f t="shared" si="77"/>
        <v>10</v>
      </c>
      <c r="X279" s="289">
        <f>IF('Datos de Indicador'!K282="No dato","x",ROUND(IF('Datos de Indicador'!K282=0,0,IF(LOG('Datos de Indicador'!K282)&gt;X$302,10,IF(LOG('Datos de Indicador'!K282)&lt;X$301,0,10-(X$302-LOG('Datos de Indicador'!K282))/(X$302-X$301)*10))),1))</f>
        <v>0</v>
      </c>
      <c r="Y279" s="310">
        <f>IF('Datos de Indicador'!K282="No dato","x",IF('Datos de Indicador'!K282="No dato","x", ('Datos de Indicador'!K282)/'Datos de Indicador'!AX282))</f>
        <v>0</v>
      </c>
      <c r="Z279" s="289">
        <f t="shared" si="78"/>
        <v>0</v>
      </c>
      <c r="AA279" s="291">
        <f t="shared" si="79"/>
        <v>0</v>
      </c>
      <c r="AB279" s="155">
        <f t="shared" si="80"/>
        <v>0</v>
      </c>
      <c r="AC279" s="155">
        <v>4.8000000417232999E-2</v>
      </c>
      <c r="AD279" s="155">
        <f t="shared" si="81"/>
        <v>1.0212766046219788E-2</v>
      </c>
      <c r="AE279" s="155">
        <v>-0.40999999642372098</v>
      </c>
      <c r="AF279" s="155">
        <f t="shared" si="82"/>
        <v>0.40999999642372098</v>
      </c>
      <c r="AG279" s="155">
        <f t="shared" si="83"/>
        <v>4.0186002667621503</v>
      </c>
      <c r="AH279" s="159">
        <f t="shared" si="84"/>
        <v>4.0048021721347284</v>
      </c>
      <c r="AI279" s="12"/>
      <c r="AJ279" s="12"/>
      <c r="AK279" s="12"/>
    </row>
    <row r="280" spans="1:37">
      <c r="A280" s="48" t="s">
        <v>316</v>
      </c>
      <c r="B280" s="46" t="s">
        <v>340</v>
      </c>
      <c r="C280" s="160">
        <v>1628</v>
      </c>
      <c r="D280" s="285">
        <f>IF('Datos de Indicador'!E283="No dato","x",ROUND(IF('Datos de Indicador'!E283=0,0,IF(LOG('Datos de Indicador'!E283)&gt;D$302,10,IF(LOG('Datos de Indicador'!E283)&lt;D$301,0,10-(D$302-LOG('Datos de Indicador'!E283))/(D$302-D$301)*10))),1))</f>
        <v>10</v>
      </c>
      <c r="E280" s="153">
        <f>IF('Datos de Indicador'!E283="No dato","x",IF('Datos de Indicador'!E283="No dato","x", ('Datos de Indicador'!E283)/'Datos de Indicador'!AX283))</f>
        <v>7.4852352767883455E-3</v>
      </c>
      <c r="F280" s="154">
        <f t="shared" si="68"/>
        <v>10</v>
      </c>
      <c r="G280" s="155">
        <f t="shared" si="69"/>
        <v>10</v>
      </c>
      <c r="H280" s="285">
        <f>IF('Datos de Indicador'!F283="No dato","x",ROUND(IF('Datos de Indicador'!F283=0,0,IF(LOG('Datos de Indicador'!F283*1/40)&gt;H$302,10,IF(LOG('Datos de Indicador'!F283*1/40)&lt;H$301,0,10-(H$302-LOG('Datos de Indicador'!F283*1/40))/(H$302-H$301)*10))),1))</f>
        <v>0</v>
      </c>
      <c r="I280" s="153">
        <f>IF('Datos de Indicador'!F283="No dato","x",IF('Datos de Indicador'!F283="No dato","x",( 'Datos de Indicador'!F283*1/40)/'Datos de Indicador'!AX283))</f>
        <v>0</v>
      </c>
      <c r="J280" s="154">
        <f t="shared" si="70"/>
        <v>0</v>
      </c>
      <c r="K280" s="156">
        <f t="shared" si="71"/>
        <v>0</v>
      </c>
      <c r="L280" s="286">
        <f>IF('Datos de Indicador'!G283="No dato","x",ROUND(IF('Datos de Indicador'!G283=0,0,IF(LOG('Datos de Indicador'!G283)&gt;L$302,10,IF(LOG('Datos de Indicador'!G283)&lt;L$301,0,10-(L$302-LOG('Datos de Indicador'!G283))/(L$302-L$301)*10))),1))</f>
        <v>0</v>
      </c>
      <c r="M280" s="157">
        <f>IF('Datos de Indicador'!G283="No dato","x",IF('Datos de Indicador'!G283="No dato","x", 'Datos de Indicador'!G283/'Datos de Indicador'!AX283))</f>
        <v>0</v>
      </c>
      <c r="N280" s="158">
        <f t="shared" si="72"/>
        <v>0</v>
      </c>
      <c r="O280" s="156">
        <f t="shared" si="73"/>
        <v>0</v>
      </c>
      <c r="P280" s="155">
        <f t="shared" si="74"/>
        <v>0</v>
      </c>
      <c r="Q280" s="285">
        <f>IF('Datos de Indicador'!I283="No dato","x",ROUND(IF('Datos de Indicador'!I283=0,0,IF(LOG('Datos de Indicador'!I283)&gt;Q$302,10,IF(LOG('Datos de Indicador'!I283)&lt;Q$301,0,10-(Q$302-LOG('Datos de Indicador'!I283))/(Q$302-Q$301)*10))),1))</f>
        <v>0</v>
      </c>
      <c r="R280" s="153">
        <f>IF('Datos de Indicador'!I283="No dato","x",IF('Datos de Indicador'!I283="No dato","x",( 'Datos de Indicador'!I283)/'Datos de Indicador'!AX283))</f>
        <v>0</v>
      </c>
      <c r="S280" s="154">
        <f t="shared" si="75"/>
        <v>0</v>
      </c>
      <c r="T280" s="289">
        <f>IF('Datos de Indicador'!J283="No dato","x",ROUND(IF('Datos de Indicador'!J283=0,0,IF(LOG('Datos de Indicador'!J283)&gt;T$302,10,IF(LOG('Datos de Indicador'!J283)&lt;T$301,0,10-(T$302-LOG('Datos de Indicador'!J283))/(T$302-T$301)*10))),1))</f>
        <v>10</v>
      </c>
      <c r="U280" s="307">
        <f>IF('Datos de Indicador'!J283="No dato","x",IF('Datos de Indicador'!J283="No dato","x", ('Datos de Indicador'!J283)/'Datos de Indicador'!AX283))</f>
        <v>3.1091199167473309E-4</v>
      </c>
      <c r="V280" s="289">
        <f t="shared" si="76"/>
        <v>10</v>
      </c>
      <c r="W280" s="292">
        <f t="shared" si="77"/>
        <v>10</v>
      </c>
      <c r="X280" s="289">
        <f>IF('Datos de Indicador'!K283="No dato","x",ROUND(IF('Datos de Indicador'!K283=0,0,IF(LOG('Datos de Indicador'!K283)&gt;X$302,10,IF(LOG('Datos de Indicador'!K283)&lt;X$301,0,10-(X$302-LOG('Datos de Indicador'!K283))/(X$302-X$301)*10))),1))</f>
        <v>0</v>
      </c>
      <c r="Y280" s="310">
        <f>IF('Datos de Indicador'!K283="No dato","x",IF('Datos de Indicador'!K283="No dato","x", ('Datos de Indicador'!K283)/'Datos de Indicador'!AX283))</f>
        <v>0</v>
      </c>
      <c r="Z280" s="289">
        <f t="shared" si="78"/>
        <v>0</v>
      </c>
      <c r="AA280" s="291">
        <f t="shared" si="79"/>
        <v>0</v>
      </c>
      <c r="AB280" s="155">
        <f t="shared" si="80"/>
        <v>0</v>
      </c>
      <c r="AC280" s="155">
        <v>0.120000004768372</v>
      </c>
      <c r="AD280" s="155">
        <f t="shared" si="81"/>
        <v>2.5531915908164254E-2</v>
      </c>
      <c r="AE280" s="155">
        <v>-0.39480000734329201</v>
      </c>
      <c r="AF280" s="155">
        <f t="shared" si="82"/>
        <v>0.39480000734329201</v>
      </c>
      <c r="AG280" s="155">
        <f t="shared" si="83"/>
        <v>3.6465985784015209</v>
      </c>
      <c r="AH280" s="159">
        <f t="shared" si="84"/>
        <v>3.9453550823849475</v>
      </c>
      <c r="AI280" s="12"/>
      <c r="AJ280" s="12"/>
      <c r="AK280" s="12"/>
    </row>
    <row r="281" spans="1:37">
      <c r="A281" s="48" t="s">
        <v>341</v>
      </c>
      <c r="B281" s="46" t="s">
        <v>342</v>
      </c>
      <c r="C281" s="160">
        <v>1701</v>
      </c>
      <c r="D281" s="285">
        <f>IF('Datos de Indicador'!E284="No dato","x",ROUND(IF('Datos de Indicador'!E284=0,0,IF(LOG('Datos de Indicador'!E284)&gt;D$302,10,IF(LOG('Datos de Indicador'!E284)&lt;D$301,0,10-(D$302-LOG('Datos de Indicador'!E284))/(D$302-D$301)*10))),1))</f>
        <v>10</v>
      </c>
      <c r="E281" s="153">
        <f>IF('Datos de Indicador'!E284="No dato","x",IF('Datos de Indicador'!E284="No dato","x", ('Datos de Indicador'!E284)/'Datos de Indicador'!AX284))</f>
        <v>3.6934331873979646E-3</v>
      </c>
      <c r="F281" s="154">
        <f t="shared" si="68"/>
        <v>10</v>
      </c>
      <c r="G281" s="155">
        <f t="shared" si="69"/>
        <v>10</v>
      </c>
      <c r="H281" s="285">
        <f>IF('Datos de Indicador'!F284="No dato","x",ROUND(IF('Datos de Indicador'!F284=0,0,IF(LOG('Datos de Indicador'!F284*1/40)&gt;H$302,10,IF(LOG('Datos de Indicador'!F284*1/40)&lt;H$301,0,10-(H$302-LOG('Datos de Indicador'!F284*1/40))/(H$302-H$301)*10))),1))</f>
        <v>0</v>
      </c>
      <c r="I281" s="153">
        <f>IF('Datos de Indicador'!F284="No dato","x",IF('Datos de Indicador'!F284="No dato","x",( 'Datos de Indicador'!F284*1/40)/'Datos de Indicador'!AX284))</f>
        <v>0</v>
      </c>
      <c r="J281" s="154">
        <f t="shared" si="70"/>
        <v>0</v>
      </c>
      <c r="K281" s="156">
        <f t="shared" si="71"/>
        <v>0</v>
      </c>
      <c r="L281" s="286">
        <f>IF('Datos de Indicador'!G284="No dato","x",ROUND(IF('Datos de Indicador'!G284=0,0,IF(LOG('Datos de Indicador'!G284)&gt;L$302,10,IF(LOG('Datos de Indicador'!G284)&lt;L$301,0,10-(L$302-LOG('Datos de Indicador'!G284))/(L$302-L$301)*10))),1))</f>
        <v>10</v>
      </c>
      <c r="M281" s="157">
        <f>IF('Datos de Indicador'!G284="No dato","x",IF('Datos de Indicador'!G284="No dato","x", 'Datos de Indicador'!G284/'Datos de Indicador'!AX284))</f>
        <v>7.7670214431872206E-2</v>
      </c>
      <c r="N281" s="158">
        <f t="shared" si="72"/>
        <v>10</v>
      </c>
      <c r="O281" s="156">
        <f t="shared" si="73"/>
        <v>10</v>
      </c>
      <c r="P281" s="155">
        <f t="shared" si="74"/>
        <v>7.6</v>
      </c>
      <c r="Q281" s="285">
        <f>IF('Datos de Indicador'!I284="No dato","x",ROUND(IF('Datos de Indicador'!I284=0,0,IF(LOG('Datos de Indicador'!I284)&gt;Q$302,10,IF(LOG('Datos de Indicador'!I284)&lt;Q$301,0,10-(Q$302-LOG('Datos de Indicador'!I284))/(Q$302-Q$301)*10))),1))</f>
        <v>10</v>
      </c>
      <c r="R281" s="153">
        <f>IF('Datos de Indicador'!I284="No dato","x",IF('Datos de Indicador'!I284="No dato","x",( 'Datos de Indicador'!I284)/'Datos de Indicador'!AX284))</f>
        <v>1.6479199065585818E-2</v>
      </c>
      <c r="S281" s="154">
        <f t="shared" si="75"/>
        <v>10</v>
      </c>
      <c r="T281" s="289">
        <f>IF('Datos de Indicador'!J284="No dato","x",ROUND(IF('Datos de Indicador'!J284=0,0,IF(LOG('Datos de Indicador'!J284)&gt;T$302,10,IF(LOG('Datos de Indicador'!J284)&lt;T$301,0,10-(T$302-LOG('Datos de Indicador'!J284))/(T$302-T$301)*10))),1))</f>
        <v>10</v>
      </c>
      <c r="U281" s="307">
        <f>IF('Datos de Indicador'!J284="No dato","x",IF('Datos de Indicador'!J284="No dato","x", ('Datos de Indicador'!J284)/'Datos de Indicador'!AX284))</f>
        <v>3.2430017462719516E-4</v>
      </c>
      <c r="V281" s="289">
        <f t="shared" si="76"/>
        <v>10</v>
      </c>
      <c r="W281" s="292">
        <f t="shared" si="77"/>
        <v>10</v>
      </c>
      <c r="X281" s="289">
        <f>IF('Datos de Indicador'!K284="No dato","x",ROUND(IF('Datos de Indicador'!K284=0,0,IF(LOG('Datos de Indicador'!K284)&gt;X$302,10,IF(LOG('Datos de Indicador'!K284)&lt;X$301,0,10-(X$302-LOG('Datos de Indicador'!K284))/(X$302-X$301)*10))),1))</f>
        <v>10</v>
      </c>
      <c r="Y281" s="310">
        <f>IF('Datos de Indicador'!K284="No dato","x",IF('Datos de Indicador'!K284="No dato","x", ('Datos de Indicador'!K284)/'Datos de Indicador'!AX284))</f>
        <v>2.455004516608815E-4</v>
      </c>
      <c r="Z281" s="289">
        <f t="shared" si="78"/>
        <v>10</v>
      </c>
      <c r="AA281" s="291">
        <f t="shared" si="79"/>
        <v>10</v>
      </c>
      <c r="AB281" s="155">
        <f t="shared" si="80"/>
        <v>10</v>
      </c>
      <c r="AC281" s="155">
        <v>16.119998931884702</v>
      </c>
      <c r="AD281" s="155">
        <f t="shared" si="81"/>
        <v>3.4297870067839793</v>
      </c>
      <c r="AE281" s="155">
        <v>-0.402999997138977</v>
      </c>
      <c r="AF281" s="155">
        <f t="shared" si="82"/>
        <v>0.402999997138977</v>
      </c>
      <c r="AG281" s="155">
        <f t="shared" si="83"/>
        <v>3.8472835941863255</v>
      </c>
      <c r="AH281" s="159">
        <f t="shared" si="84"/>
        <v>7.4795117668283835</v>
      </c>
      <c r="AI281" s="12"/>
      <c r="AJ281" s="12"/>
      <c r="AK281" s="12"/>
    </row>
    <row r="282" spans="1:37">
      <c r="A282" s="48" t="s">
        <v>341</v>
      </c>
      <c r="B282" s="46" t="s">
        <v>343</v>
      </c>
      <c r="C282" s="160">
        <v>1702</v>
      </c>
      <c r="D282" s="285">
        <f>IF('Datos de Indicador'!E285="No dato","x",ROUND(IF('Datos de Indicador'!E285=0,0,IF(LOG('Datos de Indicador'!E285)&gt;D$302,10,IF(LOG('Datos de Indicador'!E285)&lt;D$301,0,10-(D$302-LOG('Datos de Indicador'!E285))/(D$302-D$301)*10))),1))</f>
        <v>10</v>
      </c>
      <c r="E282" s="153">
        <f>IF('Datos de Indicador'!E285="No dato","x",IF('Datos de Indicador'!E285="No dato","x", ('Datos de Indicador'!E285)/'Datos de Indicador'!AX285))</f>
        <v>0.23748625009344596</v>
      </c>
      <c r="F282" s="154">
        <f t="shared" si="68"/>
        <v>10</v>
      </c>
      <c r="G282" s="155">
        <f t="shared" si="69"/>
        <v>10</v>
      </c>
      <c r="H282" s="285">
        <f>IF('Datos de Indicador'!F285="No dato","x",ROUND(IF('Datos de Indicador'!F285=0,0,IF(LOG('Datos de Indicador'!F285*1/40)&gt;H$302,10,IF(LOG('Datos de Indicador'!F285*1/40)&lt;H$301,0,10-(H$302-LOG('Datos de Indicador'!F285*1/40))/(H$302-H$301)*10))),1))</f>
        <v>0</v>
      </c>
      <c r="I282" s="153">
        <f>IF('Datos de Indicador'!F285="No dato","x",IF('Datos de Indicador'!F285="No dato","x",( 'Datos de Indicador'!F285*1/40)/'Datos de Indicador'!AX285))</f>
        <v>0</v>
      </c>
      <c r="J282" s="154">
        <f t="shared" si="70"/>
        <v>0</v>
      </c>
      <c r="K282" s="156">
        <f t="shared" si="71"/>
        <v>0</v>
      </c>
      <c r="L282" s="286">
        <f>IF('Datos de Indicador'!G285="No dato","x",ROUND(IF('Datos de Indicador'!G285=0,0,IF(LOG('Datos de Indicador'!G285)&gt;L$302,10,IF(LOG('Datos de Indicador'!G285)&lt;L$301,0,10-(L$302-LOG('Datos de Indicador'!G285))/(L$302-L$301)*10))),1))</f>
        <v>10</v>
      </c>
      <c r="M282" s="157">
        <f>IF('Datos de Indicador'!G285="No dato","x",IF('Datos de Indicador'!G285="No dato","x", 'Datos de Indicador'!G285/'Datos de Indicador'!AX285))</f>
        <v>0.33146619391907045</v>
      </c>
      <c r="N282" s="158">
        <f t="shared" si="72"/>
        <v>10</v>
      </c>
      <c r="O282" s="156">
        <f t="shared" si="73"/>
        <v>10</v>
      </c>
      <c r="P282" s="155">
        <f t="shared" si="74"/>
        <v>7.6</v>
      </c>
      <c r="Q282" s="285">
        <f>IF('Datos de Indicador'!I285="No dato","x",ROUND(IF('Datos de Indicador'!I285=0,0,IF(LOG('Datos de Indicador'!I285)&gt;Q$302,10,IF(LOG('Datos de Indicador'!I285)&lt;Q$301,0,10-(Q$302-LOG('Datos de Indicador'!I285))/(Q$302-Q$301)*10))),1))</f>
        <v>0</v>
      </c>
      <c r="R282" s="153">
        <f>IF('Datos de Indicador'!I285="No dato","x",IF('Datos de Indicador'!I285="No dato","x",( 'Datos de Indicador'!I285)/'Datos de Indicador'!AX285))</f>
        <v>0</v>
      </c>
      <c r="S282" s="154">
        <f t="shared" si="75"/>
        <v>0</v>
      </c>
      <c r="T282" s="289">
        <f>IF('Datos de Indicador'!J285="No dato","x",ROUND(IF('Datos de Indicador'!J285=0,0,IF(LOG('Datos de Indicador'!J285)&gt;T$302,10,IF(LOG('Datos de Indicador'!J285)&lt;T$301,0,10-(T$302-LOG('Datos de Indicador'!J285))/(T$302-T$301)*10))),1))</f>
        <v>10</v>
      </c>
      <c r="U282" s="307">
        <f>IF('Datos de Indicador'!J285="No dato","x",IF('Datos de Indicador'!J285="No dato","x", ('Datos de Indicador'!J285)/'Datos de Indicador'!AX285))</f>
        <v>3.0476734624133623E-4</v>
      </c>
      <c r="V282" s="289">
        <f t="shared" si="76"/>
        <v>10</v>
      </c>
      <c r="W282" s="292">
        <f t="shared" si="77"/>
        <v>10</v>
      </c>
      <c r="X282" s="289">
        <f>IF('Datos de Indicador'!K285="No dato","x",ROUND(IF('Datos de Indicador'!K285=0,0,IF(LOG('Datos de Indicador'!K285)&gt;X$302,10,IF(LOG('Datos de Indicador'!K285)&lt;X$301,0,10-(X$302-LOG('Datos de Indicador'!K285))/(X$302-X$301)*10))),1))</f>
        <v>10</v>
      </c>
      <c r="Y282" s="310">
        <f>IF('Datos de Indicador'!K285="No dato","x",IF('Datos de Indicador'!K285="No dato","x", ('Datos de Indicador'!K285)/'Datos de Indicador'!AX285))</f>
        <v>2.3912414515531974E-4</v>
      </c>
      <c r="Z282" s="289">
        <f t="shared" si="78"/>
        <v>10</v>
      </c>
      <c r="AA282" s="291">
        <f t="shared" si="79"/>
        <v>10</v>
      </c>
      <c r="AB282" s="155">
        <f t="shared" si="80"/>
        <v>0</v>
      </c>
      <c r="AC282" s="155">
        <v>15.892000198364199</v>
      </c>
      <c r="AD282" s="155">
        <f t="shared" si="81"/>
        <v>3.3812766379498296</v>
      </c>
      <c r="AE282" s="155">
        <v>-0.358200013637543</v>
      </c>
      <c r="AF282" s="155">
        <f t="shared" si="82"/>
        <v>0.358200013637543</v>
      </c>
      <c r="AG282" s="155">
        <f t="shared" si="83"/>
        <v>2.7508571814515959</v>
      </c>
      <c r="AH282" s="159">
        <f t="shared" si="84"/>
        <v>7.288688969900238</v>
      </c>
      <c r="AI282" s="12"/>
      <c r="AJ282" s="12"/>
      <c r="AK282" s="12"/>
    </row>
    <row r="283" spans="1:37">
      <c r="A283" s="48" t="s">
        <v>341</v>
      </c>
      <c r="B283" s="46" t="s">
        <v>344</v>
      </c>
      <c r="C283" s="160">
        <v>1703</v>
      </c>
      <c r="D283" s="285">
        <f>IF('Datos de Indicador'!E286="No dato","x",ROUND(IF('Datos de Indicador'!E286=0,0,IF(LOG('Datos de Indicador'!E286)&gt;D$302,10,IF(LOG('Datos de Indicador'!E286)&lt;D$301,0,10-(D$302-LOG('Datos de Indicador'!E286))/(D$302-D$301)*10))),1))</f>
        <v>10</v>
      </c>
      <c r="E283" s="153">
        <f>IF('Datos de Indicador'!E286="No dato","x",IF('Datos de Indicador'!E286="No dato","x", ('Datos de Indicador'!E286)/'Datos de Indicador'!AX286))</f>
        <v>2.8572174946610851E-3</v>
      </c>
      <c r="F283" s="154">
        <f t="shared" si="68"/>
        <v>10</v>
      </c>
      <c r="G283" s="155">
        <f t="shared" si="69"/>
        <v>10</v>
      </c>
      <c r="H283" s="285">
        <f>IF('Datos de Indicador'!F286="No dato","x",ROUND(IF('Datos de Indicador'!F286=0,0,IF(LOG('Datos de Indicador'!F286*1/40)&gt;H$302,10,IF(LOG('Datos de Indicador'!F286*1/40)&lt;H$301,0,10-(H$302-LOG('Datos de Indicador'!F286*1/40))/(H$302-H$301)*10))),1))</f>
        <v>0</v>
      </c>
      <c r="I283" s="153">
        <f>IF('Datos de Indicador'!F286="No dato","x",IF('Datos de Indicador'!F286="No dato","x",( 'Datos de Indicador'!F286*1/40)/'Datos de Indicador'!AX286))</f>
        <v>0</v>
      </c>
      <c r="J283" s="154">
        <f t="shared" si="70"/>
        <v>0</v>
      </c>
      <c r="K283" s="156">
        <f t="shared" si="71"/>
        <v>0</v>
      </c>
      <c r="L283" s="286">
        <f>IF('Datos de Indicador'!G286="No dato","x",ROUND(IF('Datos de Indicador'!G286=0,0,IF(LOG('Datos de Indicador'!G286)&gt;L$302,10,IF(LOG('Datos de Indicador'!G286)&lt;L$301,0,10-(L$302-LOG('Datos de Indicador'!G286))/(L$302-L$301)*10))),1))</f>
        <v>10</v>
      </c>
      <c r="M283" s="157">
        <f>IF('Datos de Indicador'!G286="No dato","x",IF('Datos de Indicador'!G286="No dato","x", 'Datos de Indicador'!G286/'Datos de Indicador'!AX286))</f>
        <v>0.98769927051155615</v>
      </c>
      <c r="N283" s="158">
        <f t="shared" si="72"/>
        <v>10</v>
      </c>
      <c r="O283" s="156">
        <f t="shared" si="73"/>
        <v>10</v>
      </c>
      <c r="P283" s="155">
        <f t="shared" si="74"/>
        <v>7.6</v>
      </c>
      <c r="Q283" s="285">
        <f>IF('Datos de Indicador'!I286="No dato","x",ROUND(IF('Datos de Indicador'!I286=0,0,IF(LOG('Datos de Indicador'!I286)&gt;Q$302,10,IF(LOG('Datos de Indicador'!I286)&lt;Q$301,0,10-(Q$302-LOG('Datos de Indicador'!I286))/(Q$302-Q$301)*10))),1))</f>
        <v>10</v>
      </c>
      <c r="R283" s="153">
        <f>IF('Datos de Indicador'!I286="No dato","x",IF('Datos de Indicador'!I286="No dato","x",( 'Datos de Indicador'!I286)/'Datos de Indicador'!AX286))</f>
        <v>1.869436589363967E-2</v>
      </c>
      <c r="S283" s="154">
        <f t="shared" si="75"/>
        <v>10</v>
      </c>
      <c r="T283" s="289">
        <f>IF('Datos de Indicador'!J286="No dato","x",ROUND(IF('Datos de Indicador'!J286=0,0,IF(LOG('Datos de Indicador'!J286)&gt;T$302,10,IF(LOG('Datos de Indicador'!J286)&lt;T$301,0,10-(T$302-LOG('Datos de Indicador'!J286))/(T$302-T$301)*10))),1))</f>
        <v>10</v>
      </c>
      <c r="U283" s="307">
        <f>IF('Datos de Indicador'!J286="No dato","x",IF('Datos de Indicador'!J286="No dato","x", ('Datos de Indicador'!J286)/'Datos de Indicador'!AX286))</f>
        <v>3.4690702124463662E-4</v>
      </c>
      <c r="V283" s="289">
        <f t="shared" si="76"/>
        <v>10</v>
      </c>
      <c r="W283" s="292">
        <f t="shared" si="77"/>
        <v>10</v>
      </c>
      <c r="X283" s="289">
        <f>IF('Datos de Indicador'!K286="No dato","x",ROUND(IF('Datos de Indicador'!K286=0,0,IF(LOG('Datos de Indicador'!K286)&gt;X$302,10,IF(LOG('Datos de Indicador'!K286)&lt;X$301,0,10-(X$302-LOG('Datos de Indicador'!K286))/(X$302-X$301)*10))),1))</f>
        <v>10</v>
      </c>
      <c r="Y283" s="310">
        <f>IF('Datos de Indicador'!K286="No dato","x",IF('Datos de Indicador'!K286="No dato","x", ('Datos de Indicador'!K286)/'Datos de Indicador'!AX286))</f>
        <v>2.523744987065024E-4</v>
      </c>
      <c r="Z283" s="289">
        <f t="shared" si="78"/>
        <v>10</v>
      </c>
      <c r="AA283" s="291">
        <f t="shared" si="79"/>
        <v>10</v>
      </c>
      <c r="AB283" s="155">
        <f t="shared" si="80"/>
        <v>10</v>
      </c>
      <c r="AC283" s="155">
        <v>31.780002593994102</v>
      </c>
      <c r="AD283" s="155">
        <f t="shared" si="81"/>
        <v>6.7617026795732125</v>
      </c>
      <c r="AE283" s="155">
        <v>-0.37751999497413602</v>
      </c>
      <c r="AF283" s="155">
        <f t="shared" si="82"/>
        <v>0.37751999497413602</v>
      </c>
      <c r="AG283" s="155">
        <f t="shared" si="83"/>
        <v>3.2236907893100581</v>
      </c>
      <c r="AH283" s="159">
        <f t="shared" si="84"/>
        <v>7.9308989114805444</v>
      </c>
      <c r="AI283" s="12"/>
      <c r="AJ283" s="12"/>
      <c r="AK283" s="12"/>
    </row>
    <row r="284" spans="1:37">
      <c r="A284" s="48" t="s">
        <v>341</v>
      </c>
      <c r="B284" s="46" t="s">
        <v>345</v>
      </c>
      <c r="C284" s="160">
        <v>1704</v>
      </c>
      <c r="D284" s="285">
        <f>IF('Datos de Indicador'!E287="No dato","x",ROUND(IF('Datos de Indicador'!E287=0,0,IF(LOG('Datos de Indicador'!E287)&gt;D$302,10,IF(LOG('Datos de Indicador'!E287)&lt;D$301,0,10-(D$302-LOG('Datos de Indicador'!E287))/(D$302-D$301)*10))),1))</f>
        <v>10</v>
      </c>
      <c r="E284" s="153">
        <f>IF('Datos de Indicador'!E287="No dato","x",IF('Datos de Indicador'!E287="No dato","x", ('Datos de Indicador'!E287)/'Datos de Indicador'!AX287))</f>
        <v>5.5764673079604073E-4</v>
      </c>
      <c r="F284" s="154">
        <f t="shared" si="68"/>
        <v>10</v>
      </c>
      <c r="G284" s="155">
        <f t="shared" si="69"/>
        <v>10</v>
      </c>
      <c r="H284" s="285">
        <f>IF('Datos de Indicador'!F287="No dato","x",ROUND(IF('Datos de Indicador'!F287=0,0,IF(LOG('Datos de Indicador'!F287*1/40)&gt;H$302,10,IF(LOG('Datos de Indicador'!F287*1/40)&lt;H$301,0,10-(H$302-LOG('Datos de Indicador'!F287*1/40))/(H$302-H$301)*10))),1))</f>
        <v>0</v>
      </c>
      <c r="I284" s="153">
        <f>IF('Datos de Indicador'!F287="No dato","x",IF('Datos de Indicador'!F287="No dato","x",( 'Datos de Indicador'!F287*1/40)/'Datos de Indicador'!AX287))</f>
        <v>0</v>
      </c>
      <c r="J284" s="154">
        <f t="shared" si="70"/>
        <v>0</v>
      </c>
      <c r="K284" s="156">
        <f t="shared" si="71"/>
        <v>0</v>
      </c>
      <c r="L284" s="286">
        <f>IF('Datos de Indicador'!G287="No dato","x",ROUND(IF('Datos de Indicador'!G287=0,0,IF(LOG('Datos de Indicador'!G287)&gt;L$302,10,IF(LOG('Datos de Indicador'!G287)&lt;L$301,0,10-(L$302-LOG('Datos de Indicador'!G287))/(L$302-L$301)*10))),1))</f>
        <v>0</v>
      </c>
      <c r="M284" s="157">
        <f>IF('Datos de Indicador'!G287="No dato","x",IF('Datos de Indicador'!G287="No dato","x", 'Datos de Indicador'!G287/'Datos de Indicador'!AX287))</f>
        <v>0</v>
      </c>
      <c r="N284" s="158">
        <f t="shared" si="72"/>
        <v>0</v>
      </c>
      <c r="O284" s="156">
        <f t="shared" si="73"/>
        <v>0</v>
      </c>
      <c r="P284" s="155">
        <f t="shared" si="74"/>
        <v>0</v>
      </c>
      <c r="Q284" s="285">
        <f>IF('Datos de Indicador'!I287="No dato","x",ROUND(IF('Datos de Indicador'!I287=0,0,IF(LOG('Datos de Indicador'!I287)&gt;Q$302,10,IF(LOG('Datos de Indicador'!I287)&lt;Q$301,0,10-(Q$302-LOG('Datos de Indicador'!I287))/(Q$302-Q$301)*10))),1))</f>
        <v>10</v>
      </c>
      <c r="R284" s="153">
        <f>IF('Datos de Indicador'!I287="No dato","x",IF('Datos de Indicador'!I287="No dato","x",( 'Datos de Indicador'!I287)/'Datos de Indicador'!AX287))</f>
        <v>9.828523630280217E-2</v>
      </c>
      <c r="S284" s="154">
        <f t="shared" si="75"/>
        <v>10</v>
      </c>
      <c r="T284" s="289">
        <f>IF('Datos de Indicador'!J287="No dato","x",ROUND(IF('Datos de Indicador'!J287=0,0,IF(LOG('Datos de Indicador'!J287)&gt;T$302,10,IF(LOG('Datos de Indicador'!J287)&lt;T$301,0,10-(T$302-LOG('Datos de Indicador'!J287))/(T$302-T$301)*10))),1))</f>
        <v>10</v>
      </c>
      <c r="U284" s="307">
        <f>IF('Datos de Indicador'!J287="No dato","x",IF('Datos de Indicador'!J287="No dato","x", ('Datos de Indicador'!J287)/'Datos de Indicador'!AX287))</f>
        <v>3.2141363446256793E-4</v>
      </c>
      <c r="V284" s="289">
        <f t="shared" si="76"/>
        <v>10</v>
      </c>
      <c r="W284" s="292">
        <f t="shared" si="77"/>
        <v>10</v>
      </c>
      <c r="X284" s="289">
        <f>IF('Datos de Indicador'!K287="No dato","x",ROUND(IF('Datos de Indicador'!K287=0,0,IF(LOG('Datos de Indicador'!K287)&gt;X$302,10,IF(LOG('Datos de Indicador'!K287)&lt;X$301,0,10-(X$302-LOG('Datos de Indicador'!K287))/(X$302-X$301)*10))),1))</f>
        <v>10</v>
      </c>
      <c r="Y284" s="310">
        <f>IF('Datos de Indicador'!K287="No dato","x",IF('Datos de Indicador'!K287="No dato","x", ('Datos de Indicador'!K287)/'Datos de Indicador'!AX287))</f>
        <v>2.4442751133595223E-4</v>
      </c>
      <c r="Z284" s="289">
        <f t="shared" si="78"/>
        <v>10</v>
      </c>
      <c r="AA284" s="291">
        <f t="shared" si="79"/>
        <v>10</v>
      </c>
      <c r="AB284" s="155">
        <f t="shared" si="80"/>
        <v>10</v>
      </c>
      <c r="AC284" s="155">
        <v>3.1139998435974099</v>
      </c>
      <c r="AD284" s="155">
        <f t="shared" si="81"/>
        <v>0.66255315821221483</v>
      </c>
      <c r="AE284" s="155">
        <v>-0.44400000572204601</v>
      </c>
      <c r="AF284" s="155">
        <f t="shared" si="82"/>
        <v>0.44400000572204601</v>
      </c>
      <c r="AG284" s="155">
        <f t="shared" si="83"/>
        <v>4.8507101318632548</v>
      </c>
      <c r="AH284" s="159">
        <f t="shared" si="84"/>
        <v>5.9188772150125786</v>
      </c>
      <c r="AI284" s="12"/>
      <c r="AJ284" s="12"/>
      <c r="AK284" s="12"/>
    </row>
    <row r="285" spans="1:37">
      <c r="A285" s="48" t="s">
        <v>341</v>
      </c>
      <c r="B285" s="46" t="s">
        <v>346</v>
      </c>
      <c r="C285" s="160">
        <v>1705</v>
      </c>
      <c r="D285" s="285">
        <f>IF('Datos de Indicador'!E288="No dato","x",ROUND(IF('Datos de Indicador'!E288=0,0,IF(LOG('Datos de Indicador'!E288)&gt;D$302,10,IF(LOG('Datos de Indicador'!E288)&lt;D$301,0,10-(D$302-LOG('Datos de Indicador'!E288))/(D$302-D$301)*10))),1))</f>
        <v>0</v>
      </c>
      <c r="E285" s="153">
        <f>IF('Datos de Indicador'!E288="No dato","x",IF('Datos de Indicador'!E288="No dato","x", ('Datos de Indicador'!E288)/'Datos de Indicador'!AX288))</f>
        <v>0</v>
      </c>
      <c r="F285" s="154">
        <f t="shared" si="68"/>
        <v>0</v>
      </c>
      <c r="G285" s="155">
        <f t="shared" si="69"/>
        <v>0</v>
      </c>
      <c r="H285" s="285">
        <f>IF('Datos de Indicador'!F288="No dato","x",ROUND(IF('Datos de Indicador'!F288=0,0,IF(LOG('Datos de Indicador'!F288*1/40)&gt;H$302,10,IF(LOG('Datos de Indicador'!F288*1/40)&lt;H$301,0,10-(H$302-LOG('Datos de Indicador'!F288*1/40))/(H$302-H$301)*10))),1))</f>
        <v>0</v>
      </c>
      <c r="I285" s="153">
        <f>IF('Datos de Indicador'!F288="No dato","x",IF('Datos de Indicador'!F288="No dato","x",( 'Datos de Indicador'!F288*1/40)/'Datos de Indicador'!AX288))</f>
        <v>0</v>
      </c>
      <c r="J285" s="154">
        <f t="shared" si="70"/>
        <v>0</v>
      </c>
      <c r="K285" s="156">
        <f t="shared" si="71"/>
        <v>0</v>
      </c>
      <c r="L285" s="286">
        <f>IF('Datos de Indicador'!G288="No dato","x",ROUND(IF('Datos de Indicador'!G288=0,0,IF(LOG('Datos de Indicador'!G288)&gt;L$302,10,IF(LOG('Datos de Indicador'!G288)&lt;L$301,0,10-(L$302-LOG('Datos de Indicador'!G288))/(L$302-L$301)*10))),1))</f>
        <v>0</v>
      </c>
      <c r="M285" s="157">
        <f>IF('Datos de Indicador'!G288="No dato","x",IF('Datos de Indicador'!G288="No dato","x", 'Datos de Indicador'!G288/'Datos de Indicador'!AX288))</f>
        <v>0</v>
      </c>
      <c r="N285" s="158">
        <f t="shared" si="72"/>
        <v>0</v>
      </c>
      <c r="O285" s="156">
        <f t="shared" si="73"/>
        <v>0</v>
      </c>
      <c r="P285" s="155">
        <f t="shared" si="74"/>
        <v>0</v>
      </c>
      <c r="Q285" s="285">
        <f>IF('Datos de Indicador'!I288="No dato","x",ROUND(IF('Datos de Indicador'!I288=0,0,IF(LOG('Datos de Indicador'!I288)&gt;Q$302,10,IF(LOG('Datos de Indicador'!I288)&lt;Q$301,0,10-(Q$302-LOG('Datos de Indicador'!I288))/(Q$302-Q$301)*10))),1))</f>
        <v>10</v>
      </c>
      <c r="R285" s="153">
        <f>IF('Datos de Indicador'!I288="No dato","x",IF('Datos de Indicador'!I288="No dato","x",( 'Datos de Indicador'!I288)/'Datos de Indicador'!AX288))</f>
        <v>0.12781765360397407</v>
      </c>
      <c r="S285" s="154">
        <f t="shared" si="75"/>
        <v>10</v>
      </c>
      <c r="T285" s="289">
        <f>IF('Datos de Indicador'!J288="No dato","x",ROUND(IF('Datos de Indicador'!J288=0,0,IF(LOG('Datos de Indicador'!J288)&gt;T$302,10,IF(LOG('Datos de Indicador'!J288)&lt;T$301,0,10-(T$302-LOG('Datos de Indicador'!J288))/(T$302-T$301)*10))),1))</f>
        <v>10</v>
      </c>
      <c r="U285" s="307">
        <f>IF('Datos de Indicador'!J288="No dato","x",IF('Datos de Indicador'!J288="No dato","x", ('Datos de Indicador'!J288)/'Datos de Indicador'!AX288))</f>
        <v>3.0974138567576583E-4</v>
      </c>
      <c r="V285" s="289">
        <f t="shared" si="76"/>
        <v>10</v>
      </c>
      <c r="W285" s="292">
        <f t="shared" si="77"/>
        <v>10</v>
      </c>
      <c r="X285" s="289">
        <f>IF('Datos de Indicador'!K288="No dato","x",ROUND(IF('Datos de Indicador'!K288=0,0,IF(LOG('Datos de Indicador'!K288)&gt;X$302,10,IF(LOG('Datos de Indicador'!K288)&lt;X$301,0,10-(X$302-LOG('Datos de Indicador'!K288))/(X$302-X$301)*10))),1))</f>
        <v>10</v>
      </c>
      <c r="Y285" s="310">
        <f>IF('Datos de Indicador'!K288="No dato","x",IF('Datos de Indicador'!K288="No dato","x", ('Datos de Indicador'!K288)/'Datos de Indicador'!AX288))</f>
        <v>2.4061872682674298E-4</v>
      </c>
      <c r="Z285" s="289">
        <f t="shared" si="78"/>
        <v>10</v>
      </c>
      <c r="AA285" s="291">
        <f t="shared" si="79"/>
        <v>10</v>
      </c>
      <c r="AB285" s="155">
        <f t="shared" si="80"/>
        <v>10</v>
      </c>
      <c r="AC285" s="155">
        <v>0.32800000905990601</v>
      </c>
      <c r="AD285" s="155">
        <f t="shared" si="81"/>
        <v>6.9787235970192762E-2</v>
      </c>
      <c r="AE285" s="155">
        <v>-0.312400013208389</v>
      </c>
      <c r="AF285" s="155">
        <f t="shared" si="82"/>
        <v>0.312400013208389</v>
      </c>
      <c r="AG285" s="155">
        <f t="shared" si="83"/>
        <v>1.6299565415623194</v>
      </c>
      <c r="AH285" s="159">
        <f t="shared" si="84"/>
        <v>3.6166239629220853</v>
      </c>
      <c r="AI285" s="12"/>
      <c r="AJ285" s="12"/>
      <c r="AK285" s="12"/>
    </row>
    <row r="286" spans="1:37">
      <c r="A286" s="48" t="s">
        <v>341</v>
      </c>
      <c r="B286" s="46" t="s">
        <v>347</v>
      </c>
      <c r="C286" s="160">
        <v>1706</v>
      </c>
      <c r="D286" s="285">
        <f>IF('Datos de Indicador'!E289="No dato","x",ROUND(IF('Datos de Indicador'!E289=0,0,IF(LOG('Datos de Indicador'!E289)&gt;D$302,10,IF(LOG('Datos de Indicador'!E289)&lt;D$301,0,10-(D$302-LOG('Datos de Indicador'!E289))/(D$302-D$301)*10))),1))</f>
        <v>10</v>
      </c>
      <c r="E286" s="153">
        <f>IF('Datos de Indicador'!E289="No dato","x",IF('Datos de Indicador'!E289="No dato","x", ('Datos de Indicador'!E289)/'Datos de Indicador'!AX289))</f>
        <v>4.9505192118494508E-3</v>
      </c>
      <c r="F286" s="154">
        <f t="shared" si="68"/>
        <v>10</v>
      </c>
      <c r="G286" s="155">
        <f t="shared" si="69"/>
        <v>10</v>
      </c>
      <c r="H286" s="285">
        <f>IF('Datos de Indicador'!F289="No dato","x",ROUND(IF('Datos de Indicador'!F289=0,0,IF(LOG('Datos de Indicador'!F289*1/40)&gt;H$302,10,IF(LOG('Datos de Indicador'!F289*1/40)&lt;H$301,0,10-(H$302-LOG('Datos de Indicador'!F289*1/40))/(H$302-H$301)*10))),1))</f>
        <v>0</v>
      </c>
      <c r="I286" s="153">
        <f>IF('Datos de Indicador'!F289="No dato","x",IF('Datos de Indicador'!F289="No dato","x",( 'Datos de Indicador'!F289*1/40)/'Datos de Indicador'!AX289))</f>
        <v>0</v>
      </c>
      <c r="J286" s="154">
        <f t="shared" si="70"/>
        <v>0</v>
      </c>
      <c r="K286" s="156">
        <f t="shared" si="71"/>
        <v>0</v>
      </c>
      <c r="L286" s="286">
        <f>IF('Datos de Indicador'!G289="No dato","x",ROUND(IF('Datos de Indicador'!G289=0,0,IF(LOG('Datos de Indicador'!G289)&gt;L$302,10,IF(LOG('Datos de Indicador'!G289)&lt;L$301,0,10-(L$302-LOG('Datos de Indicador'!G289))/(L$302-L$301)*10))),1))</f>
        <v>0</v>
      </c>
      <c r="M286" s="157">
        <f>IF('Datos de Indicador'!G289="No dato","x",IF('Datos de Indicador'!G289="No dato","x", 'Datos de Indicador'!G289/'Datos de Indicador'!AX289))</f>
        <v>0</v>
      </c>
      <c r="N286" s="158">
        <f t="shared" si="72"/>
        <v>0</v>
      </c>
      <c r="O286" s="156">
        <f t="shared" si="73"/>
        <v>0</v>
      </c>
      <c r="P286" s="155">
        <f t="shared" si="74"/>
        <v>0</v>
      </c>
      <c r="Q286" s="285">
        <f>IF('Datos de Indicador'!I289="No dato","x",ROUND(IF('Datos de Indicador'!I289=0,0,IF(LOG('Datos de Indicador'!I289)&gt;Q$302,10,IF(LOG('Datos de Indicador'!I289)&lt;Q$301,0,10-(Q$302-LOG('Datos de Indicador'!I289))/(Q$302-Q$301)*10))),1))</f>
        <v>10</v>
      </c>
      <c r="R286" s="153">
        <f>IF('Datos de Indicador'!I289="No dato","x",IF('Datos de Indicador'!I289="No dato","x",( 'Datos de Indicador'!I289)/'Datos de Indicador'!AX289))</f>
        <v>8.9667150794906961E-2</v>
      </c>
      <c r="S286" s="154">
        <f t="shared" si="75"/>
        <v>10</v>
      </c>
      <c r="T286" s="289">
        <f>IF('Datos de Indicador'!J289="No dato","x",ROUND(IF('Datos de Indicador'!J289=0,0,IF(LOG('Datos de Indicador'!J289)&gt;T$302,10,IF(LOG('Datos de Indicador'!J289)&lt;T$301,0,10-(T$302-LOG('Datos de Indicador'!J289))/(T$302-T$301)*10))),1))</f>
        <v>10</v>
      </c>
      <c r="U286" s="307">
        <f>IF('Datos de Indicador'!J289="No dato","x",IF('Datos de Indicador'!J289="No dato","x", ('Datos de Indicador'!J289)/'Datos de Indicador'!AX289))</f>
        <v>3.0646502946256185E-4</v>
      </c>
      <c r="V286" s="289">
        <f t="shared" si="76"/>
        <v>10</v>
      </c>
      <c r="W286" s="292">
        <f t="shared" si="77"/>
        <v>10</v>
      </c>
      <c r="X286" s="289">
        <f>IF('Datos de Indicador'!K289="No dato","x",ROUND(IF('Datos de Indicador'!K289=0,0,IF(LOG('Datos de Indicador'!K289)&gt;X$302,10,IF(LOG('Datos de Indicador'!K289)&lt;X$301,0,10-(X$302-LOG('Datos de Indicador'!K289))/(X$302-X$301)*10))),1))</f>
        <v>10</v>
      </c>
      <c r="Y286" s="310">
        <f>IF('Datos de Indicador'!K289="No dato","x",IF('Datos de Indicador'!K289="No dato","x", ('Datos de Indicador'!K289)/'Datos de Indicador'!AX289))</f>
        <v>2.3908311099058021E-4</v>
      </c>
      <c r="Z286" s="289">
        <f t="shared" si="78"/>
        <v>10</v>
      </c>
      <c r="AA286" s="291">
        <f t="shared" si="79"/>
        <v>10</v>
      </c>
      <c r="AB286" s="155">
        <f t="shared" si="80"/>
        <v>10</v>
      </c>
      <c r="AC286" s="155">
        <v>8.5219993591308505</v>
      </c>
      <c r="AD286" s="155">
        <f t="shared" si="81"/>
        <v>1.8131913530065638</v>
      </c>
      <c r="AE286" s="155">
        <v>-0.56900000572204601</v>
      </c>
      <c r="AF286" s="155">
        <f t="shared" si="82"/>
        <v>0.56900000572204601</v>
      </c>
      <c r="AG286" s="155">
        <f t="shared" si="83"/>
        <v>7.9099367404501599</v>
      </c>
      <c r="AH286" s="159">
        <f t="shared" si="84"/>
        <v>6.6205213489094534</v>
      </c>
      <c r="AI286" s="12"/>
      <c r="AJ286" s="12"/>
      <c r="AK286" s="12"/>
    </row>
    <row r="287" spans="1:37">
      <c r="A287" s="48" t="s">
        <v>341</v>
      </c>
      <c r="B287" s="46" t="s">
        <v>348</v>
      </c>
      <c r="C287" s="160">
        <v>1707</v>
      </c>
      <c r="D287" s="285">
        <f>IF('Datos de Indicador'!E290="No dato","x",ROUND(IF('Datos de Indicador'!E290=0,0,IF(LOG('Datos de Indicador'!E290)&gt;D$302,10,IF(LOG('Datos de Indicador'!E290)&lt;D$301,0,10-(D$302-LOG('Datos de Indicador'!E290))/(D$302-D$301)*10))),1))</f>
        <v>10</v>
      </c>
      <c r="E287" s="153">
        <f>IF('Datos de Indicador'!E290="No dato","x",IF('Datos de Indicador'!E290="No dato","x", ('Datos de Indicador'!E290)/'Datos de Indicador'!AX290))</f>
        <v>6.6846387955426826E-3</v>
      </c>
      <c r="F287" s="154">
        <f t="shared" si="68"/>
        <v>10</v>
      </c>
      <c r="G287" s="155">
        <f t="shared" si="69"/>
        <v>10</v>
      </c>
      <c r="H287" s="285">
        <f>IF('Datos de Indicador'!F290="No dato","x",ROUND(IF('Datos de Indicador'!F290=0,0,IF(LOG('Datos de Indicador'!F290*1/40)&gt;H$302,10,IF(LOG('Datos de Indicador'!F290*1/40)&lt;H$301,0,10-(H$302-LOG('Datos de Indicador'!F290*1/40))/(H$302-H$301)*10))),1))</f>
        <v>0</v>
      </c>
      <c r="I287" s="153">
        <f>IF('Datos de Indicador'!F290="No dato","x",IF('Datos de Indicador'!F290="No dato","x",( 'Datos de Indicador'!F290*1/40)/'Datos de Indicador'!AX290))</f>
        <v>0</v>
      </c>
      <c r="J287" s="154">
        <f t="shared" si="70"/>
        <v>0</v>
      </c>
      <c r="K287" s="156">
        <f t="shared" si="71"/>
        <v>0</v>
      </c>
      <c r="L287" s="286">
        <f>IF('Datos de Indicador'!G290="No dato","x",ROUND(IF('Datos de Indicador'!G290=0,0,IF(LOG('Datos de Indicador'!G290)&gt;L$302,10,IF(LOG('Datos de Indicador'!G290)&lt;L$301,0,10-(L$302-LOG('Datos de Indicador'!G290))/(L$302-L$301)*10))),1))</f>
        <v>0</v>
      </c>
      <c r="M287" s="157">
        <f>IF('Datos de Indicador'!G290="No dato","x",IF('Datos de Indicador'!G290="No dato","x", 'Datos de Indicador'!G290/'Datos de Indicador'!AX290))</f>
        <v>0</v>
      </c>
      <c r="N287" s="158">
        <f t="shared" si="72"/>
        <v>0</v>
      </c>
      <c r="O287" s="156">
        <f t="shared" si="73"/>
        <v>0</v>
      </c>
      <c r="P287" s="155">
        <f t="shared" si="74"/>
        <v>0</v>
      </c>
      <c r="Q287" s="285">
        <f>IF('Datos de Indicador'!I290="No dato","x",ROUND(IF('Datos de Indicador'!I290=0,0,IF(LOG('Datos de Indicador'!I290)&gt;Q$302,10,IF(LOG('Datos de Indicador'!I290)&lt;Q$301,0,10-(Q$302-LOG('Datos de Indicador'!I290))/(Q$302-Q$301)*10))),1))</f>
        <v>10</v>
      </c>
      <c r="R287" s="153">
        <f>IF('Datos de Indicador'!I290="No dato","x",IF('Datos de Indicador'!I290="No dato","x",( 'Datos de Indicador'!I290)/'Datos de Indicador'!AX290))</f>
        <v>9.4539891536960796E-2</v>
      </c>
      <c r="S287" s="154">
        <f t="shared" si="75"/>
        <v>10</v>
      </c>
      <c r="T287" s="289">
        <f>IF('Datos de Indicador'!J290="No dato","x",ROUND(IF('Datos de Indicador'!J290=0,0,IF(LOG('Datos de Indicador'!J290)&gt;T$302,10,IF(LOG('Datos de Indicador'!J290)&lt;T$301,0,10-(T$302-LOG('Datos de Indicador'!J290))/(T$302-T$301)*10))),1))</f>
        <v>10</v>
      </c>
      <c r="U287" s="307">
        <f>IF('Datos de Indicador'!J290="No dato","x",IF('Datos de Indicador'!J290="No dato","x", ('Datos de Indicador'!J290)/'Datos de Indicador'!AX290))</f>
        <v>3.1074975863679203E-4</v>
      </c>
      <c r="V287" s="289">
        <f t="shared" si="76"/>
        <v>10</v>
      </c>
      <c r="W287" s="292">
        <f t="shared" si="77"/>
        <v>10</v>
      </c>
      <c r="X287" s="289">
        <f>IF('Datos de Indicador'!K290="No dato","x",ROUND(IF('Datos de Indicador'!K290=0,0,IF(LOG('Datos de Indicador'!K290)&gt;X$302,10,IF(LOG('Datos de Indicador'!K290)&lt;X$301,0,10-(X$302-LOG('Datos de Indicador'!K290))/(X$302-X$301)*10))),1))</f>
        <v>10</v>
      </c>
      <c r="Y287" s="310">
        <f>IF('Datos de Indicador'!K290="No dato","x",IF('Datos de Indicador'!K290="No dato","x", ('Datos de Indicador'!K290)/'Datos de Indicador'!AX290))</f>
        <v>2.4120077950126774E-4</v>
      </c>
      <c r="Z287" s="289">
        <f t="shared" si="78"/>
        <v>10</v>
      </c>
      <c r="AA287" s="291">
        <f t="shared" si="79"/>
        <v>10</v>
      </c>
      <c r="AB287" s="155">
        <f t="shared" si="80"/>
        <v>10</v>
      </c>
      <c r="AC287" s="155">
        <v>6.0559997558593697</v>
      </c>
      <c r="AD287" s="155">
        <f t="shared" si="81"/>
        <v>1.2885105863530575</v>
      </c>
      <c r="AE287" s="155">
        <v>-0.52139997482299805</v>
      </c>
      <c r="AF287" s="155">
        <f t="shared" si="82"/>
        <v>0.52139997482299805</v>
      </c>
      <c r="AG287" s="155">
        <f t="shared" si="83"/>
        <v>6.7449824916827499</v>
      </c>
      <c r="AH287" s="159">
        <f t="shared" si="84"/>
        <v>6.3389155130059684</v>
      </c>
      <c r="AI287" s="12"/>
      <c r="AJ287" s="12"/>
      <c r="AK287" s="12"/>
    </row>
    <row r="288" spans="1:37">
      <c r="A288" s="48" t="s">
        <v>341</v>
      </c>
      <c r="B288" s="46" t="s">
        <v>349</v>
      </c>
      <c r="C288" s="160">
        <v>1708</v>
      </c>
      <c r="D288" s="285">
        <f>IF('Datos de Indicador'!E291="No dato","x",ROUND(IF('Datos de Indicador'!E291=0,0,IF(LOG('Datos de Indicador'!E291)&gt;D$302,10,IF(LOG('Datos de Indicador'!E291)&lt;D$301,0,10-(D$302-LOG('Datos de Indicador'!E291))/(D$302-D$301)*10))),1))</f>
        <v>10</v>
      </c>
      <c r="E288" s="153">
        <f>IF('Datos de Indicador'!E291="No dato","x",IF('Datos de Indicador'!E291="No dato","x", ('Datos de Indicador'!E291)/'Datos de Indicador'!AX291))</f>
        <v>1.8923602771362586E-2</v>
      </c>
      <c r="F288" s="154">
        <f t="shared" si="68"/>
        <v>10</v>
      </c>
      <c r="G288" s="155">
        <f t="shared" si="69"/>
        <v>10</v>
      </c>
      <c r="H288" s="285">
        <f>IF('Datos de Indicador'!F291="No dato","x",ROUND(IF('Datos de Indicador'!F291=0,0,IF(LOG('Datos de Indicador'!F291*1/40)&gt;H$302,10,IF(LOG('Datos de Indicador'!F291*1/40)&lt;H$301,0,10-(H$302-LOG('Datos de Indicador'!F291*1/40))/(H$302-H$301)*10))),1))</f>
        <v>0</v>
      </c>
      <c r="I288" s="153">
        <f>IF('Datos de Indicador'!F291="No dato","x",IF('Datos de Indicador'!F291="No dato","x",( 'Datos de Indicador'!F291*1/40)/'Datos de Indicador'!AX291))</f>
        <v>0</v>
      </c>
      <c r="J288" s="154">
        <f t="shared" si="70"/>
        <v>0</v>
      </c>
      <c r="K288" s="156">
        <f t="shared" si="71"/>
        <v>0</v>
      </c>
      <c r="L288" s="286">
        <f>IF('Datos de Indicador'!G291="No dato","x",ROUND(IF('Datos de Indicador'!G291=0,0,IF(LOG('Datos de Indicador'!G291)&gt;L$302,10,IF(LOG('Datos de Indicador'!G291)&lt;L$301,0,10-(L$302-LOG('Datos de Indicador'!G291))/(L$302-L$301)*10))),1))</f>
        <v>0</v>
      </c>
      <c r="M288" s="157">
        <f>IF('Datos de Indicador'!G291="No dato","x",IF('Datos de Indicador'!G291="No dato","x", 'Datos de Indicador'!G291/'Datos de Indicador'!AX291))</f>
        <v>0</v>
      </c>
      <c r="N288" s="158">
        <f t="shared" si="72"/>
        <v>0</v>
      </c>
      <c r="O288" s="156">
        <f t="shared" si="73"/>
        <v>0</v>
      </c>
      <c r="P288" s="155">
        <f t="shared" si="74"/>
        <v>0</v>
      </c>
      <c r="Q288" s="285">
        <f>IF('Datos de Indicador'!I291="No dato","x",ROUND(IF('Datos de Indicador'!I291=0,0,IF(LOG('Datos de Indicador'!I291)&gt;Q$302,10,IF(LOG('Datos de Indicador'!I291)&lt;Q$301,0,10-(Q$302-LOG('Datos de Indicador'!I291))/(Q$302-Q$301)*10))),1))</f>
        <v>10</v>
      </c>
      <c r="R288" s="153">
        <f>IF('Datos de Indicador'!I291="No dato","x",IF('Datos de Indicador'!I291="No dato","x",( 'Datos de Indicador'!I291)/'Datos de Indicador'!AX291))</f>
        <v>0.1033615601744932</v>
      </c>
      <c r="S288" s="154">
        <f t="shared" si="75"/>
        <v>10</v>
      </c>
      <c r="T288" s="289">
        <f>IF('Datos de Indicador'!J291="No dato","x",ROUND(IF('Datos de Indicador'!J291=0,0,IF(LOG('Datos de Indicador'!J291)&gt;T$302,10,IF(LOG('Datos de Indicador'!J291)&lt;T$301,0,10-(T$302-LOG('Datos de Indicador'!J291))/(T$302-T$301)*10))),1))</f>
        <v>10</v>
      </c>
      <c r="U288" s="307">
        <f>IF('Datos de Indicador'!J291="No dato","x",IF('Datos de Indicador'!J291="No dato","x", ('Datos de Indicador'!J291)/'Datos de Indicador'!AX291))</f>
        <v>3.1039260969976902E-4</v>
      </c>
      <c r="V288" s="289">
        <f t="shared" si="76"/>
        <v>10</v>
      </c>
      <c r="W288" s="292">
        <f t="shared" si="77"/>
        <v>10</v>
      </c>
      <c r="X288" s="289">
        <f>IF('Datos de Indicador'!K291="No dato","x",ROUND(IF('Datos de Indicador'!K291=0,0,IF(LOG('Datos de Indicador'!K291)&gt;X$302,10,IF(LOG('Datos de Indicador'!K291)&lt;X$301,0,10-(X$302-LOG('Datos de Indicador'!K291))/(X$302-X$301)*10))),1))</f>
        <v>10</v>
      </c>
      <c r="Y288" s="310">
        <f>IF('Datos de Indicador'!K291="No dato","x",IF('Datos de Indicador'!K291="No dato","x", ('Datos de Indicador'!K291)/'Datos de Indicador'!AX291))</f>
        <v>2.4028224497711032E-4</v>
      </c>
      <c r="Z288" s="289">
        <f t="shared" si="78"/>
        <v>10</v>
      </c>
      <c r="AA288" s="291">
        <f t="shared" si="79"/>
        <v>10</v>
      </c>
      <c r="AB288" s="155">
        <f t="shared" si="80"/>
        <v>10</v>
      </c>
      <c r="AC288" s="155">
        <v>6.53199958801269</v>
      </c>
      <c r="AD288" s="155">
        <f t="shared" si="81"/>
        <v>1.3897871463856788</v>
      </c>
      <c r="AE288" s="155">
        <v>-0.585280001163483</v>
      </c>
      <c r="AF288" s="155">
        <f t="shared" si="82"/>
        <v>0.585280001163483</v>
      </c>
      <c r="AG288" s="155">
        <f t="shared" si="83"/>
        <v>8.3083703023871003</v>
      </c>
      <c r="AH288" s="159">
        <f t="shared" si="84"/>
        <v>6.6163595747954629</v>
      </c>
      <c r="AI288" s="12"/>
      <c r="AJ288" s="12"/>
      <c r="AK288" s="12"/>
    </row>
    <row r="289" spans="1:37">
      <c r="A289" s="48" t="s">
        <v>341</v>
      </c>
      <c r="B289" s="46" t="s">
        <v>350</v>
      </c>
      <c r="C289" s="160">
        <v>1709</v>
      </c>
      <c r="D289" s="285">
        <f>IF('Datos de Indicador'!E292="No dato","x",ROUND(IF('Datos de Indicador'!E292=0,0,IF(LOG('Datos de Indicador'!E292)&gt;D$302,10,IF(LOG('Datos de Indicador'!E292)&lt;D$301,0,10-(D$302-LOG('Datos de Indicador'!E292))/(D$302-D$301)*10))),1))</f>
        <v>10</v>
      </c>
      <c r="E289" s="153">
        <f>IF('Datos de Indicador'!E292="No dato","x",IF('Datos de Indicador'!E292="No dato","x", ('Datos de Indicador'!E292)/'Datos de Indicador'!AX292))</f>
        <v>5.0124354406790375E-3</v>
      </c>
      <c r="F289" s="154">
        <f t="shared" si="68"/>
        <v>10</v>
      </c>
      <c r="G289" s="155">
        <f t="shared" si="69"/>
        <v>10</v>
      </c>
      <c r="H289" s="285">
        <f>IF('Datos de Indicador'!F292="No dato","x",ROUND(IF('Datos de Indicador'!F292=0,0,IF(LOG('Datos de Indicador'!F292*1/40)&gt;H$302,10,IF(LOG('Datos de Indicador'!F292*1/40)&lt;H$301,0,10-(H$302-LOG('Datos de Indicador'!F292*1/40))/(H$302-H$301)*10))),1))</f>
        <v>0</v>
      </c>
      <c r="I289" s="153">
        <f>IF('Datos de Indicador'!F292="No dato","x",IF('Datos de Indicador'!F292="No dato","x",( 'Datos de Indicador'!F292*1/40)/'Datos de Indicador'!AX292))</f>
        <v>0</v>
      </c>
      <c r="J289" s="154">
        <f t="shared" si="70"/>
        <v>0</v>
      </c>
      <c r="K289" s="156">
        <f t="shared" si="71"/>
        <v>0</v>
      </c>
      <c r="L289" s="286">
        <f>IF('Datos de Indicador'!G292="No dato","x",ROUND(IF('Datos de Indicador'!G292=0,0,IF(LOG('Datos de Indicador'!G292)&gt;L$302,10,IF(LOG('Datos de Indicador'!G292)&lt;L$301,0,10-(L$302-LOG('Datos de Indicador'!G292))/(L$302-L$301)*10))),1))</f>
        <v>10</v>
      </c>
      <c r="M289" s="157">
        <f>IF('Datos de Indicador'!G292="No dato","x",IF('Datos de Indicador'!G292="No dato","x", 'Datos de Indicador'!G292/'Datos de Indicador'!AX292))</f>
        <v>1.087238412012023E-2</v>
      </c>
      <c r="N289" s="158">
        <f t="shared" si="72"/>
        <v>10</v>
      </c>
      <c r="O289" s="156">
        <f t="shared" si="73"/>
        <v>10</v>
      </c>
      <c r="P289" s="155">
        <f t="shared" si="74"/>
        <v>7.6</v>
      </c>
      <c r="Q289" s="285">
        <f>IF('Datos de Indicador'!I292="No dato","x",ROUND(IF('Datos de Indicador'!I292=0,0,IF(LOG('Datos de Indicador'!I292)&gt;Q$302,10,IF(LOG('Datos de Indicador'!I292)&lt;Q$301,0,10-(Q$302-LOG('Datos de Indicador'!I292))/(Q$302-Q$301)*10))),1))</f>
        <v>0</v>
      </c>
      <c r="R289" s="153">
        <f>IF('Datos de Indicador'!I292="No dato","x",IF('Datos de Indicador'!I292="No dato","x",( 'Datos de Indicador'!I292)/'Datos de Indicador'!AX292))</f>
        <v>0</v>
      </c>
      <c r="S289" s="154">
        <f t="shared" si="75"/>
        <v>0</v>
      </c>
      <c r="T289" s="289">
        <f>IF('Datos de Indicador'!J292="No dato","x",ROUND(IF('Datos de Indicador'!J292=0,0,IF(LOG('Datos de Indicador'!J292)&gt;T$302,10,IF(LOG('Datos de Indicador'!J292)&lt;T$301,0,10-(T$302-LOG('Datos de Indicador'!J292))/(T$302-T$301)*10))),1))</f>
        <v>10</v>
      </c>
      <c r="U289" s="307">
        <f>IF('Datos de Indicador'!J292="No dato","x",IF('Datos de Indicador'!J292="No dato","x", ('Datos de Indicador'!J292)/'Datos de Indicador'!AX292))</f>
        <v>3.4694770528526206E-4</v>
      </c>
      <c r="V289" s="289">
        <f t="shared" si="76"/>
        <v>10</v>
      </c>
      <c r="W289" s="292">
        <f t="shared" si="77"/>
        <v>10</v>
      </c>
      <c r="X289" s="289">
        <f>IF('Datos de Indicador'!K292="No dato","x",ROUND(IF('Datos de Indicador'!K292=0,0,IF(LOG('Datos de Indicador'!K292)&gt;X$302,10,IF(LOG('Datos de Indicador'!K292)&lt;X$301,0,10-(X$302-LOG('Datos de Indicador'!K292))/(X$302-X$301)*10))),1))</f>
        <v>10</v>
      </c>
      <c r="Y289" s="310">
        <f>IF('Datos de Indicador'!K292="No dato","x",IF('Datos de Indicador'!K292="No dato","x", ('Datos de Indicador'!K292)/'Datos de Indicador'!AX292))</f>
        <v>2.5285018453414913E-4</v>
      </c>
      <c r="Z289" s="289">
        <f t="shared" si="78"/>
        <v>10</v>
      </c>
      <c r="AA289" s="291">
        <f t="shared" si="79"/>
        <v>10</v>
      </c>
      <c r="AB289" s="155">
        <f t="shared" si="80"/>
        <v>0</v>
      </c>
      <c r="AC289" s="155">
        <v>18.139999389648398</v>
      </c>
      <c r="AD289" s="155">
        <f t="shared" si="81"/>
        <v>3.8595743382230636</v>
      </c>
      <c r="AE289" s="155">
        <v>-0.63295996189117398</v>
      </c>
      <c r="AF289" s="155">
        <f t="shared" si="82"/>
        <v>0.63295996189117398</v>
      </c>
      <c r="AG289" s="155">
        <f t="shared" si="83"/>
        <v>9.4752807388233489</v>
      </c>
      <c r="AH289" s="159">
        <f t="shared" si="84"/>
        <v>8.4891425128410685</v>
      </c>
      <c r="AI289" s="12"/>
      <c r="AJ289" s="12"/>
      <c r="AK289" s="12"/>
    </row>
    <row r="290" spans="1:37">
      <c r="A290" s="49" t="s">
        <v>351</v>
      </c>
      <c r="B290" s="46" t="s">
        <v>351</v>
      </c>
      <c r="C290" s="160">
        <v>1801</v>
      </c>
      <c r="D290" s="285">
        <f>IF('Datos de Indicador'!E293="No dato","x",ROUND(IF('Datos de Indicador'!E293=0,0,IF(LOG('Datos de Indicador'!E293)&gt;D$302,10,IF(LOG('Datos de Indicador'!E293)&lt;D$301,0,10-(D$302-LOG('Datos de Indicador'!E293))/(D$302-D$301)*10))),1))</f>
        <v>10</v>
      </c>
      <c r="E290" s="153">
        <f>IF('Datos de Indicador'!E293="No dato","x",IF('Datos de Indicador'!E293="No dato","x", ('Datos de Indicador'!E293)/'Datos de Indicador'!AX293))</f>
        <v>5.6300439337653052E-2</v>
      </c>
      <c r="F290" s="154">
        <f t="shared" si="68"/>
        <v>10</v>
      </c>
      <c r="G290" s="155">
        <f t="shared" si="69"/>
        <v>10</v>
      </c>
      <c r="H290" s="285">
        <f>IF('Datos de Indicador'!F293="No dato","x",ROUND(IF('Datos de Indicador'!F293=0,0,IF(LOG('Datos de Indicador'!F293*1/40)&gt;H$302,10,IF(LOG('Datos de Indicador'!F293*1/40)&lt;H$301,0,10-(H$302-LOG('Datos de Indicador'!F293*1/40))/(H$302-H$301)*10))),1))</f>
        <v>0</v>
      </c>
      <c r="I290" s="153">
        <f>IF('Datos de Indicador'!F293="No dato","x",IF('Datos de Indicador'!F293="No dato","x",( 'Datos de Indicador'!F293*1/40)/'Datos de Indicador'!AX293))</f>
        <v>0</v>
      </c>
      <c r="J290" s="154">
        <f t="shared" si="70"/>
        <v>0</v>
      </c>
      <c r="K290" s="156">
        <f t="shared" si="71"/>
        <v>0</v>
      </c>
      <c r="L290" s="286">
        <f>IF('Datos de Indicador'!G293="No dato","x",ROUND(IF('Datos de Indicador'!G293=0,0,IF(LOG('Datos de Indicador'!G293)&gt;L$302,10,IF(LOG('Datos de Indicador'!G293)&lt;L$301,0,10-(L$302-LOG('Datos de Indicador'!G293))/(L$302-L$301)*10))),1))</f>
        <v>0</v>
      </c>
      <c r="M290" s="157">
        <f>IF('Datos de Indicador'!G293="No dato","x",IF('Datos de Indicador'!G293="No dato","x", 'Datos de Indicador'!G293/'Datos de Indicador'!AX293))</f>
        <v>0</v>
      </c>
      <c r="N290" s="158">
        <f t="shared" si="72"/>
        <v>0</v>
      </c>
      <c r="O290" s="156">
        <f t="shared" si="73"/>
        <v>0</v>
      </c>
      <c r="P290" s="155">
        <f t="shared" si="74"/>
        <v>0</v>
      </c>
      <c r="Q290" s="285">
        <f>IF('Datos de Indicador'!I293="No dato","x",ROUND(IF('Datos de Indicador'!I293=0,0,IF(LOG('Datos de Indicador'!I293)&gt;Q$302,10,IF(LOG('Datos de Indicador'!I293)&lt;Q$301,0,10-(Q$302-LOG('Datos de Indicador'!I293))/(Q$302-Q$301)*10))),1))</f>
        <v>10</v>
      </c>
      <c r="R290" s="153">
        <f>IF('Datos de Indicador'!I293="No dato","x",IF('Datos de Indicador'!I293="No dato","x",( 'Datos de Indicador'!I293)/'Datos de Indicador'!AX293))</f>
        <v>1.6038853256608381E-3</v>
      </c>
      <c r="S290" s="154">
        <f t="shared" si="75"/>
        <v>10</v>
      </c>
      <c r="T290" s="289">
        <f>IF('Datos de Indicador'!J293="No dato","x",ROUND(IF('Datos de Indicador'!J293=0,0,IF(LOG('Datos de Indicador'!J293)&gt;T$302,10,IF(LOG('Datos de Indicador'!J293)&lt;T$301,0,10-(T$302-LOG('Datos de Indicador'!J293))/(T$302-T$301)*10))),1))</f>
        <v>10</v>
      </c>
      <c r="U290" s="307">
        <f>IF('Datos de Indicador'!J293="No dato","x",IF('Datos de Indicador'!J293="No dato","x", ('Datos de Indicador'!J293)/'Datos de Indicador'!AX293))</f>
        <v>3.4118102499811054E-4</v>
      </c>
      <c r="V290" s="289">
        <f t="shared" si="76"/>
        <v>10</v>
      </c>
      <c r="W290" s="292">
        <f t="shared" si="77"/>
        <v>10</v>
      </c>
      <c r="X290" s="289">
        <f>IF('Datos de Indicador'!K293="No dato","x",ROUND(IF('Datos de Indicador'!K293=0,0,IF(LOG('Datos de Indicador'!K293)&gt;X$302,10,IF(LOG('Datos de Indicador'!K293)&lt;X$301,0,10-(X$302-LOG('Datos de Indicador'!K293))/(X$302-X$301)*10))),1))</f>
        <v>10</v>
      </c>
      <c r="Y290" s="310">
        <f>IF('Datos de Indicador'!K293="No dato","x",IF('Datos de Indicador'!K293="No dato","x", ('Datos de Indicador'!K293)/'Datos de Indicador'!AX293))</f>
        <v>1.7403143689528831E-4</v>
      </c>
      <c r="Z290" s="289">
        <f t="shared" si="78"/>
        <v>10</v>
      </c>
      <c r="AA290" s="291">
        <f t="shared" si="79"/>
        <v>10</v>
      </c>
      <c r="AB290" s="155">
        <f t="shared" si="80"/>
        <v>10</v>
      </c>
      <c r="AC290" s="155">
        <v>0</v>
      </c>
      <c r="AD290" s="155">
        <f t="shared" si="81"/>
        <v>0</v>
      </c>
      <c r="AE290" s="155">
        <v>-0.42328000068664601</v>
      </c>
      <c r="AF290" s="155">
        <f t="shared" si="82"/>
        <v>0.42328000068664601</v>
      </c>
      <c r="AG290" s="155">
        <f t="shared" si="83"/>
        <v>4.3436126059884526</v>
      </c>
      <c r="AH290" s="159">
        <f t="shared" si="84"/>
        <v>5.7239354343314091</v>
      </c>
      <c r="AI290" s="12"/>
      <c r="AJ290" s="12"/>
      <c r="AK290" s="12"/>
    </row>
    <row r="291" spans="1:37">
      <c r="A291" s="49" t="s">
        <v>351</v>
      </c>
      <c r="B291" s="46" t="s">
        <v>352</v>
      </c>
      <c r="C291" s="160">
        <v>1802</v>
      </c>
      <c r="D291" s="285">
        <f>IF('Datos de Indicador'!E294="No dato","x",ROUND(IF('Datos de Indicador'!E294=0,0,IF(LOG('Datos de Indicador'!E294)&gt;D$302,10,IF(LOG('Datos de Indicador'!E294)&lt;D$301,0,10-(D$302-LOG('Datos de Indicador'!E294))/(D$302-D$301)*10))),1))</f>
        <v>10</v>
      </c>
      <c r="E291" s="153">
        <f>IF('Datos de Indicador'!E294="No dato","x",IF('Datos de Indicador'!E294="No dato","x", ('Datos de Indicador'!E294)/'Datos de Indicador'!AX294))</f>
        <v>8.9097043491124758E-4</v>
      </c>
      <c r="F291" s="154">
        <f t="shared" si="68"/>
        <v>10</v>
      </c>
      <c r="G291" s="155">
        <f t="shared" si="69"/>
        <v>10</v>
      </c>
      <c r="H291" s="285">
        <f>IF('Datos de Indicador'!F294="No dato","x",ROUND(IF('Datos de Indicador'!F294=0,0,IF(LOG('Datos de Indicador'!F294*1/40)&gt;H$302,10,IF(LOG('Datos de Indicador'!F294*1/40)&lt;H$301,0,10-(H$302-LOG('Datos de Indicador'!F294*1/40))/(H$302-H$301)*10))),1))</f>
        <v>0</v>
      </c>
      <c r="I291" s="153">
        <f>IF('Datos de Indicador'!F294="No dato","x",IF('Datos de Indicador'!F294="No dato","x",( 'Datos de Indicador'!F294*1/40)/'Datos de Indicador'!AX294))</f>
        <v>0</v>
      </c>
      <c r="J291" s="154">
        <f t="shared" si="70"/>
        <v>0</v>
      </c>
      <c r="K291" s="156">
        <f t="shared" si="71"/>
        <v>0</v>
      </c>
      <c r="L291" s="286">
        <f>IF('Datos de Indicador'!G294="No dato","x",ROUND(IF('Datos de Indicador'!G294=0,0,IF(LOG('Datos de Indicador'!G294)&gt;L$302,10,IF(LOG('Datos de Indicador'!G294)&lt;L$301,0,10-(L$302-LOG('Datos de Indicador'!G294))/(L$302-L$301)*10))),1))</f>
        <v>0</v>
      </c>
      <c r="M291" s="157">
        <f>IF('Datos de Indicador'!G294="No dato","x",IF('Datos de Indicador'!G294="No dato","x", 'Datos de Indicador'!G294/'Datos de Indicador'!AX294))</f>
        <v>0</v>
      </c>
      <c r="N291" s="158">
        <f t="shared" si="72"/>
        <v>0</v>
      </c>
      <c r="O291" s="156">
        <f t="shared" si="73"/>
        <v>0</v>
      </c>
      <c r="P291" s="155">
        <f t="shared" si="74"/>
        <v>0</v>
      </c>
      <c r="Q291" s="285">
        <f>IF('Datos de Indicador'!I294="No dato","x",ROUND(IF('Datos de Indicador'!I294=0,0,IF(LOG('Datos de Indicador'!I294)&gt;Q$302,10,IF(LOG('Datos de Indicador'!I294)&lt;Q$301,0,10-(Q$302-LOG('Datos de Indicador'!I294))/(Q$302-Q$301)*10))),1))</f>
        <v>0</v>
      </c>
      <c r="R291" s="153">
        <f>IF('Datos de Indicador'!I294="No dato","x",IF('Datos de Indicador'!I294="No dato","x",( 'Datos de Indicador'!I294)/'Datos de Indicador'!AX294))</f>
        <v>0</v>
      </c>
      <c r="S291" s="154">
        <f t="shared" si="75"/>
        <v>0</v>
      </c>
      <c r="T291" s="289">
        <f>IF('Datos de Indicador'!J294="No dato","x",ROUND(IF('Datos de Indicador'!J294=0,0,IF(LOG('Datos de Indicador'!J294)&gt;T$302,10,IF(LOG('Datos de Indicador'!J294)&lt;T$301,0,10-(T$302-LOG('Datos de Indicador'!J294))/(T$302-T$301)*10))),1))</f>
        <v>10</v>
      </c>
      <c r="U291" s="307">
        <f>IF('Datos de Indicador'!J294="No dato","x",IF('Datos de Indicador'!J294="No dato","x", ('Datos de Indicador'!J294)/'Datos de Indicador'!AX294))</f>
        <v>3.044092950070353E-4</v>
      </c>
      <c r="V291" s="289">
        <f t="shared" si="76"/>
        <v>10</v>
      </c>
      <c r="W291" s="292">
        <f t="shared" si="77"/>
        <v>10</v>
      </c>
      <c r="X291" s="289">
        <f>IF('Datos de Indicador'!K294="No dato","x",ROUND(IF('Datos de Indicador'!K294=0,0,IF(LOG('Datos de Indicador'!K294)&gt;X$302,10,IF(LOG('Datos de Indicador'!K294)&lt;X$301,0,10-(X$302-LOG('Datos de Indicador'!K294))/(X$302-X$301)*10))),1))</f>
        <v>10</v>
      </c>
      <c r="Y291" s="310">
        <f>IF('Datos de Indicador'!K294="No dato","x",IF('Datos de Indicador'!K294="No dato","x", ('Datos de Indicador'!K294)/'Datos de Indicador'!AX294))</f>
        <v>1.6533500476838441E-4</v>
      </c>
      <c r="Z291" s="289">
        <f t="shared" si="78"/>
        <v>10</v>
      </c>
      <c r="AA291" s="291">
        <f t="shared" si="79"/>
        <v>10</v>
      </c>
      <c r="AB291" s="155">
        <f t="shared" si="80"/>
        <v>0</v>
      </c>
      <c r="AC291" s="155">
        <v>0</v>
      </c>
      <c r="AD291" s="155">
        <f t="shared" si="81"/>
        <v>0</v>
      </c>
      <c r="AE291" s="155">
        <v>-0.48263999819755599</v>
      </c>
      <c r="AF291" s="155">
        <f t="shared" si="82"/>
        <v>0.48263999819755599</v>
      </c>
      <c r="AG291" s="155">
        <f t="shared" si="83"/>
        <v>5.7963780769566782</v>
      </c>
      <c r="AH291" s="159">
        <f t="shared" si="84"/>
        <v>5.9660630128261127</v>
      </c>
      <c r="AI291" s="12"/>
      <c r="AJ291" s="12"/>
      <c r="AK291" s="12"/>
    </row>
    <row r="292" spans="1:37">
      <c r="A292" s="49" t="s">
        <v>351</v>
      </c>
      <c r="B292" s="46" t="s">
        <v>353</v>
      </c>
      <c r="C292" s="160">
        <v>1803</v>
      </c>
      <c r="D292" s="285">
        <f>IF('Datos de Indicador'!E295="No dato","x",ROUND(IF('Datos de Indicador'!E295=0,0,IF(LOG('Datos de Indicador'!E295)&gt;D$302,10,IF(LOG('Datos de Indicador'!E295)&lt;D$301,0,10-(D$302-LOG('Datos de Indicador'!E295))/(D$302-D$301)*10))),1))</f>
        <v>10</v>
      </c>
      <c r="E292" s="153">
        <f>IF('Datos de Indicador'!E295="No dato","x",IF('Datos de Indicador'!E295="No dato","x", ('Datos de Indicador'!E295)/'Datos de Indicador'!AX295))</f>
        <v>1.3239835203776496E-2</v>
      </c>
      <c r="F292" s="154">
        <f t="shared" si="68"/>
        <v>10</v>
      </c>
      <c r="G292" s="155">
        <f t="shared" si="69"/>
        <v>10</v>
      </c>
      <c r="H292" s="285">
        <f>IF('Datos de Indicador'!F295="No dato","x",ROUND(IF('Datos de Indicador'!F295=0,0,IF(LOG('Datos de Indicador'!F295*1/40)&gt;H$302,10,IF(LOG('Datos de Indicador'!F295*1/40)&lt;H$301,0,10-(H$302-LOG('Datos de Indicador'!F295*1/40))/(H$302-H$301)*10))),1))</f>
        <v>0</v>
      </c>
      <c r="I292" s="153">
        <f>IF('Datos de Indicador'!F295="No dato","x",IF('Datos de Indicador'!F295="No dato","x",( 'Datos de Indicador'!F295*1/40)/'Datos de Indicador'!AX295))</f>
        <v>0</v>
      </c>
      <c r="J292" s="154">
        <f t="shared" si="70"/>
        <v>0</v>
      </c>
      <c r="K292" s="156">
        <f t="shared" si="71"/>
        <v>0</v>
      </c>
      <c r="L292" s="286">
        <f>IF('Datos de Indicador'!G295="No dato","x",ROUND(IF('Datos de Indicador'!G295=0,0,IF(LOG('Datos de Indicador'!G295)&gt;L$302,10,IF(LOG('Datos de Indicador'!G295)&lt;L$301,0,10-(L$302-LOG('Datos de Indicador'!G295))/(L$302-L$301)*10))),1))</f>
        <v>0</v>
      </c>
      <c r="M292" s="157">
        <f>IF('Datos de Indicador'!G295="No dato","x",IF('Datos de Indicador'!G295="No dato","x", 'Datos de Indicador'!G295/'Datos de Indicador'!AX295))</f>
        <v>0</v>
      </c>
      <c r="N292" s="158">
        <f t="shared" si="72"/>
        <v>0</v>
      </c>
      <c r="O292" s="156">
        <f t="shared" si="73"/>
        <v>0</v>
      </c>
      <c r="P292" s="155">
        <f t="shared" si="74"/>
        <v>0</v>
      </c>
      <c r="Q292" s="285">
        <f>IF('Datos de Indicador'!I295="No dato","x",ROUND(IF('Datos de Indicador'!I295=0,0,IF(LOG('Datos de Indicador'!I295)&gt;Q$302,10,IF(LOG('Datos de Indicador'!I295)&lt;Q$301,0,10-(Q$302-LOG('Datos de Indicador'!I295))/(Q$302-Q$301)*10))),1))</f>
        <v>0</v>
      </c>
      <c r="R292" s="153">
        <f>IF('Datos de Indicador'!I295="No dato","x",IF('Datos de Indicador'!I295="No dato","x",( 'Datos de Indicador'!I295)/'Datos de Indicador'!AX295))</f>
        <v>0</v>
      </c>
      <c r="S292" s="154">
        <f t="shared" si="75"/>
        <v>0</v>
      </c>
      <c r="T292" s="289">
        <f>IF('Datos de Indicador'!J295="No dato","x",ROUND(IF('Datos de Indicador'!J295=0,0,IF(LOG('Datos de Indicador'!J295)&gt;T$302,10,IF(LOG('Datos de Indicador'!J295)&lt;T$301,0,10-(T$302-LOG('Datos de Indicador'!J295))/(T$302-T$301)*10))),1))</f>
        <v>10</v>
      </c>
      <c r="U292" s="307">
        <f>IF('Datos de Indicador'!J295="No dato","x",IF('Datos de Indicador'!J295="No dato","x", ('Datos de Indicador'!J295)/'Datos de Indicador'!AX295))</f>
        <v>3.2535107596132413E-4</v>
      </c>
      <c r="V292" s="289">
        <f t="shared" si="76"/>
        <v>10</v>
      </c>
      <c r="W292" s="292">
        <f t="shared" si="77"/>
        <v>10</v>
      </c>
      <c r="X292" s="289">
        <f>IF('Datos de Indicador'!K295="No dato","x",ROUND(IF('Datos de Indicador'!K295=0,0,IF(LOG('Datos de Indicador'!K295)&gt;X$302,10,IF(LOG('Datos de Indicador'!K295)&lt;X$301,0,10-(X$302-LOG('Datos de Indicador'!K295))/(X$302-X$301)*10))),1))</f>
        <v>10</v>
      </c>
      <c r="Y292" s="310">
        <f>IF('Datos de Indicador'!K295="No dato","x",IF('Datos de Indicador'!K295="No dato","x", ('Datos de Indicador'!K295)/'Datos de Indicador'!AX295))</f>
        <v>1.7069365347758766E-4</v>
      </c>
      <c r="Z292" s="289">
        <f t="shared" si="78"/>
        <v>10</v>
      </c>
      <c r="AA292" s="291">
        <f t="shared" si="79"/>
        <v>10</v>
      </c>
      <c r="AB292" s="155">
        <f t="shared" si="80"/>
        <v>0</v>
      </c>
      <c r="AC292" s="155">
        <v>0.83399999141693104</v>
      </c>
      <c r="AD292" s="155">
        <f t="shared" si="81"/>
        <v>0.17744680668445342</v>
      </c>
      <c r="AE292" s="155">
        <v>-0.62647998332977295</v>
      </c>
      <c r="AF292" s="155">
        <f t="shared" si="82"/>
        <v>0.62647998332977295</v>
      </c>
      <c r="AG292" s="155">
        <f t="shared" si="83"/>
        <v>9.3166909561184621</v>
      </c>
      <c r="AH292" s="159">
        <f t="shared" si="84"/>
        <v>6.582356293800486</v>
      </c>
      <c r="AI292" s="12"/>
      <c r="AJ292" s="12"/>
      <c r="AK292" s="12"/>
    </row>
    <row r="293" spans="1:37">
      <c r="A293" s="49" t="s">
        <v>351</v>
      </c>
      <c r="B293" s="46" t="s">
        <v>354</v>
      </c>
      <c r="C293" s="160">
        <v>1804</v>
      </c>
      <c r="D293" s="285">
        <f>IF('Datos de Indicador'!E296="No dato","x",ROUND(IF('Datos de Indicador'!E296=0,0,IF(LOG('Datos de Indicador'!E296)&gt;D$302,10,IF(LOG('Datos de Indicador'!E296)&lt;D$301,0,10-(D$302-LOG('Datos de Indicador'!E296))/(D$302-D$301)*10))),1))</f>
        <v>10</v>
      </c>
      <c r="E293" s="153">
        <f>IF('Datos de Indicador'!E296="No dato","x",IF('Datos de Indicador'!E296="No dato","x", ('Datos de Indicador'!E296)/'Datos de Indicador'!AX296))</f>
        <v>0.23986127460749632</v>
      </c>
      <c r="F293" s="154">
        <f t="shared" si="68"/>
        <v>10</v>
      </c>
      <c r="G293" s="155">
        <f t="shared" si="69"/>
        <v>10</v>
      </c>
      <c r="H293" s="285">
        <f>IF('Datos de Indicador'!F296="No dato","x",ROUND(IF('Datos de Indicador'!F296=0,0,IF(LOG('Datos de Indicador'!F296*1/40)&gt;H$302,10,IF(LOG('Datos de Indicador'!F296*1/40)&lt;H$301,0,10-(H$302-LOG('Datos de Indicador'!F296*1/40))/(H$302-H$301)*10))),1))</f>
        <v>0</v>
      </c>
      <c r="I293" s="153">
        <f>IF('Datos de Indicador'!F296="No dato","x",IF('Datos de Indicador'!F296="No dato","x",( 'Datos de Indicador'!F296*1/40)/'Datos de Indicador'!AX296))</f>
        <v>0</v>
      </c>
      <c r="J293" s="154">
        <f t="shared" si="70"/>
        <v>0</v>
      </c>
      <c r="K293" s="156">
        <f t="shared" si="71"/>
        <v>0</v>
      </c>
      <c r="L293" s="286">
        <f>IF('Datos de Indicador'!G296="No dato","x",ROUND(IF('Datos de Indicador'!G296=0,0,IF(LOG('Datos de Indicador'!G296)&gt;L$302,10,IF(LOG('Datos de Indicador'!G296)&lt;L$301,0,10-(L$302-LOG('Datos de Indicador'!G296))/(L$302-L$301)*10))),1))</f>
        <v>0</v>
      </c>
      <c r="M293" s="157">
        <f>IF('Datos de Indicador'!G296="No dato","x",IF('Datos de Indicador'!G296="No dato","x", 'Datos de Indicador'!G296/'Datos de Indicador'!AX296))</f>
        <v>0</v>
      </c>
      <c r="N293" s="158">
        <f t="shared" si="72"/>
        <v>0</v>
      </c>
      <c r="O293" s="156">
        <f t="shared" si="73"/>
        <v>0</v>
      </c>
      <c r="P293" s="155">
        <f t="shared" si="74"/>
        <v>0</v>
      </c>
      <c r="Q293" s="285">
        <f>IF('Datos de Indicador'!I296="No dato","x",ROUND(IF('Datos de Indicador'!I296=0,0,IF(LOG('Datos de Indicador'!I296)&gt;Q$302,10,IF(LOG('Datos de Indicador'!I296)&lt;Q$301,0,10-(Q$302-LOG('Datos de Indicador'!I296))/(Q$302-Q$301)*10))),1))</f>
        <v>0</v>
      </c>
      <c r="R293" s="153">
        <f>IF('Datos de Indicador'!I296="No dato","x",IF('Datos de Indicador'!I296="No dato","x",( 'Datos de Indicador'!I296)/'Datos de Indicador'!AX296))</f>
        <v>0</v>
      </c>
      <c r="S293" s="154">
        <f t="shared" si="75"/>
        <v>0</v>
      </c>
      <c r="T293" s="289">
        <f>IF('Datos de Indicador'!J296="No dato","x",ROUND(IF('Datos de Indicador'!J296=0,0,IF(LOG('Datos de Indicador'!J296)&gt;T$302,10,IF(LOG('Datos de Indicador'!J296)&lt;T$301,0,10-(T$302-LOG('Datos de Indicador'!J296))/(T$302-T$301)*10))),1))</f>
        <v>10</v>
      </c>
      <c r="U293" s="307">
        <f>IF('Datos de Indicador'!J296="No dato","x",IF('Datos de Indicador'!J296="No dato","x", ('Datos de Indicador'!J296)/'Datos de Indicador'!AX296))</f>
        <v>3.1854410537591685E-4</v>
      </c>
      <c r="V293" s="289">
        <f t="shared" si="76"/>
        <v>10</v>
      </c>
      <c r="W293" s="292">
        <f t="shared" si="77"/>
        <v>10</v>
      </c>
      <c r="X293" s="289">
        <f>IF('Datos de Indicador'!K296="No dato","x",ROUND(IF('Datos de Indicador'!K296=0,0,IF(LOG('Datos de Indicador'!K296)&gt;X$302,10,IF(LOG('Datos de Indicador'!K296)&lt;X$301,0,10-(X$302-LOG('Datos de Indicador'!K296))/(X$302-X$301)*10))),1))</f>
        <v>10</v>
      </c>
      <c r="Y293" s="310">
        <f>IF('Datos de Indicador'!K296="No dato","x",IF('Datos de Indicador'!K296="No dato","x", ('Datos de Indicador'!K296)/'Datos de Indicador'!AX296))</f>
        <v>1.6892203840575119E-4</v>
      </c>
      <c r="Z293" s="289">
        <f t="shared" si="78"/>
        <v>10</v>
      </c>
      <c r="AA293" s="291">
        <f t="shared" si="79"/>
        <v>10</v>
      </c>
      <c r="AB293" s="155">
        <f t="shared" si="80"/>
        <v>0</v>
      </c>
      <c r="AC293" s="155">
        <v>0.97399997711181596</v>
      </c>
      <c r="AD293" s="155">
        <f t="shared" si="81"/>
        <v>0.2072340376833651</v>
      </c>
      <c r="AE293" s="155">
        <v>-0.57620000839233398</v>
      </c>
      <c r="AF293" s="155">
        <f t="shared" si="82"/>
        <v>0.57620000839233398</v>
      </c>
      <c r="AG293" s="155">
        <f t="shared" si="83"/>
        <v>8.0861482584568947</v>
      </c>
      <c r="AH293" s="159">
        <f t="shared" si="84"/>
        <v>6.3822303826900431</v>
      </c>
      <c r="AI293" s="12"/>
      <c r="AJ293" s="12"/>
      <c r="AK293" s="12"/>
    </row>
    <row r="294" spans="1:37">
      <c r="A294" s="49" t="s">
        <v>351</v>
      </c>
      <c r="B294" s="46" t="s">
        <v>355</v>
      </c>
      <c r="C294" s="160">
        <v>1805</v>
      </c>
      <c r="D294" s="285">
        <f>IF('Datos de Indicador'!E297="No dato","x",ROUND(IF('Datos de Indicador'!E297=0,0,IF(LOG('Datos de Indicador'!E297)&gt;D$302,10,IF(LOG('Datos de Indicador'!E297)&lt;D$301,0,10-(D$302-LOG('Datos de Indicador'!E297))/(D$302-D$301)*10))),1))</f>
        <v>10</v>
      </c>
      <c r="E294" s="153">
        <f>IF('Datos de Indicador'!E297="No dato","x",IF('Datos de Indicador'!E297="No dato","x", ('Datos de Indicador'!E297)/'Datos de Indicador'!AX297))</f>
        <v>3.9622212629476005E-3</v>
      </c>
      <c r="F294" s="154">
        <f t="shared" si="68"/>
        <v>10</v>
      </c>
      <c r="G294" s="155">
        <f t="shared" si="69"/>
        <v>10</v>
      </c>
      <c r="H294" s="285">
        <f>IF('Datos de Indicador'!F297="No dato","x",ROUND(IF('Datos de Indicador'!F297=0,0,IF(LOG('Datos de Indicador'!F297*1/40)&gt;H$302,10,IF(LOG('Datos de Indicador'!F297*1/40)&lt;H$301,0,10-(H$302-LOG('Datos de Indicador'!F297*1/40))/(H$302-H$301)*10))),1))</f>
        <v>0</v>
      </c>
      <c r="I294" s="153">
        <f>IF('Datos de Indicador'!F297="No dato","x",IF('Datos de Indicador'!F297="No dato","x",( 'Datos de Indicador'!F297*1/40)/'Datos de Indicador'!AX297))</f>
        <v>0</v>
      </c>
      <c r="J294" s="154">
        <f t="shared" si="70"/>
        <v>0</v>
      </c>
      <c r="K294" s="156">
        <f t="shared" si="71"/>
        <v>0</v>
      </c>
      <c r="L294" s="286">
        <f>IF('Datos de Indicador'!G297="No dato","x",ROUND(IF('Datos de Indicador'!G297=0,0,IF(LOG('Datos de Indicador'!G297)&gt;L$302,10,IF(LOG('Datos de Indicador'!G297)&lt;L$301,0,10-(L$302-LOG('Datos de Indicador'!G297))/(L$302-L$301)*10))),1))</f>
        <v>0</v>
      </c>
      <c r="M294" s="157">
        <f>IF('Datos de Indicador'!G297="No dato","x",IF('Datos de Indicador'!G297="No dato","x", 'Datos de Indicador'!G297/'Datos de Indicador'!AX297))</f>
        <v>0</v>
      </c>
      <c r="N294" s="158">
        <f t="shared" si="72"/>
        <v>0</v>
      </c>
      <c r="O294" s="156">
        <f t="shared" si="73"/>
        <v>0</v>
      </c>
      <c r="P294" s="155">
        <f t="shared" si="74"/>
        <v>0</v>
      </c>
      <c r="Q294" s="285">
        <f>IF('Datos de Indicador'!I297="No dato","x",ROUND(IF('Datos de Indicador'!I297=0,0,IF(LOG('Datos de Indicador'!I297)&gt;Q$302,10,IF(LOG('Datos de Indicador'!I297)&lt;Q$301,0,10-(Q$302-LOG('Datos de Indicador'!I297))/(Q$302-Q$301)*10))),1))</f>
        <v>10</v>
      </c>
      <c r="R294" s="153">
        <f>IF('Datos de Indicador'!I297="No dato","x",IF('Datos de Indicador'!I297="No dato","x",( 'Datos de Indicador'!I297)/'Datos de Indicador'!AX297))</f>
        <v>1.7725726702660319E-2</v>
      </c>
      <c r="S294" s="154">
        <f t="shared" si="75"/>
        <v>10</v>
      </c>
      <c r="T294" s="289">
        <f>IF('Datos de Indicador'!J297="No dato","x",ROUND(IF('Datos de Indicador'!J297=0,0,IF(LOG('Datos de Indicador'!J297)&gt;T$302,10,IF(LOG('Datos de Indicador'!J297)&lt;T$301,0,10-(T$302-LOG('Datos de Indicador'!J297))/(T$302-T$301)*10))),1))</f>
        <v>10</v>
      </c>
      <c r="U294" s="307">
        <f>IF('Datos de Indicador'!J297="No dato","x",IF('Datos de Indicador'!J297="No dato","x", ('Datos de Indicador'!J297)/'Datos de Indicador'!AX297))</f>
        <v>3.0495548757218015E-4</v>
      </c>
      <c r="V294" s="289">
        <f t="shared" si="76"/>
        <v>10</v>
      </c>
      <c r="W294" s="292">
        <f t="shared" si="77"/>
        <v>10</v>
      </c>
      <c r="X294" s="289">
        <f>IF('Datos de Indicador'!K297="No dato","x",ROUND(IF('Datos de Indicador'!K297=0,0,IF(LOG('Datos de Indicador'!K297)&gt;X$302,10,IF(LOG('Datos de Indicador'!K297)&lt;X$301,0,10-(X$302-LOG('Datos de Indicador'!K297))/(X$302-X$301)*10))),1))</f>
        <v>10</v>
      </c>
      <c r="Y294" s="310">
        <f>IF('Datos de Indicador'!K297="No dato","x",IF('Datos de Indicador'!K297="No dato","x", ('Datos de Indicador'!K297)/'Datos de Indicador'!AX297))</f>
        <v>1.6603621070298516E-4</v>
      </c>
      <c r="Z294" s="289">
        <f t="shared" si="78"/>
        <v>10</v>
      </c>
      <c r="AA294" s="291">
        <f t="shared" si="79"/>
        <v>10</v>
      </c>
      <c r="AB294" s="155">
        <f t="shared" si="80"/>
        <v>10</v>
      </c>
      <c r="AC294" s="155">
        <v>0</v>
      </c>
      <c r="AD294" s="155">
        <f t="shared" si="81"/>
        <v>0</v>
      </c>
      <c r="AE294" s="155">
        <v>-0.44359999895095797</v>
      </c>
      <c r="AF294" s="155">
        <f t="shared" si="82"/>
        <v>0.44359999895095797</v>
      </c>
      <c r="AG294" s="155">
        <f t="shared" si="83"/>
        <v>4.8409204410014359</v>
      </c>
      <c r="AH294" s="159">
        <f t="shared" si="84"/>
        <v>5.8068200735002398</v>
      </c>
      <c r="AI294" s="12"/>
      <c r="AJ294" s="12"/>
      <c r="AK294" s="12"/>
    </row>
    <row r="295" spans="1:37">
      <c r="A295" s="49" t="s">
        <v>351</v>
      </c>
      <c r="B295" s="46" t="s">
        <v>356</v>
      </c>
      <c r="C295" s="160">
        <v>1806</v>
      </c>
      <c r="D295" s="285">
        <f>IF('Datos de Indicador'!E298="No dato","x",ROUND(IF('Datos de Indicador'!E298=0,0,IF(LOG('Datos de Indicador'!E298)&gt;D$302,10,IF(LOG('Datos de Indicador'!E298)&lt;D$301,0,10-(D$302-LOG('Datos de Indicador'!E298))/(D$302-D$301)*10))),1))</f>
        <v>10</v>
      </c>
      <c r="E295" s="153">
        <f>IF('Datos de Indicador'!E298="No dato","x",IF('Datos de Indicador'!E298="No dato","x", ('Datos de Indicador'!E298)/'Datos de Indicador'!AX298))</f>
        <v>0.19402230707047305</v>
      </c>
      <c r="F295" s="154">
        <f t="shared" si="68"/>
        <v>10</v>
      </c>
      <c r="G295" s="155">
        <f t="shared" si="69"/>
        <v>10</v>
      </c>
      <c r="H295" s="285">
        <f>IF('Datos de Indicador'!F298="No dato","x",ROUND(IF('Datos de Indicador'!F298=0,0,IF(LOG('Datos de Indicador'!F298*1/40)&gt;H$302,10,IF(LOG('Datos de Indicador'!F298*1/40)&lt;H$301,0,10-(H$302-LOG('Datos de Indicador'!F298*1/40))/(H$302-H$301)*10))),1))</f>
        <v>0</v>
      </c>
      <c r="I295" s="153">
        <f>IF('Datos de Indicador'!F298="No dato","x",IF('Datos de Indicador'!F298="No dato","x",( 'Datos de Indicador'!F298*1/40)/'Datos de Indicador'!AX298))</f>
        <v>0</v>
      </c>
      <c r="J295" s="154">
        <f t="shared" si="70"/>
        <v>0</v>
      </c>
      <c r="K295" s="156">
        <f t="shared" si="71"/>
        <v>0</v>
      </c>
      <c r="L295" s="286">
        <f>IF('Datos de Indicador'!G298="No dato","x",ROUND(IF('Datos de Indicador'!G298=0,0,IF(LOG('Datos de Indicador'!G298)&gt;L$302,10,IF(LOG('Datos de Indicador'!G298)&lt;L$301,0,10-(L$302-LOG('Datos de Indicador'!G298))/(L$302-L$301)*10))),1))</f>
        <v>0</v>
      </c>
      <c r="M295" s="157">
        <f>IF('Datos de Indicador'!G298="No dato","x",IF('Datos de Indicador'!G298="No dato","x", 'Datos de Indicador'!G298/'Datos de Indicador'!AX298))</f>
        <v>0</v>
      </c>
      <c r="N295" s="158">
        <f t="shared" si="72"/>
        <v>0</v>
      </c>
      <c r="O295" s="156">
        <f t="shared" si="73"/>
        <v>0</v>
      </c>
      <c r="P295" s="155">
        <f t="shared" si="74"/>
        <v>0</v>
      </c>
      <c r="Q295" s="285">
        <f>IF('Datos de Indicador'!I298="No dato","x",ROUND(IF('Datos de Indicador'!I298=0,0,IF(LOG('Datos de Indicador'!I298)&gt;Q$302,10,IF(LOG('Datos de Indicador'!I298)&lt;Q$301,0,10-(Q$302-LOG('Datos de Indicador'!I298))/(Q$302-Q$301)*10))),1))</f>
        <v>0</v>
      </c>
      <c r="R295" s="153">
        <f>IF('Datos de Indicador'!I298="No dato","x",IF('Datos de Indicador'!I298="No dato","x",( 'Datos de Indicador'!I298)/'Datos de Indicador'!AX298))</f>
        <v>0</v>
      </c>
      <c r="S295" s="154">
        <f t="shared" si="75"/>
        <v>0</v>
      </c>
      <c r="T295" s="289">
        <f>IF('Datos de Indicador'!J298="No dato","x",ROUND(IF('Datos de Indicador'!J298=0,0,IF(LOG('Datos de Indicador'!J298)&gt;T$302,10,IF(LOG('Datos de Indicador'!J298)&lt;T$301,0,10-(T$302-LOG('Datos de Indicador'!J298))/(T$302-T$301)*10))),1))</f>
        <v>10</v>
      </c>
      <c r="U295" s="307">
        <f>IF('Datos de Indicador'!J298="No dato","x",IF('Datos de Indicador'!J298="No dato","x", ('Datos de Indicador'!J298)/'Datos de Indicador'!AX298))</f>
        <v>3.5219697070953233E-4</v>
      </c>
      <c r="V295" s="289">
        <f t="shared" si="76"/>
        <v>10</v>
      </c>
      <c r="W295" s="292">
        <f t="shared" si="77"/>
        <v>10</v>
      </c>
      <c r="X295" s="289">
        <f>IF('Datos de Indicador'!K298="No dato","x",ROUND(IF('Datos de Indicador'!K298=0,0,IF(LOG('Datos de Indicador'!K298)&gt;X$302,10,IF(LOG('Datos de Indicador'!K298)&lt;X$301,0,10-(X$302-LOG('Datos de Indicador'!K298))/(X$302-X$301)*10))),1))</f>
        <v>10</v>
      </c>
      <c r="Y295" s="310">
        <f>IF('Datos de Indicador'!K298="No dato","x",IF('Datos de Indicador'!K298="No dato","x", ('Datos de Indicador'!K298)/'Datos de Indicador'!AX298))</f>
        <v>1.7561923805956098E-4</v>
      </c>
      <c r="Z295" s="289">
        <f t="shared" si="78"/>
        <v>10</v>
      </c>
      <c r="AA295" s="291">
        <f t="shared" si="79"/>
        <v>10</v>
      </c>
      <c r="AB295" s="155">
        <f t="shared" si="80"/>
        <v>0</v>
      </c>
      <c r="AC295" s="155">
        <v>0.38800001144409202</v>
      </c>
      <c r="AD295" s="155">
        <f t="shared" si="81"/>
        <v>8.2553193924274904E-2</v>
      </c>
      <c r="AE295" s="155">
        <v>-0.40792000293731701</v>
      </c>
      <c r="AF295" s="155">
        <f t="shared" si="82"/>
        <v>0.40792000293731701</v>
      </c>
      <c r="AG295" s="155">
        <f t="shared" si="83"/>
        <v>3.9676948954077944</v>
      </c>
      <c r="AH295" s="159">
        <f t="shared" si="84"/>
        <v>5.6750413482220123</v>
      </c>
      <c r="AI295" s="12"/>
      <c r="AJ295" s="12"/>
      <c r="AK295" s="12"/>
    </row>
    <row r="296" spans="1:37">
      <c r="A296" s="49" t="s">
        <v>351</v>
      </c>
      <c r="B296" s="46" t="s">
        <v>357</v>
      </c>
      <c r="C296" s="160">
        <v>1807</v>
      </c>
      <c r="D296" s="285">
        <f>IF('Datos de Indicador'!E299="No dato","x",ROUND(IF('Datos de Indicador'!E299=0,0,IF(LOG('Datos de Indicador'!E299)&gt;D$302,10,IF(LOG('Datos de Indicador'!E299)&lt;D$301,0,10-(D$302-LOG('Datos de Indicador'!E299))/(D$302-D$301)*10))),1))</f>
        <v>10</v>
      </c>
      <c r="E296" s="153">
        <f>IF('Datos de Indicador'!E299="No dato","x",IF('Datos de Indicador'!E299="No dato","x", ('Datos de Indicador'!E299)/'Datos de Indicador'!AX299))</f>
        <v>0.35156919533755837</v>
      </c>
      <c r="F296" s="154">
        <f t="shared" si="68"/>
        <v>10</v>
      </c>
      <c r="G296" s="155">
        <f t="shared" si="69"/>
        <v>10</v>
      </c>
      <c r="H296" s="285">
        <f>IF('Datos de Indicador'!F299="No dato","x",ROUND(IF('Datos de Indicador'!F299=0,0,IF(LOG('Datos de Indicador'!F299*1/40)&gt;H$302,10,IF(LOG('Datos de Indicador'!F299*1/40)&lt;H$301,0,10-(H$302-LOG('Datos de Indicador'!F299*1/40))/(H$302-H$301)*10))),1))</f>
        <v>0</v>
      </c>
      <c r="I296" s="153">
        <f>IF('Datos de Indicador'!F299="No dato","x",IF('Datos de Indicador'!F299="No dato","x",( 'Datos de Indicador'!F299*1/40)/'Datos de Indicador'!AX299))</f>
        <v>0</v>
      </c>
      <c r="J296" s="154">
        <f t="shared" si="70"/>
        <v>0</v>
      </c>
      <c r="K296" s="156">
        <f t="shared" si="71"/>
        <v>0</v>
      </c>
      <c r="L296" s="286">
        <f>IF('Datos de Indicador'!G299="No dato","x",ROUND(IF('Datos de Indicador'!G299=0,0,IF(LOG('Datos de Indicador'!G299)&gt;L$302,10,IF(LOG('Datos de Indicador'!G299)&lt;L$301,0,10-(L$302-LOG('Datos de Indicador'!G299))/(L$302-L$301)*10))),1))</f>
        <v>0</v>
      </c>
      <c r="M296" s="157">
        <f>IF('Datos de Indicador'!G299="No dato","x",IF('Datos de Indicador'!G299="No dato","x", 'Datos de Indicador'!G299/'Datos de Indicador'!AX299))</f>
        <v>0</v>
      </c>
      <c r="N296" s="158">
        <f t="shared" si="72"/>
        <v>0</v>
      </c>
      <c r="O296" s="156">
        <f t="shared" si="73"/>
        <v>0</v>
      </c>
      <c r="P296" s="155">
        <f t="shared" si="74"/>
        <v>0</v>
      </c>
      <c r="Q296" s="285">
        <f>IF('Datos de Indicador'!I299="No dato","x",ROUND(IF('Datos de Indicador'!I299=0,0,IF(LOG('Datos de Indicador'!I299)&gt;Q$302,10,IF(LOG('Datos de Indicador'!I299)&lt;Q$301,0,10-(Q$302-LOG('Datos de Indicador'!I299))/(Q$302-Q$301)*10))),1))</f>
        <v>0</v>
      </c>
      <c r="R296" s="153">
        <f>IF('Datos de Indicador'!I299="No dato","x",IF('Datos de Indicador'!I299="No dato","x",( 'Datos de Indicador'!I299)/'Datos de Indicador'!AX299))</f>
        <v>0</v>
      </c>
      <c r="S296" s="154">
        <f t="shared" si="75"/>
        <v>0</v>
      </c>
      <c r="T296" s="289">
        <f>IF('Datos de Indicador'!J299="No dato","x",ROUND(IF('Datos de Indicador'!J299=0,0,IF(LOG('Datos de Indicador'!J299)&gt;T$302,10,IF(LOG('Datos de Indicador'!J299)&lt;T$301,0,10-(T$302-LOG('Datos de Indicador'!J299))/(T$302-T$301)*10))),1))</f>
        <v>10</v>
      </c>
      <c r="U296" s="307">
        <f>IF('Datos de Indicador'!J299="No dato","x",IF('Datos de Indicador'!J299="No dato","x", ('Datos de Indicador'!J299)/'Datos de Indicador'!AX299))</f>
        <v>3.3953673647251739E-4</v>
      </c>
      <c r="V296" s="289">
        <f t="shared" si="76"/>
        <v>10</v>
      </c>
      <c r="W296" s="292">
        <f t="shared" si="77"/>
        <v>10</v>
      </c>
      <c r="X296" s="289">
        <f>IF('Datos de Indicador'!K299="No dato","x",ROUND(IF('Datos de Indicador'!K299=0,0,IF(LOG('Datos de Indicador'!K299)&gt;X$302,10,IF(LOG('Datos de Indicador'!K299)&lt;X$301,0,10-(X$302-LOG('Datos de Indicador'!K299))/(X$302-X$301)*10))),1))</f>
        <v>10</v>
      </c>
      <c r="Y296" s="310">
        <f>IF('Datos de Indicador'!K299="No dato","x",IF('Datos de Indicador'!K299="No dato","x", ('Datos de Indicador'!K299)/'Datos de Indicador'!AX299))</f>
        <v>1.7354221648713833E-4</v>
      </c>
      <c r="Z296" s="289">
        <f t="shared" si="78"/>
        <v>10</v>
      </c>
      <c r="AA296" s="291">
        <f t="shared" si="79"/>
        <v>10</v>
      </c>
      <c r="AB296" s="155">
        <f t="shared" si="80"/>
        <v>0</v>
      </c>
      <c r="AC296" s="155">
        <v>0</v>
      </c>
      <c r="AD296" s="155">
        <f t="shared" si="81"/>
        <v>0</v>
      </c>
      <c r="AE296" s="155">
        <v>-0.54151999950408902</v>
      </c>
      <c r="AF296" s="155">
        <f t="shared" si="82"/>
        <v>0.54151999950408902</v>
      </c>
      <c r="AG296" s="155">
        <f t="shared" si="83"/>
        <v>7.2373962106412995</v>
      </c>
      <c r="AH296" s="159">
        <f t="shared" si="84"/>
        <v>6.2062327017735504</v>
      </c>
      <c r="AI296" s="12"/>
      <c r="AJ296" s="12"/>
      <c r="AK296" s="12"/>
    </row>
    <row r="297" spans="1:37">
      <c r="A297" s="49" t="s">
        <v>351</v>
      </c>
      <c r="B297" s="46" t="s">
        <v>180</v>
      </c>
      <c r="C297" s="160">
        <v>1808</v>
      </c>
      <c r="D297" s="285">
        <f>IF('Datos de Indicador'!E300="No dato","x",ROUND(IF('Datos de Indicador'!E300=0,0,IF(LOG('Datos de Indicador'!E300)&gt;D$302,10,IF(LOG('Datos de Indicador'!E300)&lt;D$301,0,10-(D$302-LOG('Datos de Indicador'!E300))/(D$302-D$301)*10))),1))</f>
        <v>10</v>
      </c>
      <c r="E297" s="153">
        <f>IF('Datos de Indicador'!E300="No dato","x",IF('Datos de Indicador'!E300="No dato","x", ('Datos de Indicador'!E300)/'Datos de Indicador'!AX300))</f>
        <v>5.0806028142761021E-2</v>
      </c>
      <c r="F297" s="154">
        <f t="shared" si="68"/>
        <v>10</v>
      </c>
      <c r="G297" s="155">
        <f t="shared" si="69"/>
        <v>10</v>
      </c>
      <c r="H297" s="285">
        <f>IF('Datos de Indicador'!F300="No dato","x",ROUND(IF('Datos de Indicador'!F300=0,0,IF(LOG('Datos de Indicador'!F300*1/40)&gt;H$302,10,IF(LOG('Datos de Indicador'!F300*1/40)&lt;H$301,0,10-(H$302-LOG('Datos de Indicador'!F300*1/40))/(H$302-H$301)*10))),1))</f>
        <v>0</v>
      </c>
      <c r="I297" s="153">
        <f>IF('Datos de Indicador'!F300="No dato","x",IF('Datos de Indicador'!F300="No dato","x",( 'Datos de Indicador'!F300*1/40)/'Datos de Indicador'!AX300))</f>
        <v>0</v>
      </c>
      <c r="J297" s="154">
        <f t="shared" si="70"/>
        <v>0</v>
      </c>
      <c r="K297" s="156">
        <f t="shared" si="71"/>
        <v>0</v>
      </c>
      <c r="L297" s="286">
        <f>IF('Datos de Indicador'!G300="No dato","x",ROUND(IF('Datos de Indicador'!G300=0,0,IF(LOG('Datos de Indicador'!G300)&gt;L$302,10,IF(LOG('Datos de Indicador'!G300)&lt;L$301,0,10-(L$302-LOG('Datos de Indicador'!G300))/(L$302-L$301)*10))),1))</f>
        <v>0</v>
      </c>
      <c r="M297" s="157">
        <f>IF('Datos de Indicador'!G300="No dato","x",IF('Datos de Indicador'!G300="No dato","x", 'Datos de Indicador'!G300/'Datos de Indicador'!AX300))</f>
        <v>0</v>
      </c>
      <c r="N297" s="158">
        <f t="shared" si="72"/>
        <v>0</v>
      </c>
      <c r="O297" s="156">
        <f t="shared" si="73"/>
        <v>0</v>
      </c>
      <c r="P297" s="155">
        <f t="shared" si="74"/>
        <v>0</v>
      </c>
      <c r="Q297" s="285">
        <f>IF('Datos de Indicador'!I300="No dato","x",ROUND(IF('Datos de Indicador'!I300=0,0,IF(LOG('Datos de Indicador'!I300)&gt;Q$302,10,IF(LOG('Datos de Indicador'!I300)&lt;Q$301,0,10-(Q$302-LOG('Datos de Indicador'!I300))/(Q$302-Q$301)*10))),1))</f>
        <v>0</v>
      </c>
      <c r="R297" s="153">
        <f>IF('Datos de Indicador'!I300="No dato","x",IF('Datos de Indicador'!I300="No dato","x",( 'Datos de Indicador'!I300)/'Datos de Indicador'!AX300))</f>
        <v>0</v>
      </c>
      <c r="S297" s="154">
        <f t="shared" si="75"/>
        <v>0</v>
      </c>
      <c r="T297" s="289">
        <f>IF('Datos de Indicador'!J300="No dato","x",ROUND(IF('Datos de Indicador'!J300=0,0,IF(LOG('Datos de Indicador'!J300)&gt;T$302,10,IF(LOG('Datos de Indicador'!J300)&lt;T$301,0,10-(T$302-LOG('Datos de Indicador'!J300))/(T$302-T$301)*10))),1))</f>
        <v>10</v>
      </c>
      <c r="U297" s="307">
        <f>IF('Datos de Indicador'!J300="No dato","x",IF('Datos de Indicador'!J300="No dato","x", ('Datos de Indicador'!J300)/'Datos de Indicador'!AX300))</f>
        <v>3.1340667698482526E-4</v>
      </c>
      <c r="V297" s="289">
        <f t="shared" si="76"/>
        <v>10</v>
      </c>
      <c r="W297" s="292">
        <f t="shared" si="77"/>
        <v>10</v>
      </c>
      <c r="X297" s="289">
        <f>IF('Datos de Indicador'!K300="No dato","x",ROUND(IF('Datos de Indicador'!K300=0,0,IF(LOG('Datos de Indicador'!K300)&gt;X$302,10,IF(LOG('Datos de Indicador'!K300)&lt;X$301,0,10-(X$302-LOG('Datos de Indicador'!K300))/(X$302-X$301)*10))),1))</f>
        <v>10</v>
      </c>
      <c r="Y297" s="310">
        <f>IF('Datos de Indicador'!K300="No dato","x",IF('Datos de Indicador'!K300="No dato","x", ('Datos de Indicador'!K300)/'Datos de Indicador'!AX300))</f>
        <v>1.6769718018932452E-4</v>
      </c>
      <c r="Z297" s="289">
        <f t="shared" si="78"/>
        <v>10</v>
      </c>
      <c r="AA297" s="291">
        <f t="shared" si="79"/>
        <v>10</v>
      </c>
      <c r="AB297" s="155">
        <f t="shared" si="80"/>
        <v>0</v>
      </c>
      <c r="AC297" s="155">
        <v>0.59000003337860096</v>
      </c>
      <c r="AD297" s="155">
        <f t="shared" si="81"/>
        <v>0.12553192199544702</v>
      </c>
      <c r="AE297" s="155">
        <v>-0.42280000448226901</v>
      </c>
      <c r="AF297" s="155">
        <f t="shared" si="82"/>
        <v>0.42280000448226901</v>
      </c>
      <c r="AG297" s="155">
        <f t="shared" si="83"/>
        <v>4.3318652687048456</v>
      </c>
      <c r="AH297" s="159">
        <f t="shared" si="84"/>
        <v>5.7428995317833822</v>
      </c>
      <c r="AI297" s="12"/>
      <c r="AJ297" s="12"/>
      <c r="AK297" s="12"/>
    </row>
    <row r="298" spans="1:37">
      <c r="A298" s="49" t="s">
        <v>351</v>
      </c>
      <c r="B298" s="46" t="s">
        <v>358</v>
      </c>
      <c r="C298" s="160">
        <v>1809</v>
      </c>
      <c r="D298" s="285">
        <f>IF('Datos de Indicador'!E301="No dato","x",ROUND(IF('Datos de Indicador'!E301=0,0,IF(LOG('Datos de Indicador'!E301)&gt;D$302,10,IF(LOG('Datos de Indicador'!E301)&lt;D$301,0,10-(D$302-LOG('Datos de Indicador'!E301))/(D$302-D$301)*10))),1))</f>
        <v>10</v>
      </c>
      <c r="E298" s="153">
        <f>IF('Datos de Indicador'!E301="No dato","x",IF('Datos de Indicador'!E301="No dato","x", ('Datos de Indicador'!E301)/'Datos de Indicador'!AX301))</f>
        <v>1.0051852710659134E-3</v>
      </c>
      <c r="F298" s="154">
        <f t="shared" si="68"/>
        <v>10</v>
      </c>
      <c r="G298" s="155">
        <f t="shared" si="69"/>
        <v>10</v>
      </c>
      <c r="H298" s="285">
        <f>IF('Datos de Indicador'!F301="No dato","x",ROUND(IF('Datos de Indicador'!F301=0,0,IF(LOG('Datos de Indicador'!F301*1/40)&gt;H$302,10,IF(LOG('Datos de Indicador'!F301*1/40)&lt;H$301,0,10-(H$302-LOG('Datos de Indicador'!F301*1/40))/(H$302-H$301)*10))),1))</f>
        <v>0</v>
      </c>
      <c r="I298" s="153">
        <f>IF('Datos de Indicador'!F301="No dato","x",IF('Datos de Indicador'!F301="No dato","x",( 'Datos de Indicador'!F301*1/40)/'Datos de Indicador'!AX301))</f>
        <v>0</v>
      </c>
      <c r="J298" s="154">
        <f t="shared" si="70"/>
        <v>0</v>
      </c>
      <c r="K298" s="156">
        <f t="shared" si="71"/>
        <v>0</v>
      </c>
      <c r="L298" s="286">
        <f>IF('Datos de Indicador'!G301="No dato","x",ROUND(IF('Datos de Indicador'!G301=0,0,IF(LOG('Datos de Indicador'!G301)&gt;L$302,10,IF(LOG('Datos de Indicador'!G301)&lt;L$301,0,10-(L$302-LOG('Datos de Indicador'!G301))/(L$302-L$301)*10))),1))</f>
        <v>0</v>
      </c>
      <c r="M298" s="157">
        <f>IF('Datos de Indicador'!G301="No dato","x",IF('Datos de Indicador'!G301="No dato","x", 'Datos de Indicador'!G301/'Datos de Indicador'!AX301))</f>
        <v>0</v>
      </c>
      <c r="N298" s="158">
        <f t="shared" si="72"/>
        <v>0</v>
      </c>
      <c r="O298" s="156">
        <f t="shared" si="73"/>
        <v>0</v>
      </c>
      <c r="P298" s="155">
        <f t="shared" si="74"/>
        <v>0</v>
      </c>
      <c r="Q298" s="285">
        <f>IF('Datos de Indicador'!I301="No dato","x",ROUND(IF('Datos de Indicador'!I301=0,0,IF(LOG('Datos de Indicador'!I301)&gt;Q$302,10,IF(LOG('Datos de Indicador'!I301)&lt;Q$301,0,10-(Q$302-LOG('Datos de Indicador'!I301))/(Q$302-Q$301)*10))),1))</f>
        <v>10</v>
      </c>
      <c r="R298" s="153">
        <f>IF('Datos de Indicador'!I301="No dato","x",IF('Datos de Indicador'!I301="No dato","x",( 'Datos de Indicador'!I301)/'Datos de Indicador'!AX301))</f>
        <v>3.369655170050505E-3</v>
      </c>
      <c r="S298" s="154">
        <f t="shared" si="75"/>
        <v>10</v>
      </c>
      <c r="T298" s="289">
        <f>IF('Datos de Indicador'!J301="No dato","x",ROUND(IF('Datos de Indicador'!J301=0,0,IF(LOG('Datos de Indicador'!J301)&gt;T$302,10,IF(LOG('Datos de Indicador'!J301)&lt;T$301,0,10-(T$302-LOG('Datos de Indicador'!J301))/(T$302-T$301)*10))),1))</f>
        <v>10</v>
      </c>
      <c r="U298" s="307">
        <f>IF('Datos de Indicador'!J301="No dato","x",IF('Datos de Indicador'!J301="No dato","x", ('Datos de Indicador'!J301)/'Datos de Indicador'!AX301))</f>
        <v>3.4089487761012634E-4</v>
      </c>
      <c r="V298" s="289">
        <f t="shared" si="76"/>
        <v>10</v>
      </c>
      <c r="W298" s="292">
        <f t="shared" si="77"/>
        <v>10</v>
      </c>
      <c r="X298" s="289">
        <f>IF('Datos de Indicador'!K301="No dato","x",ROUND(IF('Datos de Indicador'!K301=0,0,IF(LOG('Datos de Indicador'!K301)&gt;X$302,10,IF(LOG('Datos de Indicador'!K301)&lt;X$301,0,10-(X$302-LOG('Datos de Indicador'!K301))/(X$302-X$301)*10))),1))</f>
        <v>10</v>
      </c>
      <c r="Y298" s="310">
        <f>IF('Datos de Indicador'!K301="No dato","x",IF('Datos de Indicador'!K301="No dato","x", ('Datos de Indicador'!K301)/'Datos de Indicador'!AX301))</f>
        <v>1.7384510271787839E-4</v>
      </c>
      <c r="Z298" s="289">
        <f t="shared" si="78"/>
        <v>10</v>
      </c>
      <c r="AA298" s="291">
        <f t="shared" si="79"/>
        <v>10</v>
      </c>
      <c r="AB298" s="155">
        <f t="shared" si="80"/>
        <v>10</v>
      </c>
      <c r="AC298" s="155">
        <v>0</v>
      </c>
      <c r="AD298" s="155">
        <f t="shared" si="81"/>
        <v>0</v>
      </c>
      <c r="AE298" s="155">
        <v>-0.48087999224662797</v>
      </c>
      <c r="AF298" s="155">
        <f t="shared" si="82"/>
        <v>0.48087999224662797</v>
      </c>
      <c r="AG298" s="155">
        <f t="shared" si="83"/>
        <v>5.7533040206658761</v>
      </c>
      <c r="AH298" s="159">
        <f t="shared" si="84"/>
        <v>5.9588840034443136</v>
      </c>
      <c r="AI298" s="12"/>
      <c r="AJ298" s="12"/>
      <c r="AK298" s="12"/>
    </row>
    <row r="299" spans="1:37">
      <c r="A299" s="49" t="s">
        <v>351</v>
      </c>
      <c r="B299" s="46" t="s">
        <v>359</v>
      </c>
      <c r="C299" s="160">
        <v>1810</v>
      </c>
      <c r="D299" s="285">
        <f>IF('Datos de Indicador'!E302="No dato","x",ROUND(IF('Datos de Indicador'!E302=0,0,IF(LOG('Datos de Indicador'!E302)&gt;D$302,10,IF(LOG('Datos de Indicador'!E302)&lt;D$301,0,10-(D$302-LOG('Datos de Indicador'!E302))/(D$302-D$301)*10))),1))</f>
        <v>10</v>
      </c>
      <c r="E299" s="153">
        <f>IF('Datos de Indicador'!E302="No dato","x",IF('Datos de Indicador'!E302="No dato","x", ('Datos de Indicador'!E302)/'Datos de Indicador'!AX302))</f>
        <v>5.2338777746381874E-3</v>
      </c>
      <c r="F299" s="154">
        <f t="shared" si="68"/>
        <v>10</v>
      </c>
      <c r="G299" s="155">
        <f t="shared" si="69"/>
        <v>10</v>
      </c>
      <c r="H299" s="285">
        <f>IF('Datos de Indicador'!F302="No dato","x",ROUND(IF('Datos de Indicador'!F302=0,0,IF(LOG('Datos de Indicador'!F302*1/40)&gt;H$302,10,IF(LOG('Datos de Indicador'!F302*1/40)&lt;H$301,0,10-(H$302-LOG('Datos de Indicador'!F302*1/40))/(H$302-H$301)*10))),1))</f>
        <v>0</v>
      </c>
      <c r="I299" s="153">
        <f>IF('Datos de Indicador'!F302="No dato","x",IF('Datos de Indicador'!F302="No dato","x",( 'Datos de Indicador'!F302*1/40)/'Datos de Indicador'!AX302))</f>
        <v>0</v>
      </c>
      <c r="J299" s="154">
        <f t="shared" si="70"/>
        <v>0</v>
      </c>
      <c r="K299" s="156">
        <f t="shared" si="71"/>
        <v>0</v>
      </c>
      <c r="L299" s="286">
        <f>IF('Datos de Indicador'!G302="No dato","x",ROUND(IF('Datos de Indicador'!G302=0,0,IF(LOG('Datos de Indicador'!G302)&gt;L$302,10,IF(LOG('Datos de Indicador'!G302)&lt;L$301,0,10-(L$302-LOG('Datos de Indicador'!G302))/(L$302-L$301)*10))),1))</f>
        <v>0</v>
      </c>
      <c r="M299" s="157">
        <f>IF('Datos de Indicador'!G302="No dato","x",IF('Datos de Indicador'!G302="No dato","x", 'Datos de Indicador'!G302/'Datos de Indicador'!AX302))</f>
        <v>0</v>
      </c>
      <c r="N299" s="158">
        <f t="shared" si="72"/>
        <v>0</v>
      </c>
      <c r="O299" s="156">
        <f t="shared" si="73"/>
        <v>0</v>
      </c>
      <c r="P299" s="155">
        <f t="shared" si="74"/>
        <v>0</v>
      </c>
      <c r="Q299" s="285">
        <f>IF('Datos de Indicador'!I302="No dato","x",ROUND(IF('Datos de Indicador'!I302=0,0,IF(LOG('Datos de Indicador'!I302)&gt;Q$302,10,IF(LOG('Datos de Indicador'!I302)&lt;Q$301,0,10-(Q$302-LOG('Datos de Indicador'!I302))/(Q$302-Q$301)*10))),1))</f>
        <v>10</v>
      </c>
      <c r="R299" s="153">
        <f>IF('Datos de Indicador'!I302="No dato","x",IF('Datos de Indicador'!I302="No dato","x",( 'Datos de Indicador'!I302)/'Datos de Indicador'!AX302))</f>
        <v>2.119980605206006E-3</v>
      </c>
      <c r="S299" s="154">
        <f t="shared" si="75"/>
        <v>10</v>
      </c>
      <c r="T299" s="289">
        <f>IF('Datos de Indicador'!J302="No dato","x",ROUND(IF('Datos de Indicador'!J302=0,0,IF(LOG('Datos de Indicador'!J302)&gt;T$302,10,IF(LOG('Datos de Indicador'!J302)&lt;T$301,0,10-(T$302-LOG('Datos de Indicador'!J302))/(T$302-T$301)*10))),1))</f>
        <v>10</v>
      </c>
      <c r="U299" s="307">
        <f>IF('Datos de Indicador'!J302="No dato","x",IF('Datos de Indicador'!J302="No dato","x", ('Datos de Indicador'!J302)/'Datos de Indicador'!AX302))</f>
        <v>3.3896672751011005E-4</v>
      </c>
      <c r="V299" s="289">
        <f t="shared" si="76"/>
        <v>10</v>
      </c>
      <c r="W299" s="292">
        <f t="shared" si="77"/>
        <v>10</v>
      </c>
      <c r="X299" s="289">
        <f>IF('Datos de Indicador'!K302="No dato","x",ROUND(IF('Datos de Indicador'!K302=0,0,IF(LOG('Datos de Indicador'!K302)&gt;X$302,10,IF(LOG('Datos de Indicador'!K302)&lt;X$301,0,10-(X$302-LOG('Datos de Indicador'!K302))/(X$302-X$301)*10))),1))</f>
        <v>10</v>
      </c>
      <c r="Y299" s="310">
        <f>IF('Datos de Indicador'!K302="No dato","x",IF('Datos de Indicador'!K302="No dato","x", ('Datos de Indicador'!K302)/'Datos de Indicador'!AX302))</f>
        <v>1.7348826018838098E-4</v>
      </c>
      <c r="Z299" s="289">
        <f t="shared" si="78"/>
        <v>10</v>
      </c>
      <c r="AA299" s="291">
        <f t="shared" si="79"/>
        <v>10</v>
      </c>
      <c r="AB299" s="155">
        <f t="shared" si="80"/>
        <v>10</v>
      </c>
      <c r="AC299" s="155">
        <v>0.12800000607967399</v>
      </c>
      <c r="AD299" s="155">
        <f t="shared" si="81"/>
        <v>2.7234043846739147E-2</v>
      </c>
      <c r="AE299" s="155">
        <v>-0.56260001659393299</v>
      </c>
      <c r="AF299" s="155">
        <f t="shared" si="82"/>
        <v>0.56260001659393299</v>
      </c>
      <c r="AG299" s="155">
        <f t="shared" si="83"/>
        <v>7.7533046041670381</v>
      </c>
      <c r="AH299" s="159">
        <f t="shared" si="84"/>
        <v>6.2967564413356287</v>
      </c>
      <c r="AI299" s="12"/>
      <c r="AJ299" s="12"/>
      <c r="AK299" s="12"/>
    </row>
    <row r="300" spans="1:37">
      <c r="A300" s="51" t="s">
        <v>351</v>
      </c>
      <c r="B300" s="109" t="s">
        <v>360</v>
      </c>
      <c r="C300" s="162">
        <v>1811</v>
      </c>
      <c r="D300" s="285">
        <f>IF('Datos de Indicador'!E303="No dato","x",ROUND(IF('Datos de Indicador'!E303=0,0,IF(LOG('Datos de Indicador'!E303)&gt;D$302,10,IF(LOG('Datos de Indicador'!E303)&lt;D$301,0,10-(D$302-LOG('Datos de Indicador'!E303))/(D$302-D$301)*10))),1))</f>
        <v>10</v>
      </c>
      <c r="E300" s="153">
        <f>IF('Datos de Indicador'!E303="No dato","x",IF('Datos de Indicador'!E303="No dato","x", ('Datos de Indicador'!E303)/'Datos de Indicador'!AX303))</f>
        <v>1.8875853411174311E-2</v>
      </c>
      <c r="F300" s="154">
        <f t="shared" si="68"/>
        <v>10</v>
      </c>
      <c r="G300" s="155">
        <f t="shared" si="69"/>
        <v>10</v>
      </c>
      <c r="H300" s="285">
        <f>IF('Datos de Indicador'!F303="No dato","x",ROUND(IF('Datos de Indicador'!F303=0,0,IF(LOG('Datos de Indicador'!F303*1/40)&gt;H$302,10,IF(LOG('Datos de Indicador'!F303*1/40)&lt;H$301,0,10-(H$302-LOG('Datos de Indicador'!F303*1/40))/(H$302-H$301)*10))),1))</f>
        <v>0</v>
      </c>
      <c r="I300" s="153">
        <f>IF('Datos de Indicador'!F303="No dato","x",IF('Datos de Indicador'!F303="No dato","x",( 'Datos de Indicador'!F303*1/40)/'Datos de Indicador'!AX303))</f>
        <v>0</v>
      </c>
      <c r="J300" s="154">
        <f t="shared" si="70"/>
        <v>0</v>
      </c>
      <c r="K300" s="156">
        <f t="shared" si="71"/>
        <v>0</v>
      </c>
      <c r="L300" s="286">
        <f>IF('Datos de Indicador'!G303="No dato","x",ROUND(IF('Datos de Indicador'!G303=0,0,IF(LOG('Datos de Indicador'!G303)&gt;L$302,10,IF(LOG('Datos de Indicador'!G303)&lt;L$301,0,10-(L$302-LOG('Datos de Indicador'!G303))/(L$302-L$301)*10))),1))</f>
        <v>0</v>
      </c>
      <c r="M300" s="157">
        <f>IF('Datos de Indicador'!G303="No dato","x",IF('Datos de Indicador'!G303="No dato","x", 'Datos de Indicador'!G303/'Datos de Indicador'!AX303))</f>
        <v>0</v>
      </c>
      <c r="N300" s="158">
        <f t="shared" si="72"/>
        <v>0</v>
      </c>
      <c r="O300" s="156">
        <f t="shared" si="73"/>
        <v>0</v>
      </c>
      <c r="P300" s="155">
        <f t="shared" si="74"/>
        <v>0</v>
      </c>
      <c r="Q300" s="285">
        <f>IF('Datos de Indicador'!I303="No dato","x",ROUND(IF('Datos de Indicador'!I303=0,0,IF(LOG('Datos de Indicador'!I303)&gt;Q$302,10,IF(LOG('Datos de Indicador'!I303)&lt;Q$301,0,10-(Q$302-LOG('Datos de Indicador'!I303))/(Q$302-Q$301)*10))),1))</f>
        <v>10</v>
      </c>
      <c r="R300" s="153">
        <f>IF('Datos de Indicador'!I303="No dato","x",IF('Datos de Indicador'!I303="No dato","x",( 'Datos de Indicador'!I303)/'Datos de Indicador'!AX303))</f>
        <v>2.4385073784770644E-2</v>
      </c>
      <c r="S300" s="154">
        <f t="shared" si="75"/>
        <v>10</v>
      </c>
      <c r="T300" s="289">
        <f>IF('Datos de Indicador'!J303="No dato","x",ROUND(IF('Datos de Indicador'!J303=0,0,IF(LOG('Datos de Indicador'!J303)&gt;T$302,10,IF(LOG('Datos de Indicador'!J303)&lt;T$301,0,10-(T$302-LOG('Datos de Indicador'!J303))/(T$302-T$301)*10))),1))</f>
        <v>10</v>
      </c>
      <c r="U300" s="307">
        <f>IF('Datos de Indicador'!J303="No dato","x",IF('Datos de Indicador'!J303="No dato","x", ('Datos de Indicador'!J303)/'Datos de Indicador'!AX303))</f>
        <v>3.6062814675033025E-4</v>
      </c>
      <c r="V300" s="289">
        <f t="shared" si="76"/>
        <v>10</v>
      </c>
      <c r="W300" s="292">
        <f t="shared" si="77"/>
        <v>10</v>
      </c>
      <c r="X300" s="289">
        <f>IF('Datos de Indicador'!K303="No dato","x",ROUND(IF('Datos de Indicador'!K303=0,0,IF(LOG('Datos de Indicador'!K303)&gt;X$302,10,IF(LOG('Datos de Indicador'!K303)&lt;X$301,0,10-(X$302-LOG('Datos de Indicador'!K303))/(X$302-X$301)*10))),1))</f>
        <v>10</v>
      </c>
      <c r="Y300" s="310">
        <f>IF('Datos de Indicador'!K303="No dato","x",IF('Datos de Indicador'!K303="No dato","x", ('Datos de Indicador'!K303)/'Datos de Indicador'!AX303))</f>
        <v>1.7791126265318203E-4</v>
      </c>
      <c r="Z300" s="289">
        <f t="shared" si="78"/>
        <v>10</v>
      </c>
      <c r="AA300" s="291">
        <f t="shared" si="79"/>
        <v>10</v>
      </c>
      <c r="AB300" s="155">
        <f t="shared" si="80"/>
        <v>10</v>
      </c>
      <c r="AC300" s="155">
        <v>0</v>
      </c>
      <c r="AD300" s="155">
        <f t="shared" si="81"/>
        <v>0</v>
      </c>
      <c r="AE300" s="155">
        <v>-0.43147999048232999</v>
      </c>
      <c r="AF300" s="155">
        <f t="shared" si="82"/>
        <v>0.43147999048232999</v>
      </c>
      <c r="AG300" s="155">
        <f t="shared" si="83"/>
        <v>4.5442976217732332</v>
      </c>
      <c r="AH300" s="159">
        <f t="shared" si="84"/>
        <v>5.7573829369622054</v>
      </c>
      <c r="AI300" s="12"/>
      <c r="AJ300" s="12"/>
      <c r="AK300" s="12"/>
    </row>
    <row r="301" spans="1:37" s="6" customFormat="1" ht="15" customHeight="1">
      <c r="A301" s="163"/>
      <c r="B301" s="163"/>
      <c r="C301" s="164" t="s">
        <v>120</v>
      </c>
      <c r="D301" s="173">
        <v>4.5999999999999996</v>
      </c>
      <c r="E301" s="327"/>
      <c r="F301" s="175">
        <v>5.0000000000000001E-3</v>
      </c>
      <c r="G301" s="167"/>
      <c r="H301" s="173">
        <v>3.7</v>
      </c>
      <c r="I301" s="174"/>
      <c r="J301" s="175">
        <v>0.01</v>
      </c>
      <c r="K301" s="176"/>
      <c r="L301" s="173">
        <v>3.7</v>
      </c>
      <c r="M301" s="174"/>
      <c r="N301" s="177">
        <v>0.05</v>
      </c>
      <c r="O301" s="178"/>
      <c r="P301" s="170"/>
      <c r="Q301" s="171">
        <v>3.4</v>
      </c>
      <c r="R301" s="172"/>
      <c r="S301" s="179">
        <v>0.1</v>
      </c>
      <c r="T301" s="171">
        <v>3.2</v>
      </c>
      <c r="U301" s="309"/>
      <c r="V301" s="179">
        <v>4.0000000000000002E-4</v>
      </c>
      <c r="W301" s="179"/>
      <c r="X301" s="171">
        <v>3.4</v>
      </c>
      <c r="Y301" s="309"/>
      <c r="Z301" s="179">
        <v>1E-3</v>
      </c>
      <c r="AA301" s="167"/>
      <c r="AB301" s="163"/>
      <c r="AC301" s="163"/>
      <c r="AD301" s="155">
        <f t="shared" si="81"/>
        <v>0</v>
      </c>
      <c r="AE301" s="163"/>
      <c r="AF301" s="343">
        <f>MAX(AF3:AF300)</f>
        <v>0.65439999103546098</v>
      </c>
      <c r="AG301" s="155">
        <f t="shared" si="83"/>
        <v>10</v>
      </c>
      <c r="AH301" s="163"/>
      <c r="AI301" s="87"/>
      <c r="AJ301" s="87"/>
      <c r="AK301" s="87"/>
    </row>
    <row r="302" spans="1:37" s="6" customFormat="1">
      <c r="A302" s="163"/>
      <c r="B302" s="163"/>
      <c r="C302" s="164" t="s">
        <v>119</v>
      </c>
      <c r="D302" s="165">
        <v>-2</v>
      </c>
      <c r="E302" s="326"/>
      <c r="F302" s="165">
        <v>0</v>
      </c>
      <c r="G302" s="167"/>
      <c r="H302" s="165">
        <v>-2</v>
      </c>
      <c r="I302" s="166"/>
      <c r="J302" s="165">
        <v>0</v>
      </c>
      <c r="K302" s="166"/>
      <c r="L302" s="165">
        <v>-2</v>
      </c>
      <c r="M302" s="166"/>
      <c r="N302" s="168">
        <v>0</v>
      </c>
      <c r="O302" s="169"/>
      <c r="P302" s="170"/>
      <c r="Q302" s="171">
        <v>-2</v>
      </c>
      <c r="R302" s="172"/>
      <c r="S302" s="171">
        <v>0</v>
      </c>
      <c r="T302" s="290">
        <v>-2</v>
      </c>
      <c r="U302" s="308"/>
      <c r="V302" s="290">
        <v>0</v>
      </c>
      <c r="W302" s="171"/>
      <c r="X302" s="171">
        <v>-2</v>
      </c>
      <c r="Y302" s="308"/>
      <c r="Z302" s="290">
        <v>0</v>
      </c>
      <c r="AA302" s="172"/>
      <c r="AB302" s="163"/>
      <c r="AC302" s="163"/>
      <c r="AD302" s="155">
        <f t="shared" si="81"/>
        <v>0</v>
      </c>
      <c r="AE302" s="163"/>
      <c r="AF302" s="155">
        <f>MIN(AF3:AF300)</f>
        <v>0.24579998850822399</v>
      </c>
      <c r="AG302" s="155">
        <f t="shared" si="83"/>
        <v>0</v>
      </c>
      <c r="AH302" s="163"/>
      <c r="AI302" s="87"/>
      <c r="AJ302" s="87"/>
      <c r="AK302" s="87"/>
    </row>
    <row r="303" spans="1:37">
      <c r="A303" s="12"/>
      <c r="B303" s="12"/>
      <c r="C303" s="12"/>
      <c r="D303" s="88"/>
      <c r="E303" s="88"/>
      <c r="F303" s="88"/>
      <c r="G303" s="88"/>
      <c r="H303" s="89"/>
      <c r="I303" s="89"/>
      <c r="J303" s="89"/>
      <c r="K303" s="89"/>
      <c r="L303" s="89"/>
      <c r="M303" s="89"/>
      <c r="N303" s="89"/>
      <c r="O303" s="89"/>
      <c r="P303" s="89"/>
      <c r="Q303" s="88"/>
      <c r="R303" s="88"/>
      <c r="S303" s="88"/>
      <c r="T303" s="88"/>
      <c r="U303" s="88"/>
      <c r="V303" s="88"/>
      <c r="W303" s="88"/>
      <c r="X303" s="88"/>
      <c r="Y303" s="88"/>
      <c r="Z303" s="88"/>
      <c r="AA303" s="88"/>
      <c r="AB303" s="88"/>
      <c r="AC303" s="88"/>
      <c r="AD303" s="155">
        <f t="shared" si="81"/>
        <v>0</v>
      </c>
      <c r="AE303" s="88"/>
      <c r="AF303" s="343">
        <f>-1*AE303</f>
        <v>0</v>
      </c>
      <c r="AG303" s="155">
        <f t="shared" si="83"/>
        <v>-6.0156629218777145</v>
      </c>
      <c r="AH303" s="12"/>
      <c r="AI303" s="12"/>
      <c r="AJ303" s="12"/>
      <c r="AK303" s="12"/>
    </row>
    <row r="304" spans="1:37" s="18" customFormat="1">
      <c r="A304" s="90"/>
      <c r="B304" s="90"/>
      <c r="C304" s="90"/>
      <c r="D304" s="91"/>
      <c r="E304" s="91"/>
      <c r="F304" s="91"/>
      <c r="G304" s="90"/>
      <c r="H304" s="90"/>
      <c r="I304" s="90"/>
      <c r="J304" s="90"/>
      <c r="K304" s="90"/>
      <c r="L304" s="90"/>
      <c r="M304" s="90"/>
      <c r="N304" s="90"/>
      <c r="O304" s="90"/>
      <c r="P304" s="92"/>
      <c r="Q304" s="90"/>
      <c r="R304" s="90"/>
      <c r="S304" s="90"/>
      <c r="T304" s="90"/>
      <c r="U304" s="90"/>
      <c r="V304" s="90"/>
      <c r="W304" s="90"/>
      <c r="X304" s="90"/>
      <c r="Y304" s="90"/>
      <c r="Z304" s="90"/>
      <c r="AA304" s="90"/>
      <c r="AB304" s="91"/>
      <c r="AC304" s="91"/>
      <c r="AD304" s="91"/>
      <c r="AE304" s="91"/>
      <c r="AF304" s="91"/>
      <c r="AG304" s="91"/>
      <c r="AH304" s="91"/>
      <c r="AI304" s="90"/>
      <c r="AJ304" s="90"/>
      <c r="AK304" s="90"/>
    </row>
    <row r="305" spans="1:37">
      <c r="A305" s="12"/>
      <c r="B305" s="12"/>
      <c r="C305" s="12"/>
      <c r="D305" s="96"/>
      <c r="E305" s="88"/>
      <c r="F305" s="88"/>
      <c r="G305" s="88"/>
      <c r="H305" s="88"/>
      <c r="I305" s="88"/>
      <c r="J305" s="88"/>
      <c r="K305" s="88"/>
      <c r="L305" s="88"/>
      <c r="M305" s="88"/>
      <c r="N305" s="88"/>
      <c r="O305" s="88"/>
      <c r="P305" s="89"/>
      <c r="Q305" s="88"/>
      <c r="R305" s="88"/>
      <c r="S305" s="88"/>
      <c r="T305" s="88"/>
      <c r="U305" s="88"/>
      <c r="V305" s="88"/>
      <c r="W305" s="88"/>
      <c r="X305" s="88"/>
      <c r="Y305" s="88"/>
      <c r="Z305" s="88"/>
      <c r="AA305" s="88"/>
      <c r="AB305" s="88"/>
      <c r="AC305" s="88"/>
      <c r="AD305" s="88"/>
      <c r="AE305" s="88"/>
      <c r="AF305" s="88"/>
      <c r="AG305" s="88"/>
      <c r="AH305" s="12"/>
      <c r="AI305" s="12"/>
      <c r="AJ305" s="12"/>
      <c r="AK305" s="12"/>
    </row>
    <row r="306" spans="1:37">
      <c r="A306" s="12"/>
      <c r="B306" s="12"/>
      <c r="C306" s="12"/>
      <c r="D306" s="88"/>
      <c r="E306" s="88"/>
      <c r="F306" s="88"/>
      <c r="G306" s="88"/>
      <c r="H306" s="88"/>
      <c r="I306" s="88"/>
      <c r="J306" s="88"/>
      <c r="K306" s="88"/>
      <c r="L306" s="88"/>
      <c r="M306" s="88"/>
      <c r="N306" s="88"/>
      <c r="O306" s="88"/>
      <c r="P306" s="89"/>
      <c r="Q306" s="88"/>
      <c r="R306" s="88"/>
      <c r="S306" s="88"/>
      <c r="T306" s="88"/>
      <c r="U306" s="88"/>
      <c r="V306" s="88"/>
      <c r="W306" s="88"/>
      <c r="X306" s="88"/>
      <c r="Y306" s="88"/>
      <c r="Z306" s="88"/>
      <c r="AA306" s="88"/>
      <c r="AB306" s="88"/>
      <c r="AC306" s="88"/>
      <c r="AD306" s="88"/>
      <c r="AE306" s="88"/>
      <c r="AF306" s="88"/>
      <c r="AG306" s="88"/>
      <c r="AH306" s="223"/>
      <c r="AI306" s="12"/>
      <c r="AJ306" s="12"/>
      <c r="AK306" s="12"/>
    </row>
    <row r="307" spans="1:37">
      <c r="A307" s="12"/>
      <c r="B307" s="12"/>
      <c r="C307" s="12"/>
      <c r="D307" s="88"/>
      <c r="E307" s="88"/>
      <c r="F307" s="88"/>
      <c r="G307" s="88"/>
      <c r="H307" s="88"/>
      <c r="I307" s="88"/>
      <c r="J307" s="88"/>
      <c r="K307" s="88"/>
      <c r="L307" s="88"/>
      <c r="M307" s="88"/>
      <c r="N307" s="88"/>
      <c r="O307" s="88"/>
      <c r="P307" s="89"/>
      <c r="Q307" s="88"/>
      <c r="R307" s="88"/>
      <c r="S307" s="88"/>
      <c r="T307" s="88"/>
      <c r="U307" s="88"/>
      <c r="V307" s="88"/>
      <c r="W307" s="88"/>
      <c r="X307" s="88"/>
      <c r="Y307" s="88"/>
      <c r="Z307" s="88"/>
      <c r="AA307" s="88"/>
      <c r="AB307" s="88"/>
      <c r="AC307" s="88"/>
      <c r="AD307" s="88"/>
      <c r="AE307" s="88"/>
      <c r="AF307" s="88"/>
      <c r="AG307" s="88"/>
      <c r="AH307" s="12"/>
      <c r="AI307" s="12"/>
      <c r="AJ307" s="12"/>
      <c r="AK307" s="12"/>
    </row>
    <row r="308" spans="1:37">
      <c r="A308" s="12"/>
      <c r="B308" s="12"/>
      <c r="C308" s="12"/>
      <c r="D308" s="88"/>
      <c r="E308" s="88"/>
      <c r="F308" s="88"/>
      <c r="G308" s="88"/>
      <c r="H308" s="88"/>
      <c r="I308" s="88"/>
      <c r="J308" s="88"/>
      <c r="K308" s="88"/>
      <c r="L308" s="88"/>
      <c r="M308" s="88"/>
      <c r="N308" s="88"/>
      <c r="O308" s="88"/>
      <c r="P308" s="89"/>
      <c r="Q308" s="88"/>
      <c r="R308" s="88"/>
      <c r="S308" s="88"/>
      <c r="T308" s="88"/>
      <c r="U308" s="88"/>
      <c r="V308" s="88"/>
      <c r="W308" s="88"/>
      <c r="X308" s="88"/>
      <c r="Y308" s="88"/>
      <c r="Z308" s="88"/>
      <c r="AA308" s="88"/>
      <c r="AB308" s="88"/>
      <c r="AC308" s="88"/>
      <c r="AD308" s="88"/>
      <c r="AE308" s="88"/>
      <c r="AF308" s="88"/>
      <c r="AG308" s="88"/>
      <c r="AH308" s="12"/>
      <c r="AI308" s="12"/>
      <c r="AJ308" s="12"/>
      <c r="AK308" s="12"/>
    </row>
    <row r="309" spans="1:37">
      <c r="P309" s="26"/>
    </row>
    <row r="310" spans="1:37">
      <c r="P310" s="26"/>
    </row>
    <row r="311" spans="1:37">
      <c r="P311" s="26"/>
      <c r="S311" s="3">
        <v>2</v>
      </c>
    </row>
    <row r="312" spans="1:37">
      <c r="P312" s="26"/>
    </row>
    <row r="313" spans="1:37">
      <c r="P313" s="26"/>
    </row>
    <row r="314" spans="1:37">
      <c r="P314" s="26"/>
    </row>
    <row r="315" spans="1:37">
      <c r="P315" s="26"/>
    </row>
    <row r="316" spans="1:37">
      <c r="P316" s="26"/>
    </row>
    <row r="317" spans="1:37">
      <c r="P317" s="26"/>
    </row>
    <row r="318" spans="1:37">
      <c r="P318" s="26"/>
    </row>
    <row r="319" spans="1:37">
      <c r="P319" s="26"/>
    </row>
    <row r="320" spans="1:37">
      <c r="P320" s="26"/>
    </row>
    <row r="321" spans="16:16">
      <c r="P321" s="26"/>
    </row>
    <row r="322" spans="16:16">
      <c r="P322" s="26"/>
    </row>
    <row r="323" spans="16:16">
      <c r="P323" s="26"/>
    </row>
    <row r="324" spans="16:16">
      <c r="P324" s="26"/>
    </row>
    <row r="325" spans="16:16">
      <c r="P325" s="26"/>
    </row>
    <row r="326" spans="16:16">
      <c r="P326" s="26"/>
    </row>
    <row r="327" spans="16:16">
      <c r="P327" s="26"/>
    </row>
    <row r="328" spans="16:16">
      <c r="P328" s="26"/>
    </row>
    <row r="329" spans="16:16">
      <c r="P329" s="26"/>
    </row>
    <row r="330" spans="16:16">
      <c r="P330" s="26"/>
    </row>
    <row r="331" spans="16:16">
      <c r="P331" s="26"/>
    </row>
    <row r="332" spans="16:16">
      <c r="P332" s="26"/>
    </row>
    <row r="333" spans="16:16">
      <c r="P333" s="26"/>
    </row>
    <row r="334" spans="16:16">
      <c r="P334" s="26"/>
    </row>
    <row r="335" spans="16:16">
      <c r="P335" s="26"/>
    </row>
    <row r="336" spans="16:16">
      <c r="P336" s="26"/>
    </row>
    <row r="337" spans="16:16">
      <c r="P337" s="26"/>
    </row>
    <row r="338" spans="16:16">
      <c r="P338" s="26"/>
    </row>
    <row r="339" spans="16:16">
      <c r="P339" s="26"/>
    </row>
    <row r="340" spans="16:16">
      <c r="P340" s="26"/>
    </row>
    <row r="341" spans="16:16">
      <c r="P341" s="26"/>
    </row>
    <row r="342" spans="16:16">
      <c r="P342" s="26"/>
    </row>
    <row r="343" spans="16:16">
      <c r="P343" s="26"/>
    </row>
    <row r="344" spans="16:16">
      <c r="P344" s="26"/>
    </row>
    <row r="345" spans="16:16">
      <c r="P345" s="26"/>
    </row>
    <row r="346" spans="16:16">
      <c r="P346" s="26"/>
    </row>
    <row r="347" spans="16:16">
      <c r="P347" s="26"/>
    </row>
    <row r="348" spans="16:16">
      <c r="P348" s="26"/>
    </row>
    <row r="349" spans="16:16">
      <c r="P349" s="26"/>
    </row>
    <row r="350" spans="16:16">
      <c r="P350" s="26"/>
    </row>
    <row r="351" spans="16:16">
      <c r="P351" s="26"/>
    </row>
    <row r="352" spans="16:16">
      <c r="P352" s="26"/>
    </row>
    <row r="353" spans="16:16">
      <c r="P353" s="26"/>
    </row>
    <row r="354" spans="16:16">
      <c r="P354" s="26"/>
    </row>
    <row r="355" spans="16:16">
      <c r="P355" s="26"/>
    </row>
    <row r="356" spans="16:16">
      <c r="P356" s="26"/>
    </row>
    <row r="357" spans="16:16">
      <c r="P357" s="26"/>
    </row>
    <row r="358" spans="16:16">
      <c r="P358" s="26"/>
    </row>
    <row r="359" spans="16:16">
      <c r="P359" s="26"/>
    </row>
    <row r="360" spans="16:16">
      <c r="P360" s="26"/>
    </row>
    <row r="361" spans="16:16">
      <c r="P361" s="26"/>
    </row>
    <row r="362" spans="16:16">
      <c r="P362" s="26"/>
    </row>
    <row r="363" spans="16:16">
      <c r="P363" s="26"/>
    </row>
    <row r="364" spans="16:16">
      <c r="P364" s="26"/>
    </row>
    <row r="365" spans="16:16">
      <c r="P365" s="26"/>
    </row>
    <row r="366" spans="16:16">
      <c r="P366" s="26"/>
    </row>
    <row r="367" spans="16:16">
      <c r="P367" s="26"/>
    </row>
    <row r="368" spans="16:16">
      <c r="P368" s="26"/>
    </row>
    <row r="369" spans="16:16">
      <c r="P369" s="26"/>
    </row>
    <row r="370" spans="16:16">
      <c r="P370" s="26"/>
    </row>
    <row r="371" spans="16:16">
      <c r="P371" s="26"/>
    </row>
    <row r="372" spans="16:16">
      <c r="P372" s="26"/>
    </row>
    <row r="373" spans="16:16">
      <c r="P373" s="26"/>
    </row>
    <row r="374" spans="16:16">
      <c r="P374" s="26"/>
    </row>
    <row r="375" spans="16:16">
      <c r="P375" s="26"/>
    </row>
    <row r="376" spans="16:16">
      <c r="P376" s="26"/>
    </row>
    <row r="377" spans="16:16">
      <c r="P377" s="26"/>
    </row>
    <row r="378" spans="16:16">
      <c r="P378" s="26"/>
    </row>
    <row r="379" spans="16:16">
      <c r="P379" s="26"/>
    </row>
    <row r="380" spans="16:16">
      <c r="P380" s="26"/>
    </row>
    <row r="381" spans="16:16">
      <c r="P381" s="26"/>
    </row>
    <row r="382" spans="16:16">
      <c r="P382" s="26"/>
    </row>
    <row r="383" spans="16:16">
      <c r="P383" s="26"/>
    </row>
    <row r="384" spans="16:16">
      <c r="P384" s="26"/>
    </row>
    <row r="385" spans="16:16">
      <c r="P385" s="26"/>
    </row>
    <row r="386" spans="16:16">
      <c r="P386" s="26"/>
    </row>
    <row r="387" spans="16:16">
      <c r="P387" s="26"/>
    </row>
    <row r="388" spans="16:16">
      <c r="P388" s="26"/>
    </row>
    <row r="389" spans="16:16">
      <c r="P389" s="26"/>
    </row>
    <row r="390" spans="16:16">
      <c r="P390" s="26"/>
    </row>
    <row r="391" spans="16:16">
      <c r="P391" s="26"/>
    </row>
    <row r="392" spans="16:16">
      <c r="P392" s="26"/>
    </row>
    <row r="393" spans="16:16">
      <c r="P393" s="26"/>
    </row>
    <row r="394" spans="16:16">
      <c r="P394" s="26"/>
    </row>
    <row r="395" spans="16:16">
      <c r="P395" s="26"/>
    </row>
    <row r="396" spans="16:16">
      <c r="P396" s="26"/>
    </row>
    <row r="397" spans="16:16">
      <c r="P397" s="26"/>
    </row>
    <row r="398" spans="16:16">
      <c r="P398" s="26"/>
    </row>
    <row r="399" spans="16:16">
      <c r="P399" s="26"/>
    </row>
    <row r="400" spans="16:16">
      <c r="P400" s="26"/>
    </row>
    <row r="401" spans="16:16">
      <c r="P401" s="26"/>
    </row>
    <row r="402" spans="16:16">
      <c r="P402" s="26"/>
    </row>
    <row r="403" spans="16:16">
      <c r="P403" s="26"/>
    </row>
    <row r="404" spans="16:16">
      <c r="P404" s="26"/>
    </row>
    <row r="405" spans="16:16">
      <c r="P405" s="26"/>
    </row>
    <row r="406" spans="16:16">
      <c r="P406" s="26"/>
    </row>
    <row r="407" spans="16:16">
      <c r="P407" s="26"/>
    </row>
    <row r="408" spans="16:16">
      <c r="P408" s="26"/>
    </row>
    <row r="409" spans="16:16">
      <c r="P409" s="26"/>
    </row>
    <row r="410" spans="16:16">
      <c r="P410" s="26"/>
    </row>
    <row r="411" spans="16:16">
      <c r="P411" s="26"/>
    </row>
    <row r="412" spans="16:16">
      <c r="P412" s="26"/>
    </row>
    <row r="413" spans="16:16">
      <c r="P413" s="26"/>
    </row>
    <row r="414" spans="16:16">
      <c r="P414" s="26"/>
    </row>
    <row r="415" spans="16:16">
      <c r="P415" s="26"/>
    </row>
    <row r="416" spans="16:16">
      <c r="P416" s="26"/>
    </row>
    <row r="417" spans="16:16">
      <c r="P417" s="26"/>
    </row>
    <row r="418" spans="16:16">
      <c r="P418" s="26"/>
    </row>
    <row r="419" spans="16:16">
      <c r="P419" s="26"/>
    </row>
    <row r="420" spans="16:16">
      <c r="P420" s="26"/>
    </row>
    <row r="421" spans="16:16">
      <c r="P421" s="26"/>
    </row>
    <row r="422" spans="16:16">
      <c r="P422" s="26"/>
    </row>
    <row r="423" spans="16:16">
      <c r="P423" s="26"/>
    </row>
    <row r="424" spans="16:16">
      <c r="P424" s="26"/>
    </row>
    <row r="425" spans="16:16">
      <c r="P425" s="26"/>
    </row>
    <row r="426" spans="16:16">
      <c r="P426" s="26"/>
    </row>
    <row r="427" spans="16:16">
      <c r="P427" s="26"/>
    </row>
    <row r="428" spans="16:16">
      <c r="P428" s="26"/>
    </row>
    <row r="429" spans="16:16">
      <c r="P429" s="26"/>
    </row>
    <row r="430" spans="16:16">
      <c r="P430" s="26"/>
    </row>
    <row r="431" spans="16:16">
      <c r="P431" s="26"/>
    </row>
    <row r="432" spans="16:16">
      <c r="P432" s="26"/>
    </row>
    <row r="433" spans="16:16">
      <c r="P433" s="26"/>
    </row>
    <row r="434" spans="16:16">
      <c r="P434" s="26"/>
    </row>
    <row r="435" spans="16:16">
      <c r="P435" s="26"/>
    </row>
    <row r="436" spans="16:16">
      <c r="P436" s="26"/>
    </row>
    <row r="437" spans="16:16">
      <c r="P437" s="26"/>
    </row>
    <row r="438" spans="16:16">
      <c r="P438" s="26"/>
    </row>
    <row r="439" spans="16:16">
      <c r="P439" s="26"/>
    </row>
    <row r="440" spans="16:16">
      <c r="P440" s="26"/>
    </row>
    <row r="441" spans="16:16">
      <c r="P441" s="26"/>
    </row>
    <row r="442" spans="16:16">
      <c r="P442" s="26"/>
    </row>
    <row r="443" spans="16:16">
      <c r="P443" s="26"/>
    </row>
    <row r="444" spans="16:16">
      <c r="P444" s="26"/>
    </row>
    <row r="445" spans="16:16">
      <c r="P445" s="26"/>
    </row>
    <row r="446" spans="16:16">
      <c r="P446" s="26"/>
    </row>
    <row r="447" spans="16:16">
      <c r="P447" s="26"/>
    </row>
    <row r="448" spans="16:16">
      <c r="P448" s="26"/>
    </row>
    <row r="449" spans="16:16">
      <c r="P449" s="26"/>
    </row>
    <row r="450" spans="16:16">
      <c r="P450" s="26"/>
    </row>
    <row r="451" spans="16:16">
      <c r="P451" s="26"/>
    </row>
    <row r="452" spans="16:16">
      <c r="P452" s="26"/>
    </row>
    <row r="453" spans="16:16">
      <c r="P453" s="26"/>
    </row>
    <row r="454" spans="16:16">
      <c r="P454" s="26"/>
    </row>
    <row r="455" spans="16:16">
      <c r="P455" s="26"/>
    </row>
    <row r="456" spans="16:16">
      <c r="P456" s="26"/>
    </row>
    <row r="457" spans="16:16">
      <c r="P457" s="26"/>
    </row>
    <row r="458" spans="16:16">
      <c r="P458" s="26"/>
    </row>
    <row r="459" spans="16:16">
      <c r="P459" s="26"/>
    </row>
    <row r="460" spans="16:16">
      <c r="P460" s="26"/>
    </row>
    <row r="461" spans="16:16">
      <c r="P461" s="26"/>
    </row>
    <row r="462" spans="16:16">
      <c r="P462" s="26"/>
    </row>
    <row r="463" spans="16:16">
      <c r="P463" s="26"/>
    </row>
    <row r="464" spans="16:16">
      <c r="P464" s="26"/>
    </row>
    <row r="465" spans="16:16">
      <c r="P465" s="26"/>
    </row>
    <row r="466" spans="16:16">
      <c r="P466" s="26"/>
    </row>
    <row r="467" spans="16:16">
      <c r="P467" s="26"/>
    </row>
    <row r="468" spans="16:16">
      <c r="P468" s="26"/>
    </row>
    <row r="469" spans="16:16">
      <c r="P469" s="26"/>
    </row>
    <row r="470" spans="16:16">
      <c r="P470" s="26"/>
    </row>
    <row r="471" spans="16:16">
      <c r="P471" s="26"/>
    </row>
    <row r="472" spans="16:16">
      <c r="P472" s="26"/>
    </row>
    <row r="473" spans="16:16">
      <c r="P473" s="26"/>
    </row>
    <row r="474" spans="16:16">
      <c r="P474" s="26"/>
    </row>
    <row r="475" spans="16:16">
      <c r="P475" s="26"/>
    </row>
    <row r="476" spans="16:16">
      <c r="P476" s="26"/>
    </row>
    <row r="477" spans="16:16">
      <c r="P477" s="26"/>
    </row>
    <row r="478" spans="16:16">
      <c r="P478" s="26"/>
    </row>
    <row r="479" spans="16:16">
      <c r="P479" s="26"/>
    </row>
    <row r="480" spans="16:16">
      <c r="P480" s="26"/>
    </row>
    <row r="481" spans="16:16">
      <c r="P481" s="26"/>
    </row>
    <row r="482" spans="16:16">
      <c r="P482" s="26"/>
    </row>
    <row r="483" spans="16:16">
      <c r="P483" s="26"/>
    </row>
    <row r="484" spans="16:16">
      <c r="P484" s="26"/>
    </row>
    <row r="485" spans="16:16">
      <c r="P485" s="26"/>
    </row>
    <row r="486" spans="16:16">
      <c r="P486" s="26"/>
    </row>
    <row r="487" spans="16:16">
      <c r="P487" s="26"/>
    </row>
    <row r="488" spans="16:16">
      <c r="P488" s="26"/>
    </row>
    <row r="489" spans="16:16">
      <c r="P489" s="26"/>
    </row>
    <row r="490" spans="16:16">
      <c r="P490" s="26"/>
    </row>
    <row r="491" spans="16:16">
      <c r="P491" s="26"/>
    </row>
    <row r="492" spans="16:16">
      <c r="P492" s="26"/>
    </row>
    <row r="493" spans="16:16">
      <c r="P493" s="26"/>
    </row>
    <row r="494" spans="16:16">
      <c r="P494" s="26"/>
    </row>
    <row r="495" spans="16:16">
      <c r="P495" s="26"/>
    </row>
    <row r="496" spans="16:16">
      <c r="P496" s="26"/>
    </row>
    <row r="497" spans="16:16">
      <c r="P497" s="26"/>
    </row>
    <row r="498" spans="16:16">
      <c r="P498" s="26"/>
    </row>
    <row r="499" spans="16:16">
      <c r="P499" s="26"/>
    </row>
    <row r="500" spans="16:16">
      <c r="P500" s="26"/>
    </row>
    <row r="501" spans="16:16">
      <c r="P501" s="26"/>
    </row>
    <row r="502" spans="16:16">
      <c r="P502" s="26"/>
    </row>
    <row r="503" spans="16:16">
      <c r="P503" s="26"/>
    </row>
    <row r="504" spans="16:16">
      <c r="P504" s="26"/>
    </row>
    <row r="505" spans="16:16">
      <c r="P505" s="26"/>
    </row>
    <row r="506" spans="16:16">
      <c r="P506" s="26"/>
    </row>
    <row r="507" spans="16:16">
      <c r="P507" s="26"/>
    </row>
    <row r="508" spans="16:16">
      <c r="P508" s="26"/>
    </row>
    <row r="509" spans="16:16">
      <c r="P509" s="26"/>
    </row>
    <row r="510" spans="16:16">
      <c r="P510" s="26"/>
    </row>
    <row r="511" spans="16:16">
      <c r="P511" s="26"/>
    </row>
    <row r="512" spans="16:16">
      <c r="P512" s="26"/>
    </row>
    <row r="513" spans="16:16">
      <c r="P513" s="26"/>
    </row>
    <row r="514" spans="16:16">
      <c r="P514" s="26"/>
    </row>
    <row r="515" spans="16:16">
      <c r="P515" s="26"/>
    </row>
    <row r="516" spans="16:16">
      <c r="P516" s="26"/>
    </row>
    <row r="517" spans="16:16">
      <c r="P517" s="26"/>
    </row>
    <row r="518" spans="16:16">
      <c r="P518" s="26"/>
    </row>
    <row r="519" spans="16:16">
      <c r="P519" s="26"/>
    </row>
    <row r="520" spans="16:16">
      <c r="P520" s="26"/>
    </row>
    <row r="521" spans="16:16">
      <c r="P521" s="26"/>
    </row>
    <row r="522" spans="16:16">
      <c r="P522" s="26"/>
    </row>
    <row r="523" spans="16:16">
      <c r="P523" s="26"/>
    </row>
    <row r="524" spans="16:16">
      <c r="P524" s="26"/>
    </row>
    <row r="525" spans="16:16">
      <c r="P525" s="26"/>
    </row>
    <row r="526" spans="16:16">
      <c r="P526" s="26"/>
    </row>
    <row r="527" spans="16:16">
      <c r="P527" s="26"/>
    </row>
    <row r="528" spans="16:16">
      <c r="P528" s="26"/>
    </row>
    <row r="529" spans="16:16">
      <c r="P529" s="26"/>
    </row>
    <row r="530" spans="16:16">
      <c r="P530" s="26"/>
    </row>
    <row r="531" spans="16:16">
      <c r="P531" s="26"/>
    </row>
    <row r="532" spans="16:16">
      <c r="P532" s="26"/>
    </row>
    <row r="533" spans="16:16">
      <c r="P533" s="26"/>
    </row>
    <row r="534" spans="16:16">
      <c r="P534" s="26"/>
    </row>
    <row r="535" spans="16:16">
      <c r="P535" s="26"/>
    </row>
    <row r="536" spans="16:16">
      <c r="P536" s="26"/>
    </row>
    <row r="537" spans="16:16">
      <c r="P537" s="26"/>
    </row>
    <row r="538" spans="16:16">
      <c r="P538" s="26"/>
    </row>
    <row r="539" spans="16:16">
      <c r="P539" s="26"/>
    </row>
    <row r="540" spans="16:16">
      <c r="P540" s="26"/>
    </row>
    <row r="541" spans="16:16">
      <c r="P541" s="26"/>
    </row>
    <row r="542" spans="16:16">
      <c r="P542" s="26"/>
    </row>
    <row r="543" spans="16:16">
      <c r="P543" s="26"/>
    </row>
    <row r="544" spans="16:16">
      <c r="P544" s="26"/>
    </row>
    <row r="545" spans="16:16">
      <c r="P545" s="26"/>
    </row>
    <row r="546" spans="16:16">
      <c r="P546" s="26"/>
    </row>
    <row r="547" spans="16:16">
      <c r="P547" s="26"/>
    </row>
    <row r="548" spans="16:16">
      <c r="P548" s="26"/>
    </row>
    <row r="549" spans="16:16">
      <c r="P549" s="26"/>
    </row>
    <row r="550" spans="16:16">
      <c r="P550" s="26"/>
    </row>
    <row r="551" spans="16:16">
      <c r="P551" s="26"/>
    </row>
    <row r="552" spans="16:16">
      <c r="P552" s="26"/>
    </row>
    <row r="553" spans="16:16">
      <c r="P553" s="26"/>
    </row>
    <row r="554" spans="16:16">
      <c r="P554" s="26"/>
    </row>
    <row r="555" spans="16:16">
      <c r="P555" s="26"/>
    </row>
    <row r="556" spans="16:16">
      <c r="P556" s="26"/>
    </row>
    <row r="557" spans="16:16">
      <c r="P557" s="26"/>
    </row>
    <row r="558" spans="16:16">
      <c r="P558" s="26"/>
    </row>
    <row r="559" spans="16:16">
      <c r="P559" s="26"/>
    </row>
    <row r="560" spans="16:16">
      <c r="P560" s="26"/>
    </row>
    <row r="561" spans="16:16">
      <c r="P561" s="26"/>
    </row>
    <row r="562" spans="16:16">
      <c r="P562" s="26"/>
    </row>
    <row r="563" spans="16:16">
      <c r="P563" s="26"/>
    </row>
    <row r="564" spans="16:16">
      <c r="P564" s="26"/>
    </row>
    <row r="565" spans="16:16">
      <c r="P565" s="26"/>
    </row>
    <row r="566" spans="16:16">
      <c r="P566" s="26"/>
    </row>
    <row r="567" spans="16:16">
      <c r="P567" s="26"/>
    </row>
    <row r="568" spans="16:16">
      <c r="P568" s="26"/>
    </row>
    <row r="569" spans="16:16">
      <c r="P569" s="26"/>
    </row>
    <row r="570" spans="16:16">
      <c r="P570" s="26"/>
    </row>
    <row r="571" spans="16:16">
      <c r="P571" s="26"/>
    </row>
    <row r="572" spans="16:16">
      <c r="P572" s="26"/>
    </row>
    <row r="573" spans="16:16">
      <c r="P573" s="26"/>
    </row>
    <row r="574" spans="16:16">
      <c r="P574" s="26"/>
    </row>
    <row r="575" spans="16:16">
      <c r="P575" s="26"/>
    </row>
    <row r="576" spans="16:16">
      <c r="P576" s="26"/>
    </row>
    <row r="577" spans="16:16">
      <c r="P577" s="26"/>
    </row>
    <row r="578" spans="16:16">
      <c r="P578" s="26"/>
    </row>
    <row r="579" spans="16:16">
      <c r="P579" s="26"/>
    </row>
    <row r="580" spans="16:16">
      <c r="P580" s="26"/>
    </row>
    <row r="581" spans="16:16">
      <c r="P581" s="26"/>
    </row>
    <row r="582" spans="16:16">
      <c r="P582" s="26"/>
    </row>
    <row r="583" spans="16:16">
      <c r="P583" s="26"/>
    </row>
    <row r="584" spans="16:16">
      <c r="P584" s="26"/>
    </row>
    <row r="585" spans="16:16">
      <c r="P585" s="26"/>
    </row>
    <row r="586" spans="16:16">
      <c r="P586" s="26"/>
    </row>
    <row r="587" spans="16:16">
      <c r="P587" s="26"/>
    </row>
    <row r="588" spans="16:16">
      <c r="P588" s="26"/>
    </row>
    <row r="589" spans="16:16">
      <c r="P589" s="26"/>
    </row>
    <row r="590" spans="16:16">
      <c r="P590" s="26"/>
    </row>
    <row r="591" spans="16:16">
      <c r="P591" s="26"/>
    </row>
    <row r="592" spans="16:16">
      <c r="P592" s="26"/>
    </row>
    <row r="593" spans="16:16">
      <c r="P593" s="26"/>
    </row>
    <row r="594" spans="16:16">
      <c r="P594" s="26"/>
    </row>
    <row r="595" spans="16:16">
      <c r="P595" s="26"/>
    </row>
    <row r="596" spans="16:16">
      <c r="P596" s="26"/>
    </row>
    <row r="597" spans="16:16">
      <c r="P597" s="26"/>
    </row>
    <row r="598" spans="16:16">
      <c r="P598" s="26"/>
    </row>
    <row r="599" spans="16:16">
      <c r="P599" s="26"/>
    </row>
    <row r="600" spans="16:16">
      <c r="P600" s="26"/>
    </row>
    <row r="601" spans="16:16">
      <c r="P601" s="26"/>
    </row>
    <row r="602" spans="16:16">
      <c r="P602" s="26"/>
    </row>
    <row r="603" spans="16:16">
      <c r="P603" s="26"/>
    </row>
    <row r="604" spans="16:16">
      <c r="P604" s="26"/>
    </row>
    <row r="605" spans="16:16">
      <c r="P605" s="26"/>
    </row>
    <row r="606" spans="16:16">
      <c r="P606" s="26"/>
    </row>
    <row r="607" spans="16:16">
      <c r="P607" s="26"/>
    </row>
    <row r="608" spans="16:16">
      <c r="P608" s="26"/>
    </row>
    <row r="609" spans="16:16">
      <c r="P609" s="26"/>
    </row>
    <row r="610" spans="16:16">
      <c r="P610" s="26"/>
    </row>
    <row r="611" spans="16:16">
      <c r="P611" s="26"/>
    </row>
    <row r="612" spans="16:16">
      <c r="P612" s="26"/>
    </row>
    <row r="613" spans="16:16">
      <c r="P613" s="26"/>
    </row>
    <row r="614" spans="16:16">
      <c r="P614" s="26"/>
    </row>
    <row r="615" spans="16:16">
      <c r="P615" s="26"/>
    </row>
    <row r="616" spans="16:16">
      <c r="P616" s="26"/>
    </row>
    <row r="617" spans="16:16">
      <c r="P617" s="26"/>
    </row>
    <row r="618" spans="16:16">
      <c r="P618" s="26"/>
    </row>
    <row r="619" spans="16:16">
      <c r="P619" s="26"/>
    </row>
    <row r="620" spans="16:16">
      <c r="P620" s="26"/>
    </row>
    <row r="621" spans="16:16">
      <c r="P621" s="26"/>
    </row>
    <row r="622" spans="16:16">
      <c r="P622" s="26"/>
    </row>
    <row r="623" spans="16:16">
      <c r="P623" s="26"/>
    </row>
    <row r="624" spans="16:16">
      <c r="P624" s="26"/>
    </row>
    <row r="625" spans="16:16">
      <c r="P625" s="26"/>
    </row>
    <row r="626" spans="16:16">
      <c r="P626" s="26"/>
    </row>
    <row r="627" spans="16:16">
      <c r="P627" s="26"/>
    </row>
    <row r="628" spans="16:16">
      <c r="P628" s="26"/>
    </row>
    <row r="629" spans="16:16">
      <c r="P629" s="26"/>
    </row>
    <row r="630" spans="16:16">
      <c r="P630" s="26"/>
    </row>
    <row r="631" spans="16:16">
      <c r="P631" s="26"/>
    </row>
    <row r="632" spans="16:16">
      <c r="P632" s="26"/>
    </row>
    <row r="633" spans="16:16">
      <c r="P633" s="26"/>
    </row>
    <row r="634" spans="16:16">
      <c r="P634" s="26"/>
    </row>
    <row r="635" spans="16:16">
      <c r="P635" s="26"/>
    </row>
    <row r="636" spans="16:16">
      <c r="P636" s="26"/>
    </row>
    <row r="637" spans="16:16">
      <c r="P637" s="26"/>
    </row>
    <row r="638" spans="16:16">
      <c r="P638" s="26"/>
    </row>
    <row r="639" spans="16:16">
      <c r="P639" s="26"/>
    </row>
    <row r="640" spans="16:16">
      <c r="P640" s="26"/>
    </row>
    <row r="641" spans="16:16">
      <c r="P641" s="26"/>
    </row>
    <row r="642" spans="16:16">
      <c r="P642" s="26"/>
    </row>
    <row r="643" spans="16:16">
      <c r="P643" s="26"/>
    </row>
    <row r="644" spans="16:16">
      <c r="P644" s="26"/>
    </row>
    <row r="645" spans="16:16">
      <c r="P645" s="26"/>
    </row>
    <row r="646" spans="16:16">
      <c r="P646" s="26"/>
    </row>
    <row r="647" spans="16:16">
      <c r="P647" s="26"/>
    </row>
    <row r="648" spans="16:16">
      <c r="P648" s="26"/>
    </row>
    <row r="649" spans="16:16">
      <c r="P649" s="26"/>
    </row>
    <row r="650" spans="16:16">
      <c r="P650" s="26"/>
    </row>
    <row r="651" spans="16:16">
      <c r="P651" s="26"/>
    </row>
    <row r="652" spans="16:16">
      <c r="P652" s="26"/>
    </row>
    <row r="653" spans="16:16">
      <c r="P653" s="26"/>
    </row>
    <row r="654" spans="16:16">
      <c r="P654" s="26"/>
    </row>
    <row r="655" spans="16:16">
      <c r="P655" s="26"/>
    </row>
    <row r="656" spans="16:16">
      <c r="P656" s="26"/>
    </row>
    <row r="657" spans="16:16">
      <c r="P657" s="26"/>
    </row>
    <row r="658" spans="16:16">
      <c r="P658" s="26"/>
    </row>
    <row r="659" spans="16:16">
      <c r="P659" s="26"/>
    </row>
    <row r="660" spans="16:16">
      <c r="P660" s="26"/>
    </row>
    <row r="661" spans="16:16">
      <c r="P661" s="26"/>
    </row>
    <row r="662" spans="16:16">
      <c r="P662" s="26"/>
    </row>
    <row r="663" spans="16:16">
      <c r="P663" s="26"/>
    </row>
    <row r="664" spans="16:16">
      <c r="P664" s="26"/>
    </row>
    <row r="665" spans="16:16">
      <c r="P665" s="26"/>
    </row>
    <row r="666" spans="16:16">
      <c r="P666" s="26"/>
    </row>
    <row r="667" spans="16:16">
      <c r="P667" s="26"/>
    </row>
    <row r="668" spans="16:16">
      <c r="P668" s="26"/>
    </row>
    <row r="669" spans="16:16">
      <c r="P669" s="26"/>
    </row>
    <row r="670" spans="16:16">
      <c r="P670" s="26"/>
    </row>
    <row r="671" spans="16:16">
      <c r="P671" s="26"/>
    </row>
    <row r="672" spans="16:16">
      <c r="P672" s="26"/>
    </row>
    <row r="673" spans="16:16">
      <c r="P673" s="26"/>
    </row>
    <row r="674" spans="16:16">
      <c r="P674" s="26"/>
    </row>
    <row r="675" spans="16:16">
      <c r="P675" s="26"/>
    </row>
    <row r="676" spans="16:16">
      <c r="P676" s="26"/>
    </row>
    <row r="677" spans="16:16">
      <c r="P677" s="26"/>
    </row>
    <row r="678" spans="16:16">
      <c r="P678" s="26"/>
    </row>
    <row r="679" spans="16:16">
      <c r="P679" s="26"/>
    </row>
    <row r="680" spans="16:16">
      <c r="P680" s="26"/>
    </row>
    <row r="681" spans="16:16">
      <c r="P681" s="26"/>
    </row>
    <row r="682" spans="16:16">
      <c r="P682" s="26"/>
    </row>
    <row r="683" spans="16:16">
      <c r="P683" s="26"/>
    </row>
    <row r="684" spans="16:16">
      <c r="P684" s="26"/>
    </row>
    <row r="685" spans="16:16">
      <c r="P685" s="26"/>
    </row>
    <row r="686" spans="16:16">
      <c r="P686" s="26"/>
    </row>
    <row r="687" spans="16:16">
      <c r="P687" s="26"/>
    </row>
    <row r="688" spans="16:16">
      <c r="P688" s="26"/>
    </row>
    <row r="689" spans="16:16">
      <c r="P689" s="26"/>
    </row>
    <row r="690" spans="16:16">
      <c r="P690" s="26"/>
    </row>
    <row r="691" spans="16:16">
      <c r="P691" s="26"/>
    </row>
    <row r="692" spans="16:16">
      <c r="P692" s="26"/>
    </row>
    <row r="693" spans="16:16">
      <c r="P693" s="26"/>
    </row>
    <row r="694" spans="16:16">
      <c r="P694" s="26"/>
    </row>
    <row r="695" spans="16:16">
      <c r="P695" s="26"/>
    </row>
  </sheetData>
  <autoFilter ref="A2:AH303" xr:uid="{00000000-0009-0000-0000-000003000000}">
    <sortState xmlns:xlrd2="http://schemas.microsoft.com/office/spreadsheetml/2017/richdata2" ref="A3:AH303">
      <sortCondition ref="C2:C303"/>
    </sortState>
  </autoFilter>
  <sortState xmlns:xlrd2="http://schemas.microsoft.com/office/spreadsheetml/2017/richdata2" ref="A3:B193">
    <sortCondition ref="A3:A193"/>
  </sortState>
  <mergeCells count="1">
    <mergeCell ref="A1:AH1"/>
  </mergeCells>
  <pageMargins left="0.25" right="0.25" top="0.75" bottom="0.75" header="0.3" footer="0.3"/>
  <pageSetup paperSize="9" scale="52"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AD307"/>
  <sheetViews>
    <sheetView showGridLines="0" zoomScale="80" zoomScaleNormal="80" workbookViewId="0">
      <pane xSplit="3" ySplit="2" topLeftCell="D3" activePane="bottomRight" state="frozen"/>
      <selection activeCell="P27" sqref="P27"/>
      <selection pane="topRight" activeCell="P27" sqref="P27"/>
      <selection pane="bottomLeft" activeCell="P27" sqref="P27"/>
      <selection pane="bottomRight" activeCell="A2" sqref="A2"/>
    </sheetView>
  </sheetViews>
  <sheetFormatPr defaultColWidth="9.109375" defaultRowHeight="14.4"/>
  <cols>
    <col min="1" max="1" width="17.6640625" style="1" customWidth="1"/>
    <col min="2" max="2" width="25.5546875" style="1" customWidth="1"/>
    <col min="3" max="4" width="9.44140625" style="1" customWidth="1"/>
    <col min="5" max="6" width="7.88671875" style="1" customWidth="1"/>
    <col min="7" max="7" width="7.88671875" style="5" customWidth="1"/>
    <col min="8" max="8" width="7.88671875" style="4" customWidth="1"/>
    <col min="9" max="9" width="10.88671875" style="4" customWidth="1"/>
    <col min="10" max="10" width="7.88671875" style="3" customWidth="1"/>
    <col min="11" max="12" width="7.88671875" style="1" customWidth="1"/>
    <col min="13" max="15" width="7.88671875" style="3" customWidth="1"/>
    <col min="16" max="16" width="9.109375" style="5" customWidth="1"/>
    <col min="17" max="17" width="7.109375" style="5" customWidth="1"/>
    <col min="18" max="18" width="8.44140625" style="5" customWidth="1"/>
    <col min="19" max="21" width="7.88671875" style="5" customWidth="1"/>
    <col min="22" max="25" width="7.88671875" style="3" customWidth="1"/>
    <col min="26" max="26" width="7.88671875" style="7" customWidth="1"/>
    <col min="27" max="16384" width="9.109375" style="1"/>
  </cols>
  <sheetData>
    <row r="1" spans="1:30">
      <c r="A1" s="430"/>
      <c r="B1" s="430"/>
      <c r="C1" s="430"/>
      <c r="D1" s="430"/>
      <c r="E1" s="430"/>
      <c r="F1" s="430"/>
      <c r="G1" s="430"/>
      <c r="H1" s="430"/>
      <c r="I1" s="430"/>
      <c r="J1" s="430"/>
      <c r="K1" s="430"/>
      <c r="L1" s="430"/>
      <c r="M1" s="430"/>
      <c r="N1" s="430"/>
      <c r="O1" s="430"/>
      <c r="P1" s="430"/>
      <c r="Q1" s="430"/>
      <c r="R1" s="430"/>
      <c r="S1" s="430"/>
      <c r="T1" s="430"/>
      <c r="U1" s="430"/>
      <c r="V1" s="430"/>
      <c r="W1" s="430"/>
      <c r="X1" s="430"/>
      <c r="Y1" s="430"/>
      <c r="Z1" s="430"/>
    </row>
    <row r="2" spans="1:30" s="8" customFormat="1" ht="114.75" customHeight="1" thickBot="1">
      <c r="A2" s="141" t="s">
        <v>361</v>
      </c>
      <c r="B2" s="142" t="s">
        <v>16</v>
      </c>
      <c r="C2" s="142" t="s">
        <v>412</v>
      </c>
      <c r="D2" s="180" t="s">
        <v>98</v>
      </c>
      <c r="E2" s="181" t="s">
        <v>99</v>
      </c>
      <c r="F2" s="182" t="s">
        <v>78</v>
      </c>
      <c r="G2" s="180" t="s">
        <v>404</v>
      </c>
      <c r="H2" s="180" t="s">
        <v>100</v>
      </c>
      <c r="I2" s="181" t="s">
        <v>101</v>
      </c>
      <c r="J2" s="182" t="s">
        <v>79</v>
      </c>
      <c r="K2" s="181" t="s">
        <v>369</v>
      </c>
      <c r="L2" s="181" t="s">
        <v>405</v>
      </c>
      <c r="M2" s="182" t="s">
        <v>80</v>
      </c>
      <c r="N2" s="182" t="s">
        <v>609</v>
      </c>
      <c r="O2" s="183" t="s">
        <v>97</v>
      </c>
      <c r="P2" s="185" t="s">
        <v>410</v>
      </c>
      <c r="Q2" s="184" t="s">
        <v>582</v>
      </c>
      <c r="R2" s="184" t="s">
        <v>581</v>
      </c>
      <c r="S2" s="186" t="s">
        <v>82</v>
      </c>
      <c r="T2" s="180" t="s">
        <v>592</v>
      </c>
      <c r="U2" s="184" t="s">
        <v>411</v>
      </c>
      <c r="V2" s="180" t="s">
        <v>104</v>
      </c>
      <c r="W2" s="184" t="s">
        <v>103</v>
      </c>
      <c r="X2" s="316" t="s">
        <v>608</v>
      </c>
      <c r="Y2" s="295" t="s">
        <v>83</v>
      </c>
      <c r="Z2" s="187" t="s">
        <v>105</v>
      </c>
    </row>
    <row r="3" spans="1:30">
      <c r="A3" s="47" t="s">
        <v>183</v>
      </c>
      <c r="B3" s="108" t="s">
        <v>125</v>
      </c>
      <c r="C3" s="152">
        <v>101</v>
      </c>
      <c r="D3" s="188">
        <f>IF('Datos de Indicador'!O6="No dato","x",ROUND(IF('Datos de Indicador'!O6&gt;D$302,0,IF('Datos de Indicador'!O6&lt;$D$301,10,(D$302-'Datos de Indicador'!O6)/(D$302-D$301)*10)),1))</f>
        <v>3.9</v>
      </c>
      <c r="E3" s="188">
        <f>IF('Datos de Indicador'!P6="No dato","x",ROUND(IF('Datos de Indicador'!P6&gt;E$302,10,IF('Datos de Indicador'!P6&lt;$E$301,0,10-(E$302-'Datos de Indicador'!P6)/(E$302-E$301)*10)),1))</f>
        <v>5.8</v>
      </c>
      <c r="F3" s="189">
        <f t="shared" ref="F3:F66" si="0">ROUND(IF(E3="x",D3,(10-GEOMEAN(((10-D3)/10*9+1),((10-E3)/10*9+1)))/9*10),1)</f>
        <v>4.9000000000000004</v>
      </c>
      <c r="G3" s="188">
        <f>IF('Datos de Indicador'!Q6="No dato","x",ROUND(IF('Datos de Indicador'!Q6&gt;G$302,0,IF('Datos de Indicador'!Q6&lt;$G$301,10,(G$302-'Datos de Indicador'!Q6)/(G$302-G$301)*10)),1))</f>
        <v>1.7</v>
      </c>
      <c r="H3" s="188">
        <f>IF('Datos de Indicador'!R6="No dato","x",ROUND(IF('Datos de Indicador'!R6&gt;H$302,10,IF('Datos de Indicador'!R6&lt;$E$301,0,10-(H$302-'Datos de Indicador'!R6)/(H$302-H$301)*10)),1))</f>
        <v>7</v>
      </c>
      <c r="I3" s="188">
        <f>IF('Datos de Indicador'!S6="No dato","x",ROUND(IF('Datos de Indicador'!S6&gt;I$302,10,IF('Datos de Indicador'!S6&lt;$I$301,0,10-(I$302-'Datos de Indicador'!S6)/(I$302-I$301)*10)),1))</f>
        <v>7.6</v>
      </c>
      <c r="J3" s="189">
        <f t="shared" ref="J3:J66" si="1">IF(AND(G3="x",H3="x", I3="x"),"x",ROUND(AVERAGE(G3,H3,I3),1))</f>
        <v>5.4</v>
      </c>
      <c r="K3" s="188">
        <f>IF('Datos de Indicador'!T6="No dato","x",ROUND(IF('Datos de Indicador'!T6&gt;K$302,10,IF('Datos de Indicador'!T6&lt;$K$301,0,10-(K$302-'Datos de Indicador'!T6)/(K$302-K$301)*10)),1))</f>
        <v>2.9</v>
      </c>
      <c r="L3" s="188">
        <f>IF('Datos de Indicador'!U6="No dato","x",ROUND(IF('Datos de Indicador'!U6&gt;L$302,10,IF('Datos de Indicador'!U6&lt;$L$301,0,10-(L$302-'Datos de Indicador'!U6)/(L$302-L$301)*10)),1))</f>
        <v>8.1</v>
      </c>
      <c r="M3" s="189">
        <f t="shared" ref="M3:M66" si="2">ROUND(IF(L3="x",K3,(10-GEOMEAN(((10-K3)/10*9+1),((10-L3)/10*9+1)))/9*10),1)</f>
        <v>6.1</v>
      </c>
      <c r="N3" s="189">
        <f>'Datos de Indicador'!AG6</f>
        <v>10</v>
      </c>
      <c r="O3" s="190">
        <f t="shared" ref="O3:O66" si="3">ROUND(AVERAGE(F3,J3,M3,N3),1)</f>
        <v>6.6</v>
      </c>
      <c r="P3" s="191">
        <f>IF('Datos de Indicador'!V6="No dato","x",IF('Datos de Indicador'!AY6="No dato","x", 'Datos de Indicador'!V6/'Datos de Indicador'!AY6))</f>
        <v>1.0778258630068404E-2</v>
      </c>
      <c r="Q3" s="188">
        <f t="shared" ref="Q3:Q66" si="4">IF(P3="x","x",ROUND(IF(P3&gt;Q$302,10,IF(P3&lt;$Q$301,0,10-(Q$302-P3)/(Q$302-Q$301)*10)),1))</f>
        <v>7.2</v>
      </c>
      <c r="R3" s="264">
        <f>IF('Datos de Indicador'!V6="No dato","x",ROUND(IF('Datos de Indicador'!V6&gt;R$302,10,IF('Datos de Indicador'!V6&lt;$R$301,0,10-(R$302-'Datos de Indicador'!V6)/(R$302-R$301)*10)),1))</f>
        <v>10</v>
      </c>
      <c r="S3" s="189">
        <f t="shared" ref="S3:S66" si="5">ROUND(IF(Q3="x",R3,(10-GEOMEAN(((10-R3)/10*9+1),((10-Q3)/10*9+1)))/9*10),1)</f>
        <v>9</v>
      </c>
      <c r="T3" s="188">
        <f>IF('Datos de Indicador'!W6="No dato","x",ROUND(IF('Datos de Indicador'!W6&gt;T$302,10,IF('Datos de Indicador'!W6&lt;$T$301,0,10-(T$302-'Datos de Indicador'!W6)/(T$302-T$301)*10)),1))</f>
        <v>2</v>
      </c>
      <c r="U3" s="188">
        <f>IF('Datos de Indicador'!X6="No dato","x",ROUND(IF('Datos de Indicador'!X6&gt;U$302,10,IF('Datos de Indicador'!X6&lt;$U$301,0,10-(U$302-'Datos de Indicador'!X6)/(U$302-U$301)*10)),1))</f>
        <v>5.3</v>
      </c>
      <c r="V3" s="188">
        <f>IF('Datos de Indicador'!Y6="No dato","x",ROUND(IF('Datos de Indicador'!Y6&gt;V$302,10,IF('Datos de Indicador'!Y6&lt;$V$301,0,10-(V$302-'Datos de Indicador'!Y6)/(V$302-V$301)*10)),1))</f>
        <v>5.4</v>
      </c>
      <c r="W3" s="188">
        <f>IF('Datos de Indicador'!Z6="No dato","x",ROUND(IF('Datos de Indicador'!Z6&gt;W$302,10,IF('Datos de Indicador'!Z6&lt;$W$301,0,(W$302-'Datos de Indicador'!Z6)/(W$302-W$301)*10)),1))</f>
        <v>0</v>
      </c>
      <c r="X3" s="317">
        <f>IF('Datos de Indicador'!AA6="No dato","x",ROUND(IF('Datos de Indicador'!AA6&gt;X$302,10,IF('Datos de Indicador'!AA6&lt;$X$301,0,10-(X$302-'Datos de Indicador'!AA6)/(X$302-X$301)*10)),1))</f>
        <v>10</v>
      </c>
      <c r="Y3" s="296">
        <f>ROUND(AVERAGE(T3,U3,V3,W3,X3),1)</f>
        <v>4.5</v>
      </c>
      <c r="Z3" s="192">
        <f t="shared" ref="Z3:Z66" si="6">ROUND((10-GEOMEAN(((10-S3)/10*9+1),((10-Y3)/10*9+1)))/9*10,1)</f>
        <v>7.4</v>
      </c>
      <c r="AB3" s="250"/>
      <c r="AC3" s="95"/>
      <c r="AD3" s="95"/>
    </row>
    <row r="4" spans="1:30">
      <c r="A4" s="48" t="s">
        <v>183</v>
      </c>
      <c r="B4" s="46" t="s">
        <v>126</v>
      </c>
      <c r="C4" s="160">
        <v>102</v>
      </c>
      <c r="D4" s="188">
        <f>IF('Datos de Indicador'!O7="No dato","x",ROUND(IF('Datos de Indicador'!O7&gt;D$302,0,IF('Datos de Indicador'!O7&lt;$D$301,10,(D$302-'Datos de Indicador'!O7)/(D$302-D$301)*10)),1))</f>
        <v>5.3</v>
      </c>
      <c r="E4" s="188">
        <f>IF('Datos de Indicador'!P7="No dato","x",ROUND(IF('Datos de Indicador'!P7&gt;E$302,10,IF('Datos de Indicador'!P7&lt;$E$301,0,10-(E$302-'Datos de Indicador'!P7)/(E$302-E$301)*10)),1))</f>
        <v>5.7</v>
      </c>
      <c r="F4" s="189">
        <f t="shared" si="0"/>
        <v>5.5</v>
      </c>
      <c r="G4" s="188">
        <f>IF('Datos de Indicador'!Q7="No dato","x",ROUND(IF('Datos de Indicador'!Q7&gt;G$302,0,IF('Datos de Indicador'!Q7&lt;$G$301,10,(G$302-'Datos de Indicador'!Q7)/(G$302-G$301)*10)),1))</f>
        <v>4.8</v>
      </c>
      <c r="H4" s="188">
        <f>IF('Datos de Indicador'!R7="No dato","x",ROUND(IF('Datos de Indicador'!R7&gt;H$302,10,IF('Datos de Indicador'!R7&lt;$E$301,0,10-(H$302-'Datos de Indicador'!R7)/(H$302-H$301)*10)),1))</f>
        <v>6.5</v>
      </c>
      <c r="I4" s="188">
        <f>IF('Datos de Indicador'!S7="No dato","x",ROUND(IF('Datos de Indicador'!S7&gt;I$302,10,IF('Datos de Indicador'!S7&lt;$I$301,0,10-(I$302-'Datos de Indicador'!S7)/(I$302-I$301)*10)),1))</f>
        <v>7.4</v>
      </c>
      <c r="J4" s="189">
        <f t="shared" si="1"/>
        <v>6.2</v>
      </c>
      <c r="K4" s="188">
        <f>IF('Datos de Indicador'!T7="No dato","x",ROUND(IF('Datos de Indicador'!T7&gt;K$302,10,IF('Datos de Indicador'!T7&lt;$K$301,0,10-(K$302-'Datos de Indicador'!T7)/(K$302-K$301)*10)),1))</f>
        <v>3.5</v>
      </c>
      <c r="L4" s="188">
        <f>IF('Datos de Indicador'!U7="No dato","x",ROUND(IF('Datos de Indicador'!U7&gt;L$302,10,IF('Datos de Indicador'!U7&lt;$L$301,0,10-(L$302-'Datos de Indicador'!U7)/(L$302-L$301)*10)),1))</f>
        <v>8.6</v>
      </c>
      <c r="M4" s="189">
        <f t="shared" si="2"/>
        <v>6.7</v>
      </c>
      <c r="N4" s="189">
        <f>'Datos de Indicador'!AG7</f>
        <v>10</v>
      </c>
      <c r="O4" s="190">
        <f t="shared" si="3"/>
        <v>7.1</v>
      </c>
      <c r="P4" s="191">
        <f>IF('Datos de Indicador'!V7="No dato","x",IF('Datos de Indicador'!AY7="No dato","x", 'Datos de Indicador'!V7/'Datos de Indicador'!AY7))</f>
        <v>3.7723053448056629E-3</v>
      </c>
      <c r="Q4" s="188">
        <f t="shared" si="4"/>
        <v>2.5</v>
      </c>
      <c r="R4" s="264">
        <f>IF('Datos de Indicador'!V7="No dato","x",ROUND(IF('Datos de Indicador'!V7&gt;R$302,10,IF('Datos de Indicador'!V7&lt;$R$301,0,10-(R$302-'Datos de Indicador'!V7)/(R$302-R$301)*10)),1))</f>
        <v>2.2000000000000002</v>
      </c>
      <c r="S4" s="189">
        <f t="shared" si="5"/>
        <v>2.4</v>
      </c>
      <c r="T4" s="188">
        <f>IF('Datos de Indicador'!W7="No dato","x",ROUND(IF('Datos de Indicador'!W7&gt;T$302,10,IF('Datos de Indicador'!W7&lt;$T$301,0,10-(T$302-'Datos de Indicador'!W7)/(T$302-T$301)*10)),1))</f>
        <v>4.5999999999999996</v>
      </c>
      <c r="U4" s="188">
        <f>IF('Datos de Indicador'!X7="No dato","x",ROUND(IF('Datos de Indicador'!X7&gt;U$302,10,IF('Datos de Indicador'!X7&lt;$U$301,0,10-(U$302-'Datos de Indicador'!X7)/(U$302-U$301)*10)),1))</f>
        <v>6.8</v>
      </c>
      <c r="V4" s="188">
        <f>IF('Datos de Indicador'!Y7="No dato","x",ROUND(IF('Datos de Indicador'!Y7&gt;V$302,10,IF('Datos de Indicador'!Y7&lt;$V$301,0,10-(V$302-'Datos de Indicador'!Y7)/(V$302-V$301)*10)),1))</f>
        <v>0.3</v>
      </c>
      <c r="W4" s="188">
        <f>IF('Datos de Indicador'!Z7="No dato","x",ROUND(IF('Datos de Indicador'!Z7&gt;W$302,10,IF('Datos de Indicador'!Z7&lt;$W$301,0,(W$302-'Datos de Indicador'!Z7)/(W$302-W$301)*10)),1))</f>
        <v>0</v>
      </c>
      <c r="X4" s="317">
        <f>IF('Datos de Indicador'!AA7="No dato","x",ROUND(IF('Datos de Indicador'!AA7&gt;X$302,10,IF('Datos de Indicador'!AA7&lt;$X$301,0,10-(X$302-'Datos de Indicador'!AA7)/(X$302-X$301)*10)),1))</f>
        <v>9.8000000000000007</v>
      </c>
      <c r="Y4" s="296">
        <f t="shared" ref="Y4:Y67" si="7">ROUND(AVERAGE(T4,U4,V4,W4,X4),1)</f>
        <v>4.3</v>
      </c>
      <c r="Z4" s="192">
        <f t="shared" si="6"/>
        <v>3.4</v>
      </c>
      <c r="AB4" s="250"/>
      <c r="AC4" s="95"/>
      <c r="AD4" s="95"/>
    </row>
    <row r="5" spans="1:30">
      <c r="A5" s="48" t="s">
        <v>183</v>
      </c>
      <c r="B5" s="46" t="s">
        <v>127</v>
      </c>
      <c r="C5" s="160">
        <v>103</v>
      </c>
      <c r="D5" s="188">
        <f>IF('Datos de Indicador'!O8="No dato","x",ROUND(IF('Datos de Indicador'!O8&gt;D$302,0,IF('Datos de Indicador'!O8&lt;$D$301,10,(D$302-'Datos de Indicador'!O8)/(D$302-D$301)*10)),1))</f>
        <v>6.1</v>
      </c>
      <c r="E5" s="188">
        <f>IF('Datos de Indicador'!P8="No dato","x",ROUND(IF('Datos de Indicador'!P8&gt;E$302,10,IF('Datos de Indicador'!P8&lt;$E$301,0,10-(E$302-'Datos de Indicador'!P8)/(E$302-E$301)*10)),1))</f>
        <v>5.7</v>
      </c>
      <c r="F5" s="189">
        <f t="shared" si="0"/>
        <v>5.9</v>
      </c>
      <c r="G5" s="188">
        <f>IF('Datos de Indicador'!Q8="No dato","x",ROUND(IF('Datos de Indicador'!Q8&gt;G$302,0,IF('Datos de Indicador'!Q8&lt;$G$301,10,(G$302-'Datos de Indicador'!Q8)/(G$302-G$301)*10)),1))</f>
        <v>7.3</v>
      </c>
      <c r="H5" s="188">
        <f>IF('Datos de Indicador'!R8="No dato","x",ROUND(IF('Datos de Indicador'!R8&gt;H$302,10,IF('Datos de Indicador'!R8&lt;$E$301,0,10-(H$302-'Datos de Indicador'!R8)/(H$302-H$301)*10)),1))</f>
        <v>7.1</v>
      </c>
      <c r="I5" s="188" t="str">
        <f>IF('Datos de Indicador'!S8="No dato","x",ROUND(IF('Datos de Indicador'!S8&gt;I$302,10,IF('Datos de Indicador'!S8&lt;$I$301,0,10-(I$302-'Datos de Indicador'!S8)/(I$302-I$301)*10)),1))</f>
        <v>x</v>
      </c>
      <c r="J5" s="189">
        <f t="shared" si="1"/>
        <v>7.2</v>
      </c>
      <c r="K5" s="188">
        <f>IF('Datos de Indicador'!T8="No dato","x",ROUND(IF('Datos de Indicador'!T8&gt;K$302,10,IF('Datos de Indicador'!T8&lt;$K$301,0,10-(K$302-'Datos de Indicador'!T8)/(K$302-K$301)*10)),1))</f>
        <v>4.9000000000000004</v>
      </c>
      <c r="L5" s="188">
        <f>IF('Datos de Indicador'!U8="No dato","x",ROUND(IF('Datos de Indicador'!U8&gt;L$302,10,IF('Datos de Indicador'!U8&lt;$L$301,0,10-(L$302-'Datos de Indicador'!U8)/(L$302-L$301)*10)),1))</f>
        <v>8.1999999999999993</v>
      </c>
      <c r="M5" s="189">
        <f t="shared" si="2"/>
        <v>6.9</v>
      </c>
      <c r="N5" s="189">
        <f>'Datos de Indicador'!AG8</f>
        <v>10</v>
      </c>
      <c r="O5" s="190">
        <f t="shared" si="3"/>
        <v>7.5</v>
      </c>
      <c r="P5" s="191">
        <f>IF('Datos de Indicador'!V8="No dato","x",IF('Datos de Indicador'!AY8="No dato","x", 'Datos de Indicador'!V8/'Datos de Indicador'!AY8))</f>
        <v>6.1699346405228762E-3</v>
      </c>
      <c r="Q5" s="188">
        <f t="shared" si="4"/>
        <v>4.0999999999999996</v>
      </c>
      <c r="R5" s="264">
        <f>IF('Datos de Indicador'!V8="No dato","x",ROUND(IF('Datos de Indicador'!V8&gt;R$302,10,IF('Datos de Indicador'!V8&lt;$R$301,0,10-(R$302-'Datos de Indicador'!V8)/(R$302-R$301)*10)),1))</f>
        <v>2.9</v>
      </c>
      <c r="S5" s="189">
        <f t="shared" si="5"/>
        <v>3.5</v>
      </c>
      <c r="T5" s="188">
        <f>IF('Datos de Indicador'!W8="No dato","x",ROUND(IF('Datos de Indicador'!W8&gt;T$302,10,IF('Datos de Indicador'!W8&lt;$T$301,0,10-(T$302-'Datos de Indicador'!W8)/(T$302-T$301)*10)),1))</f>
        <v>4.3</v>
      </c>
      <c r="U5" s="188">
        <f>IF('Datos de Indicador'!X8="No dato","x",ROUND(IF('Datos de Indicador'!X8&gt;U$302,10,IF('Datos de Indicador'!X8&lt;$U$301,0,10-(U$302-'Datos de Indicador'!X8)/(U$302-U$301)*10)),1))</f>
        <v>8.6999999999999993</v>
      </c>
      <c r="V5" s="188">
        <f>IF('Datos de Indicador'!Y8="No dato","x",ROUND(IF('Datos de Indicador'!Y8&gt;V$302,10,IF('Datos de Indicador'!Y8&lt;$V$301,0,10-(V$302-'Datos de Indicador'!Y8)/(V$302-V$301)*10)),1))</f>
        <v>1.3</v>
      </c>
      <c r="W5" s="188">
        <f>IF('Datos de Indicador'!Z8="No dato","x",ROUND(IF('Datos de Indicador'!Z8&gt;W$302,10,IF('Datos de Indicador'!Z8&lt;$W$301,0,(W$302-'Datos de Indicador'!Z8)/(W$302-W$301)*10)),1))</f>
        <v>2.5</v>
      </c>
      <c r="X5" s="317">
        <f>IF('Datos de Indicador'!AA8="No dato","x",ROUND(IF('Datos de Indicador'!AA8&gt;X$302,10,IF('Datos de Indicador'!AA8&lt;$X$301,0,10-(X$302-'Datos de Indicador'!AA8)/(X$302-X$301)*10)),1))</f>
        <v>6.8</v>
      </c>
      <c r="Y5" s="296">
        <f t="shared" si="7"/>
        <v>4.7</v>
      </c>
      <c r="Z5" s="192">
        <f t="shared" si="6"/>
        <v>4.0999999999999996</v>
      </c>
      <c r="AB5" s="250"/>
      <c r="AC5" s="95"/>
      <c r="AD5" s="95"/>
    </row>
    <row r="6" spans="1:30">
      <c r="A6" s="48" t="s">
        <v>183</v>
      </c>
      <c r="B6" s="46" t="s">
        <v>128</v>
      </c>
      <c r="C6" s="160">
        <v>104</v>
      </c>
      <c r="D6" s="188">
        <f>IF('Datos de Indicador'!O9="No dato","x",ROUND(IF('Datos de Indicador'!O9&gt;D$302,0,IF('Datos de Indicador'!O9&lt;$D$301,10,(D$302-'Datos de Indicador'!O9)/(D$302-D$301)*10)),1))</f>
        <v>6.6</v>
      </c>
      <c r="E6" s="188">
        <f>IF('Datos de Indicador'!P9="No dato","x",ROUND(IF('Datos de Indicador'!P9&gt;E$302,10,IF('Datos de Indicador'!P9&lt;$E$301,0,10-(E$302-'Datos de Indicador'!P9)/(E$302-E$301)*10)),1))</f>
        <v>6.5</v>
      </c>
      <c r="F6" s="189">
        <f t="shared" si="0"/>
        <v>6.6</v>
      </c>
      <c r="G6" s="188">
        <f>IF('Datos de Indicador'!Q9="No dato","x",ROUND(IF('Datos de Indicador'!Q9&gt;G$302,0,IF('Datos de Indicador'!Q9&lt;$G$301,10,(G$302-'Datos de Indicador'!Q9)/(G$302-G$301)*10)),1))</f>
        <v>7.2</v>
      </c>
      <c r="H6" s="188">
        <f>IF('Datos de Indicador'!R9="No dato","x",ROUND(IF('Datos de Indicador'!R9&gt;H$302,10,IF('Datos de Indicador'!R9&lt;$E$301,0,10-(H$302-'Datos de Indicador'!R9)/(H$302-H$301)*10)),1))</f>
        <v>7.2</v>
      </c>
      <c r="I6" s="188">
        <f>IF('Datos de Indicador'!S9="No dato","x",ROUND(IF('Datos de Indicador'!S9&gt;I$302,10,IF('Datos de Indicador'!S9&lt;$I$301,0,10-(I$302-'Datos de Indicador'!S9)/(I$302-I$301)*10)),1))</f>
        <v>7.5</v>
      </c>
      <c r="J6" s="189">
        <f t="shared" si="1"/>
        <v>7.3</v>
      </c>
      <c r="K6" s="188">
        <f>IF('Datos de Indicador'!T9="No dato","x",ROUND(IF('Datos de Indicador'!T9&gt;K$302,10,IF('Datos de Indicador'!T9&lt;$K$301,0,10-(K$302-'Datos de Indicador'!T9)/(K$302-K$301)*10)),1))</f>
        <v>5.9</v>
      </c>
      <c r="L6" s="188">
        <f>IF('Datos de Indicador'!U9="No dato","x",ROUND(IF('Datos de Indicador'!U9&gt;L$302,10,IF('Datos de Indicador'!U9&lt;$L$301,0,10-(L$302-'Datos de Indicador'!U9)/(L$302-L$301)*10)),1))</f>
        <v>8.1999999999999993</v>
      </c>
      <c r="M6" s="189">
        <f t="shared" si="2"/>
        <v>7.2</v>
      </c>
      <c r="N6" s="189">
        <f>'Datos de Indicador'!AG9</f>
        <v>10</v>
      </c>
      <c r="O6" s="190">
        <f t="shared" si="3"/>
        <v>7.8</v>
      </c>
      <c r="P6" s="191">
        <f>IF('Datos de Indicador'!V9="No dato","x",IF('Datos de Indicador'!AY9="No dato","x", 'Datos de Indicador'!V9/'Datos de Indicador'!AY9))</f>
        <v>9.3303446343513587E-3</v>
      </c>
      <c r="Q6" s="188">
        <f t="shared" si="4"/>
        <v>6.2</v>
      </c>
      <c r="R6" s="264">
        <f>IF('Datos de Indicador'!V9="No dato","x",ROUND(IF('Datos de Indicador'!V9&gt;R$302,10,IF('Datos de Indicador'!V9&lt;$R$301,0,10-(R$302-'Datos de Indicador'!V9)/(R$302-R$301)*10)),1))</f>
        <v>8.3000000000000007</v>
      </c>
      <c r="S6" s="189">
        <f t="shared" si="5"/>
        <v>7.4</v>
      </c>
      <c r="T6" s="188">
        <f>IF('Datos de Indicador'!W9="No dato","x",ROUND(IF('Datos de Indicador'!W9&gt;T$302,10,IF('Datos de Indicador'!W9&lt;$T$301,0,10-(T$302-'Datos de Indicador'!W9)/(T$302-T$301)*10)),1))</f>
        <v>2.5</v>
      </c>
      <c r="U6" s="188">
        <f>IF('Datos de Indicador'!X9="No dato","x",ROUND(IF('Datos de Indicador'!X9&gt;U$302,10,IF('Datos de Indicador'!X9&lt;$U$301,0,10-(U$302-'Datos de Indicador'!X9)/(U$302-U$301)*10)),1))</f>
        <v>9.1999999999999993</v>
      </c>
      <c r="V6" s="188">
        <f>IF('Datos de Indicador'!Y9="No dato","x",ROUND(IF('Datos de Indicador'!Y9&gt;V$302,10,IF('Datos de Indicador'!Y9&lt;$V$301,0,10-(V$302-'Datos de Indicador'!Y9)/(V$302-V$301)*10)),1))</f>
        <v>1.2</v>
      </c>
      <c r="W6" s="188">
        <f>IF('Datos de Indicador'!Z9="No dato","x",ROUND(IF('Datos de Indicador'!Z9&gt;W$302,10,IF('Datos de Indicador'!Z9&lt;$W$301,0,(W$302-'Datos de Indicador'!Z9)/(W$302-W$301)*10)),1))</f>
        <v>2.5</v>
      </c>
      <c r="X6" s="317">
        <f>IF('Datos de Indicador'!AA9="No dato","x",ROUND(IF('Datos de Indicador'!AA9&gt;X$302,10,IF('Datos de Indicador'!AA9&lt;$X$301,0,10-(X$302-'Datos de Indicador'!AA9)/(X$302-X$301)*10)),1))</f>
        <v>4.7</v>
      </c>
      <c r="Y6" s="296">
        <f t="shared" si="7"/>
        <v>4</v>
      </c>
      <c r="Z6" s="192">
        <f t="shared" si="6"/>
        <v>6</v>
      </c>
      <c r="AB6" s="250"/>
      <c r="AC6" s="95"/>
      <c r="AD6" s="95"/>
    </row>
    <row r="7" spans="1:30">
      <c r="A7" s="48" t="s">
        <v>183</v>
      </c>
      <c r="B7" s="46" t="s">
        <v>129</v>
      </c>
      <c r="C7" s="160">
        <v>105</v>
      </c>
      <c r="D7" s="188">
        <f>IF('Datos de Indicador'!O10="No dato","x",ROUND(IF('Datos de Indicador'!O10&gt;D$302,0,IF('Datos de Indicador'!O10&lt;$D$301,10,(D$302-'Datos de Indicador'!O10)/(D$302-D$301)*10)),1))</f>
        <v>6.1</v>
      </c>
      <c r="E7" s="188">
        <f>IF('Datos de Indicador'!P10="No dato","x",ROUND(IF('Datos de Indicador'!P10&gt;E$302,10,IF('Datos de Indicador'!P10&lt;$E$301,0,10-(E$302-'Datos de Indicador'!P10)/(E$302-E$301)*10)),1))</f>
        <v>5.9</v>
      </c>
      <c r="F7" s="189">
        <f t="shared" si="0"/>
        <v>6</v>
      </c>
      <c r="G7" s="188">
        <f>IF('Datos de Indicador'!Q10="No dato","x",ROUND(IF('Datos de Indicador'!Q10&gt;G$302,0,IF('Datos de Indicador'!Q10&lt;$G$301,10,(G$302-'Datos de Indicador'!Q10)/(G$302-G$301)*10)),1))</f>
        <v>5.8</v>
      </c>
      <c r="H7" s="188">
        <f>IF('Datos de Indicador'!R10="No dato","x",ROUND(IF('Datos de Indicador'!R10&gt;H$302,10,IF('Datos de Indicador'!R10&lt;$E$301,0,10-(H$302-'Datos de Indicador'!R10)/(H$302-H$301)*10)),1))</f>
        <v>7</v>
      </c>
      <c r="I7" s="188">
        <f>IF('Datos de Indicador'!S10="No dato","x",ROUND(IF('Datos de Indicador'!S10&gt;I$302,10,IF('Datos de Indicador'!S10&lt;$I$301,0,10-(I$302-'Datos de Indicador'!S10)/(I$302-I$301)*10)),1))</f>
        <v>7.4</v>
      </c>
      <c r="J7" s="189">
        <f t="shared" si="1"/>
        <v>6.7</v>
      </c>
      <c r="K7" s="188">
        <f>IF('Datos de Indicador'!T10="No dato","x",ROUND(IF('Datos de Indicador'!T10&gt;K$302,10,IF('Datos de Indicador'!T10&lt;$K$301,0,10-(K$302-'Datos de Indicador'!T10)/(K$302-K$301)*10)),1))</f>
        <v>5.0999999999999996</v>
      </c>
      <c r="L7" s="188">
        <f>IF('Datos de Indicador'!U10="No dato","x",ROUND(IF('Datos de Indicador'!U10&gt;L$302,10,IF('Datos de Indicador'!U10&lt;$L$301,0,10-(L$302-'Datos de Indicador'!U10)/(L$302-L$301)*10)),1))</f>
        <v>8.1</v>
      </c>
      <c r="M7" s="189">
        <f t="shared" si="2"/>
        <v>6.9</v>
      </c>
      <c r="N7" s="189">
        <f>'Datos de Indicador'!AG10</f>
        <v>10</v>
      </c>
      <c r="O7" s="190">
        <f t="shared" si="3"/>
        <v>7.4</v>
      </c>
      <c r="P7" s="191">
        <f>IF('Datos de Indicador'!V10="No dato","x",IF('Datos de Indicador'!AY10="No dato","x", 'Datos de Indicador'!V10/'Datos de Indicador'!AY10))</f>
        <v>7.0544433195074956E-3</v>
      </c>
      <c r="Q7" s="188">
        <f t="shared" si="4"/>
        <v>4.7</v>
      </c>
      <c r="R7" s="264">
        <f>IF('Datos de Indicador'!V10="No dato","x",ROUND(IF('Datos de Indicador'!V10&gt;R$302,10,IF('Datos de Indicador'!V10&lt;$R$301,0,10-(R$302-'Datos de Indicador'!V10)/(R$302-R$301)*10)),1))</f>
        <v>5.4</v>
      </c>
      <c r="S7" s="189">
        <f t="shared" si="5"/>
        <v>5.0999999999999996</v>
      </c>
      <c r="T7" s="188">
        <f>IF('Datos de Indicador'!W10="No dato","x",ROUND(IF('Datos de Indicador'!W10&gt;T$302,10,IF('Datos de Indicador'!W10&lt;$T$301,0,10-(T$302-'Datos de Indicador'!W10)/(T$302-T$301)*10)),1))</f>
        <v>3.7</v>
      </c>
      <c r="U7" s="188">
        <f>IF('Datos de Indicador'!X10="No dato","x",ROUND(IF('Datos de Indicador'!X10&gt;U$302,10,IF('Datos de Indicador'!X10&lt;$U$301,0,10-(U$302-'Datos de Indicador'!X10)/(U$302-U$301)*10)),1))</f>
        <v>9.1</v>
      </c>
      <c r="V7" s="188">
        <f>IF('Datos de Indicador'!Y10="No dato","x",ROUND(IF('Datos de Indicador'!Y10&gt;V$302,10,IF('Datos de Indicador'!Y10&lt;$V$301,0,10-(V$302-'Datos de Indicador'!Y10)/(V$302-V$301)*10)),1))</f>
        <v>2</v>
      </c>
      <c r="W7" s="188">
        <f>IF('Datos de Indicador'!Z10="No dato","x",ROUND(IF('Datos de Indicador'!Z10&gt;W$302,10,IF('Datos de Indicador'!Z10&lt;$W$301,0,(W$302-'Datos de Indicador'!Z10)/(W$302-W$301)*10)),1))</f>
        <v>2.5</v>
      </c>
      <c r="X7" s="317">
        <f>IF('Datos de Indicador'!AA10="No dato","x",ROUND(IF('Datos de Indicador'!AA10&gt;X$302,10,IF('Datos de Indicador'!AA10&lt;$X$301,0,10-(X$302-'Datos de Indicador'!AA10)/(X$302-X$301)*10)),1))</f>
        <v>10</v>
      </c>
      <c r="Y7" s="296">
        <f t="shared" si="7"/>
        <v>5.5</v>
      </c>
      <c r="Z7" s="192">
        <f t="shared" si="6"/>
        <v>5.3</v>
      </c>
      <c r="AB7" s="250"/>
      <c r="AC7" s="95"/>
      <c r="AD7" s="95"/>
    </row>
    <row r="8" spans="1:30">
      <c r="A8" s="48" t="s">
        <v>183</v>
      </c>
      <c r="B8" s="46" t="s">
        <v>48</v>
      </c>
      <c r="C8" s="160">
        <v>106</v>
      </c>
      <c r="D8" s="188">
        <f>IF('Datos de Indicador'!O11="No dato","x",ROUND(IF('Datos de Indicador'!O11&gt;D$302,0,IF('Datos de Indicador'!O11&lt;$D$301,10,(D$302-'Datos de Indicador'!O11)/(D$302-D$301)*10)),1))</f>
        <v>5.3</v>
      </c>
      <c r="E8" s="188">
        <f>IF('Datos de Indicador'!P11="No dato","x",ROUND(IF('Datos de Indicador'!P11&gt;E$302,10,IF('Datos de Indicador'!P11&lt;$E$301,0,10-(E$302-'Datos de Indicador'!P11)/(E$302-E$301)*10)),1))</f>
        <v>5.5</v>
      </c>
      <c r="F8" s="189">
        <f t="shared" si="0"/>
        <v>5.4</v>
      </c>
      <c r="G8" s="188">
        <f>IF('Datos de Indicador'!Q11="No dato","x",ROUND(IF('Datos de Indicador'!Q11&gt;G$302,0,IF('Datos de Indicador'!Q11&lt;$G$301,10,(G$302-'Datos de Indicador'!Q11)/(G$302-G$301)*10)),1))</f>
        <v>5</v>
      </c>
      <c r="H8" s="188">
        <f>IF('Datos de Indicador'!R11="No dato","x",ROUND(IF('Datos de Indicador'!R11&gt;H$302,10,IF('Datos de Indicador'!R11&lt;$E$301,0,10-(H$302-'Datos de Indicador'!R11)/(H$302-H$301)*10)),1))</f>
        <v>6.4</v>
      </c>
      <c r="I8" s="188">
        <f>IF('Datos de Indicador'!S11="No dato","x",ROUND(IF('Datos de Indicador'!S11&gt;I$302,10,IF('Datos de Indicador'!S11&lt;$I$301,0,10-(I$302-'Datos de Indicador'!S11)/(I$302-I$301)*10)),1))</f>
        <v>7.1</v>
      </c>
      <c r="J8" s="189">
        <f t="shared" si="1"/>
        <v>6.2</v>
      </c>
      <c r="K8" s="188">
        <f>IF('Datos de Indicador'!T11="No dato","x",ROUND(IF('Datos de Indicador'!T11&gt;K$302,10,IF('Datos de Indicador'!T11&lt;$K$301,0,10-(K$302-'Datos de Indicador'!T11)/(K$302-K$301)*10)),1))</f>
        <v>0</v>
      </c>
      <c r="L8" s="188">
        <f>IF('Datos de Indicador'!U11="No dato","x",ROUND(IF('Datos de Indicador'!U11&gt;L$302,10,IF('Datos de Indicador'!U11&lt;$L$301,0,10-(L$302-'Datos de Indicador'!U11)/(L$302-L$301)*10)),1))</f>
        <v>8.4</v>
      </c>
      <c r="M8" s="189">
        <f t="shared" si="2"/>
        <v>5.6</v>
      </c>
      <c r="N8" s="189">
        <f>'Datos de Indicador'!AG11</f>
        <v>10</v>
      </c>
      <c r="O8" s="190">
        <f t="shared" si="3"/>
        <v>6.8</v>
      </c>
      <c r="P8" s="191">
        <f>IF('Datos de Indicador'!V11="No dato","x",IF('Datos de Indicador'!AY11="No dato","x", 'Datos de Indicador'!V11/'Datos de Indicador'!AY11))</f>
        <v>5.8912090070039926E-3</v>
      </c>
      <c r="Q8" s="188">
        <f t="shared" si="4"/>
        <v>3.9</v>
      </c>
      <c r="R8" s="264">
        <f>IF('Datos de Indicador'!V11="No dato","x",ROUND(IF('Datos de Indicador'!V11&gt;R$302,10,IF('Datos de Indicador'!V11&lt;$R$301,0,10-(R$302-'Datos de Indicador'!V11)/(R$302-R$301)*10)),1))</f>
        <v>2.2000000000000002</v>
      </c>
      <c r="S8" s="189">
        <f t="shared" si="5"/>
        <v>3.1</v>
      </c>
      <c r="T8" s="188">
        <f>IF('Datos de Indicador'!W11="No dato","x",ROUND(IF('Datos de Indicador'!W11&gt;T$302,10,IF('Datos de Indicador'!W11&lt;$T$301,0,10-(T$302-'Datos de Indicador'!W11)/(T$302-T$301)*10)),1))</f>
        <v>3.9</v>
      </c>
      <c r="U8" s="188">
        <f>IF('Datos de Indicador'!X11="No dato","x",ROUND(IF('Datos de Indicador'!X11&gt;U$302,10,IF('Datos de Indicador'!X11&lt;$U$301,0,10-(U$302-'Datos de Indicador'!X11)/(U$302-U$301)*10)),1))</f>
        <v>8.9</v>
      </c>
      <c r="V8" s="188">
        <f>IF('Datos de Indicador'!Y11="No dato","x",ROUND(IF('Datos de Indicador'!Y11&gt;V$302,10,IF('Datos de Indicador'!Y11&lt;$V$301,0,10-(V$302-'Datos de Indicador'!Y11)/(V$302-V$301)*10)),1))</f>
        <v>0.9</v>
      </c>
      <c r="W8" s="188">
        <f>IF('Datos de Indicador'!Z11="No dato","x",ROUND(IF('Datos de Indicador'!Z11&gt;W$302,10,IF('Datos de Indicador'!Z11&lt;$W$301,0,(W$302-'Datos de Indicador'!Z11)/(W$302-W$301)*10)),1))</f>
        <v>0</v>
      </c>
      <c r="X8" s="317">
        <f>IF('Datos de Indicador'!AA11="No dato","x",ROUND(IF('Datos de Indicador'!AA11&gt;X$302,10,IF('Datos de Indicador'!AA11&lt;$X$301,0,10-(X$302-'Datos de Indicador'!AA11)/(X$302-X$301)*10)),1))</f>
        <v>10</v>
      </c>
      <c r="Y8" s="296">
        <f t="shared" si="7"/>
        <v>4.7</v>
      </c>
      <c r="Z8" s="192">
        <f t="shared" si="6"/>
        <v>3.9</v>
      </c>
      <c r="AB8" s="250"/>
      <c r="AC8" s="95"/>
      <c r="AD8" s="95"/>
    </row>
    <row r="9" spans="1:30">
      <c r="A9" s="48" t="s">
        <v>183</v>
      </c>
      <c r="B9" s="46" t="s">
        <v>130</v>
      </c>
      <c r="C9" s="160">
        <v>107</v>
      </c>
      <c r="D9" s="188">
        <f>IF('Datos de Indicador'!O12="No dato","x",ROUND(IF('Datos de Indicador'!O12&gt;D$302,0,IF('Datos de Indicador'!O12&lt;$D$301,10,(D$302-'Datos de Indicador'!O12)/(D$302-D$301)*10)),1))</f>
        <v>5.5</v>
      </c>
      <c r="E9" s="188">
        <f>IF('Datos de Indicador'!P12="No dato","x",ROUND(IF('Datos de Indicador'!P12&gt;E$302,10,IF('Datos de Indicador'!P12&lt;$E$301,0,10-(E$302-'Datos de Indicador'!P12)/(E$302-E$301)*10)),1))</f>
        <v>6.4</v>
      </c>
      <c r="F9" s="189">
        <f t="shared" si="0"/>
        <v>6</v>
      </c>
      <c r="G9" s="188">
        <f>IF('Datos de Indicador'!Q12="No dato","x",ROUND(IF('Datos de Indicador'!Q12&gt;G$302,0,IF('Datos de Indicador'!Q12&lt;$G$301,10,(G$302-'Datos de Indicador'!Q12)/(G$302-G$301)*10)),1))</f>
        <v>4.8</v>
      </c>
      <c r="H9" s="188">
        <f>IF('Datos de Indicador'!R12="No dato","x",ROUND(IF('Datos de Indicador'!R12&gt;H$302,10,IF('Datos de Indicador'!R12&lt;$E$301,0,10-(H$302-'Datos de Indicador'!R12)/(H$302-H$301)*10)),1))</f>
        <v>6.9</v>
      </c>
      <c r="I9" s="188">
        <f>IF('Datos de Indicador'!S12="No dato","x",ROUND(IF('Datos de Indicador'!S12&gt;I$302,10,IF('Datos de Indicador'!S12&lt;$I$301,0,10-(I$302-'Datos de Indicador'!S12)/(I$302-I$301)*10)),1))</f>
        <v>7.4</v>
      </c>
      <c r="J9" s="189">
        <f t="shared" si="1"/>
        <v>6.4</v>
      </c>
      <c r="K9" s="188">
        <f>IF('Datos de Indicador'!T12="No dato","x",ROUND(IF('Datos de Indicador'!T12&gt;K$302,10,IF('Datos de Indicador'!T12&lt;$K$301,0,10-(K$302-'Datos de Indicador'!T12)/(K$302-K$301)*10)),1))</f>
        <v>4.5999999999999996</v>
      </c>
      <c r="L9" s="188">
        <f>IF('Datos de Indicador'!U12="No dato","x",ROUND(IF('Datos de Indicador'!U12&gt;L$302,10,IF('Datos de Indicador'!U12&lt;$L$301,0,10-(L$302-'Datos de Indicador'!U12)/(L$302-L$301)*10)),1))</f>
        <v>8.1</v>
      </c>
      <c r="M9" s="189">
        <f t="shared" si="2"/>
        <v>6.7</v>
      </c>
      <c r="N9" s="189">
        <f>'Datos de Indicador'!AG12</f>
        <v>10</v>
      </c>
      <c r="O9" s="190">
        <f t="shared" si="3"/>
        <v>7.3</v>
      </c>
      <c r="P9" s="191">
        <f>IF('Datos de Indicador'!V12="No dato","x",IF('Datos de Indicador'!AY12="No dato","x", 'Datos de Indicador'!V12/'Datos de Indicador'!AY12))</f>
        <v>1.1207153502235469E-2</v>
      </c>
      <c r="Q9" s="188">
        <f t="shared" si="4"/>
        <v>7.5</v>
      </c>
      <c r="R9" s="264">
        <f>IF('Datos de Indicador'!V12="No dato","x",ROUND(IF('Datos de Indicador'!V12&gt;R$302,10,IF('Datos de Indicador'!V12&lt;$R$301,0,10-(R$302-'Datos de Indicador'!V12)/(R$302-R$301)*10)),1))</f>
        <v>10</v>
      </c>
      <c r="S9" s="189">
        <f t="shared" si="5"/>
        <v>9.1</v>
      </c>
      <c r="T9" s="188">
        <f>IF('Datos de Indicador'!W12="No dato","x",ROUND(IF('Datos de Indicador'!W12&gt;T$302,10,IF('Datos de Indicador'!W12&lt;$T$301,0,10-(T$302-'Datos de Indicador'!W12)/(T$302-T$301)*10)),1))</f>
        <v>2.9</v>
      </c>
      <c r="U9" s="188">
        <f>IF('Datos de Indicador'!X12="No dato","x",ROUND(IF('Datos de Indicador'!X12&gt;U$302,10,IF('Datos de Indicador'!X12&lt;$U$301,0,10-(U$302-'Datos de Indicador'!X12)/(U$302-U$301)*10)),1))</f>
        <v>7.8</v>
      </c>
      <c r="V9" s="188">
        <f>IF('Datos de Indicador'!Y12="No dato","x",ROUND(IF('Datos de Indicador'!Y12&gt;V$302,10,IF('Datos de Indicador'!Y12&lt;$V$301,0,10-(V$302-'Datos de Indicador'!Y12)/(V$302-V$301)*10)),1))</f>
        <v>6</v>
      </c>
      <c r="W9" s="188">
        <f>IF('Datos de Indicador'!Z12="No dato","x",ROUND(IF('Datos de Indicador'!Z12&gt;W$302,10,IF('Datos de Indicador'!Z12&lt;$W$301,0,(W$302-'Datos de Indicador'!Z12)/(W$302-W$301)*10)),1))</f>
        <v>0</v>
      </c>
      <c r="X9" s="317">
        <f>IF('Datos de Indicador'!AA12="No dato","x",ROUND(IF('Datos de Indicador'!AA12&gt;X$302,10,IF('Datos de Indicador'!AA12&lt;$X$301,0,10-(X$302-'Datos de Indicador'!AA12)/(X$302-X$301)*10)),1))</f>
        <v>10</v>
      </c>
      <c r="Y9" s="296">
        <f t="shared" si="7"/>
        <v>5.3</v>
      </c>
      <c r="Z9" s="192">
        <f t="shared" si="6"/>
        <v>7.7</v>
      </c>
      <c r="AB9" s="250"/>
      <c r="AC9" s="95"/>
      <c r="AD9" s="95"/>
    </row>
    <row r="10" spans="1:30">
      <c r="A10" s="48" t="s">
        <v>183</v>
      </c>
      <c r="B10" s="46" t="s">
        <v>131</v>
      </c>
      <c r="C10" s="160">
        <v>108</v>
      </c>
      <c r="D10" s="188">
        <f>IF('Datos de Indicador'!O13="No dato","x",ROUND(IF('Datos de Indicador'!O13&gt;D$302,0,IF('Datos de Indicador'!O13&lt;$D$301,10,(D$302-'Datos de Indicador'!O13)/(D$302-D$301)*10)),1))</f>
        <v>6.1</v>
      </c>
      <c r="E10" s="188">
        <f>IF('Datos de Indicador'!P13="No dato","x",ROUND(IF('Datos de Indicador'!P13&gt;E$302,10,IF('Datos de Indicador'!P13&lt;$E$301,0,10-(E$302-'Datos de Indicador'!P13)/(E$302-E$301)*10)),1))</f>
        <v>6</v>
      </c>
      <c r="F10" s="189">
        <f t="shared" si="0"/>
        <v>6.1</v>
      </c>
      <c r="G10" s="188">
        <f>IF('Datos de Indicador'!Q13="No dato","x",ROUND(IF('Datos de Indicador'!Q13&gt;G$302,0,IF('Datos de Indicador'!Q13&lt;$G$301,10,(G$302-'Datos de Indicador'!Q13)/(G$302-G$301)*10)),1))</f>
        <v>7</v>
      </c>
      <c r="H10" s="188">
        <f>IF('Datos de Indicador'!R13="No dato","x",ROUND(IF('Datos de Indicador'!R13&gt;H$302,10,IF('Datos de Indicador'!R13&lt;$E$301,0,10-(H$302-'Datos de Indicador'!R13)/(H$302-H$301)*10)),1))</f>
        <v>6.7</v>
      </c>
      <c r="I10" s="188">
        <f>IF('Datos de Indicador'!S13="No dato","x",ROUND(IF('Datos de Indicador'!S13&gt;I$302,10,IF('Datos de Indicador'!S13&lt;$I$301,0,10-(I$302-'Datos de Indicador'!S13)/(I$302-I$301)*10)),1))</f>
        <v>8</v>
      </c>
      <c r="J10" s="189">
        <f t="shared" si="1"/>
        <v>7.2</v>
      </c>
      <c r="K10" s="188">
        <f>IF('Datos de Indicador'!T13="No dato","x",ROUND(IF('Datos de Indicador'!T13&gt;K$302,10,IF('Datos de Indicador'!T13&lt;$K$301,0,10-(K$302-'Datos de Indicador'!T13)/(K$302-K$301)*10)),1))</f>
        <v>4.5</v>
      </c>
      <c r="L10" s="188">
        <f>IF('Datos de Indicador'!U13="No dato","x",ROUND(IF('Datos de Indicador'!U13&gt;L$302,10,IF('Datos de Indicador'!U13&lt;$L$301,0,10-(L$302-'Datos de Indicador'!U13)/(L$302-L$301)*10)),1))</f>
        <v>8.1</v>
      </c>
      <c r="M10" s="189">
        <f t="shared" si="2"/>
        <v>6.6</v>
      </c>
      <c r="N10" s="189">
        <f>'Datos de Indicador'!AG13</f>
        <v>10</v>
      </c>
      <c r="O10" s="190">
        <f t="shared" si="3"/>
        <v>7.5</v>
      </c>
      <c r="P10" s="191">
        <f>IF('Datos de Indicador'!V13="No dato","x",IF('Datos de Indicador'!AY13="No dato","x", 'Datos de Indicador'!V13/'Datos de Indicador'!AY13))</f>
        <v>6.284658040665434E-3</v>
      </c>
      <c r="Q10" s="188">
        <f t="shared" si="4"/>
        <v>4.2</v>
      </c>
      <c r="R10" s="264">
        <f>IF('Datos de Indicador'!V13="No dato","x",ROUND(IF('Datos de Indicador'!V13&gt;R$302,10,IF('Datos de Indicador'!V13&lt;$R$301,0,10-(R$302-'Datos de Indicador'!V13)/(R$302-R$301)*10)),1))</f>
        <v>3.8</v>
      </c>
      <c r="S10" s="189">
        <f t="shared" si="5"/>
        <v>4</v>
      </c>
      <c r="T10" s="188">
        <f>IF('Datos de Indicador'!W13="No dato","x",ROUND(IF('Datos de Indicador'!W13&gt;T$302,10,IF('Datos de Indicador'!W13&lt;$T$301,0,10-(T$302-'Datos de Indicador'!W13)/(T$302-T$301)*10)),1))</f>
        <v>4</v>
      </c>
      <c r="U10" s="188">
        <f>IF('Datos de Indicador'!X13="No dato","x",ROUND(IF('Datos de Indicador'!X13&gt;U$302,10,IF('Datos de Indicador'!X13&lt;$U$301,0,10-(U$302-'Datos de Indicador'!X13)/(U$302-U$301)*10)),1))</f>
        <v>9.5</v>
      </c>
      <c r="V10" s="188">
        <f>IF('Datos de Indicador'!Y13="No dato","x",ROUND(IF('Datos de Indicador'!Y13&gt;V$302,10,IF('Datos de Indicador'!Y13&lt;$V$301,0,10-(V$302-'Datos de Indicador'!Y13)/(V$302-V$301)*10)),1))</f>
        <v>0.4</v>
      </c>
      <c r="W10" s="188">
        <f>IF('Datos de Indicador'!Z13="No dato","x",ROUND(IF('Datos de Indicador'!Z13&gt;W$302,10,IF('Datos de Indicador'!Z13&lt;$W$301,0,(W$302-'Datos de Indicador'!Z13)/(W$302-W$301)*10)),1))</f>
        <v>2.5</v>
      </c>
      <c r="X10" s="317">
        <f>IF('Datos de Indicador'!AA13="No dato","x",ROUND(IF('Datos de Indicador'!AA13&gt;X$302,10,IF('Datos de Indicador'!AA13&lt;$X$301,0,10-(X$302-'Datos de Indicador'!AA13)/(X$302-X$301)*10)),1))</f>
        <v>10</v>
      </c>
      <c r="Y10" s="296">
        <f t="shared" si="7"/>
        <v>5.3</v>
      </c>
      <c r="Z10" s="192">
        <f t="shared" si="6"/>
        <v>4.7</v>
      </c>
      <c r="AB10" s="250"/>
      <c r="AC10" s="95"/>
      <c r="AD10" s="95"/>
    </row>
    <row r="11" spans="1:30">
      <c r="A11" s="48" t="s">
        <v>184</v>
      </c>
      <c r="B11" s="46" t="s">
        <v>132</v>
      </c>
      <c r="C11" s="160">
        <v>201</v>
      </c>
      <c r="D11" s="188">
        <f>IF('Datos de Indicador'!O14="No dato","x",ROUND(IF('Datos de Indicador'!O14&gt;D$302,0,IF('Datos de Indicador'!O14&lt;$D$301,10,(D$302-'Datos de Indicador'!O14)/(D$302-D$301)*10)),1))</f>
        <v>5.7</v>
      </c>
      <c r="E11" s="188">
        <f>IF('Datos de Indicador'!P14="No dato","x",ROUND(IF('Datos de Indicador'!P14&gt;E$302,10,IF('Datos de Indicador'!P14&lt;$E$301,0,10-(E$302-'Datos de Indicador'!P14)/(E$302-E$301)*10)),1))</f>
        <v>6.7</v>
      </c>
      <c r="F11" s="189">
        <f t="shared" si="0"/>
        <v>6.2</v>
      </c>
      <c r="G11" s="188">
        <f>IF('Datos de Indicador'!Q14="No dato","x",ROUND(IF('Datos de Indicador'!Q14&gt;G$302,0,IF('Datos de Indicador'!Q14&lt;$G$301,10,(G$302-'Datos de Indicador'!Q14)/(G$302-G$301)*10)),1))</f>
        <v>4.8</v>
      </c>
      <c r="H11" s="188">
        <f>IF('Datos de Indicador'!R14="No dato","x",ROUND(IF('Datos de Indicador'!R14&gt;H$302,10,IF('Datos de Indicador'!R14&lt;$E$301,0,10-(H$302-'Datos de Indicador'!R14)/(H$302-H$301)*10)),1))</f>
        <v>8.9</v>
      </c>
      <c r="I11" s="188">
        <f>IF('Datos de Indicador'!S14="No dato","x",ROUND(IF('Datos de Indicador'!S14&gt;I$302,10,IF('Datos de Indicador'!S14&lt;$I$301,0,10-(I$302-'Datos de Indicador'!S14)/(I$302-I$301)*10)),1))</f>
        <v>8.5</v>
      </c>
      <c r="J11" s="189">
        <f t="shared" si="1"/>
        <v>7.4</v>
      </c>
      <c r="K11" s="188">
        <f>IF('Datos de Indicador'!T14="No dato","x",ROUND(IF('Datos de Indicador'!T14&gt;K$302,10,IF('Datos de Indicador'!T14&lt;$K$301,0,10-(K$302-'Datos de Indicador'!T14)/(K$302-K$301)*10)),1))</f>
        <v>4.8</v>
      </c>
      <c r="L11" s="188">
        <f>IF('Datos de Indicador'!U14="No dato","x",ROUND(IF('Datos de Indicador'!U14&gt;L$302,10,IF('Datos de Indicador'!U14&lt;$L$301,0,10-(L$302-'Datos de Indicador'!U14)/(L$302-L$301)*10)),1))</f>
        <v>8.3000000000000007</v>
      </c>
      <c r="M11" s="189">
        <f t="shared" si="2"/>
        <v>6.9</v>
      </c>
      <c r="N11" s="189">
        <f>'Datos de Indicador'!AG14</f>
        <v>6</v>
      </c>
      <c r="O11" s="190">
        <f t="shared" si="3"/>
        <v>6.6</v>
      </c>
      <c r="P11" s="191">
        <f>IF('Datos de Indicador'!V14="No dato","x",IF('Datos de Indicador'!AY14="No dato","x", 'Datos de Indicador'!V14/'Datos de Indicador'!AY14))</f>
        <v>1.4523278111345132E-2</v>
      </c>
      <c r="Q11" s="188">
        <f t="shared" si="4"/>
        <v>9.6999999999999993</v>
      </c>
      <c r="R11" s="264">
        <f>IF('Datos de Indicador'!V14="No dato","x",ROUND(IF('Datos de Indicador'!V14&gt;R$302,10,IF('Datos de Indicador'!V14&lt;$R$301,0,10-(R$302-'Datos de Indicador'!V14)/(R$302-R$301)*10)),1))</f>
        <v>10</v>
      </c>
      <c r="S11" s="189">
        <f t="shared" si="5"/>
        <v>9.9</v>
      </c>
      <c r="T11" s="188">
        <f>IF('Datos de Indicador'!W14="No dato","x",ROUND(IF('Datos de Indicador'!W14&gt;T$302,10,IF('Datos de Indicador'!W14&lt;$T$301,0,10-(T$302-'Datos de Indicador'!W14)/(T$302-T$301)*10)),1))</f>
        <v>2.6</v>
      </c>
      <c r="U11" s="188">
        <f>IF('Datos de Indicador'!X14="No dato","x",ROUND(IF('Datos de Indicador'!X14&gt;U$302,10,IF('Datos de Indicador'!X14&lt;$U$301,0,10-(U$302-'Datos de Indicador'!X14)/(U$302-U$301)*10)),1))</f>
        <v>7.8</v>
      </c>
      <c r="V11" s="188">
        <f>IF('Datos de Indicador'!Y14="No dato","x",ROUND(IF('Datos de Indicador'!Y14&gt;V$302,10,IF('Datos de Indicador'!Y14&lt;$V$301,0,10-(V$302-'Datos de Indicador'!Y14)/(V$302-V$301)*10)),1))</f>
        <v>3.4</v>
      </c>
      <c r="W11" s="188">
        <f>IF('Datos de Indicador'!Z14="No dato","x",ROUND(IF('Datos de Indicador'!Z14&gt;W$302,10,IF('Datos de Indicador'!Z14&lt;$W$301,0,(W$302-'Datos de Indicador'!Z14)/(W$302-W$301)*10)),1))</f>
        <v>0</v>
      </c>
      <c r="X11" s="317">
        <f>IF('Datos de Indicador'!AA14="No dato","x",ROUND(IF('Datos de Indicador'!AA14&gt;X$302,10,IF('Datos de Indicador'!AA14&lt;$X$301,0,10-(X$302-'Datos de Indicador'!AA14)/(X$302-X$301)*10)),1))</f>
        <v>10</v>
      </c>
      <c r="Y11" s="296">
        <f t="shared" si="7"/>
        <v>4.8</v>
      </c>
      <c r="Z11" s="192">
        <f t="shared" si="6"/>
        <v>8.3000000000000007</v>
      </c>
      <c r="AB11" s="250"/>
      <c r="AC11" s="95"/>
      <c r="AD11" s="95"/>
    </row>
    <row r="12" spans="1:30">
      <c r="A12" s="48" t="s">
        <v>184</v>
      </c>
      <c r="B12" s="46" t="s">
        <v>133</v>
      </c>
      <c r="C12" s="160">
        <v>202</v>
      </c>
      <c r="D12" s="188">
        <f>IF('Datos de Indicador'!O15="No dato","x",ROUND(IF('Datos de Indicador'!O15&gt;D$302,0,IF('Datos de Indicador'!O15&lt;$D$301,10,(D$302-'Datos de Indicador'!O15)/(D$302-D$301)*10)),1))</f>
        <v>7</v>
      </c>
      <c r="E12" s="188">
        <f>IF('Datos de Indicador'!P15="No dato","x",ROUND(IF('Datos de Indicador'!P15&gt;E$302,10,IF('Datos de Indicador'!P15&lt;$E$301,0,10-(E$302-'Datos de Indicador'!P15)/(E$302-E$301)*10)),1))</f>
        <v>8.5</v>
      </c>
      <c r="F12" s="189">
        <f t="shared" si="0"/>
        <v>7.8</v>
      </c>
      <c r="G12" s="188">
        <f>IF('Datos de Indicador'!Q15="No dato","x",ROUND(IF('Datos de Indicador'!Q15&gt;G$302,0,IF('Datos de Indicador'!Q15&lt;$G$301,10,(G$302-'Datos de Indicador'!Q15)/(G$302-G$301)*10)),1))</f>
        <v>7.7</v>
      </c>
      <c r="H12" s="188">
        <f>IF('Datos de Indicador'!R15="No dato","x",ROUND(IF('Datos de Indicador'!R15&gt;H$302,10,IF('Datos de Indicador'!R15&lt;$E$301,0,10-(H$302-'Datos de Indicador'!R15)/(H$302-H$301)*10)),1))</f>
        <v>8.5</v>
      </c>
      <c r="I12" s="188">
        <f>IF('Datos de Indicador'!S15="No dato","x",ROUND(IF('Datos de Indicador'!S15&gt;I$302,10,IF('Datos de Indicador'!S15&lt;$I$301,0,10-(I$302-'Datos de Indicador'!S15)/(I$302-I$301)*10)),1))</f>
        <v>9</v>
      </c>
      <c r="J12" s="189">
        <f t="shared" si="1"/>
        <v>8.4</v>
      </c>
      <c r="K12" s="188">
        <f>IF('Datos de Indicador'!T15="No dato","x",ROUND(IF('Datos de Indicador'!T15&gt;K$302,10,IF('Datos de Indicador'!T15&lt;$K$301,0,10-(K$302-'Datos de Indicador'!T15)/(K$302-K$301)*10)),1))</f>
        <v>7.7</v>
      </c>
      <c r="L12" s="188">
        <f>IF('Datos de Indicador'!U15="No dato","x",ROUND(IF('Datos de Indicador'!U15&gt;L$302,10,IF('Datos de Indicador'!U15&lt;$L$301,0,10-(L$302-'Datos de Indicador'!U15)/(L$302-L$301)*10)),1))</f>
        <v>8.3000000000000007</v>
      </c>
      <c r="M12" s="189">
        <f t="shared" si="2"/>
        <v>8</v>
      </c>
      <c r="N12" s="189">
        <f>'Datos de Indicador'!AG15</f>
        <v>6</v>
      </c>
      <c r="O12" s="190">
        <f t="shared" si="3"/>
        <v>7.6</v>
      </c>
      <c r="P12" s="191">
        <f>IF('Datos de Indicador'!V15="No dato","x",IF('Datos de Indicador'!AY15="No dato","x", 'Datos de Indicador'!V15/'Datos de Indicador'!AY15))</f>
        <v>9.4176147065471259E-3</v>
      </c>
      <c r="Q12" s="188">
        <f t="shared" si="4"/>
        <v>6.3</v>
      </c>
      <c r="R12" s="264">
        <f>IF('Datos de Indicador'!V15="No dato","x",ROUND(IF('Datos de Indicador'!V15&gt;R$302,10,IF('Datos de Indicador'!V15&lt;$R$301,0,10-(R$302-'Datos de Indicador'!V15)/(R$302-R$301)*10)),1))</f>
        <v>3.1</v>
      </c>
      <c r="S12" s="189">
        <f t="shared" si="5"/>
        <v>4.9000000000000004</v>
      </c>
      <c r="T12" s="188">
        <f>IF('Datos de Indicador'!W15="No dato","x",ROUND(IF('Datos de Indicador'!W15&gt;T$302,10,IF('Datos de Indicador'!W15&lt;$T$301,0,10-(T$302-'Datos de Indicador'!W15)/(T$302-T$301)*10)),1))</f>
        <v>2.6</v>
      </c>
      <c r="U12" s="188">
        <f>IF('Datos de Indicador'!X15="No dato","x",ROUND(IF('Datos de Indicador'!X15&gt;U$302,10,IF('Datos de Indicador'!X15&lt;$U$301,0,10-(U$302-'Datos de Indicador'!X15)/(U$302-U$301)*10)),1))</f>
        <v>8.6999999999999993</v>
      </c>
      <c r="V12" s="188">
        <f>IF('Datos de Indicador'!Y15="No dato","x",ROUND(IF('Datos de Indicador'!Y15&gt;V$302,10,IF('Datos de Indicador'!Y15&lt;$V$301,0,10-(V$302-'Datos de Indicador'!Y15)/(V$302-V$301)*10)),1))</f>
        <v>5.4</v>
      </c>
      <c r="W12" s="188">
        <f>IF('Datos de Indicador'!Z15="No dato","x",ROUND(IF('Datos de Indicador'!Z15&gt;W$302,10,IF('Datos de Indicador'!Z15&lt;$W$301,0,(W$302-'Datos de Indicador'!Z15)/(W$302-W$301)*10)),1))</f>
        <v>5</v>
      </c>
      <c r="X12" s="317">
        <f>IF('Datos de Indicador'!AA15="No dato","x",ROUND(IF('Datos de Indicador'!AA15&gt;X$302,10,IF('Datos de Indicador'!AA15&lt;$X$301,0,10-(X$302-'Datos de Indicador'!AA15)/(X$302-X$301)*10)),1))</f>
        <v>2.2999999999999998</v>
      </c>
      <c r="Y12" s="296">
        <f t="shared" si="7"/>
        <v>4.8</v>
      </c>
      <c r="Z12" s="192">
        <f t="shared" si="6"/>
        <v>4.9000000000000004</v>
      </c>
      <c r="AB12" s="250"/>
      <c r="AC12" s="95"/>
      <c r="AD12" s="95"/>
    </row>
    <row r="13" spans="1:30">
      <c r="A13" s="49" t="s">
        <v>184</v>
      </c>
      <c r="B13" s="46" t="s">
        <v>134</v>
      </c>
      <c r="C13" s="160">
        <v>203</v>
      </c>
      <c r="D13" s="188">
        <f>IF('Datos de Indicador'!O16="No dato","x",ROUND(IF('Datos de Indicador'!O16&gt;D$302,0,IF('Datos de Indicador'!O16&lt;$D$301,10,(D$302-'Datos de Indicador'!O16)/(D$302-D$301)*10)),1))</f>
        <v>6.2</v>
      </c>
      <c r="E13" s="188">
        <f>IF('Datos de Indicador'!P16="No dato","x",ROUND(IF('Datos de Indicador'!P16&gt;E$302,10,IF('Datos de Indicador'!P16&lt;$E$301,0,10-(E$302-'Datos de Indicador'!P16)/(E$302-E$301)*10)),1))</f>
        <v>7.2</v>
      </c>
      <c r="F13" s="189">
        <f t="shared" si="0"/>
        <v>6.7</v>
      </c>
      <c r="G13" s="188">
        <f>IF('Datos de Indicador'!Q16="No dato","x",ROUND(IF('Datos de Indicador'!Q16&gt;G$302,0,IF('Datos de Indicador'!Q16&lt;$G$301,10,(G$302-'Datos de Indicador'!Q16)/(G$302-G$301)*10)),1))</f>
        <v>4</v>
      </c>
      <c r="H13" s="188">
        <f>IF('Datos de Indicador'!R16="No dato","x",ROUND(IF('Datos de Indicador'!R16&gt;H$302,10,IF('Datos de Indicador'!R16&lt;$E$301,0,10-(H$302-'Datos de Indicador'!R16)/(H$302-H$301)*10)),1))</f>
        <v>8.9</v>
      </c>
      <c r="I13" s="188" t="str">
        <f>IF('Datos de Indicador'!S16="No dato","x",ROUND(IF('Datos de Indicador'!S16&gt;I$302,10,IF('Datos de Indicador'!S16&lt;$I$301,0,10-(I$302-'Datos de Indicador'!S16)/(I$302-I$301)*10)),1))</f>
        <v>x</v>
      </c>
      <c r="J13" s="189">
        <f t="shared" si="1"/>
        <v>6.5</v>
      </c>
      <c r="K13" s="188">
        <f>IF('Datos de Indicador'!T16="No dato","x",ROUND(IF('Datos de Indicador'!T16&gt;K$302,10,IF('Datos de Indicador'!T16&lt;$K$301,0,10-(K$302-'Datos de Indicador'!T16)/(K$302-K$301)*10)),1))</f>
        <v>7.2</v>
      </c>
      <c r="L13" s="188">
        <f>IF('Datos de Indicador'!U16="No dato","x",ROUND(IF('Datos de Indicador'!U16&gt;L$302,10,IF('Datos de Indicador'!U16&lt;$L$301,0,10-(L$302-'Datos de Indicador'!U16)/(L$302-L$301)*10)),1))</f>
        <v>7.2</v>
      </c>
      <c r="M13" s="189">
        <f t="shared" si="2"/>
        <v>7.2</v>
      </c>
      <c r="N13" s="189">
        <f>'Datos de Indicador'!AG16</f>
        <v>4</v>
      </c>
      <c r="O13" s="190">
        <f t="shared" si="3"/>
        <v>6.1</v>
      </c>
      <c r="P13" s="191">
        <f>IF('Datos de Indicador'!V16="No dato","x",IF('Datos de Indicador'!AY16="No dato","x", 'Datos de Indicador'!V16/'Datos de Indicador'!AY16))</f>
        <v>5.1255766273705788E-3</v>
      </c>
      <c r="Q13" s="188">
        <f t="shared" si="4"/>
        <v>3.4</v>
      </c>
      <c r="R13" s="264">
        <f>IF('Datos de Indicador'!V16="No dato","x",ROUND(IF('Datos de Indicador'!V16&gt;R$302,10,IF('Datos de Indicador'!V16&lt;$R$301,0,10-(R$302-'Datos de Indicador'!V16)/(R$302-R$301)*10)),1))</f>
        <v>2.7</v>
      </c>
      <c r="S13" s="189">
        <f t="shared" si="5"/>
        <v>3.1</v>
      </c>
      <c r="T13" s="188">
        <f>IF('Datos de Indicador'!W16="No dato","x",ROUND(IF('Datos de Indicador'!W16&gt;T$302,10,IF('Datos de Indicador'!W16&lt;$T$301,0,10-(T$302-'Datos de Indicador'!W16)/(T$302-T$301)*10)),1))</f>
        <v>1.6</v>
      </c>
      <c r="U13" s="188">
        <f>IF('Datos de Indicador'!X16="No dato","x",ROUND(IF('Datos de Indicador'!X16&gt;U$302,10,IF('Datos de Indicador'!X16&lt;$U$301,0,10-(U$302-'Datos de Indicador'!X16)/(U$302-U$301)*10)),1))</f>
        <v>5.6</v>
      </c>
      <c r="V13" s="188">
        <f>IF('Datos de Indicador'!Y16="No dato","x",ROUND(IF('Datos de Indicador'!Y16&gt;V$302,10,IF('Datos de Indicador'!Y16&lt;$V$301,0,10-(V$302-'Datos de Indicador'!Y16)/(V$302-V$301)*10)),1))</f>
        <v>5.3</v>
      </c>
      <c r="W13" s="188">
        <f>IF('Datos de Indicador'!Z16="No dato","x",ROUND(IF('Datos de Indicador'!Z16&gt;W$302,10,IF('Datos de Indicador'!Z16&lt;$W$301,0,(W$302-'Datos de Indicador'!Z16)/(W$302-W$301)*10)),1))</f>
        <v>2.5</v>
      </c>
      <c r="X13" s="317">
        <f>IF('Datos de Indicador'!AA16="No dato","x",ROUND(IF('Datos de Indicador'!AA16&gt;X$302,10,IF('Datos de Indicador'!AA16&lt;$X$301,0,10-(X$302-'Datos de Indicador'!AA16)/(X$302-X$301)*10)),1))</f>
        <v>3.2</v>
      </c>
      <c r="Y13" s="296">
        <f t="shared" si="7"/>
        <v>3.6</v>
      </c>
      <c r="Z13" s="192">
        <f t="shared" si="6"/>
        <v>3.4</v>
      </c>
      <c r="AB13" s="250"/>
      <c r="AC13" s="95"/>
      <c r="AD13" s="95"/>
    </row>
    <row r="14" spans="1:30">
      <c r="A14" s="49" t="s">
        <v>184</v>
      </c>
      <c r="B14" s="46" t="s">
        <v>135</v>
      </c>
      <c r="C14" s="160">
        <v>204</v>
      </c>
      <c r="D14" s="188">
        <f>IF('Datos de Indicador'!O17="No dato","x",ROUND(IF('Datos de Indicador'!O17&gt;D$302,0,IF('Datos de Indicador'!O17&lt;$D$301,10,(D$302-'Datos de Indicador'!O17)/(D$302-D$301)*10)),1))</f>
        <v>6.8</v>
      </c>
      <c r="E14" s="188">
        <f>IF('Datos de Indicador'!P17="No dato","x",ROUND(IF('Datos de Indicador'!P17&gt;E$302,10,IF('Datos de Indicador'!P17&lt;$E$301,0,10-(E$302-'Datos de Indicador'!P17)/(E$302-E$301)*10)),1))</f>
        <v>9.1</v>
      </c>
      <c r="F14" s="189">
        <f t="shared" si="0"/>
        <v>8.1999999999999993</v>
      </c>
      <c r="G14" s="188">
        <f>IF('Datos de Indicador'!Q17="No dato","x",ROUND(IF('Datos de Indicador'!Q17&gt;G$302,0,IF('Datos de Indicador'!Q17&lt;$G$301,10,(G$302-'Datos de Indicador'!Q17)/(G$302-G$301)*10)),1))</f>
        <v>6.5</v>
      </c>
      <c r="H14" s="188">
        <f>IF('Datos de Indicador'!R17="No dato","x",ROUND(IF('Datos de Indicador'!R17&gt;H$302,10,IF('Datos de Indicador'!R17&lt;$E$301,0,10-(H$302-'Datos de Indicador'!R17)/(H$302-H$301)*10)),1))</f>
        <v>8.4</v>
      </c>
      <c r="I14" s="188">
        <f>IF('Datos de Indicador'!S17="No dato","x",ROUND(IF('Datos de Indicador'!S17&gt;I$302,10,IF('Datos de Indicador'!S17&lt;$I$301,0,10-(I$302-'Datos de Indicador'!S17)/(I$302-I$301)*10)),1))</f>
        <v>10</v>
      </c>
      <c r="J14" s="189">
        <f t="shared" si="1"/>
        <v>8.3000000000000007</v>
      </c>
      <c r="K14" s="188">
        <f>IF('Datos de Indicador'!T17="No dato","x",ROUND(IF('Datos de Indicador'!T17&gt;K$302,10,IF('Datos de Indicador'!T17&lt;$K$301,0,10-(K$302-'Datos de Indicador'!T17)/(K$302-K$301)*10)),1))</f>
        <v>8.1999999999999993</v>
      </c>
      <c r="L14" s="188">
        <f>IF('Datos de Indicador'!U17="No dato","x",ROUND(IF('Datos de Indicador'!U17&gt;L$302,10,IF('Datos de Indicador'!U17&lt;$L$301,0,10-(L$302-'Datos de Indicador'!U17)/(L$302-L$301)*10)),1))</f>
        <v>8.6999999999999993</v>
      </c>
      <c r="M14" s="189">
        <f t="shared" si="2"/>
        <v>8.5</v>
      </c>
      <c r="N14" s="189">
        <f>'Datos de Indicador'!AG17</f>
        <v>6</v>
      </c>
      <c r="O14" s="190">
        <f t="shared" si="3"/>
        <v>7.8</v>
      </c>
      <c r="P14" s="191">
        <f>IF('Datos de Indicador'!V17="No dato","x",IF('Datos de Indicador'!AY17="No dato","x", 'Datos de Indicador'!V17/'Datos de Indicador'!AY17))</f>
        <v>5.6872037914691941E-3</v>
      </c>
      <c r="Q14" s="188">
        <f t="shared" si="4"/>
        <v>3.8</v>
      </c>
      <c r="R14" s="264">
        <f>IF('Datos de Indicador'!V17="No dato","x",ROUND(IF('Datos de Indicador'!V17&gt;R$302,10,IF('Datos de Indicador'!V17&lt;$R$301,0,10-(R$302-'Datos de Indicador'!V17)/(R$302-R$301)*10)),1))</f>
        <v>2.1</v>
      </c>
      <c r="S14" s="189">
        <f t="shared" si="5"/>
        <v>3</v>
      </c>
      <c r="T14" s="188">
        <f>IF('Datos de Indicador'!W17="No dato","x",ROUND(IF('Datos de Indicador'!W17&gt;T$302,10,IF('Datos de Indicador'!W17&lt;$T$301,0,10-(T$302-'Datos de Indicador'!W17)/(T$302-T$301)*10)),1))</f>
        <v>5.4</v>
      </c>
      <c r="U14" s="188">
        <f>IF('Datos de Indicador'!X17="No dato","x",ROUND(IF('Datos de Indicador'!X17&gt;U$302,10,IF('Datos de Indicador'!X17&lt;$U$301,0,10-(U$302-'Datos de Indicador'!X17)/(U$302-U$301)*10)),1))</f>
        <v>6.7</v>
      </c>
      <c r="V14" s="188">
        <f>IF('Datos de Indicador'!Y17="No dato","x",ROUND(IF('Datos de Indicador'!Y17&gt;V$302,10,IF('Datos de Indicador'!Y17&lt;$V$301,0,10-(V$302-'Datos de Indicador'!Y17)/(V$302-V$301)*10)),1))</f>
        <v>2.1</v>
      </c>
      <c r="W14" s="188">
        <f>IF('Datos de Indicador'!Z17="No dato","x",ROUND(IF('Datos de Indicador'!Z17&gt;W$302,10,IF('Datos de Indicador'!Z17&lt;$W$301,0,(W$302-'Datos de Indicador'!Z17)/(W$302-W$301)*10)),1))</f>
        <v>2.5</v>
      </c>
      <c r="X14" s="317">
        <f>IF('Datos de Indicador'!AA17="No dato","x",ROUND(IF('Datos de Indicador'!AA17&gt;X$302,10,IF('Datos de Indicador'!AA17&lt;$X$301,0,10-(X$302-'Datos de Indicador'!AA17)/(X$302-X$301)*10)),1))</f>
        <v>4.8</v>
      </c>
      <c r="Y14" s="296">
        <f t="shared" si="7"/>
        <v>4.3</v>
      </c>
      <c r="Z14" s="192">
        <f t="shared" si="6"/>
        <v>3.7</v>
      </c>
      <c r="AB14" s="250"/>
      <c r="AC14" s="95"/>
      <c r="AD14" s="95"/>
    </row>
    <row r="15" spans="1:30">
      <c r="A15" s="49" t="s">
        <v>184</v>
      </c>
      <c r="B15" s="46" t="s">
        <v>136</v>
      </c>
      <c r="C15" s="160">
        <v>205</v>
      </c>
      <c r="D15" s="188">
        <f>IF('Datos de Indicador'!O18="No dato","x",ROUND(IF('Datos de Indicador'!O18&gt;D$302,0,IF('Datos de Indicador'!O18&lt;$D$301,10,(D$302-'Datos de Indicador'!O18)/(D$302-D$301)*10)),1))</f>
        <v>5.7</v>
      </c>
      <c r="E15" s="188">
        <f>IF('Datos de Indicador'!P18="No dato","x",ROUND(IF('Datos de Indicador'!P18&gt;E$302,10,IF('Datos de Indicador'!P18&lt;$E$301,0,10-(E$302-'Datos de Indicador'!P18)/(E$302-E$301)*10)),1))</f>
        <v>6.2</v>
      </c>
      <c r="F15" s="189">
        <f t="shared" si="0"/>
        <v>6</v>
      </c>
      <c r="G15" s="188">
        <f>IF('Datos de Indicador'!Q18="No dato","x",ROUND(IF('Datos de Indicador'!Q18&gt;G$302,0,IF('Datos de Indicador'!Q18&lt;$G$301,10,(G$302-'Datos de Indicador'!Q18)/(G$302-G$301)*10)),1))</f>
        <v>5.7</v>
      </c>
      <c r="H15" s="188">
        <f>IF('Datos de Indicador'!R18="No dato","x",ROUND(IF('Datos de Indicador'!R18&gt;H$302,10,IF('Datos de Indicador'!R18&lt;$E$301,0,10-(H$302-'Datos de Indicador'!R18)/(H$302-H$301)*10)),1))</f>
        <v>7.8</v>
      </c>
      <c r="I15" s="188">
        <f>IF('Datos de Indicador'!S18="No dato","x",ROUND(IF('Datos de Indicador'!S18&gt;I$302,10,IF('Datos de Indicador'!S18&lt;$I$301,0,10-(I$302-'Datos de Indicador'!S18)/(I$302-I$301)*10)),1))</f>
        <v>7.9</v>
      </c>
      <c r="J15" s="189">
        <f t="shared" si="1"/>
        <v>7.1</v>
      </c>
      <c r="K15" s="188">
        <f>IF('Datos de Indicador'!T18="No dato","x",ROUND(IF('Datos de Indicador'!T18&gt;K$302,10,IF('Datos de Indicador'!T18&lt;$K$301,0,10-(K$302-'Datos de Indicador'!T18)/(K$302-K$301)*10)),1))</f>
        <v>3.9</v>
      </c>
      <c r="L15" s="188">
        <f>IF('Datos de Indicador'!U18="No dato","x",ROUND(IF('Datos de Indicador'!U18&gt;L$302,10,IF('Datos de Indicador'!U18&lt;$L$301,0,10-(L$302-'Datos de Indicador'!U18)/(L$302-L$301)*10)),1))</f>
        <v>8.3000000000000007</v>
      </c>
      <c r="M15" s="189">
        <f t="shared" si="2"/>
        <v>6.6</v>
      </c>
      <c r="N15" s="189">
        <f>'Datos de Indicador'!AG18</f>
        <v>10</v>
      </c>
      <c r="O15" s="190">
        <f t="shared" si="3"/>
        <v>7.4</v>
      </c>
      <c r="P15" s="191">
        <f>IF('Datos de Indicador'!V18="No dato","x",IF('Datos de Indicador'!AY18="No dato","x", 'Datos de Indicador'!V18/'Datos de Indicador'!AY18))</f>
        <v>1.8288151475007269E-2</v>
      </c>
      <c r="Q15" s="188">
        <f t="shared" si="4"/>
        <v>10</v>
      </c>
      <c r="R15" s="264">
        <f>IF('Datos de Indicador'!V18="No dato","x",ROUND(IF('Datos de Indicador'!V18&gt;R$302,10,IF('Datos de Indicador'!V18&lt;$R$301,0,10-(R$302-'Datos de Indicador'!V18)/(R$302-R$301)*10)),1))</f>
        <v>10</v>
      </c>
      <c r="S15" s="189">
        <f t="shared" si="5"/>
        <v>10</v>
      </c>
      <c r="T15" s="188">
        <f>IF('Datos de Indicador'!W18="No dato","x",ROUND(IF('Datos de Indicador'!W18&gt;T$302,10,IF('Datos de Indicador'!W18&lt;$T$301,0,10-(T$302-'Datos de Indicador'!W18)/(T$302-T$301)*10)),1))</f>
        <v>6.7</v>
      </c>
      <c r="U15" s="188">
        <f>IF('Datos de Indicador'!X18="No dato","x",ROUND(IF('Datos de Indicador'!X18&gt;U$302,10,IF('Datos de Indicador'!X18&lt;$U$301,0,10-(U$302-'Datos de Indicador'!X18)/(U$302-U$301)*10)),1))</f>
        <v>4.7</v>
      </c>
      <c r="V15" s="188">
        <f>IF('Datos de Indicador'!Y18="No dato","x",ROUND(IF('Datos de Indicador'!Y18&gt;V$302,10,IF('Datos de Indicador'!Y18&lt;$V$301,0,10-(V$302-'Datos de Indicador'!Y18)/(V$302-V$301)*10)),1))</f>
        <v>0.6</v>
      </c>
      <c r="W15" s="188">
        <f>IF('Datos de Indicador'!Z18="No dato","x",ROUND(IF('Datos de Indicador'!Z18&gt;W$302,10,IF('Datos de Indicador'!Z18&lt;$W$301,0,(W$302-'Datos de Indicador'!Z18)/(W$302-W$301)*10)),1))</f>
        <v>0</v>
      </c>
      <c r="X15" s="317">
        <f>IF('Datos de Indicador'!AA18="No dato","x",ROUND(IF('Datos de Indicador'!AA18&gt;X$302,10,IF('Datos de Indicador'!AA18&lt;$X$301,0,10-(X$302-'Datos de Indicador'!AA18)/(X$302-X$301)*10)),1))</f>
        <v>10</v>
      </c>
      <c r="Y15" s="296">
        <f t="shared" si="7"/>
        <v>4.4000000000000004</v>
      </c>
      <c r="Z15" s="192">
        <f t="shared" si="6"/>
        <v>8.4</v>
      </c>
      <c r="AB15" s="250"/>
      <c r="AC15" s="95"/>
      <c r="AD15" s="95"/>
    </row>
    <row r="16" spans="1:30">
      <c r="A16" s="49" t="s">
        <v>184</v>
      </c>
      <c r="B16" s="46" t="s">
        <v>137</v>
      </c>
      <c r="C16" s="160">
        <v>206</v>
      </c>
      <c r="D16" s="188">
        <f>IF('Datos de Indicador'!O19="No dato","x",ROUND(IF('Datos de Indicador'!O19&gt;D$302,0,IF('Datos de Indicador'!O19&lt;$D$301,10,(D$302-'Datos de Indicador'!O19)/(D$302-D$301)*10)),1))</f>
        <v>6.4</v>
      </c>
      <c r="E16" s="188">
        <f>IF('Datos de Indicador'!P19="No dato","x",ROUND(IF('Datos de Indicador'!P19&gt;E$302,10,IF('Datos de Indicador'!P19&lt;$E$301,0,10-(E$302-'Datos de Indicador'!P19)/(E$302-E$301)*10)),1))</f>
        <v>6.7</v>
      </c>
      <c r="F16" s="189">
        <f t="shared" si="0"/>
        <v>6.6</v>
      </c>
      <c r="G16" s="188">
        <f>IF('Datos de Indicador'!Q19="No dato","x",ROUND(IF('Datos de Indicador'!Q19&gt;G$302,0,IF('Datos de Indicador'!Q19&lt;$G$301,10,(G$302-'Datos de Indicador'!Q19)/(G$302-G$301)*10)),1))</f>
        <v>4.8</v>
      </c>
      <c r="H16" s="188">
        <f>IF('Datos de Indicador'!R19="No dato","x",ROUND(IF('Datos de Indicador'!R19&gt;H$302,10,IF('Datos de Indicador'!R19&lt;$E$301,0,10-(H$302-'Datos de Indicador'!R19)/(H$302-H$301)*10)),1))</f>
        <v>8.6</v>
      </c>
      <c r="I16" s="188" t="str">
        <f>IF('Datos de Indicador'!S19="No dato","x",ROUND(IF('Datos de Indicador'!S19&gt;I$302,10,IF('Datos de Indicador'!S19&lt;$I$301,0,10-(I$302-'Datos de Indicador'!S19)/(I$302-I$301)*10)),1))</f>
        <v>x</v>
      </c>
      <c r="J16" s="189">
        <f t="shared" si="1"/>
        <v>6.7</v>
      </c>
      <c r="K16" s="188">
        <f>IF('Datos de Indicador'!T19="No dato","x",ROUND(IF('Datos de Indicador'!T19&gt;K$302,10,IF('Datos de Indicador'!T19&lt;$K$301,0,10-(K$302-'Datos de Indicador'!T19)/(K$302-K$301)*10)),1))</f>
        <v>8.3000000000000007</v>
      </c>
      <c r="L16" s="188">
        <f>IF('Datos de Indicador'!U19="No dato","x",ROUND(IF('Datos de Indicador'!U19&gt;L$302,10,IF('Datos de Indicador'!U19&lt;$L$301,0,10-(L$302-'Datos de Indicador'!U19)/(L$302-L$301)*10)),1))</f>
        <v>8.6</v>
      </c>
      <c r="M16" s="189">
        <f t="shared" si="2"/>
        <v>8.5</v>
      </c>
      <c r="N16" s="189">
        <f>'Datos de Indicador'!AG19</f>
        <v>6</v>
      </c>
      <c r="O16" s="190">
        <f t="shared" si="3"/>
        <v>7</v>
      </c>
      <c r="P16" s="191">
        <f>IF('Datos de Indicador'!V19="No dato","x",IF('Datos de Indicador'!AY19="No dato","x", 'Datos de Indicador'!V19/'Datos de Indicador'!AY19))</f>
        <v>1.3729128014842301E-2</v>
      </c>
      <c r="Q16" s="188">
        <f t="shared" si="4"/>
        <v>9.1999999999999993</v>
      </c>
      <c r="R16" s="264">
        <f>IF('Datos de Indicador'!V19="No dato","x",ROUND(IF('Datos de Indicador'!V19&gt;R$302,10,IF('Datos de Indicador'!V19&lt;$R$301,0,10-(R$302-'Datos de Indicador'!V19)/(R$302-R$301)*10)),1))</f>
        <v>1.8</v>
      </c>
      <c r="S16" s="189">
        <f t="shared" si="5"/>
        <v>6.9</v>
      </c>
      <c r="T16" s="188">
        <f>IF('Datos de Indicador'!W19="No dato","x",ROUND(IF('Datos de Indicador'!W19&gt;T$302,10,IF('Datos de Indicador'!W19&lt;$T$301,0,10-(T$302-'Datos de Indicador'!W19)/(T$302-T$301)*10)),1))</f>
        <v>6.7</v>
      </c>
      <c r="U16" s="188">
        <f>IF('Datos de Indicador'!X19="No dato","x",ROUND(IF('Datos de Indicador'!X19&gt;U$302,10,IF('Datos de Indicador'!X19&lt;$U$301,0,10-(U$302-'Datos de Indicador'!X19)/(U$302-U$301)*10)),1))</f>
        <v>7.5</v>
      </c>
      <c r="V16" s="188">
        <f>IF('Datos de Indicador'!Y19="No dato","x",ROUND(IF('Datos de Indicador'!Y19&gt;V$302,10,IF('Datos de Indicador'!Y19&lt;$V$301,0,10-(V$302-'Datos de Indicador'!Y19)/(V$302-V$301)*10)),1))</f>
        <v>10</v>
      </c>
      <c r="W16" s="188">
        <f>IF('Datos de Indicador'!Z19="No dato","x",ROUND(IF('Datos de Indicador'!Z19&gt;W$302,10,IF('Datos de Indicador'!Z19&lt;$W$301,0,(W$302-'Datos de Indicador'!Z19)/(W$302-W$301)*10)),1))</f>
        <v>2.5</v>
      </c>
      <c r="X16" s="317">
        <f>IF('Datos de Indicador'!AA19="No dato","x",ROUND(IF('Datos de Indicador'!AA19&gt;X$302,10,IF('Datos de Indicador'!AA19&lt;$X$301,0,10-(X$302-'Datos de Indicador'!AA19)/(X$302-X$301)*10)),1))</f>
        <v>10</v>
      </c>
      <c r="Y16" s="296">
        <f t="shared" si="7"/>
        <v>7.3</v>
      </c>
      <c r="Z16" s="192">
        <f t="shared" si="6"/>
        <v>7.1</v>
      </c>
      <c r="AB16" s="250"/>
      <c r="AC16" s="95"/>
      <c r="AD16" s="95"/>
    </row>
    <row r="17" spans="1:30">
      <c r="A17" s="49" t="s">
        <v>184</v>
      </c>
      <c r="B17" s="46" t="s">
        <v>138</v>
      </c>
      <c r="C17" s="160">
        <v>207</v>
      </c>
      <c r="D17" s="188">
        <f>IF('Datos de Indicador'!O20="No dato","x",ROUND(IF('Datos de Indicador'!O20&gt;D$302,0,IF('Datos de Indicador'!O20&lt;$D$301,10,(D$302-'Datos de Indicador'!O20)/(D$302-D$301)*10)),1))</f>
        <v>5.9</v>
      </c>
      <c r="E17" s="188">
        <f>IF('Datos de Indicador'!P20="No dato","x",ROUND(IF('Datos de Indicador'!P20&gt;E$302,10,IF('Datos de Indicador'!P20&lt;$E$301,0,10-(E$302-'Datos de Indicador'!P20)/(E$302-E$301)*10)),1))</f>
        <v>9.1</v>
      </c>
      <c r="F17" s="189">
        <f t="shared" si="0"/>
        <v>7.9</v>
      </c>
      <c r="G17" s="188">
        <f>IF('Datos de Indicador'!Q20="No dato","x",ROUND(IF('Datos de Indicador'!Q20&gt;G$302,0,IF('Datos de Indicador'!Q20&lt;$G$301,10,(G$302-'Datos de Indicador'!Q20)/(G$302-G$301)*10)),1))</f>
        <v>4.5</v>
      </c>
      <c r="H17" s="188">
        <f>IF('Datos de Indicador'!R20="No dato","x",ROUND(IF('Datos de Indicador'!R20&gt;H$302,10,IF('Datos de Indicador'!R20&lt;$E$301,0,10-(H$302-'Datos de Indicador'!R20)/(H$302-H$301)*10)),1))</f>
        <v>7.2</v>
      </c>
      <c r="I17" s="188">
        <f>IF('Datos de Indicador'!S20="No dato","x",ROUND(IF('Datos de Indicador'!S20&gt;I$302,10,IF('Datos de Indicador'!S20&lt;$I$301,0,10-(I$302-'Datos de Indicador'!S20)/(I$302-I$301)*10)),1))</f>
        <v>10</v>
      </c>
      <c r="J17" s="189">
        <f t="shared" si="1"/>
        <v>7.2</v>
      </c>
      <c r="K17" s="188">
        <f>IF('Datos de Indicador'!T20="No dato","x",ROUND(IF('Datos de Indicador'!T20&gt;K$302,10,IF('Datos de Indicador'!T20&lt;$K$301,0,10-(K$302-'Datos de Indicador'!T20)/(K$302-K$301)*10)),1))</f>
        <v>6.1</v>
      </c>
      <c r="L17" s="188">
        <f>IF('Datos de Indicador'!U20="No dato","x",ROUND(IF('Datos de Indicador'!U20&gt;L$302,10,IF('Datos de Indicador'!U20&lt;$L$301,0,10-(L$302-'Datos de Indicador'!U20)/(L$302-L$301)*10)),1))</f>
        <v>7.9</v>
      </c>
      <c r="M17" s="189">
        <f t="shared" si="2"/>
        <v>7.1</v>
      </c>
      <c r="N17" s="189">
        <f>'Datos de Indicador'!AG20</f>
        <v>6</v>
      </c>
      <c r="O17" s="190">
        <f t="shared" si="3"/>
        <v>7.1</v>
      </c>
      <c r="P17" s="191">
        <f>IF('Datos de Indicador'!V20="No dato","x",IF('Datos de Indicador'!AY20="No dato","x", 'Datos de Indicador'!V20/'Datos de Indicador'!AY20))</f>
        <v>8.6033315028372689E-3</v>
      </c>
      <c r="Q17" s="188">
        <f t="shared" si="4"/>
        <v>5.7</v>
      </c>
      <c r="R17" s="264">
        <f>IF('Datos de Indicador'!V20="No dato","x",ROUND(IF('Datos de Indicador'!V20&gt;R$302,10,IF('Datos de Indicador'!V20&lt;$R$301,0,10-(R$302-'Datos de Indicador'!V20)/(R$302-R$301)*10)),1))</f>
        <v>1.2</v>
      </c>
      <c r="S17" s="189">
        <f t="shared" si="5"/>
        <v>3.8</v>
      </c>
      <c r="T17" s="188">
        <f>IF('Datos de Indicador'!W20="No dato","x",ROUND(IF('Datos de Indicador'!W20&gt;T$302,10,IF('Datos de Indicador'!W20&lt;$T$301,0,10-(T$302-'Datos de Indicador'!W20)/(T$302-T$301)*10)),1))</f>
        <v>2.5</v>
      </c>
      <c r="U17" s="188">
        <f>IF('Datos de Indicador'!X20="No dato","x",ROUND(IF('Datos de Indicador'!X20&gt;U$302,10,IF('Datos de Indicador'!X20&lt;$U$301,0,10-(U$302-'Datos de Indicador'!X20)/(U$302-U$301)*10)),1))</f>
        <v>5.6</v>
      </c>
      <c r="V17" s="188">
        <f>IF('Datos de Indicador'!Y20="No dato","x",ROUND(IF('Datos de Indicador'!Y20&gt;V$302,10,IF('Datos de Indicador'!Y20&lt;$V$301,0,10-(V$302-'Datos de Indicador'!Y20)/(V$302-V$301)*10)),1))</f>
        <v>1.5</v>
      </c>
      <c r="W17" s="188">
        <f>IF('Datos de Indicador'!Z20="No dato","x",ROUND(IF('Datos de Indicador'!Z20&gt;W$302,10,IF('Datos de Indicador'!Z20&lt;$W$301,0,(W$302-'Datos de Indicador'!Z20)/(W$302-W$301)*10)),1))</f>
        <v>0</v>
      </c>
      <c r="X17" s="317">
        <f>IF('Datos de Indicador'!AA20="No dato","x",ROUND(IF('Datos de Indicador'!AA20&gt;X$302,10,IF('Datos de Indicador'!AA20&lt;$X$301,0,10-(X$302-'Datos de Indicador'!AA20)/(X$302-X$301)*10)),1))</f>
        <v>3.1</v>
      </c>
      <c r="Y17" s="296">
        <f t="shared" si="7"/>
        <v>2.5</v>
      </c>
      <c r="Z17" s="192">
        <f t="shared" si="6"/>
        <v>3.2</v>
      </c>
      <c r="AB17" s="250"/>
      <c r="AC17" s="95"/>
      <c r="AD17" s="95"/>
    </row>
    <row r="18" spans="1:30">
      <c r="A18" s="49" t="s">
        <v>184</v>
      </c>
      <c r="B18" s="46" t="s">
        <v>139</v>
      </c>
      <c r="C18" s="160">
        <v>208</v>
      </c>
      <c r="D18" s="188">
        <f>IF('Datos de Indicador'!O21="No dato","x",ROUND(IF('Datos de Indicador'!O21&gt;D$302,0,IF('Datos de Indicador'!O21&lt;$D$301,10,(D$302-'Datos de Indicador'!O21)/(D$302-D$301)*10)),1))</f>
        <v>6.2</v>
      </c>
      <c r="E18" s="188">
        <f>IF('Datos de Indicador'!P21="No dato","x",ROUND(IF('Datos de Indicador'!P21&gt;E$302,10,IF('Datos de Indicador'!P21&lt;$E$301,0,10-(E$302-'Datos de Indicador'!P21)/(E$302-E$301)*10)),1))</f>
        <v>6.3</v>
      </c>
      <c r="F18" s="189">
        <f t="shared" si="0"/>
        <v>6.3</v>
      </c>
      <c r="G18" s="188">
        <f>IF('Datos de Indicador'!Q21="No dato","x",ROUND(IF('Datos de Indicador'!Q21&gt;G$302,0,IF('Datos de Indicador'!Q21&lt;$G$301,10,(G$302-'Datos de Indicador'!Q21)/(G$302-G$301)*10)),1))</f>
        <v>6.5</v>
      </c>
      <c r="H18" s="188">
        <f>IF('Datos de Indicador'!R21="No dato","x",ROUND(IF('Datos de Indicador'!R21&gt;H$302,10,IF('Datos de Indicador'!R21&lt;$E$301,0,10-(H$302-'Datos de Indicador'!R21)/(H$302-H$301)*10)),1))</f>
        <v>8.8000000000000007</v>
      </c>
      <c r="I18" s="188">
        <f>IF('Datos de Indicador'!S21="No dato","x",ROUND(IF('Datos de Indicador'!S21&gt;I$302,10,IF('Datos de Indicador'!S21&lt;$I$301,0,10-(I$302-'Datos de Indicador'!S21)/(I$302-I$301)*10)),1))</f>
        <v>7.3</v>
      </c>
      <c r="J18" s="189">
        <f t="shared" si="1"/>
        <v>7.5</v>
      </c>
      <c r="K18" s="188">
        <f>IF('Datos de Indicador'!T21="No dato","x",ROUND(IF('Datos de Indicador'!T21&gt;K$302,10,IF('Datos de Indicador'!T21&lt;$K$301,0,10-(K$302-'Datos de Indicador'!T21)/(K$302-K$301)*10)),1))</f>
        <v>4.4000000000000004</v>
      </c>
      <c r="L18" s="188">
        <f>IF('Datos de Indicador'!U21="No dato","x",ROUND(IF('Datos de Indicador'!U21&gt;L$302,10,IF('Datos de Indicador'!U21&lt;$L$301,0,10-(L$302-'Datos de Indicador'!U21)/(L$302-L$301)*10)),1))</f>
        <v>8.3000000000000007</v>
      </c>
      <c r="M18" s="189">
        <f t="shared" si="2"/>
        <v>6.8</v>
      </c>
      <c r="N18" s="189">
        <f>'Datos de Indicador'!AG21</f>
        <v>10</v>
      </c>
      <c r="O18" s="190">
        <f t="shared" si="3"/>
        <v>7.7</v>
      </c>
      <c r="P18" s="191">
        <f>IF('Datos de Indicador'!V21="No dato","x",IF('Datos de Indicador'!AY21="No dato","x", 'Datos de Indicador'!V21/'Datos de Indicador'!AY21))</f>
        <v>1.7723336474177773E-2</v>
      </c>
      <c r="Q18" s="188">
        <f t="shared" si="4"/>
        <v>10</v>
      </c>
      <c r="R18" s="264">
        <f>IF('Datos de Indicador'!V21="No dato","x",ROUND(IF('Datos de Indicador'!V21&gt;R$302,10,IF('Datos de Indicador'!V21&lt;$R$301,0,10-(R$302-'Datos de Indicador'!V21)/(R$302-R$301)*10)),1))</f>
        <v>10</v>
      </c>
      <c r="S18" s="189">
        <f t="shared" si="5"/>
        <v>10</v>
      </c>
      <c r="T18" s="188">
        <f>IF('Datos de Indicador'!W21="No dato","x",ROUND(IF('Datos de Indicador'!W21&gt;T$302,10,IF('Datos de Indicador'!W21&lt;$T$301,0,10-(T$302-'Datos de Indicador'!W21)/(T$302-T$301)*10)),1))</f>
        <v>3.6</v>
      </c>
      <c r="U18" s="188">
        <f>IF('Datos de Indicador'!X21="No dato","x",ROUND(IF('Datos de Indicador'!X21&gt;U$302,10,IF('Datos de Indicador'!X21&lt;$U$301,0,10-(U$302-'Datos de Indicador'!X21)/(U$302-U$301)*10)),1))</f>
        <v>8.3000000000000007</v>
      </c>
      <c r="V18" s="188">
        <f>IF('Datos de Indicador'!Y21="No dato","x",ROUND(IF('Datos de Indicador'!Y21&gt;V$302,10,IF('Datos de Indicador'!Y21&lt;$V$301,0,10-(V$302-'Datos de Indicador'!Y21)/(V$302-V$301)*10)),1))</f>
        <v>0.8</v>
      </c>
      <c r="W18" s="188">
        <f>IF('Datos de Indicador'!Z21="No dato","x",ROUND(IF('Datos de Indicador'!Z21&gt;W$302,10,IF('Datos de Indicador'!Z21&lt;$W$301,0,(W$302-'Datos de Indicador'!Z21)/(W$302-W$301)*10)),1))</f>
        <v>2.5</v>
      </c>
      <c r="X18" s="317">
        <f>IF('Datos de Indicador'!AA21="No dato","x",ROUND(IF('Datos de Indicador'!AA21&gt;X$302,10,IF('Datos de Indicador'!AA21&lt;$X$301,0,10-(X$302-'Datos de Indicador'!AA21)/(X$302-X$301)*10)),1))</f>
        <v>10</v>
      </c>
      <c r="Y18" s="296">
        <f t="shared" si="7"/>
        <v>5</v>
      </c>
      <c r="Z18" s="192">
        <f t="shared" si="6"/>
        <v>8.5</v>
      </c>
      <c r="AB18" s="250"/>
      <c r="AC18" s="95"/>
      <c r="AD18" s="95"/>
    </row>
    <row r="19" spans="1:30">
      <c r="A19" s="49" t="s">
        <v>184</v>
      </c>
      <c r="B19" s="46" t="s">
        <v>140</v>
      </c>
      <c r="C19" s="160">
        <v>209</v>
      </c>
      <c r="D19" s="188">
        <f>IF('Datos de Indicador'!O22="No dato","x",ROUND(IF('Datos de Indicador'!O22&gt;D$302,0,IF('Datos de Indicador'!O22&lt;$D$301,10,(D$302-'Datos de Indicador'!O22)/(D$302-D$301)*10)),1))</f>
        <v>5.3</v>
      </c>
      <c r="E19" s="188">
        <f>IF('Datos de Indicador'!P22="No dato","x",ROUND(IF('Datos de Indicador'!P22&gt;E$302,10,IF('Datos de Indicador'!P22&lt;$E$301,0,10-(E$302-'Datos de Indicador'!P22)/(E$302-E$301)*10)),1))</f>
        <v>6.2</v>
      </c>
      <c r="F19" s="189">
        <f t="shared" si="0"/>
        <v>5.8</v>
      </c>
      <c r="G19" s="188">
        <f>IF('Datos de Indicador'!Q22="No dato","x",ROUND(IF('Datos de Indicador'!Q22&gt;G$302,0,IF('Datos de Indicador'!Q22&lt;$G$301,10,(G$302-'Datos de Indicador'!Q22)/(G$302-G$301)*10)),1))</f>
        <v>4.7</v>
      </c>
      <c r="H19" s="188">
        <f>IF('Datos de Indicador'!R22="No dato","x",ROUND(IF('Datos de Indicador'!R22&gt;H$302,10,IF('Datos de Indicador'!R22&lt;$E$301,0,10-(H$302-'Datos de Indicador'!R22)/(H$302-H$301)*10)),1))</f>
        <v>8.3000000000000007</v>
      </c>
      <c r="I19" s="188">
        <f>IF('Datos de Indicador'!S22="No dato","x",ROUND(IF('Datos de Indicador'!S22&gt;I$302,10,IF('Datos de Indicador'!S22&lt;$I$301,0,10-(I$302-'Datos de Indicador'!S22)/(I$302-I$301)*10)),1))</f>
        <v>7.5</v>
      </c>
      <c r="J19" s="189">
        <f t="shared" si="1"/>
        <v>6.8</v>
      </c>
      <c r="K19" s="188">
        <f>IF('Datos de Indicador'!T22="No dato","x",ROUND(IF('Datos de Indicador'!T22&gt;K$302,10,IF('Datos de Indicador'!T22&lt;$K$301,0,10-(K$302-'Datos de Indicador'!T22)/(K$302-K$301)*10)),1))</f>
        <v>5.0999999999999996</v>
      </c>
      <c r="L19" s="188">
        <f>IF('Datos de Indicador'!U22="No dato","x",ROUND(IF('Datos de Indicador'!U22&gt;L$302,10,IF('Datos de Indicador'!U22&lt;$L$301,0,10-(L$302-'Datos de Indicador'!U22)/(L$302-L$301)*10)),1))</f>
        <v>8.1</v>
      </c>
      <c r="M19" s="189">
        <f t="shared" si="2"/>
        <v>6.9</v>
      </c>
      <c r="N19" s="189">
        <f>'Datos de Indicador'!AG22</f>
        <v>10</v>
      </c>
      <c r="O19" s="190">
        <f t="shared" si="3"/>
        <v>7.4</v>
      </c>
      <c r="P19" s="191">
        <f>IF('Datos de Indicador'!V22="No dato","x",IF('Datos de Indicador'!AY22="No dato","x", 'Datos de Indicador'!V22/'Datos de Indicador'!AY22))</f>
        <v>1.5141137401411374E-2</v>
      </c>
      <c r="Q19" s="188">
        <f t="shared" si="4"/>
        <v>10</v>
      </c>
      <c r="R19" s="264">
        <f>IF('Datos de Indicador'!V22="No dato","x",ROUND(IF('Datos de Indicador'!V22&gt;R$302,10,IF('Datos de Indicador'!V22&lt;$R$301,0,10-(R$302-'Datos de Indicador'!V22)/(R$302-R$301)*10)),1))</f>
        <v>10</v>
      </c>
      <c r="S19" s="189">
        <f t="shared" si="5"/>
        <v>10</v>
      </c>
      <c r="T19" s="188">
        <f>IF('Datos de Indicador'!W22="No dato","x",ROUND(IF('Datos de Indicador'!W22&gt;T$302,10,IF('Datos de Indicador'!W22&lt;$T$301,0,10-(T$302-'Datos de Indicador'!W22)/(T$302-T$301)*10)),1))</f>
        <v>2.9</v>
      </c>
      <c r="U19" s="188">
        <f>IF('Datos de Indicador'!X22="No dato","x",ROUND(IF('Datos de Indicador'!X22&gt;U$302,10,IF('Datos de Indicador'!X22&lt;$U$301,0,10-(U$302-'Datos de Indicador'!X22)/(U$302-U$301)*10)),1))</f>
        <v>8.8000000000000007</v>
      </c>
      <c r="V19" s="188">
        <f>IF('Datos de Indicador'!Y22="No dato","x",ROUND(IF('Datos de Indicador'!Y22&gt;V$302,10,IF('Datos de Indicador'!Y22&lt;$V$301,0,10-(V$302-'Datos de Indicador'!Y22)/(V$302-V$301)*10)),1))</f>
        <v>10</v>
      </c>
      <c r="W19" s="188">
        <f>IF('Datos de Indicador'!Z22="No dato","x",ROUND(IF('Datos de Indicador'!Z22&gt;W$302,10,IF('Datos de Indicador'!Z22&lt;$W$301,0,(W$302-'Datos de Indicador'!Z22)/(W$302-W$301)*10)),1))</f>
        <v>0</v>
      </c>
      <c r="X19" s="317">
        <f>IF('Datos de Indicador'!AA22="No dato","x",ROUND(IF('Datos de Indicador'!AA22&gt;X$302,10,IF('Datos de Indicador'!AA22&lt;$X$301,0,10-(X$302-'Datos de Indicador'!AA22)/(X$302-X$301)*10)),1))</f>
        <v>10</v>
      </c>
      <c r="Y19" s="296">
        <f t="shared" si="7"/>
        <v>6.3</v>
      </c>
      <c r="Z19" s="192">
        <f t="shared" si="6"/>
        <v>8.8000000000000007</v>
      </c>
      <c r="AB19" s="250"/>
      <c r="AC19" s="95"/>
      <c r="AD19" s="95"/>
    </row>
    <row r="20" spans="1:30">
      <c r="A20" s="49" t="s">
        <v>184</v>
      </c>
      <c r="B20" s="46" t="s">
        <v>141</v>
      </c>
      <c r="C20" s="160">
        <v>210</v>
      </c>
      <c r="D20" s="188">
        <f>IF('Datos de Indicador'!O23="No dato","x",ROUND(IF('Datos de Indicador'!O23&gt;D$302,0,IF('Datos de Indicador'!O23&lt;$D$301,10,(D$302-'Datos de Indicador'!O23)/(D$302-D$301)*10)),1))</f>
        <v>6.6</v>
      </c>
      <c r="E20" s="188">
        <f>IF('Datos de Indicador'!P23="No dato","x",ROUND(IF('Datos de Indicador'!P23&gt;E$302,10,IF('Datos de Indicador'!P23&lt;$E$301,0,10-(E$302-'Datos de Indicador'!P23)/(E$302-E$301)*10)),1))</f>
        <v>7.9</v>
      </c>
      <c r="F20" s="189">
        <f t="shared" si="0"/>
        <v>7.3</v>
      </c>
      <c r="G20" s="188">
        <f>IF('Datos de Indicador'!Q23="No dato","x",ROUND(IF('Datos de Indicador'!Q23&gt;G$302,0,IF('Datos de Indicador'!Q23&lt;$G$301,10,(G$302-'Datos de Indicador'!Q23)/(G$302-G$301)*10)),1))</f>
        <v>7</v>
      </c>
      <c r="H20" s="188">
        <f>IF('Datos de Indicador'!R23="No dato","x",ROUND(IF('Datos de Indicador'!R23&gt;H$302,10,IF('Datos de Indicador'!R23&lt;$E$301,0,10-(H$302-'Datos de Indicador'!R23)/(H$302-H$301)*10)),1))</f>
        <v>8.4</v>
      </c>
      <c r="I20" s="188">
        <f>IF('Datos de Indicador'!S23="No dato","x",ROUND(IF('Datos de Indicador'!S23&gt;I$302,10,IF('Datos de Indicador'!S23&lt;$I$301,0,10-(I$302-'Datos de Indicador'!S23)/(I$302-I$301)*10)),1))</f>
        <v>9.8000000000000007</v>
      </c>
      <c r="J20" s="189">
        <f t="shared" si="1"/>
        <v>8.4</v>
      </c>
      <c r="K20" s="188">
        <f>IF('Datos de Indicador'!T23="No dato","x",ROUND(IF('Datos de Indicador'!T23&gt;K$302,10,IF('Datos de Indicador'!T23&lt;$K$301,0,10-(K$302-'Datos de Indicador'!T23)/(K$302-K$301)*10)),1))</f>
        <v>5.4</v>
      </c>
      <c r="L20" s="188">
        <f>IF('Datos de Indicador'!U23="No dato","x",ROUND(IF('Datos de Indicador'!U23&gt;L$302,10,IF('Datos de Indicador'!U23&lt;$L$301,0,10-(L$302-'Datos de Indicador'!U23)/(L$302-L$301)*10)),1))</f>
        <v>8.1</v>
      </c>
      <c r="M20" s="189">
        <f t="shared" si="2"/>
        <v>7</v>
      </c>
      <c r="N20" s="189">
        <f>'Datos de Indicador'!AG23</f>
        <v>10</v>
      </c>
      <c r="O20" s="190">
        <f t="shared" si="3"/>
        <v>8.1999999999999993</v>
      </c>
      <c r="P20" s="191">
        <f>IF('Datos de Indicador'!V23="No dato","x",IF('Datos de Indicador'!AY23="No dato","x", 'Datos de Indicador'!V23/'Datos de Indicador'!AY23))</f>
        <v>1.2101626156014714E-2</v>
      </c>
      <c r="Q20" s="188">
        <f t="shared" si="4"/>
        <v>8.1</v>
      </c>
      <c r="R20" s="264">
        <f>IF('Datos de Indicador'!V23="No dato","x",ROUND(IF('Datos de Indicador'!V23&gt;R$302,10,IF('Datos de Indicador'!V23&lt;$R$301,0,10-(R$302-'Datos de Indicador'!V23)/(R$302-R$301)*10)),1))</f>
        <v>8.8000000000000007</v>
      </c>
      <c r="S20" s="189">
        <f t="shared" si="5"/>
        <v>8.5</v>
      </c>
      <c r="T20" s="188">
        <f>IF('Datos de Indicador'!W23="No dato","x",ROUND(IF('Datos de Indicador'!W23&gt;T$302,10,IF('Datos de Indicador'!W23&lt;$T$301,0,10-(T$302-'Datos de Indicador'!W23)/(T$302-T$301)*10)),1))</f>
        <v>3.2</v>
      </c>
      <c r="U20" s="188">
        <f>IF('Datos de Indicador'!X23="No dato","x",ROUND(IF('Datos de Indicador'!X23&gt;U$302,10,IF('Datos de Indicador'!X23&lt;$U$301,0,10-(U$302-'Datos de Indicador'!X23)/(U$302-U$301)*10)),1))</f>
        <v>7.8</v>
      </c>
      <c r="V20" s="188">
        <f>IF('Datos de Indicador'!Y23="No dato","x",ROUND(IF('Datos de Indicador'!Y23&gt;V$302,10,IF('Datos de Indicador'!Y23&lt;$V$301,0,10-(V$302-'Datos de Indicador'!Y23)/(V$302-V$301)*10)),1))</f>
        <v>1.6</v>
      </c>
      <c r="W20" s="188">
        <f>IF('Datos de Indicador'!Z23="No dato","x",ROUND(IF('Datos de Indicador'!Z23&gt;W$302,10,IF('Datos de Indicador'!Z23&lt;$W$301,0,(W$302-'Datos de Indicador'!Z23)/(W$302-W$301)*10)),1))</f>
        <v>2.5</v>
      </c>
      <c r="X20" s="317">
        <f>IF('Datos de Indicador'!AA23="No dato","x",ROUND(IF('Datos de Indicador'!AA23&gt;X$302,10,IF('Datos de Indicador'!AA23&lt;$X$301,0,10-(X$302-'Datos de Indicador'!AA23)/(X$302-X$301)*10)),1))</f>
        <v>10</v>
      </c>
      <c r="Y20" s="296">
        <f t="shared" si="7"/>
        <v>5</v>
      </c>
      <c r="Z20" s="192">
        <f t="shared" si="6"/>
        <v>7.1</v>
      </c>
      <c r="AB20" s="250"/>
      <c r="AC20" s="95"/>
      <c r="AD20" s="95"/>
    </row>
    <row r="21" spans="1:30">
      <c r="A21" s="48" t="s">
        <v>142</v>
      </c>
      <c r="B21" s="46" t="s">
        <v>142</v>
      </c>
      <c r="C21" s="160">
        <v>301</v>
      </c>
      <c r="D21" s="188">
        <f>IF('Datos de Indicador'!O24="No dato","x",ROUND(IF('Datos de Indicador'!O24&gt;D$302,0,IF('Datos de Indicador'!O24&lt;$D$301,10,(D$302-'Datos de Indicador'!O24)/(D$302-D$301)*10)),1))</f>
        <v>5.2</v>
      </c>
      <c r="E21" s="188">
        <f>IF('Datos de Indicador'!P24="No dato","x",ROUND(IF('Datos de Indicador'!P24&gt;E$302,10,IF('Datos de Indicador'!P24&lt;$E$301,0,10-(E$302-'Datos de Indicador'!P24)/(E$302-E$301)*10)),1))</f>
        <v>6.8</v>
      </c>
      <c r="F21" s="189">
        <f t="shared" si="0"/>
        <v>6.1</v>
      </c>
      <c r="G21" s="188">
        <f>IF('Datos de Indicador'!Q24="No dato","x",ROUND(IF('Datos de Indicador'!Q24&gt;G$302,0,IF('Datos de Indicador'!Q24&lt;$G$301,10,(G$302-'Datos de Indicador'!Q24)/(G$302-G$301)*10)),1))</f>
        <v>2.8</v>
      </c>
      <c r="H21" s="188">
        <f>IF('Datos de Indicador'!R24="No dato","x",ROUND(IF('Datos de Indicador'!R24&gt;H$302,10,IF('Datos de Indicador'!R24&lt;$E$301,0,10-(H$302-'Datos de Indicador'!R24)/(H$302-H$301)*10)),1))</f>
        <v>7.6</v>
      </c>
      <c r="I21" s="188">
        <f>IF('Datos de Indicador'!S24="No dato","x",ROUND(IF('Datos de Indicador'!S24&gt;I$302,10,IF('Datos de Indicador'!S24&lt;$I$301,0,10-(I$302-'Datos de Indicador'!S24)/(I$302-I$301)*10)),1))</f>
        <v>8.1</v>
      </c>
      <c r="J21" s="189">
        <f t="shared" si="1"/>
        <v>6.2</v>
      </c>
      <c r="K21" s="188">
        <f>IF('Datos de Indicador'!T24="No dato","x",ROUND(IF('Datos de Indicador'!T24&gt;K$302,10,IF('Datos de Indicador'!T24&lt;$K$301,0,10-(K$302-'Datos de Indicador'!T24)/(K$302-K$301)*10)),1))</f>
        <v>4.0999999999999996</v>
      </c>
      <c r="L21" s="188">
        <f>IF('Datos de Indicador'!U24="No dato","x",ROUND(IF('Datos de Indicador'!U24&gt;L$302,10,IF('Datos de Indicador'!U24&lt;$L$301,0,10-(L$302-'Datos de Indicador'!U24)/(L$302-L$301)*10)),1))</f>
        <v>7.7</v>
      </c>
      <c r="M21" s="189">
        <f t="shared" si="2"/>
        <v>6.2</v>
      </c>
      <c r="N21" s="189">
        <f>'Datos de Indicador'!AG24</f>
        <v>10</v>
      </c>
      <c r="O21" s="190">
        <f t="shared" si="3"/>
        <v>7.1</v>
      </c>
      <c r="P21" s="191">
        <f>IF('Datos de Indicador'!V24="No dato","x",IF('Datos de Indicador'!AY24="No dato","x", 'Datos de Indicador'!V24/'Datos de Indicador'!AY24))</f>
        <v>6.239259240259574E-3</v>
      </c>
      <c r="Q21" s="188">
        <f t="shared" si="4"/>
        <v>4.2</v>
      </c>
      <c r="R21" s="264">
        <f>IF('Datos de Indicador'!V24="No dato","x",ROUND(IF('Datos de Indicador'!V24&gt;R$302,10,IF('Datos de Indicador'!V24&lt;$R$301,0,10-(R$302-'Datos de Indicador'!V24)/(R$302-R$301)*10)),1))</f>
        <v>10</v>
      </c>
      <c r="S21" s="189">
        <f t="shared" si="5"/>
        <v>8.3000000000000007</v>
      </c>
      <c r="T21" s="188">
        <f>IF('Datos de Indicador'!W24="No dato","x",ROUND(IF('Datos de Indicador'!W24&gt;T$302,10,IF('Datos de Indicador'!W24&lt;$T$301,0,10-(T$302-'Datos de Indicador'!W24)/(T$302-T$301)*10)),1))</f>
        <v>3.7</v>
      </c>
      <c r="U21" s="188">
        <f>IF('Datos de Indicador'!X24="No dato","x",ROUND(IF('Datos de Indicador'!X24&gt;U$302,10,IF('Datos de Indicador'!X24&lt;$U$301,0,10-(U$302-'Datos de Indicador'!X24)/(U$302-U$301)*10)),1))</f>
        <v>9.1999999999999993</v>
      </c>
      <c r="V21" s="188">
        <f>IF('Datos de Indicador'!Y24="No dato","x",ROUND(IF('Datos de Indicador'!Y24&gt;V$302,10,IF('Datos de Indicador'!Y24&lt;$V$301,0,10-(V$302-'Datos de Indicador'!Y24)/(V$302-V$301)*10)),1))</f>
        <v>8.5</v>
      </c>
      <c r="W21" s="188">
        <f>IF('Datos de Indicador'!Z24="No dato","x",ROUND(IF('Datos de Indicador'!Z24&gt;W$302,10,IF('Datos de Indicador'!Z24&lt;$W$301,0,(W$302-'Datos de Indicador'!Z24)/(W$302-W$301)*10)),1))</f>
        <v>0</v>
      </c>
      <c r="X21" s="317">
        <f>IF('Datos de Indicador'!AA24="No dato","x",ROUND(IF('Datos de Indicador'!AA24&gt;X$302,10,IF('Datos de Indicador'!AA24&lt;$X$301,0,10-(X$302-'Datos de Indicador'!AA24)/(X$302-X$301)*10)),1))</f>
        <v>10</v>
      </c>
      <c r="Y21" s="296">
        <f t="shared" si="7"/>
        <v>6.3</v>
      </c>
      <c r="Z21" s="192">
        <f t="shared" si="6"/>
        <v>7.4</v>
      </c>
      <c r="AB21" s="250"/>
      <c r="AC21" s="95"/>
      <c r="AD21" s="95"/>
    </row>
    <row r="22" spans="1:30">
      <c r="A22" s="48" t="s">
        <v>142</v>
      </c>
      <c r="B22" s="46" t="s">
        <v>143</v>
      </c>
      <c r="C22" s="160">
        <v>302</v>
      </c>
      <c r="D22" s="188">
        <f>IF('Datos de Indicador'!O25="No dato","x",ROUND(IF('Datos de Indicador'!O25&gt;D$302,0,IF('Datos de Indicador'!O25&lt;$D$301,10,(D$302-'Datos de Indicador'!O25)/(D$302-D$301)*10)),1))</f>
        <v>5.9</v>
      </c>
      <c r="E22" s="188">
        <f>IF('Datos de Indicador'!P25="No dato","x",ROUND(IF('Datos de Indicador'!P25&gt;E$302,10,IF('Datos de Indicador'!P25&lt;$E$301,0,10-(E$302-'Datos de Indicador'!P25)/(E$302-E$301)*10)),1))</f>
        <v>5.9</v>
      </c>
      <c r="F22" s="189">
        <f t="shared" si="0"/>
        <v>5.9</v>
      </c>
      <c r="G22" s="188">
        <f>IF('Datos de Indicador'!Q25="No dato","x",ROUND(IF('Datos de Indicador'!Q25&gt;G$302,0,IF('Datos de Indicador'!Q25&lt;$G$301,10,(G$302-'Datos de Indicador'!Q25)/(G$302-G$301)*10)),1))</f>
        <v>5.3</v>
      </c>
      <c r="H22" s="188">
        <f>IF('Datos de Indicador'!R25="No dato","x",ROUND(IF('Datos de Indicador'!R25&gt;H$302,10,IF('Datos de Indicador'!R25&lt;$E$301,0,10-(H$302-'Datos de Indicador'!R25)/(H$302-H$301)*10)),1))</f>
        <v>7</v>
      </c>
      <c r="I22" s="188">
        <f>IF('Datos de Indicador'!S25="No dato","x",ROUND(IF('Datos de Indicador'!S25&gt;I$302,10,IF('Datos de Indicador'!S25&lt;$I$301,0,10-(I$302-'Datos de Indicador'!S25)/(I$302-I$301)*10)),1))</f>
        <v>7.7</v>
      </c>
      <c r="J22" s="189">
        <f t="shared" si="1"/>
        <v>6.7</v>
      </c>
      <c r="K22" s="188">
        <f>IF('Datos de Indicador'!T25="No dato","x",ROUND(IF('Datos de Indicador'!T25&gt;K$302,10,IF('Datos de Indicador'!T25&lt;$K$301,0,10-(K$302-'Datos de Indicador'!T25)/(K$302-K$301)*10)),1))</f>
        <v>2.8</v>
      </c>
      <c r="L22" s="188">
        <f>IF('Datos de Indicador'!U25="No dato","x",ROUND(IF('Datos de Indicador'!U25&gt;L$302,10,IF('Datos de Indicador'!U25&lt;$L$301,0,10-(L$302-'Datos de Indicador'!U25)/(L$302-L$301)*10)),1))</f>
        <v>8.1</v>
      </c>
      <c r="M22" s="189">
        <f t="shared" si="2"/>
        <v>6.1</v>
      </c>
      <c r="N22" s="189">
        <f>'Datos de Indicador'!AG25</f>
        <v>10</v>
      </c>
      <c r="O22" s="190">
        <f t="shared" si="3"/>
        <v>7.2</v>
      </c>
      <c r="P22" s="191">
        <f>IF('Datos de Indicador'!V25="No dato","x",IF('Datos de Indicador'!AY25="No dato","x", 'Datos de Indicador'!V25/'Datos de Indicador'!AY25))</f>
        <v>4.318162190171863E-3</v>
      </c>
      <c r="Q22" s="188">
        <f t="shared" si="4"/>
        <v>2.9</v>
      </c>
      <c r="R22" s="264">
        <f>IF('Datos de Indicador'!V25="No dato","x",ROUND(IF('Datos de Indicador'!V25&gt;R$302,10,IF('Datos de Indicador'!V25&lt;$R$301,0,10-(R$302-'Datos de Indicador'!V25)/(R$302-R$301)*10)),1))</f>
        <v>1.2</v>
      </c>
      <c r="S22" s="189">
        <f t="shared" si="5"/>
        <v>2.1</v>
      </c>
      <c r="T22" s="188">
        <f>IF('Datos de Indicador'!W25="No dato","x",ROUND(IF('Datos de Indicador'!W25&gt;T$302,10,IF('Datos de Indicador'!W25&lt;$T$301,0,10-(T$302-'Datos de Indicador'!W25)/(T$302-T$301)*10)),1))</f>
        <v>3.1</v>
      </c>
      <c r="U22" s="188">
        <f>IF('Datos de Indicador'!X25="No dato","x",ROUND(IF('Datos de Indicador'!X25&gt;U$302,10,IF('Datos de Indicador'!X25&lt;$U$301,0,10-(U$302-'Datos de Indicador'!X25)/(U$302-U$301)*10)),1))</f>
        <v>7.1</v>
      </c>
      <c r="V22" s="188">
        <f>IF('Datos de Indicador'!Y25="No dato","x",ROUND(IF('Datos de Indicador'!Y25&gt;V$302,10,IF('Datos de Indicador'!Y25&lt;$V$301,0,10-(V$302-'Datos de Indicador'!Y25)/(V$302-V$301)*10)),1))</f>
        <v>0.4</v>
      </c>
      <c r="W22" s="188">
        <f>IF('Datos de Indicador'!Z25="No dato","x",ROUND(IF('Datos de Indicador'!Z25&gt;W$302,10,IF('Datos de Indicador'!Z25&lt;$W$301,0,(W$302-'Datos de Indicador'!Z25)/(W$302-W$301)*10)),1))</f>
        <v>0</v>
      </c>
      <c r="X22" s="317">
        <f>IF('Datos de Indicador'!AA25="No dato","x",ROUND(IF('Datos de Indicador'!AA25&gt;X$302,10,IF('Datos de Indicador'!AA25&lt;$X$301,0,10-(X$302-'Datos de Indicador'!AA25)/(X$302-X$301)*10)),1))</f>
        <v>10</v>
      </c>
      <c r="Y22" s="296">
        <f t="shared" si="7"/>
        <v>4.0999999999999996</v>
      </c>
      <c r="Z22" s="192">
        <f t="shared" si="6"/>
        <v>3.2</v>
      </c>
      <c r="AB22" s="250"/>
      <c r="AC22" s="95"/>
      <c r="AD22" s="95"/>
    </row>
    <row r="23" spans="1:30">
      <c r="A23" s="48" t="s">
        <v>142</v>
      </c>
      <c r="B23" s="46" t="s">
        <v>144</v>
      </c>
      <c r="C23" s="160">
        <v>303</v>
      </c>
      <c r="D23" s="188">
        <f>IF('Datos de Indicador'!O26="No dato","x",ROUND(IF('Datos de Indicador'!O26&gt;D$302,0,IF('Datos de Indicador'!O26&lt;$D$301,10,(D$302-'Datos de Indicador'!O26)/(D$302-D$301)*10)),1))</f>
        <v>7.8</v>
      </c>
      <c r="E23" s="188">
        <f>IF('Datos de Indicador'!P26="No dato","x",ROUND(IF('Datos de Indicador'!P26&gt;E$302,10,IF('Datos de Indicador'!P26&lt;$E$301,0,10-(E$302-'Datos de Indicador'!P26)/(E$302-E$301)*10)),1))</f>
        <v>8.1</v>
      </c>
      <c r="F23" s="189">
        <f t="shared" si="0"/>
        <v>8</v>
      </c>
      <c r="G23" s="188">
        <f>IF('Datos de Indicador'!Q26="No dato","x",ROUND(IF('Datos de Indicador'!Q26&gt;G$302,0,IF('Datos de Indicador'!Q26&lt;$G$301,10,(G$302-'Datos de Indicador'!Q26)/(G$302-G$301)*10)),1))</f>
        <v>8.3000000000000007</v>
      </c>
      <c r="H23" s="188">
        <f>IF('Datos de Indicador'!R26="No dato","x",ROUND(IF('Datos de Indicador'!R26&gt;H$302,10,IF('Datos de Indicador'!R26&lt;$E$301,0,10-(H$302-'Datos de Indicador'!R26)/(H$302-H$301)*10)),1))</f>
        <v>6</v>
      </c>
      <c r="I23" s="188">
        <f>IF('Datos de Indicador'!S26="No dato","x",ROUND(IF('Datos de Indicador'!S26&gt;I$302,10,IF('Datos de Indicador'!S26&lt;$I$301,0,10-(I$302-'Datos de Indicador'!S26)/(I$302-I$301)*10)),1))</f>
        <v>10</v>
      </c>
      <c r="J23" s="189">
        <f t="shared" si="1"/>
        <v>8.1</v>
      </c>
      <c r="K23" s="188">
        <f>IF('Datos de Indicador'!T26="No dato","x",ROUND(IF('Datos de Indicador'!T26&gt;K$302,10,IF('Datos de Indicador'!T26&lt;$K$301,0,10-(K$302-'Datos de Indicador'!T26)/(K$302-K$301)*10)),1))</f>
        <v>7.1</v>
      </c>
      <c r="L23" s="188">
        <f>IF('Datos de Indicador'!U26="No dato","x",ROUND(IF('Datos de Indicador'!U26&gt;L$302,10,IF('Datos de Indicador'!U26&lt;$L$301,0,10-(L$302-'Datos de Indicador'!U26)/(L$302-L$301)*10)),1))</f>
        <v>7.8</v>
      </c>
      <c r="M23" s="189">
        <f t="shared" si="2"/>
        <v>7.5</v>
      </c>
      <c r="N23" s="189">
        <f>'Datos de Indicador'!AG26</f>
        <v>10</v>
      </c>
      <c r="O23" s="190">
        <f t="shared" si="3"/>
        <v>8.4</v>
      </c>
      <c r="P23" s="191">
        <f>IF('Datos de Indicador'!V26="No dato","x",IF('Datos de Indicador'!AY26="No dato","x", 'Datos de Indicador'!V26/'Datos de Indicador'!AY26))</f>
        <v>5.8982631081565488E-3</v>
      </c>
      <c r="Q23" s="188">
        <f t="shared" si="4"/>
        <v>3.9</v>
      </c>
      <c r="R23" s="264">
        <f>IF('Datos de Indicador'!V26="No dato","x",ROUND(IF('Datos de Indicador'!V26&gt;R$302,10,IF('Datos de Indicador'!V26&lt;$R$301,0,10-(R$302-'Datos de Indicador'!V26)/(R$302-R$301)*10)),1))</f>
        <v>4.5</v>
      </c>
      <c r="S23" s="189">
        <f t="shared" si="5"/>
        <v>4.2</v>
      </c>
      <c r="T23" s="188">
        <f>IF('Datos de Indicador'!W26="No dato","x",ROUND(IF('Datos de Indicador'!W26&gt;T$302,10,IF('Datos de Indicador'!W26&lt;$T$301,0,10-(T$302-'Datos de Indicador'!W26)/(T$302-T$301)*10)),1))</f>
        <v>3.3</v>
      </c>
      <c r="U23" s="188">
        <f>IF('Datos de Indicador'!X26="No dato","x",ROUND(IF('Datos de Indicador'!X26&gt;U$302,10,IF('Datos de Indicador'!X26&lt;$U$301,0,10-(U$302-'Datos de Indicador'!X26)/(U$302-U$301)*10)),1))</f>
        <v>10</v>
      </c>
      <c r="V23" s="188">
        <f>IF('Datos de Indicador'!Y26="No dato","x",ROUND(IF('Datos de Indicador'!Y26&gt;V$302,10,IF('Datos de Indicador'!Y26&lt;$V$301,0,10-(V$302-'Datos de Indicador'!Y26)/(V$302-V$301)*10)),1))</f>
        <v>1.9</v>
      </c>
      <c r="W23" s="188">
        <f>IF('Datos de Indicador'!Z26="No dato","x",ROUND(IF('Datos de Indicador'!Z26&gt;W$302,10,IF('Datos de Indicador'!Z26&lt;$W$301,0,(W$302-'Datos de Indicador'!Z26)/(W$302-W$301)*10)),1))</f>
        <v>7.5</v>
      </c>
      <c r="X23" s="317">
        <f>IF('Datos de Indicador'!AA26="No dato","x",ROUND(IF('Datos de Indicador'!AA26&gt;X$302,10,IF('Datos de Indicador'!AA26&lt;$X$301,0,10-(X$302-'Datos de Indicador'!AA26)/(X$302-X$301)*10)),1))</f>
        <v>3.4</v>
      </c>
      <c r="Y23" s="296">
        <f t="shared" si="7"/>
        <v>5.2</v>
      </c>
      <c r="Z23" s="192">
        <f t="shared" si="6"/>
        <v>4.7</v>
      </c>
      <c r="AB23" s="250"/>
      <c r="AC23" s="95"/>
      <c r="AD23" s="95"/>
    </row>
    <row r="24" spans="1:30">
      <c r="A24" s="48" t="s">
        <v>142</v>
      </c>
      <c r="B24" s="46" t="s">
        <v>145</v>
      </c>
      <c r="C24" s="160">
        <v>304</v>
      </c>
      <c r="D24" s="188">
        <f>IF('Datos de Indicador'!O27="No dato","x",ROUND(IF('Datos de Indicador'!O27&gt;D$302,0,IF('Datos de Indicador'!O27&lt;$D$301,10,(D$302-'Datos de Indicador'!O27)/(D$302-D$301)*10)),1))</f>
        <v>7.2</v>
      </c>
      <c r="E24" s="188">
        <f>IF('Datos de Indicador'!P27="No dato","x",ROUND(IF('Datos de Indicador'!P27&gt;E$302,10,IF('Datos de Indicador'!P27&lt;$E$301,0,10-(E$302-'Datos de Indicador'!P27)/(E$302-E$301)*10)),1))</f>
        <v>8.3000000000000007</v>
      </c>
      <c r="F24" s="189">
        <f t="shared" si="0"/>
        <v>7.8</v>
      </c>
      <c r="G24" s="188">
        <f>IF('Datos de Indicador'!Q27="No dato","x",ROUND(IF('Datos de Indicador'!Q27&gt;G$302,0,IF('Datos de Indicador'!Q27&lt;$G$301,10,(G$302-'Datos de Indicador'!Q27)/(G$302-G$301)*10)),1))</f>
        <v>8.8000000000000007</v>
      </c>
      <c r="H24" s="188">
        <f>IF('Datos de Indicador'!R27="No dato","x",ROUND(IF('Datos de Indicador'!R27&gt;H$302,10,IF('Datos de Indicador'!R27&lt;$E$301,0,10-(H$302-'Datos de Indicador'!R27)/(H$302-H$301)*10)),1))</f>
        <v>7</v>
      </c>
      <c r="I24" s="188">
        <f>IF('Datos de Indicador'!S27="No dato","x",ROUND(IF('Datos de Indicador'!S27&gt;I$302,10,IF('Datos de Indicador'!S27&lt;$I$301,0,10-(I$302-'Datos de Indicador'!S27)/(I$302-I$301)*10)),1))</f>
        <v>9.6</v>
      </c>
      <c r="J24" s="189">
        <f t="shared" si="1"/>
        <v>8.5</v>
      </c>
      <c r="K24" s="188">
        <f>IF('Datos de Indicador'!T27="No dato","x",ROUND(IF('Datos de Indicador'!T27&gt;K$302,10,IF('Datos de Indicador'!T27&lt;$K$301,0,10-(K$302-'Datos de Indicador'!T27)/(K$302-K$301)*10)),1))</f>
        <v>5.9</v>
      </c>
      <c r="L24" s="188">
        <f>IF('Datos de Indicador'!U27="No dato","x",ROUND(IF('Datos de Indicador'!U27&gt;L$302,10,IF('Datos de Indicador'!U27&lt;$L$301,0,10-(L$302-'Datos de Indicador'!U27)/(L$302-L$301)*10)),1))</f>
        <v>7.7</v>
      </c>
      <c r="M24" s="189">
        <f t="shared" si="2"/>
        <v>6.9</v>
      </c>
      <c r="N24" s="189">
        <f>'Datos de Indicador'!AG27</f>
        <v>4</v>
      </c>
      <c r="O24" s="190">
        <f t="shared" si="3"/>
        <v>6.8</v>
      </c>
      <c r="P24" s="191">
        <f>IF('Datos de Indicador'!V27="No dato","x",IF('Datos de Indicador'!AY27="No dato","x", 'Datos de Indicador'!V27/'Datos de Indicador'!AY27))</f>
        <v>8.1836139591759949E-3</v>
      </c>
      <c r="Q24" s="188">
        <f t="shared" si="4"/>
        <v>5.5</v>
      </c>
      <c r="R24" s="264">
        <f>IF('Datos de Indicador'!V27="No dato","x",ROUND(IF('Datos de Indicador'!V27&gt;R$302,10,IF('Datos de Indicador'!V27&lt;$R$301,0,10-(R$302-'Datos de Indicador'!V27)/(R$302-R$301)*10)),1))</f>
        <v>4.3</v>
      </c>
      <c r="S24" s="189">
        <f t="shared" si="5"/>
        <v>4.9000000000000004</v>
      </c>
      <c r="T24" s="188">
        <f>IF('Datos de Indicador'!W27="No dato","x",ROUND(IF('Datos de Indicador'!W27&gt;T$302,10,IF('Datos de Indicador'!W27&lt;$T$301,0,10-(T$302-'Datos de Indicador'!W27)/(T$302-T$301)*10)),1))</f>
        <v>4.9000000000000004</v>
      </c>
      <c r="U24" s="188">
        <f>IF('Datos de Indicador'!X27="No dato","x",ROUND(IF('Datos de Indicador'!X27&gt;U$302,10,IF('Datos de Indicador'!X27&lt;$U$301,0,10-(U$302-'Datos de Indicador'!X27)/(U$302-U$301)*10)),1))</f>
        <v>10</v>
      </c>
      <c r="V24" s="188">
        <f>IF('Datos de Indicador'!Y27="No dato","x",ROUND(IF('Datos de Indicador'!Y27&gt;V$302,10,IF('Datos de Indicador'!Y27&lt;$V$301,0,10-(V$302-'Datos de Indicador'!Y27)/(V$302-V$301)*10)),1))</f>
        <v>1.7</v>
      </c>
      <c r="W24" s="188">
        <f>IF('Datos de Indicador'!Z27="No dato","x",ROUND(IF('Datos de Indicador'!Z27&gt;W$302,10,IF('Datos de Indicador'!Z27&lt;$W$301,0,(W$302-'Datos de Indicador'!Z27)/(W$302-W$301)*10)),1))</f>
        <v>7.5</v>
      </c>
      <c r="X24" s="317">
        <f>IF('Datos de Indicador'!AA27="No dato","x",ROUND(IF('Datos de Indicador'!AA27&gt;X$302,10,IF('Datos de Indicador'!AA27&lt;$X$301,0,10-(X$302-'Datos de Indicador'!AA27)/(X$302-X$301)*10)),1))</f>
        <v>7.7</v>
      </c>
      <c r="Y24" s="296">
        <f t="shared" si="7"/>
        <v>6.4</v>
      </c>
      <c r="Z24" s="192">
        <f t="shared" si="6"/>
        <v>5.7</v>
      </c>
      <c r="AB24" s="250"/>
      <c r="AC24" s="95"/>
      <c r="AD24" s="95"/>
    </row>
    <row r="25" spans="1:30">
      <c r="A25" s="48" t="s">
        <v>142</v>
      </c>
      <c r="B25" s="46" t="s">
        <v>146</v>
      </c>
      <c r="C25" s="160">
        <v>305</v>
      </c>
      <c r="D25" s="188">
        <f>IF('Datos de Indicador'!O28="No dato","x",ROUND(IF('Datos de Indicador'!O28&gt;D$302,0,IF('Datos de Indicador'!O28&lt;$D$301,10,(D$302-'Datos de Indicador'!O28)/(D$302-D$301)*10)),1))</f>
        <v>6.3</v>
      </c>
      <c r="E25" s="188">
        <f>IF('Datos de Indicador'!P28="No dato","x",ROUND(IF('Datos de Indicador'!P28&gt;E$302,10,IF('Datos de Indicador'!P28&lt;$E$301,0,10-(E$302-'Datos de Indicador'!P28)/(E$302-E$301)*10)),1))</f>
        <v>6.3</v>
      </c>
      <c r="F25" s="189">
        <f t="shared" si="0"/>
        <v>6.3</v>
      </c>
      <c r="G25" s="188">
        <f>IF('Datos de Indicador'!Q28="No dato","x",ROUND(IF('Datos de Indicador'!Q28&gt;G$302,0,IF('Datos de Indicador'!Q28&lt;$G$301,10,(G$302-'Datos de Indicador'!Q28)/(G$302-G$301)*10)),1))</f>
        <v>8.5</v>
      </c>
      <c r="H25" s="188">
        <f>IF('Datos de Indicador'!R28="No dato","x",ROUND(IF('Datos de Indicador'!R28&gt;H$302,10,IF('Datos de Indicador'!R28&lt;$E$301,0,10-(H$302-'Datos de Indicador'!R28)/(H$302-H$301)*10)),1))</f>
        <v>5.5</v>
      </c>
      <c r="I25" s="188" t="str">
        <f>IF('Datos de Indicador'!S28="No dato","x",ROUND(IF('Datos de Indicador'!S28&gt;I$302,10,IF('Datos de Indicador'!S28&lt;$I$301,0,10-(I$302-'Datos de Indicador'!S28)/(I$302-I$301)*10)),1))</f>
        <v>x</v>
      </c>
      <c r="J25" s="189">
        <f t="shared" si="1"/>
        <v>7</v>
      </c>
      <c r="K25" s="188">
        <f>IF('Datos de Indicador'!T28="No dato","x",ROUND(IF('Datos de Indicador'!T28&gt;K$302,10,IF('Datos de Indicador'!T28&lt;$K$301,0,10-(K$302-'Datos de Indicador'!T28)/(K$302-K$301)*10)),1))</f>
        <v>2.9</v>
      </c>
      <c r="L25" s="188">
        <f>IF('Datos de Indicador'!U28="No dato","x",ROUND(IF('Datos de Indicador'!U28&gt;L$302,10,IF('Datos de Indicador'!U28&lt;$L$301,0,10-(L$302-'Datos de Indicador'!U28)/(L$302-L$301)*10)),1))</f>
        <v>8.1</v>
      </c>
      <c r="M25" s="189">
        <f t="shared" si="2"/>
        <v>6.1</v>
      </c>
      <c r="N25" s="189">
        <f>'Datos de Indicador'!AG28</f>
        <v>10</v>
      </c>
      <c r="O25" s="190">
        <f t="shared" si="3"/>
        <v>7.4</v>
      </c>
      <c r="P25" s="191">
        <f>IF('Datos de Indicador'!V28="No dato","x",IF('Datos de Indicador'!AY28="No dato","x", 'Datos de Indicador'!V28/'Datos de Indicador'!AY28))</f>
        <v>2.1770682148040637E-3</v>
      </c>
      <c r="Q25" s="188">
        <f t="shared" si="4"/>
        <v>1.5</v>
      </c>
      <c r="R25" s="264">
        <f>IF('Datos de Indicador'!V28="No dato","x",ROUND(IF('Datos de Indicador'!V28&gt;R$302,10,IF('Datos de Indicador'!V28&lt;$R$301,0,10-(R$302-'Datos de Indicador'!V28)/(R$302-R$301)*10)),1))</f>
        <v>0.1</v>
      </c>
      <c r="S25" s="189">
        <f t="shared" si="5"/>
        <v>0.8</v>
      </c>
      <c r="T25" s="188">
        <f>IF('Datos de Indicador'!W28="No dato","x",ROUND(IF('Datos de Indicador'!W28&gt;T$302,10,IF('Datos de Indicador'!W28&lt;$T$301,0,10-(T$302-'Datos de Indicador'!W28)/(T$302-T$301)*10)),1))</f>
        <v>2.4</v>
      </c>
      <c r="U25" s="188">
        <f>IF('Datos de Indicador'!X28="No dato","x",ROUND(IF('Datos de Indicador'!X28&gt;U$302,10,IF('Datos de Indicador'!X28&lt;$U$301,0,10-(U$302-'Datos de Indicador'!X28)/(U$302-U$301)*10)),1))</f>
        <v>7.4</v>
      </c>
      <c r="V25" s="188" t="str">
        <f>IF('Datos de Indicador'!Y28="No dato","x",ROUND(IF('Datos de Indicador'!Y28&gt;V$302,10,IF('Datos de Indicador'!Y28&lt;$V$301,0,10-(V$302-'Datos de Indicador'!Y28)/(V$302-V$301)*10)),1))</f>
        <v>x</v>
      </c>
      <c r="W25" s="188">
        <f>IF('Datos de Indicador'!Z28="No dato","x",ROUND(IF('Datos de Indicador'!Z28&gt;W$302,10,IF('Datos de Indicador'!Z28&lt;$W$301,0,(W$302-'Datos de Indicador'!Z28)/(W$302-W$301)*10)),1))</f>
        <v>2.5</v>
      </c>
      <c r="X25" s="317">
        <f>IF('Datos de Indicador'!AA28="No dato","x",ROUND(IF('Datos de Indicador'!AA28&gt;X$302,10,IF('Datos de Indicador'!AA28&lt;$X$301,0,10-(X$302-'Datos de Indicador'!AA28)/(X$302-X$301)*10)),1))</f>
        <v>10</v>
      </c>
      <c r="Y25" s="296">
        <f t="shared" si="7"/>
        <v>5.6</v>
      </c>
      <c r="Z25" s="192">
        <f t="shared" si="6"/>
        <v>3.6</v>
      </c>
      <c r="AB25" s="250"/>
      <c r="AC25" s="95"/>
      <c r="AD25" s="95"/>
    </row>
    <row r="26" spans="1:30">
      <c r="A26" s="48" t="s">
        <v>142</v>
      </c>
      <c r="B26" s="46" t="s">
        <v>147</v>
      </c>
      <c r="C26" s="160">
        <v>306</v>
      </c>
      <c r="D26" s="188">
        <f>IF('Datos de Indicador'!O29="No dato","x",ROUND(IF('Datos de Indicador'!O29&gt;D$302,0,IF('Datos de Indicador'!O29&lt;$D$301,10,(D$302-'Datos de Indicador'!O29)/(D$302-D$301)*10)),1))</f>
        <v>6.5</v>
      </c>
      <c r="E26" s="188">
        <f>IF('Datos de Indicador'!P29="No dato","x",ROUND(IF('Datos de Indicador'!P29&gt;E$302,10,IF('Datos de Indicador'!P29&lt;$E$301,0,10-(E$302-'Datos de Indicador'!P29)/(E$302-E$301)*10)),1))</f>
        <v>7.2</v>
      </c>
      <c r="F26" s="189">
        <f t="shared" si="0"/>
        <v>6.9</v>
      </c>
      <c r="G26" s="188">
        <f>IF('Datos de Indicador'!Q29="No dato","x",ROUND(IF('Datos de Indicador'!Q29&gt;G$302,0,IF('Datos de Indicador'!Q29&lt;$G$301,10,(G$302-'Datos de Indicador'!Q29)/(G$302-G$301)*10)),1))</f>
        <v>7.2</v>
      </c>
      <c r="H26" s="188">
        <f>IF('Datos de Indicador'!R29="No dato","x",ROUND(IF('Datos de Indicador'!R29&gt;H$302,10,IF('Datos de Indicador'!R29&lt;$E$301,0,10-(H$302-'Datos de Indicador'!R29)/(H$302-H$301)*10)),1))</f>
        <v>6.9</v>
      </c>
      <c r="I26" s="188">
        <f>IF('Datos de Indicador'!S29="No dato","x",ROUND(IF('Datos de Indicador'!S29&gt;I$302,10,IF('Datos de Indicador'!S29&lt;$I$301,0,10-(I$302-'Datos de Indicador'!S29)/(I$302-I$301)*10)),1))</f>
        <v>7.9</v>
      </c>
      <c r="J26" s="189">
        <f t="shared" si="1"/>
        <v>7.3</v>
      </c>
      <c r="K26" s="188">
        <f>IF('Datos de Indicador'!T29="No dato","x",ROUND(IF('Datos de Indicador'!T29&gt;K$302,10,IF('Datos de Indicador'!T29&lt;$K$301,0,10-(K$302-'Datos de Indicador'!T29)/(K$302-K$301)*10)),1))</f>
        <v>6.2</v>
      </c>
      <c r="L26" s="188">
        <f>IF('Datos de Indicador'!U29="No dato","x",ROUND(IF('Datos de Indicador'!U29&gt;L$302,10,IF('Datos de Indicador'!U29&lt;$L$301,0,10-(L$302-'Datos de Indicador'!U29)/(L$302-L$301)*10)),1))</f>
        <v>8.1999999999999993</v>
      </c>
      <c r="M26" s="189">
        <f t="shared" si="2"/>
        <v>7.3</v>
      </c>
      <c r="N26" s="189">
        <f>'Datos de Indicador'!AG29</f>
        <v>6</v>
      </c>
      <c r="O26" s="190">
        <f t="shared" si="3"/>
        <v>6.9</v>
      </c>
      <c r="P26" s="191">
        <f>IF('Datos de Indicador'!V29="No dato","x",IF('Datos de Indicador'!AY29="No dato","x", 'Datos de Indicador'!V29/'Datos de Indicador'!AY29))</f>
        <v>1.2295674815564877E-2</v>
      </c>
      <c r="Q26" s="188">
        <f t="shared" si="4"/>
        <v>8.1999999999999993</v>
      </c>
      <c r="R26" s="264">
        <f>IF('Datos de Indicador'!V29="No dato","x",ROUND(IF('Datos de Indicador'!V29&gt;R$302,10,IF('Datos de Indicador'!V29&lt;$R$301,0,10-(R$302-'Datos de Indicador'!V29)/(R$302-R$301)*10)),1))</f>
        <v>8.5</v>
      </c>
      <c r="S26" s="189">
        <f t="shared" si="5"/>
        <v>8.4</v>
      </c>
      <c r="T26" s="188">
        <f>IF('Datos de Indicador'!W29="No dato","x",ROUND(IF('Datos de Indicador'!W29&gt;T$302,10,IF('Datos de Indicador'!W29&lt;$T$301,0,10-(T$302-'Datos de Indicador'!W29)/(T$302-T$301)*10)),1))</f>
        <v>3</v>
      </c>
      <c r="U26" s="188">
        <f>IF('Datos de Indicador'!X29="No dato","x",ROUND(IF('Datos de Indicador'!X29&gt;U$302,10,IF('Datos de Indicador'!X29&lt;$U$301,0,10-(U$302-'Datos de Indicador'!X29)/(U$302-U$301)*10)),1))</f>
        <v>10</v>
      </c>
      <c r="V26" s="188">
        <f>IF('Datos de Indicador'!Y29="No dato","x",ROUND(IF('Datos de Indicador'!Y29&gt;V$302,10,IF('Datos de Indicador'!Y29&lt;$V$301,0,10-(V$302-'Datos de Indicador'!Y29)/(V$302-V$301)*10)),1))</f>
        <v>4.0999999999999996</v>
      </c>
      <c r="W26" s="188">
        <f>IF('Datos de Indicador'!Z29="No dato","x",ROUND(IF('Datos de Indicador'!Z29&gt;W$302,10,IF('Datos de Indicador'!Z29&lt;$W$301,0,(W$302-'Datos de Indicador'!Z29)/(W$302-W$301)*10)),1))</f>
        <v>5</v>
      </c>
      <c r="X26" s="317">
        <f>IF('Datos de Indicador'!AA29="No dato","x",ROUND(IF('Datos de Indicador'!AA29&gt;X$302,10,IF('Datos de Indicador'!AA29&lt;$X$301,0,10-(X$302-'Datos de Indicador'!AA29)/(X$302-X$301)*10)),1))</f>
        <v>10</v>
      </c>
      <c r="Y26" s="296">
        <f t="shared" si="7"/>
        <v>6.4</v>
      </c>
      <c r="Z26" s="192">
        <f t="shared" si="6"/>
        <v>7.5</v>
      </c>
      <c r="AB26" s="250"/>
      <c r="AC26" s="95"/>
      <c r="AD26" s="95"/>
    </row>
    <row r="27" spans="1:30">
      <c r="A27" s="48" t="s">
        <v>142</v>
      </c>
      <c r="B27" s="46" t="s">
        <v>148</v>
      </c>
      <c r="C27" s="160">
        <v>307</v>
      </c>
      <c r="D27" s="188">
        <f>IF('Datos de Indicador'!O30="No dato","x",ROUND(IF('Datos de Indicador'!O30&gt;D$302,0,IF('Datos de Indicador'!O30&lt;$D$301,10,(D$302-'Datos de Indicador'!O30)/(D$302-D$301)*10)),1))</f>
        <v>6.6</v>
      </c>
      <c r="E27" s="188">
        <f>IF('Datos de Indicador'!P30="No dato","x",ROUND(IF('Datos de Indicador'!P30&gt;E$302,10,IF('Datos de Indicador'!P30&lt;$E$301,0,10-(E$302-'Datos de Indicador'!P30)/(E$302-E$301)*10)),1))</f>
        <v>8.1</v>
      </c>
      <c r="F27" s="189">
        <f t="shared" si="0"/>
        <v>7.4</v>
      </c>
      <c r="G27" s="188">
        <f>IF('Datos de Indicador'!Q30="No dato","x",ROUND(IF('Datos de Indicador'!Q30&gt;G$302,0,IF('Datos de Indicador'!Q30&lt;$G$301,10,(G$302-'Datos de Indicador'!Q30)/(G$302-G$301)*10)),1))</f>
        <v>8</v>
      </c>
      <c r="H27" s="188">
        <f>IF('Datos de Indicador'!R30="No dato","x",ROUND(IF('Datos de Indicador'!R30&gt;H$302,10,IF('Datos de Indicador'!R30&lt;$E$301,0,10-(H$302-'Datos de Indicador'!R30)/(H$302-H$301)*10)),1))</f>
        <v>6.8</v>
      </c>
      <c r="I27" s="188">
        <f>IF('Datos de Indicador'!S30="No dato","x",ROUND(IF('Datos de Indicador'!S30&gt;I$302,10,IF('Datos de Indicador'!S30&lt;$I$301,0,10-(I$302-'Datos de Indicador'!S30)/(I$302-I$301)*10)),1))</f>
        <v>9.6999999999999993</v>
      </c>
      <c r="J27" s="189">
        <f t="shared" si="1"/>
        <v>8.1999999999999993</v>
      </c>
      <c r="K27" s="188">
        <f>IF('Datos de Indicador'!T30="No dato","x",ROUND(IF('Datos de Indicador'!T30&gt;K$302,10,IF('Datos de Indicador'!T30&lt;$K$301,0,10-(K$302-'Datos de Indicador'!T30)/(K$302-K$301)*10)),1))</f>
        <v>5</v>
      </c>
      <c r="L27" s="188">
        <f>IF('Datos de Indicador'!U30="No dato","x",ROUND(IF('Datos de Indicador'!U30&gt;L$302,10,IF('Datos de Indicador'!U30&lt;$L$301,0,10-(L$302-'Datos de Indicador'!U30)/(L$302-L$301)*10)),1))</f>
        <v>8.8000000000000007</v>
      </c>
      <c r="M27" s="189">
        <f t="shared" si="2"/>
        <v>7.4</v>
      </c>
      <c r="N27" s="189">
        <f>'Datos de Indicador'!AG30</f>
        <v>6</v>
      </c>
      <c r="O27" s="190">
        <f t="shared" si="3"/>
        <v>7.3</v>
      </c>
      <c r="P27" s="191">
        <f>IF('Datos de Indicador'!V30="No dato","x",IF('Datos de Indicador'!AY30="No dato","x", 'Datos de Indicador'!V30/'Datos de Indicador'!AY30))</f>
        <v>5.713489409141583E-3</v>
      </c>
      <c r="Q27" s="188">
        <f t="shared" si="4"/>
        <v>3.8</v>
      </c>
      <c r="R27" s="264">
        <f>IF('Datos de Indicador'!V30="No dato","x",ROUND(IF('Datos de Indicador'!V30&gt;R$302,10,IF('Datos de Indicador'!V30&lt;$R$301,0,10-(R$302-'Datos de Indicador'!V30)/(R$302-R$301)*10)),1))</f>
        <v>1</v>
      </c>
      <c r="S27" s="189">
        <f t="shared" si="5"/>
        <v>2.5</v>
      </c>
      <c r="T27" s="188">
        <f>IF('Datos de Indicador'!W30="No dato","x",ROUND(IF('Datos de Indicador'!W30&gt;T$302,10,IF('Datos de Indicador'!W30&lt;$T$301,0,10-(T$302-'Datos de Indicador'!W30)/(T$302-T$301)*10)),1))</f>
        <v>2.7</v>
      </c>
      <c r="U27" s="188">
        <f>IF('Datos de Indicador'!X30="No dato","x",ROUND(IF('Datos de Indicador'!X30&gt;U$302,10,IF('Datos de Indicador'!X30&lt;$U$301,0,10-(U$302-'Datos de Indicador'!X30)/(U$302-U$301)*10)),1))</f>
        <v>10</v>
      </c>
      <c r="V27" s="188">
        <f>IF('Datos de Indicador'!Y30="No dato","x",ROUND(IF('Datos de Indicador'!Y30&gt;V$302,10,IF('Datos de Indicador'!Y30&lt;$V$301,0,10-(V$302-'Datos de Indicador'!Y30)/(V$302-V$301)*10)),1))</f>
        <v>0.3</v>
      </c>
      <c r="W27" s="188">
        <f>IF('Datos de Indicador'!Z30="No dato","x",ROUND(IF('Datos de Indicador'!Z30&gt;W$302,10,IF('Datos de Indicador'!Z30&lt;$W$301,0,(W$302-'Datos de Indicador'!Z30)/(W$302-W$301)*10)),1))</f>
        <v>0</v>
      </c>
      <c r="X27" s="317">
        <f>IF('Datos de Indicador'!AA30="No dato","x",ROUND(IF('Datos de Indicador'!AA30&gt;X$302,10,IF('Datos de Indicador'!AA30&lt;$X$301,0,10-(X$302-'Datos de Indicador'!AA30)/(X$302-X$301)*10)),1))</f>
        <v>10</v>
      </c>
      <c r="Y27" s="296">
        <f t="shared" si="7"/>
        <v>4.5999999999999996</v>
      </c>
      <c r="Z27" s="192">
        <f t="shared" si="6"/>
        <v>3.6</v>
      </c>
      <c r="AB27" s="250"/>
      <c r="AC27" s="95"/>
      <c r="AD27" s="95"/>
    </row>
    <row r="28" spans="1:30">
      <c r="A28" s="48" t="s">
        <v>142</v>
      </c>
      <c r="B28" s="46" t="s">
        <v>149</v>
      </c>
      <c r="C28" s="160">
        <v>308</v>
      </c>
      <c r="D28" s="188">
        <f>IF('Datos de Indicador'!O31="No dato","x",ROUND(IF('Datos de Indicador'!O31&gt;D$302,0,IF('Datos de Indicador'!O31&lt;$D$301,10,(D$302-'Datos de Indicador'!O31)/(D$302-D$301)*10)),1))</f>
        <v>7.6</v>
      </c>
      <c r="E28" s="188">
        <f>IF('Datos de Indicador'!P31="No dato","x",ROUND(IF('Datos de Indicador'!P31&gt;E$302,10,IF('Datos de Indicador'!P31&lt;$E$301,0,10-(E$302-'Datos de Indicador'!P31)/(E$302-E$301)*10)),1))</f>
        <v>8.5</v>
      </c>
      <c r="F28" s="189">
        <f t="shared" si="0"/>
        <v>8.1</v>
      </c>
      <c r="G28" s="188">
        <f>IF('Datos de Indicador'!Q31="No dato","x",ROUND(IF('Datos de Indicador'!Q31&gt;G$302,0,IF('Datos de Indicador'!Q31&lt;$G$301,10,(G$302-'Datos de Indicador'!Q31)/(G$302-G$301)*10)),1))</f>
        <v>9.1999999999999993</v>
      </c>
      <c r="H28" s="188">
        <f>IF('Datos de Indicador'!R31="No dato","x",ROUND(IF('Datos de Indicador'!R31&gt;H$302,10,IF('Datos de Indicador'!R31&lt;$E$301,0,10-(H$302-'Datos de Indicador'!R31)/(H$302-H$301)*10)),1))</f>
        <v>5.5</v>
      </c>
      <c r="I28" s="188" t="str">
        <f>IF('Datos de Indicador'!S31="No dato","x",ROUND(IF('Datos de Indicador'!S31&gt;I$302,10,IF('Datos de Indicador'!S31&lt;$I$301,0,10-(I$302-'Datos de Indicador'!S31)/(I$302-I$301)*10)),1))</f>
        <v>x</v>
      </c>
      <c r="J28" s="189">
        <f t="shared" si="1"/>
        <v>7.4</v>
      </c>
      <c r="K28" s="188">
        <f>IF('Datos de Indicador'!T31="No dato","x",ROUND(IF('Datos de Indicador'!T31&gt;K$302,10,IF('Datos de Indicador'!T31&lt;$K$301,0,10-(K$302-'Datos de Indicador'!T31)/(K$302-K$301)*10)),1))</f>
        <v>8.1</v>
      </c>
      <c r="L28" s="188">
        <f>IF('Datos de Indicador'!U31="No dato","x",ROUND(IF('Datos de Indicador'!U31&gt;L$302,10,IF('Datos de Indicador'!U31&lt;$L$301,0,10-(L$302-'Datos de Indicador'!U31)/(L$302-L$301)*10)),1))</f>
        <v>8.3000000000000007</v>
      </c>
      <c r="M28" s="189">
        <f t="shared" si="2"/>
        <v>8.1999999999999993</v>
      </c>
      <c r="N28" s="189">
        <f>'Datos de Indicador'!AG31</f>
        <v>4</v>
      </c>
      <c r="O28" s="190">
        <f t="shared" si="3"/>
        <v>6.9</v>
      </c>
      <c r="P28" s="191">
        <f>IF('Datos de Indicador'!V31="No dato","x",IF('Datos de Indicador'!AY31="No dato","x", 'Datos de Indicador'!V31/'Datos de Indicador'!AY31))</f>
        <v>6.3911376224968048E-3</v>
      </c>
      <c r="Q28" s="188">
        <f t="shared" si="4"/>
        <v>4.3</v>
      </c>
      <c r="R28" s="264">
        <f>IF('Datos de Indicador'!V31="No dato","x",ROUND(IF('Datos de Indicador'!V31&gt;R$302,10,IF('Datos de Indicador'!V31&lt;$R$301,0,10-(R$302-'Datos de Indicador'!V31)/(R$302-R$301)*10)),1))</f>
        <v>0.7</v>
      </c>
      <c r="S28" s="189">
        <f t="shared" si="5"/>
        <v>2.7</v>
      </c>
      <c r="T28" s="188">
        <f>IF('Datos de Indicador'!W31="No dato","x",ROUND(IF('Datos de Indicador'!W31&gt;T$302,10,IF('Datos de Indicador'!W31&lt;$T$301,0,10-(T$302-'Datos de Indicador'!W31)/(T$302-T$301)*10)),1))</f>
        <v>4.5999999999999996</v>
      </c>
      <c r="U28" s="188">
        <f>IF('Datos de Indicador'!X31="No dato","x",ROUND(IF('Datos de Indicador'!X31&gt;U$302,10,IF('Datos de Indicador'!X31&lt;$U$301,0,10-(U$302-'Datos de Indicador'!X31)/(U$302-U$301)*10)),1))</f>
        <v>9.4</v>
      </c>
      <c r="V28" s="188">
        <f>IF('Datos de Indicador'!Y31="No dato","x",ROUND(IF('Datos de Indicador'!Y31&gt;V$302,10,IF('Datos de Indicador'!Y31&lt;$V$301,0,10-(V$302-'Datos de Indicador'!Y31)/(V$302-V$301)*10)),1))</f>
        <v>1.9</v>
      </c>
      <c r="W28" s="188">
        <f>IF('Datos de Indicador'!Z31="No dato","x",ROUND(IF('Datos de Indicador'!Z31&gt;W$302,10,IF('Datos de Indicador'!Z31&lt;$W$301,0,(W$302-'Datos de Indicador'!Z31)/(W$302-W$301)*10)),1))</f>
        <v>5</v>
      </c>
      <c r="X28" s="317">
        <f>IF('Datos de Indicador'!AA31="No dato","x",ROUND(IF('Datos de Indicador'!AA31&gt;X$302,10,IF('Datos de Indicador'!AA31&lt;$X$301,0,10-(X$302-'Datos de Indicador'!AA31)/(X$302-X$301)*10)),1))</f>
        <v>0.4</v>
      </c>
      <c r="Y28" s="296">
        <f t="shared" si="7"/>
        <v>4.3</v>
      </c>
      <c r="Z28" s="192">
        <f t="shared" si="6"/>
        <v>3.5</v>
      </c>
      <c r="AB28" s="250"/>
      <c r="AC28" s="95"/>
      <c r="AD28" s="95"/>
    </row>
    <row r="29" spans="1:30">
      <c r="A29" s="48" t="s">
        <v>142</v>
      </c>
      <c r="B29" s="46" t="s">
        <v>150</v>
      </c>
      <c r="C29" s="160">
        <v>309</v>
      </c>
      <c r="D29" s="188">
        <f>IF('Datos de Indicador'!O32="No dato","x",ROUND(IF('Datos de Indicador'!O32&gt;D$302,0,IF('Datos de Indicador'!O32&lt;$D$301,10,(D$302-'Datos de Indicador'!O32)/(D$302-D$301)*10)),1))</f>
        <v>5.6</v>
      </c>
      <c r="E29" s="188">
        <f>IF('Datos de Indicador'!P32="No dato","x",ROUND(IF('Datos de Indicador'!P32&gt;E$302,10,IF('Datos de Indicador'!P32&lt;$E$301,0,10-(E$302-'Datos de Indicador'!P32)/(E$302-E$301)*10)),1))</f>
        <v>6.1</v>
      </c>
      <c r="F29" s="189">
        <f t="shared" si="0"/>
        <v>5.9</v>
      </c>
      <c r="G29" s="188">
        <f>IF('Datos de Indicador'!Q32="No dato","x",ROUND(IF('Datos de Indicador'!Q32&gt;G$302,0,IF('Datos de Indicador'!Q32&lt;$G$301,10,(G$302-'Datos de Indicador'!Q32)/(G$302-G$301)*10)),1))</f>
        <v>3.2</v>
      </c>
      <c r="H29" s="188">
        <f>IF('Datos de Indicador'!R32="No dato","x",ROUND(IF('Datos de Indicador'!R32&gt;H$302,10,IF('Datos de Indicador'!R32&lt;$E$301,0,10-(H$302-'Datos de Indicador'!R32)/(H$302-H$301)*10)),1))</f>
        <v>5.7</v>
      </c>
      <c r="I29" s="188">
        <f>IF('Datos de Indicador'!S32="No dato","x",ROUND(IF('Datos de Indicador'!S32&gt;I$302,10,IF('Datos de Indicador'!S32&lt;$I$301,0,10-(I$302-'Datos de Indicador'!S32)/(I$302-I$301)*10)),1))</f>
        <v>7.9</v>
      </c>
      <c r="J29" s="189">
        <f t="shared" si="1"/>
        <v>5.6</v>
      </c>
      <c r="K29" s="188">
        <f>IF('Datos de Indicador'!T32="No dato","x",ROUND(IF('Datos de Indicador'!T32&gt;K$302,10,IF('Datos de Indicador'!T32&lt;$K$301,0,10-(K$302-'Datos de Indicador'!T32)/(K$302-K$301)*10)),1))</f>
        <v>1.6</v>
      </c>
      <c r="L29" s="188">
        <f>IF('Datos de Indicador'!U32="No dato","x",ROUND(IF('Datos de Indicador'!U32&gt;L$302,10,IF('Datos de Indicador'!U32&lt;$L$301,0,10-(L$302-'Datos de Indicador'!U32)/(L$302-L$301)*10)),1))</f>
        <v>7.5</v>
      </c>
      <c r="M29" s="189">
        <f t="shared" si="2"/>
        <v>5.3</v>
      </c>
      <c r="N29" s="189">
        <f>'Datos de Indicador'!AG32</f>
        <v>10</v>
      </c>
      <c r="O29" s="190">
        <f t="shared" si="3"/>
        <v>6.7</v>
      </c>
      <c r="P29" s="191">
        <f>IF('Datos de Indicador'!V32="No dato","x",IF('Datos de Indicador'!AY32="No dato","x", 'Datos de Indicador'!V32/'Datos de Indicador'!AY32))</f>
        <v>1.7149717029669011E-3</v>
      </c>
      <c r="Q29" s="188">
        <f t="shared" si="4"/>
        <v>1.1000000000000001</v>
      </c>
      <c r="R29" s="264">
        <f>IF('Datos de Indicador'!V32="No dato","x",ROUND(IF('Datos de Indicador'!V32&gt;R$302,10,IF('Datos de Indicador'!V32&lt;$R$301,0,10-(R$302-'Datos de Indicador'!V32)/(R$302-R$301)*10)),1))</f>
        <v>0.2</v>
      </c>
      <c r="S29" s="189">
        <f t="shared" si="5"/>
        <v>0.7</v>
      </c>
      <c r="T29" s="188">
        <f>IF('Datos de Indicador'!W32="No dato","x",ROUND(IF('Datos de Indicador'!W32&gt;T$302,10,IF('Datos de Indicador'!W32&lt;$T$301,0,10-(T$302-'Datos de Indicador'!W32)/(T$302-T$301)*10)),1))</f>
        <v>2.9</v>
      </c>
      <c r="U29" s="188">
        <f>IF('Datos de Indicador'!X32="No dato","x",ROUND(IF('Datos de Indicador'!X32&gt;U$302,10,IF('Datos de Indicador'!X32&lt;$U$301,0,10-(U$302-'Datos de Indicador'!X32)/(U$302-U$301)*10)),1))</f>
        <v>6.7</v>
      </c>
      <c r="V29" s="188">
        <f>IF('Datos de Indicador'!Y32="No dato","x",ROUND(IF('Datos de Indicador'!Y32&gt;V$302,10,IF('Datos de Indicador'!Y32&lt;$V$301,0,10-(V$302-'Datos de Indicador'!Y32)/(V$302-V$301)*10)),1))</f>
        <v>0.3</v>
      </c>
      <c r="W29" s="188">
        <f>IF('Datos de Indicador'!Z32="No dato","x",ROUND(IF('Datos de Indicador'!Z32&gt;W$302,10,IF('Datos de Indicador'!Z32&lt;$W$301,0,(W$302-'Datos de Indicador'!Z32)/(W$302-W$301)*10)),1))</f>
        <v>0</v>
      </c>
      <c r="X29" s="317">
        <f>IF('Datos de Indicador'!AA32="No dato","x",ROUND(IF('Datos de Indicador'!AA32&gt;X$302,10,IF('Datos de Indicador'!AA32&lt;$X$301,0,10-(X$302-'Datos de Indicador'!AA32)/(X$302-X$301)*10)),1))</f>
        <v>10</v>
      </c>
      <c r="Y29" s="296">
        <f t="shared" si="7"/>
        <v>4</v>
      </c>
      <c r="Z29" s="192">
        <f t="shared" si="6"/>
        <v>2.5</v>
      </c>
      <c r="AB29" s="250"/>
      <c r="AC29" s="95"/>
      <c r="AD29" s="95"/>
    </row>
    <row r="30" spans="1:30">
      <c r="A30" s="48" t="s">
        <v>142</v>
      </c>
      <c r="B30" s="46" t="s">
        <v>151</v>
      </c>
      <c r="C30" s="160">
        <v>310</v>
      </c>
      <c r="D30" s="188">
        <f>IF('Datos de Indicador'!O33="No dato","x",ROUND(IF('Datos de Indicador'!O33&gt;D$302,0,IF('Datos de Indicador'!O33&lt;$D$301,10,(D$302-'Datos de Indicador'!O33)/(D$302-D$301)*10)),1))</f>
        <v>7.7</v>
      </c>
      <c r="E30" s="188">
        <f>IF('Datos de Indicador'!P33="No dato","x",ROUND(IF('Datos de Indicador'!P33&gt;E$302,10,IF('Datos de Indicador'!P33&lt;$E$301,0,10-(E$302-'Datos de Indicador'!P33)/(E$302-E$301)*10)),1))</f>
        <v>8.5</v>
      </c>
      <c r="F30" s="189">
        <f t="shared" si="0"/>
        <v>8.1</v>
      </c>
      <c r="G30" s="188">
        <f>IF('Datos de Indicador'!Q33="No dato","x",ROUND(IF('Datos de Indicador'!Q33&gt;G$302,0,IF('Datos de Indicador'!Q33&lt;$G$301,10,(G$302-'Datos de Indicador'!Q33)/(G$302-G$301)*10)),1))</f>
        <v>9</v>
      </c>
      <c r="H30" s="188">
        <f>IF('Datos de Indicador'!R33="No dato","x",ROUND(IF('Datos de Indicador'!R33&gt;H$302,10,IF('Datos de Indicador'!R33&lt;$E$301,0,10-(H$302-'Datos de Indicador'!R33)/(H$302-H$301)*10)),1))</f>
        <v>6</v>
      </c>
      <c r="I30" s="188" t="str">
        <f>IF('Datos de Indicador'!S33="No dato","x",ROUND(IF('Datos de Indicador'!S33&gt;I$302,10,IF('Datos de Indicador'!S33&lt;$I$301,0,10-(I$302-'Datos de Indicador'!S33)/(I$302-I$301)*10)),1))</f>
        <v>x</v>
      </c>
      <c r="J30" s="189">
        <f t="shared" si="1"/>
        <v>7.5</v>
      </c>
      <c r="K30" s="188">
        <f>IF('Datos de Indicador'!T33="No dato","x",ROUND(IF('Datos de Indicador'!T33&gt;K$302,10,IF('Datos de Indicador'!T33&lt;$K$301,0,10-(K$302-'Datos de Indicador'!T33)/(K$302-K$301)*10)),1))</f>
        <v>7.6</v>
      </c>
      <c r="L30" s="188">
        <f>IF('Datos de Indicador'!U33="No dato","x",ROUND(IF('Datos de Indicador'!U33&gt;L$302,10,IF('Datos de Indicador'!U33&lt;$L$301,0,10-(L$302-'Datos de Indicador'!U33)/(L$302-L$301)*10)),1))</f>
        <v>7.7</v>
      </c>
      <c r="M30" s="189">
        <f t="shared" si="2"/>
        <v>7.7</v>
      </c>
      <c r="N30" s="189">
        <f>'Datos de Indicador'!AG33</f>
        <v>6</v>
      </c>
      <c r="O30" s="190">
        <f t="shared" si="3"/>
        <v>7.3</v>
      </c>
      <c r="P30" s="191">
        <f>IF('Datos de Indicador'!V33="No dato","x",IF('Datos de Indicador'!AY33="No dato","x", 'Datos de Indicador'!V33/'Datos de Indicador'!AY33))</f>
        <v>4.4301863733577761E-3</v>
      </c>
      <c r="Q30" s="188">
        <f t="shared" si="4"/>
        <v>3</v>
      </c>
      <c r="R30" s="264">
        <f>IF('Datos de Indicador'!V33="No dato","x",ROUND(IF('Datos de Indicador'!V33&gt;R$302,10,IF('Datos de Indicador'!V33&lt;$R$301,0,10-(R$302-'Datos de Indicador'!V33)/(R$302-R$301)*10)),1))</f>
        <v>1.4</v>
      </c>
      <c r="S30" s="189">
        <f t="shared" si="5"/>
        <v>2.2000000000000002</v>
      </c>
      <c r="T30" s="188">
        <f>IF('Datos de Indicador'!W33="No dato","x",ROUND(IF('Datos de Indicador'!W33&gt;T$302,10,IF('Datos de Indicador'!W33&lt;$T$301,0,10-(T$302-'Datos de Indicador'!W33)/(T$302-T$301)*10)),1))</f>
        <v>3</v>
      </c>
      <c r="U30" s="188">
        <f>IF('Datos de Indicador'!X33="No dato","x",ROUND(IF('Datos de Indicador'!X33&gt;U$302,10,IF('Datos de Indicador'!X33&lt;$U$301,0,10-(U$302-'Datos de Indicador'!X33)/(U$302-U$301)*10)),1))</f>
        <v>10</v>
      </c>
      <c r="V30" s="188">
        <f>IF('Datos de Indicador'!Y33="No dato","x",ROUND(IF('Datos de Indicador'!Y33&gt;V$302,10,IF('Datos de Indicador'!Y33&lt;$V$301,0,10-(V$302-'Datos de Indicador'!Y33)/(V$302-V$301)*10)),1))</f>
        <v>3</v>
      </c>
      <c r="W30" s="188">
        <f>IF('Datos de Indicador'!Z33="No dato","x",ROUND(IF('Datos de Indicador'!Z33&gt;W$302,10,IF('Datos de Indicador'!Z33&lt;$W$301,0,(W$302-'Datos de Indicador'!Z33)/(W$302-W$301)*10)),1))</f>
        <v>7.5</v>
      </c>
      <c r="X30" s="317">
        <f>IF('Datos de Indicador'!AA33="No dato","x",ROUND(IF('Datos de Indicador'!AA33&gt;X$302,10,IF('Datos de Indicador'!AA33&lt;$X$301,0,10-(X$302-'Datos de Indicador'!AA33)/(X$302-X$301)*10)),1))</f>
        <v>0.2</v>
      </c>
      <c r="Y30" s="296">
        <f t="shared" si="7"/>
        <v>4.7</v>
      </c>
      <c r="Z30" s="192">
        <f t="shared" si="6"/>
        <v>3.6</v>
      </c>
      <c r="AB30" s="250"/>
      <c r="AC30" s="95"/>
      <c r="AD30" s="95"/>
    </row>
    <row r="31" spans="1:30">
      <c r="A31" s="48" t="s">
        <v>142</v>
      </c>
      <c r="B31" s="46" t="s">
        <v>152</v>
      </c>
      <c r="C31" s="160">
        <v>311</v>
      </c>
      <c r="D31" s="188">
        <f>IF('Datos de Indicador'!O34="No dato","x",ROUND(IF('Datos de Indicador'!O34&gt;D$302,0,IF('Datos de Indicador'!O34&lt;$D$301,10,(D$302-'Datos de Indicador'!O34)/(D$302-D$301)*10)),1))</f>
        <v>6.4</v>
      </c>
      <c r="E31" s="188">
        <f>IF('Datos de Indicador'!P34="No dato","x",ROUND(IF('Datos de Indicador'!P34&gt;E$302,10,IF('Datos de Indicador'!P34&lt;$E$301,0,10-(E$302-'Datos de Indicador'!P34)/(E$302-E$301)*10)),1))</f>
        <v>8.1</v>
      </c>
      <c r="F31" s="189">
        <f t="shared" si="0"/>
        <v>7.3</v>
      </c>
      <c r="G31" s="188">
        <f>IF('Datos de Indicador'!Q34="No dato","x",ROUND(IF('Datos de Indicador'!Q34&gt;G$302,0,IF('Datos de Indicador'!Q34&lt;$G$301,10,(G$302-'Datos de Indicador'!Q34)/(G$302-G$301)*10)),1))</f>
        <v>7.8</v>
      </c>
      <c r="H31" s="188">
        <f>IF('Datos de Indicador'!R34="No dato","x",ROUND(IF('Datos de Indicador'!R34&gt;H$302,10,IF('Datos de Indicador'!R34&lt;$E$301,0,10-(H$302-'Datos de Indicador'!R34)/(H$302-H$301)*10)),1))</f>
        <v>6.8</v>
      </c>
      <c r="I31" s="188">
        <f>IF('Datos de Indicador'!S34="No dato","x",ROUND(IF('Datos de Indicador'!S34&gt;I$302,10,IF('Datos de Indicador'!S34&lt;$I$301,0,10-(I$302-'Datos de Indicador'!S34)/(I$302-I$301)*10)),1))</f>
        <v>10</v>
      </c>
      <c r="J31" s="189">
        <f t="shared" si="1"/>
        <v>8.1999999999999993</v>
      </c>
      <c r="K31" s="188">
        <f>IF('Datos de Indicador'!T34="No dato","x",ROUND(IF('Datos de Indicador'!T34&gt;K$302,10,IF('Datos de Indicador'!T34&lt;$K$301,0,10-(K$302-'Datos de Indicador'!T34)/(K$302-K$301)*10)),1))</f>
        <v>6.3</v>
      </c>
      <c r="L31" s="188">
        <f>IF('Datos de Indicador'!U34="No dato","x",ROUND(IF('Datos de Indicador'!U34&gt;L$302,10,IF('Datos de Indicador'!U34&lt;$L$301,0,10-(L$302-'Datos de Indicador'!U34)/(L$302-L$301)*10)),1))</f>
        <v>7.9</v>
      </c>
      <c r="M31" s="189">
        <f t="shared" si="2"/>
        <v>7.2</v>
      </c>
      <c r="N31" s="189">
        <f>'Datos de Indicador'!AG34</f>
        <v>4</v>
      </c>
      <c r="O31" s="190">
        <f t="shared" si="3"/>
        <v>6.7</v>
      </c>
      <c r="P31" s="191">
        <f>IF('Datos de Indicador'!V34="No dato","x",IF('Datos de Indicador'!AY34="No dato","x", 'Datos de Indicador'!V34/'Datos de Indicador'!AY34))</f>
        <v>4.9088880624767574E-3</v>
      </c>
      <c r="Q31" s="188">
        <f t="shared" si="4"/>
        <v>3.3</v>
      </c>
      <c r="R31" s="264">
        <f>IF('Datos de Indicador'!V34="No dato","x",ROUND(IF('Datos de Indicador'!V34&gt;R$302,10,IF('Datos de Indicador'!V34&lt;$R$301,0,10-(R$302-'Datos de Indicador'!V34)/(R$302-R$301)*10)),1))</f>
        <v>1.6</v>
      </c>
      <c r="S31" s="189">
        <f t="shared" si="5"/>
        <v>2.5</v>
      </c>
      <c r="T31" s="188">
        <f>IF('Datos de Indicador'!W34="No dato","x",ROUND(IF('Datos de Indicador'!W34&gt;T$302,10,IF('Datos de Indicador'!W34&lt;$T$301,0,10-(T$302-'Datos de Indicador'!W34)/(T$302-T$301)*10)),1))</f>
        <v>3.8</v>
      </c>
      <c r="U31" s="188">
        <f>IF('Datos de Indicador'!X34="No dato","x",ROUND(IF('Datos de Indicador'!X34&gt;U$302,10,IF('Datos de Indicador'!X34&lt;$U$301,0,10-(U$302-'Datos de Indicador'!X34)/(U$302-U$301)*10)),1))</f>
        <v>8.4</v>
      </c>
      <c r="V31" s="188">
        <f>IF('Datos de Indicador'!Y34="No dato","x",ROUND(IF('Datos de Indicador'!Y34&gt;V$302,10,IF('Datos de Indicador'!Y34&lt;$V$301,0,10-(V$302-'Datos de Indicador'!Y34)/(V$302-V$301)*10)),1))</f>
        <v>7.5</v>
      </c>
      <c r="W31" s="188">
        <f>IF('Datos de Indicador'!Z34="No dato","x",ROUND(IF('Datos de Indicador'!Z34&gt;W$302,10,IF('Datos de Indicador'!Z34&lt;$W$301,0,(W$302-'Datos de Indicador'!Z34)/(W$302-W$301)*10)),1))</f>
        <v>2.5</v>
      </c>
      <c r="X31" s="317">
        <f>IF('Datos de Indicador'!AA34="No dato","x",ROUND(IF('Datos de Indicador'!AA34&gt;X$302,10,IF('Datos de Indicador'!AA34&lt;$X$301,0,10-(X$302-'Datos de Indicador'!AA34)/(X$302-X$301)*10)),1))</f>
        <v>8.3000000000000007</v>
      </c>
      <c r="Y31" s="296">
        <f t="shared" si="7"/>
        <v>6.1</v>
      </c>
      <c r="Z31" s="192">
        <f t="shared" si="6"/>
        <v>4.5</v>
      </c>
      <c r="AB31" s="250"/>
      <c r="AC31" s="95"/>
      <c r="AD31" s="95"/>
    </row>
    <row r="32" spans="1:30">
      <c r="A32" s="48" t="s">
        <v>142</v>
      </c>
      <c r="B32" s="46" t="s">
        <v>153</v>
      </c>
      <c r="C32" s="160">
        <v>312</v>
      </c>
      <c r="D32" s="188">
        <f>IF('Datos de Indicador'!O35="No dato","x",ROUND(IF('Datos de Indicador'!O35&gt;D$302,0,IF('Datos de Indicador'!O35&lt;$D$301,10,(D$302-'Datos de Indicador'!O35)/(D$302-D$301)*10)),1))</f>
        <v>7.3</v>
      </c>
      <c r="E32" s="188">
        <f>IF('Datos de Indicador'!P35="No dato","x",ROUND(IF('Datos de Indicador'!P35&gt;E$302,10,IF('Datos de Indicador'!P35&lt;$E$301,0,10-(E$302-'Datos de Indicador'!P35)/(E$302-E$301)*10)),1))</f>
        <v>6.6</v>
      </c>
      <c r="F32" s="189">
        <f t="shared" si="0"/>
        <v>7</v>
      </c>
      <c r="G32" s="188">
        <f>IF('Datos de Indicador'!Q35="No dato","x",ROUND(IF('Datos de Indicador'!Q35&gt;G$302,0,IF('Datos de Indicador'!Q35&lt;$G$301,10,(G$302-'Datos de Indicador'!Q35)/(G$302-G$301)*10)),1))</f>
        <v>8.5</v>
      </c>
      <c r="H32" s="188">
        <f>IF('Datos de Indicador'!R35="No dato","x",ROUND(IF('Datos de Indicador'!R35&gt;H$302,10,IF('Datos de Indicador'!R35&lt;$E$301,0,10-(H$302-'Datos de Indicador'!R35)/(H$302-H$301)*10)),1))</f>
        <v>6.1</v>
      </c>
      <c r="I32" s="188" t="str">
        <f>IF('Datos de Indicador'!S35="No dato","x",ROUND(IF('Datos de Indicador'!S35&gt;I$302,10,IF('Datos de Indicador'!S35&lt;$I$301,0,10-(I$302-'Datos de Indicador'!S35)/(I$302-I$301)*10)),1))</f>
        <v>x</v>
      </c>
      <c r="J32" s="189">
        <f t="shared" si="1"/>
        <v>7.3</v>
      </c>
      <c r="K32" s="188">
        <f>IF('Datos de Indicador'!T35="No dato","x",ROUND(IF('Datos de Indicador'!T35&gt;K$302,10,IF('Datos de Indicador'!T35&lt;$K$301,0,10-(K$302-'Datos de Indicador'!T35)/(K$302-K$301)*10)),1))</f>
        <v>5.7</v>
      </c>
      <c r="L32" s="188">
        <f>IF('Datos de Indicador'!U35="No dato","x",ROUND(IF('Datos de Indicador'!U35&gt;L$302,10,IF('Datos de Indicador'!U35&lt;$L$301,0,10-(L$302-'Datos de Indicador'!U35)/(L$302-L$301)*10)),1))</f>
        <v>8.1</v>
      </c>
      <c r="M32" s="189">
        <f t="shared" si="2"/>
        <v>7.1</v>
      </c>
      <c r="N32" s="189">
        <f>'Datos de Indicador'!AG35</f>
        <v>4</v>
      </c>
      <c r="O32" s="190">
        <f t="shared" si="3"/>
        <v>6.4</v>
      </c>
      <c r="P32" s="191">
        <f>IF('Datos de Indicador'!V35="No dato","x",IF('Datos de Indicador'!AY35="No dato","x", 'Datos de Indicador'!V35/'Datos de Indicador'!AY35))</f>
        <v>3.6316230561504797E-3</v>
      </c>
      <c r="Q32" s="188">
        <f t="shared" si="4"/>
        <v>2.4</v>
      </c>
      <c r="R32" s="264">
        <f>IF('Datos de Indicador'!V35="No dato","x",ROUND(IF('Datos de Indicador'!V35&gt;R$302,10,IF('Datos de Indicador'!V35&lt;$R$301,0,10-(R$302-'Datos de Indicador'!V35)/(R$302-R$301)*10)),1))</f>
        <v>1</v>
      </c>
      <c r="S32" s="189">
        <f t="shared" si="5"/>
        <v>1.7</v>
      </c>
      <c r="T32" s="188">
        <f>IF('Datos de Indicador'!W35="No dato","x",ROUND(IF('Datos de Indicador'!W35&gt;T$302,10,IF('Datos de Indicador'!W35&lt;$T$301,0,10-(T$302-'Datos de Indicador'!W35)/(T$302-T$301)*10)),1))</f>
        <v>3.9</v>
      </c>
      <c r="U32" s="188">
        <f>IF('Datos de Indicador'!X35="No dato","x",ROUND(IF('Datos de Indicador'!X35&gt;U$302,10,IF('Datos de Indicador'!X35&lt;$U$301,0,10-(U$302-'Datos de Indicador'!X35)/(U$302-U$301)*10)),1))</f>
        <v>10</v>
      </c>
      <c r="V32" s="188">
        <f>IF('Datos de Indicador'!Y35="No dato","x",ROUND(IF('Datos de Indicador'!Y35&gt;V$302,10,IF('Datos de Indicador'!Y35&lt;$V$301,0,10-(V$302-'Datos de Indicador'!Y35)/(V$302-V$301)*10)),1))</f>
        <v>0.3</v>
      </c>
      <c r="W32" s="188">
        <f>IF('Datos de Indicador'!Z35="No dato","x",ROUND(IF('Datos de Indicador'!Z35&gt;W$302,10,IF('Datos de Indicador'!Z35&lt;$W$301,0,(W$302-'Datos de Indicador'!Z35)/(W$302-W$301)*10)),1))</f>
        <v>5</v>
      </c>
      <c r="X32" s="317">
        <f>IF('Datos de Indicador'!AA35="No dato","x",ROUND(IF('Datos de Indicador'!AA35&gt;X$302,10,IF('Datos de Indicador'!AA35&lt;$X$301,0,10-(X$302-'Datos de Indicador'!AA35)/(X$302-X$301)*10)),1))</f>
        <v>2.1</v>
      </c>
      <c r="Y32" s="296">
        <f t="shared" si="7"/>
        <v>4.3</v>
      </c>
      <c r="Z32" s="192">
        <f t="shared" si="6"/>
        <v>3.1</v>
      </c>
      <c r="AB32" s="250"/>
      <c r="AC32" s="95"/>
      <c r="AD32" s="95"/>
    </row>
    <row r="33" spans="1:30">
      <c r="A33" s="48" t="s">
        <v>142</v>
      </c>
      <c r="B33" s="46" t="s">
        <v>154</v>
      </c>
      <c r="C33" s="160">
        <v>313</v>
      </c>
      <c r="D33" s="188">
        <f>IF('Datos de Indicador'!O36="No dato","x",ROUND(IF('Datos de Indicador'!O36&gt;D$302,0,IF('Datos de Indicador'!O36&lt;$D$301,10,(D$302-'Datos de Indicador'!O36)/(D$302-D$301)*10)),1))</f>
        <v>7.2</v>
      </c>
      <c r="E33" s="188">
        <f>IF('Datos de Indicador'!P36="No dato","x",ROUND(IF('Datos de Indicador'!P36&gt;E$302,10,IF('Datos de Indicador'!P36&lt;$E$301,0,10-(E$302-'Datos de Indicador'!P36)/(E$302-E$301)*10)),1))</f>
        <v>8</v>
      </c>
      <c r="F33" s="189">
        <f t="shared" si="0"/>
        <v>7.6</v>
      </c>
      <c r="G33" s="188">
        <f>IF('Datos de Indicador'!Q36="No dato","x",ROUND(IF('Datos de Indicador'!Q36&gt;G$302,0,IF('Datos de Indicador'!Q36&lt;$G$301,10,(G$302-'Datos de Indicador'!Q36)/(G$302-G$301)*10)),1))</f>
        <v>8.1999999999999993</v>
      </c>
      <c r="H33" s="188">
        <f>IF('Datos de Indicador'!R36="No dato","x",ROUND(IF('Datos de Indicador'!R36&gt;H$302,10,IF('Datos de Indicador'!R36&lt;$E$301,0,10-(H$302-'Datos de Indicador'!R36)/(H$302-H$301)*10)),1))</f>
        <v>6.9</v>
      </c>
      <c r="I33" s="188">
        <f>IF('Datos de Indicador'!S36="No dato","x",ROUND(IF('Datos de Indicador'!S36&gt;I$302,10,IF('Datos de Indicador'!S36&lt;$I$301,0,10-(I$302-'Datos de Indicador'!S36)/(I$302-I$301)*10)),1))</f>
        <v>6.8</v>
      </c>
      <c r="J33" s="189">
        <f t="shared" si="1"/>
        <v>7.3</v>
      </c>
      <c r="K33" s="188">
        <f>IF('Datos de Indicador'!T36="No dato","x",ROUND(IF('Datos de Indicador'!T36&gt;K$302,10,IF('Datos de Indicador'!T36&lt;$K$301,0,10-(K$302-'Datos de Indicador'!T36)/(K$302-K$301)*10)),1))</f>
        <v>5.2</v>
      </c>
      <c r="L33" s="188">
        <f>IF('Datos de Indicador'!U36="No dato","x",ROUND(IF('Datos de Indicador'!U36&gt;L$302,10,IF('Datos de Indicador'!U36&lt;$L$301,0,10-(L$302-'Datos de Indicador'!U36)/(L$302-L$301)*10)),1))</f>
        <v>7.8</v>
      </c>
      <c r="M33" s="189">
        <f t="shared" si="2"/>
        <v>6.7</v>
      </c>
      <c r="N33" s="189">
        <f>'Datos de Indicador'!AG36</f>
        <v>6</v>
      </c>
      <c r="O33" s="190">
        <f t="shared" si="3"/>
        <v>6.9</v>
      </c>
      <c r="P33" s="191">
        <f>IF('Datos de Indicador'!V36="No dato","x",IF('Datos de Indicador'!AY36="No dato","x", 'Datos de Indicador'!V36/'Datos de Indicador'!AY36))</f>
        <v>1.1240029006526469E-2</v>
      </c>
      <c r="Q33" s="188">
        <f t="shared" si="4"/>
        <v>7.5</v>
      </c>
      <c r="R33" s="264">
        <f>IF('Datos de Indicador'!V36="No dato","x",ROUND(IF('Datos de Indicador'!V36&gt;R$302,10,IF('Datos de Indicador'!V36&lt;$R$301,0,10-(R$302-'Datos de Indicador'!V36)/(R$302-R$301)*10)),1))</f>
        <v>6.2</v>
      </c>
      <c r="S33" s="189">
        <f t="shared" si="5"/>
        <v>6.9</v>
      </c>
      <c r="T33" s="188">
        <f>IF('Datos de Indicador'!W36="No dato","x",ROUND(IF('Datos de Indicador'!W36&gt;T$302,10,IF('Datos de Indicador'!W36&lt;$T$301,0,10-(T$302-'Datos de Indicador'!W36)/(T$302-T$301)*10)),1))</f>
        <v>4.3</v>
      </c>
      <c r="U33" s="188">
        <f>IF('Datos de Indicador'!X36="No dato","x",ROUND(IF('Datos de Indicador'!X36&gt;U$302,10,IF('Datos de Indicador'!X36&lt;$U$301,0,10-(U$302-'Datos de Indicador'!X36)/(U$302-U$301)*10)),1))</f>
        <v>10</v>
      </c>
      <c r="V33" s="188">
        <f>IF('Datos de Indicador'!Y36="No dato","x",ROUND(IF('Datos de Indicador'!Y36&gt;V$302,10,IF('Datos de Indicador'!Y36&lt;$V$301,0,10-(V$302-'Datos de Indicador'!Y36)/(V$302-V$301)*10)),1))</f>
        <v>0.6</v>
      </c>
      <c r="W33" s="188">
        <f>IF('Datos de Indicador'!Z36="No dato","x",ROUND(IF('Datos de Indicador'!Z36&gt;W$302,10,IF('Datos de Indicador'!Z36&lt;$W$301,0,(W$302-'Datos de Indicador'!Z36)/(W$302-W$301)*10)),1))</f>
        <v>7.5</v>
      </c>
      <c r="X33" s="317">
        <f>IF('Datos de Indicador'!AA36="No dato","x",ROUND(IF('Datos de Indicador'!AA36&gt;X$302,10,IF('Datos de Indicador'!AA36&lt;$X$301,0,10-(X$302-'Datos de Indicador'!AA36)/(X$302-X$301)*10)),1))</f>
        <v>9.1999999999999993</v>
      </c>
      <c r="Y33" s="296">
        <f t="shared" si="7"/>
        <v>6.3</v>
      </c>
      <c r="Z33" s="192">
        <f t="shared" si="6"/>
        <v>6.6</v>
      </c>
      <c r="AB33" s="250"/>
      <c r="AC33" s="95"/>
      <c r="AD33" s="95"/>
    </row>
    <row r="34" spans="1:30">
      <c r="A34" s="48" t="s">
        <v>142</v>
      </c>
      <c r="B34" s="46" t="s">
        <v>155</v>
      </c>
      <c r="C34" s="160">
        <v>314</v>
      </c>
      <c r="D34" s="188">
        <f>IF('Datos de Indicador'!O37="No dato","x",ROUND(IF('Datos de Indicador'!O37&gt;D$302,0,IF('Datos de Indicador'!O37&lt;$D$301,10,(D$302-'Datos de Indicador'!O37)/(D$302-D$301)*10)),1))</f>
        <v>7.4</v>
      </c>
      <c r="E34" s="188">
        <f>IF('Datos de Indicador'!P37="No dato","x",ROUND(IF('Datos de Indicador'!P37&gt;E$302,10,IF('Datos de Indicador'!P37&lt;$E$301,0,10-(E$302-'Datos de Indicador'!P37)/(E$302-E$301)*10)),1))</f>
        <v>7.9</v>
      </c>
      <c r="F34" s="189">
        <f t="shared" si="0"/>
        <v>7.7</v>
      </c>
      <c r="G34" s="188">
        <f>IF('Datos de Indicador'!Q37="No dato","x",ROUND(IF('Datos de Indicador'!Q37&gt;G$302,0,IF('Datos de Indicador'!Q37&lt;$G$301,10,(G$302-'Datos de Indicador'!Q37)/(G$302-G$301)*10)),1))</f>
        <v>8.8000000000000007</v>
      </c>
      <c r="H34" s="188">
        <f>IF('Datos de Indicador'!R37="No dato","x",ROUND(IF('Datos de Indicador'!R37&gt;H$302,10,IF('Datos de Indicador'!R37&lt;$E$301,0,10-(H$302-'Datos de Indicador'!R37)/(H$302-H$301)*10)),1))</f>
        <v>6.3</v>
      </c>
      <c r="I34" s="188">
        <f>IF('Datos de Indicador'!S37="No dato","x",ROUND(IF('Datos de Indicador'!S37&gt;I$302,10,IF('Datos de Indicador'!S37&lt;$I$301,0,10-(I$302-'Datos de Indicador'!S37)/(I$302-I$301)*10)),1))</f>
        <v>10</v>
      </c>
      <c r="J34" s="189">
        <f t="shared" si="1"/>
        <v>8.4</v>
      </c>
      <c r="K34" s="188">
        <f>IF('Datos de Indicador'!T37="No dato","x",ROUND(IF('Datos de Indicador'!T37&gt;K$302,10,IF('Datos de Indicador'!T37&lt;$K$301,0,10-(K$302-'Datos de Indicador'!T37)/(K$302-K$301)*10)),1))</f>
        <v>7.2</v>
      </c>
      <c r="L34" s="188">
        <f>IF('Datos de Indicador'!U37="No dato","x",ROUND(IF('Datos de Indicador'!U37&gt;L$302,10,IF('Datos de Indicador'!U37&lt;$L$301,0,10-(L$302-'Datos de Indicador'!U37)/(L$302-L$301)*10)),1))</f>
        <v>7.5</v>
      </c>
      <c r="M34" s="189">
        <f t="shared" si="2"/>
        <v>7.4</v>
      </c>
      <c r="N34" s="189">
        <f>'Datos de Indicador'!AG37</f>
        <v>10</v>
      </c>
      <c r="O34" s="190">
        <f t="shared" si="3"/>
        <v>8.4</v>
      </c>
      <c r="P34" s="191">
        <f>IF('Datos de Indicador'!V37="No dato","x",IF('Datos de Indicador'!AY37="No dato","x", 'Datos de Indicador'!V37/'Datos de Indicador'!AY37))</f>
        <v>5.3285968028419185E-3</v>
      </c>
      <c r="Q34" s="188">
        <f t="shared" si="4"/>
        <v>3.6</v>
      </c>
      <c r="R34" s="264">
        <f>IF('Datos de Indicador'!V37="No dato","x",ROUND(IF('Datos de Indicador'!V37&gt;R$302,10,IF('Datos de Indicador'!V37&lt;$R$301,0,10-(R$302-'Datos de Indicador'!V37)/(R$302-R$301)*10)),1))</f>
        <v>1</v>
      </c>
      <c r="S34" s="189">
        <f t="shared" si="5"/>
        <v>2.4</v>
      </c>
      <c r="T34" s="188">
        <f>IF('Datos de Indicador'!W37="No dato","x",ROUND(IF('Datos de Indicador'!W37&gt;T$302,10,IF('Datos de Indicador'!W37&lt;$T$301,0,10-(T$302-'Datos de Indicador'!W37)/(T$302-T$301)*10)),1))</f>
        <v>4.9000000000000004</v>
      </c>
      <c r="U34" s="188">
        <f>IF('Datos de Indicador'!X37="No dato","x",ROUND(IF('Datos de Indicador'!X37&gt;U$302,10,IF('Datos de Indicador'!X37&lt;$U$301,0,10-(U$302-'Datos de Indicador'!X37)/(U$302-U$301)*10)),1))</f>
        <v>10</v>
      </c>
      <c r="V34" s="188">
        <f>IF('Datos de Indicador'!Y37="No dato","x",ROUND(IF('Datos de Indicador'!Y37&gt;V$302,10,IF('Datos de Indicador'!Y37&lt;$V$301,0,10-(V$302-'Datos de Indicador'!Y37)/(V$302-V$301)*10)),1))</f>
        <v>0.9</v>
      </c>
      <c r="W34" s="188">
        <f>IF('Datos de Indicador'!Z37="No dato","x",ROUND(IF('Datos de Indicador'!Z37&gt;W$302,10,IF('Datos de Indicador'!Z37&lt;$W$301,0,(W$302-'Datos de Indicador'!Z37)/(W$302-W$301)*10)),1))</f>
        <v>7.5</v>
      </c>
      <c r="X34" s="317">
        <f>IF('Datos de Indicador'!AA37="No dato","x",ROUND(IF('Datos de Indicador'!AA37&gt;X$302,10,IF('Datos de Indicador'!AA37&lt;$X$301,0,10-(X$302-'Datos de Indicador'!AA37)/(X$302-X$301)*10)),1))</f>
        <v>2.9</v>
      </c>
      <c r="Y34" s="296">
        <f t="shared" si="7"/>
        <v>5.2</v>
      </c>
      <c r="Z34" s="192">
        <f t="shared" si="6"/>
        <v>3.9</v>
      </c>
      <c r="AB34" s="250"/>
      <c r="AC34" s="95"/>
      <c r="AD34" s="95"/>
    </row>
    <row r="35" spans="1:30">
      <c r="A35" s="48" t="s">
        <v>142</v>
      </c>
      <c r="B35" s="46" t="s">
        <v>156</v>
      </c>
      <c r="C35" s="160">
        <v>315</v>
      </c>
      <c r="D35" s="188">
        <f>IF('Datos de Indicador'!O38="No dato","x",ROUND(IF('Datos de Indicador'!O38&gt;D$302,0,IF('Datos de Indicador'!O38&lt;$D$301,10,(D$302-'Datos de Indicador'!O38)/(D$302-D$301)*10)),1))</f>
        <v>6.7</v>
      </c>
      <c r="E35" s="188">
        <f>IF('Datos de Indicador'!P38="No dato","x",ROUND(IF('Datos de Indicador'!P38&gt;E$302,10,IF('Datos de Indicador'!P38&lt;$E$301,0,10-(E$302-'Datos de Indicador'!P38)/(E$302-E$301)*10)),1))</f>
        <v>7.9</v>
      </c>
      <c r="F35" s="189">
        <f t="shared" si="0"/>
        <v>7.3</v>
      </c>
      <c r="G35" s="188">
        <f>IF('Datos de Indicador'!Q38="No dato","x",ROUND(IF('Datos de Indicador'!Q38&gt;G$302,0,IF('Datos de Indicador'!Q38&lt;$G$301,10,(G$302-'Datos de Indicador'!Q38)/(G$302-G$301)*10)),1))</f>
        <v>8.5</v>
      </c>
      <c r="H35" s="188">
        <f>IF('Datos de Indicador'!R38="No dato","x",ROUND(IF('Datos de Indicador'!R38&gt;H$302,10,IF('Datos de Indicador'!R38&lt;$E$301,0,10-(H$302-'Datos de Indicador'!R38)/(H$302-H$301)*10)),1))</f>
        <v>6.7</v>
      </c>
      <c r="I35" s="188" t="str">
        <f>IF('Datos de Indicador'!S38="No dato","x",ROUND(IF('Datos de Indicador'!S38&gt;I$302,10,IF('Datos de Indicador'!S38&lt;$I$301,0,10-(I$302-'Datos de Indicador'!S38)/(I$302-I$301)*10)),1))</f>
        <v>x</v>
      </c>
      <c r="J35" s="189">
        <f t="shared" si="1"/>
        <v>7.6</v>
      </c>
      <c r="K35" s="188">
        <f>IF('Datos de Indicador'!T38="No dato","x",ROUND(IF('Datos de Indicador'!T38&gt;K$302,10,IF('Datos de Indicador'!T38&lt;$K$301,0,10-(K$302-'Datos de Indicador'!T38)/(K$302-K$301)*10)),1))</f>
        <v>6.6</v>
      </c>
      <c r="L35" s="188">
        <f>IF('Datos de Indicador'!U38="No dato","x",ROUND(IF('Datos de Indicador'!U38&gt;L$302,10,IF('Datos de Indicador'!U38&lt;$L$301,0,10-(L$302-'Datos de Indicador'!U38)/(L$302-L$301)*10)),1))</f>
        <v>8.3000000000000007</v>
      </c>
      <c r="M35" s="189">
        <f t="shared" si="2"/>
        <v>7.6</v>
      </c>
      <c r="N35" s="189">
        <f>'Datos de Indicador'!AG38</f>
        <v>4</v>
      </c>
      <c r="O35" s="190">
        <f t="shared" si="3"/>
        <v>6.6</v>
      </c>
      <c r="P35" s="191">
        <f>IF('Datos de Indicador'!V38="No dato","x",IF('Datos de Indicador'!AY38="No dato","x", 'Datos de Indicador'!V38/'Datos de Indicador'!AY38))</f>
        <v>4.1322314049586778E-3</v>
      </c>
      <c r="Q35" s="188">
        <f t="shared" si="4"/>
        <v>2.8</v>
      </c>
      <c r="R35" s="264">
        <f>IF('Datos de Indicador'!V38="No dato","x",ROUND(IF('Datos de Indicador'!V38&gt;R$302,10,IF('Datos de Indicador'!V38&lt;$R$301,0,10-(R$302-'Datos de Indicador'!V38)/(R$302-R$301)*10)),1))</f>
        <v>0.7</v>
      </c>
      <c r="S35" s="189">
        <f t="shared" si="5"/>
        <v>1.8</v>
      </c>
      <c r="T35" s="188">
        <f>IF('Datos de Indicador'!W38="No dato","x",ROUND(IF('Datos de Indicador'!W38&gt;T$302,10,IF('Datos de Indicador'!W38&lt;$T$301,0,10-(T$302-'Datos de Indicador'!W38)/(T$302-T$301)*10)),1))</f>
        <v>5.2</v>
      </c>
      <c r="U35" s="188">
        <f>IF('Datos de Indicador'!X38="No dato","x",ROUND(IF('Datos de Indicador'!X38&gt;U$302,10,IF('Datos de Indicador'!X38&lt;$U$301,0,10-(U$302-'Datos de Indicador'!X38)/(U$302-U$301)*10)),1))</f>
        <v>7.2</v>
      </c>
      <c r="V35" s="188">
        <f>IF('Datos de Indicador'!Y38="No dato","x",ROUND(IF('Datos de Indicador'!Y38&gt;V$302,10,IF('Datos de Indicador'!Y38&lt;$V$301,0,10-(V$302-'Datos de Indicador'!Y38)/(V$302-V$301)*10)),1))</f>
        <v>1.8</v>
      </c>
      <c r="W35" s="188">
        <f>IF('Datos de Indicador'!Z38="No dato","x",ROUND(IF('Datos de Indicador'!Z38&gt;W$302,10,IF('Datos de Indicador'!Z38&lt;$W$301,0,(W$302-'Datos de Indicador'!Z38)/(W$302-W$301)*10)),1))</f>
        <v>2.5</v>
      </c>
      <c r="X35" s="317">
        <f>IF('Datos de Indicador'!AA38="No dato","x",ROUND(IF('Datos de Indicador'!AA38&gt;X$302,10,IF('Datos de Indicador'!AA38&lt;$X$301,0,10-(X$302-'Datos de Indicador'!AA38)/(X$302-X$301)*10)),1))</f>
        <v>7.7</v>
      </c>
      <c r="Y35" s="296">
        <f t="shared" si="7"/>
        <v>4.9000000000000004</v>
      </c>
      <c r="Z35" s="192">
        <f t="shared" si="6"/>
        <v>3.5</v>
      </c>
      <c r="AB35" s="250"/>
      <c r="AC35" s="95"/>
      <c r="AD35" s="95"/>
    </row>
    <row r="36" spans="1:30">
      <c r="A36" s="48" t="s">
        <v>142</v>
      </c>
      <c r="B36" s="46" t="s">
        <v>157</v>
      </c>
      <c r="C36" s="160">
        <v>316</v>
      </c>
      <c r="D36" s="188">
        <f>IF('Datos de Indicador'!O39="No dato","x",ROUND(IF('Datos de Indicador'!O39&gt;D$302,0,IF('Datos de Indicador'!O39&lt;$D$301,10,(D$302-'Datos de Indicador'!O39)/(D$302-D$301)*10)),1))</f>
        <v>6.6</v>
      </c>
      <c r="E36" s="188">
        <f>IF('Datos de Indicador'!P39="No dato","x",ROUND(IF('Datos de Indicador'!P39&gt;E$302,10,IF('Datos de Indicador'!P39&lt;$E$301,0,10-(E$302-'Datos de Indicador'!P39)/(E$302-E$301)*10)),1))</f>
        <v>7.3</v>
      </c>
      <c r="F36" s="189">
        <f t="shared" si="0"/>
        <v>7</v>
      </c>
      <c r="G36" s="188">
        <f>IF('Datos de Indicador'!Q39="No dato","x",ROUND(IF('Datos de Indicador'!Q39&gt;G$302,0,IF('Datos de Indicador'!Q39&lt;$G$301,10,(G$302-'Datos de Indicador'!Q39)/(G$302-G$301)*10)),1))</f>
        <v>8</v>
      </c>
      <c r="H36" s="188">
        <f>IF('Datos de Indicador'!R39="No dato","x",ROUND(IF('Datos de Indicador'!R39&gt;H$302,10,IF('Datos de Indicador'!R39&lt;$E$301,0,10-(H$302-'Datos de Indicador'!R39)/(H$302-H$301)*10)),1))</f>
        <v>7.7</v>
      </c>
      <c r="I36" s="188">
        <f>IF('Datos de Indicador'!S39="No dato","x",ROUND(IF('Datos de Indicador'!S39&gt;I$302,10,IF('Datos de Indicador'!S39&lt;$I$301,0,10-(I$302-'Datos de Indicador'!S39)/(I$302-I$301)*10)),1))</f>
        <v>7.8</v>
      </c>
      <c r="J36" s="189">
        <f t="shared" si="1"/>
        <v>7.8</v>
      </c>
      <c r="K36" s="188">
        <f>IF('Datos de Indicador'!T39="No dato","x",ROUND(IF('Datos de Indicador'!T39&gt;K$302,10,IF('Datos de Indicador'!T39&lt;$K$301,0,10-(K$302-'Datos de Indicador'!T39)/(K$302-K$301)*10)),1))</f>
        <v>6.8</v>
      </c>
      <c r="L36" s="188">
        <f>IF('Datos de Indicador'!U39="No dato","x",ROUND(IF('Datos de Indicador'!U39&gt;L$302,10,IF('Datos de Indicador'!U39&lt;$L$301,0,10-(L$302-'Datos de Indicador'!U39)/(L$302-L$301)*10)),1))</f>
        <v>7.9</v>
      </c>
      <c r="M36" s="189">
        <f t="shared" si="2"/>
        <v>7.4</v>
      </c>
      <c r="N36" s="189">
        <f>'Datos de Indicador'!AG39</f>
        <v>4</v>
      </c>
      <c r="O36" s="190">
        <f t="shared" si="3"/>
        <v>6.6</v>
      </c>
      <c r="P36" s="191">
        <f>IF('Datos de Indicador'!V39="No dato","x",IF('Datos de Indicador'!AY39="No dato","x", 'Datos de Indicador'!V39/'Datos de Indicador'!AY39))</f>
        <v>5.362857884266067E-3</v>
      </c>
      <c r="Q36" s="188">
        <f t="shared" si="4"/>
        <v>3.6</v>
      </c>
      <c r="R36" s="264">
        <f>IF('Datos de Indicador'!V39="No dato","x",ROUND(IF('Datos de Indicador'!V39&gt;R$302,10,IF('Datos de Indicador'!V39&lt;$R$301,0,10-(R$302-'Datos de Indicador'!V39)/(R$302-R$301)*10)),1))</f>
        <v>1.5</v>
      </c>
      <c r="S36" s="189">
        <f t="shared" si="5"/>
        <v>2.6</v>
      </c>
      <c r="T36" s="188">
        <f>IF('Datos de Indicador'!W39="No dato","x",ROUND(IF('Datos de Indicador'!W39&gt;T$302,10,IF('Datos de Indicador'!W39&lt;$T$301,0,10-(T$302-'Datos de Indicador'!W39)/(T$302-T$301)*10)),1))</f>
        <v>1.9</v>
      </c>
      <c r="U36" s="188">
        <f>IF('Datos de Indicador'!X39="No dato","x",ROUND(IF('Datos de Indicador'!X39&gt;U$302,10,IF('Datos de Indicador'!X39&lt;$U$301,0,10-(U$302-'Datos de Indicador'!X39)/(U$302-U$301)*10)),1))</f>
        <v>10</v>
      </c>
      <c r="V36" s="188">
        <f>IF('Datos de Indicador'!Y39="No dato","x",ROUND(IF('Datos de Indicador'!Y39&gt;V$302,10,IF('Datos de Indicador'!Y39&lt;$V$301,0,10-(V$302-'Datos de Indicador'!Y39)/(V$302-V$301)*10)),1))</f>
        <v>1.5</v>
      </c>
      <c r="W36" s="188">
        <f>IF('Datos de Indicador'!Z39="No dato","x",ROUND(IF('Datos de Indicador'!Z39&gt;W$302,10,IF('Datos de Indicador'!Z39&lt;$W$301,0,(W$302-'Datos de Indicador'!Z39)/(W$302-W$301)*10)),1))</f>
        <v>5</v>
      </c>
      <c r="X36" s="317">
        <f>IF('Datos de Indicador'!AA39="No dato","x",ROUND(IF('Datos de Indicador'!AA39&gt;X$302,10,IF('Datos de Indicador'!AA39&lt;$X$301,0,10-(X$302-'Datos de Indicador'!AA39)/(X$302-X$301)*10)),1))</f>
        <v>10</v>
      </c>
      <c r="Y36" s="296">
        <f t="shared" si="7"/>
        <v>5.7</v>
      </c>
      <c r="Z36" s="192">
        <f t="shared" si="6"/>
        <v>4.3</v>
      </c>
      <c r="AB36" s="250"/>
      <c r="AC36" s="95"/>
      <c r="AD36" s="95"/>
    </row>
    <row r="37" spans="1:30">
      <c r="A37" s="48" t="s">
        <v>142</v>
      </c>
      <c r="B37" s="46" t="s">
        <v>52</v>
      </c>
      <c r="C37" s="160">
        <v>317</v>
      </c>
      <c r="D37" s="188">
        <f>IF('Datos de Indicador'!O40="No dato","x",ROUND(IF('Datos de Indicador'!O40&gt;D$302,0,IF('Datos de Indicador'!O40&lt;$D$301,10,(D$302-'Datos de Indicador'!O40)/(D$302-D$301)*10)),1))</f>
        <v>6.9</v>
      </c>
      <c r="E37" s="188">
        <f>IF('Datos de Indicador'!P40="No dato","x",ROUND(IF('Datos de Indicador'!P40&gt;E$302,10,IF('Datos de Indicador'!P40&lt;$E$301,0,10-(E$302-'Datos de Indicador'!P40)/(E$302-E$301)*10)),1))</f>
        <v>8.1</v>
      </c>
      <c r="F37" s="189">
        <f t="shared" si="0"/>
        <v>7.6</v>
      </c>
      <c r="G37" s="188">
        <f>IF('Datos de Indicador'!Q40="No dato","x",ROUND(IF('Datos de Indicador'!Q40&gt;G$302,0,IF('Datos de Indicador'!Q40&lt;$G$301,10,(G$302-'Datos de Indicador'!Q40)/(G$302-G$301)*10)),1))</f>
        <v>6.7</v>
      </c>
      <c r="H37" s="188">
        <f>IF('Datos de Indicador'!R40="No dato","x",ROUND(IF('Datos de Indicador'!R40&gt;H$302,10,IF('Datos de Indicador'!R40&lt;$E$301,0,10-(H$302-'Datos de Indicador'!R40)/(H$302-H$301)*10)),1))</f>
        <v>6.2</v>
      </c>
      <c r="I37" s="188">
        <f>IF('Datos de Indicador'!S40="No dato","x",ROUND(IF('Datos de Indicador'!S40&gt;I$302,10,IF('Datos de Indicador'!S40&lt;$I$301,0,10-(I$302-'Datos de Indicador'!S40)/(I$302-I$301)*10)),1))</f>
        <v>8.3000000000000007</v>
      </c>
      <c r="J37" s="189">
        <f t="shared" si="1"/>
        <v>7.1</v>
      </c>
      <c r="K37" s="188">
        <f>IF('Datos de Indicador'!T40="No dato","x",ROUND(IF('Datos de Indicador'!T40&gt;K$302,10,IF('Datos de Indicador'!T40&lt;$K$301,0,10-(K$302-'Datos de Indicador'!T40)/(K$302-K$301)*10)),1))</f>
        <v>4</v>
      </c>
      <c r="L37" s="188">
        <f>IF('Datos de Indicador'!U40="No dato","x",ROUND(IF('Datos de Indicador'!U40&gt;L$302,10,IF('Datos de Indicador'!U40&lt;$L$301,0,10-(L$302-'Datos de Indicador'!U40)/(L$302-L$301)*10)),1))</f>
        <v>8</v>
      </c>
      <c r="M37" s="189">
        <f t="shared" si="2"/>
        <v>6.4</v>
      </c>
      <c r="N37" s="189">
        <f>'Datos de Indicador'!AG40</f>
        <v>10</v>
      </c>
      <c r="O37" s="190">
        <f t="shared" si="3"/>
        <v>7.8</v>
      </c>
      <c r="P37" s="191">
        <f>IF('Datos de Indicador'!V40="No dato","x",IF('Datos de Indicador'!AY40="No dato","x", 'Datos de Indicador'!V40/'Datos de Indicador'!AY40))</f>
        <v>7.7113742770586616E-3</v>
      </c>
      <c r="Q37" s="188">
        <f t="shared" si="4"/>
        <v>5.0999999999999996</v>
      </c>
      <c r="R37" s="264">
        <f>IF('Datos de Indicador'!V40="No dato","x",ROUND(IF('Datos de Indicador'!V40&gt;R$302,10,IF('Datos de Indicador'!V40&lt;$R$301,0,10-(R$302-'Datos de Indicador'!V40)/(R$302-R$301)*10)),1))</f>
        <v>0.7</v>
      </c>
      <c r="S37" s="189">
        <f t="shared" si="5"/>
        <v>3.2</v>
      </c>
      <c r="T37" s="188">
        <f>IF('Datos de Indicador'!W40="No dato","x",ROUND(IF('Datos de Indicador'!W40&gt;T$302,10,IF('Datos de Indicador'!W40&lt;$T$301,0,10-(T$302-'Datos de Indicador'!W40)/(T$302-T$301)*10)),1))</f>
        <v>6.4</v>
      </c>
      <c r="U37" s="188">
        <f>IF('Datos de Indicador'!X40="No dato","x",ROUND(IF('Datos de Indicador'!X40&gt;U$302,10,IF('Datos de Indicador'!X40&lt;$U$301,0,10-(U$302-'Datos de Indicador'!X40)/(U$302-U$301)*10)),1))</f>
        <v>7.5</v>
      </c>
      <c r="V37" s="188">
        <f>IF('Datos de Indicador'!Y40="No dato","x",ROUND(IF('Datos de Indicador'!Y40&gt;V$302,10,IF('Datos de Indicador'!Y40&lt;$V$301,0,10-(V$302-'Datos de Indicador'!Y40)/(V$302-V$301)*10)),1))</f>
        <v>0.9</v>
      </c>
      <c r="W37" s="188">
        <f>IF('Datos de Indicador'!Z40="No dato","x",ROUND(IF('Datos de Indicador'!Z40&gt;W$302,10,IF('Datos de Indicador'!Z40&lt;$W$301,0,(W$302-'Datos de Indicador'!Z40)/(W$302-W$301)*10)),1))</f>
        <v>2.5</v>
      </c>
      <c r="X37" s="317">
        <f>IF('Datos de Indicador'!AA40="No dato","x",ROUND(IF('Datos de Indicador'!AA40&gt;X$302,10,IF('Datos de Indicador'!AA40&lt;$X$301,0,10-(X$302-'Datos de Indicador'!AA40)/(X$302-X$301)*10)),1))</f>
        <v>10</v>
      </c>
      <c r="Y37" s="296">
        <f t="shared" si="7"/>
        <v>5.5</v>
      </c>
      <c r="Z37" s="192">
        <f t="shared" si="6"/>
        <v>4.4000000000000004</v>
      </c>
      <c r="AB37" s="250"/>
      <c r="AC37" s="95"/>
      <c r="AD37" s="95"/>
    </row>
    <row r="38" spans="1:30">
      <c r="A38" s="48" t="s">
        <v>142</v>
      </c>
      <c r="B38" s="46" t="s">
        <v>158</v>
      </c>
      <c r="C38" s="160">
        <v>318</v>
      </c>
      <c r="D38" s="188">
        <f>IF('Datos de Indicador'!O41="No dato","x",ROUND(IF('Datos de Indicador'!O41&gt;D$302,0,IF('Datos de Indicador'!O41&lt;$D$301,10,(D$302-'Datos de Indicador'!O41)/(D$302-D$301)*10)),1))</f>
        <v>5.0999999999999996</v>
      </c>
      <c r="E38" s="188">
        <f>IF('Datos de Indicador'!P41="No dato","x",ROUND(IF('Datos de Indicador'!P41&gt;E$302,10,IF('Datos de Indicador'!P41&lt;$E$301,0,10-(E$302-'Datos de Indicador'!P41)/(E$302-E$301)*10)),1))</f>
        <v>6.4</v>
      </c>
      <c r="F38" s="189">
        <f t="shared" si="0"/>
        <v>5.8</v>
      </c>
      <c r="G38" s="188">
        <f>IF('Datos de Indicador'!Q41="No dato","x",ROUND(IF('Datos de Indicador'!Q41&gt;G$302,0,IF('Datos de Indicador'!Q41&lt;$G$301,10,(G$302-'Datos de Indicador'!Q41)/(G$302-G$301)*10)),1))</f>
        <v>3</v>
      </c>
      <c r="H38" s="188">
        <f>IF('Datos de Indicador'!R41="No dato","x",ROUND(IF('Datos de Indicador'!R41&gt;H$302,10,IF('Datos de Indicador'!R41&lt;$E$301,0,10-(H$302-'Datos de Indicador'!R41)/(H$302-H$301)*10)),1))</f>
        <v>7.6</v>
      </c>
      <c r="I38" s="188">
        <f>IF('Datos de Indicador'!S41="No dato","x",ROUND(IF('Datos de Indicador'!S41&gt;I$302,10,IF('Datos de Indicador'!S41&lt;$I$301,0,10-(I$302-'Datos de Indicador'!S41)/(I$302-I$301)*10)),1))</f>
        <v>7.9</v>
      </c>
      <c r="J38" s="189">
        <f t="shared" si="1"/>
        <v>6.2</v>
      </c>
      <c r="K38" s="188">
        <f>IF('Datos de Indicador'!T41="No dato","x",ROUND(IF('Datos de Indicador'!T41&gt;K$302,10,IF('Datos de Indicador'!T41&lt;$K$301,0,10-(K$302-'Datos de Indicador'!T41)/(K$302-K$301)*10)),1))</f>
        <v>4.3</v>
      </c>
      <c r="L38" s="188">
        <f>IF('Datos de Indicador'!U41="No dato","x",ROUND(IF('Datos de Indicador'!U41&gt;L$302,10,IF('Datos de Indicador'!U41&lt;$L$301,0,10-(L$302-'Datos de Indicador'!U41)/(L$302-L$301)*10)),1))</f>
        <v>7.5</v>
      </c>
      <c r="M38" s="189">
        <f t="shared" si="2"/>
        <v>6.2</v>
      </c>
      <c r="N38" s="189">
        <f>'Datos de Indicador'!AG41</f>
        <v>10</v>
      </c>
      <c r="O38" s="190">
        <f t="shared" si="3"/>
        <v>7.1</v>
      </c>
      <c r="P38" s="191">
        <f>IF('Datos de Indicador'!V41="No dato","x",IF('Datos de Indicador'!AY41="No dato","x", 'Datos de Indicador'!V41/'Datos de Indicador'!AY41))</f>
        <v>7.7973863950412574E-3</v>
      </c>
      <c r="Q38" s="188">
        <f t="shared" si="4"/>
        <v>5.2</v>
      </c>
      <c r="R38" s="264">
        <f>IF('Datos de Indicador'!V41="No dato","x",ROUND(IF('Datos de Indicador'!V41&gt;R$302,10,IF('Datos de Indicador'!V41&lt;$R$301,0,10-(R$302-'Datos de Indicador'!V41)/(R$302-R$301)*10)),1))</f>
        <v>10</v>
      </c>
      <c r="S38" s="189">
        <f t="shared" si="5"/>
        <v>8.5</v>
      </c>
      <c r="T38" s="188">
        <f>IF('Datos de Indicador'!W41="No dato","x",ROUND(IF('Datos de Indicador'!W41&gt;T$302,10,IF('Datos de Indicador'!W41&lt;$T$301,0,10-(T$302-'Datos de Indicador'!W41)/(T$302-T$301)*10)),1))</f>
        <v>2.2999999999999998</v>
      </c>
      <c r="U38" s="188">
        <f>IF('Datos de Indicador'!X41="No dato","x",ROUND(IF('Datos de Indicador'!X41&gt;U$302,10,IF('Datos de Indicador'!X41&lt;$U$301,0,10-(U$302-'Datos de Indicador'!X41)/(U$302-U$301)*10)),1))</f>
        <v>9.9</v>
      </c>
      <c r="V38" s="188">
        <f>IF('Datos de Indicador'!Y41="No dato","x",ROUND(IF('Datos de Indicador'!Y41&gt;V$302,10,IF('Datos de Indicador'!Y41&lt;$V$301,0,10-(V$302-'Datos de Indicador'!Y41)/(V$302-V$301)*10)),1))</f>
        <v>3</v>
      </c>
      <c r="W38" s="188">
        <f>IF('Datos de Indicador'!Z41="No dato","x",ROUND(IF('Datos de Indicador'!Z41&gt;W$302,10,IF('Datos de Indicador'!Z41&lt;$W$301,0,(W$302-'Datos de Indicador'!Z41)/(W$302-W$301)*10)),1))</f>
        <v>0</v>
      </c>
      <c r="X38" s="317">
        <f>IF('Datos de Indicador'!AA41="No dato","x",ROUND(IF('Datos de Indicador'!AA41&gt;X$302,10,IF('Datos de Indicador'!AA41&lt;$X$301,0,10-(X$302-'Datos de Indicador'!AA41)/(X$302-X$301)*10)),1))</f>
        <v>10</v>
      </c>
      <c r="Y38" s="296">
        <f t="shared" si="7"/>
        <v>5</v>
      </c>
      <c r="Z38" s="192">
        <f t="shared" si="6"/>
        <v>7.1</v>
      </c>
      <c r="AB38" s="250"/>
      <c r="AC38" s="95"/>
      <c r="AD38" s="95"/>
    </row>
    <row r="39" spans="1:30">
      <c r="A39" s="48" t="s">
        <v>142</v>
      </c>
      <c r="B39" s="46" t="s">
        <v>159</v>
      </c>
      <c r="C39" s="160">
        <v>319</v>
      </c>
      <c r="D39" s="188">
        <f>IF('Datos de Indicador'!O42="No dato","x",ROUND(IF('Datos de Indicador'!O42&gt;D$302,0,IF('Datos de Indicador'!O42&lt;$D$301,10,(D$302-'Datos de Indicador'!O42)/(D$302-D$301)*10)),1))</f>
        <v>5.6</v>
      </c>
      <c r="E39" s="188">
        <f>IF('Datos de Indicador'!P42="No dato","x",ROUND(IF('Datos de Indicador'!P42&gt;E$302,10,IF('Datos de Indicador'!P42&lt;$E$301,0,10-(E$302-'Datos de Indicador'!P42)/(E$302-E$301)*10)),1))</f>
        <v>6.6</v>
      </c>
      <c r="F39" s="189">
        <f t="shared" si="0"/>
        <v>6.1</v>
      </c>
      <c r="G39" s="188">
        <f>IF('Datos de Indicador'!Q42="No dato","x",ROUND(IF('Datos de Indicador'!Q42&gt;G$302,0,IF('Datos de Indicador'!Q42&lt;$G$301,10,(G$302-'Datos de Indicador'!Q42)/(G$302-G$301)*10)),1))</f>
        <v>4.7</v>
      </c>
      <c r="H39" s="188">
        <f>IF('Datos de Indicador'!R42="No dato","x",ROUND(IF('Datos de Indicador'!R42&gt;H$302,10,IF('Datos de Indicador'!R42&lt;$E$301,0,10-(H$302-'Datos de Indicador'!R42)/(H$302-H$301)*10)),1))</f>
        <v>7.1</v>
      </c>
      <c r="I39" s="188">
        <f>IF('Datos de Indicador'!S42="No dato","x",ROUND(IF('Datos de Indicador'!S42&gt;I$302,10,IF('Datos de Indicador'!S42&lt;$I$301,0,10-(I$302-'Datos de Indicador'!S42)/(I$302-I$301)*10)),1))</f>
        <v>8.5</v>
      </c>
      <c r="J39" s="189">
        <f t="shared" si="1"/>
        <v>6.8</v>
      </c>
      <c r="K39" s="188">
        <f>IF('Datos de Indicador'!T42="No dato","x",ROUND(IF('Datos de Indicador'!T42&gt;K$302,10,IF('Datos de Indicador'!T42&lt;$K$301,0,10-(K$302-'Datos de Indicador'!T42)/(K$302-K$301)*10)),1))</f>
        <v>4.0999999999999996</v>
      </c>
      <c r="L39" s="188">
        <f>IF('Datos de Indicador'!U42="No dato","x",ROUND(IF('Datos de Indicador'!U42&gt;L$302,10,IF('Datos de Indicador'!U42&lt;$L$301,0,10-(L$302-'Datos de Indicador'!U42)/(L$302-L$301)*10)),1))</f>
        <v>7.8</v>
      </c>
      <c r="M39" s="189">
        <f t="shared" si="2"/>
        <v>6.3</v>
      </c>
      <c r="N39" s="189">
        <f>'Datos de Indicador'!AG42</f>
        <v>10</v>
      </c>
      <c r="O39" s="190">
        <f t="shared" si="3"/>
        <v>7.3</v>
      </c>
      <c r="P39" s="191">
        <f>IF('Datos de Indicador'!V42="No dato","x",IF('Datos de Indicador'!AY42="No dato","x", 'Datos de Indicador'!V42/'Datos de Indicador'!AY42))</f>
        <v>3.2226877215597808E-3</v>
      </c>
      <c r="Q39" s="188">
        <f t="shared" si="4"/>
        <v>2.1</v>
      </c>
      <c r="R39" s="264">
        <f>IF('Datos de Indicador'!V42="No dato","x",ROUND(IF('Datos de Indicador'!V42&gt;R$302,10,IF('Datos de Indicador'!V42&lt;$R$301,0,10-(R$302-'Datos de Indicador'!V42)/(R$302-R$301)*10)),1))</f>
        <v>2</v>
      </c>
      <c r="S39" s="189">
        <f t="shared" si="5"/>
        <v>2.1</v>
      </c>
      <c r="T39" s="188">
        <f>IF('Datos de Indicador'!W42="No dato","x",ROUND(IF('Datos de Indicador'!W42&gt;T$302,10,IF('Datos de Indicador'!W42&lt;$T$301,0,10-(T$302-'Datos de Indicador'!W42)/(T$302-T$301)*10)),1))</f>
        <v>2.9</v>
      </c>
      <c r="U39" s="188">
        <f>IF('Datos de Indicador'!X42="No dato","x",ROUND(IF('Datos de Indicador'!X42&gt;U$302,10,IF('Datos de Indicador'!X42&lt;$U$301,0,10-(U$302-'Datos de Indicador'!X42)/(U$302-U$301)*10)),1))</f>
        <v>7</v>
      </c>
      <c r="V39" s="188">
        <f>IF('Datos de Indicador'!Y42="No dato","x",ROUND(IF('Datos de Indicador'!Y42&gt;V$302,10,IF('Datos de Indicador'!Y42&lt;$V$301,0,10-(V$302-'Datos de Indicador'!Y42)/(V$302-V$301)*10)),1))</f>
        <v>0.3</v>
      </c>
      <c r="W39" s="188">
        <f>IF('Datos de Indicador'!Z42="No dato","x",ROUND(IF('Datos de Indicador'!Z42&gt;W$302,10,IF('Datos de Indicador'!Z42&lt;$W$301,0,(W$302-'Datos de Indicador'!Z42)/(W$302-W$301)*10)),1))</f>
        <v>0</v>
      </c>
      <c r="X39" s="317">
        <f>IF('Datos de Indicador'!AA42="No dato","x",ROUND(IF('Datos de Indicador'!AA42&gt;X$302,10,IF('Datos de Indicador'!AA42&lt;$X$301,0,10-(X$302-'Datos de Indicador'!AA42)/(X$302-X$301)*10)),1))</f>
        <v>10</v>
      </c>
      <c r="Y39" s="296">
        <f t="shared" si="7"/>
        <v>4</v>
      </c>
      <c r="Z39" s="192">
        <f t="shared" si="6"/>
        <v>3.1</v>
      </c>
      <c r="AB39" s="250"/>
      <c r="AC39" s="95"/>
      <c r="AD39" s="95"/>
    </row>
    <row r="40" spans="1:30">
      <c r="A40" s="48" t="s">
        <v>142</v>
      </c>
      <c r="B40" s="46" t="s">
        <v>160</v>
      </c>
      <c r="C40" s="160">
        <v>320</v>
      </c>
      <c r="D40" s="188">
        <f>IF('Datos de Indicador'!O43="No dato","x",ROUND(IF('Datos de Indicador'!O43&gt;D$302,0,IF('Datos de Indicador'!O43&lt;$D$301,10,(D$302-'Datos de Indicador'!O43)/(D$302-D$301)*10)),1))</f>
        <v>7.3</v>
      </c>
      <c r="E40" s="188">
        <f>IF('Datos de Indicador'!P43="No dato","x",ROUND(IF('Datos de Indicador'!P43&gt;E$302,10,IF('Datos de Indicador'!P43&lt;$E$301,0,10-(E$302-'Datos de Indicador'!P43)/(E$302-E$301)*10)),1))</f>
        <v>7.8</v>
      </c>
      <c r="F40" s="189">
        <f t="shared" si="0"/>
        <v>7.6</v>
      </c>
      <c r="G40" s="188">
        <f>IF('Datos de Indicador'!Q43="No dato","x",ROUND(IF('Datos de Indicador'!Q43&gt;G$302,0,IF('Datos de Indicador'!Q43&lt;$G$301,10,(G$302-'Datos de Indicador'!Q43)/(G$302-G$301)*10)),1))</f>
        <v>7</v>
      </c>
      <c r="H40" s="188">
        <f>IF('Datos de Indicador'!R43="No dato","x",ROUND(IF('Datos de Indicador'!R43&gt;H$302,10,IF('Datos de Indicador'!R43&lt;$E$301,0,10-(H$302-'Datos de Indicador'!R43)/(H$302-H$301)*10)),1))</f>
        <v>6.6</v>
      </c>
      <c r="I40" s="188">
        <f>IF('Datos de Indicador'!S43="No dato","x",ROUND(IF('Datos de Indicador'!S43&gt;I$302,10,IF('Datos de Indicador'!S43&lt;$I$301,0,10-(I$302-'Datos de Indicador'!S43)/(I$302-I$301)*10)),1))</f>
        <v>10</v>
      </c>
      <c r="J40" s="189">
        <f t="shared" si="1"/>
        <v>7.9</v>
      </c>
      <c r="K40" s="188">
        <f>IF('Datos de Indicador'!T43="No dato","x",ROUND(IF('Datos de Indicador'!T43&gt;K$302,10,IF('Datos de Indicador'!T43&lt;$K$301,0,10-(K$302-'Datos de Indicador'!T43)/(K$302-K$301)*10)),1))</f>
        <v>7.2</v>
      </c>
      <c r="L40" s="188">
        <f>IF('Datos de Indicador'!U43="No dato","x",ROUND(IF('Datos de Indicador'!U43&gt;L$302,10,IF('Datos de Indicador'!U43&lt;$L$301,0,10-(L$302-'Datos de Indicador'!U43)/(L$302-L$301)*10)),1))</f>
        <v>8.1999999999999993</v>
      </c>
      <c r="M40" s="189">
        <f t="shared" si="2"/>
        <v>7.7</v>
      </c>
      <c r="N40" s="189">
        <f>'Datos de Indicador'!AG43</f>
        <v>4</v>
      </c>
      <c r="O40" s="190">
        <f t="shared" si="3"/>
        <v>6.8</v>
      </c>
      <c r="P40" s="191">
        <f>IF('Datos de Indicador'!V43="No dato","x",IF('Datos de Indicador'!AY43="No dato","x", 'Datos de Indicador'!V43/'Datos de Indicador'!AY43))</f>
        <v>1.1836680409628941E-2</v>
      </c>
      <c r="Q40" s="188">
        <f t="shared" si="4"/>
        <v>7.9</v>
      </c>
      <c r="R40" s="264">
        <f>IF('Datos de Indicador'!V43="No dato","x",ROUND(IF('Datos de Indicador'!V43&gt;R$302,10,IF('Datos de Indicador'!V43&lt;$R$301,0,10-(R$302-'Datos de Indicador'!V43)/(R$302-R$301)*10)),1))</f>
        <v>4.4000000000000004</v>
      </c>
      <c r="S40" s="189">
        <f t="shared" si="5"/>
        <v>6.5</v>
      </c>
      <c r="T40" s="188">
        <f>IF('Datos de Indicador'!W43="No dato","x",ROUND(IF('Datos de Indicador'!W43&gt;T$302,10,IF('Datos de Indicador'!W43&lt;$T$301,0,10-(T$302-'Datos de Indicador'!W43)/(T$302-T$301)*10)),1))</f>
        <v>1.7</v>
      </c>
      <c r="U40" s="188">
        <f>IF('Datos de Indicador'!X43="No dato","x",ROUND(IF('Datos de Indicador'!X43&gt;U$302,10,IF('Datos de Indicador'!X43&lt;$U$301,0,10-(U$302-'Datos de Indicador'!X43)/(U$302-U$301)*10)),1))</f>
        <v>4.5999999999999996</v>
      </c>
      <c r="V40" s="188">
        <f>IF('Datos de Indicador'!Y43="No dato","x",ROUND(IF('Datos de Indicador'!Y43&gt;V$302,10,IF('Datos de Indicador'!Y43&lt;$V$301,0,10-(V$302-'Datos de Indicador'!Y43)/(V$302-V$301)*10)),1))</f>
        <v>7.3</v>
      </c>
      <c r="W40" s="188">
        <f>IF('Datos de Indicador'!Z43="No dato","x",ROUND(IF('Datos de Indicador'!Z43&gt;W$302,10,IF('Datos de Indicador'!Z43&lt;$W$301,0,(W$302-'Datos de Indicador'!Z43)/(W$302-W$301)*10)),1))</f>
        <v>5</v>
      </c>
      <c r="X40" s="317">
        <f>IF('Datos de Indicador'!AA43="No dato","x",ROUND(IF('Datos de Indicador'!AA43&gt;X$302,10,IF('Datos de Indicador'!AA43&lt;$X$301,0,10-(X$302-'Datos de Indicador'!AA43)/(X$302-X$301)*10)),1))</f>
        <v>0.5</v>
      </c>
      <c r="Y40" s="296">
        <f t="shared" si="7"/>
        <v>3.8</v>
      </c>
      <c r="Z40" s="192">
        <f t="shared" si="6"/>
        <v>5.3</v>
      </c>
      <c r="AB40" s="250"/>
      <c r="AC40" s="95"/>
      <c r="AD40" s="95"/>
    </row>
    <row r="41" spans="1:30">
      <c r="A41" s="48" t="s">
        <v>142</v>
      </c>
      <c r="B41" s="46" t="s">
        <v>161</v>
      </c>
      <c r="C41" s="160">
        <v>321</v>
      </c>
      <c r="D41" s="188">
        <f>IF('Datos de Indicador'!O44="No dato","x",ROUND(IF('Datos de Indicador'!O44&gt;D$302,0,IF('Datos de Indicador'!O44&lt;$D$301,10,(D$302-'Datos de Indicador'!O44)/(D$302-D$301)*10)),1))</f>
        <v>6.2</v>
      </c>
      <c r="E41" s="188">
        <f>IF('Datos de Indicador'!P44="No dato","x",ROUND(IF('Datos de Indicador'!P44&gt;E$302,10,IF('Datos de Indicador'!P44&lt;$E$301,0,10-(E$302-'Datos de Indicador'!P44)/(E$302-E$301)*10)),1))</f>
        <v>6.2</v>
      </c>
      <c r="F41" s="189">
        <f t="shared" si="0"/>
        <v>6.2</v>
      </c>
      <c r="G41" s="188">
        <f>IF('Datos de Indicador'!Q44="No dato","x",ROUND(IF('Datos de Indicador'!Q44&gt;G$302,0,IF('Datos de Indicador'!Q44&lt;$G$301,10,(G$302-'Datos de Indicador'!Q44)/(G$302-G$301)*10)),1))</f>
        <v>6.2</v>
      </c>
      <c r="H41" s="188">
        <f>IF('Datos de Indicador'!R44="No dato","x",ROUND(IF('Datos de Indicador'!R44&gt;H$302,10,IF('Datos de Indicador'!R44&lt;$E$301,0,10-(H$302-'Datos de Indicador'!R44)/(H$302-H$301)*10)),1))</f>
        <v>7.1</v>
      </c>
      <c r="I41" s="188">
        <f>IF('Datos de Indicador'!S44="No dato","x",ROUND(IF('Datos de Indicador'!S44&gt;I$302,10,IF('Datos de Indicador'!S44&lt;$I$301,0,10-(I$302-'Datos de Indicador'!S44)/(I$302-I$301)*10)),1))</f>
        <v>6.4</v>
      </c>
      <c r="J41" s="189">
        <f t="shared" si="1"/>
        <v>6.6</v>
      </c>
      <c r="K41" s="188">
        <f>IF('Datos de Indicador'!T44="No dato","x",ROUND(IF('Datos de Indicador'!T44&gt;K$302,10,IF('Datos de Indicador'!T44&lt;$K$301,0,10-(K$302-'Datos de Indicador'!T44)/(K$302-K$301)*10)),1))</f>
        <v>4.4000000000000004</v>
      </c>
      <c r="L41" s="188">
        <f>IF('Datos de Indicador'!U44="No dato","x",ROUND(IF('Datos de Indicador'!U44&gt;L$302,10,IF('Datos de Indicador'!U44&lt;$L$301,0,10-(L$302-'Datos de Indicador'!U44)/(L$302-L$301)*10)),1))</f>
        <v>7.7</v>
      </c>
      <c r="M41" s="189">
        <f t="shared" si="2"/>
        <v>6.3</v>
      </c>
      <c r="N41" s="189">
        <f>'Datos de Indicador'!AG44</f>
        <v>10</v>
      </c>
      <c r="O41" s="190">
        <f t="shared" si="3"/>
        <v>7.3</v>
      </c>
      <c r="P41" s="191">
        <f>IF('Datos de Indicador'!V44="No dato","x",IF('Datos de Indicador'!AY44="No dato","x", 'Datos de Indicador'!V44/'Datos de Indicador'!AY44))</f>
        <v>8.1829121540312882E-3</v>
      </c>
      <c r="Q41" s="188">
        <f t="shared" si="4"/>
        <v>5.5</v>
      </c>
      <c r="R41" s="264">
        <f>IF('Datos de Indicador'!V44="No dato","x",ROUND(IF('Datos de Indicador'!V44&gt;R$302,10,IF('Datos de Indicador'!V44&lt;$R$301,0,10-(R$302-'Datos de Indicador'!V44)/(R$302-R$301)*10)),1))</f>
        <v>5.0999999999999996</v>
      </c>
      <c r="S41" s="189">
        <f t="shared" si="5"/>
        <v>5.3</v>
      </c>
      <c r="T41" s="188">
        <f>IF('Datos de Indicador'!W44="No dato","x",ROUND(IF('Datos de Indicador'!W44&gt;T$302,10,IF('Datos de Indicador'!W44&lt;$T$301,0,10-(T$302-'Datos de Indicador'!W44)/(T$302-T$301)*10)),1))</f>
        <v>5.6</v>
      </c>
      <c r="U41" s="188">
        <f>IF('Datos de Indicador'!X44="No dato","x",ROUND(IF('Datos de Indicador'!X44&gt;U$302,10,IF('Datos de Indicador'!X44&lt;$U$301,0,10-(U$302-'Datos de Indicador'!X44)/(U$302-U$301)*10)),1))</f>
        <v>10</v>
      </c>
      <c r="V41" s="188">
        <f>IF('Datos de Indicador'!Y44="No dato","x",ROUND(IF('Datos de Indicador'!Y44&gt;V$302,10,IF('Datos de Indicador'!Y44&lt;$V$301,0,10-(V$302-'Datos de Indicador'!Y44)/(V$302-V$301)*10)),1))</f>
        <v>9.3000000000000007</v>
      </c>
      <c r="W41" s="188">
        <f>IF('Datos de Indicador'!Z44="No dato","x",ROUND(IF('Datos de Indicador'!Z44&gt;W$302,10,IF('Datos de Indicador'!Z44&lt;$W$301,0,(W$302-'Datos de Indicador'!Z44)/(W$302-W$301)*10)),1))</f>
        <v>5</v>
      </c>
      <c r="X41" s="317">
        <f>IF('Datos de Indicador'!AA44="No dato","x",ROUND(IF('Datos de Indicador'!AA44&gt;X$302,10,IF('Datos de Indicador'!AA44&lt;$X$301,0,10-(X$302-'Datos de Indicador'!AA44)/(X$302-X$301)*10)),1))</f>
        <v>6.7</v>
      </c>
      <c r="Y41" s="296">
        <f t="shared" si="7"/>
        <v>7.3</v>
      </c>
      <c r="Z41" s="192">
        <f t="shared" si="6"/>
        <v>6.4</v>
      </c>
      <c r="AB41" s="250"/>
      <c r="AC41" s="95"/>
      <c r="AD41" s="95"/>
    </row>
    <row r="42" spans="1:30">
      <c r="A42" s="48" t="s">
        <v>185</v>
      </c>
      <c r="B42" s="46" t="s">
        <v>162</v>
      </c>
      <c r="C42" s="160">
        <v>401</v>
      </c>
      <c r="D42" s="188">
        <f>IF('Datos de Indicador'!O45="No dato","x",ROUND(IF('Datos de Indicador'!O45&gt;D$302,0,IF('Datos de Indicador'!O45&lt;$D$301,10,(D$302-'Datos de Indicador'!O45)/(D$302-D$301)*10)),1))</f>
        <v>5</v>
      </c>
      <c r="E42" s="188">
        <f>IF('Datos de Indicador'!P45="No dato","x",ROUND(IF('Datos de Indicador'!P45&gt;E$302,10,IF('Datos de Indicador'!P45&lt;$E$301,0,10-(E$302-'Datos de Indicador'!P45)/(E$302-E$301)*10)),1))</f>
        <v>5.4</v>
      </c>
      <c r="F42" s="189">
        <f t="shared" si="0"/>
        <v>5.2</v>
      </c>
      <c r="G42" s="188">
        <f>IF('Datos de Indicador'!Q45="No dato","x",ROUND(IF('Datos de Indicador'!Q45&gt;G$302,0,IF('Datos de Indicador'!Q45&lt;$G$301,10,(G$302-'Datos de Indicador'!Q45)/(G$302-G$301)*10)),1))</f>
        <v>0.5</v>
      </c>
      <c r="H42" s="188">
        <f>IF('Datos de Indicador'!R45="No dato","x",ROUND(IF('Datos de Indicador'!R45&gt;H$302,10,IF('Datos de Indicador'!R45&lt;$E$301,0,10-(H$302-'Datos de Indicador'!R45)/(H$302-H$301)*10)),1))</f>
        <v>8.3000000000000007</v>
      </c>
      <c r="I42" s="188">
        <f>IF('Datos de Indicador'!S45="No dato","x",ROUND(IF('Datos de Indicador'!S45&gt;I$302,10,IF('Datos de Indicador'!S45&lt;$I$301,0,10-(I$302-'Datos de Indicador'!S45)/(I$302-I$301)*10)),1))</f>
        <v>6.1</v>
      </c>
      <c r="J42" s="189">
        <f t="shared" si="1"/>
        <v>5</v>
      </c>
      <c r="K42" s="188">
        <f>IF('Datos de Indicador'!T45="No dato","x",ROUND(IF('Datos de Indicador'!T45&gt;K$302,10,IF('Datos de Indicador'!T45&lt;$K$301,0,10-(K$302-'Datos de Indicador'!T45)/(K$302-K$301)*10)),1))</f>
        <v>2</v>
      </c>
      <c r="L42" s="188">
        <f>IF('Datos de Indicador'!U45="No dato","x",ROUND(IF('Datos de Indicador'!U45&gt;L$302,10,IF('Datos de Indicador'!U45&lt;$L$301,0,10-(L$302-'Datos de Indicador'!U45)/(L$302-L$301)*10)),1))</f>
        <v>6.7</v>
      </c>
      <c r="M42" s="189">
        <f t="shared" si="2"/>
        <v>4.8</v>
      </c>
      <c r="N42" s="189">
        <f>'Datos de Indicador'!AG45</f>
        <v>10</v>
      </c>
      <c r="O42" s="190">
        <f t="shared" si="3"/>
        <v>6.3</v>
      </c>
      <c r="P42" s="191">
        <f>IF('Datos de Indicador'!V45="No dato","x",IF('Datos de Indicador'!AY45="No dato","x", 'Datos de Indicador'!V45/'Datos de Indicador'!AY45))</f>
        <v>1.4455873560927751E-2</v>
      </c>
      <c r="Q42" s="188">
        <f t="shared" si="4"/>
        <v>9.6</v>
      </c>
      <c r="R42" s="264">
        <f>IF('Datos de Indicador'!V45="No dato","x",ROUND(IF('Datos de Indicador'!V45&gt;R$302,10,IF('Datos de Indicador'!V45&lt;$R$301,0,10-(R$302-'Datos de Indicador'!V45)/(R$302-R$301)*10)),1))</f>
        <v>10</v>
      </c>
      <c r="S42" s="189">
        <f t="shared" si="5"/>
        <v>9.8000000000000007</v>
      </c>
      <c r="T42" s="188">
        <f>IF('Datos de Indicador'!W45="No dato","x",ROUND(IF('Datos de Indicador'!W45&gt;T$302,10,IF('Datos de Indicador'!W45&lt;$T$301,0,10-(T$302-'Datos de Indicador'!W45)/(T$302-T$301)*10)),1))</f>
        <v>3.7</v>
      </c>
      <c r="U42" s="188">
        <f>IF('Datos de Indicador'!X45="No dato","x",ROUND(IF('Datos de Indicador'!X45&gt;U$302,10,IF('Datos de Indicador'!X45&lt;$U$301,0,10-(U$302-'Datos de Indicador'!X45)/(U$302-U$301)*10)),1))</f>
        <v>10</v>
      </c>
      <c r="V42" s="188">
        <f>IF('Datos de Indicador'!Y45="No dato","x",ROUND(IF('Datos de Indicador'!Y45&gt;V$302,10,IF('Datos de Indicador'!Y45&lt;$V$301,0,10-(V$302-'Datos de Indicador'!Y45)/(V$302-V$301)*10)),1))</f>
        <v>10</v>
      </c>
      <c r="W42" s="188">
        <f>IF('Datos de Indicador'!Z45="No dato","x",ROUND(IF('Datos de Indicador'!Z45&gt;W$302,10,IF('Datos de Indicador'!Z45&lt;$W$301,0,(W$302-'Datos de Indicador'!Z45)/(W$302-W$301)*10)),1))</f>
        <v>0</v>
      </c>
      <c r="X42" s="317">
        <f>IF('Datos de Indicador'!AA45="No dato","x",ROUND(IF('Datos de Indicador'!AA45&gt;X$302,10,IF('Datos de Indicador'!AA45&lt;$X$301,0,10-(X$302-'Datos de Indicador'!AA45)/(X$302-X$301)*10)),1))</f>
        <v>10</v>
      </c>
      <c r="Y42" s="296">
        <f t="shared" si="7"/>
        <v>6.7</v>
      </c>
      <c r="Z42" s="192">
        <f t="shared" si="6"/>
        <v>8.6999999999999993</v>
      </c>
      <c r="AB42" s="250"/>
      <c r="AC42" s="95"/>
      <c r="AD42" s="95"/>
    </row>
    <row r="43" spans="1:30">
      <c r="A43" s="48" t="s">
        <v>185</v>
      </c>
      <c r="B43" s="46" t="s">
        <v>163</v>
      </c>
      <c r="C43" s="160">
        <v>402</v>
      </c>
      <c r="D43" s="188">
        <f>IF('Datos de Indicador'!O46="No dato","x",ROUND(IF('Datos de Indicador'!O46&gt;D$302,0,IF('Datos de Indicador'!O46&lt;$D$301,10,(D$302-'Datos de Indicador'!O46)/(D$302-D$301)*10)),1))</f>
        <v>8.6</v>
      </c>
      <c r="E43" s="188">
        <f>IF('Datos de Indicador'!P46="No dato","x",ROUND(IF('Datos de Indicador'!P46&gt;E$302,10,IF('Datos de Indicador'!P46&lt;$E$301,0,10-(E$302-'Datos de Indicador'!P46)/(E$302-E$301)*10)),1))</f>
        <v>9</v>
      </c>
      <c r="F43" s="189">
        <f t="shared" si="0"/>
        <v>8.8000000000000007</v>
      </c>
      <c r="G43" s="188">
        <f>IF('Datos de Indicador'!Q46="No dato","x",ROUND(IF('Datos de Indicador'!Q46&gt;G$302,0,IF('Datos de Indicador'!Q46&lt;$G$301,10,(G$302-'Datos de Indicador'!Q46)/(G$302-G$301)*10)),1))</f>
        <v>8.8000000000000007</v>
      </c>
      <c r="H43" s="188">
        <f>IF('Datos de Indicador'!R46="No dato","x",ROUND(IF('Datos de Indicador'!R46&gt;H$302,10,IF('Datos de Indicador'!R46&lt;$E$301,0,10-(H$302-'Datos de Indicador'!R46)/(H$302-H$301)*10)),1))</f>
        <v>7.5</v>
      </c>
      <c r="I43" s="188" t="str">
        <f>IF('Datos de Indicador'!S46="No dato","x",ROUND(IF('Datos de Indicador'!S46&gt;I$302,10,IF('Datos de Indicador'!S46&lt;$I$301,0,10-(I$302-'Datos de Indicador'!S46)/(I$302-I$301)*10)),1))</f>
        <v>x</v>
      </c>
      <c r="J43" s="189">
        <f t="shared" si="1"/>
        <v>8.1999999999999993</v>
      </c>
      <c r="K43" s="188">
        <f>IF('Datos de Indicador'!T46="No dato","x",ROUND(IF('Datos de Indicador'!T46&gt;K$302,10,IF('Datos de Indicador'!T46&lt;$K$301,0,10-(K$302-'Datos de Indicador'!T46)/(K$302-K$301)*10)),1))</f>
        <v>6.7</v>
      </c>
      <c r="L43" s="188">
        <f>IF('Datos de Indicador'!U46="No dato","x",ROUND(IF('Datos de Indicador'!U46&gt;L$302,10,IF('Datos de Indicador'!U46&lt;$L$301,0,10-(L$302-'Datos de Indicador'!U46)/(L$302-L$301)*10)),1))</f>
        <v>7.7</v>
      </c>
      <c r="M43" s="189">
        <f t="shared" si="2"/>
        <v>7.2</v>
      </c>
      <c r="N43" s="189">
        <f>'Datos de Indicador'!AG46</f>
        <v>6</v>
      </c>
      <c r="O43" s="190">
        <f t="shared" si="3"/>
        <v>7.6</v>
      </c>
      <c r="P43" s="191">
        <f>IF('Datos de Indicador'!V46="No dato","x",IF('Datos de Indicador'!AY46="No dato","x", 'Datos de Indicador'!V46/'Datos de Indicador'!AY46))</f>
        <v>6.1120543293718167E-3</v>
      </c>
      <c r="Q43" s="188">
        <f t="shared" si="4"/>
        <v>4.0999999999999996</v>
      </c>
      <c r="R43" s="264">
        <f>IF('Datos de Indicador'!V46="No dato","x",ROUND(IF('Datos de Indicador'!V46&gt;R$302,10,IF('Datos de Indicador'!V46&lt;$R$301,0,10-(R$302-'Datos de Indicador'!V46)/(R$302-R$301)*10)),1))</f>
        <v>2.2000000000000002</v>
      </c>
      <c r="S43" s="189">
        <f t="shared" si="5"/>
        <v>3.2</v>
      </c>
      <c r="T43" s="188">
        <f>IF('Datos de Indicador'!W46="No dato","x",ROUND(IF('Datos de Indicador'!W46&gt;T$302,10,IF('Datos de Indicador'!W46&lt;$T$301,0,10-(T$302-'Datos de Indicador'!W46)/(T$302-T$301)*10)),1))</f>
        <v>3.3</v>
      </c>
      <c r="U43" s="188">
        <f>IF('Datos de Indicador'!X46="No dato","x",ROUND(IF('Datos de Indicador'!X46&gt;U$302,10,IF('Datos de Indicador'!X46&lt;$U$301,0,10-(U$302-'Datos de Indicador'!X46)/(U$302-U$301)*10)),1))</f>
        <v>10</v>
      </c>
      <c r="V43" s="188">
        <f>IF('Datos de Indicador'!Y46="No dato","x",ROUND(IF('Datos de Indicador'!Y46&gt;V$302,10,IF('Datos de Indicador'!Y46&lt;$V$301,0,10-(V$302-'Datos de Indicador'!Y46)/(V$302-V$301)*10)),1))</f>
        <v>0.8</v>
      </c>
      <c r="W43" s="188">
        <f>IF('Datos de Indicador'!Z46="No dato","x",ROUND(IF('Datos de Indicador'!Z46&gt;W$302,10,IF('Datos de Indicador'!Z46&lt;$W$301,0,(W$302-'Datos de Indicador'!Z46)/(W$302-W$301)*10)),1))</f>
        <v>10</v>
      </c>
      <c r="X43" s="317">
        <f>IF('Datos de Indicador'!AA46="No dato","x",ROUND(IF('Datos de Indicador'!AA46&gt;X$302,10,IF('Datos de Indicador'!AA46&lt;$X$301,0,10-(X$302-'Datos de Indicador'!AA46)/(X$302-X$301)*10)),1))</f>
        <v>2.8</v>
      </c>
      <c r="Y43" s="296">
        <f t="shared" si="7"/>
        <v>5.4</v>
      </c>
      <c r="Z43" s="192">
        <f t="shared" si="6"/>
        <v>4.4000000000000004</v>
      </c>
      <c r="AB43" s="250"/>
      <c r="AC43" s="95"/>
      <c r="AD43" s="95"/>
    </row>
    <row r="44" spans="1:30">
      <c r="A44" s="48" t="s">
        <v>185</v>
      </c>
      <c r="B44" s="46" t="s">
        <v>164</v>
      </c>
      <c r="C44" s="160">
        <v>403</v>
      </c>
      <c r="D44" s="188">
        <f>IF('Datos de Indicador'!O47="No dato","x",ROUND(IF('Datos de Indicador'!O47&gt;D$302,0,IF('Datos de Indicador'!O47&lt;$D$301,10,(D$302-'Datos de Indicador'!O47)/(D$302-D$301)*10)),1))</f>
        <v>8</v>
      </c>
      <c r="E44" s="188">
        <f>IF('Datos de Indicador'!P47="No dato","x",ROUND(IF('Datos de Indicador'!P47&gt;E$302,10,IF('Datos de Indicador'!P47&lt;$E$301,0,10-(E$302-'Datos de Indicador'!P47)/(E$302-E$301)*10)),1))</f>
        <v>10</v>
      </c>
      <c r="F44" s="189">
        <f t="shared" si="0"/>
        <v>9.3000000000000007</v>
      </c>
      <c r="G44" s="188">
        <f>IF('Datos de Indicador'!Q47="No dato","x",ROUND(IF('Datos de Indicador'!Q47&gt;G$302,0,IF('Datos de Indicador'!Q47&lt;$G$301,10,(G$302-'Datos de Indicador'!Q47)/(G$302-G$301)*10)),1))</f>
        <v>7.7</v>
      </c>
      <c r="H44" s="188">
        <f>IF('Datos de Indicador'!R47="No dato","x",ROUND(IF('Datos de Indicador'!R47&gt;H$302,10,IF('Datos de Indicador'!R47&lt;$E$301,0,10-(H$302-'Datos de Indicador'!R47)/(H$302-H$301)*10)),1))</f>
        <v>7.2</v>
      </c>
      <c r="I44" s="188" t="str">
        <f>IF('Datos de Indicador'!S47="No dato","x",ROUND(IF('Datos de Indicador'!S47&gt;I$302,10,IF('Datos de Indicador'!S47&lt;$I$301,0,10-(I$302-'Datos de Indicador'!S47)/(I$302-I$301)*10)),1))</f>
        <v>x</v>
      </c>
      <c r="J44" s="189">
        <f t="shared" si="1"/>
        <v>7.5</v>
      </c>
      <c r="K44" s="188">
        <f>IF('Datos de Indicador'!T47="No dato","x",ROUND(IF('Datos de Indicador'!T47&gt;K$302,10,IF('Datos de Indicador'!T47&lt;$K$301,0,10-(K$302-'Datos de Indicador'!T47)/(K$302-K$301)*10)),1))</f>
        <v>7.8</v>
      </c>
      <c r="L44" s="188">
        <f>IF('Datos de Indicador'!U47="No dato","x",ROUND(IF('Datos de Indicador'!U47&gt;L$302,10,IF('Datos de Indicador'!U47&lt;$L$301,0,10-(L$302-'Datos de Indicador'!U47)/(L$302-L$301)*10)),1))</f>
        <v>7.4</v>
      </c>
      <c r="M44" s="189">
        <f t="shared" si="2"/>
        <v>7.6</v>
      </c>
      <c r="N44" s="189">
        <f>'Datos de Indicador'!AG47</f>
        <v>10</v>
      </c>
      <c r="O44" s="190">
        <f t="shared" si="3"/>
        <v>8.6</v>
      </c>
      <c r="P44" s="191">
        <f>IF('Datos de Indicador'!V47="No dato","x",IF('Datos de Indicador'!AY47="No dato","x", 'Datos de Indicador'!V47/'Datos de Indicador'!AY47))</f>
        <v>5.2941884249789435E-3</v>
      </c>
      <c r="Q44" s="188">
        <f t="shared" si="4"/>
        <v>3.5</v>
      </c>
      <c r="R44" s="264">
        <f>IF('Datos de Indicador'!V47="No dato","x",ROUND(IF('Datos de Indicador'!V47&gt;R$302,10,IF('Datos de Indicador'!V47&lt;$R$301,0,10-(R$302-'Datos de Indicador'!V47)/(R$302-R$301)*10)),1))</f>
        <v>1.1000000000000001</v>
      </c>
      <c r="S44" s="189">
        <f t="shared" si="5"/>
        <v>2.4</v>
      </c>
      <c r="T44" s="188">
        <f>IF('Datos de Indicador'!W47="No dato","x",ROUND(IF('Datos de Indicador'!W47&gt;T$302,10,IF('Datos de Indicador'!W47&lt;$T$301,0,10-(T$302-'Datos de Indicador'!W47)/(T$302-T$301)*10)),1))</f>
        <v>5.4</v>
      </c>
      <c r="U44" s="188">
        <f>IF('Datos de Indicador'!X47="No dato","x",ROUND(IF('Datos de Indicador'!X47&gt;U$302,10,IF('Datos de Indicador'!X47&lt;$U$301,0,10-(U$302-'Datos de Indicador'!X47)/(U$302-U$301)*10)),1))</f>
        <v>10</v>
      </c>
      <c r="V44" s="188">
        <f>IF('Datos de Indicador'!Y47="No dato","x",ROUND(IF('Datos de Indicador'!Y47&gt;V$302,10,IF('Datos de Indicador'!Y47&lt;$V$301,0,10-(V$302-'Datos de Indicador'!Y47)/(V$302-V$301)*10)),1))</f>
        <v>0.7</v>
      </c>
      <c r="W44" s="188">
        <f>IF('Datos de Indicador'!Z47="No dato","x",ROUND(IF('Datos de Indicador'!Z47&gt;W$302,10,IF('Datos de Indicador'!Z47&lt;$W$301,0,(W$302-'Datos de Indicador'!Z47)/(W$302-W$301)*10)),1))</f>
        <v>10</v>
      </c>
      <c r="X44" s="317">
        <f>IF('Datos de Indicador'!AA47="No dato","x",ROUND(IF('Datos de Indicador'!AA47&gt;X$302,10,IF('Datos de Indicador'!AA47&lt;$X$301,0,10-(X$302-'Datos de Indicador'!AA47)/(X$302-X$301)*10)),1))</f>
        <v>3.2</v>
      </c>
      <c r="Y44" s="296">
        <f t="shared" si="7"/>
        <v>5.9</v>
      </c>
      <c r="Z44" s="192">
        <f t="shared" si="6"/>
        <v>4.4000000000000004</v>
      </c>
      <c r="AB44" s="250"/>
      <c r="AC44" s="95"/>
      <c r="AD44" s="95"/>
    </row>
    <row r="45" spans="1:30">
      <c r="A45" s="48" t="s">
        <v>185</v>
      </c>
      <c r="B45" s="46" t="s">
        <v>165</v>
      </c>
      <c r="C45" s="160">
        <v>404</v>
      </c>
      <c r="D45" s="188">
        <f>IF('Datos de Indicador'!O48="No dato","x",ROUND(IF('Datos de Indicador'!O48&gt;D$302,0,IF('Datos de Indicador'!O48&lt;$D$301,10,(D$302-'Datos de Indicador'!O48)/(D$302-D$301)*10)),1))</f>
        <v>8</v>
      </c>
      <c r="E45" s="188">
        <f>IF('Datos de Indicador'!P48="No dato","x",ROUND(IF('Datos de Indicador'!P48&gt;E$302,10,IF('Datos de Indicador'!P48&lt;$E$301,0,10-(E$302-'Datos de Indicador'!P48)/(E$302-E$301)*10)),1))</f>
        <v>8.4</v>
      </c>
      <c r="F45" s="189">
        <f t="shared" si="0"/>
        <v>8.1999999999999993</v>
      </c>
      <c r="G45" s="188">
        <f>IF('Datos de Indicador'!Q48="No dato","x",ROUND(IF('Datos de Indicador'!Q48&gt;G$302,0,IF('Datos de Indicador'!Q48&lt;$G$301,10,(G$302-'Datos de Indicador'!Q48)/(G$302-G$301)*10)),1))</f>
        <v>7.2</v>
      </c>
      <c r="H45" s="188">
        <f>IF('Datos de Indicador'!R48="No dato","x",ROUND(IF('Datos de Indicador'!R48&gt;H$302,10,IF('Datos de Indicador'!R48&lt;$E$301,0,10-(H$302-'Datos de Indicador'!R48)/(H$302-H$301)*10)),1))</f>
        <v>7.8</v>
      </c>
      <c r="I45" s="188">
        <f>IF('Datos de Indicador'!S48="No dato","x",ROUND(IF('Datos de Indicador'!S48&gt;I$302,10,IF('Datos de Indicador'!S48&lt;$I$301,0,10-(I$302-'Datos de Indicador'!S48)/(I$302-I$301)*10)),1))</f>
        <v>8.5</v>
      </c>
      <c r="J45" s="189">
        <f t="shared" si="1"/>
        <v>7.8</v>
      </c>
      <c r="K45" s="188">
        <f>IF('Datos de Indicador'!T48="No dato","x",ROUND(IF('Datos de Indicador'!T48&gt;K$302,10,IF('Datos de Indicador'!T48&lt;$K$301,0,10-(K$302-'Datos de Indicador'!T48)/(K$302-K$301)*10)),1))</f>
        <v>6.3</v>
      </c>
      <c r="L45" s="188">
        <f>IF('Datos de Indicador'!U48="No dato","x",ROUND(IF('Datos de Indicador'!U48&gt;L$302,10,IF('Datos de Indicador'!U48&lt;$L$301,0,10-(L$302-'Datos de Indicador'!U48)/(L$302-L$301)*10)),1))</f>
        <v>8</v>
      </c>
      <c r="M45" s="189">
        <f t="shared" si="2"/>
        <v>7.2</v>
      </c>
      <c r="N45" s="189">
        <f>'Datos de Indicador'!AG48</f>
        <v>10</v>
      </c>
      <c r="O45" s="190">
        <f t="shared" si="3"/>
        <v>8.3000000000000007</v>
      </c>
      <c r="P45" s="191">
        <f>IF('Datos de Indicador'!V48="No dato","x",IF('Datos de Indicador'!AY48="No dato","x", 'Datos de Indicador'!V48/'Datos de Indicador'!AY48))</f>
        <v>7.9067107585966828E-3</v>
      </c>
      <c r="Q45" s="188">
        <f t="shared" si="4"/>
        <v>5.3</v>
      </c>
      <c r="R45" s="264">
        <f>IF('Datos de Indicador'!V48="No dato","x",ROUND(IF('Datos de Indicador'!V48&gt;R$302,10,IF('Datos de Indicador'!V48&lt;$R$301,0,10-(R$302-'Datos de Indicador'!V48)/(R$302-R$301)*10)),1))</f>
        <v>7.9</v>
      </c>
      <c r="S45" s="189">
        <f t="shared" si="5"/>
        <v>6.8</v>
      </c>
      <c r="T45" s="188">
        <f>IF('Datos de Indicador'!W48="No dato","x",ROUND(IF('Datos de Indicador'!W48&gt;T$302,10,IF('Datos de Indicador'!W48&lt;$T$301,0,10-(T$302-'Datos de Indicador'!W48)/(T$302-T$301)*10)),1))</f>
        <v>3.1</v>
      </c>
      <c r="U45" s="188">
        <f>IF('Datos de Indicador'!X48="No dato","x",ROUND(IF('Datos de Indicador'!X48&gt;U$302,10,IF('Datos de Indicador'!X48&lt;$U$301,0,10-(U$302-'Datos de Indicador'!X48)/(U$302-U$301)*10)),1))</f>
        <v>10</v>
      </c>
      <c r="V45" s="188">
        <f>IF('Datos de Indicador'!Y48="No dato","x",ROUND(IF('Datos de Indicador'!Y48&gt;V$302,10,IF('Datos de Indicador'!Y48&lt;$V$301,0,10-(V$302-'Datos de Indicador'!Y48)/(V$302-V$301)*10)),1))</f>
        <v>2.7</v>
      </c>
      <c r="W45" s="188">
        <f>IF('Datos de Indicador'!Z48="No dato","x",ROUND(IF('Datos de Indicador'!Z48&gt;W$302,10,IF('Datos de Indicador'!Z48&lt;$W$301,0,(W$302-'Datos de Indicador'!Z48)/(W$302-W$301)*10)),1))</f>
        <v>7.5</v>
      </c>
      <c r="X45" s="317">
        <f>IF('Datos de Indicador'!AA48="No dato","x",ROUND(IF('Datos de Indicador'!AA48&gt;X$302,10,IF('Datos de Indicador'!AA48&lt;$X$301,0,10-(X$302-'Datos de Indicador'!AA48)/(X$302-X$301)*10)),1))</f>
        <v>6.4</v>
      </c>
      <c r="Y45" s="296">
        <f t="shared" si="7"/>
        <v>5.9</v>
      </c>
      <c r="Z45" s="192">
        <f t="shared" si="6"/>
        <v>6.4</v>
      </c>
      <c r="AB45" s="250"/>
      <c r="AC45" s="95"/>
      <c r="AD45" s="95"/>
    </row>
    <row r="46" spans="1:30">
      <c r="A46" s="48" t="s">
        <v>185</v>
      </c>
      <c r="B46" s="46" t="s">
        <v>166</v>
      </c>
      <c r="C46" s="160">
        <v>405</v>
      </c>
      <c r="D46" s="188">
        <f>IF('Datos de Indicador'!O49="No dato","x",ROUND(IF('Datos de Indicador'!O49&gt;D$302,0,IF('Datos de Indicador'!O49&lt;$D$301,10,(D$302-'Datos de Indicador'!O49)/(D$302-D$301)*10)),1))</f>
        <v>6.8</v>
      </c>
      <c r="E46" s="188">
        <f>IF('Datos de Indicador'!P49="No dato","x",ROUND(IF('Datos de Indicador'!P49&gt;E$302,10,IF('Datos de Indicador'!P49&lt;$E$301,0,10-(E$302-'Datos de Indicador'!P49)/(E$302-E$301)*10)),1))</f>
        <v>6.2</v>
      </c>
      <c r="F46" s="189">
        <f t="shared" si="0"/>
        <v>6.5</v>
      </c>
      <c r="G46" s="188">
        <f>IF('Datos de Indicador'!Q49="No dato","x",ROUND(IF('Datos de Indicador'!Q49&gt;G$302,0,IF('Datos de Indicador'!Q49&lt;$G$301,10,(G$302-'Datos de Indicador'!Q49)/(G$302-G$301)*10)),1))</f>
        <v>7</v>
      </c>
      <c r="H46" s="188">
        <f>IF('Datos de Indicador'!R49="No dato","x",ROUND(IF('Datos de Indicador'!R49&gt;H$302,10,IF('Datos de Indicador'!R49&lt;$E$301,0,10-(H$302-'Datos de Indicador'!R49)/(H$302-H$301)*10)),1))</f>
        <v>7.5</v>
      </c>
      <c r="I46" s="188">
        <f>IF('Datos de Indicador'!S49="No dato","x",ROUND(IF('Datos de Indicador'!S49&gt;I$302,10,IF('Datos de Indicador'!S49&lt;$I$301,0,10-(I$302-'Datos de Indicador'!S49)/(I$302-I$301)*10)),1))</f>
        <v>7.1</v>
      </c>
      <c r="J46" s="189">
        <f t="shared" si="1"/>
        <v>7.2</v>
      </c>
      <c r="K46" s="188">
        <f>IF('Datos de Indicador'!T49="No dato","x",ROUND(IF('Datos de Indicador'!T49&gt;K$302,10,IF('Datos de Indicador'!T49&lt;$K$301,0,10-(K$302-'Datos de Indicador'!T49)/(K$302-K$301)*10)),1))</f>
        <v>4.5999999999999996</v>
      </c>
      <c r="L46" s="188">
        <f>IF('Datos de Indicador'!U49="No dato","x",ROUND(IF('Datos de Indicador'!U49&gt;L$302,10,IF('Datos de Indicador'!U49&lt;$L$301,0,10-(L$302-'Datos de Indicador'!U49)/(L$302-L$301)*10)),1))</f>
        <v>7.3</v>
      </c>
      <c r="M46" s="189">
        <f t="shared" si="2"/>
        <v>6.1</v>
      </c>
      <c r="N46" s="189">
        <f>'Datos de Indicador'!AG49</f>
        <v>10</v>
      </c>
      <c r="O46" s="190">
        <f t="shared" si="3"/>
        <v>7.5</v>
      </c>
      <c r="P46" s="191">
        <f>IF('Datos de Indicador'!V49="No dato","x",IF('Datos de Indicador'!AY49="No dato","x", 'Datos de Indicador'!V49/'Datos de Indicador'!AY49))</f>
        <v>1.06031239311367E-2</v>
      </c>
      <c r="Q46" s="188">
        <f t="shared" si="4"/>
        <v>7.1</v>
      </c>
      <c r="R46" s="264">
        <f>IF('Datos de Indicador'!V49="No dato","x",ROUND(IF('Datos de Indicador'!V49&gt;R$302,10,IF('Datos de Indicador'!V49&lt;$R$301,0,10-(R$302-'Datos de Indicador'!V49)/(R$302-R$301)*10)),1))</f>
        <v>4.5999999999999996</v>
      </c>
      <c r="S46" s="189">
        <f t="shared" si="5"/>
        <v>6</v>
      </c>
      <c r="T46" s="188">
        <f>IF('Datos de Indicador'!W49="No dato","x",ROUND(IF('Datos de Indicador'!W49&gt;T$302,10,IF('Datos de Indicador'!W49&lt;$T$301,0,10-(T$302-'Datos de Indicador'!W49)/(T$302-T$301)*10)),1))</f>
        <v>9.1999999999999993</v>
      </c>
      <c r="U46" s="188">
        <f>IF('Datos de Indicador'!X49="No dato","x",ROUND(IF('Datos de Indicador'!X49&gt;U$302,10,IF('Datos de Indicador'!X49&lt;$U$301,0,10-(U$302-'Datos de Indicador'!X49)/(U$302-U$301)*10)),1))</f>
        <v>10</v>
      </c>
      <c r="V46" s="188">
        <f>IF('Datos de Indicador'!Y49="No dato","x",ROUND(IF('Datos de Indicador'!Y49&gt;V$302,10,IF('Datos de Indicador'!Y49&lt;$V$301,0,10-(V$302-'Datos de Indicador'!Y49)/(V$302-V$301)*10)),1))</f>
        <v>3.4</v>
      </c>
      <c r="W46" s="188">
        <f>IF('Datos de Indicador'!Z49="No dato","x",ROUND(IF('Datos de Indicador'!Z49&gt;W$302,10,IF('Datos de Indicador'!Z49&lt;$W$301,0,(W$302-'Datos de Indicador'!Z49)/(W$302-W$301)*10)),1))</f>
        <v>2.5</v>
      </c>
      <c r="X46" s="317">
        <f>IF('Datos de Indicador'!AA49="No dato","x",ROUND(IF('Datos de Indicador'!AA49&gt;X$302,10,IF('Datos de Indicador'!AA49&lt;$X$301,0,10-(X$302-'Datos de Indicador'!AA49)/(X$302-X$301)*10)),1))</f>
        <v>3</v>
      </c>
      <c r="Y46" s="296">
        <f t="shared" si="7"/>
        <v>5.6</v>
      </c>
      <c r="Z46" s="192">
        <f t="shared" si="6"/>
        <v>5.8</v>
      </c>
      <c r="AB46" s="250"/>
      <c r="AC46" s="95"/>
      <c r="AD46" s="95"/>
    </row>
    <row r="47" spans="1:30">
      <c r="A47" s="48" t="s">
        <v>185</v>
      </c>
      <c r="B47" s="46" t="s">
        <v>167</v>
      </c>
      <c r="C47" s="160">
        <v>406</v>
      </c>
      <c r="D47" s="188">
        <f>IF('Datos de Indicador'!O50="No dato","x",ROUND(IF('Datos de Indicador'!O50&gt;D$302,0,IF('Datos de Indicador'!O50&lt;$D$301,10,(D$302-'Datos de Indicador'!O50)/(D$302-D$301)*10)),1))</f>
        <v>7.2</v>
      </c>
      <c r="E47" s="188">
        <f>IF('Datos de Indicador'!P50="No dato","x",ROUND(IF('Datos de Indicador'!P50&gt;E$302,10,IF('Datos de Indicador'!P50&lt;$E$301,0,10-(E$302-'Datos de Indicador'!P50)/(E$302-E$301)*10)),1))</f>
        <v>7.5</v>
      </c>
      <c r="F47" s="189">
        <f t="shared" si="0"/>
        <v>7.4</v>
      </c>
      <c r="G47" s="188">
        <f>IF('Datos de Indicador'!Q50="No dato","x",ROUND(IF('Datos de Indicador'!Q50&gt;G$302,0,IF('Datos de Indicador'!Q50&lt;$G$301,10,(G$302-'Datos de Indicador'!Q50)/(G$302-G$301)*10)),1))</f>
        <v>7.3</v>
      </c>
      <c r="H47" s="188">
        <f>IF('Datos de Indicador'!R50="No dato","x",ROUND(IF('Datos de Indicador'!R50&gt;H$302,10,IF('Datos de Indicador'!R50&lt;$E$301,0,10-(H$302-'Datos de Indicador'!R50)/(H$302-H$301)*10)),1))</f>
        <v>8</v>
      </c>
      <c r="I47" s="188">
        <f>IF('Datos de Indicador'!S50="No dato","x",ROUND(IF('Datos de Indicador'!S50&gt;I$302,10,IF('Datos de Indicador'!S50&lt;$I$301,0,10-(I$302-'Datos de Indicador'!S50)/(I$302-I$301)*10)),1))</f>
        <v>8</v>
      </c>
      <c r="J47" s="189">
        <f t="shared" si="1"/>
        <v>7.8</v>
      </c>
      <c r="K47" s="188">
        <f>IF('Datos de Indicador'!T50="No dato","x",ROUND(IF('Datos de Indicador'!T50&gt;K$302,10,IF('Datos de Indicador'!T50&lt;$K$301,0,10-(K$302-'Datos de Indicador'!T50)/(K$302-K$301)*10)),1))</f>
        <v>3.9</v>
      </c>
      <c r="L47" s="188">
        <f>IF('Datos de Indicador'!U50="No dato","x",ROUND(IF('Datos de Indicador'!U50&gt;L$302,10,IF('Datos de Indicador'!U50&lt;$L$301,0,10-(L$302-'Datos de Indicador'!U50)/(L$302-L$301)*10)),1))</f>
        <v>7.6</v>
      </c>
      <c r="M47" s="189">
        <f t="shared" si="2"/>
        <v>6.1</v>
      </c>
      <c r="N47" s="189">
        <f>'Datos de Indicador'!AG50</f>
        <v>10</v>
      </c>
      <c r="O47" s="190">
        <f t="shared" si="3"/>
        <v>7.8</v>
      </c>
      <c r="P47" s="191">
        <f>IF('Datos de Indicador'!V50="No dato","x",IF('Datos de Indicador'!AY50="No dato","x", 'Datos de Indicador'!V50/'Datos de Indicador'!AY50))</f>
        <v>1.1324961858936744E-2</v>
      </c>
      <c r="Q47" s="188">
        <f t="shared" si="4"/>
        <v>7.5</v>
      </c>
      <c r="R47" s="264">
        <f>IF('Datos de Indicador'!V50="No dato","x",ROUND(IF('Datos de Indicador'!V50&gt;R$302,10,IF('Datos de Indicador'!V50&lt;$R$301,0,10-(R$302-'Datos de Indicador'!V50)/(R$302-R$301)*10)),1))</f>
        <v>4.8</v>
      </c>
      <c r="S47" s="189">
        <f t="shared" si="5"/>
        <v>6.3</v>
      </c>
      <c r="T47" s="188">
        <f>IF('Datos de Indicador'!W50="No dato","x",ROUND(IF('Datos de Indicador'!W50&gt;T$302,10,IF('Datos de Indicador'!W50&lt;$T$301,0,10-(T$302-'Datos de Indicador'!W50)/(T$302-T$301)*10)),1))</f>
        <v>4.3</v>
      </c>
      <c r="U47" s="188">
        <f>IF('Datos de Indicador'!X50="No dato","x",ROUND(IF('Datos de Indicador'!X50&gt;U$302,10,IF('Datos de Indicador'!X50&lt;$U$301,0,10-(U$302-'Datos de Indicador'!X50)/(U$302-U$301)*10)),1))</f>
        <v>10</v>
      </c>
      <c r="V47" s="188">
        <f>IF('Datos de Indicador'!Y50="No dato","x",ROUND(IF('Datos de Indicador'!Y50&gt;V$302,10,IF('Datos de Indicador'!Y50&lt;$V$301,0,10-(V$302-'Datos de Indicador'!Y50)/(V$302-V$301)*10)),1))</f>
        <v>2.2999999999999998</v>
      </c>
      <c r="W47" s="188">
        <f>IF('Datos de Indicador'!Z50="No dato","x",ROUND(IF('Datos de Indicador'!Z50&gt;W$302,10,IF('Datos de Indicador'!Z50&lt;$W$301,0,(W$302-'Datos de Indicador'!Z50)/(W$302-W$301)*10)),1))</f>
        <v>5</v>
      </c>
      <c r="X47" s="317">
        <f>IF('Datos de Indicador'!AA50="No dato","x",ROUND(IF('Datos de Indicador'!AA50&gt;X$302,10,IF('Datos de Indicador'!AA50&lt;$X$301,0,10-(X$302-'Datos de Indicador'!AA50)/(X$302-X$301)*10)),1))</f>
        <v>6</v>
      </c>
      <c r="Y47" s="296">
        <f t="shared" si="7"/>
        <v>5.5</v>
      </c>
      <c r="Z47" s="192">
        <f t="shared" si="6"/>
        <v>5.9</v>
      </c>
      <c r="AB47" s="250"/>
      <c r="AC47" s="95"/>
      <c r="AD47" s="95"/>
    </row>
    <row r="48" spans="1:30">
      <c r="A48" s="48" t="s">
        <v>185</v>
      </c>
      <c r="B48" s="46" t="s">
        <v>168</v>
      </c>
      <c r="C48" s="160">
        <v>407</v>
      </c>
      <c r="D48" s="188">
        <f>IF('Datos de Indicador'!O51="No dato","x",ROUND(IF('Datos de Indicador'!O51&gt;D$302,0,IF('Datos de Indicador'!O51&lt;$D$301,10,(D$302-'Datos de Indicador'!O51)/(D$302-D$301)*10)),1))</f>
        <v>7.7</v>
      </c>
      <c r="E48" s="188">
        <f>IF('Datos de Indicador'!P51="No dato","x",ROUND(IF('Datos de Indicador'!P51&gt;E$302,10,IF('Datos de Indicador'!P51&lt;$E$301,0,10-(E$302-'Datos de Indicador'!P51)/(E$302-E$301)*10)),1))</f>
        <v>7.6</v>
      </c>
      <c r="F48" s="189">
        <f t="shared" si="0"/>
        <v>7.7</v>
      </c>
      <c r="G48" s="188">
        <f>IF('Datos de Indicador'!Q51="No dato","x",ROUND(IF('Datos de Indicador'!Q51&gt;G$302,0,IF('Datos de Indicador'!Q51&lt;$G$301,10,(G$302-'Datos de Indicador'!Q51)/(G$302-G$301)*10)),1))</f>
        <v>7</v>
      </c>
      <c r="H48" s="188">
        <f>IF('Datos de Indicador'!R51="No dato","x",ROUND(IF('Datos de Indicador'!R51&gt;H$302,10,IF('Datos de Indicador'!R51&lt;$E$301,0,10-(H$302-'Datos de Indicador'!R51)/(H$302-H$301)*10)),1))</f>
        <v>7.2</v>
      </c>
      <c r="I48" s="188" t="str">
        <f>IF('Datos de Indicador'!S51="No dato","x",ROUND(IF('Datos de Indicador'!S51&gt;I$302,10,IF('Datos de Indicador'!S51&lt;$I$301,0,10-(I$302-'Datos de Indicador'!S51)/(I$302-I$301)*10)),1))</f>
        <v>x</v>
      </c>
      <c r="J48" s="189">
        <f t="shared" si="1"/>
        <v>7.1</v>
      </c>
      <c r="K48" s="188">
        <f>IF('Datos de Indicador'!T51="No dato","x",ROUND(IF('Datos de Indicador'!T51&gt;K$302,10,IF('Datos de Indicador'!T51&lt;$K$301,0,10-(K$302-'Datos de Indicador'!T51)/(K$302-K$301)*10)),1))</f>
        <v>6.4</v>
      </c>
      <c r="L48" s="188">
        <f>IF('Datos de Indicador'!U51="No dato","x",ROUND(IF('Datos de Indicador'!U51&gt;L$302,10,IF('Datos de Indicador'!U51&lt;$L$301,0,10-(L$302-'Datos de Indicador'!U51)/(L$302-L$301)*10)),1))</f>
        <v>7.3</v>
      </c>
      <c r="M48" s="189">
        <f t="shared" si="2"/>
        <v>6.9</v>
      </c>
      <c r="N48" s="189">
        <f>'Datos de Indicador'!AG51</f>
        <v>10</v>
      </c>
      <c r="O48" s="190">
        <f t="shared" si="3"/>
        <v>7.9</v>
      </c>
      <c r="P48" s="191">
        <f>IF('Datos de Indicador'!V51="No dato","x",IF('Datos de Indicador'!AY51="No dato","x", 'Datos de Indicador'!V51/'Datos de Indicador'!AY51))</f>
        <v>2.8036004131621662E-3</v>
      </c>
      <c r="Q48" s="188">
        <f t="shared" si="4"/>
        <v>1.9</v>
      </c>
      <c r="R48" s="264">
        <f>IF('Datos de Indicador'!V51="No dato","x",ROUND(IF('Datos de Indicador'!V51&gt;R$302,10,IF('Datos de Indicador'!V51&lt;$R$301,0,10-(R$302-'Datos de Indicador'!V51)/(R$302-R$301)*10)),1))</f>
        <v>0.5</v>
      </c>
      <c r="S48" s="189">
        <f t="shared" si="5"/>
        <v>1.2</v>
      </c>
      <c r="T48" s="188">
        <f>IF('Datos de Indicador'!W51="No dato","x",ROUND(IF('Datos de Indicador'!W51&gt;T$302,10,IF('Datos de Indicador'!W51&lt;$T$301,0,10-(T$302-'Datos de Indicador'!W51)/(T$302-T$301)*10)),1))</f>
        <v>8</v>
      </c>
      <c r="U48" s="188">
        <f>IF('Datos de Indicador'!X51="No dato","x",ROUND(IF('Datos de Indicador'!X51&gt;U$302,10,IF('Datos de Indicador'!X51&lt;$U$301,0,10-(U$302-'Datos de Indicador'!X51)/(U$302-U$301)*10)),1))</f>
        <v>10</v>
      </c>
      <c r="V48" s="188">
        <f>IF('Datos de Indicador'!Y51="No dato","x",ROUND(IF('Datos de Indicador'!Y51&gt;V$302,10,IF('Datos de Indicador'!Y51&lt;$V$301,0,10-(V$302-'Datos de Indicador'!Y51)/(V$302-V$301)*10)),1))</f>
        <v>1.4</v>
      </c>
      <c r="W48" s="188">
        <f>IF('Datos de Indicador'!Z51="No dato","x",ROUND(IF('Datos de Indicador'!Z51&gt;W$302,10,IF('Datos de Indicador'!Z51&lt;$W$301,0,(W$302-'Datos de Indicador'!Z51)/(W$302-W$301)*10)),1))</f>
        <v>10</v>
      </c>
      <c r="X48" s="317">
        <f>IF('Datos de Indicador'!AA51="No dato","x",ROUND(IF('Datos de Indicador'!AA51&gt;X$302,10,IF('Datos de Indicador'!AA51&lt;$X$301,0,10-(X$302-'Datos de Indicador'!AA51)/(X$302-X$301)*10)),1))</f>
        <v>2.7</v>
      </c>
      <c r="Y48" s="296">
        <f t="shared" si="7"/>
        <v>6.4</v>
      </c>
      <c r="Z48" s="192">
        <f t="shared" si="6"/>
        <v>4.3</v>
      </c>
      <c r="AB48" s="250"/>
      <c r="AC48" s="95"/>
      <c r="AD48" s="95"/>
    </row>
    <row r="49" spans="1:30">
      <c r="A49" s="48" t="s">
        <v>185</v>
      </c>
      <c r="B49" s="46" t="s">
        <v>169</v>
      </c>
      <c r="C49" s="160">
        <v>408</v>
      </c>
      <c r="D49" s="188">
        <f>IF('Datos de Indicador'!O52="No dato","x",ROUND(IF('Datos de Indicador'!O52&gt;D$302,0,IF('Datos de Indicador'!O52&lt;$D$301,10,(D$302-'Datos de Indicador'!O52)/(D$302-D$301)*10)),1))</f>
        <v>6</v>
      </c>
      <c r="E49" s="188">
        <f>IF('Datos de Indicador'!P52="No dato","x",ROUND(IF('Datos de Indicador'!P52&gt;E$302,10,IF('Datos de Indicador'!P52&lt;$E$301,0,10-(E$302-'Datos de Indicador'!P52)/(E$302-E$301)*10)),1))</f>
        <v>6.2</v>
      </c>
      <c r="F49" s="189">
        <f t="shared" si="0"/>
        <v>6.1</v>
      </c>
      <c r="G49" s="188">
        <f>IF('Datos de Indicador'!Q52="No dato","x",ROUND(IF('Datos de Indicador'!Q52&gt;G$302,0,IF('Datos de Indicador'!Q52&lt;$G$301,10,(G$302-'Datos de Indicador'!Q52)/(G$302-G$301)*10)),1))</f>
        <v>5.3</v>
      </c>
      <c r="H49" s="188">
        <f>IF('Datos de Indicador'!R52="No dato","x",ROUND(IF('Datos de Indicador'!R52&gt;H$302,10,IF('Datos de Indicador'!R52&lt;$E$301,0,10-(H$302-'Datos de Indicador'!R52)/(H$302-H$301)*10)),1))</f>
        <v>8.1999999999999993</v>
      </c>
      <c r="I49" s="188">
        <f>IF('Datos de Indicador'!S52="No dato","x",ROUND(IF('Datos de Indicador'!S52&gt;I$302,10,IF('Datos de Indicador'!S52&lt;$I$301,0,10-(I$302-'Datos de Indicador'!S52)/(I$302-I$301)*10)),1))</f>
        <v>7.9</v>
      </c>
      <c r="J49" s="189">
        <f t="shared" si="1"/>
        <v>7.1</v>
      </c>
      <c r="K49" s="188">
        <f>IF('Datos de Indicador'!T52="No dato","x",ROUND(IF('Datos de Indicador'!T52&gt;K$302,10,IF('Datos de Indicador'!T52&lt;$K$301,0,10-(K$302-'Datos de Indicador'!T52)/(K$302-K$301)*10)),1))</f>
        <v>4.3</v>
      </c>
      <c r="L49" s="188">
        <f>IF('Datos de Indicador'!U52="No dato","x",ROUND(IF('Datos de Indicador'!U52&gt;L$302,10,IF('Datos de Indicador'!U52&lt;$L$301,0,10-(L$302-'Datos de Indicador'!U52)/(L$302-L$301)*10)),1))</f>
        <v>7.3</v>
      </c>
      <c r="M49" s="189">
        <f t="shared" si="2"/>
        <v>6</v>
      </c>
      <c r="N49" s="189">
        <f>'Datos de Indicador'!AG52</f>
        <v>10</v>
      </c>
      <c r="O49" s="190">
        <f t="shared" si="3"/>
        <v>7.3</v>
      </c>
      <c r="P49" s="191">
        <f>IF('Datos de Indicador'!V52="No dato","x",IF('Datos de Indicador'!AY52="No dato","x", 'Datos de Indicador'!V52/'Datos de Indicador'!AY52))</f>
        <v>9.3198168737737078E-3</v>
      </c>
      <c r="Q49" s="188">
        <f t="shared" si="4"/>
        <v>6.2</v>
      </c>
      <c r="R49" s="264">
        <f>IF('Datos de Indicador'!V52="No dato","x",ROUND(IF('Datos de Indicador'!V52&gt;R$302,10,IF('Datos de Indicador'!V52&lt;$R$301,0,10-(R$302-'Datos de Indicador'!V52)/(R$302-R$301)*10)),1))</f>
        <v>1.4</v>
      </c>
      <c r="S49" s="189">
        <f t="shared" si="5"/>
        <v>4.2</v>
      </c>
      <c r="T49" s="188">
        <f>IF('Datos de Indicador'!W52="No dato","x",ROUND(IF('Datos de Indicador'!W52&gt;T$302,10,IF('Datos de Indicador'!W52&lt;$T$301,0,10-(T$302-'Datos de Indicador'!W52)/(T$302-T$301)*10)),1))</f>
        <v>1.1000000000000001</v>
      </c>
      <c r="U49" s="188">
        <f>IF('Datos de Indicador'!X52="No dato","x",ROUND(IF('Datos de Indicador'!X52&gt;U$302,10,IF('Datos de Indicador'!X52&lt;$U$301,0,10-(U$302-'Datos de Indicador'!X52)/(U$302-U$301)*10)),1))</f>
        <v>10</v>
      </c>
      <c r="V49" s="188">
        <f>IF('Datos de Indicador'!Y52="No dato","x",ROUND(IF('Datos de Indicador'!Y52&gt;V$302,10,IF('Datos de Indicador'!Y52&lt;$V$301,0,10-(V$302-'Datos de Indicador'!Y52)/(V$302-V$301)*10)),1))</f>
        <v>0.7</v>
      </c>
      <c r="W49" s="188">
        <f>IF('Datos de Indicador'!Z52="No dato","x",ROUND(IF('Datos de Indicador'!Z52&gt;W$302,10,IF('Datos de Indicador'!Z52&lt;$W$301,0,(W$302-'Datos de Indicador'!Z52)/(W$302-W$301)*10)),1))</f>
        <v>5</v>
      </c>
      <c r="X49" s="317">
        <f>IF('Datos de Indicador'!AA52="No dato","x",ROUND(IF('Datos de Indicador'!AA52&gt;X$302,10,IF('Datos de Indicador'!AA52&lt;$X$301,0,10-(X$302-'Datos de Indicador'!AA52)/(X$302-X$301)*10)),1))</f>
        <v>10</v>
      </c>
      <c r="Y49" s="296">
        <f t="shared" si="7"/>
        <v>5.4</v>
      </c>
      <c r="Z49" s="192">
        <f t="shared" si="6"/>
        <v>4.8</v>
      </c>
      <c r="AB49" s="250"/>
      <c r="AC49" s="95"/>
      <c r="AD49" s="95"/>
    </row>
    <row r="50" spans="1:30">
      <c r="A50" s="48" t="s">
        <v>185</v>
      </c>
      <c r="B50" s="46" t="s">
        <v>170</v>
      </c>
      <c r="C50" s="160">
        <v>409</v>
      </c>
      <c r="D50" s="188">
        <f>IF('Datos de Indicador'!O53="No dato","x",ROUND(IF('Datos de Indicador'!O53&gt;D$302,0,IF('Datos de Indicador'!O53&lt;$D$301,10,(D$302-'Datos de Indicador'!O53)/(D$302-D$301)*10)),1))</f>
        <v>8.1999999999999993</v>
      </c>
      <c r="E50" s="188">
        <f>IF('Datos de Indicador'!P53="No dato","x",ROUND(IF('Datos de Indicador'!P53&gt;E$302,10,IF('Datos de Indicador'!P53&lt;$E$301,0,10-(E$302-'Datos de Indicador'!P53)/(E$302-E$301)*10)),1))</f>
        <v>8.1999999999999993</v>
      </c>
      <c r="F50" s="189">
        <f t="shared" si="0"/>
        <v>8.1999999999999993</v>
      </c>
      <c r="G50" s="188">
        <f>IF('Datos de Indicador'!Q53="No dato","x",ROUND(IF('Datos de Indicador'!Q53&gt;G$302,0,IF('Datos de Indicador'!Q53&lt;$G$301,10,(G$302-'Datos de Indicador'!Q53)/(G$302-G$301)*10)),1))</f>
        <v>7.5</v>
      </c>
      <c r="H50" s="188">
        <f>IF('Datos de Indicador'!R53="No dato","x",ROUND(IF('Datos de Indicador'!R53&gt;H$302,10,IF('Datos de Indicador'!R53&lt;$E$301,0,10-(H$302-'Datos de Indicador'!R53)/(H$302-H$301)*10)),1))</f>
        <v>7.1</v>
      </c>
      <c r="I50" s="188">
        <f>IF('Datos de Indicador'!S53="No dato","x",ROUND(IF('Datos de Indicador'!S53&gt;I$302,10,IF('Datos de Indicador'!S53&lt;$I$301,0,10-(I$302-'Datos de Indicador'!S53)/(I$302-I$301)*10)),1))</f>
        <v>7.8</v>
      </c>
      <c r="J50" s="189">
        <f t="shared" si="1"/>
        <v>7.5</v>
      </c>
      <c r="K50" s="188">
        <f>IF('Datos de Indicador'!T53="No dato","x",ROUND(IF('Datos de Indicador'!T53&gt;K$302,10,IF('Datos de Indicador'!T53&lt;$K$301,0,10-(K$302-'Datos de Indicador'!T53)/(K$302-K$301)*10)),1))</f>
        <v>6.9</v>
      </c>
      <c r="L50" s="188">
        <f>IF('Datos de Indicador'!U53="No dato","x",ROUND(IF('Datos de Indicador'!U53&gt;L$302,10,IF('Datos de Indicador'!U53&lt;$L$301,0,10-(L$302-'Datos de Indicador'!U53)/(L$302-L$301)*10)),1))</f>
        <v>8.1</v>
      </c>
      <c r="M50" s="189">
        <f t="shared" si="2"/>
        <v>7.6</v>
      </c>
      <c r="N50" s="189">
        <f>'Datos de Indicador'!AG53</f>
        <v>6</v>
      </c>
      <c r="O50" s="190">
        <f t="shared" si="3"/>
        <v>7.3</v>
      </c>
      <c r="P50" s="191">
        <f>IF('Datos de Indicador'!V53="No dato","x",IF('Datos de Indicador'!AY53="No dato","x", 'Datos de Indicador'!V53/'Datos de Indicador'!AY53))</f>
        <v>9.5247593876227991E-3</v>
      </c>
      <c r="Q50" s="188">
        <f t="shared" si="4"/>
        <v>6.3</v>
      </c>
      <c r="R50" s="264">
        <f>IF('Datos de Indicador'!V53="No dato","x",ROUND(IF('Datos de Indicador'!V53&gt;R$302,10,IF('Datos de Indicador'!V53&lt;$R$301,0,10-(R$302-'Datos de Indicador'!V53)/(R$302-R$301)*10)),1))</f>
        <v>4.8</v>
      </c>
      <c r="S50" s="189">
        <f t="shared" si="5"/>
        <v>5.6</v>
      </c>
      <c r="T50" s="188">
        <f>IF('Datos de Indicador'!W53="No dato","x",ROUND(IF('Datos de Indicador'!W53&gt;T$302,10,IF('Datos de Indicador'!W53&lt;$T$301,0,10-(T$302-'Datos de Indicador'!W53)/(T$302-T$301)*10)),1))</f>
        <v>5.6</v>
      </c>
      <c r="U50" s="188">
        <f>IF('Datos de Indicador'!X53="No dato","x",ROUND(IF('Datos de Indicador'!X53&gt;U$302,10,IF('Datos de Indicador'!X53&lt;$U$301,0,10-(U$302-'Datos de Indicador'!X53)/(U$302-U$301)*10)),1))</f>
        <v>10</v>
      </c>
      <c r="V50" s="188">
        <f>IF('Datos de Indicador'!Y53="No dato","x",ROUND(IF('Datos de Indicador'!Y53&gt;V$302,10,IF('Datos de Indicador'!Y53&lt;$V$301,0,10-(V$302-'Datos de Indicador'!Y53)/(V$302-V$301)*10)),1))</f>
        <v>4.7</v>
      </c>
      <c r="W50" s="188">
        <f>IF('Datos de Indicador'!Z53="No dato","x",ROUND(IF('Datos de Indicador'!Z53&gt;W$302,10,IF('Datos de Indicador'!Z53&lt;$W$301,0,(W$302-'Datos de Indicador'!Z53)/(W$302-W$301)*10)),1))</f>
        <v>10</v>
      </c>
      <c r="X50" s="317">
        <f>IF('Datos de Indicador'!AA53="No dato","x",ROUND(IF('Datos de Indicador'!AA53&gt;X$302,10,IF('Datos de Indicador'!AA53&lt;$X$301,0,10-(X$302-'Datos de Indicador'!AA53)/(X$302-X$301)*10)),1))</f>
        <v>1.3</v>
      </c>
      <c r="Y50" s="296">
        <f t="shared" si="7"/>
        <v>6.3</v>
      </c>
      <c r="Z50" s="192">
        <f t="shared" si="6"/>
        <v>6</v>
      </c>
      <c r="AB50" s="250"/>
      <c r="AC50" s="95"/>
      <c r="AD50" s="95"/>
    </row>
    <row r="51" spans="1:30">
      <c r="A51" s="48" t="s">
        <v>185</v>
      </c>
      <c r="B51" s="46" t="s">
        <v>171</v>
      </c>
      <c r="C51" s="160">
        <v>410</v>
      </c>
      <c r="D51" s="188">
        <f>IF('Datos de Indicador'!O54="No dato","x",ROUND(IF('Datos de Indicador'!O54&gt;D$302,0,IF('Datos de Indicador'!O54&lt;$D$301,10,(D$302-'Datos de Indicador'!O54)/(D$302-D$301)*10)),1))</f>
        <v>8</v>
      </c>
      <c r="E51" s="188">
        <f>IF('Datos de Indicador'!P54="No dato","x",ROUND(IF('Datos de Indicador'!P54&gt;E$302,10,IF('Datos de Indicador'!P54&lt;$E$301,0,10-(E$302-'Datos de Indicador'!P54)/(E$302-E$301)*10)),1))</f>
        <v>8.1</v>
      </c>
      <c r="F51" s="189">
        <f t="shared" si="0"/>
        <v>8.1</v>
      </c>
      <c r="G51" s="188">
        <f>IF('Datos de Indicador'!Q54="No dato","x",ROUND(IF('Datos de Indicador'!Q54&gt;G$302,0,IF('Datos de Indicador'!Q54&lt;$G$301,10,(G$302-'Datos de Indicador'!Q54)/(G$302-G$301)*10)),1))</f>
        <v>7.7</v>
      </c>
      <c r="H51" s="188">
        <f>IF('Datos de Indicador'!R54="No dato","x",ROUND(IF('Datos de Indicador'!R54&gt;H$302,10,IF('Datos de Indicador'!R54&lt;$E$301,0,10-(H$302-'Datos de Indicador'!R54)/(H$302-H$301)*10)),1))</f>
        <v>7.5</v>
      </c>
      <c r="I51" s="188">
        <f>IF('Datos de Indicador'!S54="No dato","x",ROUND(IF('Datos de Indicador'!S54&gt;I$302,10,IF('Datos de Indicador'!S54&lt;$I$301,0,10-(I$302-'Datos de Indicador'!S54)/(I$302-I$301)*10)),1))</f>
        <v>9.6</v>
      </c>
      <c r="J51" s="189">
        <f t="shared" si="1"/>
        <v>8.3000000000000007</v>
      </c>
      <c r="K51" s="188">
        <f>IF('Datos de Indicador'!T54="No dato","x",ROUND(IF('Datos de Indicador'!T54&gt;K$302,10,IF('Datos de Indicador'!T54&lt;$K$301,0,10-(K$302-'Datos de Indicador'!T54)/(K$302-K$301)*10)),1))</f>
        <v>7.2</v>
      </c>
      <c r="L51" s="188">
        <f>IF('Datos de Indicador'!U54="No dato","x",ROUND(IF('Datos de Indicador'!U54&gt;L$302,10,IF('Datos de Indicador'!U54&lt;$L$301,0,10-(L$302-'Datos de Indicador'!U54)/(L$302-L$301)*10)),1))</f>
        <v>7.7</v>
      </c>
      <c r="M51" s="189">
        <f t="shared" si="2"/>
        <v>7.5</v>
      </c>
      <c r="N51" s="189">
        <f>'Datos de Indicador'!AG54</f>
        <v>10</v>
      </c>
      <c r="O51" s="190">
        <f t="shared" si="3"/>
        <v>8.5</v>
      </c>
      <c r="P51" s="191">
        <f>IF('Datos de Indicador'!V54="No dato","x",IF('Datos de Indicador'!AY54="No dato","x", 'Datos de Indicador'!V54/'Datos de Indicador'!AY54))</f>
        <v>9.7823848424521184E-3</v>
      </c>
      <c r="Q51" s="188">
        <f t="shared" si="4"/>
        <v>6.5</v>
      </c>
      <c r="R51" s="264">
        <f>IF('Datos de Indicador'!V54="No dato","x",ROUND(IF('Datos de Indicador'!V54&gt;R$302,10,IF('Datos de Indicador'!V54&lt;$R$301,0,10-(R$302-'Datos de Indicador'!V54)/(R$302-R$301)*10)),1))</f>
        <v>7.1</v>
      </c>
      <c r="S51" s="189">
        <f t="shared" si="5"/>
        <v>6.8</v>
      </c>
      <c r="T51" s="188">
        <f>IF('Datos de Indicador'!W54="No dato","x",ROUND(IF('Datos de Indicador'!W54&gt;T$302,10,IF('Datos de Indicador'!W54&lt;$T$301,0,10-(T$302-'Datos de Indicador'!W54)/(T$302-T$301)*10)),1))</f>
        <v>3.7</v>
      </c>
      <c r="U51" s="188">
        <f>IF('Datos de Indicador'!X54="No dato","x",ROUND(IF('Datos de Indicador'!X54&gt;U$302,10,IF('Datos de Indicador'!X54&lt;$U$301,0,10-(U$302-'Datos de Indicador'!X54)/(U$302-U$301)*10)),1))</f>
        <v>10</v>
      </c>
      <c r="V51" s="188">
        <f>IF('Datos de Indicador'!Y54="No dato","x",ROUND(IF('Datos de Indicador'!Y54&gt;V$302,10,IF('Datos de Indicador'!Y54&lt;$V$301,0,10-(V$302-'Datos de Indicador'!Y54)/(V$302-V$301)*10)),1))</f>
        <v>2.6</v>
      </c>
      <c r="W51" s="188">
        <f>IF('Datos de Indicador'!Z54="No dato","x",ROUND(IF('Datos de Indicador'!Z54&gt;W$302,10,IF('Datos de Indicador'!Z54&lt;$W$301,0,(W$302-'Datos de Indicador'!Z54)/(W$302-W$301)*10)),1))</f>
        <v>7.5</v>
      </c>
      <c r="X51" s="317">
        <f>IF('Datos de Indicador'!AA54="No dato","x",ROUND(IF('Datos de Indicador'!AA54&gt;X$302,10,IF('Datos de Indicador'!AA54&lt;$X$301,0,10-(X$302-'Datos de Indicador'!AA54)/(X$302-X$301)*10)),1))</f>
        <v>5</v>
      </c>
      <c r="Y51" s="296">
        <f t="shared" si="7"/>
        <v>5.8</v>
      </c>
      <c r="Z51" s="192">
        <f t="shared" si="6"/>
        <v>6.3</v>
      </c>
      <c r="AB51" s="250"/>
      <c r="AC51" s="95"/>
      <c r="AD51" s="95"/>
    </row>
    <row r="52" spans="1:30">
      <c r="A52" s="48" t="s">
        <v>185</v>
      </c>
      <c r="B52" s="46" t="s">
        <v>172</v>
      </c>
      <c r="C52" s="160">
        <v>411</v>
      </c>
      <c r="D52" s="188">
        <f>IF('Datos de Indicador'!O55="No dato","x",ROUND(IF('Datos de Indicador'!O55&gt;D$302,0,IF('Datos de Indicador'!O55&lt;$D$301,10,(D$302-'Datos de Indicador'!O55)/(D$302-D$301)*10)),1))</f>
        <v>7.8</v>
      </c>
      <c r="E52" s="188">
        <f>IF('Datos de Indicador'!P55="No dato","x",ROUND(IF('Datos de Indicador'!P55&gt;E$302,10,IF('Datos de Indicador'!P55&lt;$E$301,0,10-(E$302-'Datos de Indicador'!P55)/(E$302-E$301)*10)),1))</f>
        <v>8.1999999999999993</v>
      </c>
      <c r="F52" s="189">
        <f t="shared" si="0"/>
        <v>8</v>
      </c>
      <c r="G52" s="188">
        <f>IF('Datos de Indicador'!Q55="No dato","x",ROUND(IF('Datos de Indicador'!Q55&gt;G$302,0,IF('Datos de Indicador'!Q55&lt;$G$301,10,(G$302-'Datos de Indicador'!Q55)/(G$302-G$301)*10)),1))</f>
        <v>7.7</v>
      </c>
      <c r="H52" s="188">
        <f>IF('Datos de Indicador'!R55="No dato","x",ROUND(IF('Datos de Indicador'!R55&gt;H$302,10,IF('Datos de Indicador'!R55&lt;$E$301,0,10-(H$302-'Datos de Indicador'!R55)/(H$302-H$301)*10)),1))</f>
        <v>7.8</v>
      </c>
      <c r="I52" s="188" t="str">
        <f>IF('Datos de Indicador'!S55="No dato","x",ROUND(IF('Datos de Indicador'!S55&gt;I$302,10,IF('Datos de Indicador'!S55&lt;$I$301,0,10-(I$302-'Datos de Indicador'!S55)/(I$302-I$301)*10)),1))</f>
        <v>x</v>
      </c>
      <c r="J52" s="189">
        <f t="shared" si="1"/>
        <v>7.8</v>
      </c>
      <c r="K52" s="188">
        <f>IF('Datos de Indicador'!T55="No dato","x",ROUND(IF('Datos de Indicador'!T55&gt;K$302,10,IF('Datos de Indicador'!T55&lt;$K$301,0,10-(K$302-'Datos de Indicador'!T55)/(K$302-K$301)*10)),1))</f>
        <v>6.6</v>
      </c>
      <c r="L52" s="188">
        <f>IF('Datos de Indicador'!U55="No dato","x",ROUND(IF('Datos de Indicador'!U55&gt;L$302,10,IF('Datos de Indicador'!U55&lt;$L$301,0,10-(L$302-'Datos de Indicador'!U55)/(L$302-L$301)*10)),1))</f>
        <v>8.8000000000000007</v>
      </c>
      <c r="M52" s="189">
        <f t="shared" si="2"/>
        <v>7.9</v>
      </c>
      <c r="N52" s="189">
        <f>'Datos de Indicador'!AG55</f>
        <v>10</v>
      </c>
      <c r="O52" s="190">
        <f t="shared" si="3"/>
        <v>8.4</v>
      </c>
      <c r="P52" s="191">
        <f>IF('Datos de Indicador'!V55="No dato","x",IF('Datos de Indicador'!AY55="No dato","x", 'Datos de Indicador'!V55/'Datos de Indicador'!AY55))</f>
        <v>8.6647875561123282E-3</v>
      </c>
      <c r="Q52" s="188">
        <f t="shared" si="4"/>
        <v>5.8</v>
      </c>
      <c r="R52" s="264">
        <f>IF('Datos de Indicador'!V55="No dato","x",ROUND(IF('Datos de Indicador'!V55&gt;R$302,10,IF('Datos de Indicador'!V55&lt;$R$301,0,10-(R$302-'Datos de Indicador'!V55)/(R$302-R$301)*10)),1))</f>
        <v>2.1</v>
      </c>
      <c r="S52" s="189">
        <f t="shared" si="5"/>
        <v>4.2</v>
      </c>
      <c r="T52" s="188">
        <f>IF('Datos de Indicador'!W55="No dato","x",ROUND(IF('Datos de Indicador'!W55&gt;T$302,10,IF('Datos de Indicador'!W55&lt;$T$301,0,10-(T$302-'Datos de Indicador'!W55)/(T$302-T$301)*10)),1))</f>
        <v>1.8</v>
      </c>
      <c r="U52" s="188">
        <f>IF('Datos de Indicador'!X55="No dato","x",ROUND(IF('Datos de Indicador'!X55&gt;U$302,10,IF('Datos de Indicador'!X55&lt;$U$301,0,10-(U$302-'Datos de Indicador'!X55)/(U$302-U$301)*10)),1))</f>
        <v>10</v>
      </c>
      <c r="V52" s="188">
        <f>IF('Datos de Indicador'!Y55="No dato","x",ROUND(IF('Datos de Indicador'!Y55&gt;V$302,10,IF('Datos de Indicador'!Y55&lt;$V$301,0,10-(V$302-'Datos de Indicador'!Y55)/(V$302-V$301)*10)),1))</f>
        <v>0.3</v>
      </c>
      <c r="W52" s="188">
        <f>IF('Datos de Indicador'!Z55="No dato","x",ROUND(IF('Datos de Indicador'!Z55&gt;W$302,10,IF('Datos de Indicador'!Z55&lt;$W$301,0,(W$302-'Datos de Indicador'!Z55)/(W$302-W$301)*10)),1))</f>
        <v>7.5</v>
      </c>
      <c r="X52" s="317">
        <f>IF('Datos de Indicador'!AA55="No dato","x",ROUND(IF('Datos de Indicador'!AA55&gt;X$302,10,IF('Datos de Indicador'!AA55&lt;$X$301,0,10-(X$302-'Datos de Indicador'!AA55)/(X$302-X$301)*10)),1))</f>
        <v>8.1999999999999993</v>
      </c>
      <c r="Y52" s="296">
        <f t="shared" si="7"/>
        <v>5.6</v>
      </c>
      <c r="Z52" s="192">
        <f t="shared" si="6"/>
        <v>4.9000000000000004</v>
      </c>
      <c r="AB52" s="250"/>
      <c r="AC52" s="95"/>
      <c r="AD52" s="95"/>
    </row>
    <row r="53" spans="1:30">
      <c r="A53" s="48" t="s">
        <v>185</v>
      </c>
      <c r="B53" s="46" t="s">
        <v>42</v>
      </c>
      <c r="C53" s="160">
        <v>412</v>
      </c>
      <c r="D53" s="188">
        <f>IF('Datos de Indicador'!O56="No dato","x",ROUND(IF('Datos de Indicador'!O56&gt;D$302,0,IF('Datos de Indicador'!O56&lt;$D$301,10,(D$302-'Datos de Indicador'!O56)/(D$302-D$301)*10)),1))</f>
        <v>7.6</v>
      </c>
      <c r="E53" s="188">
        <f>IF('Datos de Indicador'!P56="No dato","x",ROUND(IF('Datos de Indicador'!P56&gt;E$302,10,IF('Datos de Indicador'!P56&lt;$E$301,0,10-(E$302-'Datos de Indicador'!P56)/(E$302-E$301)*10)),1))</f>
        <v>7.7</v>
      </c>
      <c r="F53" s="189">
        <f t="shared" si="0"/>
        <v>7.7</v>
      </c>
      <c r="G53" s="188">
        <f>IF('Datos de Indicador'!Q56="No dato","x",ROUND(IF('Datos de Indicador'!Q56&gt;G$302,0,IF('Datos de Indicador'!Q56&lt;$G$301,10,(G$302-'Datos de Indicador'!Q56)/(G$302-G$301)*10)),1))</f>
        <v>8</v>
      </c>
      <c r="H53" s="188">
        <f>IF('Datos de Indicador'!R56="No dato","x",ROUND(IF('Datos de Indicador'!R56&gt;H$302,10,IF('Datos de Indicador'!R56&lt;$E$301,0,10-(H$302-'Datos de Indicador'!R56)/(H$302-H$301)*10)),1))</f>
        <v>8.3000000000000007</v>
      </c>
      <c r="I53" s="188">
        <f>IF('Datos de Indicador'!S56="No dato","x",ROUND(IF('Datos de Indicador'!S56&gt;I$302,10,IF('Datos de Indicador'!S56&lt;$I$301,0,10-(I$302-'Datos de Indicador'!S56)/(I$302-I$301)*10)),1))</f>
        <v>8.5</v>
      </c>
      <c r="J53" s="189">
        <f t="shared" si="1"/>
        <v>8.3000000000000007</v>
      </c>
      <c r="K53" s="188">
        <f>IF('Datos de Indicador'!T56="No dato","x",ROUND(IF('Datos de Indicador'!T56&gt;K$302,10,IF('Datos de Indicador'!T56&lt;$K$301,0,10-(K$302-'Datos de Indicador'!T56)/(K$302-K$301)*10)),1))</f>
        <v>5</v>
      </c>
      <c r="L53" s="188">
        <f>IF('Datos de Indicador'!U56="No dato","x",ROUND(IF('Datos de Indicador'!U56&gt;L$302,10,IF('Datos de Indicador'!U56&lt;$L$301,0,10-(L$302-'Datos de Indicador'!U56)/(L$302-L$301)*10)),1))</f>
        <v>7.5</v>
      </c>
      <c r="M53" s="189">
        <f t="shared" si="2"/>
        <v>6.4</v>
      </c>
      <c r="N53" s="189">
        <f>'Datos de Indicador'!AG56</f>
        <v>10</v>
      </c>
      <c r="O53" s="190">
        <f t="shared" si="3"/>
        <v>8.1</v>
      </c>
      <c r="P53" s="191">
        <f>IF('Datos de Indicador'!V56="No dato","x",IF('Datos de Indicador'!AY56="No dato","x", 'Datos de Indicador'!V56/'Datos de Indicador'!AY56))</f>
        <v>6.0134847840612286E-3</v>
      </c>
      <c r="Q53" s="188">
        <f t="shared" si="4"/>
        <v>4</v>
      </c>
      <c r="R53" s="264">
        <f>IF('Datos de Indicador'!V56="No dato","x",ROUND(IF('Datos de Indicador'!V56&gt;R$302,10,IF('Datos de Indicador'!V56&lt;$R$301,0,10-(R$302-'Datos de Indicador'!V56)/(R$302-R$301)*10)),1))</f>
        <v>2.5</v>
      </c>
      <c r="S53" s="189">
        <f t="shared" si="5"/>
        <v>3.3</v>
      </c>
      <c r="T53" s="188">
        <f>IF('Datos de Indicador'!W56="No dato","x",ROUND(IF('Datos de Indicador'!W56&gt;T$302,10,IF('Datos de Indicador'!W56&lt;$T$301,0,10-(T$302-'Datos de Indicador'!W56)/(T$302-T$301)*10)),1))</f>
        <v>4.3</v>
      </c>
      <c r="U53" s="188">
        <f>IF('Datos de Indicador'!X56="No dato","x",ROUND(IF('Datos de Indicador'!X56&gt;U$302,10,IF('Datos de Indicador'!X56&lt;$U$301,0,10-(U$302-'Datos de Indicador'!X56)/(U$302-U$301)*10)),1))</f>
        <v>10</v>
      </c>
      <c r="V53" s="188">
        <f>IF('Datos de Indicador'!Y56="No dato","x",ROUND(IF('Datos de Indicador'!Y56&gt;V$302,10,IF('Datos de Indicador'!Y56&lt;$V$301,0,10-(V$302-'Datos de Indicador'!Y56)/(V$302-V$301)*10)),1))</f>
        <v>0.7</v>
      </c>
      <c r="W53" s="188">
        <f>IF('Datos de Indicador'!Z56="No dato","x",ROUND(IF('Datos de Indicador'!Z56&gt;W$302,10,IF('Datos de Indicador'!Z56&lt;$W$301,0,(W$302-'Datos de Indicador'!Z56)/(W$302-W$301)*10)),1))</f>
        <v>7.5</v>
      </c>
      <c r="X53" s="317">
        <f>IF('Datos de Indicador'!AA56="No dato","x",ROUND(IF('Datos de Indicador'!AA56&gt;X$302,10,IF('Datos de Indicador'!AA56&lt;$X$301,0,10-(X$302-'Datos de Indicador'!AA56)/(X$302-X$301)*10)),1))</f>
        <v>9.1999999999999993</v>
      </c>
      <c r="Y53" s="296">
        <f t="shared" si="7"/>
        <v>6.3</v>
      </c>
      <c r="Z53" s="192">
        <f t="shared" si="6"/>
        <v>5</v>
      </c>
      <c r="AB53" s="250"/>
      <c r="AC53" s="95"/>
      <c r="AD53" s="95"/>
    </row>
    <row r="54" spans="1:30">
      <c r="A54" s="48" t="s">
        <v>185</v>
      </c>
      <c r="B54" s="46" t="s">
        <v>173</v>
      </c>
      <c r="C54" s="160">
        <v>413</v>
      </c>
      <c r="D54" s="188">
        <f>IF('Datos de Indicador'!O57="No dato","x",ROUND(IF('Datos de Indicador'!O57&gt;D$302,0,IF('Datos de Indicador'!O57&lt;$D$301,10,(D$302-'Datos de Indicador'!O57)/(D$302-D$301)*10)),1))</f>
        <v>6.3</v>
      </c>
      <c r="E54" s="188">
        <f>IF('Datos de Indicador'!P57="No dato","x",ROUND(IF('Datos de Indicador'!P57&gt;E$302,10,IF('Datos de Indicador'!P57&lt;$E$301,0,10-(E$302-'Datos de Indicador'!P57)/(E$302-E$301)*10)),1))</f>
        <v>6.1</v>
      </c>
      <c r="F54" s="189">
        <f t="shared" si="0"/>
        <v>6.2</v>
      </c>
      <c r="G54" s="188">
        <f>IF('Datos de Indicador'!Q57="No dato","x",ROUND(IF('Datos de Indicador'!Q57&gt;G$302,0,IF('Datos de Indicador'!Q57&lt;$G$301,10,(G$302-'Datos de Indicador'!Q57)/(G$302-G$301)*10)),1))</f>
        <v>2.8</v>
      </c>
      <c r="H54" s="188">
        <f>IF('Datos de Indicador'!R57="No dato","x",ROUND(IF('Datos de Indicador'!R57&gt;H$302,10,IF('Datos de Indicador'!R57&lt;$E$301,0,10-(H$302-'Datos de Indicador'!R57)/(H$302-H$301)*10)),1))</f>
        <v>8.1999999999999993</v>
      </c>
      <c r="I54" s="188">
        <f>IF('Datos de Indicador'!S57="No dato","x",ROUND(IF('Datos de Indicador'!S57&gt;I$302,10,IF('Datos de Indicador'!S57&lt;$I$301,0,10-(I$302-'Datos de Indicador'!S57)/(I$302-I$301)*10)),1))</f>
        <v>7.2</v>
      </c>
      <c r="J54" s="189">
        <f t="shared" si="1"/>
        <v>6.1</v>
      </c>
      <c r="K54" s="188">
        <f>IF('Datos de Indicador'!T57="No dato","x",ROUND(IF('Datos de Indicador'!T57&gt;K$302,10,IF('Datos de Indicador'!T57&lt;$K$301,0,10-(K$302-'Datos de Indicador'!T57)/(K$302-K$301)*10)),1))</f>
        <v>4.3</v>
      </c>
      <c r="L54" s="188">
        <f>IF('Datos de Indicador'!U57="No dato","x",ROUND(IF('Datos de Indicador'!U57&gt;L$302,10,IF('Datos de Indicador'!U57&lt;$L$301,0,10-(L$302-'Datos de Indicador'!U57)/(L$302-L$301)*10)),1))</f>
        <v>6.9</v>
      </c>
      <c r="M54" s="189">
        <f t="shared" si="2"/>
        <v>5.8</v>
      </c>
      <c r="N54" s="189">
        <f>'Datos de Indicador'!AG57</f>
        <v>10</v>
      </c>
      <c r="O54" s="190">
        <f t="shared" si="3"/>
        <v>7</v>
      </c>
      <c r="P54" s="191">
        <f>IF('Datos de Indicador'!V57="No dato","x",IF('Datos de Indicador'!AY57="No dato","x", 'Datos de Indicador'!V57/'Datos de Indicador'!AY57))</f>
        <v>6.3160366283165062E-3</v>
      </c>
      <c r="Q54" s="188">
        <f t="shared" si="4"/>
        <v>4.2</v>
      </c>
      <c r="R54" s="264">
        <f>IF('Datos de Indicador'!V57="No dato","x",ROUND(IF('Datos de Indicador'!V57&gt;R$302,10,IF('Datos de Indicador'!V57&lt;$R$301,0,10-(R$302-'Datos de Indicador'!V57)/(R$302-R$301)*10)),1))</f>
        <v>6.7</v>
      </c>
      <c r="S54" s="189">
        <f t="shared" si="5"/>
        <v>5.6</v>
      </c>
      <c r="T54" s="188">
        <f>IF('Datos de Indicador'!W57="No dato","x",ROUND(IF('Datos de Indicador'!W57&gt;T$302,10,IF('Datos de Indicador'!W57&lt;$T$301,0,10-(T$302-'Datos de Indicador'!W57)/(T$302-T$301)*10)),1))</f>
        <v>4.5</v>
      </c>
      <c r="U54" s="188">
        <f>IF('Datos de Indicador'!X57="No dato","x",ROUND(IF('Datos de Indicador'!X57&gt;U$302,10,IF('Datos de Indicador'!X57&lt;$U$301,0,10-(U$302-'Datos de Indicador'!X57)/(U$302-U$301)*10)),1))</f>
        <v>9.5</v>
      </c>
      <c r="V54" s="188">
        <f>IF('Datos de Indicador'!Y57="No dato","x",ROUND(IF('Datos de Indicador'!Y57&gt;V$302,10,IF('Datos de Indicador'!Y57&lt;$V$301,0,10-(V$302-'Datos de Indicador'!Y57)/(V$302-V$301)*10)),1))</f>
        <v>3.6</v>
      </c>
      <c r="W54" s="188">
        <f>IF('Datos de Indicador'!Z57="No dato","x",ROUND(IF('Datos de Indicador'!Z57&gt;W$302,10,IF('Datos de Indicador'!Z57&lt;$W$301,0,(W$302-'Datos de Indicador'!Z57)/(W$302-W$301)*10)),1))</f>
        <v>0</v>
      </c>
      <c r="X54" s="317">
        <f>IF('Datos de Indicador'!AA57="No dato","x",ROUND(IF('Datos de Indicador'!AA57&gt;X$302,10,IF('Datos de Indicador'!AA57&lt;$X$301,0,10-(X$302-'Datos de Indicador'!AA57)/(X$302-X$301)*10)),1))</f>
        <v>10</v>
      </c>
      <c r="Y54" s="296">
        <f t="shared" si="7"/>
        <v>5.5</v>
      </c>
      <c r="Z54" s="192">
        <f t="shared" si="6"/>
        <v>5.6</v>
      </c>
      <c r="AB54" s="250"/>
      <c r="AC54" s="95"/>
      <c r="AD54" s="95"/>
    </row>
    <row r="55" spans="1:30">
      <c r="A55" s="48" t="s">
        <v>185</v>
      </c>
      <c r="B55" s="46" t="s">
        <v>174</v>
      </c>
      <c r="C55" s="160">
        <v>414</v>
      </c>
      <c r="D55" s="188">
        <f>IF('Datos de Indicador'!O58="No dato","x",ROUND(IF('Datos de Indicador'!O58&gt;D$302,0,IF('Datos de Indicador'!O58&lt;$D$301,10,(D$302-'Datos de Indicador'!O58)/(D$302-D$301)*10)),1))</f>
        <v>8.6</v>
      </c>
      <c r="E55" s="188">
        <f>IF('Datos de Indicador'!P58="No dato","x",ROUND(IF('Datos de Indicador'!P58&gt;E$302,10,IF('Datos de Indicador'!P58&lt;$E$301,0,10-(E$302-'Datos de Indicador'!P58)/(E$302-E$301)*10)),1))</f>
        <v>9.1999999999999993</v>
      </c>
      <c r="F55" s="189">
        <f t="shared" si="0"/>
        <v>8.9</v>
      </c>
      <c r="G55" s="188">
        <f>IF('Datos de Indicador'!Q58="No dato","x",ROUND(IF('Datos de Indicador'!Q58&gt;G$302,0,IF('Datos de Indicador'!Q58&lt;$G$301,10,(G$302-'Datos de Indicador'!Q58)/(G$302-G$301)*10)),1))</f>
        <v>8.8000000000000007</v>
      </c>
      <c r="H55" s="188">
        <f>IF('Datos de Indicador'!R58="No dato","x",ROUND(IF('Datos de Indicador'!R58&gt;H$302,10,IF('Datos de Indicador'!R58&lt;$E$301,0,10-(H$302-'Datos de Indicador'!R58)/(H$302-H$301)*10)),1))</f>
        <v>8</v>
      </c>
      <c r="I55" s="188">
        <f>IF('Datos de Indicador'!S58="No dato","x",ROUND(IF('Datos de Indicador'!S58&gt;I$302,10,IF('Datos de Indicador'!S58&lt;$I$301,0,10-(I$302-'Datos de Indicador'!S58)/(I$302-I$301)*10)),1))</f>
        <v>10</v>
      </c>
      <c r="J55" s="189">
        <f t="shared" si="1"/>
        <v>8.9</v>
      </c>
      <c r="K55" s="188">
        <f>IF('Datos de Indicador'!T58="No dato","x",ROUND(IF('Datos de Indicador'!T58&gt;K$302,10,IF('Datos de Indicador'!T58&lt;$K$301,0,10-(K$302-'Datos de Indicador'!T58)/(K$302-K$301)*10)),1))</f>
        <v>6.1</v>
      </c>
      <c r="L55" s="188">
        <f>IF('Datos de Indicador'!U58="No dato","x",ROUND(IF('Datos de Indicador'!U58&gt;L$302,10,IF('Datos de Indicador'!U58&lt;$L$301,0,10-(L$302-'Datos de Indicador'!U58)/(L$302-L$301)*10)),1))</f>
        <v>7.2</v>
      </c>
      <c r="M55" s="189">
        <f t="shared" si="2"/>
        <v>6.7</v>
      </c>
      <c r="N55" s="189">
        <f>'Datos de Indicador'!AG58</f>
        <v>6</v>
      </c>
      <c r="O55" s="190">
        <f t="shared" si="3"/>
        <v>7.6</v>
      </c>
      <c r="P55" s="191">
        <f>IF('Datos de Indicador'!V58="No dato","x",IF('Datos de Indicador'!AY58="No dato","x", 'Datos de Indicador'!V58/'Datos de Indicador'!AY58))</f>
        <v>7.8657577346617717E-3</v>
      </c>
      <c r="Q55" s="188">
        <f t="shared" si="4"/>
        <v>5.2</v>
      </c>
      <c r="R55" s="264">
        <f>IF('Datos de Indicador'!V58="No dato","x",ROUND(IF('Datos de Indicador'!V58&gt;R$302,10,IF('Datos de Indicador'!V58&lt;$R$301,0,10-(R$302-'Datos de Indicador'!V58)/(R$302-R$301)*10)),1))</f>
        <v>1.1000000000000001</v>
      </c>
      <c r="S55" s="189">
        <f t="shared" si="5"/>
        <v>3.4</v>
      </c>
      <c r="T55" s="188">
        <f>IF('Datos de Indicador'!W58="No dato","x",ROUND(IF('Datos de Indicador'!W58&gt;T$302,10,IF('Datos de Indicador'!W58&lt;$T$301,0,10-(T$302-'Datos de Indicador'!W58)/(T$302-T$301)*10)),1))</f>
        <v>4.8</v>
      </c>
      <c r="U55" s="188">
        <f>IF('Datos de Indicador'!X58="No dato","x",ROUND(IF('Datos de Indicador'!X58&gt;U$302,10,IF('Datos de Indicador'!X58&lt;$U$301,0,10-(U$302-'Datos de Indicador'!X58)/(U$302-U$301)*10)),1))</f>
        <v>10</v>
      </c>
      <c r="V55" s="188">
        <f>IF('Datos de Indicador'!Y58="No dato","x",ROUND(IF('Datos de Indicador'!Y58&gt;V$302,10,IF('Datos de Indicador'!Y58&lt;$V$301,0,10-(V$302-'Datos de Indicador'!Y58)/(V$302-V$301)*10)),1))</f>
        <v>0.6</v>
      </c>
      <c r="W55" s="188">
        <f>IF('Datos de Indicador'!Z58="No dato","x",ROUND(IF('Datos de Indicador'!Z58&gt;W$302,10,IF('Datos de Indicador'!Z58&lt;$W$301,0,(W$302-'Datos de Indicador'!Z58)/(W$302-W$301)*10)),1))</f>
        <v>10</v>
      </c>
      <c r="X55" s="317">
        <f>IF('Datos de Indicador'!AA58="No dato","x",ROUND(IF('Datos de Indicador'!AA58&gt;X$302,10,IF('Datos de Indicador'!AA58&lt;$X$301,0,10-(X$302-'Datos de Indicador'!AA58)/(X$302-X$301)*10)),1))</f>
        <v>2.4</v>
      </c>
      <c r="Y55" s="296">
        <f t="shared" si="7"/>
        <v>5.6</v>
      </c>
      <c r="Z55" s="192">
        <f t="shared" si="6"/>
        <v>4.5999999999999996</v>
      </c>
      <c r="AB55" s="250"/>
      <c r="AC55" s="95"/>
      <c r="AD55" s="95"/>
    </row>
    <row r="56" spans="1:30">
      <c r="A56" s="48" t="s">
        <v>185</v>
      </c>
      <c r="B56" s="46" t="s">
        <v>175</v>
      </c>
      <c r="C56" s="160">
        <v>415</v>
      </c>
      <c r="D56" s="188">
        <f>IF('Datos de Indicador'!O59="No dato","x",ROUND(IF('Datos de Indicador'!O59&gt;D$302,0,IF('Datos de Indicador'!O59&lt;$D$301,10,(D$302-'Datos de Indicador'!O59)/(D$302-D$301)*10)),1))</f>
        <v>8.3000000000000007</v>
      </c>
      <c r="E56" s="188">
        <f>IF('Datos de Indicador'!P59="No dato","x",ROUND(IF('Datos de Indicador'!P59&gt;E$302,10,IF('Datos de Indicador'!P59&lt;$E$301,0,10-(E$302-'Datos de Indicador'!P59)/(E$302-E$301)*10)),1))</f>
        <v>8.1999999999999993</v>
      </c>
      <c r="F56" s="189">
        <f t="shared" si="0"/>
        <v>8.3000000000000007</v>
      </c>
      <c r="G56" s="188">
        <f>IF('Datos de Indicador'!Q59="No dato","x",ROUND(IF('Datos de Indicador'!Q59&gt;G$302,0,IF('Datos de Indicador'!Q59&lt;$G$301,10,(G$302-'Datos de Indicador'!Q59)/(G$302-G$301)*10)),1))</f>
        <v>7.7</v>
      </c>
      <c r="H56" s="188">
        <f>IF('Datos de Indicador'!R59="No dato","x",ROUND(IF('Datos de Indicador'!R59&gt;H$302,10,IF('Datos de Indicador'!R59&lt;$E$301,0,10-(H$302-'Datos de Indicador'!R59)/(H$302-H$301)*10)),1))</f>
        <v>7.2</v>
      </c>
      <c r="I56" s="188">
        <f>IF('Datos de Indicador'!S59="No dato","x",ROUND(IF('Datos de Indicador'!S59&gt;I$302,10,IF('Datos de Indicador'!S59&lt;$I$301,0,10-(I$302-'Datos de Indicador'!S59)/(I$302-I$301)*10)),1))</f>
        <v>9.3000000000000007</v>
      </c>
      <c r="J56" s="189">
        <f t="shared" si="1"/>
        <v>8.1</v>
      </c>
      <c r="K56" s="188">
        <f>IF('Datos de Indicador'!T59="No dato","x",ROUND(IF('Datos de Indicador'!T59&gt;K$302,10,IF('Datos de Indicador'!T59&lt;$K$301,0,10-(K$302-'Datos de Indicador'!T59)/(K$302-K$301)*10)),1))</f>
        <v>6</v>
      </c>
      <c r="L56" s="188">
        <f>IF('Datos de Indicador'!U59="No dato","x",ROUND(IF('Datos de Indicador'!U59&gt;L$302,10,IF('Datos de Indicador'!U59&lt;$L$301,0,10-(L$302-'Datos de Indicador'!U59)/(L$302-L$301)*10)),1))</f>
        <v>7.7</v>
      </c>
      <c r="M56" s="189">
        <f t="shared" si="2"/>
        <v>6.9</v>
      </c>
      <c r="N56" s="189">
        <f>'Datos de Indicador'!AG59</f>
        <v>10</v>
      </c>
      <c r="O56" s="190">
        <f t="shared" si="3"/>
        <v>8.3000000000000007</v>
      </c>
      <c r="P56" s="191">
        <f>IF('Datos de Indicador'!V59="No dato","x",IF('Datos de Indicador'!AY59="No dato","x", 'Datos de Indicador'!V59/'Datos de Indicador'!AY59))</f>
        <v>6.4586645468998408E-3</v>
      </c>
      <c r="Q56" s="188">
        <f t="shared" si="4"/>
        <v>4.3</v>
      </c>
      <c r="R56" s="264">
        <f>IF('Datos de Indicador'!V59="No dato","x",ROUND(IF('Datos de Indicador'!V59&gt;R$302,10,IF('Datos de Indicador'!V59&lt;$R$301,0,10-(R$302-'Datos de Indicador'!V59)/(R$302-R$301)*10)),1))</f>
        <v>1.6</v>
      </c>
      <c r="S56" s="189">
        <f t="shared" si="5"/>
        <v>3.1</v>
      </c>
      <c r="T56" s="188">
        <f>IF('Datos de Indicador'!W59="No dato","x",ROUND(IF('Datos de Indicador'!W59&gt;T$302,10,IF('Datos de Indicador'!W59&lt;$T$301,0,10-(T$302-'Datos de Indicador'!W59)/(T$302-T$301)*10)),1))</f>
        <v>4.4000000000000004</v>
      </c>
      <c r="U56" s="188">
        <f>IF('Datos de Indicador'!X59="No dato","x",ROUND(IF('Datos de Indicador'!X59&gt;U$302,10,IF('Datos de Indicador'!X59&lt;$U$301,0,10-(U$302-'Datos de Indicador'!X59)/(U$302-U$301)*10)),1))</f>
        <v>10</v>
      </c>
      <c r="V56" s="188">
        <f>IF('Datos de Indicador'!Y59="No dato","x",ROUND(IF('Datos de Indicador'!Y59&gt;V$302,10,IF('Datos de Indicador'!Y59&lt;$V$301,0,10-(V$302-'Datos de Indicador'!Y59)/(V$302-V$301)*10)),1))</f>
        <v>1.1000000000000001</v>
      </c>
      <c r="W56" s="188">
        <f>IF('Datos de Indicador'!Z59="No dato","x",ROUND(IF('Datos de Indicador'!Z59&gt;W$302,10,IF('Datos de Indicador'!Z59&lt;$W$301,0,(W$302-'Datos de Indicador'!Z59)/(W$302-W$301)*10)),1))</f>
        <v>10</v>
      </c>
      <c r="X56" s="317">
        <f>IF('Datos de Indicador'!AA59="No dato","x",ROUND(IF('Datos de Indicador'!AA59&gt;X$302,10,IF('Datos de Indicador'!AA59&lt;$X$301,0,10-(X$302-'Datos de Indicador'!AA59)/(X$302-X$301)*10)),1))</f>
        <v>2.6</v>
      </c>
      <c r="Y56" s="296">
        <f t="shared" si="7"/>
        <v>5.6</v>
      </c>
      <c r="Z56" s="192">
        <f t="shared" si="6"/>
        <v>4.5</v>
      </c>
      <c r="AB56" s="250"/>
      <c r="AC56" s="95"/>
      <c r="AD56" s="95"/>
    </row>
    <row r="57" spans="1:30">
      <c r="A57" s="48" t="s">
        <v>185</v>
      </c>
      <c r="B57" s="46" t="s">
        <v>154</v>
      </c>
      <c r="C57" s="160">
        <v>416</v>
      </c>
      <c r="D57" s="188">
        <f>IF('Datos de Indicador'!O60="No dato","x",ROUND(IF('Datos de Indicador'!O60&gt;D$302,0,IF('Datos de Indicador'!O60&lt;$D$301,10,(D$302-'Datos de Indicador'!O60)/(D$302-D$301)*10)),1))</f>
        <v>7.8</v>
      </c>
      <c r="E57" s="188">
        <f>IF('Datos de Indicador'!P60="No dato","x",ROUND(IF('Datos de Indicador'!P60&gt;E$302,10,IF('Datos de Indicador'!P60&lt;$E$301,0,10-(E$302-'Datos de Indicador'!P60)/(E$302-E$301)*10)),1))</f>
        <v>7.3</v>
      </c>
      <c r="F57" s="189">
        <f t="shared" si="0"/>
        <v>7.6</v>
      </c>
      <c r="G57" s="188">
        <f>IF('Datos de Indicador'!Q60="No dato","x",ROUND(IF('Datos de Indicador'!Q60&gt;G$302,0,IF('Datos de Indicador'!Q60&lt;$G$301,10,(G$302-'Datos de Indicador'!Q60)/(G$302-G$301)*10)),1))</f>
        <v>6.7</v>
      </c>
      <c r="H57" s="188">
        <f>IF('Datos de Indicador'!R60="No dato","x",ROUND(IF('Datos de Indicador'!R60&gt;H$302,10,IF('Datos de Indicador'!R60&lt;$E$301,0,10-(H$302-'Datos de Indicador'!R60)/(H$302-H$301)*10)),1))</f>
        <v>7.2</v>
      </c>
      <c r="I57" s="188" t="str">
        <f>IF('Datos de Indicador'!S60="No dato","x",ROUND(IF('Datos de Indicador'!S60&gt;I$302,10,IF('Datos de Indicador'!S60&lt;$I$301,0,10-(I$302-'Datos de Indicador'!S60)/(I$302-I$301)*10)),1))</f>
        <v>x</v>
      </c>
      <c r="J57" s="189">
        <f t="shared" si="1"/>
        <v>7</v>
      </c>
      <c r="K57" s="188">
        <f>IF('Datos de Indicador'!T60="No dato","x",ROUND(IF('Datos de Indicador'!T60&gt;K$302,10,IF('Datos de Indicador'!T60&lt;$K$301,0,10-(K$302-'Datos de Indicador'!T60)/(K$302-K$301)*10)),1))</f>
        <v>5.7</v>
      </c>
      <c r="L57" s="188">
        <f>IF('Datos de Indicador'!U60="No dato","x",ROUND(IF('Datos de Indicador'!U60&gt;L$302,10,IF('Datos de Indicador'!U60&lt;$L$301,0,10-(L$302-'Datos de Indicador'!U60)/(L$302-L$301)*10)),1))</f>
        <v>7.3</v>
      </c>
      <c r="M57" s="189">
        <f t="shared" si="2"/>
        <v>6.6</v>
      </c>
      <c r="N57" s="189">
        <f>'Datos de Indicador'!AG60</f>
        <v>10</v>
      </c>
      <c r="O57" s="190">
        <f t="shared" si="3"/>
        <v>7.8</v>
      </c>
      <c r="P57" s="191">
        <f>IF('Datos de Indicador'!V60="No dato","x",IF('Datos de Indicador'!AY60="No dato","x", 'Datos de Indicador'!V60/'Datos de Indicador'!AY60))</f>
        <v>6.2782028644300571E-3</v>
      </c>
      <c r="Q57" s="188">
        <f t="shared" si="4"/>
        <v>4.2</v>
      </c>
      <c r="R57" s="264">
        <f>IF('Datos de Indicador'!V60="No dato","x",ROUND(IF('Datos de Indicador'!V60&gt;R$302,10,IF('Datos de Indicador'!V60&lt;$R$301,0,10-(R$302-'Datos de Indicador'!V60)/(R$302-R$301)*10)),1))</f>
        <v>0.8</v>
      </c>
      <c r="S57" s="189">
        <f t="shared" si="5"/>
        <v>2.7</v>
      </c>
      <c r="T57" s="188">
        <f>IF('Datos de Indicador'!W60="No dato","x",ROUND(IF('Datos de Indicador'!W60&gt;T$302,10,IF('Datos de Indicador'!W60&lt;$T$301,0,10-(T$302-'Datos de Indicador'!W60)/(T$302-T$301)*10)),1))</f>
        <v>7.2</v>
      </c>
      <c r="U57" s="188">
        <f>IF('Datos de Indicador'!X60="No dato","x",ROUND(IF('Datos de Indicador'!X60&gt;U$302,10,IF('Datos de Indicador'!X60&lt;$U$301,0,10-(U$302-'Datos de Indicador'!X60)/(U$302-U$301)*10)),1))</f>
        <v>10</v>
      </c>
      <c r="V57" s="188">
        <f>IF('Datos de Indicador'!Y60="No dato","x",ROUND(IF('Datos de Indicador'!Y60&gt;V$302,10,IF('Datos de Indicador'!Y60&lt;$V$301,0,10-(V$302-'Datos de Indicador'!Y60)/(V$302-V$301)*10)),1))</f>
        <v>2.2000000000000002</v>
      </c>
      <c r="W57" s="188">
        <f>IF('Datos de Indicador'!Z60="No dato","x",ROUND(IF('Datos de Indicador'!Z60&gt;W$302,10,IF('Datos de Indicador'!Z60&lt;$W$301,0,(W$302-'Datos de Indicador'!Z60)/(W$302-W$301)*10)),1))</f>
        <v>10</v>
      </c>
      <c r="X57" s="317">
        <f>IF('Datos de Indicador'!AA60="No dato","x",ROUND(IF('Datos de Indicador'!AA60&gt;X$302,10,IF('Datos de Indicador'!AA60&lt;$X$301,0,10-(X$302-'Datos de Indicador'!AA60)/(X$302-X$301)*10)),1))</f>
        <v>2.5</v>
      </c>
      <c r="Y57" s="296">
        <f t="shared" si="7"/>
        <v>6.4</v>
      </c>
      <c r="Z57" s="192">
        <f t="shared" si="6"/>
        <v>4.8</v>
      </c>
      <c r="AB57" s="250"/>
      <c r="AC57" s="95"/>
      <c r="AD57" s="95"/>
    </row>
    <row r="58" spans="1:30">
      <c r="A58" s="48" t="s">
        <v>185</v>
      </c>
      <c r="B58" s="46" t="s">
        <v>176</v>
      </c>
      <c r="C58" s="160">
        <v>417</v>
      </c>
      <c r="D58" s="188">
        <f>IF('Datos de Indicador'!O61="No dato","x",ROUND(IF('Datos de Indicador'!O61&gt;D$302,0,IF('Datos de Indicador'!O61&lt;$D$301,10,(D$302-'Datos de Indicador'!O61)/(D$302-D$301)*10)),1))</f>
        <v>6.7</v>
      </c>
      <c r="E58" s="188">
        <f>IF('Datos de Indicador'!P61="No dato","x",ROUND(IF('Datos de Indicador'!P61&gt;E$302,10,IF('Datos de Indicador'!P61&lt;$E$301,0,10-(E$302-'Datos de Indicador'!P61)/(E$302-E$301)*10)),1))</f>
        <v>6.7</v>
      </c>
      <c r="F58" s="189">
        <f t="shared" si="0"/>
        <v>6.7</v>
      </c>
      <c r="G58" s="188">
        <f>IF('Datos de Indicador'!Q61="No dato","x",ROUND(IF('Datos de Indicador'!Q61&gt;G$302,0,IF('Datos de Indicador'!Q61&lt;$G$301,10,(G$302-'Datos de Indicador'!Q61)/(G$302-G$301)*10)),1))</f>
        <v>7</v>
      </c>
      <c r="H58" s="188">
        <f>IF('Datos de Indicador'!R61="No dato","x",ROUND(IF('Datos de Indicador'!R61&gt;H$302,10,IF('Datos de Indicador'!R61&lt;$E$301,0,10-(H$302-'Datos de Indicador'!R61)/(H$302-H$301)*10)),1))</f>
        <v>7.5</v>
      </c>
      <c r="I58" s="188">
        <f>IF('Datos de Indicador'!S61="No dato","x",ROUND(IF('Datos de Indicador'!S61&gt;I$302,10,IF('Datos de Indicador'!S61&lt;$I$301,0,10-(I$302-'Datos de Indicador'!S61)/(I$302-I$301)*10)),1))</f>
        <v>7.3</v>
      </c>
      <c r="J58" s="189">
        <f t="shared" si="1"/>
        <v>7.3</v>
      </c>
      <c r="K58" s="188">
        <f>IF('Datos de Indicador'!T61="No dato","x",ROUND(IF('Datos de Indicador'!T61&gt;K$302,10,IF('Datos de Indicador'!T61&lt;$K$301,0,10-(K$302-'Datos de Indicador'!T61)/(K$302-K$301)*10)),1))</f>
        <v>4.5</v>
      </c>
      <c r="L58" s="188">
        <f>IF('Datos de Indicador'!U61="No dato","x",ROUND(IF('Datos de Indicador'!U61&gt;L$302,10,IF('Datos de Indicador'!U61&lt;$L$301,0,10-(L$302-'Datos de Indicador'!U61)/(L$302-L$301)*10)),1))</f>
        <v>7.9</v>
      </c>
      <c r="M58" s="189">
        <f t="shared" si="2"/>
        <v>6.5</v>
      </c>
      <c r="N58" s="189">
        <f>'Datos de Indicador'!AG61</f>
        <v>10</v>
      </c>
      <c r="O58" s="190">
        <f t="shared" si="3"/>
        <v>7.6</v>
      </c>
      <c r="P58" s="191">
        <f>IF('Datos de Indicador'!V61="No dato","x",IF('Datos de Indicador'!AY61="No dato","x", 'Datos de Indicador'!V61/'Datos de Indicador'!AY61))</f>
        <v>3.3557046979865771E-3</v>
      </c>
      <c r="Q58" s="188">
        <f t="shared" si="4"/>
        <v>2.2000000000000002</v>
      </c>
      <c r="R58" s="264">
        <f>IF('Datos de Indicador'!V61="No dato","x",ROUND(IF('Datos de Indicador'!V61&gt;R$302,10,IF('Datos de Indicador'!V61&lt;$R$301,0,10-(R$302-'Datos de Indicador'!V61)/(R$302-R$301)*10)),1))</f>
        <v>0.6</v>
      </c>
      <c r="S58" s="189">
        <f t="shared" si="5"/>
        <v>1.4</v>
      </c>
      <c r="T58" s="188">
        <f>IF('Datos de Indicador'!W61="No dato","x",ROUND(IF('Datos de Indicador'!W61&gt;T$302,10,IF('Datos de Indicador'!W61&lt;$T$301,0,10-(T$302-'Datos de Indicador'!W61)/(T$302-T$301)*10)),1))</f>
        <v>6.2</v>
      </c>
      <c r="U58" s="188">
        <f>IF('Datos de Indicador'!X61="No dato","x",ROUND(IF('Datos de Indicador'!X61&gt;U$302,10,IF('Datos de Indicador'!X61&lt;$U$301,0,10-(U$302-'Datos de Indicador'!X61)/(U$302-U$301)*10)),1))</f>
        <v>10</v>
      </c>
      <c r="V58" s="188" t="str">
        <f>IF('Datos de Indicador'!Y61="No dato","x",ROUND(IF('Datos de Indicador'!Y61&gt;V$302,10,IF('Datos de Indicador'!Y61&lt;$V$301,0,10-(V$302-'Datos de Indicador'!Y61)/(V$302-V$301)*10)),1))</f>
        <v>x</v>
      </c>
      <c r="W58" s="188">
        <f>IF('Datos de Indicador'!Z61="No dato","x",ROUND(IF('Datos de Indicador'!Z61&gt;W$302,10,IF('Datos de Indicador'!Z61&lt;$W$301,0,(W$302-'Datos de Indicador'!Z61)/(W$302-W$301)*10)),1))</f>
        <v>5</v>
      </c>
      <c r="X58" s="317">
        <f>IF('Datos de Indicador'!AA61="No dato","x",ROUND(IF('Datos de Indicador'!AA61&gt;X$302,10,IF('Datos de Indicador'!AA61&lt;$X$301,0,10-(X$302-'Datos de Indicador'!AA61)/(X$302-X$301)*10)),1))</f>
        <v>10</v>
      </c>
      <c r="Y58" s="296">
        <f t="shared" si="7"/>
        <v>7.8</v>
      </c>
      <c r="Z58" s="192">
        <f t="shared" si="6"/>
        <v>5.4</v>
      </c>
      <c r="AB58" s="250"/>
      <c r="AC58" s="95"/>
      <c r="AD58" s="95"/>
    </row>
    <row r="59" spans="1:30">
      <c r="A59" s="48" t="s">
        <v>185</v>
      </c>
      <c r="B59" s="46" t="s">
        <v>177</v>
      </c>
      <c r="C59" s="160">
        <v>418</v>
      </c>
      <c r="D59" s="188">
        <f>IF('Datos de Indicador'!O62="No dato","x",ROUND(IF('Datos de Indicador'!O62&gt;D$302,0,IF('Datos de Indicador'!O62&lt;$D$301,10,(D$302-'Datos de Indicador'!O62)/(D$302-D$301)*10)),1))</f>
        <v>7.5</v>
      </c>
      <c r="E59" s="188">
        <f>IF('Datos de Indicador'!P62="No dato","x",ROUND(IF('Datos de Indicador'!P62&gt;E$302,10,IF('Datos de Indicador'!P62&lt;$E$301,0,10-(E$302-'Datos de Indicador'!P62)/(E$302-E$301)*10)),1))</f>
        <v>8.3000000000000007</v>
      </c>
      <c r="F59" s="189">
        <f t="shared" si="0"/>
        <v>7.9</v>
      </c>
      <c r="G59" s="188">
        <f>IF('Datos de Indicador'!Q62="No dato","x",ROUND(IF('Datos de Indicador'!Q62&gt;G$302,0,IF('Datos de Indicador'!Q62&lt;$G$301,10,(G$302-'Datos de Indicador'!Q62)/(G$302-G$301)*10)),1))</f>
        <v>8</v>
      </c>
      <c r="H59" s="188">
        <f>IF('Datos de Indicador'!R62="No dato","x",ROUND(IF('Datos de Indicador'!R62&gt;H$302,10,IF('Datos de Indicador'!R62&lt;$E$301,0,10-(H$302-'Datos de Indicador'!R62)/(H$302-H$301)*10)),1))</f>
        <v>7.2</v>
      </c>
      <c r="I59" s="188">
        <f>IF('Datos de Indicador'!S62="No dato","x",ROUND(IF('Datos de Indicador'!S62&gt;I$302,10,IF('Datos de Indicador'!S62&lt;$I$301,0,10-(I$302-'Datos de Indicador'!S62)/(I$302-I$301)*10)),1))</f>
        <v>9.5</v>
      </c>
      <c r="J59" s="189">
        <f t="shared" si="1"/>
        <v>8.1999999999999993</v>
      </c>
      <c r="K59" s="188">
        <f>IF('Datos de Indicador'!T62="No dato","x",ROUND(IF('Datos de Indicador'!T62&gt;K$302,10,IF('Datos de Indicador'!T62&lt;$K$301,0,10-(K$302-'Datos de Indicador'!T62)/(K$302-K$301)*10)),1))</f>
        <v>4.5999999999999996</v>
      </c>
      <c r="L59" s="188">
        <f>IF('Datos de Indicador'!U62="No dato","x",ROUND(IF('Datos de Indicador'!U62&gt;L$302,10,IF('Datos de Indicador'!U62&lt;$L$301,0,10-(L$302-'Datos de Indicador'!U62)/(L$302-L$301)*10)),1))</f>
        <v>7.8</v>
      </c>
      <c r="M59" s="189">
        <f t="shared" si="2"/>
        <v>6.5</v>
      </c>
      <c r="N59" s="189">
        <f>'Datos de Indicador'!AG62</f>
        <v>10</v>
      </c>
      <c r="O59" s="190">
        <f t="shared" si="3"/>
        <v>8.1999999999999993</v>
      </c>
      <c r="P59" s="191">
        <f>IF('Datos de Indicador'!V62="No dato","x",IF('Datos de Indicador'!AY62="No dato","x", 'Datos de Indicador'!V62/'Datos de Indicador'!AY62))</f>
        <v>1.6410256410256409E-3</v>
      </c>
      <c r="Q59" s="188">
        <f t="shared" si="4"/>
        <v>1.1000000000000001</v>
      </c>
      <c r="R59" s="264">
        <f>IF('Datos de Indicador'!V62="No dato","x",ROUND(IF('Datos de Indicador'!V62&gt;R$302,10,IF('Datos de Indicador'!V62&lt;$R$301,0,10-(R$302-'Datos de Indicador'!V62)/(R$302-R$301)*10)),1))</f>
        <v>0.4</v>
      </c>
      <c r="S59" s="189">
        <f t="shared" si="5"/>
        <v>0.8</v>
      </c>
      <c r="T59" s="188">
        <f>IF('Datos de Indicador'!W62="No dato","x",ROUND(IF('Datos de Indicador'!W62&gt;T$302,10,IF('Datos de Indicador'!W62&lt;$T$301,0,10-(T$302-'Datos de Indicador'!W62)/(T$302-T$301)*10)),1))</f>
        <v>2.2000000000000002</v>
      </c>
      <c r="U59" s="188">
        <f>IF('Datos de Indicador'!X62="No dato","x",ROUND(IF('Datos de Indicador'!X62&gt;U$302,10,IF('Datos de Indicador'!X62&lt;$U$301,0,10-(U$302-'Datos de Indicador'!X62)/(U$302-U$301)*10)),1))</f>
        <v>10</v>
      </c>
      <c r="V59" s="188">
        <f>IF('Datos de Indicador'!Y62="No dato","x",ROUND(IF('Datos de Indicador'!Y62&gt;V$302,10,IF('Datos de Indicador'!Y62&lt;$V$301,0,10-(V$302-'Datos de Indicador'!Y62)/(V$302-V$301)*10)),1))</f>
        <v>2.6</v>
      </c>
      <c r="W59" s="188">
        <f>IF('Datos de Indicador'!Z62="No dato","x",ROUND(IF('Datos de Indicador'!Z62&gt;W$302,10,IF('Datos de Indicador'!Z62&lt;$W$301,0,(W$302-'Datos de Indicador'!Z62)/(W$302-W$301)*10)),1))</f>
        <v>7.5</v>
      </c>
      <c r="X59" s="317">
        <f>IF('Datos de Indicador'!AA62="No dato","x",ROUND(IF('Datos de Indicador'!AA62&gt;X$302,10,IF('Datos de Indicador'!AA62&lt;$X$301,0,10-(X$302-'Datos de Indicador'!AA62)/(X$302-X$301)*10)),1))</f>
        <v>7.7</v>
      </c>
      <c r="Y59" s="296">
        <f t="shared" si="7"/>
        <v>6</v>
      </c>
      <c r="Z59" s="192">
        <f t="shared" si="6"/>
        <v>3.9</v>
      </c>
      <c r="AB59" s="250"/>
      <c r="AC59" s="95"/>
      <c r="AD59" s="95"/>
    </row>
    <row r="60" spans="1:30">
      <c r="A60" s="48" t="s">
        <v>185</v>
      </c>
      <c r="B60" s="46" t="s">
        <v>178</v>
      </c>
      <c r="C60" s="160">
        <v>419</v>
      </c>
      <c r="D60" s="188">
        <f>IF('Datos de Indicador'!O63="No dato","x",ROUND(IF('Datos de Indicador'!O63&gt;D$302,0,IF('Datos de Indicador'!O63&lt;$D$301,10,(D$302-'Datos de Indicador'!O63)/(D$302-D$301)*10)),1))</f>
        <v>7.1</v>
      </c>
      <c r="E60" s="188">
        <f>IF('Datos de Indicador'!P63="No dato","x",ROUND(IF('Datos de Indicador'!P63&gt;E$302,10,IF('Datos de Indicador'!P63&lt;$E$301,0,10-(E$302-'Datos de Indicador'!P63)/(E$302-E$301)*10)),1))</f>
        <v>7.1</v>
      </c>
      <c r="F60" s="189">
        <f t="shared" si="0"/>
        <v>7.1</v>
      </c>
      <c r="G60" s="188">
        <f>IF('Datos de Indicador'!Q63="No dato","x",ROUND(IF('Datos de Indicador'!Q63&gt;G$302,0,IF('Datos de Indicador'!Q63&lt;$G$301,10,(G$302-'Datos de Indicador'!Q63)/(G$302-G$301)*10)),1))</f>
        <v>5.8</v>
      </c>
      <c r="H60" s="188">
        <f>IF('Datos de Indicador'!R63="No dato","x",ROUND(IF('Datos de Indicador'!R63&gt;H$302,10,IF('Datos de Indicador'!R63&lt;$E$301,0,10-(H$302-'Datos de Indicador'!R63)/(H$302-H$301)*10)),1))</f>
        <v>7.5</v>
      </c>
      <c r="I60" s="188">
        <f>IF('Datos de Indicador'!S63="No dato","x",ROUND(IF('Datos de Indicador'!S63&gt;I$302,10,IF('Datos de Indicador'!S63&lt;$I$301,0,10-(I$302-'Datos de Indicador'!S63)/(I$302-I$301)*10)),1))</f>
        <v>7.3</v>
      </c>
      <c r="J60" s="189">
        <f t="shared" si="1"/>
        <v>6.9</v>
      </c>
      <c r="K60" s="188">
        <f>IF('Datos de Indicador'!T63="No dato","x",ROUND(IF('Datos de Indicador'!T63&gt;K$302,10,IF('Datos de Indicador'!T63&lt;$K$301,0,10-(K$302-'Datos de Indicador'!T63)/(K$302-K$301)*10)),1))</f>
        <v>4.9000000000000004</v>
      </c>
      <c r="L60" s="188">
        <f>IF('Datos de Indicador'!U63="No dato","x",ROUND(IF('Datos de Indicador'!U63&gt;L$302,10,IF('Datos de Indicador'!U63&lt;$L$301,0,10-(L$302-'Datos de Indicador'!U63)/(L$302-L$301)*10)),1))</f>
        <v>7.1</v>
      </c>
      <c r="M60" s="189">
        <f t="shared" si="2"/>
        <v>6.1</v>
      </c>
      <c r="N60" s="189">
        <f>'Datos de Indicador'!AG63</f>
        <v>10</v>
      </c>
      <c r="O60" s="190">
        <f t="shared" si="3"/>
        <v>7.5</v>
      </c>
      <c r="P60" s="191">
        <f>IF('Datos de Indicador'!V63="No dato","x",IF('Datos de Indicador'!AY63="No dato","x", 'Datos de Indicador'!V63/'Datos de Indicador'!AY63))</f>
        <v>5.0428643469490669E-3</v>
      </c>
      <c r="Q60" s="188">
        <f t="shared" si="4"/>
        <v>3.4</v>
      </c>
      <c r="R60" s="264">
        <f>IF('Datos de Indicador'!V63="No dato","x",ROUND(IF('Datos de Indicador'!V63&gt;R$302,10,IF('Datos de Indicador'!V63&lt;$R$301,0,10-(R$302-'Datos de Indicador'!V63)/(R$302-R$301)*10)),1))</f>
        <v>1</v>
      </c>
      <c r="S60" s="189">
        <f t="shared" si="5"/>
        <v>2.2999999999999998</v>
      </c>
      <c r="T60" s="188">
        <f>IF('Datos de Indicador'!W63="No dato","x",ROUND(IF('Datos de Indicador'!W63&gt;T$302,10,IF('Datos de Indicador'!W63&lt;$T$301,0,10-(T$302-'Datos de Indicador'!W63)/(T$302-T$301)*10)),1))</f>
        <v>4.3</v>
      </c>
      <c r="U60" s="188">
        <f>IF('Datos de Indicador'!X63="No dato","x",ROUND(IF('Datos de Indicador'!X63&gt;U$302,10,IF('Datos de Indicador'!X63&lt;$U$301,0,10-(U$302-'Datos de Indicador'!X63)/(U$302-U$301)*10)),1))</f>
        <v>10</v>
      </c>
      <c r="V60" s="188">
        <f>IF('Datos de Indicador'!Y63="No dato","x",ROUND(IF('Datos de Indicador'!Y63&gt;V$302,10,IF('Datos de Indicador'!Y63&lt;$V$301,0,10-(V$302-'Datos de Indicador'!Y63)/(V$302-V$301)*10)),1))</f>
        <v>0.5</v>
      </c>
      <c r="W60" s="188">
        <f>IF('Datos de Indicador'!Z63="No dato","x",ROUND(IF('Datos de Indicador'!Z63&gt;W$302,10,IF('Datos de Indicador'!Z63&lt;$W$301,0,(W$302-'Datos de Indicador'!Z63)/(W$302-W$301)*10)),1))</f>
        <v>5</v>
      </c>
      <c r="X60" s="317">
        <f>IF('Datos de Indicador'!AA63="No dato","x",ROUND(IF('Datos de Indicador'!AA63&gt;X$302,10,IF('Datos de Indicador'!AA63&lt;$X$301,0,10-(X$302-'Datos de Indicador'!AA63)/(X$302-X$301)*10)),1))</f>
        <v>5.5</v>
      </c>
      <c r="Y60" s="296">
        <f t="shared" si="7"/>
        <v>5.0999999999999996</v>
      </c>
      <c r="Z60" s="192">
        <f t="shared" si="6"/>
        <v>3.8</v>
      </c>
      <c r="AB60" s="250"/>
      <c r="AC60" s="95"/>
      <c r="AD60" s="95"/>
    </row>
    <row r="61" spans="1:30">
      <c r="A61" s="48" t="s">
        <v>185</v>
      </c>
      <c r="B61" s="46" t="s">
        <v>179</v>
      </c>
      <c r="C61" s="160">
        <v>420</v>
      </c>
      <c r="D61" s="188">
        <f>IF('Datos de Indicador'!O64="No dato","x",ROUND(IF('Datos de Indicador'!O64&gt;D$302,0,IF('Datos de Indicador'!O64&lt;$D$301,10,(D$302-'Datos de Indicador'!O64)/(D$302-D$301)*10)),1))</f>
        <v>6.8</v>
      </c>
      <c r="E61" s="188">
        <f>IF('Datos de Indicador'!P64="No dato","x",ROUND(IF('Datos de Indicador'!P64&gt;E$302,10,IF('Datos de Indicador'!P64&lt;$E$301,0,10-(E$302-'Datos de Indicador'!P64)/(E$302-E$301)*10)),1))</f>
        <v>5.5</v>
      </c>
      <c r="F61" s="189">
        <f t="shared" si="0"/>
        <v>6.2</v>
      </c>
      <c r="G61" s="188">
        <f>IF('Datos de Indicador'!Q64="No dato","x",ROUND(IF('Datos de Indicador'!Q64&gt;G$302,0,IF('Datos de Indicador'!Q64&lt;$G$301,10,(G$302-'Datos de Indicador'!Q64)/(G$302-G$301)*10)),1))</f>
        <v>7.3</v>
      </c>
      <c r="H61" s="188">
        <f>IF('Datos de Indicador'!R64="No dato","x",ROUND(IF('Datos de Indicador'!R64&gt;H$302,10,IF('Datos de Indicador'!R64&lt;$E$301,0,10-(H$302-'Datos de Indicador'!R64)/(H$302-H$301)*10)),1))</f>
        <v>7.2</v>
      </c>
      <c r="I61" s="188">
        <f>IF('Datos de Indicador'!S64="No dato","x",ROUND(IF('Datos de Indicador'!S64&gt;I$302,10,IF('Datos de Indicador'!S64&lt;$I$301,0,10-(I$302-'Datos de Indicador'!S64)/(I$302-I$301)*10)),1))</f>
        <v>5.3</v>
      </c>
      <c r="J61" s="189">
        <f t="shared" si="1"/>
        <v>6.6</v>
      </c>
      <c r="K61" s="188">
        <f>IF('Datos de Indicador'!T64="No dato","x",ROUND(IF('Datos de Indicador'!T64&gt;K$302,10,IF('Datos de Indicador'!T64&lt;$K$301,0,10-(K$302-'Datos de Indicador'!T64)/(K$302-K$301)*10)),1))</f>
        <v>3.5</v>
      </c>
      <c r="L61" s="188">
        <f>IF('Datos de Indicador'!U64="No dato","x",ROUND(IF('Datos de Indicador'!U64&gt;L$302,10,IF('Datos de Indicador'!U64&lt;$L$301,0,10-(L$302-'Datos de Indicador'!U64)/(L$302-L$301)*10)),1))</f>
        <v>7.2</v>
      </c>
      <c r="M61" s="189">
        <f t="shared" si="2"/>
        <v>5.7</v>
      </c>
      <c r="N61" s="189">
        <f>'Datos de Indicador'!AG64</f>
        <v>10</v>
      </c>
      <c r="O61" s="190">
        <f t="shared" si="3"/>
        <v>7.1</v>
      </c>
      <c r="P61" s="191">
        <f>IF('Datos de Indicador'!V64="No dato","x",IF('Datos de Indicador'!AY64="No dato","x", 'Datos de Indicador'!V64/'Datos de Indicador'!AY64))</f>
        <v>5.3136340072576461E-3</v>
      </c>
      <c r="Q61" s="188">
        <f t="shared" si="4"/>
        <v>3.5</v>
      </c>
      <c r="R61" s="264">
        <f>IF('Datos de Indicador'!V64="No dato","x",ROUND(IF('Datos de Indicador'!V64&gt;R$302,10,IF('Datos de Indicador'!V64&lt;$R$301,0,10-(R$302-'Datos de Indicador'!V64)/(R$302-R$301)*10)),1))</f>
        <v>1</v>
      </c>
      <c r="S61" s="189">
        <f t="shared" si="5"/>
        <v>2.2999999999999998</v>
      </c>
      <c r="T61" s="188">
        <f>IF('Datos de Indicador'!W64="No dato","x",ROUND(IF('Datos de Indicador'!W64&gt;T$302,10,IF('Datos de Indicador'!W64&lt;$T$301,0,10-(T$302-'Datos de Indicador'!W64)/(T$302-T$301)*10)),1))</f>
        <v>2.1</v>
      </c>
      <c r="U61" s="188">
        <f>IF('Datos de Indicador'!X64="No dato","x",ROUND(IF('Datos de Indicador'!X64&gt;U$302,10,IF('Datos de Indicador'!X64&lt;$U$301,0,10-(U$302-'Datos de Indicador'!X64)/(U$302-U$301)*10)),1))</f>
        <v>10</v>
      </c>
      <c r="V61" s="188">
        <f>IF('Datos de Indicador'!Y64="No dato","x",ROUND(IF('Datos de Indicador'!Y64&gt;V$302,10,IF('Datos de Indicador'!Y64&lt;$V$301,0,10-(V$302-'Datos de Indicador'!Y64)/(V$302-V$301)*10)),1))</f>
        <v>10</v>
      </c>
      <c r="W61" s="188">
        <f>IF('Datos de Indicador'!Z64="No dato","x",ROUND(IF('Datos de Indicador'!Z64&gt;W$302,10,IF('Datos de Indicador'!Z64&lt;$W$301,0,(W$302-'Datos de Indicador'!Z64)/(W$302-W$301)*10)),1))</f>
        <v>2.5</v>
      </c>
      <c r="X61" s="317">
        <f>IF('Datos de Indicador'!AA64="No dato","x",ROUND(IF('Datos de Indicador'!AA64&gt;X$302,10,IF('Datos de Indicador'!AA64&lt;$X$301,0,10-(X$302-'Datos de Indicador'!AA64)/(X$302-X$301)*10)),1))</f>
        <v>4.0999999999999996</v>
      </c>
      <c r="Y61" s="296">
        <f t="shared" si="7"/>
        <v>5.7</v>
      </c>
      <c r="Z61" s="192">
        <f t="shared" si="6"/>
        <v>4.2</v>
      </c>
      <c r="AB61" s="250"/>
      <c r="AC61" s="95"/>
      <c r="AD61" s="95"/>
    </row>
    <row r="62" spans="1:30">
      <c r="A62" s="48" t="s">
        <v>185</v>
      </c>
      <c r="B62" s="46" t="s">
        <v>180</v>
      </c>
      <c r="C62" s="160">
        <v>421</v>
      </c>
      <c r="D62" s="188">
        <f>IF('Datos de Indicador'!O65="No dato","x",ROUND(IF('Datos de Indicador'!O65&gt;D$302,0,IF('Datos de Indicador'!O65&lt;$D$301,10,(D$302-'Datos de Indicador'!O65)/(D$302-D$301)*10)),1))</f>
        <v>8.5</v>
      </c>
      <c r="E62" s="188">
        <f>IF('Datos de Indicador'!P65="No dato","x",ROUND(IF('Datos de Indicador'!P65&gt;E$302,10,IF('Datos de Indicador'!P65&lt;$E$301,0,10-(E$302-'Datos de Indicador'!P65)/(E$302-E$301)*10)),1))</f>
        <v>9</v>
      </c>
      <c r="F62" s="189">
        <f t="shared" si="0"/>
        <v>8.8000000000000007</v>
      </c>
      <c r="G62" s="188">
        <f>IF('Datos de Indicador'!Q65="No dato","x",ROUND(IF('Datos de Indicador'!Q65&gt;G$302,0,IF('Datos de Indicador'!Q65&lt;$G$301,10,(G$302-'Datos de Indicador'!Q65)/(G$302-G$301)*10)),1))</f>
        <v>7.5</v>
      </c>
      <c r="H62" s="188">
        <f>IF('Datos de Indicador'!R65="No dato","x",ROUND(IF('Datos de Indicador'!R65&gt;H$302,10,IF('Datos de Indicador'!R65&lt;$E$301,0,10-(H$302-'Datos de Indicador'!R65)/(H$302-H$301)*10)),1))</f>
        <v>7.6</v>
      </c>
      <c r="I62" s="188">
        <f>IF('Datos de Indicador'!S65="No dato","x",ROUND(IF('Datos de Indicador'!S65&gt;I$302,10,IF('Datos de Indicador'!S65&lt;$I$301,0,10-(I$302-'Datos de Indicador'!S65)/(I$302-I$301)*10)),1))</f>
        <v>7.4</v>
      </c>
      <c r="J62" s="189">
        <f t="shared" si="1"/>
        <v>7.5</v>
      </c>
      <c r="K62" s="188">
        <f>IF('Datos de Indicador'!T65="No dato","x",ROUND(IF('Datos de Indicador'!T65&gt;K$302,10,IF('Datos de Indicador'!T65&lt;$K$301,0,10-(K$302-'Datos de Indicador'!T65)/(K$302-K$301)*10)),1))</f>
        <v>7</v>
      </c>
      <c r="L62" s="188">
        <f>IF('Datos de Indicador'!U65="No dato","x",ROUND(IF('Datos de Indicador'!U65&gt;L$302,10,IF('Datos de Indicador'!U65&lt;$L$301,0,10-(L$302-'Datos de Indicador'!U65)/(L$302-L$301)*10)),1))</f>
        <v>7.6</v>
      </c>
      <c r="M62" s="189">
        <f t="shared" si="2"/>
        <v>7.3</v>
      </c>
      <c r="N62" s="189">
        <f>'Datos de Indicador'!AG65</f>
        <v>10</v>
      </c>
      <c r="O62" s="190">
        <f t="shared" si="3"/>
        <v>8.4</v>
      </c>
      <c r="P62" s="191">
        <f>IF('Datos de Indicador'!V65="No dato","x",IF('Datos de Indicador'!AY65="No dato","x", 'Datos de Indicador'!V65/'Datos de Indicador'!AY65))</f>
        <v>6.7584963954685894E-3</v>
      </c>
      <c r="Q62" s="188">
        <f t="shared" si="4"/>
        <v>4.5</v>
      </c>
      <c r="R62" s="264">
        <f>IF('Datos de Indicador'!V65="No dato","x",ROUND(IF('Datos de Indicador'!V65&gt;R$302,10,IF('Datos de Indicador'!V65&lt;$R$301,0,10-(R$302-'Datos de Indicador'!V65)/(R$302-R$301)*10)),1))</f>
        <v>5.2</v>
      </c>
      <c r="S62" s="189">
        <f t="shared" si="5"/>
        <v>4.9000000000000004</v>
      </c>
      <c r="T62" s="188">
        <f>IF('Datos de Indicador'!W65="No dato","x",ROUND(IF('Datos de Indicador'!W65&gt;T$302,10,IF('Datos de Indicador'!W65&lt;$T$301,0,10-(T$302-'Datos de Indicador'!W65)/(T$302-T$301)*10)),1))</f>
        <v>5.6</v>
      </c>
      <c r="U62" s="188">
        <f>IF('Datos de Indicador'!X65="No dato","x",ROUND(IF('Datos de Indicador'!X65&gt;U$302,10,IF('Datos de Indicador'!X65&lt;$U$301,0,10-(U$302-'Datos de Indicador'!X65)/(U$302-U$301)*10)),1))</f>
        <v>10</v>
      </c>
      <c r="V62" s="188">
        <f>IF('Datos de Indicador'!Y65="No dato","x",ROUND(IF('Datos de Indicador'!Y65&gt;V$302,10,IF('Datos de Indicador'!Y65&lt;$V$301,0,10-(V$302-'Datos de Indicador'!Y65)/(V$302-V$301)*10)),1))</f>
        <v>6.1</v>
      </c>
      <c r="W62" s="188">
        <f>IF('Datos de Indicador'!Z65="No dato","x",ROUND(IF('Datos de Indicador'!Z65&gt;W$302,10,IF('Datos de Indicador'!Z65&lt;$W$301,0,(W$302-'Datos de Indicador'!Z65)/(W$302-W$301)*10)),1))</f>
        <v>10</v>
      </c>
      <c r="X62" s="317">
        <f>IF('Datos de Indicador'!AA65="No dato","x",ROUND(IF('Datos de Indicador'!AA65&gt;X$302,10,IF('Datos de Indicador'!AA65&lt;$X$301,0,10-(X$302-'Datos de Indicador'!AA65)/(X$302-X$301)*10)),1))</f>
        <v>3.7</v>
      </c>
      <c r="Y62" s="296">
        <f t="shared" si="7"/>
        <v>7.1</v>
      </c>
      <c r="Z62" s="192">
        <f t="shared" si="6"/>
        <v>6.1</v>
      </c>
      <c r="AB62" s="250"/>
      <c r="AC62" s="95"/>
      <c r="AD62" s="95"/>
    </row>
    <row r="63" spans="1:30">
      <c r="A63" s="48" t="s">
        <v>185</v>
      </c>
      <c r="B63" s="46" t="s">
        <v>181</v>
      </c>
      <c r="C63" s="160">
        <v>422</v>
      </c>
      <c r="D63" s="188">
        <f>IF('Datos de Indicador'!O66="No dato","x",ROUND(IF('Datos de Indicador'!O66&gt;D$302,0,IF('Datos de Indicador'!O66&lt;$D$301,10,(D$302-'Datos de Indicador'!O66)/(D$302-D$301)*10)),1))</f>
        <v>7.3</v>
      </c>
      <c r="E63" s="188">
        <f>IF('Datos de Indicador'!P66="No dato","x",ROUND(IF('Datos de Indicador'!P66&gt;E$302,10,IF('Datos de Indicador'!P66&lt;$E$301,0,10-(E$302-'Datos de Indicador'!P66)/(E$302-E$301)*10)),1))</f>
        <v>8</v>
      </c>
      <c r="F63" s="189">
        <f t="shared" si="0"/>
        <v>7.7</v>
      </c>
      <c r="G63" s="188">
        <f>IF('Datos de Indicador'!Q66="No dato","x",ROUND(IF('Datos de Indicador'!Q66&gt;G$302,0,IF('Datos de Indicador'!Q66&lt;$G$301,10,(G$302-'Datos de Indicador'!Q66)/(G$302-G$301)*10)),1))</f>
        <v>6.7</v>
      </c>
      <c r="H63" s="188">
        <f>IF('Datos de Indicador'!R66="No dato","x",ROUND(IF('Datos de Indicador'!R66&gt;H$302,10,IF('Datos de Indicador'!R66&lt;$E$301,0,10-(H$302-'Datos de Indicador'!R66)/(H$302-H$301)*10)),1))</f>
        <v>7.6</v>
      </c>
      <c r="I63" s="188">
        <f>IF('Datos de Indicador'!S66="No dato","x",ROUND(IF('Datos de Indicador'!S66&gt;I$302,10,IF('Datos de Indicador'!S66&lt;$I$301,0,10-(I$302-'Datos de Indicador'!S66)/(I$302-I$301)*10)),1))</f>
        <v>10</v>
      </c>
      <c r="J63" s="189">
        <f t="shared" si="1"/>
        <v>8.1</v>
      </c>
      <c r="K63" s="188">
        <f>IF('Datos de Indicador'!T66="No dato","x",ROUND(IF('Datos de Indicador'!T66&gt;K$302,10,IF('Datos de Indicador'!T66&lt;$K$301,0,10-(K$302-'Datos de Indicador'!T66)/(K$302-K$301)*10)),1))</f>
        <v>5.4</v>
      </c>
      <c r="L63" s="188">
        <f>IF('Datos de Indicador'!U66="No dato","x",ROUND(IF('Datos de Indicador'!U66&gt;L$302,10,IF('Datos de Indicador'!U66&lt;$L$301,0,10-(L$302-'Datos de Indicador'!U66)/(L$302-L$301)*10)),1))</f>
        <v>7.1</v>
      </c>
      <c r="M63" s="189">
        <f t="shared" si="2"/>
        <v>6.3</v>
      </c>
      <c r="N63" s="189">
        <f>'Datos de Indicador'!AG66</f>
        <v>10</v>
      </c>
      <c r="O63" s="190">
        <f t="shared" si="3"/>
        <v>8</v>
      </c>
      <c r="P63" s="191">
        <f>IF('Datos de Indicador'!V66="No dato","x",IF('Datos de Indicador'!AY66="No dato","x", 'Datos de Indicador'!V66/'Datos de Indicador'!AY66))</f>
        <v>3.5102499297950014E-3</v>
      </c>
      <c r="Q63" s="188">
        <f t="shared" si="4"/>
        <v>2.2999999999999998</v>
      </c>
      <c r="R63" s="264">
        <f>IF('Datos de Indicador'!V66="No dato","x",ROUND(IF('Datos de Indicador'!V66&gt;R$302,10,IF('Datos de Indicador'!V66&lt;$R$301,0,10-(R$302-'Datos de Indicador'!V66)/(R$302-R$301)*10)),1))</f>
        <v>0.6</v>
      </c>
      <c r="S63" s="189">
        <f t="shared" si="5"/>
        <v>1.5</v>
      </c>
      <c r="T63" s="188">
        <f>IF('Datos de Indicador'!W66="No dato","x",ROUND(IF('Datos de Indicador'!W66&gt;T$302,10,IF('Datos de Indicador'!W66&lt;$T$301,0,10-(T$302-'Datos de Indicador'!W66)/(T$302-T$301)*10)),1))</f>
        <v>4.7</v>
      </c>
      <c r="U63" s="188">
        <f>IF('Datos de Indicador'!X66="No dato","x",ROUND(IF('Datos de Indicador'!X66&gt;U$302,10,IF('Datos de Indicador'!X66&lt;$U$301,0,10-(U$302-'Datos de Indicador'!X66)/(U$302-U$301)*10)),1))</f>
        <v>10</v>
      </c>
      <c r="V63" s="188">
        <f>IF('Datos de Indicador'!Y66="No dato","x",ROUND(IF('Datos de Indicador'!Y66&gt;V$302,10,IF('Datos de Indicador'!Y66&lt;$V$301,0,10-(V$302-'Datos de Indicador'!Y66)/(V$302-V$301)*10)),1))</f>
        <v>1</v>
      </c>
      <c r="W63" s="188">
        <f>IF('Datos de Indicador'!Z66="No dato","x",ROUND(IF('Datos de Indicador'!Z66&gt;W$302,10,IF('Datos de Indicador'!Z66&lt;$W$301,0,(W$302-'Datos de Indicador'!Z66)/(W$302-W$301)*10)),1))</f>
        <v>7.5</v>
      </c>
      <c r="X63" s="317">
        <f>IF('Datos de Indicador'!AA66="No dato","x",ROUND(IF('Datos de Indicador'!AA66&gt;X$302,10,IF('Datos de Indicador'!AA66&lt;$X$301,0,10-(X$302-'Datos de Indicador'!AA66)/(X$302-X$301)*10)),1))</f>
        <v>8.1</v>
      </c>
      <c r="Y63" s="296">
        <f t="shared" si="7"/>
        <v>6.3</v>
      </c>
      <c r="Z63" s="192">
        <f t="shared" si="6"/>
        <v>4.3</v>
      </c>
      <c r="AB63" s="250"/>
      <c r="AC63" s="95"/>
      <c r="AD63" s="95"/>
    </row>
    <row r="64" spans="1:30">
      <c r="A64" s="48" t="s">
        <v>185</v>
      </c>
      <c r="B64" s="46" t="s">
        <v>182</v>
      </c>
      <c r="C64" s="160">
        <v>423</v>
      </c>
      <c r="D64" s="188">
        <f>IF('Datos de Indicador'!O67="No dato","x",ROUND(IF('Datos de Indicador'!O67&gt;D$302,0,IF('Datos de Indicador'!O67&lt;$D$301,10,(D$302-'Datos de Indicador'!O67)/(D$302-D$301)*10)),1))</f>
        <v>6.9</v>
      </c>
      <c r="E64" s="188">
        <f>IF('Datos de Indicador'!P67="No dato","x",ROUND(IF('Datos de Indicador'!P67&gt;E$302,10,IF('Datos de Indicador'!P67&lt;$E$301,0,10-(E$302-'Datos de Indicador'!P67)/(E$302-E$301)*10)),1))</f>
        <v>9.1999999999999993</v>
      </c>
      <c r="F64" s="189">
        <f t="shared" si="0"/>
        <v>8.3000000000000007</v>
      </c>
      <c r="G64" s="188">
        <f>IF('Datos de Indicador'!Q67="No dato","x",ROUND(IF('Datos de Indicador'!Q67&gt;G$302,0,IF('Datos de Indicador'!Q67&lt;$G$301,10,(G$302-'Datos de Indicador'!Q67)/(G$302-G$301)*10)),1))</f>
        <v>8</v>
      </c>
      <c r="H64" s="188">
        <f>IF('Datos de Indicador'!R67="No dato","x",ROUND(IF('Datos de Indicador'!R67&gt;H$302,10,IF('Datos de Indicador'!R67&lt;$E$301,0,10-(H$302-'Datos de Indicador'!R67)/(H$302-H$301)*10)),1))</f>
        <v>7.5</v>
      </c>
      <c r="I64" s="188" t="str">
        <f>IF('Datos de Indicador'!S67="No dato","x",ROUND(IF('Datos de Indicador'!S67&gt;I$302,10,IF('Datos de Indicador'!S67&lt;$I$301,0,10-(I$302-'Datos de Indicador'!S67)/(I$302-I$301)*10)),1))</f>
        <v>x</v>
      </c>
      <c r="J64" s="189">
        <f t="shared" si="1"/>
        <v>7.8</v>
      </c>
      <c r="K64" s="188">
        <f>IF('Datos de Indicador'!T67="No dato","x",ROUND(IF('Datos de Indicador'!T67&gt;K$302,10,IF('Datos de Indicador'!T67&lt;$K$301,0,10-(K$302-'Datos de Indicador'!T67)/(K$302-K$301)*10)),1))</f>
        <v>5.3</v>
      </c>
      <c r="L64" s="188">
        <f>IF('Datos de Indicador'!U67="No dato","x",ROUND(IF('Datos de Indicador'!U67&gt;L$302,10,IF('Datos de Indicador'!U67&lt;$L$301,0,10-(L$302-'Datos de Indicador'!U67)/(L$302-L$301)*10)),1))</f>
        <v>7.7</v>
      </c>
      <c r="M64" s="189">
        <f t="shared" si="2"/>
        <v>6.7</v>
      </c>
      <c r="N64" s="189">
        <f>'Datos de Indicador'!AG67</f>
        <v>10</v>
      </c>
      <c r="O64" s="190">
        <f t="shared" si="3"/>
        <v>8.1999999999999993</v>
      </c>
      <c r="P64" s="191">
        <f>IF('Datos de Indicador'!V67="No dato","x",IF('Datos de Indicador'!AY67="No dato","x", 'Datos de Indicador'!V67/'Datos de Indicador'!AY67))</f>
        <v>2.9420417769932335E-3</v>
      </c>
      <c r="Q64" s="188">
        <f t="shared" si="4"/>
        <v>2</v>
      </c>
      <c r="R64" s="264">
        <f>IF('Datos de Indicador'!V67="No dato","x",ROUND(IF('Datos de Indicador'!V67&gt;R$302,10,IF('Datos de Indicador'!V67&lt;$R$301,0,10-(R$302-'Datos de Indicador'!V67)/(R$302-R$301)*10)),1))</f>
        <v>0.2</v>
      </c>
      <c r="S64" s="189">
        <f t="shared" si="5"/>
        <v>1.1000000000000001</v>
      </c>
      <c r="T64" s="188">
        <f>IF('Datos de Indicador'!W67="No dato","x",ROUND(IF('Datos de Indicador'!W67&gt;T$302,10,IF('Datos de Indicador'!W67&lt;$T$301,0,10-(T$302-'Datos de Indicador'!W67)/(T$302-T$301)*10)),1))</f>
        <v>6</v>
      </c>
      <c r="U64" s="188">
        <f>IF('Datos de Indicador'!X67="No dato","x",ROUND(IF('Datos de Indicador'!X67&gt;U$302,10,IF('Datos de Indicador'!X67&lt;$U$301,0,10-(U$302-'Datos de Indicador'!X67)/(U$302-U$301)*10)),1))</f>
        <v>10</v>
      </c>
      <c r="V64" s="188">
        <f>IF('Datos de Indicador'!Y67="No dato","x",ROUND(IF('Datos de Indicador'!Y67&gt;V$302,10,IF('Datos de Indicador'!Y67&lt;$V$301,0,10-(V$302-'Datos de Indicador'!Y67)/(V$302-V$301)*10)),1))</f>
        <v>0.6</v>
      </c>
      <c r="W64" s="188">
        <f>IF('Datos de Indicador'!Z67="No dato","x",ROUND(IF('Datos de Indicador'!Z67&gt;W$302,10,IF('Datos de Indicador'!Z67&lt;$W$301,0,(W$302-'Datos de Indicador'!Z67)/(W$302-W$301)*10)),1))</f>
        <v>7.5</v>
      </c>
      <c r="X64" s="317">
        <f>IF('Datos de Indicador'!AA67="No dato","x",ROUND(IF('Datos de Indicador'!AA67&gt;X$302,10,IF('Datos de Indicador'!AA67&lt;$X$301,0,10-(X$302-'Datos de Indicador'!AA67)/(X$302-X$301)*10)),1))</f>
        <v>7.7</v>
      </c>
      <c r="Y64" s="296">
        <f t="shared" si="7"/>
        <v>6.4</v>
      </c>
      <c r="Z64" s="192">
        <f t="shared" si="6"/>
        <v>4.2</v>
      </c>
      <c r="AB64" s="250"/>
      <c r="AC64" s="95"/>
      <c r="AD64" s="95"/>
    </row>
    <row r="65" spans="1:30">
      <c r="A65" s="50" t="s">
        <v>18</v>
      </c>
      <c r="B65" s="46" t="s">
        <v>19</v>
      </c>
      <c r="C65" s="160">
        <v>501</v>
      </c>
      <c r="D65" s="188">
        <f>IF('Datos de Indicador'!O68="No dato","x",ROUND(IF('Datos de Indicador'!O68&gt;D$302,0,IF('Datos de Indicador'!O68&lt;$D$301,10,(D$302-'Datos de Indicador'!O68)/(D$302-D$301)*10)),1))</f>
        <v>4</v>
      </c>
      <c r="E65" s="188">
        <f>IF('Datos de Indicador'!P68="No dato","x",ROUND(IF('Datos de Indicador'!P68&gt;E$302,10,IF('Datos de Indicador'!P68&lt;$E$301,0,10-(E$302-'Datos de Indicador'!P68)/(E$302-E$301)*10)),1))</f>
        <v>5</v>
      </c>
      <c r="F65" s="189">
        <f t="shared" si="0"/>
        <v>4.5</v>
      </c>
      <c r="G65" s="188">
        <f>IF('Datos de Indicador'!Q68="No dato","x",ROUND(IF('Datos de Indicador'!Q68&gt;G$302,0,IF('Datos de Indicador'!Q68&lt;$G$301,10,(G$302-'Datos de Indicador'!Q68)/(G$302-G$301)*10)),1))</f>
        <v>0.7</v>
      </c>
      <c r="H65" s="188">
        <f>IF('Datos de Indicador'!R68="No dato","x",ROUND(IF('Datos de Indicador'!R68&gt;H$302,10,IF('Datos de Indicador'!R68&lt;$E$301,0,10-(H$302-'Datos de Indicador'!R68)/(H$302-H$301)*10)),1))</f>
        <v>7</v>
      </c>
      <c r="I65" s="188">
        <f>IF('Datos de Indicador'!S68="No dato","x",ROUND(IF('Datos de Indicador'!S68&gt;I$302,10,IF('Datos de Indicador'!S68&lt;$I$301,0,10-(I$302-'Datos de Indicador'!S68)/(I$302-I$301)*10)),1))</f>
        <v>6.5</v>
      </c>
      <c r="J65" s="189">
        <f t="shared" si="1"/>
        <v>4.7</v>
      </c>
      <c r="K65" s="188">
        <f>IF('Datos de Indicador'!T68="No dato","x",ROUND(IF('Datos de Indicador'!T68&gt;K$302,10,IF('Datos de Indicador'!T68&lt;$K$301,0,10-(K$302-'Datos de Indicador'!T68)/(K$302-K$301)*10)),1))</f>
        <v>1.3</v>
      </c>
      <c r="L65" s="188">
        <f>IF('Datos de Indicador'!U68="No dato","x",ROUND(IF('Datos de Indicador'!U68&gt;L$302,10,IF('Datos de Indicador'!U68&lt;$L$301,0,10-(L$302-'Datos de Indicador'!U68)/(L$302-L$301)*10)),1))</f>
        <v>7.1</v>
      </c>
      <c r="M65" s="189">
        <f t="shared" si="2"/>
        <v>4.8</v>
      </c>
      <c r="N65" s="189">
        <f>'Datos de Indicador'!AG68</f>
        <v>10</v>
      </c>
      <c r="O65" s="190">
        <f t="shared" si="3"/>
        <v>6</v>
      </c>
      <c r="P65" s="191">
        <f>IF('Datos de Indicador'!V68="No dato","x",IF('Datos de Indicador'!AY68="No dato","x", 'Datos de Indicador'!V68/'Datos de Indicador'!AY68))</f>
        <v>6.4358188528514269E-3</v>
      </c>
      <c r="Q65" s="188">
        <f t="shared" si="4"/>
        <v>4.3</v>
      </c>
      <c r="R65" s="264">
        <f>IF('Datos de Indicador'!V68="No dato","x",ROUND(IF('Datos de Indicador'!V68&gt;R$302,10,IF('Datos de Indicador'!V68&lt;$R$301,0,10-(R$302-'Datos de Indicador'!V68)/(R$302-R$301)*10)),1))</f>
        <v>10</v>
      </c>
      <c r="S65" s="189">
        <f t="shared" si="5"/>
        <v>8.4</v>
      </c>
      <c r="T65" s="188">
        <f>IF('Datos de Indicador'!W68="No dato","x",ROUND(IF('Datos de Indicador'!W68&gt;T$302,10,IF('Datos de Indicador'!W68&lt;$T$301,0,10-(T$302-'Datos de Indicador'!W68)/(T$302-T$301)*10)),1))</f>
        <v>1.2</v>
      </c>
      <c r="U65" s="188">
        <f>IF('Datos de Indicador'!X68="No dato","x",ROUND(IF('Datos de Indicador'!X68&gt;U$302,10,IF('Datos de Indicador'!X68&lt;$U$301,0,10-(U$302-'Datos de Indicador'!X68)/(U$302-U$301)*10)),1))</f>
        <v>5.9</v>
      </c>
      <c r="V65" s="188">
        <f>IF('Datos de Indicador'!Y68="No dato","x",ROUND(IF('Datos de Indicador'!Y68&gt;V$302,10,IF('Datos de Indicador'!Y68&lt;$V$301,0,10-(V$302-'Datos de Indicador'!Y68)/(V$302-V$301)*10)),1))</f>
        <v>7</v>
      </c>
      <c r="W65" s="188">
        <f>IF('Datos de Indicador'!Z68="No dato","x",ROUND(IF('Datos de Indicador'!Z68&gt;W$302,10,IF('Datos de Indicador'!Z68&lt;$W$301,0,(W$302-'Datos de Indicador'!Z68)/(W$302-W$301)*10)),1))</f>
        <v>0</v>
      </c>
      <c r="X65" s="317">
        <f>IF('Datos de Indicador'!AA68="No dato","x",ROUND(IF('Datos de Indicador'!AA68&gt;X$302,10,IF('Datos de Indicador'!AA68&lt;$X$301,0,10-(X$302-'Datos de Indicador'!AA68)/(X$302-X$301)*10)),1))</f>
        <v>10</v>
      </c>
      <c r="Y65" s="296">
        <f t="shared" si="7"/>
        <v>4.8</v>
      </c>
      <c r="Z65" s="192">
        <f t="shared" si="6"/>
        <v>7</v>
      </c>
      <c r="AB65" s="250"/>
      <c r="AC65" s="95"/>
      <c r="AD65" s="95"/>
    </row>
    <row r="66" spans="1:30">
      <c r="A66" s="50" t="s">
        <v>18</v>
      </c>
      <c r="B66" s="46" t="s">
        <v>20</v>
      </c>
      <c r="C66" s="160">
        <v>502</v>
      </c>
      <c r="D66" s="188">
        <f>IF('Datos de Indicador'!O69="No dato","x",ROUND(IF('Datos de Indicador'!O69&gt;D$302,0,IF('Datos de Indicador'!O69&lt;$D$301,10,(D$302-'Datos de Indicador'!O69)/(D$302-D$301)*10)),1))</f>
        <v>4.7</v>
      </c>
      <c r="E66" s="188">
        <f>IF('Datos de Indicador'!P69="No dato","x",ROUND(IF('Datos de Indicador'!P69&gt;E$302,10,IF('Datos de Indicador'!P69&lt;$E$301,0,10-(E$302-'Datos de Indicador'!P69)/(E$302-E$301)*10)),1))</f>
        <v>5.6</v>
      </c>
      <c r="F66" s="189">
        <f t="shared" si="0"/>
        <v>5.2</v>
      </c>
      <c r="G66" s="188">
        <f>IF('Datos de Indicador'!Q69="No dato","x",ROUND(IF('Datos de Indicador'!Q69&gt;G$302,0,IF('Datos de Indicador'!Q69&lt;$G$301,10,(G$302-'Datos de Indicador'!Q69)/(G$302-G$301)*10)),1))</f>
        <v>1.2</v>
      </c>
      <c r="H66" s="188">
        <f>IF('Datos de Indicador'!R69="No dato","x",ROUND(IF('Datos de Indicador'!R69&gt;H$302,10,IF('Datos de Indicador'!R69&lt;$E$301,0,10-(H$302-'Datos de Indicador'!R69)/(H$302-H$301)*10)),1))</f>
        <v>5.9</v>
      </c>
      <c r="I66" s="188">
        <f>IF('Datos de Indicador'!S69="No dato","x",ROUND(IF('Datos de Indicador'!S69&gt;I$302,10,IF('Datos de Indicador'!S69&lt;$I$301,0,10-(I$302-'Datos de Indicador'!S69)/(I$302-I$301)*10)),1))</f>
        <v>7.3</v>
      </c>
      <c r="J66" s="189">
        <f t="shared" si="1"/>
        <v>4.8</v>
      </c>
      <c r="K66" s="188">
        <f>IF('Datos de Indicador'!T69="No dato","x",ROUND(IF('Datos de Indicador'!T69&gt;K$302,10,IF('Datos de Indicador'!T69&lt;$K$301,0,10-(K$302-'Datos de Indicador'!T69)/(K$302-K$301)*10)),1))</f>
        <v>2.6</v>
      </c>
      <c r="L66" s="188">
        <f>IF('Datos de Indicador'!U69="No dato","x",ROUND(IF('Datos de Indicador'!U69&gt;L$302,10,IF('Datos de Indicador'!U69&lt;$L$301,0,10-(L$302-'Datos de Indicador'!U69)/(L$302-L$301)*10)),1))</f>
        <v>7.2</v>
      </c>
      <c r="M66" s="189">
        <f t="shared" si="2"/>
        <v>5.3</v>
      </c>
      <c r="N66" s="189">
        <f>'Datos de Indicador'!AG69</f>
        <v>10</v>
      </c>
      <c r="O66" s="190">
        <f t="shared" si="3"/>
        <v>6.3</v>
      </c>
      <c r="P66" s="191">
        <f>IF('Datos de Indicador'!V69="No dato","x",IF('Datos de Indicador'!AY69="No dato","x", 'Datos de Indicador'!V69/'Datos de Indicador'!AY69))</f>
        <v>7.1624327393396119E-3</v>
      </c>
      <c r="Q66" s="188">
        <f t="shared" si="4"/>
        <v>4.8</v>
      </c>
      <c r="R66" s="264">
        <f>IF('Datos de Indicador'!V69="No dato","x",ROUND(IF('Datos de Indicador'!V69&gt;R$302,10,IF('Datos de Indicador'!V69&lt;$R$301,0,10-(R$302-'Datos de Indicador'!V69)/(R$302-R$301)*10)),1))</f>
        <v>10</v>
      </c>
      <c r="S66" s="189">
        <f t="shared" si="5"/>
        <v>8.5</v>
      </c>
      <c r="T66" s="188">
        <f>IF('Datos de Indicador'!W69="No dato","x",ROUND(IF('Datos de Indicador'!W69&gt;T$302,10,IF('Datos de Indicador'!W69&lt;$T$301,0,10-(T$302-'Datos de Indicador'!W69)/(T$302-T$301)*10)),1))</f>
        <v>2</v>
      </c>
      <c r="U66" s="188">
        <f>IF('Datos de Indicador'!X69="No dato","x",ROUND(IF('Datos de Indicador'!X69&gt;U$302,10,IF('Datos de Indicador'!X69&lt;$U$301,0,10-(U$302-'Datos de Indicador'!X69)/(U$302-U$301)*10)),1))</f>
        <v>7.7</v>
      </c>
      <c r="V66" s="188">
        <f>IF('Datos de Indicador'!Y69="No dato","x",ROUND(IF('Datos de Indicador'!Y69&gt;V$302,10,IF('Datos de Indicador'!Y69&lt;$V$301,0,10-(V$302-'Datos de Indicador'!Y69)/(V$302-V$301)*10)),1))</f>
        <v>0.4</v>
      </c>
      <c r="W66" s="188">
        <f>IF('Datos de Indicador'!Z69="No dato","x",ROUND(IF('Datos de Indicador'!Z69&gt;W$302,10,IF('Datos de Indicador'!Z69&lt;$W$301,0,(W$302-'Datos de Indicador'!Z69)/(W$302-W$301)*10)),1))</f>
        <v>0</v>
      </c>
      <c r="X66" s="317">
        <f>IF('Datos de Indicador'!AA69="No dato","x",ROUND(IF('Datos de Indicador'!AA69&gt;X$302,10,IF('Datos de Indicador'!AA69&lt;$X$301,0,10-(X$302-'Datos de Indicador'!AA69)/(X$302-X$301)*10)),1))</f>
        <v>10</v>
      </c>
      <c r="Y66" s="296">
        <f t="shared" si="7"/>
        <v>4</v>
      </c>
      <c r="Z66" s="192">
        <f t="shared" si="6"/>
        <v>6.8</v>
      </c>
      <c r="AB66" s="250"/>
      <c r="AC66" s="95"/>
      <c r="AD66" s="95"/>
    </row>
    <row r="67" spans="1:30">
      <c r="A67" s="50" t="s">
        <v>18</v>
      </c>
      <c r="B67" s="46" t="s">
        <v>21</v>
      </c>
      <c r="C67" s="160">
        <v>503</v>
      </c>
      <c r="D67" s="188">
        <f>IF('Datos de Indicador'!O70="No dato","x",ROUND(IF('Datos de Indicador'!O70&gt;D$302,0,IF('Datos de Indicador'!O70&lt;$D$301,10,(D$302-'Datos de Indicador'!O70)/(D$302-D$301)*10)),1))</f>
        <v>6.3</v>
      </c>
      <c r="E67" s="188">
        <f>IF('Datos de Indicador'!P70="No dato","x",ROUND(IF('Datos de Indicador'!P70&gt;E$302,10,IF('Datos de Indicador'!P70&lt;$E$301,0,10-(E$302-'Datos de Indicador'!P70)/(E$302-E$301)*10)),1))</f>
        <v>6.5</v>
      </c>
      <c r="F67" s="189">
        <f t="shared" ref="F67:F130" si="8">ROUND(IF(E67="x",D67,(10-GEOMEAN(((10-D67)/10*9+1),((10-E67)/10*9+1)))/9*10),1)</f>
        <v>6.4</v>
      </c>
      <c r="G67" s="188">
        <f>IF('Datos de Indicador'!Q70="No dato","x",ROUND(IF('Datos de Indicador'!Q70&gt;G$302,0,IF('Datos de Indicador'!Q70&lt;$G$301,10,(G$302-'Datos de Indicador'!Q70)/(G$302-G$301)*10)),1))</f>
        <v>5.5</v>
      </c>
      <c r="H67" s="188">
        <f>IF('Datos de Indicador'!R70="No dato","x",ROUND(IF('Datos de Indicador'!R70&gt;H$302,10,IF('Datos de Indicador'!R70&lt;$E$301,0,10-(H$302-'Datos de Indicador'!R70)/(H$302-H$301)*10)),1))</f>
        <v>7.3</v>
      </c>
      <c r="I67" s="188">
        <f>IF('Datos de Indicador'!S70="No dato","x",ROUND(IF('Datos de Indicador'!S70&gt;I$302,10,IF('Datos de Indicador'!S70&lt;$I$301,0,10-(I$302-'Datos de Indicador'!S70)/(I$302-I$301)*10)),1))</f>
        <v>8.6</v>
      </c>
      <c r="J67" s="189">
        <f t="shared" ref="J67:J130" si="9">IF(AND(G67="x",H67="x", I67="x"),"x",ROUND(AVERAGE(G67,H67,I67),1))</f>
        <v>7.1</v>
      </c>
      <c r="K67" s="188">
        <f>IF('Datos de Indicador'!T70="No dato","x",ROUND(IF('Datos de Indicador'!T70&gt;K$302,10,IF('Datos de Indicador'!T70&lt;$K$301,0,10-(K$302-'Datos de Indicador'!T70)/(K$302-K$301)*10)),1))</f>
        <v>4.8</v>
      </c>
      <c r="L67" s="188">
        <f>IF('Datos de Indicador'!U70="No dato","x",ROUND(IF('Datos de Indicador'!U70&gt;L$302,10,IF('Datos de Indicador'!U70&lt;$L$301,0,10-(L$302-'Datos de Indicador'!U70)/(L$302-L$301)*10)),1))</f>
        <v>8.1999999999999993</v>
      </c>
      <c r="M67" s="189">
        <f t="shared" ref="M67:M130" si="10">ROUND(IF(L67="x",K67,(10-GEOMEAN(((10-K67)/10*9+1),((10-L67)/10*9+1)))/9*10),1)</f>
        <v>6.8</v>
      </c>
      <c r="N67" s="189">
        <f>'Datos de Indicador'!AG70</f>
        <v>10</v>
      </c>
      <c r="O67" s="190">
        <f t="shared" ref="O67:O130" si="11">ROUND(AVERAGE(F67,J67,M67,N67),1)</f>
        <v>7.6</v>
      </c>
      <c r="P67" s="191">
        <f>IF('Datos de Indicador'!V70="No dato","x",IF('Datos de Indicador'!AY70="No dato","x", 'Datos de Indicador'!V70/'Datos de Indicador'!AY70))</f>
        <v>1.4764408701928034E-2</v>
      </c>
      <c r="Q67" s="188">
        <f t="shared" ref="Q67:Q130" si="12">IF(P67="x","x",ROUND(IF(P67&gt;Q$302,10,IF(P67&lt;$Q$301,0,10-(Q$302-P67)/(Q$302-Q$301)*10)),1))</f>
        <v>9.8000000000000007</v>
      </c>
      <c r="R67" s="264">
        <f>IF('Datos de Indicador'!V70="No dato","x",ROUND(IF('Datos de Indicador'!V70&gt;R$302,10,IF('Datos de Indicador'!V70&lt;$R$301,0,10-(R$302-'Datos de Indicador'!V70)/(R$302-R$301)*10)),1))</f>
        <v>10</v>
      </c>
      <c r="S67" s="189">
        <f t="shared" ref="S67:S130" si="13">ROUND(IF(Q67="x",R67,(10-GEOMEAN(((10-R67)/10*9+1),((10-Q67)/10*9+1)))/9*10),1)</f>
        <v>9.9</v>
      </c>
      <c r="T67" s="188">
        <f>IF('Datos de Indicador'!W70="No dato","x",ROUND(IF('Datos de Indicador'!W70&gt;T$302,10,IF('Datos de Indicador'!W70&lt;$T$301,0,10-(T$302-'Datos de Indicador'!W70)/(T$302-T$301)*10)),1))</f>
        <v>3.8</v>
      </c>
      <c r="U67" s="188">
        <f>IF('Datos de Indicador'!X70="No dato","x",ROUND(IF('Datos de Indicador'!X70&gt;U$302,10,IF('Datos de Indicador'!X70&lt;$U$301,0,10-(U$302-'Datos de Indicador'!X70)/(U$302-U$301)*10)),1))</f>
        <v>9.1</v>
      </c>
      <c r="V67" s="188">
        <f>IF('Datos de Indicador'!Y70="No dato","x",ROUND(IF('Datos de Indicador'!Y70&gt;V$302,10,IF('Datos de Indicador'!Y70&lt;$V$301,0,10-(V$302-'Datos de Indicador'!Y70)/(V$302-V$301)*10)),1))</f>
        <v>2.1</v>
      </c>
      <c r="W67" s="188">
        <f>IF('Datos de Indicador'!Z70="No dato","x",ROUND(IF('Datos de Indicador'!Z70&gt;W$302,10,IF('Datos de Indicador'!Z70&lt;$W$301,0,(W$302-'Datos de Indicador'!Z70)/(W$302-W$301)*10)),1))</f>
        <v>0</v>
      </c>
      <c r="X67" s="317">
        <f>IF('Datos de Indicador'!AA70="No dato","x",ROUND(IF('Datos de Indicador'!AA70&gt;X$302,10,IF('Datos de Indicador'!AA70&lt;$X$301,0,10-(X$302-'Datos de Indicador'!AA70)/(X$302-X$301)*10)),1))</f>
        <v>10</v>
      </c>
      <c r="Y67" s="296">
        <f t="shared" si="7"/>
        <v>5</v>
      </c>
      <c r="Z67" s="192">
        <f t="shared" ref="Z67:Z130" si="14">ROUND((10-GEOMEAN(((10-S67)/10*9+1),((10-Y67)/10*9+1)))/9*10,1)</f>
        <v>8.4</v>
      </c>
      <c r="AB67" s="250"/>
      <c r="AC67" s="95"/>
      <c r="AD67" s="95"/>
    </row>
    <row r="68" spans="1:30">
      <c r="A68" s="50" t="s">
        <v>18</v>
      </c>
      <c r="B68" s="46" t="s">
        <v>22</v>
      </c>
      <c r="C68" s="160">
        <v>504</v>
      </c>
      <c r="D68" s="188">
        <f>IF('Datos de Indicador'!O71="No dato","x",ROUND(IF('Datos de Indicador'!O71&gt;D$302,0,IF('Datos de Indicador'!O71&lt;$D$301,10,(D$302-'Datos de Indicador'!O71)/(D$302-D$301)*10)),1))</f>
        <v>5.3</v>
      </c>
      <c r="E68" s="188">
        <f>IF('Datos de Indicador'!P71="No dato","x",ROUND(IF('Datos de Indicador'!P71&gt;E$302,10,IF('Datos de Indicador'!P71&lt;$E$301,0,10-(E$302-'Datos de Indicador'!P71)/(E$302-E$301)*10)),1))</f>
        <v>6.4</v>
      </c>
      <c r="F68" s="189">
        <f t="shared" si="8"/>
        <v>5.9</v>
      </c>
      <c r="G68" s="188">
        <f>IF('Datos de Indicador'!Q71="No dato","x",ROUND(IF('Datos de Indicador'!Q71&gt;G$302,0,IF('Datos de Indicador'!Q71&lt;$G$301,10,(G$302-'Datos de Indicador'!Q71)/(G$302-G$301)*10)),1))</f>
        <v>2.2999999999999998</v>
      </c>
      <c r="H68" s="188">
        <f>IF('Datos de Indicador'!R71="No dato","x",ROUND(IF('Datos de Indicador'!R71&gt;H$302,10,IF('Datos de Indicador'!R71&lt;$E$301,0,10-(H$302-'Datos de Indicador'!R71)/(H$302-H$301)*10)),1))</f>
        <v>6</v>
      </c>
      <c r="I68" s="188">
        <f>IF('Datos de Indicador'!S71="No dato","x",ROUND(IF('Datos de Indicador'!S71&gt;I$302,10,IF('Datos de Indicador'!S71&lt;$I$301,0,10-(I$302-'Datos de Indicador'!S71)/(I$302-I$301)*10)),1))</f>
        <v>8.5</v>
      </c>
      <c r="J68" s="189">
        <f t="shared" si="9"/>
        <v>5.6</v>
      </c>
      <c r="K68" s="188">
        <f>IF('Datos de Indicador'!T71="No dato","x",ROUND(IF('Datos de Indicador'!T71&gt;K$302,10,IF('Datos de Indicador'!T71&lt;$K$301,0,10-(K$302-'Datos de Indicador'!T71)/(K$302-K$301)*10)),1))</f>
        <v>4.0999999999999996</v>
      </c>
      <c r="L68" s="188">
        <f>IF('Datos de Indicador'!U71="No dato","x",ROUND(IF('Datos de Indicador'!U71&gt;L$302,10,IF('Datos de Indicador'!U71&lt;$L$301,0,10-(L$302-'Datos de Indicador'!U71)/(L$302-L$301)*10)),1))</f>
        <v>7.9</v>
      </c>
      <c r="M68" s="189">
        <f t="shared" si="10"/>
        <v>6.4</v>
      </c>
      <c r="N68" s="189">
        <f>'Datos de Indicador'!AG71</f>
        <v>10</v>
      </c>
      <c r="O68" s="190">
        <f t="shared" si="11"/>
        <v>7</v>
      </c>
      <c r="P68" s="191">
        <f>IF('Datos de Indicador'!V71="No dato","x",IF('Datos de Indicador'!AY71="No dato","x", 'Datos de Indicador'!V71/'Datos de Indicador'!AY71))</f>
        <v>5.2766470676918441E-3</v>
      </c>
      <c r="Q68" s="188">
        <f t="shared" si="12"/>
        <v>3.5</v>
      </c>
      <c r="R68" s="264">
        <f>IF('Datos de Indicador'!V71="No dato","x",ROUND(IF('Datos de Indicador'!V71&gt;R$302,10,IF('Datos de Indicador'!V71&lt;$R$301,0,10-(R$302-'Datos de Indicador'!V71)/(R$302-R$301)*10)),1))</f>
        <v>2.6</v>
      </c>
      <c r="S68" s="189">
        <f t="shared" si="13"/>
        <v>3.1</v>
      </c>
      <c r="T68" s="188">
        <f>IF('Datos de Indicador'!W71="No dato","x",ROUND(IF('Datos de Indicador'!W71&gt;T$302,10,IF('Datos de Indicador'!W71&lt;$T$301,0,10-(T$302-'Datos de Indicador'!W71)/(T$302-T$301)*10)),1))</f>
        <v>3.8</v>
      </c>
      <c r="U68" s="188">
        <f>IF('Datos de Indicador'!X71="No dato","x",ROUND(IF('Datos de Indicador'!X71&gt;U$302,10,IF('Datos de Indicador'!X71&lt;$U$301,0,10-(U$302-'Datos de Indicador'!X71)/(U$302-U$301)*10)),1))</f>
        <v>7</v>
      </c>
      <c r="V68" s="188">
        <f>IF('Datos de Indicador'!Y71="No dato","x",ROUND(IF('Datos de Indicador'!Y71&gt;V$302,10,IF('Datos de Indicador'!Y71&lt;$V$301,0,10-(V$302-'Datos de Indicador'!Y71)/(V$302-V$301)*10)),1))</f>
        <v>0.3</v>
      </c>
      <c r="W68" s="188">
        <f>IF('Datos de Indicador'!Z71="No dato","x",ROUND(IF('Datos de Indicador'!Z71&gt;W$302,10,IF('Datos de Indicador'!Z71&lt;$W$301,0,(W$302-'Datos de Indicador'!Z71)/(W$302-W$301)*10)),1))</f>
        <v>0</v>
      </c>
      <c r="X68" s="317">
        <f>IF('Datos de Indicador'!AA71="No dato","x",ROUND(IF('Datos de Indicador'!AA71&gt;X$302,10,IF('Datos de Indicador'!AA71&lt;$X$301,0,10-(X$302-'Datos de Indicador'!AA71)/(X$302-X$301)*10)),1))</f>
        <v>10</v>
      </c>
      <c r="Y68" s="296">
        <f t="shared" ref="Y68:Y131" si="15">ROUND(AVERAGE(T68,U68,V68,W68,X68),1)</f>
        <v>4.2</v>
      </c>
      <c r="Z68" s="192">
        <f t="shared" si="14"/>
        <v>3.7</v>
      </c>
      <c r="AB68" s="250"/>
      <c r="AC68" s="95"/>
      <c r="AD68" s="95"/>
    </row>
    <row r="69" spans="1:30">
      <c r="A69" s="50" t="s">
        <v>18</v>
      </c>
      <c r="B69" s="46" t="s">
        <v>23</v>
      </c>
      <c r="C69" s="160">
        <v>505</v>
      </c>
      <c r="D69" s="188">
        <f>IF('Datos de Indicador'!O72="No dato","x",ROUND(IF('Datos de Indicador'!O72&gt;D$302,0,IF('Datos de Indicador'!O72&lt;$D$301,10,(D$302-'Datos de Indicador'!O72)/(D$302-D$301)*10)),1))</f>
        <v>5.4</v>
      </c>
      <c r="E69" s="188">
        <f>IF('Datos de Indicador'!P72="No dato","x",ROUND(IF('Datos de Indicador'!P72&gt;E$302,10,IF('Datos de Indicador'!P72&lt;$E$301,0,10-(E$302-'Datos de Indicador'!P72)/(E$302-E$301)*10)),1))</f>
        <v>7.3</v>
      </c>
      <c r="F69" s="189">
        <f t="shared" si="8"/>
        <v>6.4</v>
      </c>
      <c r="G69" s="188">
        <f>IF('Datos de Indicador'!Q72="No dato","x",ROUND(IF('Datos de Indicador'!Q72&gt;G$302,0,IF('Datos de Indicador'!Q72&lt;$G$301,10,(G$302-'Datos de Indicador'!Q72)/(G$302-G$301)*10)),1))</f>
        <v>2.7</v>
      </c>
      <c r="H69" s="188">
        <f>IF('Datos de Indicador'!R72="No dato","x",ROUND(IF('Datos de Indicador'!R72&gt;H$302,10,IF('Datos de Indicador'!R72&lt;$E$301,0,10-(H$302-'Datos de Indicador'!R72)/(H$302-H$301)*10)),1))</f>
        <v>6.3</v>
      </c>
      <c r="I69" s="188">
        <f>IF('Datos de Indicador'!S72="No dato","x",ROUND(IF('Datos de Indicador'!S72&gt;I$302,10,IF('Datos de Indicador'!S72&lt;$I$301,0,10-(I$302-'Datos de Indicador'!S72)/(I$302-I$301)*10)),1))</f>
        <v>9.8000000000000007</v>
      </c>
      <c r="J69" s="189">
        <f t="shared" si="9"/>
        <v>6.3</v>
      </c>
      <c r="K69" s="188">
        <f>IF('Datos de Indicador'!T72="No dato","x",ROUND(IF('Datos de Indicador'!T72&gt;K$302,10,IF('Datos de Indicador'!T72&lt;$K$301,0,10-(K$302-'Datos de Indicador'!T72)/(K$302-K$301)*10)),1))</f>
        <v>4.0999999999999996</v>
      </c>
      <c r="L69" s="188">
        <f>IF('Datos de Indicador'!U72="No dato","x",ROUND(IF('Datos de Indicador'!U72&gt;L$302,10,IF('Datos de Indicador'!U72&lt;$L$301,0,10-(L$302-'Datos de Indicador'!U72)/(L$302-L$301)*10)),1))</f>
        <v>8.1</v>
      </c>
      <c r="M69" s="189">
        <f t="shared" si="10"/>
        <v>6.5</v>
      </c>
      <c r="N69" s="189">
        <f>'Datos de Indicador'!AG72</f>
        <v>10</v>
      </c>
      <c r="O69" s="190">
        <f t="shared" si="11"/>
        <v>7.3</v>
      </c>
      <c r="P69" s="191">
        <f>IF('Datos de Indicador'!V72="No dato","x",IF('Datos de Indicador'!AY72="No dato","x", 'Datos de Indicador'!V72/'Datos de Indicador'!AY72))</f>
        <v>9.6239746609274746E-3</v>
      </c>
      <c r="Q69" s="188">
        <f t="shared" si="12"/>
        <v>6.4</v>
      </c>
      <c r="R69" s="264">
        <f>IF('Datos de Indicador'!V72="No dato","x",ROUND(IF('Datos de Indicador'!V72&gt;R$302,10,IF('Datos de Indicador'!V72&lt;$R$301,0,10-(R$302-'Datos de Indicador'!V72)/(R$302-R$301)*10)),1))</f>
        <v>5.9</v>
      </c>
      <c r="S69" s="189">
        <f t="shared" si="13"/>
        <v>6.2</v>
      </c>
      <c r="T69" s="188">
        <f>IF('Datos de Indicador'!W72="No dato","x",ROUND(IF('Datos de Indicador'!W72&gt;T$302,10,IF('Datos de Indicador'!W72&lt;$T$301,0,10-(T$302-'Datos de Indicador'!W72)/(T$302-T$301)*10)),1))</f>
        <v>1.7</v>
      </c>
      <c r="U69" s="188">
        <f>IF('Datos de Indicador'!X72="No dato","x",ROUND(IF('Datos de Indicador'!X72&gt;U$302,10,IF('Datos de Indicador'!X72&lt;$U$301,0,10-(U$302-'Datos de Indicador'!X72)/(U$302-U$301)*10)),1))</f>
        <v>7.4</v>
      </c>
      <c r="V69" s="188">
        <f>IF('Datos de Indicador'!Y72="No dato","x",ROUND(IF('Datos de Indicador'!Y72&gt;V$302,10,IF('Datos de Indicador'!Y72&lt;$V$301,0,10-(V$302-'Datos de Indicador'!Y72)/(V$302-V$301)*10)),1))</f>
        <v>0.4</v>
      </c>
      <c r="W69" s="188">
        <f>IF('Datos de Indicador'!Z72="No dato","x",ROUND(IF('Datos de Indicador'!Z72&gt;W$302,10,IF('Datos de Indicador'!Z72&lt;$W$301,0,(W$302-'Datos de Indicador'!Z72)/(W$302-W$301)*10)),1))</f>
        <v>2.5</v>
      </c>
      <c r="X69" s="317">
        <f>IF('Datos de Indicador'!AA72="No dato","x",ROUND(IF('Datos de Indicador'!AA72&gt;X$302,10,IF('Datos de Indicador'!AA72&lt;$X$301,0,10-(X$302-'Datos de Indicador'!AA72)/(X$302-X$301)*10)),1))</f>
        <v>10</v>
      </c>
      <c r="Y69" s="296">
        <f t="shared" si="15"/>
        <v>4.4000000000000004</v>
      </c>
      <c r="Z69" s="192">
        <f t="shared" si="14"/>
        <v>5.4</v>
      </c>
      <c r="AB69" s="250"/>
      <c r="AC69" s="95"/>
      <c r="AD69" s="95"/>
    </row>
    <row r="70" spans="1:30">
      <c r="A70" s="50" t="s">
        <v>18</v>
      </c>
      <c r="B70" s="46" t="s">
        <v>24</v>
      </c>
      <c r="C70" s="160">
        <v>506</v>
      </c>
      <c r="D70" s="188">
        <f>IF('Datos de Indicador'!O73="No dato","x",ROUND(IF('Datos de Indicador'!O73&gt;D$302,0,IF('Datos de Indicador'!O73&lt;$D$301,10,(D$302-'Datos de Indicador'!O73)/(D$302-D$301)*10)),1))</f>
        <v>4.9000000000000004</v>
      </c>
      <c r="E70" s="188">
        <f>IF('Datos de Indicador'!P73="No dato","x",ROUND(IF('Datos de Indicador'!P73&gt;E$302,10,IF('Datos de Indicador'!P73&lt;$E$301,0,10-(E$302-'Datos de Indicador'!P73)/(E$302-E$301)*10)),1))</f>
        <v>5.5</v>
      </c>
      <c r="F70" s="189">
        <f t="shared" si="8"/>
        <v>5.2</v>
      </c>
      <c r="G70" s="188">
        <f>IF('Datos de Indicador'!Q73="No dato","x",ROUND(IF('Datos de Indicador'!Q73&gt;G$302,0,IF('Datos de Indicador'!Q73&lt;$G$301,10,(G$302-'Datos de Indicador'!Q73)/(G$302-G$301)*10)),1))</f>
        <v>3.3</v>
      </c>
      <c r="H70" s="188">
        <f>IF('Datos de Indicador'!R73="No dato","x",ROUND(IF('Datos de Indicador'!R73&gt;H$302,10,IF('Datos de Indicador'!R73&lt;$E$301,0,10-(H$302-'Datos de Indicador'!R73)/(H$302-H$301)*10)),1))</f>
        <v>6.4</v>
      </c>
      <c r="I70" s="188">
        <f>IF('Datos de Indicador'!S73="No dato","x",ROUND(IF('Datos de Indicador'!S73&gt;I$302,10,IF('Datos de Indicador'!S73&lt;$I$301,0,10-(I$302-'Datos de Indicador'!S73)/(I$302-I$301)*10)),1))</f>
        <v>6.9</v>
      </c>
      <c r="J70" s="189">
        <f t="shared" si="9"/>
        <v>5.5</v>
      </c>
      <c r="K70" s="188">
        <f>IF('Datos de Indicador'!T73="No dato","x",ROUND(IF('Datos de Indicador'!T73&gt;K$302,10,IF('Datos de Indicador'!T73&lt;$K$301,0,10-(K$302-'Datos de Indicador'!T73)/(K$302-K$301)*10)),1))</f>
        <v>2.9</v>
      </c>
      <c r="L70" s="188">
        <f>IF('Datos de Indicador'!U73="No dato","x",ROUND(IF('Datos de Indicador'!U73&gt;L$302,10,IF('Datos de Indicador'!U73&lt;$L$301,0,10-(L$302-'Datos de Indicador'!U73)/(L$302-L$301)*10)),1))</f>
        <v>8.1</v>
      </c>
      <c r="M70" s="189">
        <f t="shared" si="10"/>
        <v>6.1</v>
      </c>
      <c r="N70" s="189">
        <f>'Datos de Indicador'!AG73</f>
        <v>10</v>
      </c>
      <c r="O70" s="190">
        <f t="shared" si="11"/>
        <v>6.7</v>
      </c>
      <c r="P70" s="191">
        <f>IF('Datos de Indicador'!V73="No dato","x",IF('Datos de Indicador'!AY73="No dato","x", 'Datos de Indicador'!V73/'Datos de Indicador'!AY73))</f>
        <v>9.682108027006751E-3</v>
      </c>
      <c r="Q70" s="188">
        <f t="shared" si="12"/>
        <v>6.5</v>
      </c>
      <c r="R70" s="264">
        <f>IF('Datos de Indicador'!V73="No dato","x",ROUND(IF('Datos de Indicador'!V73&gt;R$302,10,IF('Datos de Indicador'!V73&lt;$R$301,0,10-(R$302-'Datos de Indicador'!V73)/(R$302-R$301)*10)),1))</f>
        <v>10</v>
      </c>
      <c r="S70" s="189">
        <f t="shared" si="13"/>
        <v>8.8000000000000007</v>
      </c>
      <c r="T70" s="188">
        <f>IF('Datos de Indicador'!W73="No dato","x",ROUND(IF('Datos de Indicador'!W73&gt;T$302,10,IF('Datos de Indicador'!W73&lt;$T$301,0,10-(T$302-'Datos de Indicador'!W73)/(T$302-T$301)*10)),1))</f>
        <v>2.1</v>
      </c>
      <c r="U70" s="188">
        <f>IF('Datos de Indicador'!X73="No dato","x",ROUND(IF('Datos de Indicador'!X73&gt;U$302,10,IF('Datos de Indicador'!X73&lt;$U$301,0,10-(U$302-'Datos de Indicador'!X73)/(U$302-U$301)*10)),1))</f>
        <v>7.5</v>
      </c>
      <c r="V70" s="188">
        <f>IF('Datos de Indicador'!Y73="No dato","x",ROUND(IF('Datos de Indicador'!Y73&gt;V$302,10,IF('Datos de Indicador'!Y73&lt;$V$301,0,10-(V$302-'Datos de Indicador'!Y73)/(V$302-V$301)*10)),1))</f>
        <v>3.6</v>
      </c>
      <c r="W70" s="188">
        <f>IF('Datos de Indicador'!Z73="No dato","x",ROUND(IF('Datos de Indicador'!Z73&gt;W$302,10,IF('Datos de Indicador'!Z73&lt;$W$301,0,(W$302-'Datos de Indicador'!Z73)/(W$302-W$301)*10)),1))</f>
        <v>0</v>
      </c>
      <c r="X70" s="317">
        <f>IF('Datos de Indicador'!AA73="No dato","x",ROUND(IF('Datos de Indicador'!AA73&gt;X$302,10,IF('Datos de Indicador'!AA73&lt;$X$301,0,10-(X$302-'Datos de Indicador'!AA73)/(X$302-X$301)*10)),1))</f>
        <v>10</v>
      </c>
      <c r="Y70" s="296">
        <f t="shared" si="15"/>
        <v>4.5999999999999996</v>
      </c>
      <c r="Z70" s="192">
        <f t="shared" si="14"/>
        <v>7.2</v>
      </c>
      <c r="AB70" s="250"/>
      <c r="AC70" s="95"/>
      <c r="AD70" s="95"/>
    </row>
    <row r="71" spans="1:30">
      <c r="A71" s="50" t="s">
        <v>18</v>
      </c>
      <c r="B71" s="46" t="s">
        <v>25</v>
      </c>
      <c r="C71" s="160">
        <v>507</v>
      </c>
      <c r="D71" s="188">
        <f>IF('Datos de Indicador'!O74="No dato","x",ROUND(IF('Datos de Indicador'!O74&gt;D$302,0,IF('Datos de Indicador'!O74&lt;$D$301,10,(D$302-'Datos de Indicador'!O74)/(D$302-D$301)*10)),1))</f>
        <v>7</v>
      </c>
      <c r="E71" s="188">
        <f>IF('Datos de Indicador'!P74="No dato","x",ROUND(IF('Datos de Indicador'!P74&gt;E$302,10,IF('Datos de Indicador'!P74&lt;$E$301,0,10-(E$302-'Datos de Indicador'!P74)/(E$302-E$301)*10)),1))</f>
        <v>7.3</v>
      </c>
      <c r="F71" s="189">
        <f t="shared" si="8"/>
        <v>7.2</v>
      </c>
      <c r="G71" s="188">
        <f>IF('Datos de Indicador'!Q74="No dato","x",ROUND(IF('Datos de Indicador'!Q74&gt;G$302,0,IF('Datos de Indicador'!Q74&lt;$G$301,10,(G$302-'Datos de Indicador'!Q74)/(G$302-G$301)*10)),1))</f>
        <v>7</v>
      </c>
      <c r="H71" s="188">
        <f>IF('Datos de Indicador'!R74="No dato","x",ROUND(IF('Datos de Indicador'!R74&gt;H$302,10,IF('Datos de Indicador'!R74&lt;$E$301,0,10-(H$302-'Datos de Indicador'!R74)/(H$302-H$301)*10)),1))</f>
        <v>7.4</v>
      </c>
      <c r="I71" s="188">
        <f>IF('Datos de Indicador'!S74="No dato","x",ROUND(IF('Datos de Indicador'!S74&gt;I$302,10,IF('Datos de Indicador'!S74&lt;$I$301,0,10-(I$302-'Datos de Indicador'!S74)/(I$302-I$301)*10)),1))</f>
        <v>9.3000000000000007</v>
      </c>
      <c r="J71" s="189">
        <f t="shared" si="9"/>
        <v>7.9</v>
      </c>
      <c r="K71" s="188">
        <f>IF('Datos de Indicador'!T74="No dato","x",ROUND(IF('Datos de Indicador'!T74&gt;K$302,10,IF('Datos de Indicador'!T74&lt;$K$301,0,10-(K$302-'Datos de Indicador'!T74)/(K$302-K$301)*10)),1))</f>
        <v>6.3</v>
      </c>
      <c r="L71" s="188">
        <f>IF('Datos de Indicador'!U74="No dato","x",ROUND(IF('Datos de Indicador'!U74&gt;L$302,10,IF('Datos de Indicador'!U74&lt;$L$301,0,10-(L$302-'Datos de Indicador'!U74)/(L$302-L$301)*10)),1))</f>
        <v>7.9</v>
      </c>
      <c r="M71" s="189">
        <f t="shared" si="10"/>
        <v>7.2</v>
      </c>
      <c r="N71" s="189">
        <f>'Datos de Indicador'!AG74</f>
        <v>10</v>
      </c>
      <c r="O71" s="190">
        <f t="shared" si="11"/>
        <v>8.1</v>
      </c>
      <c r="P71" s="191">
        <f>IF('Datos de Indicador'!V74="No dato","x",IF('Datos de Indicador'!AY74="No dato","x", 'Datos de Indicador'!V74/'Datos de Indicador'!AY74))</f>
        <v>7.3706781023854199E-3</v>
      </c>
      <c r="Q71" s="188">
        <f t="shared" si="12"/>
        <v>4.9000000000000004</v>
      </c>
      <c r="R71" s="264">
        <f>IF('Datos de Indicador'!V74="No dato","x",ROUND(IF('Datos de Indicador'!V74&gt;R$302,10,IF('Datos de Indicador'!V74&lt;$R$301,0,10-(R$302-'Datos de Indicador'!V74)/(R$302-R$301)*10)),1))</f>
        <v>4.0999999999999996</v>
      </c>
      <c r="S71" s="189">
        <f t="shared" si="13"/>
        <v>4.5</v>
      </c>
      <c r="T71" s="188">
        <f>IF('Datos de Indicador'!W74="No dato","x",ROUND(IF('Datos de Indicador'!W74&gt;T$302,10,IF('Datos de Indicador'!W74&lt;$T$301,0,10-(T$302-'Datos de Indicador'!W74)/(T$302-T$301)*10)),1))</f>
        <v>2.6</v>
      </c>
      <c r="U71" s="188">
        <f>IF('Datos de Indicador'!X74="No dato","x",ROUND(IF('Datos de Indicador'!X74&gt;U$302,10,IF('Datos de Indicador'!X74&lt;$U$301,0,10-(U$302-'Datos de Indicador'!X74)/(U$302-U$301)*10)),1))</f>
        <v>10</v>
      </c>
      <c r="V71" s="188">
        <f>IF('Datos de Indicador'!Y74="No dato","x",ROUND(IF('Datos de Indicador'!Y74&gt;V$302,10,IF('Datos de Indicador'!Y74&lt;$V$301,0,10-(V$302-'Datos de Indicador'!Y74)/(V$302-V$301)*10)),1))</f>
        <v>1.9</v>
      </c>
      <c r="W71" s="188">
        <f>IF('Datos de Indicador'!Z74="No dato","x",ROUND(IF('Datos de Indicador'!Z74&gt;W$302,10,IF('Datos de Indicador'!Z74&lt;$W$301,0,(W$302-'Datos de Indicador'!Z74)/(W$302-W$301)*10)),1))</f>
        <v>7.5</v>
      </c>
      <c r="X71" s="317">
        <f>IF('Datos de Indicador'!AA74="No dato","x",ROUND(IF('Datos de Indicador'!AA74&gt;X$302,10,IF('Datos de Indicador'!AA74&lt;$X$301,0,10-(X$302-'Datos de Indicador'!AA74)/(X$302-X$301)*10)),1))</f>
        <v>10</v>
      </c>
      <c r="Y71" s="296">
        <f t="shared" si="15"/>
        <v>6.4</v>
      </c>
      <c r="Z71" s="192">
        <f t="shared" si="14"/>
        <v>5.5</v>
      </c>
      <c r="AB71" s="250"/>
      <c r="AC71" s="95"/>
      <c r="AD71" s="95"/>
    </row>
    <row r="72" spans="1:30">
      <c r="A72" s="50" t="s">
        <v>18</v>
      </c>
      <c r="B72" s="46" t="s">
        <v>26</v>
      </c>
      <c r="C72" s="160">
        <v>508</v>
      </c>
      <c r="D72" s="188">
        <f>IF('Datos de Indicador'!O75="No dato","x",ROUND(IF('Datos de Indicador'!O75&gt;D$302,0,IF('Datos de Indicador'!O75&lt;$D$301,10,(D$302-'Datos de Indicador'!O75)/(D$302-D$301)*10)),1))</f>
        <v>5.6</v>
      </c>
      <c r="E72" s="188">
        <f>IF('Datos de Indicador'!P75="No dato","x",ROUND(IF('Datos de Indicador'!P75&gt;E$302,10,IF('Datos de Indicador'!P75&lt;$E$301,0,10-(E$302-'Datos de Indicador'!P75)/(E$302-E$301)*10)),1))</f>
        <v>5.7</v>
      </c>
      <c r="F72" s="189">
        <f t="shared" si="8"/>
        <v>5.7</v>
      </c>
      <c r="G72" s="188">
        <f>IF('Datos de Indicador'!Q75="No dato","x",ROUND(IF('Datos de Indicador'!Q75&gt;G$302,0,IF('Datos de Indicador'!Q75&lt;$G$301,10,(G$302-'Datos de Indicador'!Q75)/(G$302-G$301)*10)),1))</f>
        <v>5.2</v>
      </c>
      <c r="H72" s="188">
        <f>IF('Datos de Indicador'!R75="No dato","x",ROUND(IF('Datos de Indicador'!R75&gt;H$302,10,IF('Datos de Indicador'!R75&lt;$E$301,0,10-(H$302-'Datos de Indicador'!R75)/(H$302-H$301)*10)),1))</f>
        <v>7.1</v>
      </c>
      <c r="I72" s="188">
        <f>IF('Datos de Indicador'!S75="No dato","x",ROUND(IF('Datos de Indicador'!S75&gt;I$302,10,IF('Datos de Indicador'!S75&lt;$I$301,0,10-(I$302-'Datos de Indicador'!S75)/(I$302-I$301)*10)),1))</f>
        <v>7.3</v>
      </c>
      <c r="J72" s="189">
        <f t="shared" si="9"/>
        <v>6.5</v>
      </c>
      <c r="K72" s="188">
        <f>IF('Datos de Indicador'!T75="No dato","x",ROUND(IF('Datos de Indicador'!T75&gt;K$302,10,IF('Datos de Indicador'!T75&lt;$K$301,0,10-(K$302-'Datos de Indicador'!T75)/(K$302-K$301)*10)),1))</f>
        <v>4.2</v>
      </c>
      <c r="L72" s="188">
        <f>IF('Datos de Indicador'!U75="No dato","x",ROUND(IF('Datos de Indicador'!U75&gt;L$302,10,IF('Datos de Indicador'!U75&lt;$L$301,0,10-(L$302-'Datos de Indicador'!U75)/(L$302-L$301)*10)),1))</f>
        <v>8.1999999999999993</v>
      </c>
      <c r="M72" s="189">
        <f t="shared" si="10"/>
        <v>6.6</v>
      </c>
      <c r="N72" s="189">
        <f>'Datos de Indicador'!AG75</f>
        <v>10</v>
      </c>
      <c r="O72" s="190">
        <f t="shared" si="11"/>
        <v>7.2</v>
      </c>
      <c r="P72" s="191">
        <f>IF('Datos de Indicador'!V75="No dato","x",IF('Datos de Indicador'!AY75="No dato","x", 'Datos de Indicador'!V75/'Datos de Indicador'!AY75))</f>
        <v>5.4552539290816989E-3</v>
      </c>
      <c r="Q72" s="188">
        <f t="shared" si="12"/>
        <v>3.6</v>
      </c>
      <c r="R72" s="264">
        <f>IF('Datos de Indicador'!V75="No dato","x",ROUND(IF('Datos de Indicador'!V75&gt;R$302,10,IF('Datos de Indicador'!V75&lt;$R$301,0,10-(R$302-'Datos de Indicador'!V75)/(R$302-R$301)*10)),1))</f>
        <v>3.1</v>
      </c>
      <c r="S72" s="189">
        <f t="shared" si="13"/>
        <v>3.4</v>
      </c>
      <c r="T72" s="188">
        <f>IF('Datos de Indicador'!W75="No dato","x",ROUND(IF('Datos de Indicador'!W75&gt;T$302,10,IF('Datos de Indicador'!W75&lt;$T$301,0,10-(T$302-'Datos de Indicador'!W75)/(T$302-T$301)*10)),1))</f>
        <v>3.4</v>
      </c>
      <c r="U72" s="188">
        <f>IF('Datos de Indicador'!X75="No dato","x",ROUND(IF('Datos de Indicador'!X75&gt;U$302,10,IF('Datos de Indicador'!X75&lt;$U$301,0,10-(U$302-'Datos de Indicador'!X75)/(U$302-U$301)*10)),1))</f>
        <v>7.1</v>
      </c>
      <c r="V72" s="188">
        <f>IF('Datos de Indicador'!Y75="No dato","x",ROUND(IF('Datos de Indicador'!Y75&gt;V$302,10,IF('Datos de Indicador'!Y75&lt;$V$301,0,10-(V$302-'Datos de Indicador'!Y75)/(V$302-V$301)*10)),1))</f>
        <v>1.3</v>
      </c>
      <c r="W72" s="188">
        <f>IF('Datos de Indicador'!Z75="No dato","x",ROUND(IF('Datos de Indicador'!Z75&gt;W$302,10,IF('Datos de Indicador'!Z75&lt;$W$301,0,(W$302-'Datos de Indicador'!Z75)/(W$302-W$301)*10)),1))</f>
        <v>0</v>
      </c>
      <c r="X72" s="317">
        <f>IF('Datos de Indicador'!AA75="No dato","x",ROUND(IF('Datos de Indicador'!AA75&gt;X$302,10,IF('Datos de Indicador'!AA75&lt;$X$301,0,10-(X$302-'Datos de Indicador'!AA75)/(X$302-X$301)*10)),1))</f>
        <v>10</v>
      </c>
      <c r="Y72" s="296">
        <f t="shared" si="15"/>
        <v>4.4000000000000004</v>
      </c>
      <c r="Z72" s="192">
        <f t="shared" si="14"/>
        <v>3.9</v>
      </c>
      <c r="AB72" s="250"/>
      <c r="AC72" s="95"/>
      <c r="AD72" s="95"/>
    </row>
    <row r="73" spans="1:30">
      <c r="A73" s="50" t="s">
        <v>18</v>
      </c>
      <c r="B73" s="46" t="s">
        <v>27</v>
      </c>
      <c r="C73" s="160">
        <v>509</v>
      </c>
      <c r="D73" s="188">
        <f>IF('Datos de Indicador'!O76="No dato","x",ROUND(IF('Datos de Indicador'!O76&gt;D$302,0,IF('Datos de Indicador'!O76&lt;$D$301,10,(D$302-'Datos de Indicador'!O76)/(D$302-D$301)*10)),1))</f>
        <v>5.2</v>
      </c>
      <c r="E73" s="188">
        <f>IF('Datos de Indicador'!P76="No dato","x",ROUND(IF('Datos de Indicador'!P76&gt;E$302,10,IF('Datos de Indicador'!P76&lt;$E$301,0,10-(E$302-'Datos de Indicador'!P76)/(E$302-E$301)*10)),1))</f>
        <v>5.8</v>
      </c>
      <c r="F73" s="189">
        <f t="shared" si="8"/>
        <v>5.5</v>
      </c>
      <c r="G73" s="188">
        <f>IF('Datos de Indicador'!Q76="No dato","x",ROUND(IF('Datos de Indicador'!Q76&gt;G$302,0,IF('Datos de Indicador'!Q76&lt;$G$301,10,(G$302-'Datos de Indicador'!Q76)/(G$302-G$301)*10)),1))</f>
        <v>2.7</v>
      </c>
      <c r="H73" s="188">
        <f>IF('Datos de Indicador'!R76="No dato","x",ROUND(IF('Datos de Indicador'!R76&gt;H$302,10,IF('Datos de Indicador'!R76&lt;$E$301,0,10-(H$302-'Datos de Indicador'!R76)/(H$302-H$301)*10)),1))</f>
        <v>6.6</v>
      </c>
      <c r="I73" s="188">
        <f>IF('Datos de Indicador'!S76="No dato","x",ROUND(IF('Datos de Indicador'!S76&gt;I$302,10,IF('Datos de Indicador'!S76&lt;$I$301,0,10-(I$302-'Datos de Indicador'!S76)/(I$302-I$301)*10)),1))</f>
        <v>8.6</v>
      </c>
      <c r="J73" s="189">
        <f t="shared" si="9"/>
        <v>6</v>
      </c>
      <c r="K73" s="188">
        <f>IF('Datos de Indicador'!T76="No dato","x",ROUND(IF('Datos de Indicador'!T76&gt;K$302,10,IF('Datos de Indicador'!T76&lt;$K$301,0,10-(K$302-'Datos de Indicador'!T76)/(K$302-K$301)*10)),1))</f>
        <v>3.1</v>
      </c>
      <c r="L73" s="188">
        <f>IF('Datos de Indicador'!U76="No dato","x",ROUND(IF('Datos de Indicador'!U76&gt;L$302,10,IF('Datos de Indicador'!U76&lt;$L$301,0,10-(L$302-'Datos de Indicador'!U76)/(L$302-L$301)*10)),1))</f>
        <v>8</v>
      </c>
      <c r="M73" s="189">
        <f t="shared" si="10"/>
        <v>6.1</v>
      </c>
      <c r="N73" s="189">
        <f>'Datos de Indicador'!AG76</f>
        <v>10</v>
      </c>
      <c r="O73" s="190">
        <f t="shared" si="11"/>
        <v>6.9</v>
      </c>
      <c r="P73" s="191">
        <f>IF('Datos de Indicador'!V76="No dato","x",IF('Datos de Indicador'!AY76="No dato","x", 'Datos de Indicador'!V76/'Datos de Indicador'!AY76))</f>
        <v>3.1394776587981739E-3</v>
      </c>
      <c r="Q73" s="188">
        <f t="shared" si="12"/>
        <v>2.1</v>
      </c>
      <c r="R73" s="264">
        <f>IF('Datos de Indicador'!V76="No dato","x",ROUND(IF('Datos de Indicador'!V76&gt;R$302,10,IF('Datos de Indicador'!V76&lt;$R$301,0,10-(R$302-'Datos de Indicador'!V76)/(R$302-R$301)*10)),1))</f>
        <v>4.5999999999999996</v>
      </c>
      <c r="S73" s="189">
        <f t="shared" si="13"/>
        <v>3.5</v>
      </c>
      <c r="T73" s="188">
        <f>IF('Datos de Indicador'!W76="No dato","x",ROUND(IF('Datos de Indicador'!W76&gt;T$302,10,IF('Datos de Indicador'!W76&lt;$T$301,0,10-(T$302-'Datos de Indicador'!W76)/(T$302-T$301)*10)),1))</f>
        <v>2.7</v>
      </c>
      <c r="U73" s="188">
        <f>IF('Datos de Indicador'!X76="No dato","x",ROUND(IF('Datos de Indicador'!X76&gt;U$302,10,IF('Datos de Indicador'!X76&lt;$U$301,0,10-(U$302-'Datos de Indicador'!X76)/(U$302-U$301)*10)),1))</f>
        <v>6.3</v>
      </c>
      <c r="V73" s="188">
        <f>IF('Datos de Indicador'!Y76="No dato","x",ROUND(IF('Datos de Indicador'!Y76&gt;V$302,10,IF('Datos de Indicador'!Y76&lt;$V$301,0,10-(V$302-'Datos de Indicador'!Y76)/(V$302-V$301)*10)),1))</f>
        <v>0.3</v>
      </c>
      <c r="W73" s="188">
        <f>IF('Datos de Indicador'!Z76="No dato","x",ROUND(IF('Datos de Indicador'!Z76&gt;W$302,10,IF('Datos de Indicador'!Z76&lt;$W$301,0,(W$302-'Datos de Indicador'!Z76)/(W$302-W$301)*10)),1))</f>
        <v>0</v>
      </c>
      <c r="X73" s="317">
        <f>IF('Datos de Indicador'!AA76="No dato","x",ROUND(IF('Datos de Indicador'!AA76&gt;X$302,10,IF('Datos de Indicador'!AA76&lt;$X$301,0,10-(X$302-'Datos de Indicador'!AA76)/(X$302-X$301)*10)),1))</f>
        <v>10</v>
      </c>
      <c r="Y73" s="296">
        <f t="shared" si="15"/>
        <v>3.9</v>
      </c>
      <c r="Z73" s="192">
        <f t="shared" si="14"/>
        <v>3.7</v>
      </c>
      <c r="AB73" s="250"/>
      <c r="AC73" s="95"/>
      <c r="AD73" s="95"/>
    </row>
    <row r="74" spans="1:30">
      <c r="A74" s="50" t="s">
        <v>18</v>
      </c>
      <c r="B74" s="46" t="s">
        <v>28</v>
      </c>
      <c r="C74" s="160">
        <v>510</v>
      </c>
      <c r="D74" s="188">
        <f>IF('Datos de Indicador'!O77="No dato","x",ROUND(IF('Datos de Indicador'!O77&gt;D$302,0,IF('Datos de Indicador'!O77&lt;$D$301,10,(D$302-'Datos de Indicador'!O77)/(D$302-D$301)*10)),1))</f>
        <v>6.2</v>
      </c>
      <c r="E74" s="188">
        <f>IF('Datos de Indicador'!P77="No dato","x",ROUND(IF('Datos de Indicador'!P77&gt;E$302,10,IF('Datos de Indicador'!P77&lt;$E$301,0,10-(E$302-'Datos de Indicador'!P77)/(E$302-E$301)*10)),1))</f>
        <v>5.5</v>
      </c>
      <c r="F74" s="189">
        <f t="shared" si="8"/>
        <v>5.9</v>
      </c>
      <c r="G74" s="188">
        <f>IF('Datos de Indicador'!Q77="No dato","x",ROUND(IF('Datos de Indicador'!Q77&gt;G$302,0,IF('Datos de Indicador'!Q77&lt;$G$301,10,(G$302-'Datos de Indicador'!Q77)/(G$302-G$301)*10)),1))</f>
        <v>5.3</v>
      </c>
      <c r="H74" s="188">
        <f>IF('Datos de Indicador'!R77="No dato","x",ROUND(IF('Datos de Indicador'!R77&gt;H$302,10,IF('Datos de Indicador'!R77&lt;$E$301,0,10-(H$302-'Datos de Indicador'!R77)/(H$302-H$301)*10)),1))</f>
        <v>6.8</v>
      </c>
      <c r="I74" s="188">
        <f>IF('Datos de Indicador'!S77="No dato","x",ROUND(IF('Datos de Indicador'!S77&gt;I$302,10,IF('Datos de Indicador'!S77&lt;$I$301,0,10-(I$302-'Datos de Indicador'!S77)/(I$302-I$301)*10)),1))</f>
        <v>6.8</v>
      </c>
      <c r="J74" s="189">
        <f t="shared" si="9"/>
        <v>6.3</v>
      </c>
      <c r="K74" s="188">
        <f>IF('Datos de Indicador'!T77="No dato","x",ROUND(IF('Datos de Indicador'!T77&gt;K$302,10,IF('Datos de Indicador'!T77&lt;$K$301,0,10-(K$302-'Datos de Indicador'!T77)/(K$302-K$301)*10)),1))</f>
        <v>4.4000000000000004</v>
      </c>
      <c r="L74" s="188">
        <f>IF('Datos de Indicador'!U77="No dato","x",ROUND(IF('Datos de Indicador'!U77&gt;L$302,10,IF('Datos de Indicador'!U77&lt;$L$301,0,10-(L$302-'Datos de Indicador'!U77)/(L$302-L$301)*10)),1))</f>
        <v>8.1</v>
      </c>
      <c r="M74" s="189">
        <f t="shared" si="10"/>
        <v>6.6</v>
      </c>
      <c r="N74" s="189">
        <f>'Datos de Indicador'!AG77</f>
        <v>10</v>
      </c>
      <c r="O74" s="190">
        <f t="shared" si="11"/>
        <v>7.2</v>
      </c>
      <c r="P74" s="191">
        <f>IF('Datos de Indicador'!V77="No dato","x",IF('Datos de Indicador'!AY77="No dato","x", 'Datos de Indicador'!V77/'Datos de Indicador'!AY77))</f>
        <v>7.0908880933133155E-3</v>
      </c>
      <c r="Q74" s="188">
        <f t="shared" si="12"/>
        <v>4.7</v>
      </c>
      <c r="R74" s="264">
        <f>IF('Datos de Indicador'!V77="No dato","x",ROUND(IF('Datos de Indicador'!V77&gt;R$302,10,IF('Datos de Indicador'!V77&lt;$R$301,0,10-(R$302-'Datos de Indicador'!V77)/(R$302-R$301)*10)),1))</f>
        <v>10</v>
      </c>
      <c r="S74" s="189">
        <f t="shared" si="13"/>
        <v>8.4</v>
      </c>
      <c r="T74" s="188">
        <f>IF('Datos de Indicador'!W77="No dato","x",ROUND(IF('Datos de Indicador'!W77&gt;T$302,10,IF('Datos de Indicador'!W77&lt;$T$301,0,10-(T$302-'Datos de Indicador'!W77)/(T$302-T$301)*10)),1))</f>
        <v>3.5</v>
      </c>
      <c r="U74" s="188">
        <f>IF('Datos de Indicador'!X77="No dato","x",ROUND(IF('Datos de Indicador'!X77&gt;U$302,10,IF('Datos de Indicador'!X77&lt;$U$301,0,10-(U$302-'Datos de Indicador'!X77)/(U$302-U$301)*10)),1))</f>
        <v>7.1</v>
      </c>
      <c r="V74" s="188">
        <f>IF('Datos de Indicador'!Y77="No dato","x",ROUND(IF('Datos de Indicador'!Y77&gt;V$302,10,IF('Datos de Indicador'!Y77&lt;$V$301,0,10-(V$302-'Datos de Indicador'!Y77)/(V$302-V$301)*10)),1))</f>
        <v>0.9</v>
      </c>
      <c r="W74" s="188">
        <f>IF('Datos de Indicador'!Z77="No dato","x",ROUND(IF('Datos de Indicador'!Z77&gt;W$302,10,IF('Datos de Indicador'!Z77&lt;$W$301,0,(W$302-'Datos de Indicador'!Z77)/(W$302-W$301)*10)),1))</f>
        <v>2.5</v>
      </c>
      <c r="X74" s="317">
        <f>IF('Datos de Indicador'!AA77="No dato","x",ROUND(IF('Datos de Indicador'!AA77&gt;X$302,10,IF('Datos de Indicador'!AA77&lt;$X$301,0,10-(X$302-'Datos de Indicador'!AA77)/(X$302-X$301)*10)),1))</f>
        <v>10</v>
      </c>
      <c r="Y74" s="296">
        <f t="shared" si="15"/>
        <v>4.8</v>
      </c>
      <c r="Z74" s="192">
        <f t="shared" si="14"/>
        <v>7</v>
      </c>
      <c r="AB74" s="250"/>
      <c r="AC74" s="95"/>
      <c r="AD74" s="95"/>
    </row>
    <row r="75" spans="1:30">
      <c r="A75" s="50" t="s">
        <v>18</v>
      </c>
      <c r="B75" s="46" t="s">
        <v>29</v>
      </c>
      <c r="C75" s="160">
        <v>511</v>
      </c>
      <c r="D75" s="188">
        <f>IF('Datos de Indicador'!O78="No dato","x",ROUND(IF('Datos de Indicador'!O78&gt;D$302,0,IF('Datos de Indicador'!O78&lt;$D$301,10,(D$302-'Datos de Indicador'!O78)/(D$302-D$301)*10)),1))</f>
        <v>4.8</v>
      </c>
      <c r="E75" s="188">
        <f>IF('Datos de Indicador'!P78="No dato","x",ROUND(IF('Datos de Indicador'!P78&gt;E$302,10,IF('Datos de Indicador'!P78&lt;$E$301,0,10-(E$302-'Datos de Indicador'!P78)/(E$302-E$301)*10)),1))</f>
        <v>5.8</v>
      </c>
      <c r="F75" s="189">
        <f t="shared" si="8"/>
        <v>5.3</v>
      </c>
      <c r="G75" s="188">
        <f>IF('Datos de Indicador'!Q78="No dato","x",ROUND(IF('Datos de Indicador'!Q78&gt;G$302,0,IF('Datos de Indicador'!Q78&lt;$G$301,10,(G$302-'Datos de Indicador'!Q78)/(G$302-G$301)*10)),1))</f>
        <v>1.3</v>
      </c>
      <c r="H75" s="188">
        <f>IF('Datos de Indicador'!R78="No dato","x",ROUND(IF('Datos de Indicador'!R78&gt;H$302,10,IF('Datos de Indicador'!R78&lt;$E$301,0,10-(H$302-'Datos de Indicador'!R78)/(H$302-H$301)*10)),1))</f>
        <v>7.3</v>
      </c>
      <c r="I75" s="188">
        <f>IF('Datos de Indicador'!S78="No dato","x",ROUND(IF('Datos de Indicador'!S78&gt;I$302,10,IF('Datos de Indicador'!S78&lt;$I$301,0,10-(I$302-'Datos de Indicador'!S78)/(I$302-I$301)*10)),1))</f>
        <v>7.6</v>
      </c>
      <c r="J75" s="189">
        <f t="shared" si="9"/>
        <v>5.4</v>
      </c>
      <c r="K75" s="188">
        <f>IF('Datos de Indicador'!T78="No dato","x",ROUND(IF('Datos de Indicador'!T78&gt;K$302,10,IF('Datos de Indicador'!T78&lt;$K$301,0,10-(K$302-'Datos de Indicador'!T78)/(K$302-K$301)*10)),1))</f>
        <v>2.9</v>
      </c>
      <c r="L75" s="188">
        <f>IF('Datos de Indicador'!U78="No dato","x",ROUND(IF('Datos de Indicador'!U78&gt;L$302,10,IF('Datos de Indicador'!U78&lt;$L$301,0,10-(L$302-'Datos de Indicador'!U78)/(L$302-L$301)*10)),1))</f>
        <v>7.5</v>
      </c>
      <c r="M75" s="189">
        <f t="shared" si="10"/>
        <v>5.7</v>
      </c>
      <c r="N75" s="189">
        <f>'Datos de Indicador'!AG78</f>
        <v>10</v>
      </c>
      <c r="O75" s="190">
        <f t="shared" si="11"/>
        <v>6.6</v>
      </c>
      <c r="P75" s="191">
        <f>IF('Datos de Indicador'!V78="No dato","x",IF('Datos de Indicador'!AY78="No dato","x", 'Datos de Indicador'!V78/'Datos de Indicador'!AY78))</f>
        <v>6.8436782604929178E-3</v>
      </c>
      <c r="Q75" s="188">
        <f t="shared" si="12"/>
        <v>4.5999999999999996</v>
      </c>
      <c r="R75" s="264">
        <f>IF('Datos de Indicador'!V78="No dato","x",ROUND(IF('Datos de Indicador'!V78&gt;R$302,10,IF('Datos de Indicador'!V78&lt;$R$301,0,10-(R$302-'Datos de Indicador'!V78)/(R$302-R$301)*10)),1))</f>
        <v>10</v>
      </c>
      <c r="S75" s="189">
        <f t="shared" si="13"/>
        <v>8.4</v>
      </c>
      <c r="T75" s="188">
        <f>IF('Datos de Indicador'!W78="No dato","x",ROUND(IF('Datos de Indicador'!W78&gt;T$302,10,IF('Datos de Indicador'!W78&lt;$T$301,0,10-(T$302-'Datos de Indicador'!W78)/(T$302-T$301)*10)),1))</f>
        <v>1.3</v>
      </c>
      <c r="U75" s="188">
        <f>IF('Datos de Indicador'!X78="No dato","x",ROUND(IF('Datos de Indicador'!X78&gt;U$302,10,IF('Datos de Indicador'!X78&lt;$U$301,0,10-(U$302-'Datos de Indicador'!X78)/(U$302-U$301)*10)),1))</f>
        <v>7.8</v>
      </c>
      <c r="V75" s="188">
        <f>IF('Datos de Indicador'!Y78="No dato","x",ROUND(IF('Datos de Indicador'!Y78&gt;V$302,10,IF('Datos de Indicador'!Y78&lt;$V$301,0,10-(V$302-'Datos de Indicador'!Y78)/(V$302-V$301)*10)),1))</f>
        <v>3.7</v>
      </c>
      <c r="W75" s="188">
        <f>IF('Datos de Indicador'!Z78="No dato","x",ROUND(IF('Datos de Indicador'!Z78&gt;W$302,10,IF('Datos de Indicador'!Z78&lt;$W$301,0,(W$302-'Datos de Indicador'!Z78)/(W$302-W$301)*10)),1))</f>
        <v>0</v>
      </c>
      <c r="X75" s="317">
        <f>IF('Datos de Indicador'!AA78="No dato","x",ROUND(IF('Datos de Indicador'!AA78&gt;X$302,10,IF('Datos de Indicador'!AA78&lt;$X$301,0,10-(X$302-'Datos de Indicador'!AA78)/(X$302-X$301)*10)),1))</f>
        <v>10</v>
      </c>
      <c r="Y75" s="296">
        <f t="shared" si="15"/>
        <v>4.5999999999999996</v>
      </c>
      <c r="Z75" s="192">
        <f t="shared" si="14"/>
        <v>6.9</v>
      </c>
      <c r="AB75" s="250"/>
      <c r="AC75" s="95"/>
      <c r="AD75" s="95"/>
    </row>
    <row r="76" spans="1:30">
      <c r="A76" s="50" t="s">
        <v>18</v>
      </c>
      <c r="B76" s="46" t="s">
        <v>30</v>
      </c>
      <c r="C76" s="160">
        <v>512</v>
      </c>
      <c r="D76" s="188">
        <f>IF('Datos de Indicador'!O79="No dato","x",ROUND(IF('Datos de Indicador'!O79&gt;D$302,0,IF('Datos de Indicador'!O79&lt;$D$301,10,(D$302-'Datos de Indicador'!O79)/(D$302-D$301)*10)),1))</f>
        <v>4.2</v>
      </c>
      <c r="E76" s="188">
        <f>IF('Datos de Indicador'!P79="No dato","x",ROUND(IF('Datos de Indicador'!P79&gt;E$302,10,IF('Datos de Indicador'!P79&lt;$E$301,0,10-(E$302-'Datos de Indicador'!P79)/(E$302-E$301)*10)),1))</f>
        <v>5.6</v>
      </c>
      <c r="F76" s="189">
        <f t="shared" si="8"/>
        <v>4.9000000000000004</v>
      </c>
      <c r="G76" s="188">
        <f>IF('Datos de Indicador'!Q79="No dato","x",ROUND(IF('Datos de Indicador'!Q79&gt;G$302,0,IF('Datos de Indicador'!Q79&lt;$G$301,10,(G$302-'Datos de Indicador'!Q79)/(G$302-G$301)*10)),1))</f>
        <v>0.8</v>
      </c>
      <c r="H76" s="188">
        <f>IF('Datos de Indicador'!R79="No dato","x",ROUND(IF('Datos de Indicador'!R79&gt;H$302,10,IF('Datos de Indicador'!R79&lt;$E$301,0,10-(H$302-'Datos de Indicador'!R79)/(H$302-H$301)*10)),1))</f>
        <v>6.1</v>
      </c>
      <c r="I76" s="188">
        <f>IF('Datos de Indicador'!S79="No dato","x",ROUND(IF('Datos de Indicador'!S79&gt;I$302,10,IF('Datos de Indicador'!S79&lt;$I$301,0,10-(I$302-'Datos de Indicador'!S79)/(I$302-I$301)*10)),1))</f>
        <v>7.4</v>
      </c>
      <c r="J76" s="189">
        <f t="shared" si="9"/>
        <v>4.8</v>
      </c>
      <c r="K76" s="188">
        <f>IF('Datos de Indicador'!T79="No dato","x",ROUND(IF('Datos de Indicador'!T79&gt;K$302,10,IF('Datos de Indicador'!T79&lt;$K$301,0,10-(K$302-'Datos de Indicador'!T79)/(K$302-K$301)*10)),1))</f>
        <v>1.9</v>
      </c>
      <c r="L76" s="188">
        <f>IF('Datos de Indicador'!U79="No dato","x",ROUND(IF('Datos de Indicador'!U79&gt;L$302,10,IF('Datos de Indicador'!U79&lt;$L$301,0,10-(L$302-'Datos de Indicador'!U79)/(L$302-L$301)*10)),1))</f>
        <v>8.1</v>
      </c>
      <c r="M76" s="189">
        <f t="shared" si="10"/>
        <v>5.8</v>
      </c>
      <c r="N76" s="189">
        <f>'Datos de Indicador'!AG79</f>
        <v>10</v>
      </c>
      <c r="O76" s="190">
        <f t="shared" si="11"/>
        <v>6.4</v>
      </c>
      <c r="P76" s="191">
        <f>IF('Datos de Indicador'!V79="No dato","x",IF('Datos de Indicador'!AY79="No dato","x", 'Datos de Indicador'!V79/'Datos de Indicador'!AY79))</f>
        <v>7.6409408640641472E-3</v>
      </c>
      <c r="Q76" s="188">
        <f t="shared" si="12"/>
        <v>5.0999999999999996</v>
      </c>
      <c r="R76" s="264">
        <f>IF('Datos de Indicador'!V79="No dato","x",ROUND(IF('Datos de Indicador'!V79&gt;R$302,10,IF('Datos de Indicador'!V79&lt;$R$301,0,10-(R$302-'Datos de Indicador'!V79)/(R$302-R$301)*10)),1))</f>
        <v>10</v>
      </c>
      <c r="S76" s="189">
        <f t="shared" si="13"/>
        <v>8.5</v>
      </c>
      <c r="T76" s="188">
        <f>IF('Datos de Indicador'!W79="No dato","x",ROUND(IF('Datos de Indicador'!W79&gt;T$302,10,IF('Datos de Indicador'!W79&lt;$T$301,0,10-(T$302-'Datos de Indicador'!W79)/(T$302-T$301)*10)),1))</f>
        <v>2.8</v>
      </c>
      <c r="U76" s="188">
        <f>IF('Datos de Indicador'!X79="No dato","x",ROUND(IF('Datos de Indicador'!X79&gt;U$302,10,IF('Datos de Indicador'!X79&lt;$U$301,0,10-(U$302-'Datos de Indicador'!X79)/(U$302-U$301)*10)),1))</f>
        <v>4.8</v>
      </c>
      <c r="V76" s="188">
        <f>IF('Datos de Indicador'!Y79="No dato","x",ROUND(IF('Datos de Indicador'!Y79&gt;V$302,10,IF('Datos de Indicador'!Y79&lt;$V$301,0,10-(V$302-'Datos de Indicador'!Y79)/(V$302-V$301)*10)),1))</f>
        <v>0.3</v>
      </c>
      <c r="W76" s="188">
        <f>IF('Datos de Indicador'!Z79="No dato","x",ROUND(IF('Datos de Indicador'!Z79&gt;W$302,10,IF('Datos de Indicador'!Z79&lt;$W$301,0,(W$302-'Datos de Indicador'!Z79)/(W$302-W$301)*10)),1))</f>
        <v>0</v>
      </c>
      <c r="X76" s="317">
        <f>IF('Datos de Indicador'!AA79="No dato","x",ROUND(IF('Datos de Indicador'!AA79&gt;X$302,10,IF('Datos de Indicador'!AA79&lt;$X$301,0,10-(X$302-'Datos de Indicador'!AA79)/(X$302-X$301)*10)),1))</f>
        <v>10</v>
      </c>
      <c r="Y76" s="296">
        <f t="shared" si="15"/>
        <v>3.6</v>
      </c>
      <c r="Z76" s="192">
        <f t="shared" si="14"/>
        <v>6.7</v>
      </c>
      <c r="AB76" s="250"/>
      <c r="AC76" s="95"/>
      <c r="AD76" s="95"/>
    </row>
    <row r="77" spans="1:30">
      <c r="A77" s="48" t="s">
        <v>186</v>
      </c>
      <c r="B77" s="46" t="s">
        <v>186</v>
      </c>
      <c r="C77" s="160">
        <v>601</v>
      </c>
      <c r="D77" s="188">
        <f>IF('Datos de Indicador'!O80="No dato","x",ROUND(IF('Datos de Indicador'!O80&gt;D$302,0,IF('Datos de Indicador'!O80&lt;$D$301,10,(D$302-'Datos de Indicador'!O80)/(D$302-D$301)*10)),1))</f>
        <v>5.0999999999999996</v>
      </c>
      <c r="E77" s="188">
        <f>IF('Datos de Indicador'!P80="No dato","x",ROUND(IF('Datos de Indicador'!P80&gt;E$302,10,IF('Datos de Indicador'!P80&lt;$E$301,0,10-(E$302-'Datos de Indicador'!P80)/(E$302-E$301)*10)),1))</f>
        <v>7.1</v>
      </c>
      <c r="F77" s="189">
        <f t="shared" si="8"/>
        <v>6.2</v>
      </c>
      <c r="G77" s="188">
        <f>IF('Datos de Indicador'!Q80="No dato","x",ROUND(IF('Datos de Indicador'!Q80&gt;G$302,0,IF('Datos de Indicador'!Q80&lt;$G$301,10,(G$302-'Datos de Indicador'!Q80)/(G$302-G$301)*10)),1))</f>
        <v>2.8</v>
      </c>
      <c r="H77" s="188">
        <f>IF('Datos de Indicador'!R80="No dato","x",ROUND(IF('Datos de Indicador'!R80&gt;H$302,10,IF('Datos de Indicador'!R80&lt;$E$301,0,10-(H$302-'Datos de Indicador'!R80)/(H$302-H$301)*10)),1))</f>
        <v>9.8000000000000007</v>
      </c>
      <c r="I77" s="188">
        <f>IF('Datos de Indicador'!S80="No dato","x",ROUND(IF('Datos de Indicador'!S80&gt;I$302,10,IF('Datos de Indicador'!S80&lt;$I$301,0,10-(I$302-'Datos de Indicador'!S80)/(I$302-I$301)*10)),1))</f>
        <v>9.1</v>
      </c>
      <c r="J77" s="189">
        <f t="shared" si="9"/>
        <v>7.2</v>
      </c>
      <c r="K77" s="188">
        <f>IF('Datos de Indicador'!T80="No dato","x",ROUND(IF('Datos de Indicador'!T80&gt;K$302,10,IF('Datos de Indicador'!T80&lt;$K$301,0,10-(K$302-'Datos de Indicador'!T80)/(K$302-K$301)*10)),1))</f>
        <v>2.5</v>
      </c>
      <c r="L77" s="188">
        <f>IF('Datos de Indicador'!U80="No dato","x",ROUND(IF('Datos de Indicador'!U80&gt;L$302,10,IF('Datos de Indicador'!U80&lt;$L$301,0,10-(L$302-'Datos de Indicador'!U80)/(L$302-L$301)*10)),1))</f>
        <v>7.9</v>
      </c>
      <c r="M77" s="189">
        <f t="shared" si="10"/>
        <v>5.9</v>
      </c>
      <c r="N77" s="189">
        <f>'Datos de Indicador'!AG80</f>
        <v>10</v>
      </c>
      <c r="O77" s="190">
        <f t="shared" si="11"/>
        <v>7.3</v>
      </c>
      <c r="P77" s="191">
        <f>IF('Datos de Indicador'!V80="No dato","x",IF('Datos de Indicador'!AY80="No dato","x", 'Datos de Indicador'!V80/'Datos de Indicador'!AY80))</f>
        <v>7.6875403001145622E-3</v>
      </c>
      <c r="Q77" s="188">
        <f t="shared" si="12"/>
        <v>5.0999999999999996</v>
      </c>
      <c r="R77" s="264">
        <f>IF('Datos de Indicador'!V80="No dato","x",ROUND(IF('Datos de Indicador'!V80&gt;R$302,10,IF('Datos de Indicador'!V80&lt;$R$301,0,10-(R$302-'Datos de Indicador'!V80)/(R$302-R$301)*10)),1))</f>
        <v>10</v>
      </c>
      <c r="S77" s="189">
        <f t="shared" si="13"/>
        <v>8.5</v>
      </c>
      <c r="T77" s="188">
        <f>IF('Datos de Indicador'!W80="No dato","x",ROUND(IF('Datos de Indicador'!W80&gt;T$302,10,IF('Datos de Indicador'!W80&lt;$T$301,0,10-(T$302-'Datos de Indicador'!W80)/(T$302-T$301)*10)),1))</f>
        <v>2.7</v>
      </c>
      <c r="U77" s="188">
        <f>IF('Datos de Indicador'!X80="No dato","x",ROUND(IF('Datos de Indicador'!X80&gt;U$302,10,IF('Datos de Indicador'!X80&lt;$U$301,0,10-(U$302-'Datos de Indicador'!X80)/(U$302-U$301)*10)),1))</f>
        <v>7.3</v>
      </c>
      <c r="V77" s="188">
        <f>IF('Datos de Indicador'!Y80="No dato","x",ROUND(IF('Datos de Indicador'!Y80&gt;V$302,10,IF('Datos de Indicador'!Y80&lt;$V$301,0,10-(V$302-'Datos de Indicador'!Y80)/(V$302-V$301)*10)),1))</f>
        <v>7.6</v>
      </c>
      <c r="W77" s="188">
        <f>IF('Datos de Indicador'!Z80="No dato","x",ROUND(IF('Datos de Indicador'!Z80&gt;W$302,10,IF('Datos de Indicador'!Z80&lt;$W$301,0,(W$302-'Datos de Indicador'!Z80)/(W$302-W$301)*10)),1))</f>
        <v>0</v>
      </c>
      <c r="X77" s="317">
        <f>IF('Datos de Indicador'!AA80="No dato","x",ROUND(IF('Datos de Indicador'!AA80&gt;X$302,10,IF('Datos de Indicador'!AA80&lt;$X$301,0,10-(X$302-'Datos de Indicador'!AA80)/(X$302-X$301)*10)),1))</f>
        <v>10</v>
      </c>
      <c r="Y77" s="296">
        <f t="shared" si="15"/>
        <v>5.5</v>
      </c>
      <c r="Z77" s="192">
        <f t="shared" si="14"/>
        <v>7.3</v>
      </c>
      <c r="AB77" s="250"/>
      <c r="AC77" s="95"/>
      <c r="AD77" s="95"/>
    </row>
    <row r="78" spans="1:30">
      <c r="A78" s="48" t="s">
        <v>186</v>
      </c>
      <c r="B78" s="46" t="s">
        <v>187</v>
      </c>
      <c r="C78" s="160">
        <v>602</v>
      </c>
      <c r="D78" s="188">
        <f>IF('Datos de Indicador'!O81="No dato","x",ROUND(IF('Datos de Indicador'!O81&gt;D$302,0,IF('Datos de Indicador'!O81&lt;$D$301,10,(D$302-'Datos de Indicador'!O81)/(D$302-D$301)*10)),1))</f>
        <v>7.6</v>
      </c>
      <c r="E78" s="188">
        <f>IF('Datos de Indicador'!P81="No dato","x",ROUND(IF('Datos de Indicador'!P81&gt;E$302,10,IF('Datos de Indicador'!P81&lt;$E$301,0,10-(E$302-'Datos de Indicador'!P81)/(E$302-E$301)*10)),1))</f>
        <v>8.9</v>
      </c>
      <c r="F78" s="189">
        <f t="shared" si="8"/>
        <v>8.3000000000000007</v>
      </c>
      <c r="G78" s="188">
        <f>IF('Datos de Indicador'!Q81="No dato","x",ROUND(IF('Datos de Indicador'!Q81&gt;G$302,0,IF('Datos de Indicador'!Q81&lt;$G$301,10,(G$302-'Datos de Indicador'!Q81)/(G$302-G$301)*10)),1))</f>
        <v>8.8000000000000007</v>
      </c>
      <c r="H78" s="188">
        <f>IF('Datos de Indicador'!R81="No dato","x",ROUND(IF('Datos de Indicador'!R81&gt;H$302,10,IF('Datos de Indicador'!R81&lt;$E$301,0,10-(H$302-'Datos de Indicador'!R81)/(H$302-H$301)*10)),1))</f>
        <v>9.1</v>
      </c>
      <c r="I78" s="188" t="str">
        <f>IF('Datos de Indicador'!S81="No dato","x",ROUND(IF('Datos de Indicador'!S81&gt;I$302,10,IF('Datos de Indicador'!S81&lt;$I$301,0,10-(I$302-'Datos de Indicador'!S81)/(I$302-I$301)*10)),1))</f>
        <v>x</v>
      </c>
      <c r="J78" s="189">
        <f t="shared" si="9"/>
        <v>9</v>
      </c>
      <c r="K78" s="188">
        <f>IF('Datos de Indicador'!T81="No dato","x",ROUND(IF('Datos de Indicador'!T81&gt;K$302,10,IF('Datos de Indicador'!T81&lt;$K$301,0,10-(K$302-'Datos de Indicador'!T81)/(K$302-K$301)*10)),1))</f>
        <v>4.2</v>
      </c>
      <c r="L78" s="188">
        <f>IF('Datos de Indicador'!U81="No dato","x",ROUND(IF('Datos de Indicador'!U81&gt;L$302,10,IF('Datos de Indicador'!U81&lt;$L$301,0,10-(L$302-'Datos de Indicador'!U81)/(L$302-L$301)*10)),1))</f>
        <v>8.1</v>
      </c>
      <c r="M78" s="189">
        <f t="shared" si="10"/>
        <v>6.5</v>
      </c>
      <c r="N78" s="189">
        <f>'Datos de Indicador'!AG81</f>
        <v>10</v>
      </c>
      <c r="O78" s="190">
        <f t="shared" si="11"/>
        <v>8.5</v>
      </c>
      <c r="P78" s="191">
        <f>IF('Datos de Indicador'!V81="No dato","x",IF('Datos de Indicador'!AY81="No dato","x", 'Datos de Indicador'!V81/'Datos de Indicador'!AY81))</f>
        <v>4.5134302069572878E-3</v>
      </c>
      <c r="Q78" s="188">
        <f t="shared" si="12"/>
        <v>3</v>
      </c>
      <c r="R78" s="264">
        <f>IF('Datos de Indicador'!V81="No dato","x",ROUND(IF('Datos de Indicador'!V81&gt;R$302,10,IF('Datos de Indicador'!V81&lt;$R$301,0,10-(R$302-'Datos de Indicador'!V81)/(R$302-R$301)*10)),1))</f>
        <v>1</v>
      </c>
      <c r="S78" s="189">
        <f t="shared" si="13"/>
        <v>2.1</v>
      </c>
      <c r="T78" s="188">
        <f>IF('Datos de Indicador'!W81="No dato","x",ROUND(IF('Datos de Indicador'!W81&gt;T$302,10,IF('Datos de Indicador'!W81&lt;$T$301,0,10-(T$302-'Datos de Indicador'!W81)/(T$302-T$301)*10)),1))</f>
        <v>6</v>
      </c>
      <c r="U78" s="188">
        <f>IF('Datos de Indicador'!X81="No dato","x",ROUND(IF('Datos de Indicador'!X81&gt;U$302,10,IF('Datos de Indicador'!X81&lt;$U$301,0,10-(U$302-'Datos de Indicador'!X81)/(U$302-U$301)*10)),1))</f>
        <v>10</v>
      </c>
      <c r="V78" s="188">
        <f>IF('Datos de Indicador'!Y81="No dato","x",ROUND(IF('Datos de Indicador'!Y81&gt;V$302,10,IF('Datos de Indicador'!Y81&lt;$V$301,0,10-(V$302-'Datos de Indicador'!Y81)/(V$302-V$301)*10)),1))</f>
        <v>0.4</v>
      </c>
      <c r="W78" s="188">
        <f>IF('Datos de Indicador'!Z81="No dato","x",ROUND(IF('Datos de Indicador'!Z81&gt;W$302,10,IF('Datos de Indicador'!Z81&lt;$W$301,0,(W$302-'Datos de Indicador'!Z81)/(W$302-W$301)*10)),1))</f>
        <v>7.5</v>
      </c>
      <c r="X78" s="317">
        <f>IF('Datos de Indicador'!AA81="No dato","x",ROUND(IF('Datos de Indicador'!AA81&gt;X$302,10,IF('Datos de Indicador'!AA81&lt;$X$301,0,10-(X$302-'Datos de Indicador'!AA81)/(X$302-X$301)*10)),1))</f>
        <v>3.2</v>
      </c>
      <c r="Y78" s="296">
        <f t="shared" si="15"/>
        <v>5.4</v>
      </c>
      <c r="Z78" s="192">
        <f t="shared" si="14"/>
        <v>3.9</v>
      </c>
      <c r="AB78" s="250"/>
      <c r="AC78" s="95"/>
      <c r="AD78" s="95"/>
    </row>
    <row r="79" spans="1:30">
      <c r="A79" s="48" t="s">
        <v>186</v>
      </c>
      <c r="B79" s="46" t="s">
        <v>188</v>
      </c>
      <c r="C79" s="160">
        <v>603</v>
      </c>
      <c r="D79" s="188">
        <f>IF('Datos de Indicador'!O82="No dato","x",ROUND(IF('Datos de Indicador'!O82&gt;D$302,0,IF('Datos de Indicador'!O82&lt;$D$301,10,(D$302-'Datos de Indicador'!O82)/(D$302-D$301)*10)),1))</f>
        <v>7.6</v>
      </c>
      <c r="E79" s="188">
        <f>IF('Datos de Indicador'!P82="No dato","x",ROUND(IF('Datos de Indicador'!P82&gt;E$302,10,IF('Datos de Indicador'!P82&lt;$E$301,0,10-(E$302-'Datos de Indicador'!P82)/(E$302-E$301)*10)),1))</f>
        <v>8</v>
      </c>
      <c r="F79" s="189">
        <f t="shared" si="8"/>
        <v>7.8</v>
      </c>
      <c r="G79" s="188">
        <f>IF('Datos de Indicador'!Q82="No dato","x",ROUND(IF('Datos de Indicador'!Q82&gt;G$302,0,IF('Datos de Indicador'!Q82&lt;$G$301,10,(G$302-'Datos de Indicador'!Q82)/(G$302-G$301)*10)),1))</f>
        <v>8.8000000000000007</v>
      </c>
      <c r="H79" s="188">
        <f>IF('Datos de Indicador'!R82="No dato","x",ROUND(IF('Datos de Indicador'!R82&gt;H$302,10,IF('Datos de Indicador'!R82&lt;$E$301,0,10-(H$302-'Datos de Indicador'!R82)/(H$302-H$301)*10)),1))</f>
        <v>9.3000000000000007</v>
      </c>
      <c r="I79" s="188" t="str">
        <f>IF('Datos de Indicador'!S82="No dato","x",ROUND(IF('Datos de Indicador'!S82&gt;I$302,10,IF('Datos de Indicador'!S82&lt;$I$301,0,10-(I$302-'Datos de Indicador'!S82)/(I$302-I$301)*10)),1))</f>
        <v>x</v>
      </c>
      <c r="J79" s="189">
        <f t="shared" si="9"/>
        <v>9.1</v>
      </c>
      <c r="K79" s="188">
        <f>IF('Datos de Indicador'!T82="No dato","x",ROUND(IF('Datos de Indicador'!T82&gt;K$302,10,IF('Datos de Indicador'!T82&lt;$K$301,0,10-(K$302-'Datos de Indicador'!T82)/(K$302-K$301)*10)),1))</f>
        <v>6</v>
      </c>
      <c r="L79" s="188">
        <f>IF('Datos de Indicador'!U82="No dato","x",ROUND(IF('Datos de Indicador'!U82&gt;L$302,10,IF('Datos de Indicador'!U82&lt;$L$301,0,10-(L$302-'Datos de Indicador'!U82)/(L$302-L$301)*10)),1))</f>
        <v>8.1999999999999993</v>
      </c>
      <c r="M79" s="189">
        <f t="shared" si="10"/>
        <v>7.3</v>
      </c>
      <c r="N79" s="189">
        <f>'Datos de Indicador'!AG82</f>
        <v>6</v>
      </c>
      <c r="O79" s="190">
        <f t="shared" si="11"/>
        <v>7.6</v>
      </c>
      <c r="P79" s="191">
        <f>IF('Datos de Indicador'!V82="No dato","x",IF('Datos de Indicador'!AY82="No dato","x", 'Datos de Indicador'!V82/'Datos de Indicador'!AY82))</f>
        <v>3.4948487385780334E-3</v>
      </c>
      <c r="Q79" s="188">
        <f t="shared" si="12"/>
        <v>2.2999999999999998</v>
      </c>
      <c r="R79" s="264">
        <f>IF('Datos de Indicador'!V82="No dato","x",ROUND(IF('Datos de Indicador'!V82&gt;R$302,10,IF('Datos de Indicador'!V82&lt;$R$301,0,10-(R$302-'Datos de Indicador'!V82)/(R$302-R$301)*10)),1))</f>
        <v>2.4</v>
      </c>
      <c r="S79" s="189">
        <f t="shared" si="13"/>
        <v>2.4</v>
      </c>
      <c r="T79" s="188">
        <f>IF('Datos de Indicador'!W82="No dato","x",ROUND(IF('Datos de Indicador'!W82&gt;T$302,10,IF('Datos de Indicador'!W82&lt;$T$301,0,10-(T$302-'Datos de Indicador'!W82)/(T$302-T$301)*10)),1))</f>
        <v>2.1</v>
      </c>
      <c r="U79" s="188">
        <f>IF('Datos de Indicador'!X82="No dato","x",ROUND(IF('Datos de Indicador'!X82&gt;U$302,10,IF('Datos de Indicador'!X82&lt;$U$301,0,10-(U$302-'Datos de Indicador'!X82)/(U$302-U$301)*10)),1))</f>
        <v>10</v>
      </c>
      <c r="V79" s="188">
        <f>IF('Datos de Indicador'!Y82="No dato","x",ROUND(IF('Datos de Indicador'!Y82&gt;V$302,10,IF('Datos de Indicador'!Y82&lt;$V$301,0,10-(V$302-'Datos de Indicador'!Y82)/(V$302-V$301)*10)),1))</f>
        <v>4.5</v>
      </c>
      <c r="W79" s="188">
        <f>IF('Datos de Indicador'!Z82="No dato","x",ROUND(IF('Datos de Indicador'!Z82&gt;W$302,10,IF('Datos de Indicador'!Z82&lt;$W$301,0,(W$302-'Datos de Indicador'!Z82)/(W$302-W$301)*10)),1))</f>
        <v>7.5</v>
      </c>
      <c r="X79" s="317">
        <f>IF('Datos de Indicador'!AA82="No dato","x",ROUND(IF('Datos de Indicador'!AA82&gt;X$302,10,IF('Datos de Indicador'!AA82&lt;$X$301,0,10-(X$302-'Datos de Indicador'!AA82)/(X$302-X$301)*10)),1))</f>
        <v>2.5</v>
      </c>
      <c r="Y79" s="296">
        <f t="shared" si="15"/>
        <v>5.3</v>
      </c>
      <c r="Z79" s="192">
        <f t="shared" si="14"/>
        <v>4</v>
      </c>
      <c r="AB79" s="250"/>
      <c r="AC79" s="95"/>
      <c r="AD79" s="95"/>
    </row>
    <row r="80" spans="1:30">
      <c r="A80" s="48" t="s">
        <v>186</v>
      </c>
      <c r="B80" s="46" t="s">
        <v>189</v>
      </c>
      <c r="C80" s="160">
        <v>604</v>
      </c>
      <c r="D80" s="188">
        <f>IF('Datos de Indicador'!O83="No dato","x",ROUND(IF('Datos de Indicador'!O83&gt;D$302,0,IF('Datos de Indicador'!O83&lt;$D$301,10,(D$302-'Datos de Indicador'!O83)/(D$302-D$301)*10)),1))</f>
        <v>7.2</v>
      </c>
      <c r="E80" s="188">
        <f>IF('Datos de Indicador'!P83="No dato","x",ROUND(IF('Datos de Indicador'!P83&gt;E$302,10,IF('Datos de Indicador'!P83&lt;$E$301,0,10-(E$302-'Datos de Indicador'!P83)/(E$302-E$301)*10)),1))</f>
        <v>7.6</v>
      </c>
      <c r="F80" s="189">
        <f t="shared" si="8"/>
        <v>7.4</v>
      </c>
      <c r="G80" s="188">
        <f>IF('Datos de Indicador'!Q83="No dato","x",ROUND(IF('Datos de Indicador'!Q83&gt;G$302,0,IF('Datos de Indicador'!Q83&lt;$G$301,10,(G$302-'Datos de Indicador'!Q83)/(G$302-G$301)*10)),1))</f>
        <v>8.1999999999999993</v>
      </c>
      <c r="H80" s="188">
        <f>IF('Datos de Indicador'!R83="No dato","x",ROUND(IF('Datos de Indicador'!R83&gt;H$302,10,IF('Datos de Indicador'!R83&lt;$E$301,0,10-(H$302-'Datos de Indicador'!R83)/(H$302-H$301)*10)),1))</f>
        <v>10</v>
      </c>
      <c r="I80" s="188">
        <f>IF('Datos de Indicador'!S83="No dato","x",ROUND(IF('Datos de Indicador'!S83&gt;I$302,10,IF('Datos de Indicador'!S83&lt;$I$301,0,10-(I$302-'Datos de Indicador'!S83)/(I$302-I$301)*10)),1))</f>
        <v>10</v>
      </c>
      <c r="J80" s="189">
        <f t="shared" si="9"/>
        <v>9.4</v>
      </c>
      <c r="K80" s="188">
        <f>IF('Datos de Indicador'!T83="No dato","x",ROUND(IF('Datos de Indicador'!T83&gt;K$302,10,IF('Datos de Indicador'!T83&lt;$K$301,0,10-(K$302-'Datos de Indicador'!T83)/(K$302-K$301)*10)),1))</f>
        <v>3.2</v>
      </c>
      <c r="L80" s="188">
        <f>IF('Datos de Indicador'!U83="No dato","x",ROUND(IF('Datos de Indicador'!U83&gt;L$302,10,IF('Datos de Indicador'!U83&lt;$L$301,0,10-(L$302-'Datos de Indicador'!U83)/(L$302-L$301)*10)),1))</f>
        <v>7.3</v>
      </c>
      <c r="M80" s="189">
        <f t="shared" si="10"/>
        <v>5.6</v>
      </c>
      <c r="N80" s="189">
        <f>'Datos de Indicador'!AG83</f>
        <v>4</v>
      </c>
      <c r="O80" s="190">
        <f t="shared" si="11"/>
        <v>6.6</v>
      </c>
      <c r="P80" s="191">
        <f>IF('Datos de Indicador'!V83="No dato","x",IF('Datos de Indicador'!AY83="No dato","x", 'Datos de Indicador'!V83/'Datos de Indicador'!AY83))</f>
        <v>1.4168319637291016E-3</v>
      </c>
      <c r="Q80" s="188">
        <f t="shared" si="12"/>
        <v>0.9</v>
      </c>
      <c r="R80" s="264">
        <f>IF('Datos de Indicador'!V83="No dato","x",ROUND(IF('Datos de Indicador'!V83&gt;R$302,10,IF('Datos de Indicador'!V83&lt;$R$301,0,10-(R$302-'Datos de Indicador'!V83)/(R$302-R$301)*10)),1))</f>
        <v>0.1</v>
      </c>
      <c r="S80" s="189">
        <f t="shared" si="13"/>
        <v>0.5</v>
      </c>
      <c r="T80" s="188">
        <f>IF('Datos de Indicador'!W83="No dato","x",ROUND(IF('Datos de Indicador'!W83&gt;T$302,10,IF('Datos de Indicador'!W83&lt;$T$301,0,10-(T$302-'Datos de Indicador'!W83)/(T$302-T$301)*10)),1))</f>
        <v>2.7</v>
      </c>
      <c r="U80" s="188">
        <f>IF('Datos de Indicador'!X83="No dato","x",ROUND(IF('Datos de Indicador'!X83&gt;U$302,10,IF('Datos de Indicador'!X83&lt;$U$301,0,10-(U$302-'Datos de Indicador'!X83)/(U$302-U$301)*10)),1))</f>
        <v>7.3</v>
      </c>
      <c r="V80" s="188">
        <f>IF('Datos de Indicador'!Y83="No dato","x",ROUND(IF('Datos de Indicador'!Y83&gt;V$302,10,IF('Datos de Indicador'!Y83&lt;$V$301,0,10-(V$302-'Datos de Indicador'!Y83)/(V$302-V$301)*10)),1))</f>
        <v>1.6</v>
      </c>
      <c r="W80" s="188">
        <f>IF('Datos de Indicador'!Z83="No dato","x",ROUND(IF('Datos de Indicador'!Z83&gt;W$302,10,IF('Datos de Indicador'!Z83&lt;$W$301,0,(W$302-'Datos de Indicador'!Z83)/(W$302-W$301)*10)),1))</f>
        <v>5</v>
      </c>
      <c r="X80" s="317">
        <f>IF('Datos de Indicador'!AA83="No dato","x",ROUND(IF('Datos de Indicador'!AA83&gt;X$302,10,IF('Datos de Indicador'!AA83&lt;$X$301,0,10-(X$302-'Datos de Indicador'!AA83)/(X$302-X$301)*10)),1))</f>
        <v>1.9</v>
      </c>
      <c r="Y80" s="296">
        <f t="shared" si="15"/>
        <v>3.7</v>
      </c>
      <c r="Z80" s="192">
        <f t="shared" si="14"/>
        <v>2.2000000000000002</v>
      </c>
      <c r="AB80" s="250"/>
      <c r="AC80" s="95"/>
      <c r="AD80" s="95"/>
    </row>
    <row r="81" spans="1:30">
      <c r="A81" s="48" t="s">
        <v>186</v>
      </c>
      <c r="B81" s="46" t="s">
        <v>190</v>
      </c>
      <c r="C81" s="160">
        <v>605</v>
      </c>
      <c r="D81" s="188">
        <f>IF('Datos de Indicador'!O84="No dato","x",ROUND(IF('Datos de Indicador'!O84&gt;D$302,0,IF('Datos de Indicador'!O84&lt;$D$301,10,(D$302-'Datos de Indicador'!O84)/(D$302-D$301)*10)),1))</f>
        <v>7.3</v>
      </c>
      <c r="E81" s="188">
        <f>IF('Datos de Indicador'!P84="No dato","x",ROUND(IF('Datos de Indicador'!P84&gt;E$302,10,IF('Datos de Indicador'!P84&lt;$E$301,0,10-(E$302-'Datos de Indicador'!P84)/(E$302-E$301)*10)),1))</f>
        <v>7.8</v>
      </c>
      <c r="F81" s="189">
        <f t="shared" si="8"/>
        <v>7.6</v>
      </c>
      <c r="G81" s="188">
        <f>IF('Datos de Indicador'!Q84="No dato","x",ROUND(IF('Datos de Indicador'!Q84&gt;G$302,0,IF('Datos de Indicador'!Q84&lt;$G$301,10,(G$302-'Datos de Indicador'!Q84)/(G$302-G$301)*10)),1))</f>
        <v>8.6999999999999993</v>
      </c>
      <c r="H81" s="188">
        <f>IF('Datos de Indicador'!R84="No dato","x",ROUND(IF('Datos de Indicador'!R84&gt;H$302,10,IF('Datos de Indicador'!R84&lt;$E$301,0,10-(H$302-'Datos de Indicador'!R84)/(H$302-H$301)*10)),1))</f>
        <v>9.6999999999999993</v>
      </c>
      <c r="I81" s="188" t="str">
        <f>IF('Datos de Indicador'!S84="No dato","x",ROUND(IF('Datos de Indicador'!S84&gt;I$302,10,IF('Datos de Indicador'!S84&lt;$I$301,0,10-(I$302-'Datos de Indicador'!S84)/(I$302-I$301)*10)),1))</f>
        <v>x</v>
      </c>
      <c r="J81" s="189">
        <f t="shared" si="9"/>
        <v>9.1999999999999993</v>
      </c>
      <c r="K81" s="188">
        <f>IF('Datos de Indicador'!T84="No dato","x",ROUND(IF('Datos de Indicador'!T84&gt;K$302,10,IF('Datos de Indicador'!T84&lt;$K$301,0,10-(K$302-'Datos de Indicador'!T84)/(K$302-K$301)*10)),1))</f>
        <v>5</v>
      </c>
      <c r="L81" s="188">
        <f>IF('Datos de Indicador'!U84="No dato","x",ROUND(IF('Datos de Indicador'!U84&gt;L$302,10,IF('Datos de Indicador'!U84&lt;$L$301,0,10-(L$302-'Datos de Indicador'!U84)/(L$302-L$301)*10)),1))</f>
        <v>8.1999999999999993</v>
      </c>
      <c r="M81" s="189">
        <f t="shared" si="10"/>
        <v>6.9</v>
      </c>
      <c r="N81" s="189">
        <f>'Datos de Indicador'!AG84</f>
        <v>10</v>
      </c>
      <c r="O81" s="190">
        <f t="shared" si="11"/>
        <v>8.4</v>
      </c>
      <c r="P81" s="191">
        <f>IF('Datos de Indicador'!V84="No dato","x",IF('Datos de Indicador'!AY84="No dato","x", 'Datos de Indicador'!V84/'Datos de Indicador'!AY84))</f>
        <v>2.052334530528476E-3</v>
      </c>
      <c r="Q81" s="188">
        <f t="shared" si="12"/>
        <v>1.4</v>
      </c>
      <c r="R81" s="264">
        <f>IF('Datos de Indicador'!V84="No dato","x",ROUND(IF('Datos de Indicador'!V84&gt;R$302,10,IF('Datos de Indicador'!V84&lt;$R$301,0,10-(R$302-'Datos de Indicador'!V84)/(R$302-R$301)*10)),1))</f>
        <v>1.3</v>
      </c>
      <c r="S81" s="189">
        <f t="shared" si="13"/>
        <v>1.4</v>
      </c>
      <c r="T81" s="188">
        <f>IF('Datos de Indicador'!W84="No dato","x",ROUND(IF('Datos de Indicador'!W84&gt;T$302,10,IF('Datos de Indicador'!W84&lt;$T$301,0,10-(T$302-'Datos de Indicador'!W84)/(T$302-T$301)*10)),1))</f>
        <v>3.8</v>
      </c>
      <c r="U81" s="188">
        <f>IF('Datos de Indicador'!X84="No dato","x",ROUND(IF('Datos de Indicador'!X84&gt;U$302,10,IF('Datos de Indicador'!X84&lt;$U$301,0,10-(U$302-'Datos de Indicador'!X84)/(U$302-U$301)*10)),1))</f>
        <v>9.6</v>
      </c>
      <c r="V81" s="188">
        <f>IF('Datos de Indicador'!Y84="No dato","x",ROUND(IF('Datos de Indicador'!Y84&gt;V$302,10,IF('Datos de Indicador'!Y84&lt;$V$301,0,10-(V$302-'Datos de Indicador'!Y84)/(V$302-V$301)*10)),1))</f>
        <v>2.6</v>
      </c>
      <c r="W81" s="188">
        <f>IF('Datos de Indicador'!Z84="No dato","x",ROUND(IF('Datos de Indicador'!Z84&gt;W$302,10,IF('Datos de Indicador'!Z84&lt;$W$301,0,(W$302-'Datos de Indicador'!Z84)/(W$302-W$301)*10)),1))</f>
        <v>7.5</v>
      </c>
      <c r="X81" s="317">
        <f>IF('Datos de Indicador'!AA84="No dato","x",ROUND(IF('Datos de Indicador'!AA84&gt;X$302,10,IF('Datos de Indicador'!AA84&lt;$X$301,0,10-(X$302-'Datos de Indicador'!AA84)/(X$302-X$301)*10)),1))</f>
        <v>2.8</v>
      </c>
      <c r="Y81" s="296">
        <f t="shared" si="15"/>
        <v>5.3</v>
      </c>
      <c r="Z81" s="192">
        <f t="shared" si="14"/>
        <v>3.6</v>
      </c>
      <c r="AB81" s="250"/>
      <c r="AC81" s="95"/>
      <c r="AD81" s="95"/>
    </row>
    <row r="82" spans="1:30">
      <c r="A82" s="48" t="s">
        <v>186</v>
      </c>
      <c r="B82" s="46" t="s">
        <v>191</v>
      </c>
      <c r="C82" s="160">
        <v>606</v>
      </c>
      <c r="D82" s="188">
        <f>IF('Datos de Indicador'!O85="No dato","x",ROUND(IF('Datos de Indicador'!O85&gt;D$302,0,IF('Datos de Indicador'!O85&lt;$D$301,10,(D$302-'Datos de Indicador'!O85)/(D$302-D$301)*10)),1))</f>
        <v>7</v>
      </c>
      <c r="E82" s="188">
        <f>IF('Datos de Indicador'!P85="No dato","x",ROUND(IF('Datos de Indicador'!P85&gt;E$302,10,IF('Datos de Indicador'!P85&lt;$E$301,0,10-(E$302-'Datos de Indicador'!P85)/(E$302-E$301)*10)),1))</f>
        <v>7.8</v>
      </c>
      <c r="F82" s="189">
        <f t="shared" si="8"/>
        <v>7.4</v>
      </c>
      <c r="G82" s="188">
        <f>IF('Datos de Indicador'!Q85="No dato","x",ROUND(IF('Datos de Indicador'!Q85&gt;G$302,0,IF('Datos de Indicador'!Q85&lt;$G$301,10,(G$302-'Datos de Indicador'!Q85)/(G$302-G$301)*10)),1))</f>
        <v>7</v>
      </c>
      <c r="H82" s="188">
        <f>IF('Datos de Indicador'!R85="No dato","x",ROUND(IF('Datos de Indicador'!R85&gt;H$302,10,IF('Datos de Indicador'!R85&lt;$E$301,0,10-(H$302-'Datos de Indicador'!R85)/(H$302-H$301)*10)),1))</f>
        <v>9.1</v>
      </c>
      <c r="I82" s="188">
        <f>IF('Datos de Indicador'!S85="No dato","x",ROUND(IF('Datos de Indicador'!S85&gt;I$302,10,IF('Datos de Indicador'!S85&lt;$I$301,0,10-(I$302-'Datos de Indicador'!S85)/(I$302-I$301)*10)),1))</f>
        <v>10</v>
      </c>
      <c r="J82" s="189">
        <f t="shared" si="9"/>
        <v>8.6999999999999993</v>
      </c>
      <c r="K82" s="188">
        <f>IF('Datos de Indicador'!T85="No dato","x",ROUND(IF('Datos de Indicador'!T85&gt;K$302,10,IF('Datos de Indicador'!T85&lt;$K$301,0,10-(K$302-'Datos de Indicador'!T85)/(K$302-K$301)*10)),1))</f>
        <v>5.2</v>
      </c>
      <c r="L82" s="188">
        <f>IF('Datos de Indicador'!U85="No dato","x",ROUND(IF('Datos de Indicador'!U85&gt;L$302,10,IF('Datos de Indicador'!U85&lt;$L$301,0,10-(L$302-'Datos de Indicador'!U85)/(L$302-L$301)*10)),1))</f>
        <v>8.4</v>
      </c>
      <c r="M82" s="189">
        <f t="shared" si="10"/>
        <v>7.1</v>
      </c>
      <c r="N82" s="189">
        <f>'Datos de Indicador'!AG85</f>
        <v>10</v>
      </c>
      <c r="O82" s="190">
        <f t="shared" si="11"/>
        <v>8.3000000000000007</v>
      </c>
      <c r="P82" s="191">
        <f>IF('Datos de Indicador'!V85="No dato","x",IF('Datos de Indicador'!AY85="No dato","x", 'Datos de Indicador'!V85/'Datos de Indicador'!AY85))</f>
        <v>5.5092805141995146E-3</v>
      </c>
      <c r="Q82" s="188">
        <f t="shared" si="12"/>
        <v>3.7</v>
      </c>
      <c r="R82" s="264">
        <f>IF('Datos de Indicador'!V85="No dato","x",ROUND(IF('Datos de Indicador'!V85&gt;R$302,10,IF('Datos de Indicador'!V85&lt;$R$301,0,10-(R$302-'Datos de Indicador'!V85)/(R$302-R$301)*10)),1))</f>
        <v>6.3</v>
      </c>
      <c r="S82" s="189">
        <f t="shared" si="13"/>
        <v>5.0999999999999996</v>
      </c>
      <c r="T82" s="188">
        <f>IF('Datos de Indicador'!W85="No dato","x",ROUND(IF('Datos de Indicador'!W85&gt;T$302,10,IF('Datos de Indicador'!W85&lt;$T$301,0,10-(T$302-'Datos de Indicador'!W85)/(T$302-T$301)*10)),1))</f>
        <v>2.7</v>
      </c>
      <c r="U82" s="188">
        <f>IF('Datos de Indicador'!X85="No dato","x",ROUND(IF('Datos de Indicador'!X85&gt;U$302,10,IF('Datos de Indicador'!X85&lt;$U$301,0,10-(U$302-'Datos de Indicador'!X85)/(U$302-U$301)*10)),1))</f>
        <v>8.8000000000000007</v>
      </c>
      <c r="V82" s="188">
        <f>IF('Datos de Indicador'!Y85="No dato","x",ROUND(IF('Datos de Indicador'!Y85&gt;V$302,10,IF('Datos de Indicador'!Y85&lt;$V$301,0,10-(V$302-'Datos de Indicador'!Y85)/(V$302-V$301)*10)),1))</f>
        <v>1.9</v>
      </c>
      <c r="W82" s="188">
        <f>IF('Datos de Indicador'!Z85="No dato","x",ROUND(IF('Datos de Indicador'!Z85&gt;W$302,10,IF('Datos de Indicador'!Z85&lt;$W$301,0,(W$302-'Datos de Indicador'!Z85)/(W$302-W$301)*10)),1))</f>
        <v>5</v>
      </c>
      <c r="X82" s="317">
        <f>IF('Datos de Indicador'!AA85="No dato","x",ROUND(IF('Datos de Indicador'!AA85&gt;X$302,10,IF('Datos de Indicador'!AA85&lt;$X$301,0,10-(X$302-'Datos de Indicador'!AA85)/(X$302-X$301)*10)),1))</f>
        <v>5.7</v>
      </c>
      <c r="Y82" s="296">
        <f t="shared" si="15"/>
        <v>4.8</v>
      </c>
      <c r="Z82" s="192">
        <f t="shared" si="14"/>
        <v>5</v>
      </c>
      <c r="AB82" s="250"/>
      <c r="AC82" s="95"/>
      <c r="AD82" s="95"/>
    </row>
    <row r="83" spans="1:30">
      <c r="A83" s="48" t="s">
        <v>186</v>
      </c>
      <c r="B83" s="46" t="s">
        <v>192</v>
      </c>
      <c r="C83" s="160">
        <v>607</v>
      </c>
      <c r="D83" s="188">
        <f>IF('Datos de Indicador'!O86="No dato","x",ROUND(IF('Datos de Indicador'!O86&gt;D$302,0,IF('Datos de Indicador'!O86&lt;$D$301,10,(D$302-'Datos de Indicador'!O86)/(D$302-D$301)*10)),1))</f>
        <v>6.6</v>
      </c>
      <c r="E83" s="188">
        <f>IF('Datos de Indicador'!P86="No dato","x",ROUND(IF('Datos de Indicador'!P86&gt;E$302,10,IF('Datos de Indicador'!P86&lt;$E$301,0,10-(E$302-'Datos de Indicador'!P86)/(E$302-E$301)*10)),1))</f>
        <v>8.5</v>
      </c>
      <c r="F83" s="189">
        <f t="shared" si="8"/>
        <v>7.7</v>
      </c>
      <c r="G83" s="188">
        <f>IF('Datos de Indicador'!Q86="No dato","x",ROUND(IF('Datos de Indicador'!Q86&gt;G$302,0,IF('Datos de Indicador'!Q86&lt;$G$301,10,(G$302-'Datos de Indicador'!Q86)/(G$302-G$301)*10)),1))</f>
        <v>6.3</v>
      </c>
      <c r="H83" s="188">
        <f>IF('Datos de Indicador'!R86="No dato","x",ROUND(IF('Datos de Indicador'!R86&gt;H$302,10,IF('Datos de Indicador'!R86&lt;$E$301,0,10-(H$302-'Datos de Indicador'!R86)/(H$302-H$301)*10)),1))</f>
        <v>9</v>
      </c>
      <c r="I83" s="188">
        <f>IF('Datos de Indicador'!S86="No dato","x",ROUND(IF('Datos de Indicador'!S86&gt;I$302,10,IF('Datos de Indicador'!S86&lt;$I$301,0,10-(I$302-'Datos de Indicador'!S86)/(I$302-I$301)*10)),1))</f>
        <v>10</v>
      </c>
      <c r="J83" s="189">
        <f t="shared" si="9"/>
        <v>8.4</v>
      </c>
      <c r="K83" s="188">
        <f>IF('Datos de Indicador'!T86="No dato","x",ROUND(IF('Datos de Indicador'!T86&gt;K$302,10,IF('Datos de Indicador'!T86&lt;$K$301,0,10-(K$302-'Datos de Indicador'!T86)/(K$302-K$301)*10)),1))</f>
        <v>4</v>
      </c>
      <c r="L83" s="188">
        <f>IF('Datos de Indicador'!U86="No dato","x",ROUND(IF('Datos de Indicador'!U86&gt;L$302,10,IF('Datos de Indicador'!U86&lt;$L$301,0,10-(L$302-'Datos de Indicador'!U86)/(L$302-L$301)*10)),1))</f>
        <v>8.9</v>
      </c>
      <c r="M83" s="189">
        <f t="shared" si="10"/>
        <v>7.1</v>
      </c>
      <c r="N83" s="189">
        <f>'Datos de Indicador'!AG86</f>
        <v>10</v>
      </c>
      <c r="O83" s="190">
        <f t="shared" si="11"/>
        <v>8.3000000000000007</v>
      </c>
      <c r="P83" s="191">
        <f>IF('Datos de Indicador'!V86="No dato","x",IF('Datos de Indicador'!AY86="No dato","x", 'Datos de Indicador'!V86/'Datos de Indicador'!AY86))</f>
        <v>8.3039058319957192E-3</v>
      </c>
      <c r="Q83" s="188">
        <f t="shared" si="12"/>
        <v>5.5</v>
      </c>
      <c r="R83" s="264">
        <f>IF('Datos de Indicador'!V86="No dato","x",ROUND(IF('Datos de Indicador'!V86&gt;R$302,10,IF('Datos de Indicador'!V86&lt;$R$301,0,10-(R$302-'Datos de Indicador'!V86)/(R$302-R$301)*10)),1))</f>
        <v>9.6999999999999993</v>
      </c>
      <c r="S83" s="189">
        <f t="shared" si="13"/>
        <v>8.3000000000000007</v>
      </c>
      <c r="T83" s="188">
        <f>IF('Datos de Indicador'!W86="No dato","x",ROUND(IF('Datos de Indicador'!W86&gt;T$302,10,IF('Datos de Indicador'!W86&lt;$T$301,0,10-(T$302-'Datos de Indicador'!W86)/(T$302-T$301)*10)),1))</f>
        <v>2.4</v>
      </c>
      <c r="U83" s="188">
        <f>IF('Datos de Indicador'!X86="No dato","x",ROUND(IF('Datos de Indicador'!X86&gt;U$302,10,IF('Datos de Indicador'!X86&lt;$U$301,0,10-(U$302-'Datos de Indicador'!X86)/(U$302-U$301)*10)),1))</f>
        <v>7.4</v>
      </c>
      <c r="V83" s="188">
        <f>IF('Datos de Indicador'!Y86="No dato","x",ROUND(IF('Datos de Indicador'!Y86&gt;V$302,10,IF('Datos de Indicador'!Y86&lt;$V$301,0,10-(V$302-'Datos de Indicador'!Y86)/(V$302-V$301)*10)),1))</f>
        <v>2.2000000000000002</v>
      </c>
      <c r="W83" s="188">
        <f>IF('Datos de Indicador'!Z86="No dato","x",ROUND(IF('Datos de Indicador'!Z86&gt;W$302,10,IF('Datos de Indicador'!Z86&lt;$W$301,0,(W$302-'Datos de Indicador'!Z86)/(W$302-W$301)*10)),1))</f>
        <v>2.5</v>
      </c>
      <c r="X83" s="317">
        <f>IF('Datos de Indicador'!AA86="No dato","x",ROUND(IF('Datos de Indicador'!AA86&gt;X$302,10,IF('Datos de Indicador'!AA86&lt;$X$301,0,10-(X$302-'Datos de Indicador'!AA86)/(X$302-X$301)*10)),1))</f>
        <v>3.4</v>
      </c>
      <c r="Y83" s="296">
        <f t="shared" si="15"/>
        <v>3.6</v>
      </c>
      <c r="Z83" s="192">
        <f t="shared" si="14"/>
        <v>6.5</v>
      </c>
      <c r="AB83" s="250"/>
      <c r="AC83" s="95"/>
      <c r="AD83" s="95"/>
    </row>
    <row r="84" spans="1:30">
      <c r="A84" s="48" t="s">
        <v>186</v>
      </c>
      <c r="B84" s="46" t="s">
        <v>193</v>
      </c>
      <c r="C84" s="160">
        <v>608</v>
      </c>
      <c r="D84" s="188">
        <f>IF('Datos de Indicador'!O87="No dato","x",ROUND(IF('Datos de Indicador'!O87&gt;D$302,0,IF('Datos de Indicador'!O87&lt;$D$301,10,(D$302-'Datos de Indicador'!O87)/(D$302-D$301)*10)),1))</f>
        <v>8.1</v>
      </c>
      <c r="E84" s="188">
        <f>IF('Datos de Indicador'!P87="No dato","x",ROUND(IF('Datos de Indicador'!P87&gt;E$302,10,IF('Datos de Indicador'!P87&lt;$E$301,0,10-(E$302-'Datos de Indicador'!P87)/(E$302-E$301)*10)),1))</f>
        <v>9.1</v>
      </c>
      <c r="F84" s="189">
        <f t="shared" si="8"/>
        <v>8.6999999999999993</v>
      </c>
      <c r="G84" s="188">
        <f>IF('Datos de Indicador'!Q87="No dato","x",ROUND(IF('Datos de Indicador'!Q87&gt;G$302,0,IF('Datos de Indicador'!Q87&lt;$G$301,10,(G$302-'Datos de Indicador'!Q87)/(G$302-G$301)*10)),1))</f>
        <v>8.5</v>
      </c>
      <c r="H84" s="188">
        <f>IF('Datos de Indicador'!R87="No dato","x",ROUND(IF('Datos de Indicador'!R87&gt;H$302,10,IF('Datos de Indicador'!R87&lt;$E$301,0,10-(H$302-'Datos de Indicador'!R87)/(H$302-H$301)*10)),1))</f>
        <v>9.1999999999999993</v>
      </c>
      <c r="I84" s="188" t="str">
        <f>IF('Datos de Indicador'!S87="No dato","x",ROUND(IF('Datos de Indicador'!S87&gt;I$302,10,IF('Datos de Indicador'!S87&lt;$I$301,0,10-(I$302-'Datos de Indicador'!S87)/(I$302-I$301)*10)),1))</f>
        <v>x</v>
      </c>
      <c r="J84" s="189">
        <f t="shared" si="9"/>
        <v>8.9</v>
      </c>
      <c r="K84" s="188">
        <f>IF('Datos de Indicador'!T87="No dato","x",ROUND(IF('Datos de Indicador'!T87&gt;K$302,10,IF('Datos de Indicador'!T87&lt;$K$301,0,10-(K$302-'Datos de Indicador'!T87)/(K$302-K$301)*10)),1))</f>
        <v>5.0999999999999996</v>
      </c>
      <c r="L84" s="188">
        <f>IF('Datos de Indicador'!U87="No dato","x",ROUND(IF('Datos de Indicador'!U87&gt;L$302,10,IF('Datos de Indicador'!U87&lt;$L$301,0,10-(L$302-'Datos de Indicador'!U87)/(L$302-L$301)*10)),1))</f>
        <v>8.1</v>
      </c>
      <c r="M84" s="189">
        <f t="shared" si="10"/>
        <v>6.9</v>
      </c>
      <c r="N84" s="189">
        <f>'Datos de Indicador'!AG87</f>
        <v>6</v>
      </c>
      <c r="O84" s="190">
        <f t="shared" si="11"/>
        <v>7.6</v>
      </c>
      <c r="P84" s="191">
        <f>IF('Datos de Indicador'!V87="No dato","x",IF('Datos de Indicador'!AY87="No dato","x", 'Datos de Indicador'!V87/'Datos de Indicador'!AY87))</f>
        <v>4.9930097862991808E-3</v>
      </c>
      <c r="Q84" s="188">
        <f t="shared" si="12"/>
        <v>3.3</v>
      </c>
      <c r="R84" s="264">
        <f>IF('Datos de Indicador'!V87="No dato","x",ROUND(IF('Datos de Indicador'!V87&gt;R$302,10,IF('Datos de Indicador'!V87&lt;$R$301,0,10-(R$302-'Datos de Indicador'!V87)/(R$302-R$301)*10)),1))</f>
        <v>0.6</v>
      </c>
      <c r="S84" s="189">
        <f t="shared" si="13"/>
        <v>2.1</v>
      </c>
      <c r="T84" s="188">
        <f>IF('Datos de Indicador'!W87="No dato","x",ROUND(IF('Datos de Indicador'!W87&gt;T$302,10,IF('Datos de Indicador'!W87&lt;$T$301,0,10-(T$302-'Datos de Indicador'!W87)/(T$302-T$301)*10)),1))</f>
        <v>10</v>
      </c>
      <c r="U84" s="188">
        <f>IF('Datos de Indicador'!X87="No dato","x",ROUND(IF('Datos de Indicador'!X87&gt;U$302,10,IF('Datos de Indicador'!X87&lt;$U$301,0,10-(U$302-'Datos de Indicador'!X87)/(U$302-U$301)*10)),1))</f>
        <v>9.8000000000000007</v>
      </c>
      <c r="V84" s="188">
        <f>IF('Datos de Indicador'!Y87="No dato","x",ROUND(IF('Datos de Indicador'!Y87&gt;V$302,10,IF('Datos de Indicador'!Y87&lt;$V$301,0,10-(V$302-'Datos de Indicador'!Y87)/(V$302-V$301)*10)),1))</f>
        <v>1.6</v>
      </c>
      <c r="W84" s="188">
        <f>IF('Datos de Indicador'!Z87="No dato","x",ROUND(IF('Datos de Indicador'!Z87&gt;W$302,10,IF('Datos de Indicador'!Z87&lt;$W$301,0,(W$302-'Datos de Indicador'!Z87)/(W$302-W$301)*10)),1))</f>
        <v>7.5</v>
      </c>
      <c r="X84" s="317">
        <f>IF('Datos de Indicador'!AA87="No dato","x",ROUND(IF('Datos de Indicador'!AA87&gt;X$302,10,IF('Datos de Indicador'!AA87&lt;$X$301,0,10-(X$302-'Datos de Indicador'!AA87)/(X$302-X$301)*10)),1))</f>
        <v>10</v>
      </c>
      <c r="Y84" s="296">
        <f t="shared" si="15"/>
        <v>7.8</v>
      </c>
      <c r="Z84" s="192">
        <f t="shared" si="14"/>
        <v>5.6</v>
      </c>
      <c r="AB84" s="250"/>
      <c r="AC84" s="95"/>
      <c r="AD84" s="95"/>
    </row>
    <row r="85" spans="1:30">
      <c r="A85" s="48" t="s">
        <v>186</v>
      </c>
      <c r="B85" s="46" t="s">
        <v>194</v>
      </c>
      <c r="C85" s="160">
        <v>609</v>
      </c>
      <c r="D85" s="188">
        <f>IF('Datos de Indicador'!O88="No dato","x",ROUND(IF('Datos de Indicador'!O88&gt;D$302,0,IF('Datos de Indicador'!O88&lt;$D$301,10,(D$302-'Datos de Indicador'!O88)/(D$302-D$301)*10)),1))</f>
        <v>7.2</v>
      </c>
      <c r="E85" s="188">
        <f>IF('Datos de Indicador'!P88="No dato","x",ROUND(IF('Datos de Indicador'!P88&gt;E$302,10,IF('Datos de Indicador'!P88&lt;$E$301,0,10-(E$302-'Datos de Indicador'!P88)/(E$302-E$301)*10)),1))</f>
        <v>8.5</v>
      </c>
      <c r="F85" s="189">
        <f t="shared" si="8"/>
        <v>7.9</v>
      </c>
      <c r="G85" s="188">
        <f>IF('Datos de Indicador'!Q88="No dato","x",ROUND(IF('Datos de Indicador'!Q88&gt;G$302,0,IF('Datos de Indicador'!Q88&lt;$G$301,10,(G$302-'Datos de Indicador'!Q88)/(G$302-G$301)*10)),1))</f>
        <v>7.8</v>
      </c>
      <c r="H85" s="188">
        <f>IF('Datos de Indicador'!R88="No dato","x",ROUND(IF('Datos de Indicador'!R88&gt;H$302,10,IF('Datos de Indicador'!R88&lt;$E$301,0,10-(H$302-'Datos de Indicador'!R88)/(H$302-H$301)*10)),1))</f>
        <v>9.3000000000000007</v>
      </c>
      <c r="I85" s="188">
        <f>IF('Datos de Indicador'!S88="No dato","x",ROUND(IF('Datos de Indicador'!S88&gt;I$302,10,IF('Datos de Indicador'!S88&lt;$I$301,0,10-(I$302-'Datos de Indicador'!S88)/(I$302-I$301)*10)),1))</f>
        <v>10</v>
      </c>
      <c r="J85" s="189">
        <f t="shared" si="9"/>
        <v>9</v>
      </c>
      <c r="K85" s="188">
        <f>IF('Datos de Indicador'!T88="No dato","x",ROUND(IF('Datos de Indicador'!T88&gt;K$302,10,IF('Datos de Indicador'!T88&lt;$K$301,0,10-(K$302-'Datos de Indicador'!T88)/(K$302-K$301)*10)),1))</f>
        <v>4.5</v>
      </c>
      <c r="L85" s="188">
        <f>IF('Datos de Indicador'!U88="No dato","x",ROUND(IF('Datos de Indicador'!U88&gt;L$302,10,IF('Datos de Indicador'!U88&lt;$L$301,0,10-(L$302-'Datos de Indicador'!U88)/(L$302-L$301)*10)),1))</f>
        <v>8.4</v>
      </c>
      <c r="M85" s="189">
        <f t="shared" si="10"/>
        <v>6.9</v>
      </c>
      <c r="N85" s="189">
        <f>'Datos de Indicador'!AG88</f>
        <v>10</v>
      </c>
      <c r="O85" s="190">
        <f t="shared" si="11"/>
        <v>8.5</v>
      </c>
      <c r="P85" s="191">
        <f>IF('Datos de Indicador'!V88="No dato","x",IF('Datos de Indicador'!AY88="No dato","x", 'Datos de Indicador'!V88/'Datos de Indicador'!AY88))</f>
        <v>3.2026889903602231E-3</v>
      </c>
      <c r="Q85" s="188">
        <f t="shared" si="12"/>
        <v>2.1</v>
      </c>
      <c r="R85" s="264">
        <f>IF('Datos de Indicador'!V88="No dato","x",ROUND(IF('Datos de Indicador'!V88&gt;R$302,10,IF('Datos de Indicador'!V88&lt;$R$301,0,10-(R$302-'Datos de Indicador'!V88)/(R$302-R$301)*10)),1))</f>
        <v>2.5</v>
      </c>
      <c r="S85" s="189">
        <f t="shared" si="13"/>
        <v>2.2999999999999998</v>
      </c>
      <c r="T85" s="188">
        <f>IF('Datos de Indicador'!W88="No dato","x",ROUND(IF('Datos de Indicador'!W88&gt;T$302,10,IF('Datos de Indicador'!W88&lt;$T$301,0,10-(T$302-'Datos de Indicador'!W88)/(T$302-T$301)*10)),1))</f>
        <v>4.0999999999999996</v>
      </c>
      <c r="U85" s="188">
        <f>IF('Datos de Indicador'!X88="No dato","x",ROUND(IF('Datos de Indicador'!X88&gt;U$302,10,IF('Datos de Indicador'!X88&lt;$U$301,0,10-(U$302-'Datos de Indicador'!X88)/(U$302-U$301)*10)),1))</f>
        <v>8.9</v>
      </c>
      <c r="V85" s="188">
        <f>IF('Datos de Indicador'!Y88="No dato","x",ROUND(IF('Datos de Indicador'!Y88&gt;V$302,10,IF('Datos de Indicador'!Y88&lt;$V$301,0,10-(V$302-'Datos de Indicador'!Y88)/(V$302-V$301)*10)),1))</f>
        <v>1.2</v>
      </c>
      <c r="W85" s="188">
        <f>IF('Datos de Indicador'!Z88="No dato","x",ROUND(IF('Datos de Indicador'!Z88&gt;W$302,10,IF('Datos de Indicador'!Z88&lt;$W$301,0,(W$302-'Datos de Indicador'!Z88)/(W$302-W$301)*10)),1))</f>
        <v>5</v>
      </c>
      <c r="X85" s="317">
        <f>IF('Datos de Indicador'!AA88="No dato","x",ROUND(IF('Datos de Indicador'!AA88&gt;X$302,10,IF('Datos de Indicador'!AA88&lt;$X$301,0,10-(X$302-'Datos de Indicador'!AA88)/(X$302-X$301)*10)),1))</f>
        <v>3.2</v>
      </c>
      <c r="Y85" s="296">
        <f t="shared" si="15"/>
        <v>4.5</v>
      </c>
      <c r="Z85" s="192">
        <f t="shared" si="14"/>
        <v>3.5</v>
      </c>
      <c r="AB85" s="250"/>
      <c r="AC85" s="95"/>
      <c r="AD85" s="95"/>
    </row>
    <row r="86" spans="1:30">
      <c r="A86" s="48" t="s">
        <v>186</v>
      </c>
      <c r="B86" s="46" t="s">
        <v>195</v>
      </c>
      <c r="C86" s="160">
        <v>610</v>
      </c>
      <c r="D86" s="188">
        <f>IF('Datos de Indicador'!O89="No dato","x",ROUND(IF('Datos de Indicador'!O89&gt;D$302,0,IF('Datos de Indicador'!O89&lt;$D$301,10,(D$302-'Datos de Indicador'!O89)/(D$302-D$301)*10)),1))</f>
        <v>7.3</v>
      </c>
      <c r="E86" s="188">
        <f>IF('Datos de Indicador'!P89="No dato","x",ROUND(IF('Datos de Indicador'!P89&gt;E$302,10,IF('Datos de Indicador'!P89&lt;$E$301,0,10-(E$302-'Datos de Indicador'!P89)/(E$302-E$301)*10)),1))</f>
        <v>8.6</v>
      </c>
      <c r="F86" s="189">
        <f t="shared" si="8"/>
        <v>8</v>
      </c>
      <c r="G86" s="188">
        <f>IF('Datos de Indicador'!Q89="No dato","x",ROUND(IF('Datos de Indicador'!Q89&gt;G$302,0,IF('Datos de Indicador'!Q89&lt;$G$301,10,(G$302-'Datos de Indicador'!Q89)/(G$302-G$301)*10)),1))</f>
        <v>7</v>
      </c>
      <c r="H86" s="188">
        <f>IF('Datos de Indicador'!R89="No dato","x",ROUND(IF('Datos de Indicador'!R89&gt;H$302,10,IF('Datos de Indicador'!R89&lt;$E$301,0,10-(H$302-'Datos de Indicador'!R89)/(H$302-H$301)*10)),1))</f>
        <v>10</v>
      </c>
      <c r="I86" s="188">
        <f>IF('Datos de Indicador'!S89="No dato","x",ROUND(IF('Datos de Indicador'!S89&gt;I$302,10,IF('Datos de Indicador'!S89&lt;$I$301,0,10-(I$302-'Datos de Indicador'!S89)/(I$302-I$301)*10)),1))</f>
        <v>8.1999999999999993</v>
      </c>
      <c r="J86" s="189">
        <f t="shared" si="9"/>
        <v>8.4</v>
      </c>
      <c r="K86" s="188">
        <f>IF('Datos de Indicador'!T89="No dato","x",ROUND(IF('Datos de Indicador'!T89&gt;K$302,10,IF('Datos de Indicador'!T89&lt;$K$301,0,10-(K$302-'Datos de Indicador'!T89)/(K$302-K$301)*10)),1))</f>
        <v>4.9000000000000004</v>
      </c>
      <c r="L86" s="188">
        <f>IF('Datos de Indicador'!U89="No dato","x",ROUND(IF('Datos de Indicador'!U89&gt;L$302,10,IF('Datos de Indicador'!U89&lt;$L$301,0,10-(L$302-'Datos de Indicador'!U89)/(L$302-L$301)*10)),1))</f>
        <v>8.4</v>
      </c>
      <c r="M86" s="189">
        <f t="shared" si="10"/>
        <v>7</v>
      </c>
      <c r="N86" s="189">
        <f>'Datos de Indicador'!AG89</f>
        <v>6</v>
      </c>
      <c r="O86" s="190">
        <f t="shared" si="11"/>
        <v>7.4</v>
      </c>
      <c r="P86" s="191">
        <f>IF('Datos de Indicador'!V89="No dato","x",IF('Datos de Indicador'!AY89="No dato","x", 'Datos de Indicador'!V89/'Datos de Indicador'!AY89))</f>
        <v>3.929378835181397E-3</v>
      </c>
      <c r="Q86" s="188">
        <f t="shared" si="12"/>
        <v>2.6</v>
      </c>
      <c r="R86" s="264">
        <f>IF('Datos de Indicador'!V89="No dato","x",ROUND(IF('Datos de Indicador'!V89&gt;R$302,10,IF('Datos de Indicador'!V89&lt;$R$301,0,10-(R$302-'Datos de Indicador'!V89)/(R$302-R$301)*10)),1))</f>
        <v>1.8</v>
      </c>
      <c r="S86" s="189">
        <f t="shared" si="13"/>
        <v>2.2000000000000002</v>
      </c>
      <c r="T86" s="188">
        <f>IF('Datos de Indicador'!W89="No dato","x",ROUND(IF('Datos de Indicador'!W89&gt;T$302,10,IF('Datos de Indicador'!W89&lt;$T$301,0,10-(T$302-'Datos de Indicador'!W89)/(T$302-T$301)*10)),1))</f>
        <v>7.1</v>
      </c>
      <c r="U86" s="188">
        <f>IF('Datos de Indicador'!X89="No dato","x",ROUND(IF('Datos de Indicador'!X89&gt;U$302,10,IF('Datos de Indicador'!X89&lt;$U$301,0,10-(U$302-'Datos de Indicador'!X89)/(U$302-U$301)*10)),1))</f>
        <v>8.6</v>
      </c>
      <c r="V86" s="188">
        <f>IF('Datos de Indicador'!Y89="No dato","x",ROUND(IF('Datos de Indicador'!Y89&gt;V$302,10,IF('Datos de Indicador'!Y89&lt;$V$301,0,10-(V$302-'Datos de Indicador'!Y89)/(V$302-V$301)*10)),1))</f>
        <v>3</v>
      </c>
      <c r="W86" s="188">
        <f>IF('Datos de Indicador'!Z89="No dato","x",ROUND(IF('Datos de Indicador'!Z89&gt;W$302,10,IF('Datos de Indicador'!Z89&lt;$W$301,0,(W$302-'Datos de Indicador'!Z89)/(W$302-W$301)*10)),1))</f>
        <v>5</v>
      </c>
      <c r="X86" s="317">
        <f>IF('Datos de Indicador'!AA89="No dato","x",ROUND(IF('Datos de Indicador'!AA89&gt;X$302,10,IF('Datos de Indicador'!AA89&lt;$X$301,0,10-(X$302-'Datos de Indicador'!AA89)/(X$302-X$301)*10)),1))</f>
        <v>10</v>
      </c>
      <c r="Y86" s="296">
        <f t="shared" si="15"/>
        <v>6.7</v>
      </c>
      <c r="Z86" s="192">
        <f t="shared" si="14"/>
        <v>4.8</v>
      </c>
      <c r="AB86" s="250"/>
      <c r="AC86" s="95"/>
      <c r="AD86" s="95"/>
    </row>
    <row r="87" spans="1:30">
      <c r="A87" s="48" t="s">
        <v>186</v>
      </c>
      <c r="B87" s="46" t="s">
        <v>196</v>
      </c>
      <c r="C87" s="160">
        <v>611</v>
      </c>
      <c r="D87" s="188">
        <f>IF('Datos de Indicador'!O90="No dato","x",ROUND(IF('Datos de Indicador'!O90&gt;D$302,0,IF('Datos de Indicador'!O90&lt;$D$301,10,(D$302-'Datos de Indicador'!O90)/(D$302-D$301)*10)),1))</f>
        <v>6.9</v>
      </c>
      <c r="E87" s="188">
        <f>IF('Datos de Indicador'!P90="No dato","x",ROUND(IF('Datos de Indicador'!P90&gt;E$302,10,IF('Datos de Indicador'!P90&lt;$E$301,0,10-(E$302-'Datos de Indicador'!P90)/(E$302-E$301)*10)),1))</f>
        <v>6.9</v>
      </c>
      <c r="F87" s="189">
        <f t="shared" si="8"/>
        <v>6.9</v>
      </c>
      <c r="G87" s="188">
        <f>IF('Datos de Indicador'!Q90="No dato","x",ROUND(IF('Datos de Indicador'!Q90&gt;G$302,0,IF('Datos de Indicador'!Q90&lt;$G$301,10,(G$302-'Datos de Indicador'!Q90)/(G$302-G$301)*10)),1))</f>
        <v>7.8</v>
      </c>
      <c r="H87" s="188">
        <f>IF('Datos de Indicador'!R90="No dato","x",ROUND(IF('Datos de Indicador'!R90&gt;H$302,10,IF('Datos de Indicador'!R90&lt;$E$301,0,10-(H$302-'Datos de Indicador'!R90)/(H$302-H$301)*10)),1))</f>
        <v>9.3000000000000007</v>
      </c>
      <c r="I87" s="188">
        <f>IF('Datos de Indicador'!S90="No dato","x",ROUND(IF('Datos de Indicador'!S90&gt;I$302,10,IF('Datos de Indicador'!S90&lt;$I$301,0,10-(I$302-'Datos de Indicador'!S90)/(I$302-I$301)*10)),1))</f>
        <v>7</v>
      </c>
      <c r="J87" s="189">
        <f t="shared" si="9"/>
        <v>8</v>
      </c>
      <c r="K87" s="188">
        <f>IF('Datos de Indicador'!T90="No dato","x",ROUND(IF('Datos de Indicador'!T90&gt;K$302,10,IF('Datos de Indicador'!T90&lt;$K$301,0,10-(K$302-'Datos de Indicador'!T90)/(K$302-K$301)*10)),1))</f>
        <v>4.5999999999999996</v>
      </c>
      <c r="L87" s="188">
        <f>IF('Datos de Indicador'!U90="No dato","x",ROUND(IF('Datos de Indicador'!U90&gt;L$302,10,IF('Datos de Indicador'!U90&lt;$L$301,0,10-(L$302-'Datos de Indicador'!U90)/(L$302-L$301)*10)),1))</f>
        <v>8.1</v>
      </c>
      <c r="M87" s="189">
        <f t="shared" si="10"/>
        <v>6.7</v>
      </c>
      <c r="N87" s="189">
        <f>'Datos de Indicador'!AG90</f>
        <v>10</v>
      </c>
      <c r="O87" s="190">
        <f t="shared" si="11"/>
        <v>7.9</v>
      </c>
      <c r="P87" s="191">
        <f>IF('Datos de Indicador'!V90="No dato","x",IF('Datos de Indicador'!AY90="No dato","x", 'Datos de Indicador'!V90/'Datos de Indicador'!AY90))</f>
        <v>6.784881784881785E-3</v>
      </c>
      <c r="Q87" s="188">
        <f t="shared" si="12"/>
        <v>4.5</v>
      </c>
      <c r="R87" s="264">
        <f>IF('Datos de Indicador'!V90="No dato","x",ROUND(IF('Datos de Indicador'!V90&gt;R$302,10,IF('Datos de Indicador'!V90&lt;$R$301,0,10-(R$302-'Datos de Indicador'!V90)/(R$302-R$301)*10)),1))</f>
        <v>4.0999999999999996</v>
      </c>
      <c r="S87" s="189">
        <f t="shared" si="13"/>
        <v>4.3</v>
      </c>
      <c r="T87" s="188">
        <f>IF('Datos de Indicador'!W90="No dato","x",ROUND(IF('Datos de Indicador'!W90&gt;T$302,10,IF('Datos de Indicador'!W90&lt;$T$301,0,10-(T$302-'Datos de Indicador'!W90)/(T$302-T$301)*10)),1))</f>
        <v>7.4</v>
      </c>
      <c r="U87" s="188">
        <f>IF('Datos de Indicador'!X90="No dato","x",ROUND(IF('Datos de Indicador'!X90&gt;U$302,10,IF('Datos de Indicador'!X90&lt;$U$301,0,10-(U$302-'Datos de Indicador'!X90)/(U$302-U$301)*10)),1))</f>
        <v>8.1</v>
      </c>
      <c r="V87" s="188">
        <f>IF('Datos de Indicador'!Y90="No dato","x",ROUND(IF('Datos de Indicador'!Y90&gt;V$302,10,IF('Datos de Indicador'!Y90&lt;$V$301,0,10-(V$302-'Datos de Indicador'!Y90)/(V$302-V$301)*10)),1))</f>
        <v>1.3</v>
      </c>
      <c r="W87" s="188">
        <f>IF('Datos de Indicador'!Z90="No dato","x",ROUND(IF('Datos de Indicador'!Z90&gt;W$302,10,IF('Datos de Indicador'!Z90&lt;$W$301,0,(W$302-'Datos de Indicador'!Z90)/(W$302-W$301)*10)),1))</f>
        <v>5</v>
      </c>
      <c r="X87" s="317">
        <f>IF('Datos de Indicador'!AA90="No dato","x",ROUND(IF('Datos de Indicador'!AA90&gt;X$302,10,IF('Datos de Indicador'!AA90&lt;$X$301,0,10-(X$302-'Datos de Indicador'!AA90)/(X$302-X$301)*10)),1))</f>
        <v>6.2</v>
      </c>
      <c r="Y87" s="296">
        <f t="shared" si="15"/>
        <v>5.6</v>
      </c>
      <c r="Z87" s="192">
        <f t="shared" si="14"/>
        <v>5</v>
      </c>
      <c r="AB87" s="250"/>
      <c r="AC87" s="95"/>
      <c r="AD87" s="95"/>
    </row>
    <row r="88" spans="1:30">
      <c r="A88" s="48" t="s">
        <v>186</v>
      </c>
      <c r="B88" s="46" t="s">
        <v>197</v>
      </c>
      <c r="C88" s="160">
        <v>612</v>
      </c>
      <c r="D88" s="188">
        <f>IF('Datos de Indicador'!O91="No dato","x",ROUND(IF('Datos de Indicador'!O91&gt;D$302,0,IF('Datos de Indicador'!O91&lt;$D$301,10,(D$302-'Datos de Indicador'!O91)/(D$302-D$301)*10)),1))</f>
        <v>6.8</v>
      </c>
      <c r="E88" s="188">
        <f>IF('Datos de Indicador'!P91="No dato","x",ROUND(IF('Datos de Indicador'!P91&gt;E$302,10,IF('Datos de Indicador'!P91&lt;$E$301,0,10-(E$302-'Datos de Indicador'!P91)/(E$302-E$301)*10)),1))</f>
        <v>8.4</v>
      </c>
      <c r="F88" s="189">
        <f t="shared" si="8"/>
        <v>7.7</v>
      </c>
      <c r="G88" s="188">
        <f>IF('Datos de Indicador'!Q91="No dato","x",ROUND(IF('Datos de Indicador'!Q91&gt;G$302,0,IF('Datos de Indicador'!Q91&lt;$G$301,10,(G$302-'Datos de Indicador'!Q91)/(G$302-G$301)*10)),1))</f>
        <v>7.5</v>
      </c>
      <c r="H88" s="188">
        <f>IF('Datos de Indicador'!R91="No dato","x",ROUND(IF('Datos de Indicador'!R91&gt;H$302,10,IF('Datos de Indicador'!R91&lt;$E$301,0,10-(H$302-'Datos de Indicador'!R91)/(H$302-H$301)*10)),1))</f>
        <v>10</v>
      </c>
      <c r="I88" s="188" t="str">
        <f>IF('Datos de Indicador'!S91="No dato","x",ROUND(IF('Datos de Indicador'!S91&gt;I$302,10,IF('Datos de Indicador'!S91&lt;$I$301,0,10-(I$302-'Datos de Indicador'!S91)/(I$302-I$301)*10)),1))</f>
        <v>x</v>
      </c>
      <c r="J88" s="189">
        <f t="shared" si="9"/>
        <v>8.8000000000000007</v>
      </c>
      <c r="K88" s="188">
        <f>IF('Datos de Indicador'!T91="No dato","x",ROUND(IF('Datos de Indicador'!T91&gt;K$302,10,IF('Datos de Indicador'!T91&lt;$K$301,0,10-(K$302-'Datos de Indicador'!T91)/(K$302-K$301)*10)),1))</f>
        <v>2.8</v>
      </c>
      <c r="L88" s="188">
        <f>IF('Datos de Indicador'!U91="No dato","x",ROUND(IF('Datos de Indicador'!U91&gt;L$302,10,IF('Datos de Indicador'!U91&lt;$L$301,0,10-(L$302-'Datos de Indicador'!U91)/(L$302-L$301)*10)),1))</f>
        <v>9</v>
      </c>
      <c r="M88" s="189">
        <f t="shared" si="10"/>
        <v>6.9</v>
      </c>
      <c r="N88" s="189">
        <f>'Datos de Indicador'!AG91</f>
        <v>10</v>
      </c>
      <c r="O88" s="190">
        <f t="shared" si="11"/>
        <v>8.4</v>
      </c>
      <c r="P88" s="191">
        <f>IF('Datos de Indicador'!V91="No dato","x",IF('Datos de Indicador'!AY91="No dato","x", 'Datos de Indicador'!V91/'Datos de Indicador'!AY91))</f>
        <v>7.1389346512904994E-3</v>
      </c>
      <c r="Q88" s="188">
        <f t="shared" si="12"/>
        <v>4.8</v>
      </c>
      <c r="R88" s="264">
        <f>IF('Datos de Indicador'!V91="No dato","x",ROUND(IF('Datos de Indicador'!V91&gt;R$302,10,IF('Datos de Indicador'!V91&lt;$R$301,0,10-(R$302-'Datos de Indicador'!V91)/(R$302-R$301)*10)),1))</f>
        <v>1</v>
      </c>
      <c r="S88" s="189">
        <f t="shared" si="13"/>
        <v>3.1</v>
      </c>
      <c r="T88" s="188">
        <f>IF('Datos de Indicador'!W91="No dato","x",ROUND(IF('Datos de Indicador'!W91&gt;T$302,10,IF('Datos de Indicador'!W91&lt;$T$301,0,10-(T$302-'Datos de Indicador'!W91)/(T$302-T$301)*10)),1))</f>
        <v>4.5</v>
      </c>
      <c r="U88" s="188">
        <f>IF('Datos de Indicador'!X91="No dato","x",ROUND(IF('Datos de Indicador'!X91&gt;U$302,10,IF('Datos de Indicador'!X91&lt;$U$301,0,10-(U$302-'Datos de Indicador'!X91)/(U$302-U$301)*10)),1))</f>
        <v>7.2</v>
      </c>
      <c r="V88" s="188">
        <f>IF('Datos de Indicador'!Y91="No dato","x",ROUND(IF('Datos de Indicador'!Y91&gt;V$302,10,IF('Datos de Indicador'!Y91&lt;$V$301,0,10-(V$302-'Datos de Indicador'!Y91)/(V$302-V$301)*10)),1))</f>
        <v>0.3</v>
      </c>
      <c r="W88" s="188">
        <f>IF('Datos de Indicador'!Z91="No dato","x",ROUND(IF('Datos de Indicador'!Z91&gt;W$302,10,IF('Datos de Indicador'!Z91&lt;$W$301,0,(W$302-'Datos de Indicador'!Z91)/(W$302-W$301)*10)),1))</f>
        <v>5</v>
      </c>
      <c r="X88" s="317">
        <f>IF('Datos de Indicador'!AA91="No dato","x",ROUND(IF('Datos de Indicador'!AA91&gt;X$302,10,IF('Datos de Indicador'!AA91&lt;$X$301,0,10-(X$302-'Datos de Indicador'!AA91)/(X$302-X$301)*10)),1))</f>
        <v>10</v>
      </c>
      <c r="Y88" s="296">
        <f t="shared" si="15"/>
        <v>5.4</v>
      </c>
      <c r="Z88" s="192">
        <f t="shared" si="14"/>
        <v>4.3</v>
      </c>
      <c r="AB88" s="250"/>
      <c r="AC88" s="95"/>
      <c r="AD88" s="95"/>
    </row>
    <row r="89" spans="1:30">
      <c r="A89" s="48" t="s">
        <v>186</v>
      </c>
      <c r="B89" s="46" t="s">
        <v>198</v>
      </c>
      <c r="C89" s="160">
        <v>613</v>
      </c>
      <c r="D89" s="188">
        <f>IF('Datos de Indicador'!O92="No dato","x",ROUND(IF('Datos de Indicador'!O92&gt;D$302,0,IF('Datos de Indicador'!O92&lt;$D$301,10,(D$302-'Datos de Indicador'!O92)/(D$302-D$301)*10)),1))</f>
        <v>7.1</v>
      </c>
      <c r="E89" s="188">
        <f>IF('Datos de Indicador'!P92="No dato","x",ROUND(IF('Datos de Indicador'!P92&gt;E$302,10,IF('Datos de Indicador'!P92&lt;$E$301,0,10-(E$302-'Datos de Indicador'!P92)/(E$302-E$301)*10)),1))</f>
        <v>8.9</v>
      </c>
      <c r="F89" s="189">
        <f t="shared" si="8"/>
        <v>8.1</v>
      </c>
      <c r="G89" s="188">
        <f>IF('Datos de Indicador'!Q92="No dato","x",ROUND(IF('Datos de Indicador'!Q92&gt;G$302,0,IF('Datos de Indicador'!Q92&lt;$G$301,10,(G$302-'Datos de Indicador'!Q92)/(G$302-G$301)*10)),1))</f>
        <v>8.5</v>
      </c>
      <c r="H89" s="188">
        <f>IF('Datos de Indicador'!R92="No dato","x",ROUND(IF('Datos de Indicador'!R92&gt;H$302,10,IF('Datos de Indicador'!R92&lt;$E$301,0,10-(H$302-'Datos de Indicador'!R92)/(H$302-H$301)*10)),1))</f>
        <v>10</v>
      </c>
      <c r="I89" s="188" t="str">
        <f>IF('Datos de Indicador'!S92="No dato","x",ROUND(IF('Datos de Indicador'!S92&gt;I$302,10,IF('Datos de Indicador'!S92&lt;$I$301,0,10-(I$302-'Datos de Indicador'!S92)/(I$302-I$301)*10)),1))</f>
        <v>x</v>
      </c>
      <c r="J89" s="189">
        <f t="shared" si="9"/>
        <v>9.3000000000000007</v>
      </c>
      <c r="K89" s="188">
        <f>IF('Datos de Indicador'!T92="No dato","x",ROUND(IF('Datos de Indicador'!T92&gt;K$302,10,IF('Datos de Indicador'!T92&lt;$K$301,0,10-(K$302-'Datos de Indicador'!T92)/(K$302-K$301)*10)),1))</f>
        <v>5.5</v>
      </c>
      <c r="L89" s="188">
        <f>IF('Datos de Indicador'!U92="No dato","x",ROUND(IF('Datos de Indicador'!U92&gt;L$302,10,IF('Datos de Indicador'!U92&lt;$L$301,0,10-(L$302-'Datos de Indicador'!U92)/(L$302-L$301)*10)),1))</f>
        <v>7.8</v>
      </c>
      <c r="M89" s="189">
        <f t="shared" si="10"/>
        <v>6.8</v>
      </c>
      <c r="N89" s="189">
        <f>'Datos de Indicador'!AG92</f>
        <v>10</v>
      </c>
      <c r="O89" s="190">
        <f t="shared" si="11"/>
        <v>8.6</v>
      </c>
      <c r="P89" s="191">
        <f>IF('Datos de Indicador'!V92="No dato","x",IF('Datos de Indicador'!AY92="No dato","x", 'Datos de Indicador'!V92/'Datos de Indicador'!AY92))</f>
        <v>2.3904382470119521E-3</v>
      </c>
      <c r="Q89" s="188">
        <f t="shared" si="12"/>
        <v>1.6</v>
      </c>
      <c r="R89" s="264">
        <f>IF('Datos de Indicador'!V92="No dato","x",ROUND(IF('Datos de Indicador'!V92&gt;R$302,10,IF('Datos de Indicador'!V92&lt;$R$301,0,10-(R$302-'Datos de Indicador'!V92)/(R$302-R$301)*10)),1))</f>
        <v>0.2</v>
      </c>
      <c r="S89" s="189">
        <f t="shared" si="13"/>
        <v>0.9</v>
      </c>
      <c r="T89" s="188">
        <f>IF('Datos de Indicador'!W92="No dato","x",ROUND(IF('Datos de Indicador'!W92&gt;T$302,10,IF('Datos de Indicador'!W92&lt;$T$301,0,10-(T$302-'Datos de Indicador'!W92)/(T$302-T$301)*10)),1))</f>
        <v>10</v>
      </c>
      <c r="U89" s="188">
        <f>IF('Datos de Indicador'!X92="No dato","x",ROUND(IF('Datos de Indicador'!X92&gt;U$302,10,IF('Datos de Indicador'!X92&lt;$U$301,0,10-(U$302-'Datos de Indicador'!X92)/(U$302-U$301)*10)),1))</f>
        <v>5</v>
      </c>
      <c r="V89" s="188" t="str">
        <f>IF('Datos de Indicador'!Y92="No dato","x",ROUND(IF('Datos de Indicador'!Y92&gt;V$302,10,IF('Datos de Indicador'!Y92&lt;$V$301,0,10-(V$302-'Datos de Indicador'!Y92)/(V$302-V$301)*10)),1))</f>
        <v>x</v>
      </c>
      <c r="W89" s="188">
        <f>IF('Datos de Indicador'!Z92="No dato","x",ROUND(IF('Datos de Indicador'!Z92&gt;W$302,10,IF('Datos de Indicador'!Z92&lt;$W$301,0,(W$302-'Datos de Indicador'!Z92)/(W$302-W$301)*10)),1))</f>
        <v>2.5</v>
      </c>
      <c r="X89" s="317">
        <f>IF('Datos de Indicador'!AA92="No dato","x",ROUND(IF('Datos de Indicador'!AA92&gt;X$302,10,IF('Datos de Indicador'!AA92&lt;$X$301,0,10-(X$302-'Datos de Indicador'!AA92)/(X$302-X$301)*10)),1))</f>
        <v>2.9</v>
      </c>
      <c r="Y89" s="296">
        <f t="shared" si="15"/>
        <v>5.0999999999999996</v>
      </c>
      <c r="Z89" s="192">
        <f t="shared" si="14"/>
        <v>3.3</v>
      </c>
      <c r="AB89" s="250"/>
      <c r="AC89" s="95"/>
      <c r="AD89" s="95"/>
    </row>
    <row r="90" spans="1:30">
      <c r="A90" s="48" t="s">
        <v>186</v>
      </c>
      <c r="B90" s="46" t="s">
        <v>176</v>
      </c>
      <c r="C90" s="160">
        <v>614</v>
      </c>
      <c r="D90" s="188">
        <f>IF('Datos de Indicador'!O93="No dato","x",ROUND(IF('Datos de Indicador'!O93&gt;D$302,0,IF('Datos de Indicador'!O93&lt;$D$301,10,(D$302-'Datos de Indicador'!O93)/(D$302-D$301)*10)),1))</f>
        <v>7.9</v>
      </c>
      <c r="E90" s="188">
        <f>IF('Datos de Indicador'!P93="No dato","x",ROUND(IF('Datos de Indicador'!P93&gt;E$302,10,IF('Datos de Indicador'!P93&lt;$E$301,0,10-(E$302-'Datos de Indicador'!P93)/(E$302-E$301)*10)),1))</f>
        <v>9.1</v>
      </c>
      <c r="F90" s="189">
        <f t="shared" si="8"/>
        <v>8.6</v>
      </c>
      <c r="G90" s="188">
        <f>IF('Datos de Indicador'!Q93="No dato","x",ROUND(IF('Datos de Indicador'!Q93&gt;G$302,0,IF('Datos de Indicador'!Q93&lt;$G$301,10,(G$302-'Datos de Indicador'!Q93)/(G$302-G$301)*10)),1))</f>
        <v>8.5</v>
      </c>
      <c r="H90" s="188">
        <f>IF('Datos de Indicador'!R93="No dato","x",ROUND(IF('Datos de Indicador'!R93&gt;H$302,10,IF('Datos de Indicador'!R93&lt;$E$301,0,10-(H$302-'Datos de Indicador'!R93)/(H$302-H$301)*10)),1))</f>
        <v>10</v>
      </c>
      <c r="I90" s="188" t="str">
        <f>IF('Datos de Indicador'!S93="No dato","x",ROUND(IF('Datos de Indicador'!S93&gt;I$302,10,IF('Datos de Indicador'!S93&lt;$I$301,0,10-(I$302-'Datos de Indicador'!S93)/(I$302-I$301)*10)),1))</f>
        <v>x</v>
      </c>
      <c r="J90" s="189">
        <f t="shared" si="9"/>
        <v>9.3000000000000007</v>
      </c>
      <c r="K90" s="188">
        <f>IF('Datos de Indicador'!T93="No dato","x",ROUND(IF('Datos de Indicador'!T93&gt;K$302,10,IF('Datos de Indicador'!T93&lt;$K$301,0,10-(K$302-'Datos de Indicador'!T93)/(K$302-K$301)*10)),1))</f>
        <v>7.4</v>
      </c>
      <c r="L90" s="188">
        <f>IF('Datos de Indicador'!U93="No dato","x",ROUND(IF('Datos de Indicador'!U93&gt;L$302,10,IF('Datos de Indicador'!U93&lt;$L$301,0,10-(L$302-'Datos de Indicador'!U93)/(L$302-L$301)*10)),1))</f>
        <v>8.1999999999999993</v>
      </c>
      <c r="M90" s="189">
        <f t="shared" si="10"/>
        <v>7.8</v>
      </c>
      <c r="N90" s="189">
        <f>'Datos de Indicador'!AG93</f>
        <v>10</v>
      </c>
      <c r="O90" s="190">
        <f t="shared" si="11"/>
        <v>8.9</v>
      </c>
      <c r="P90" s="191">
        <f>IF('Datos de Indicador'!V93="No dato","x",IF('Datos de Indicador'!AY93="No dato","x", 'Datos de Indicador'!V93/'Datos de Indicador'!AY93))</f>
        <v>5.2828527404798591E-3</v>
      </c>
      <c r="Q90" s="188">
        <f t="shared" si="12"/>
        <v>3.5</v>
      </c>
      <c r="R90" s="264">
        <f>IF('Datos de Indicador'!V93="No dato","x",ROUND(IF('Datos de Indicador'!V93&gt;R$302,10,IF('Datos de Indicador'!V93&lt;$R$301,0,10-(R$302-'Datos de Indicador'!V93)/(R$302-R$301)*10)),1))</f>
        <v>0.6</v>
      </c>
      <c r="S90" s="189">
        <f t="shared" si="13"/>
        <v>2.2000000000000002</v>
      </c>
      <c r="T90" s="188">
        <f>IF('Datos de Indicador'!W93="No dato","x",ROUND(IF('Datos de Indicador'!W93&gt;T$302,10,IF('Datos de Indicador'!W93&lt;$T$301,0,10-(T$302-'Datos de Indicador'!W93)/(T$302-T$301)*10)),1))</f>
        <v>3.7</v>
      </c>
      <c r="U90" s="188">
        <f>IF('Datos de Indicador'!X93="No dato","x",ROUND(IF('Datos de Indicador'!X93&gt;U$302,10,IF('Datos de Indicador'!X93&lt;$U$301,0,10-(U$302-'Datos de Indicador'!X93)/(U$302-U$301)*10)),1))</f>
        <v>8.1999999999999993</v>
      </c>
      <c r="V90" s="188">
        <f>IF('Datos de Indicador'!Y93="No dato","x",ROUND(IF('Datos de Indicador'!Y93&gt;V$302,10,IF('Datos de Indicador'!Y93&lt;$V$301,0,10-(V$302-'Datos de Indicador'!Y93)/(V$302-V$301)*10)),1))</f>
        <v>2.8</v>
      </c>
      <c r="W90" s="188">
        <f>IF('Datos de Indicador'!Z93="No dato","x",ROUND(IF('Datos de Indicador'!Z93&gt;W$302,10,IF('Datos de Indicador'!Z93&lt;$W$301,0,(W$302-'Datos de Indicador'!Z93)/(W$302-W$301)*10)),1))</f>
        <v>7.5</v>
      </c>
      <c r="X90" s="317">
        <f>IF('Datos de Indicador'!AA93="No dato","x",ROUND(IF('Datos de Indicador'!AA93&gt;X$302,10,IF('Datos de Indicador'!AA93&lt;$X$301,0,10-(X$302-'Datos de Indicador'!AA93)/(X$302-X$301)*10)),1))</f>
        <v>3.1</v>
      </c>
      <c r="Y90" s="296">
        <f t="shared" si="15"/>
        <v>5.0999999999999996</v>
      </c>
      <c r="Z90" s="192">
        <f t="shared" si="14"/>
        <v>3.8</v>
      </c>
      <c r="AB90" s="250"/>
      <c r="AC90" s="95"/>
      <c r="AD90" s="95"/>
    </row>
    <row r="91" spans="1:30">
      <c r="A91" s="48" t="s">
        <v>186</v>
      </c>
      <c r="B91" s="46" t="s">
        <v>199</v>
      </c>
      <c r="C91" s="160">
        <v>615</v>
      </c>
      <c r="D91" s="188">
        <f>IF('Datos de Indicador'!O94="No dato","x",ROUND(IF('Datos de Indicador'!O94&gt;D$302,0,IF('Datos de Indicador'!O94&lt;$D$301,10,(D$302-'Datos de Indicador'!O94)/(D$302-D$301)*10)),1))</f>
        <v>5.8</v>
      </c>
      <c r="E91" s="188">
        <f>IF('Datos de Indicador'!P94="No dato","x",ROUND(IF('Datos de Indicador'!P94&gt;E$302,10,IF('Datos de Indicador'!P94&lt;$E$301,0,10-(E$302-'Datos de Indicador'!P94)/(E$302-E$301)*10)),1))</f>
        <v>7.5</v>
      </c>
      <c r="F91" s="189">
        <f t="shared" si="8"/>
        <v>6.7</v>
      </c>
      <c r="G91" s="188">
        <f>IF('Datos de Indicador'!Q94="No dato","x",ROUND(IF('Datos de Indicador'!Q94&gt;G$302,0,IF('Datos de Indicador'!Q94&lt;$G$301,10,(G$302-'Datos de Indicador'!Q94)/(G$302-G$301)*10)),1))</f>
        <v>6</v>
      </c>
      <c r="H91" s="188">
        <f>IF('Datos de Indicador'!R94="No dato","x",ROUND(IF('Datos de Indicador'!R94&gt;H$302,10,IF('Datos de Indicador'!R94&lt;$E$301,0,10-(H$302-'Datos de Indicador'!R94)/(H$302-H$301)*10)),1))</f>
        <v>10</v>
      </c>
      <c r="I91" s="188">
        <f>IF('Datos de Indicador'!S94="No dato","x",ROUND(IF('Datos de Indicador'!S94&gt;I$302,10,IF('Datos de Indicador'!S94&lt;$I$301,0,10-(I$302-'Datos de Indicador'!S94)/(I$302-I$301)*10)),1))</f>
        <v>8.3000000000000007</v>
      </c>
      <c r="J91" s="189">
        <f t="shared" si="9"/>
        <v>8.1</v>
      </c>
      <c r="K91" s="188">
        <f>IF('Datos de Indicador'!T94="No dato","x",ROUND(IF('Datos de Indicador'!T94&gt;K$302,10,IF('Datos de Indicador'!T94&lt;$K$301,0,10-(K$302-'Datos de Indicador'!T94)/(K$302-K$301)*10)),1))</f>
        <v>4.3</v>
      </c>
      <c r="L91" s="188">
        <f>IF('Datos de Indicador'!U94="No dato","x",ROUND(IF('Datos de Indicador'!U94&gt;L$302,10,IF('Datos de Indicador'!U94&lt;$L$301,0,10-(L$302-'Datos de Indicador'!U94)/(L$302-L$301)*10)),1))</f>
        <v>8</v>
      </c>
      <c r="M91" s="189">
        <f t="shared" si="10"/>
        <v>6.5</v>
      </c>
      <c r="N91" s="189">
        <f>'Datos de Indicador'!AG94</f>
        <v>10</v>
      </c>
      <c r="O91" s="190">
        <f t="shared" si="11"/>
        <v>7.8</v>
      </c>
      <c r="P91" s="191">
        <f>IF('Datos de Indicador'!V94="No dato","x",IF('Datos de Indicador'!AY94="No dato","x", 'Datos de Indicador'!V94/'Datos de Indicador'!AY94))</f>
        <v>3.9143121486015231E-3</v>
      </c>
      <c r="Q91" s="188">
        <f t="shared" si="12"/>
        <v>2.6</v>
      </c>
      <c r="R91" s="264">
        <f>IF('Datos de Indicador'!V94="No dato","x",ROUND(IF('Datos de Indicador'!V94&gt;R$302,10,IF('Datos de Indicador'!V94&lt;$R$301,0,10-(R$302-'Datos de Indicador'!V94)/(R$302-R$301)*10)),1))</f>
        <v>2.7</v>
      </c>
      <c r="S91" s="189">
        <f t="shared" si="13"/>
        <v>2.7</v>
      </c>
      <c r="T91" s="188">
        <f>IF('Datos de Indicador'!W94="No dato","x",ROUND(IF('Datos de Indicador'!W94&gt;T$302,10,IF('Datos de Indicador'!W94&lt;$T$301,0,10-(T$302-'Datos de Indicador'!W94)/(T$302-T$301)*10)),1))</f>
        <v>2.2000000000000002</v>
      </c>
      <c r="U91" s="188">
        <f>IF('Datos de Indicador'!X94="No dato","x",ROUND(IF('Datos de Indicador'!X94&gt;U$302,10,IF('Datos de Indicador'!X94&lt;$U$301,0,10-(U$302-'Datos de Indicador'!X94)/(U$302-U$301)*10)),1))</f>
        <v>9.4</v>
      </c>
      <c r="V91" s="188">
        <f>IF('Datos de Indicador'!Y94="No dato","x",ROUND(IF('Datos de Indicador'!Y94&gt;V$302,10,IF('Datos de Indicador'!Y94&lt;$V$301,0,10-(V$302-'Datos de Indicador'!Y94)/(V$302-V$301)*10)),1))</f>
        <v>2.8</v>
      </c>
      <c r="W91" s="188">
        <f>IF('Datos de Indicador'!Z94="No dato","x",ROUND(IF('Datos de Indicador'!Z94&gt;W$302,10,IF('Datos de Indicador'!Z94&lt;$W$301,0,(W$302-'Datos de Indicador'!Z94)/(W$302-W$301)*10)),1))</f>
        <v>5</v>
      </c>
      <c r="X91" s="317">
        <f>IF('Datos de Indicador'!AA94="No dato","x",ROUND(IF('Datos de Indicador'!AA94&gt;X$302,10,IF('Datos de Indicador'!AA94&lt;$X$301,0,10-(X$302-'Datos de Indicador'!AA94)/(X$302-X$301)*10)),1))</f>
        <v>2.8</v>
      </c>
      <c r="Y91" s="296">
        <f t="shared" si="15"/>
        <v>4.4000000000000004</v>
      </c>
      <c r="Z91" s="192">
        <f t="shared" si="14"/>
        <v>3.6</v>
      </c>
      <c r="AB91" s="250"/>
      <c r="AC91" s="95"/>
      <c r="AD91" s="95"/>
    </row>
    <row r="92" spans="1:30">
      <c r="A92" s="48" t="s">
        <v>186</v>
      </c>
      <c r="B92" s="46" t="s">
        <v>200</v>
      </c>
      <c r="C92" s="160">
        <v>616</v>
      </c>
      <c r="D92" s="188">
        <f>IF('Datos de Indicador'!O95="No dato","x",ROUND(IF('Datos de Indicador'!O95&gt;D$302,0,IF('Datos de Indicador'!O95&lt;$D$301,10,(D$302-'Datos de Indicador'!O95)/(D$302-D$301)*10)),1))</f>
        <v>6.4</v>
      </c>
      <c r="E92" s="188">
        <f>IF('Datos de Indicador'!P95="No dato","x",ROUND(IF('Datos de Indicador'!P95&gt;E$302,10,IF('Datos de Indicador'!P95&lt;$E$301,0,10-(E$302-'Datos de Indicador'!P95)/(E$302-E$301)*10)),1))</f>
        <v>8.5</v>
      </c>
      <c r="F92" s="189">
        <f t="shared" si="8"/>
        <v>7.6</v>
      </c>
      <c r="G92" s="188">
        <f>IF('Datos de Indicador'!Q95="No dato","x",ROUND(IF('Datos de Indicador'!Q95&gt;G$302,0,IF('Datos de Indicador'!Q95&lt;$G$301,10,(G$302-'Datos de Indicador'!Q95)/(G$302-G$301)*10)),1))</f>
        <v>5.8</v>
      </c>
      <c r="H92" s="188">
        <f>IF('Datos de Indicador'!R95="No dato","x",ROUND(IF('Datos de Indicador'!R95&gt;H$302,10,IF('Datos de Indicador'!R95&lt;$E$301,0,10-(H$302-'Datos de Indicador'!R95)/(H$302-H$301)*10)),1))</f>
        <v>9.6</v>
      </c>
      <c r="I92" s="188">
        <f>IF('Datos de Indicador'!S95="No dato","x",ROUND(IF('Datos de Indicador'!S95&gt;I$302,10,IF('Datos de Indicador'!S95&lt;$I$301,0,10-(I$302-'Datos de Indicador'!S95)/(I$302-I$301)*10)),1))</f>
        <v>10</v>
      </c>
      <c r="J92" s="189">
        <f t="shared" si="9"/>
        <v>8.5</v>
      </c>
      <c r="K92" s="188">
        <f>IF('Datos de Indicador'!T95="No dato","x",ROUND(IF('Datos de Indicador'!T95&gt;K$302,10,IF('Datos de Indicador'!T95&lt;$K$301,0,10-(K$302-'Datos de Indicador'!T95)/(K$302-K$301)*10)),1))</f>
        <v>3.4</v>
      </c>
      <c r="L92" s="188">
        <f>IF('Datos de Indicador'!U95="No dato","x",ROUND(IF('Datos de Indicador'!U95&gt;L$302,10,IF('Datos de Indicador'!U95&lt;$L$301,0,10-(L$302-'Datos de Indicador'!U95)/(L$302-L$301)*10)),1))</f>
        <v>8.4</v>
      </c>
      <c r="M92" s="189">
        <f t="shared" si="10"/>
        <v>6.5</v>
      </c>
      <c r="N92" s="189">
        <f>'Datos de Indicador'!AG95</f>
        <v>10</v>
      </c>
      <c r="O92" s="190">
        <f t="shared" si="11"/>
        <v>8.1999999999999993</v>
      </c>
      <c r="P92" s="191">
        <f>IF('Datos de Indicador'!V95="No dato","x",IF('Datos de Indicador'!AY95="No dato","x", 'Datos de Indicador'!V95/'Datos de Indicador'!AY95))</f>
        <v>1.2910239858666848E-3</v>
      </c>
      <c r="Q92" s="188">
        <f t="shared" si="12"/>
        <v>0.9</v>
      </c>
      <c r="R92" s="264">
        <f>IF('Datos de Indicador'!V95="No dato","x",ROUND(IF('Datos de Indicador'!V95&gt;R$302,10,IF('Datos de Indicador'!V95&lt;$R$301,0,10-(R$302-'Datos de Indicador'!V95)/(R$302-R$301)*10)),1))</f>
        <v>0.5</v>
      </c>
      <c r="S92" s="189">
        <f t="shared" si="13"/>
        <v>0.7</v>
      </c>
      <c r="T92" s="188">
        <f>IF('Datos de Indicador'!W95="No dato","x",ROUND(IF('Datos de Indicador'!W95&gt;T$302,10,IF('Datos de Indicador'!W95&lt;$T$301,0,10-(T$302-'Datos de Indicador'!W95)/(T$302-T$301)*10)),1))</f>
        <v>2.2999999999999998</v>
      </c>
      <c r="U92" s="188">
        <f>IF('Datos de Indicador'!X95="No dato","x",ROUND(IF('Datos de Indicador'!X95&gt;U$302,10,IF('Datos de Indicador'!X95&lt;$U$301,0,10-(U$302-'Datos de Indicador'!X95)/(U$302-U$301)*10)),1))</f>
        <v>10</v>
      </c>
      <c r="V92" s="188">
        <f>IF('Datos de Indicador'!Y95="No dato","x",ROUND(IF('Datos de Indicador'!Y95&gt;V$302,10,IF('Datos de Indicador'!Y95&lt;$V$301,0,10-(V$302-'Datos de Indicador'!Y95)/(V$302-V$301)*10)),1))</f>
        <v>0.7</v>
      </c>
      <c r="W92" s="188">
        <f>IF('Datos de Indicador'!Z95="No dato","x",ROUND(IF('Datos de Indicador'!Z95&gt;W$302,10,IF('Datos de Indicador'!Z95&lt;$W$301,0,(W$302-'Datos de Indicador'!Z95)/(W$302-W$301)*10)),1))</f>
        <v>5</v>
      </c>
      <c r="X92" s="317">
        <f>IF('Datos de Indicador'!AA95="No dato","x",ROUND(IF('Datos de Indicador'!AA95&gt;X$302,10,IF('Datos de Indicador'!AA95&lt;$X$301,0,10-(X$302-'Datos de Indicador'!AA95)/(X$302-X$301)*10)),1))</f>
        <v>4.9000000000000004</v>
      </c>
      <c r="Y92" s="296">
        <f t="shared" si="15"/>
        <v>4.5999999999999996</v>
      </c>
      <c r="Z92" s="192">
        <f t="shared" si="14"/>
        <v>2.9</v>
      </c>
      <c r="AB92" s="250"/>
      <c r="AC92" s="95"/>
      <c r="AD92" s="95"/>
    </row>
    <row r="93" spans="1:30">
      <c r="A93" s="48" t="s">
        <v>170</v>
      </c>
      <c r="B93" s="46" t="s">
        <v>201</v>
      </c>
      <c r="C93" s="160">
        <v>701</v>
      </c>
      <c r="D93" s="188">
        <f>IF('Datos de Indicador'!O96="No dato","x",ROUND(IF('Datos de Indicador'!O96&gt;D$302,0,IF('Datos de Indicador'!O96&lt;$D$301,10,(D$302-'Datos de Indicador'!O96)/(D$302-D$301)*10)),1))</f>
        <v>6</v>
      </c>
      <c r="E93" s="188">
        <f>IF('Datos de Indicador'!P96="No dato","x",ROUND(IF('Datos de Indicador'!P96&gt;E$302,10,IF('Datos de Indicador'!P96&lt;$E$301,0,10-(E$302-'Datos de Indicador'!P96)/(E$302-E$301)*10)),1))</f>
        <v>6.8</v>
      </c>
      <c r="F93" s="189">
        <f t="shared" si="8"/>
        <v>6.4</v>
      </c>
      <c r="G93" s="188">
        <f>IF('Datos de Indicador'!Q96="No dato","x",ROUND(IF('Datos de Indicador'!Q96&gt;G$302,0,IF('Datos de Indicador'!Q96&lt;$G$301,10,(G$302-'Datos de Indicador'!Q96)/(G$302-G$301)*10)),1))</f>
        <v>6.8</v>
      </c>
      <c r="H93" s="188">
        <f>IF('Datos de Indicador'!R96="No dato","x",ROUND(IF('Datos de Indicador'!R96&gt;H$302,10,IF('Datos de Indicador'!R96&lt;$E$301,0,10-(H$302-'Datos de Indicador'!R96)/(H$302-H$301)*10)),1))</f>
        <v>7.8</v>
      </c>
      <c r="I93" s="188">
        <f>IF('Datos de Indicador'!S96="No dato","x",ROUND(IF('Datos de Indicador'!S96&gt;I$302,10,IF('Datos de Indicador'!S96&lt;$I$301,0,10-(I$302-'Datos de Indicador'!S96)/(I$302-I$301)*10)),1))</f>
        <v>9.1</v>
      </c>
      <c r="J93" s="189">
        <f t="shared" si="9"/>
        <v>7.9</v>
      </c>
      <c r="K93" s="188">
        <f>IF('Datos de Indicador'!T96="No dato","x",ROUND(IF('Datos de Indicador'!T96&gt;K$302,10,IF('Datos de Indicador'!T96&lt;$K$301,0,10-(K$302-'Datos de Indicador'!T96)/(K$302-K$301)*10)),1))</f>
        <v>2.8</v>
      </c>
      <c r="L93" s="188">
        <f>IF('Datos de Indicador'!U96="No dato","x",ROUND(IF('Datos de Indicador'!U96&gt;L$302,10,IF('Datos de Indicador'!U96&lt;$L$301,0,10-(L$302-'Datos de Indicador'!U96)/(L$302-L$301)*10)),1))</f>
        <v>7.7</v>
      </c>
      <c r="M93" s="189">
        <f t="shared" si="10"/>
        <v>5.8</v>
      </c>
      <c r="N93" s="189">
        <f>'Datos de Indicador'!AG96</f>
        <v>10</v>
      </c>
      <c r="O93" s="190">
        <f t="shared" si="11"/>
        <v>7.5</v>
      </c>
      <c r="P93" s="191">
        <f>IF('Datos de Indicador'!V96="No dato","x",IF('Datos de Indicador'!AY96="No dato","x", 'Datos de Indicador'!V96/'Datos de Indicador'!AY96))</f>
        <v>1.7363429945238414E-3</v>
      </c>
      <c r="Q93" s="188">
        <f t="shared" si="12"/>
        <v>1.2</v>
      </c>
      <c r="R93" s="264">
        <f>IF('Datos de Indicador'!V96="No dato","x",ROUND(IF('Datos de Indicador'!V96&gt;R$302,10,IF('Datos de Indicador'!V96&lt;$R$301,0,10-(R$302-'Datos de Indicador'!V96)/(R$302-R$301)*10)),1))</f>
        <v>0.6</v>
      </c>
      <c r="S93" s="189">
        <f t="shared" si="13"/>
        <v>0.9</v>
      </c>
      <c r="T93" s="188">
        <f>IF('Datos de Indicador'!W96="No dato","x",ROUND(IF('Datos de Indicador'!W96&gt;T$302,10,IF('Datos de Indicador'!W96&lt;$T$301,0,10-(T$302-'Datos de Indicador'!W96)/(T$302-T$301)*10)),1))</f>
        <v>3.5</v>
      </c>
      <c r="U93" s="188">
        <f>IF('Datos de Indicador'!X96="No dato","x",ROUND(IF('Datos de Indicador'!X96&gt;U$302,10,IF('Datos de Indicador'!X96&lt;$U$301,0,10-(U$302-'Datos de Indicador'!X96)/(U$302-U$301)*10)),1))</f>
        <v>7.3</v>
      </c>
      <c r="V93" s="188">
        <f>IF('Datos de Indicador'!Y96="No dato","x",ROUND(IF('Datos de Indicador'!Y96&gt;V$302,10,IF('Datos de Indicador'!Y96&lt;$V$301,0,10-(V$302-'Datos de Indicador'!Y96)/(V$302-V$301)*10)),1))</f>
        <v>0.7</v>
      </c>
      <c r="W93" s="188">
        <f>IF('Datos de Indicador'!Z96="No dato","x",ROUND(IF('Datos de Indicador'!Z96&gt;W$302,10,IF('Datos de Indicador'!Z96&lt;$W$301,0,(W$302-'Datos de Indicador'!Z96)/(W$302-W$301)*10)),1))</f>
        <v>0</v>
      </c>
      <c r="X93" s="317">
        <f>IF('Datos de Indicador'!AA96="No dato","x",ROUND(IF('Datos de Indicador'!AA96&gt;X$302,10,IF('Datos de Indicador'!AA96&lt;$X$301,0,10-(X$302-'Datos de Indicador'!AA96)/(X$302-X$301)*10)),1))</f>
        <v>10</v>
      </c>
      <c r="Y93" s="296">
        <f t="shared" si="15"/>
        <v>4.3</v>
      </c>
      <c r="Z93" s="192">
        <f t="shared" si="14"/>
        <v>2.8</v>
      </c>
      <c r="AB93" s="250"/>
      <c r="AC93" s="95"/>
      <c r="AD93" s="95"/>
    </row>
    <row r="94" spans="1:30">
      <c r="A94" s="48" t="s">
        <v>170</v>
      </c>
      <c r="B94" s="46" t="s">
        <v>202</v>
      </c>
      <c r="C94" s="160">
        <v>702</v>
      </c>
      <c r="D94" s="188">
        <f>IF('Datos de Indicador'!O97="No dato","x",ROUND(IF('Datos de Indicador'!O97&gt;D$302,0,IF('Datos de Indicador'!O97&lt;$D$301,10,(D$302-'Datos de Indicador'!O97)/(D$302-D$301)*10)),1))</f>
        <v>7</v>
      </c>
      <c r="E94" s="188">
        <f>IF('Datos de Indicador'!P97="No dato","x",ROUND(IF('Datos de Indicador'!P97&gt;E$302,10,IF('Datos de Indicador'!P97&lt;$E$301,0,10-(E$302-'Datos de Indicador'!P97)/(E$302-E$301)*10)),1))</f>
        <v>7.8</v>
      </c>
      <c r="F94" s="189">
        <f t="shared" si="8"/>
        <v>7.4</v>
      </c>
      <c r="G94" s="188">
        <f>IF('Datos de Indicador'!Q97="No dato","x",ROUND(IF('Datos de Indicador'!Q97&gt;G$302,0,IF('Datos de Indicador'!Q97&lt;$G$301,10,(G$302-'Datos de Indicador'!Q97)/(G$302-G$301)*10)),1))</f>
        <v>8.1999999999999993</v>
      </c>
      <c r="H94" s="188">
        <f>IF('Datos de Indicador'!R97="No dato","x",ROUND(IF('Datos de Indicador'!R97&gt;H$302,10,IF('Datos de Indicador'!R97&lt;$E$301,0,10-(H$302-'Datos de Indicador'!R97)/(H$302-H$301)*10)),1))</f>
        <v>8.4</v>
      </c>
      <c r="I94" s="188" t="str">
        <f>IF('Datos de Indicador'!S97="No dato","x",ROUND(IF('Datos de Indicador'!S97&gt;I$302,10,IF('Datos de Indicador'!S97&lt;$I$301,0,10-(I$302-'Datos de Indicador'!S97)/(I$302-I$301)*10)),1))</f>
        <v>x</v>
      </c>
      <c r="J94" s="189">
        <f t="shared" si="9"/>
        <v>8.3000000000000007</v>
      </c>
      <c r="K94" s="188">
        <f>IF('Datos de Indicador'!T97="No dato","x",ROUND(IF('Datos de Indicador'!T97&gt;K$302,10,IF('Datos de Indicador'!T97&lt;$K$301,0,10-(K$302-'Datos de Indicador'!T97)/(K$302-K$301)*10)),1))</f>
        <v>3.5</v>
      </c>
      <c r="L94" s="188">
        <f>IF('Datos de Indicador'!U97="No dato","x",ROUND(IF('Datos de Indicador'!U97&gt;L$302,10,IF('Datos de Indicador'!U97&lt;$L$301,0,10-(L$302-'Datos de Indicador'!U97)/(L$302-L$301)*10)),1))</f>
        <v>8.1999999999999993</v>
      </c>
      <c r="M94" s="189">
        <f t="shared" si="10"/>
        <v>6.4</v>
      </c>
      <c r="N94" s="189">
        <f>'Datos de Indicador'!AG97</f>
        <v>6</v>
      </c>
      <c r="O94" s="190">
        <f t="shared" si="11"/>
        <v>7</v>
      </c>
      <c r="P94" s="191">
        <f>IF('Datos de Indicador'!V97="No dato","x",IF('Datos de Indicador'!AY97="No dato","x", 'Datos de Indicador'!V97/'Datos de Indicador'!AY97))</f>
        <v>6.4143681847338033E-4</v>
      </c>
      <c r="Q94" s="188">
        <f t="shared" si="12"/>
        <v>0.4</v>
      </c>
      <c r="R94" s="264">
        <f>IF('Datos de Indicador'!V97="No dato","x",ROUND(IF('Datos de Indicador'!V97&gt;R$302,10,IF('Datos de Indicador'!V97&lt;$R$301,0,10-(R$302-'Datos de Indicador'!V97)/(R$302-R$301)*10)),1))</f>
        <v>0.1</v>
      </c>
      <c r="S94" s="189">
        <f t="shared" si="13"/>
        <v>0.3</v>
      </c>
      <c r="T94" s="188">
        <f>IF('Datos de Indicador'!W97="No dato","x",ROUND(IF('Datos de Indicador'!W97&gt;T$302,10,IF('Datos de Indicador'!W97&lt;$T$301,0,10-(T$302-'Datos de Indicador'!W97)/(T$302-T$301)*10)),1))</f>
        <v>4</v>
      </c>
      <c r="U94" s="188">
        <f>IF('Datos de Indicador'!X97="No dato","x",ROUND(IF('Datos de Indicador'!X97&gt;U$302,10,IF('Datos de Indicador'!X97&lt;$U$301,0,10-(U$302-'Datos de Indicador'!X97)/(U$302-U$301)*10)),1))</f>
        <v>8.1999999999999993</v>
      </c>
      <c r="V94" s="188">
        <f>IF('Datos de Indicador'!Y97="No dato","x",ROUND(IF('Datos de Indicador'!Y97&gt;V$302,10,IF('Datos de Indicador'!Y97&lt;$V$301,0,10-(V$302-'Datos de Indicador'!Y97)/(V$302-V$301)*10)),1))</f>
        <v>1.6</v>
      </c>
      <c r="W94" s="188">
        <f>IF('Datos de Indicador'!Z97="No dato","x",ROUND(IF('Datos de Indicador'!Z97&gt;W$302,10,IF('Datos de Indicador'!Z97&lt;$W$301,0,(W$302-'Datos de Indicador'!Z97)/(W$302-W$301)*10)),1))</f>
        <v>5</v>
      </c>
      <c r="X94" s="317">
        <f>IF('Datos de Indicador'!AA97="No dato","x",ROUND(IF('Datos de Indicador'!AA97&gt;X$302,10,IF('Datos de Indicador'!AA97&lt;$X$301,0,10-(X$302-'Datos de Indicador'!AA97)/(X$302-X$301)*10)),1))</f>
        <v>10</v>
      </c>
      <c r="Y94" s="296">
        <f t="shared" si="15"/>
        <v>5.8</v>
      </c>
      <c r="Z94" s="192">
        <f t="shared" si="14"/>
        <v>3.5</v>
      </c>
      <c r="AB94" s="250"/>
      <c r="AC94" s="95"/>
      <c r="AD94" s="95"/>
    </row>
    <row r="95" spans="1:30">
      <c r="A95" s="48" t="s">
        <v>170</v>
      </c>
      <c r="B95" s="46" t="s">
        <v>203</v>
      </c>
      <c r="C95" s="160">
        <v>703</v>
      </c>
      <c r="D95" s="188">
        <f>IF('Datos de Indicador'!O98="No dato","x",ROUND(IF('Datos de Indicador'!O98&gt;D$302,0,IF('Datos de Indicador'!O98&lt;$D$301,10,(D$302-'Datos de Indicador'!O98)/(D$302-D$301)*10)),1))</f>
        <v>6.3</v>
      </c>
      <c r="E95" s="188">
        <f>IF('Datos de Indicador'!P98="No dato","x",ROUND(IF('Datos de Indicador'!P98&gt;E$302,10,IF('Datos de Indicador'!P98&lt;$E$301,0,10-(E$302-'Datos de Indicador'!P98)/(E$302-E$301)*10)),1))</f>
        <v>7.1</v>
      </c>
      <c r="F95" s="189">
        <f t="shared" si="8"/>
        <v>6.7</v>
      </c>
      <c r="G95" s="188">
        <f>IF('Datos de Indicador'!Q98="No dato","x",ROUND(IF('Datos de Indicador'!Q98&gt;G$302,0,IF('Datos de Indicador'!Q98&lt;$G$301,10,(G$302-'Datos de Indicador'!Q98)/(G$302-G$301)*10)),1))</f>
        <v>5.7</v>
      </c>
      <c r="H95" s="188">
        <f>IF('Datos de Indicador'!R98="No dato","x",ROUND(IF('Datos de Indicador'!R98&gt;H$302,10,IF('Datos de Indicador'!R98&lt;$E$301,0,10-(H$302-'Datos de Indicador'!R98)/(H$302-H$301)*10)),1))</f>
        <v>8.1999999999999993</v>
      </c>
      <c r="I95" s="188">
        <f>IF('Datos de Indicador'!S98="No dato","x",ROUND(IF('Datos de Indicador'!S98&gt;I$302,10,IF('Datos de Indicador'!S98&lt;$I$301,0,10-(I$302-'Datos de Indicador'!S98)/(I$302-I$301)*10)),1))</f>
        <v>7.5</v>
      </c>
      <c r="J95" s="189">
        <f t="shared" si="9"/>
        <v>7.1</v>
      </c>
      <c r="K95" s="188">
        <f>IF('Datos de Indicador'!T98="No dato","x",ROUND(IF('Datos de Indicador'!T98&gt;K$302,10,IF('Datos de Indicador'!T98&lt;$K$301,0,10-(K$302-'Datos de Indicador'!T98)/(K$302-K$301)*10)),1))</f>
        <v>3.1</v>
      </c>
      <c r="L95" s="188">
        <f>IF('Datos de Indicador'!U98="No dato","x",ROUND(IF('Datos de Indicador'!U98&gt;L$302,10,IF('Datos de Indicador'!U98&lt;$L$301,0,10-(L$302-'Datos de Indicador'!U98)/(L$302-L$301)*10)),1))</f>
        <v>7.6</v>
      </c>
      <c r="M95" s="189">
        <f t="shared" si="10"/>
        <v>5.8</v>
      </c>
      <c r="N95" s="189">
        <f>'Datos de Indicador'!AG98</f>
        <v>10</v>
      </c>
      <c r="O95" s="190">
        <f t="shared" si="11"/>
        <v>7.4</v>
      </c>
      <c r="P95" s="191">
        <f>IF('Datos de Indicador'!V98="No dato","x",IF('Datos de Indicador'!AY98="No dato","x", 'Datos de Indicador'!V98/'Datos de Indicador'!AY98))</f>
        <v>3.6922125245261498E-3</v>
      </c>
      <c r="Q95" s="188">
        <f t="shared" si="12"/>
        <v>2.5</v>
      </c>
      <c r="R95" s="264">
        <f>IF('Datos de Indicador'!V98="No dato","x",ROUND(IF('Datos de Indicador'!V98&gt;R$302,10,IF('Datos de Indicador'!V98&lt;$R$301,0,10-(R$302-'Datos de Indicador'!V98)/(R$302-R$301)*10)),1))</f>
        <v>10</v>
      </c>
      <c r="S95" s="189">
        <f t="shared" si="13"/>
        <v>8</v>
      </c>
      <c r="T95" s="188">
        <f>IF('Datos de Indicador'!W98="No dato","x",ROUND(IF('Datos de Indicador'!W98&gt;T$302,10,IF('Datos de Indicador'!W98&lt;$T$301,0,10-(T$302-'Datos de Indicador'!W98)/(T$302-T$301)*10)),1))</f>
        <v>2.8</v>
      </c>
      <c r="U95" s="188">
        <f>IF('Datos de Indicador'!X98="No dato","x",ROUND(IF('Datos de Indicador'!X98&gt;U$302,10,IF('Datos de Indicador'!X98&lt;$U$301,0,10-(U$302-'Datos de Indicador'!X98)/(U$302-U$301)*10)),1))</f>
        <v>7.7</v>
      </c>
      <c r="V95" s="188">
        <f>IF('Datos de Indicador'!Y98="No dato","x",ROUND(IF('Datos de Indicador'!Y98&gt;V$302,10,IF('Datos de Indicador'!Y98&lt;$V$301,0,10-(V$302-'Datos de Indicador'!Y98)/(V$302-V$301)*10)),1))</f>
        <v>7.1</v>
      </c>
      <c r="W95" s="188">
        <f>IF('Datos de Indicador'!Z98="No dato","x",ROUND(IF('Datos de Indicador'!Z98&gt;W$302,10,IF('Datos de Indicador'!Z98&lt;$W$301,0,(W$302-'Datos de Indicador'!Z98)/(W$302-W$301)*10)),1))</f>
        <v>0</v>
      </c>
      <c r="X95" s="317">
        <f>IF('Datos de Indicador'!AA98="No dato","x",ROUND(IF('Datos de Indicador'!AA98&gt;X$302,10,IF('Datos de Indicador'!AA98&lt;$X$301,0,10-(X$302-'Datos de Indicador'!AA98)/(X$302-X$301)*10)),1))</f>
        <v>10</v>
      </c>
      <c r="Y95" s="296">
        <f t="shared" si="15"/>
        <v>5.5</v>
      </c>
      <c r="Z95" s="192">
        <f t="shared" si="14"/>
        <v>6.9</v>
      </c>
      <c r="AB95" s="250"/>
      <c r="AC95" s="95"/>
      <c r="AD95" s="95"/>
    </row>
    <row r="96" spans="1:30">
      <c r="A96" s="48" t="s">
        <v>170</v>
      </c>
      <c r="B96" s="46" t="s">
        <v>170</v>
      </c>
      <c r="C96" s="160">
        <v>704</v>
      </c>
      <c r="D96" s="188">
        <f>IF('Datos de Indicador'!O99="No dato","x",ROUND(IF('Datos de Indicador'!O99&gt;D$302,0,IF('Datos de Indicador'!O99&lt;$D$301,10,(D$302-'Datos de Indicador'!O99)/(D$302-D$301)*10)),1))</f>
        <v>5.9</v>
      </c>
      <c r="E96" s="188">
        <f>IF('Datos de Indicador'!P99="No dato","x",ROUND(IF('Datos de Indicador'!P99&gt;E$302,10,IF('Datos de Indicador'!P99&lt;$E$301,0,10-(E$302-'Datos de Indicador'!P99)/(E$302-E$301)*10)),1))</f>
        <v>6.5</v>
      </c>
      <c r="F96" s="189">
        <f t="shared" si="8"/>
        <v>6.2</v>
      </c>
      <c r="G96" s="188">
        <f>IF('Datos de Indicador'!Q99="No dato","x",ROUND(IF('Datos de Indicador'!Q99&gt;G$302,0,IF('Datos de Indicador'!Q99&lt;$G$301,10,(G$302-'Datos de Indicador'!Q99)/(G$302-G$301)*10)),1))</f>
        <v>4.2</v>
      </c>
      <c r="H96" s="188">
        <f>IF('Datos de Indicador'!R99="No dato","x",ROUND(IF('Datos de Indicador'!R99&gt;H$302,10,IF('Datos de Indicador'!R99&lt;$E$301,0,10-(H$302-'Datos de Indicador'!R99)/(H$302-H$301)*10)),1))</f>
        <v>8</v>
      </c>
      <c r="I96" s="188">
        <f>IF('Datos de Indicador'!S99="No dato","x",ROUND(IF('Datos de Indicador'!S99&gt;I$302,10,IF('Datos de Indicador'!S99&lt;$I$301,0,10-(I$302-'Datos de Indicador'!S99)/(I$302-I$301)*10)),1))</f>
        <v>7.8</v>
      </c>
      <c r="J96" s="189">
        <f t="shared" si="9"/>
        <v>6.7</v>
      </c>
      <c r="K96" s="188">
        <f>IF('Datos de Indicador'!T99="No dato","x",ROUND(IF('Datos de Indicador'!T99&gt;K$302,10,IF('Datos de Indicador'!T99&lt;$K$301,0,10-(K$302-'Datos de Indicador'!T99)/(K$302-K$301)*10)),1))</f>
        <v>2.8</v>
      </c>
      <c r="L96" s="188">
        <f>IF('Datos de Indicador'!U99="No dato","x",ROUND(IF('Datos de Indicador'!U99&gt;L$302,10,IF('Datos de Indicador'!U99&lt;$L$301,0,10-(L$302-'Datos de Indicador'!U99)/(L$302-L$301)*10)),1))</f>
        <v>7.4</v>
      </c>
      <c r="M96" s="189">
        <f t="shared" si="10"/>
        <v>5.6</v>
      </c>
      <c r="N96" s="189">
        <f>'Datos de Indicador'!AG99</f>
        <v>10</v>
      </c>
      <c r="O96" s="190">
        <f t="shared" si="11"/>
        <v>7.1</v>
      </c>
      <c r="P96" s="191">
        <f>IF('Datos de Indicador'!V99="No dato","x",IF('Datos de Indicador'!AY99="No dato","x", 'Datos de Indicador'!V99/'Datos de Indicador'!AY99))</f>
        <v>1.4023401551338797E-3</v>
      </c>
      <c r="Q96" s="188">
        <f t="shared" si="12"/>
        <v>0.9</v>
      </c>
      <c r="R96" s="264">
        <f>IF('Datos de Indicador'!V99="No dato","x",ROUND(IF('Datos de Indicador'!V99&gt;R$302,10,IF('Datos de Indicador'!V99&lt;$R$301,0,10-(R$302-'Datos de Indicador'!V99)/(R$302-R$301)*10)),1))</f>
        <v>1.6</v>
      </c>
      <c r="S96" s="189">
        <f t="shared" si="13"/>
        <v>1.3</v>
      </c>
      <c r="T96" s="188">
        <f>IF('Datos de Indicador'!W99="No dato","x",ROUND(IF('Datos de Indicador'!W99&gt;T$302,10,IF('Datos de Indicador'!W99&lt;$T$301,0,10-(T$302-'Datos de Indicador'!W99)/(T$302-T$301)*10)),1))</f>
        <v>3.2</v>
      </c>
      <c r="U96" s="188">
        <f>IF('Datos de Indicador'!X99="No dato","x",ROUND(IF('Datos de Indicador'!X99&gt;U$302,10,IF('Datos de Indicador'!X99&lt;$U$301,0,10-(U$302-'Datos de Indicador'!X99)/(U$302-U$301)*10)),1))</f>
        <v>10</v>
      </c>
      <c r="V96" s="188">
        <f>IF('Datos de Indicador'!Y99="No dato","x",ROUND(IF('Datos de Indicador'!Y99&gt;V$302,10,IF('Datos de Indicador'!Y99&lt;$V$301,0,10-(V$302-'Datos de Indicador'!Y99)/(V$302-V$301)*10)),1))</f>
        <v>1.3</v>
      </c>
      <c r="W96" s="188">
        <f>IF('Datos de Indicador'!Z99="No dato","x",ROUND(IF('Datos de Indicador'!Z99&gt;W$302,10,IF('Datos de Indicador'!Z99&lt;$W$301,0,(W$302-'Datos de Indicador'!Z99)/(W$302-W$301)*10)),1))</f>
        <v>0</v>
      </c>
      <c r="X96" s="317">
        <f>IF('Datos de Indicador'!AA99="No dato","x",ROUND(IF('Datos de Indicador'!AA99&gt;X$302,10,IF('Datos de Indicador'!AA99&lt;$X$301,0,10-(X$302-'Datos de Indicador'!AA99)/(X$302-X$301)*10)),1))</f>
        <v>10</v>
      </c>
      <c r="Y96" s="296">
        <f t="shared" si="15"/>
        <v>4.9000000000000004</v>
      </c>
      <c r="Z96" s="192">
        <f t="shared" si="14"/>
        <v>3.3</v>
      </c>
      <c r="AB96" s="250"/>
      <c r="AC96" s="95"/>
      <c r="AD96" s="95"/>
    </row>
    <row r="97" spans="1:30">
      <c r="A97" s="48" t="s">
        <v>170</v>
      </c>
      <c r="B97" s="46" t="s">
        <v>204</v>
      </c>
      <c r="C97" s="160">
        <v>705</v>
      </c>
      <c r="D97" s="188">
        <f>IF('Datos de Indicador'!O100="No dato","x",ROUND(IF('Datos de Indicador'!O100&gt;D$302,0,IF('Datos de Indicador'!O100&lt;$D$301,10,(D$302-'Datos de Indicador'!O100)/(D$302-D$301)*10)),1))</f>
        <v>6.1</v>
      </c>
      <c r="E97" s="188">
        <f>IF('Datos de Indicador'!P100="No dato","x",ROUND(IF('Datos de Indicador'!P100&gt;E$302,10,IF('Datos de Indicador'!P100&lt;$E$301,0,10-(E$302-'Datos de Indicador'!P100)/(E$302-E$301)*10)),1))</f>
        <v>6.3</v>
      </c>
      <c r="F97" s="189">
        <f t="shared" si="8"/>
        <v>6.2</v>
      </c>
      <c r="G97" s="188">
        <f>IF('Datos de Indicador'!Q100="No dato","x",ROUND(IF('Datos de Indicador'!Q100&gt;G$302,0,IF('Datos de Indicador'!Q100&lt;$G$301,10,(G$302-'Datos de Indicador'!Q100)/(G$302-G$301)*10)),1))</f>
        <v>6.7</v>
      </c>
      <c r="H97" s="188">
        <f>IF('Datos de Indicador'!R100="No dato","x",ROUND(IF('Datos de Indicador'!R100&gt;H$302,10,IF('Datos de Indicador'!R100&lt;$E$301,0,10-(H$302-'Datos de Indicador'!R100)/(H$302-H$301)*10)),1))</f>
        <v>8.1</v>
      </c>
      <c r="I97" s="188">
        <f>IF('Datos de Indicador'!S100="No dato","x",ROUND(IF('Datos de Indicador'!S100&gt;I$302,10,IF('Datos de Indicador'!S100&lt;$I$301,0,10-(I$302-'Datos de Indicador'!S100)/(I$302-I$301)*10)),1))</f>
        <v>7.9</v>
      </c>
      <c r="J97" s="189">
        <f t="shared" si="9"/>
        <v>7.6</v>
      </c>
      <c r="K97" s="188">
        <f>IF('Datos de Indicador'!T100="No dato","x",ROUND(IF('Datos de Indicador'!T100&gt;K$302,10,IF('Datos de Indicador'!T100&lt;$K$301,0,10-(K$302-'Datos de Indicador'!T100)/(K$302-K$301)*10)),1))</f>
        <v>2.4</v>
      </c>
      <c r="L97" s="188">
        <f>IF('Datos de Indicador'!U100="No dato","x",ROUND(IF('Datos de Indicador'!U100&gt;L$302,10,IF('Datos de Indicador'!U100&lt;$L$301,0,10-(L$302-'Datos de Indicador'!U100)/(L$302-L$301)*10)),1))</f>
        <v>7.1</v>
      </c>
      <c r="M97" s="189">
        <f t="shared" si="10"/>
        <v>5.2</v>
      </c>
      <c r="N97" s="189">
        <f>'Datos de Indicador'!AG100</f>
        <v>6</v>
      </c>
      <c r="O97" s="190">
        <f t="shared" si="11"/>
        <v>6.3</v>
      </c>
      <c r="P97" s="191">
        <f>IF('Datos de Indicador'!V100="No dato","x",IF('Datos de Indicador'!AY100="No dato","x", 'Datos de Indicador'!V100/'Datos de Indicador'!AY100))</f>
        <v>5.587216448765225E-4</v>
      </c>
      <c r="Q97" s="188">
        <f t="shared" si="12"/>
        <v>0.4</v>
      </c>
      <c r="R97" s="264">
        <f>IF('Datos de Indicador'!V100="No dato","x",ROUND(IF('Datos de Indicador'!V100&gt;R$302,10,IF('Datos de Indicador'!V100&lt;$R$301,0,10-(R$302-'Datos de Indicador'!V100)/(R$302-R$301)*10)),1))</f>
        <v>0.1</v>
      </c>
      <c r="S97" s="189">
        <f t="shared" si="13"/>
        <v>0.3</v>
      </c>
      <c r="T97" s="188">
        <f>IF('Datos de Indicador'!W100="No dato","x",ROUND(IF('Datos de Indicador'!W100&gt;T$302,10,IF('Datos de Indicador'!W100&lt;$T$301,0,10-(T$302-'Datos de Indicador'!W100)/(T$302-T$301)*10)),1))</f>
        <v>5.4</v>
      </c>
      <c r="U97" s="188">
        <f>IF('Datos de Indicador'!X100="No dato","x",ROUND(IF('Datos de Indicador'!X100&gt;U$302,10,IF('Datos de Indicador'!X100&lt;$U$301,0,10-(U$302-'Datos de Indicador'!X100)/(U$302-U$301)*10)),1))</f>
        <v>7.4</v>
      </c>
      <c r="V97" s="188">
        <f>IF('Datos de Indicador'!Y100="No dato","x",ROUND(IF('Datos de Indicador'!Y100&gt;V$302,10,IF('Datos de Indicador'!Y100&lt;$V$301,0,10-(V$302-'Datos de Indicador'!Y100)/(V$302-V$301)*10)),1))</f>
        <v>0.8</v>
      </c>
      <c r="W97" s="188">
        <f>IF('Datos de Indicador'!Z100="No dato","x",ROUND(IF('Datos de Indicador'!Z100&gt;W$302,10,IF('Datos de Indicador'!Z100&lt;$W$301,0,(W$302-'Datos de Indicador'!Z100)/(W$302-W$301)*10)),1))</f>
        <v>0</v>
      </c>
      <c r="X97" s="317">
        <f>IF('Datos de Indicador'!AA100="No dato","x",ROUND(IF('Datos de Indicador'!AA100&gt;X$302,10,IF('Datos de Indicador'!AA100&lt;$X$301,0,10-(X$302-'Datos de Indicador'!AA100)/(X$302-X$301)*10)),1))</f>
        <v>10</v>
      </c>
      <c r="Y97" s="296">
        <f t="shared" si="15"/>
        <v>4.7</v>
      </c>
      <c r="Z97" s="192">
        <f t="shared" si="14"/>
        <v>2.8</v>
      </c>
      <c r="AB97" s="250"/>
      <c r="AC97" s="95"/>
      <c r="AD97" s="95"/>
    </row>
    <row r="98" spans="1:30">
      <c r="A98" s="48" t="s">
        <v>170</v>
      </c>
      <c r="B98" s="46" t="s">
        <v>205</v>
      </c>
      <c r="C98" s="160">
        <v>706</v>
      </c>
      <c r="D98" s="188">
        <f>IF('Datos de Indicador'!O101="No dato","x",ROUND(IF('Datos de Indicador'!O101&gt;D$302,0,IF('Datos de Indicador'!O101&lt;$D$301,10,(D$302-'Datos de Indicador'!O101)/(D$302-D$301)*10)),1))</f>
        <v>5.4</v>
      </c>
      <c r="E98" s="188">
        <f>IF('Datos de Indicador'!P101="No dato","x",ROUND(IF('Datos de Indicador'!P101&gt;E$302,10,IF('Datos de Indicador'!P101&lt;$E$301,0,10-(E$302-'Datos de Indicador'!P101)/(E$302-E$301)*10)),1))</f>
        <v>7</v>
      </c>
      <c r="F98" s="189">
        <f t="shared" si="8"/>
        <v>6.3</v>
      </c>
      <c r="G98" s="188">
        <f>IF('Datos de Indicador'!Q101="No dato","x",ROUND(IF('Datos de Indicador'!Q101&gt;G$302,0,IF('Datos de Indicador'!Q101&lt;$G$301,10,(G$302-'Datos de Indicador'!Q101)/(G$302-G$301)*10)),1))</f>
        <v>4.2</v>
      </c>
      <c r="H98" s="188">
        <f>IF('Datos de Indicador'!R101="No dato","x",ROUND(IF('Datos de Indicador'!R101&gt;H$302,10,IF('Datos de Indicador'!R101&lt;$E$301,0,10-(H$302-'Datos de Indicador'!R101)/(H$302-H$301)*10)),1))</f>
        <v>6.5</v>
      </c>
      <c r="I98" s="188">
        <f>IF('Datos de Indicador'!S101="No dato","x",ROUND(IF('Datos de Indicador'!S101&gt;I$302,10,IF('Datos de Indicador'!S101&lt;$I$301,0,10-(I$302-'Datos de Indicador'!S101)/(I$302-I$301)*10)),1))</f>
        <v>8.6</v>
      </c>
      <c r="J98" s="189">
        <f t="shared" si="9"/>
        <v>6.4</v>
      </c>
      <c r="K98" s="188">
        <f>IF('Datos de Indicador'!T101="No dato","x",ROUND(IF('Datos de Indicador'!T101&gt;K$302,10,IF('Datos de Indicador'!T101&lt;$K$301,0,10-(K$302-'Datos de Indicador'!T101)/(K$302-K$301)*10)),1))</f>
        <v>1.4</v>
      </c>
      <c r="L98" s="188">
        <f>IF('Datos de Indicador'!U101="No dato","x",ROUND(IF('Datos de Indicador'!U101&gt;L$302,10,IF('Datos de Indicador'!U101&lt;$L$301,0,10-(L$302-'Datos de Indicador'!U101)/(L$302-L$301)*10)),1))</f>
        <v>7.3</v>
      </c>
      <c r="M98" s="189">
        <f t="shared" si="10"/>
        <v>5</v>
      </c>
      <c r="N98" s="189">
        <f>'Datos de Indicador'!AG101</f>
        <v>10</v>
      </c>
      <c r="O98" s="190">
        <f t="shared" si="11"/>
        <v>6.9</v>
      </c>
      <c r="P98" s="191">
        <f>IF('Datos de Indicador'!V101="No dato","x",IF('Datos de Indicador'!AY101="No dato","x", 'Datos de Indicador'!V101/'Datos de Indicador'!AY101))</f>
        <v>2.4236548715462916E-3</v>
      </c>
      <c r="Q98" s="188">
        <f t="shared" si="12"/>
        <v>1.6</v>
      </c>
      <c r="R98" s="264">
        <f>IF('Datos de Indicador'!V101="No dato","x",ROUND(IF('Datos de Indicador'!V101&gt;R$302,10,IF('Datos de Indicador'!V101&lt;$R$301,0,10-(R$302-'Datos de Indicador'!V101)/(R$302-R$301)*10)),1))</f>
        <v>0.2</v>
      </c>
      <c r="S98" s="189">
        <f t="shared" si="13"/>
        <v>0.9</v>
      </c>
      <c r="T98" s="188">
        <f>IF('Datos de Indicador'!W101="No dato","x",ROUND(IF('Datos de Indicador'!W101&gt;T$302,10,IF('Datos de Indicador'!W101&lt;$T$301,0,10-(T$302-'Datos de Indicador'!W101)/(T$302-T$301)*10)),1))</f>
        <v>6.2</v>
      </c>
      <c r="U98" s="188">
        <f>IF('Datos de Indicador'!X101="No dato","x",ROUND(IF('Datos de Indicador'!X101&gt;U$302,10,IF('Datos de Indicador'!X101&lt;$U$301,0,10-(U$302-'Datos de Indicador'!X101)/(U$302-U$301)*10)),1))</f>
        <v>5</v>
      </c>
      <c r="V98" s="188">
        <f>IF('Datos de Indicador'!Y101="No dato","x",ROUND(IF('Datos de Indicador'!Y101&gt;V$302,10,IF('Datos de Indicador'!Y101&lt;$V$301,0,10-(V$302-'Datos de Indicador'!Y101)/(V$302-V$301)*10)),1))</f>
        <v>0.8</v>
      </c>
      <c r="W98" s="188">
        <f>IF('Datos de Indicador'!Z101="No dato","x",ROUND(IF('Datos de Indicador'!Z101&gt;W$302,10,IF('Datos de Indicador'!Z101&lt;$W$301,0,(W$302-'Datos de Indicador'!Z101)/(W$302-W$301)*10)),1))</f>
        <v>0</v>
      </c>
      <c r="X98" s="317">
        <f>IF('Datos de Indicador'!AA101="No dato","x",ROUND(IF('Datos de Indicador'!AA101&gt;X$302,10,IF('Datos de Indicador'!AA101&lt;$X$301,0,10-(X$302-'Datos de Indicador'!AA101)/(X$302-X$301)*10)),1))</f>
        <v>10</v>
      </c>
      <c r="Y98" s="296">
        <f t="shared" si="15"/>
        <v>4.4000000000000004</v>
      </c>
      <c r="Z98" s="192">
        <f t="shared" si="14"/>
        <v>2.8</v>
      </c>
      <c r="AB98" s="250"/>
      <c r="AC98" s="95"/>
      <c r="AD98" s="95"/>
    </row>
    <row r="99" spans="1:30">
      <c r="A99" s="48" t="s">
        <v>170</v>
      </c>
      <c r="B99" s="46" t="s">
        <v>206</v>
      </c>
      <c r="C99" s="160">
        <v>707</v>
      </c>
      <c r="D99" s="188">
        <f>IF('Datos de Indicador'!O102="No dato","x",ROUND(IF('Datos de Indicador'!O102&gt;D$302,0,IF('Datos de Indicador'!O102&lt;$D$301,10,(D$302-'Datos de Indicador'!O102)/(D$302-D$301)*10)),1))</f>
        <v>8.8000000000000007</v>
      </c>
      <c r="E99" s="188">
        <f>IF('Datos de Indicador'!P102="No dato","x",ROUND(IF('Datos de Indicador'!P102&gt;E$302,10,IF('Datos de Indicador'!P102&lt;$E$301,0,10-(E$302-'Datos de Indicador'!P102)/(E$302-E$301)*10)),1))</f>
        <v>10</v>
      </c>
      <c r="F99" s="189">
        <f t="shared" si="8"/>
        <v>9.5</v>
      </c>
      <c r="G99" s="188">
        <f>IF('Datos de Indicador'!Q102="No dato","x",ROUND(IF('Datos de Indicador'!Q102&gt;G$302,0,IF('Datos de Indicador'!Q102&lt;$G$301,10,(G$302-'Datos de Indicador'!Q102)/(G$302-G$301)*10)),1))</f>
        <v>7.3</v>
      </c>
      <c r="H99" s="188">
        <f>IF('Datos de Indicador'!R102="No dato","x",ROUND(IF('Datos de Indicador'!R102&gt;H$302,10,IF('Datos de Indicador'!R102&lt;$E$301,0,10-(H$302-'Datos de Indicador'!R102)/(H$302-H$301)*10)),1))</f>
        <v>8.8000000000000007</v>
      </c>
      <c r="I99" s="188" t="str">
        <f>IF('Datos de Indicador'!S102="No dato","x",ROUND(IF('Datos de Indicador'!S102&gt;I$302,10,IF('Datos de Indicador'!S102&lt;$I$301,0,10-(I$302-'Datos de Indicador'!S102)/(I$302-I$301)*10)),1))</f>
        <v>x</v>
      </c>
      <c r="J99" s="189">
        <f t="shared" si="9"/>
        <v>8.1</v>
      </c>
      <c r="K99" s="188">
        <f>IF('Datos de Indicador'!T102="No dato","x",ROUND(IF('Datos de Indicador'!T102&gt;K$302,10,IF('Datos de Indicador'!T102&lt;$K$301,0,10-(K$302-'Datos de Indicador'!T102)/(K$302-K$301)*10)),1))</f>
        <v>6.3</v>
      </c>
      <c r="L99" s="188">
        <f>IF('Datos de Indicador'!U102="No dato","x",ROUND(IF('Datos de Indicador'!U102&gt;L$302,10,IF('Datos de Indicador'!U102&lt;$L$301,0,10-(L$302-'Datos de Indicador'!U102)/(L$302-L$301)*10)),1))</f>
        <v>7.6</v>
      </c>
      <c r="M99" s="189">
        <f t="shared" si="10"/>
        <v>7</v>
      </c>
      <c r="N99" s="189">
        <f>'Datos de Indicador'!AG102</f>
        <v>4</v>
      </c>
      <c r="O99" s="190">
        <f t="shared" si="11"/>
        <v>7.2</v>
      </c>
      <c r="P99" s="191">
        <f>IF('Datos de Indicador'!V102="No dato","x",IF('Datos de Indicador'!AY102="No dato","x", 'Datos de Indicador'!V102/'Datos de Indicador'!AY102))</f>
        <v>8.3271650629163584E-4</v>
      </c>
      <c r="Q99" s="188">
        <f t="shared" si="12"/>
        <v>0.6</v>
      </c>
      <c r="R99" s="264">
        <f>IF('Datos de Indicador'!V102="No dato","x",ROUND(IF('Datos de Indicador'!V102&gt;R$302,10,IF('Datos de Indicador'!V102&lt;$R$301,0,10-(R$302-'Datos de Indicador'!V102)/(R$302-R$301)*10)),1))</f>
        <v>0.2</v>
      </c>
      <c r="S99" s="189">
        <f t="shared" si="13"/>
        <v>0.4</v>
      </c>
      <c r="T99" s="188">
        <f>IF('Datos de Indicador'!W102="No dato","x",ROUND(IF('Datos de Indicador'!W102&gt;T$302,10,IF('Datos de Indicador'!W102&lt;$T$301,0,10-(T$302-'Datos de Indicador'!W102)/(T$302-T$301)*10)),1))</f>
        <v>3.5</v>
      </c>
      <c r="U99" s="188">
        <f>IF('Datos de Indicador'!X102="No dato","x",ROUND(IF('Datos de Indicador'!X102&gt;U$302,10,IF('Datos de Indicador'!X102&lt;$U$301,0,10-(U$302-'Datos de Indicador'!X102)/(U$302-U$301)*10)),1))</f>
        <v>10</v>
      </c>
      <c r="V99" s="188">
        <f>IF('Datos de Indicador'!Y102="No dato","x",ROUND(IF('Datos de Indicador'!Y102&gt;V$302,10,IF('Datos de Indicador'!Y102&lt;$V$301,0,10-(V$302-'Datos de Indicador'!Y102)/(V$302-V$301)*10)),1))</f>
        <v>2.2999999999999998</v>
      </c>
      <c r="W99" s="188">
        <f>IF('Datos de Indicador'!Z102="No dato","x",ROUND(IF('Datos de Indicador'!Z102&gt;W$302,10,IF('Datos de Indicador'!Z102&lt;$W$301,0,(W$302-'Datos de Indicador'!Z102)/(W$302-W$301)*10)),1))</f>
        <v>10</v>
      </c>
      <c r="X99" s="317">
        <f>IF('Datos de Indicador'!AA102="No dato","x",ROUND(IF('Datos de Indicador'!AA102&gt;X$302,10,IF('Datos de Indicador'!AA102&lt;$X$301,0,10-(X$302-'Datos de Indicador'!AA102)/(X$302-X$301)*10)),1))</f>
        <v>6.8</v>
      </c>
      <c r="Y99" s="296">
        <f t="shared" si="15"/>
        <v>6.5</v>
      </c>
      <c r="Z99" s="192">
        <f t="shared" si="14"/>
        <v>4.0999999999999996</v>
      </c>
      <c r="AB99" s="250"/>
      <c r="AC99" s="95"/>
      <c r="AD99" s="95"/>
    </row>
    <row r="100" spans="1:30">
      <c r="A100" s="48" t="s">
        <v>170</v>
      </c>
      <c r="B100" s="46" t="s">
        <v>207</v>
      </c>
      <c r="C100" s="160">
        <v>708</v>
      </c>
      <c r="D100" s="188">
        <f>IF('Datos de Indicador'!O103="No dato","x",ROUND(IF('Datos de Indicador'!O103&gt;D$302,0,IF('Datos de Indicador'!O103&lt;$D$301,10,(D$302-'Datos de Indicador'!O103)/(D$302-D$301)*10)),1))</f>
        <v>6.5</v>
      </c>
      <c r="E100" s="188">
        <f>IF('Datos de Indicador'!P103="No dato","x",ROUND(IF('Datos de Indicador'!P103&gt;E$302,10,IF('Datos de Indicador'!P103&lt;$E$301,0,10-(E$302-'Datos de Indicador'!P103)/(E$302-E$301)*10)),1))</f>
        <v>7.7</v>
      </c>
      <c r="F100" s="189">
        <f t="shared" si="8"/>
        <v>7.1</v>
      </c>
      <c r="G100" s="188">
        <f>IF('Datos de Indicador'!Q103="No dato","x",ROUND(IF('Datos de Indicador'!Q103&gt;G$302,0,IF('Datos de Indicador'!Q103&lt;$G$301,10,(G$302-'Datos de Indicador'!Q103)/(G$302-G$301)*10)),1))</f>
        <v>7.2</v>
      </c>
      <c r="H100" s="188">
        <f>IF('Datos de Indicador'!R103="No dato","x",ROUND(IF('Datos de Indicador'!R103&gt;H$302,10,IF('Datos de Indicador'!R103&lt;$E$301,0,10-(H$302-'Datos de Indicador'!R103)/(H$302-H$301)*10)),1))</f>
        <v>8.1999999999999993</v>
      </c>
      <c r="I100" s="188">
        <f>IF('Datos de Indicador'!S103="No dato","x",ROUND(IF('Datos de Indicador'!S103&gt;I$302,10,IF('Datos de Indicador'!S103&lt;$I$301,0,10-(I$302-'Datos de Indicador'!S103)/(I$302-I$301)*10)),1))</f>
        <v>10</v>
      </c>
      <c r="J100" s="189">
        <f t="shared" si="9"/>
        <v>8.5</v>
      </c>
      <c r="K100" s="188">
        <f>IF('Datos de Indicador'!T103="No dato","x",ROUND(IF('Datos de Indicador'!T103&gt;K$302,10,IF('Datos de Indicador'!T103&lt;$K$301,0,10-(K$302-'Datos de Indicador'!T103)/(K$302-K$301)*10)),1))</f>
        <v>3.6</v>
      </c>
      <c r="L100" s="188">
        <f>IF('Datos de Indicador'!U103="No dato","x",ROUND(IF('Datos de Indicador'!U103&gt;L$302,10,IF('Datos de Indicador'!U103&lt;$L$301,0,10-(L$302-'Datos de Indicador'!U103)/(L$302-L$301)*10)),1))</f>
        <v>8</v>
      </c>
      <c r="M100" s="189">
        <f t="shared" si="10"/>
        <v>6.3</v>
      </c>
      <c r="N100" s="189">
        <f>'Datos de Indicador'!AG103</f>
        <v>10</v>
      </c>
      <c r="O100" s="190">
        <f t="shared" si="11"/>
        <v>8</v>
      </c>
      <c r="P100" s="191">
        <f>IF('Datos de Indicador'!V103="No dato","x",IF('Datos de Indicador'!AY103="No dato","x", 'Datos de Indicador'!V103/'Datos de Indicador'!AY103))</f>
        <v>6.8736395921640506E-4</v>
      </c>
      <c r="Q100" s="188">
        <f t="shared" si="12"/>
        <v>0.5</v>
      </c>
      <c r="R100" s="264">
        <f>IF('Datos de Indicador'!V103="No dato","x",ROUND(IF('Datos de Indicador'!V103&gt;R$302,10,IF('Datos de Indicador'!V103&lt;$R$301,0,10-(R$302-'Datos de Indicador'!V103)/(R$302-R$301)*10)),1))</f>
        <v>0.3</v>
      </c>
      <c r="S100" s="189">
        <f t="shared" si="13"/>
        <v>0.4</v>
      </c>
      <c r="T100" s="188">
        <f>IF('Datos de Indicador'!W103="No dato","x",ROUND(IF('Datos de Indicador'!W103&gt;T$302,10,IF('Datos de Indicador'!W103&lt;$T$301,0,10-(T$302-'Datos de Indicador'!W103)/(T$302-T$301)*10)),1))</f>
        <v>4.5</v>
      </c>
      <c r="U100" s="188">
        <f>IF('Datos de Indicador'!X103="No dato","x",ROUND(IF('Datos de Indicador'!X103&gt;U$302,10,IF('Datos de Indicador'!X103&lt;$U$301,0,10-(U$302-'Datos de Indicador'!X103)/(U$302-U$301)*10)),1))</f>
        <v>7.4</v>
      </c>
      <c r="V100" s="188">
        <f>IF('Datos de Indicador'!Y103="No dato","x",ROUND(IF('Datos de Indicador'!Y103&gt;V$302,10,IF('Datos de Indicador'!Y103&lt;$V$301,0,10-(V$302-'Datos de Indicador'!Y103)/(V$302-V$301)*10)),1))</f>
        <v>1</v>
      </c>
      <c r="W100" s="188">
        <f>IF('Datos de Indicador'!Z103="No dato","x",ROUND(IF('Datos de Indicador'!Z103&gt;W$302,10,IF('Datos de Indicador'!Z103&lt;$W$301,0,(W$302-'Datos de Indicador'!Z103)/(W$302-W$301)*10)),1))</f>
        <v>2.5</v>
      </c>
      <c r="X100" s="317">
        <f>IF('Datos de Indicador'!AA103="No dato","x",ROUND(IF('Datos de Indicador'!AA103&gt;X$302,10,IF('Datos de Indicador'!AA103&lt;$X$301,0,10-(X$302-'Datos de Indicador'!AA103)/(X$302-X$301)*10)),1))</f>
        <v>10</v>
      </c>
      <c r="Y100" s="296">
        <f t="shared" si="15"/>
        <v>5.0999999999999996</v>
      </c>
      <c r="Z100" s="192">
        <f t="shared" si="14"/>
        <v>3.1</v>
      </c>
      <c r="AB100" s="250"/>
      <c r="AC100" s="95"/>
      <c r="AD100" s="95"/>
    </row>
    <row r="101" spans="1:30">
      <c r="A101" s="48" t="s">
        <v>170</v>
      </c>
      <c r="B101" s="46" t="s">
        <v>208</v>
      </c>
      <c r="C101" s="160">
        <v>709</v>
      </c>
      <c r="D101" s="188">
        <f>IF('Datos de Indicador'!O104="No dato","x",ROUND(IF('Datos de Indicador'!O104&gt;D$302,0,IF('Datos de Indicador'!O104&lt;$D$301,10,(D$302-'Datos de Indicador'!O104)/(D$302-D$301)*10)),1))</f>
        <v>7</v>
      </c>
      <c r="E101" s="188">
        <f>IF('Datos de Indicador'!P104="No dato","x",ROUND(IF('Datos de Indicador'!P104&gt;E$302,10,IF('Datos de Indicador'!P104&lt;$E$301,0,10-(E$302-'Datos de Indicador'!P104)/(E$302-E$301)*10)),1))</f>
        <v>7</v>
      </c>
      <c r="F101" s="189">
        <f t="shared" si="8"/>
        <v>7</v>
      </c>
      <c r="G101" s="188">
        <f>IF('Datos de Indicador'!Q104="No dato","x",ROUND(IF('Datos de Indicador'!Q104&gt;G$302,0,IF('Datos de Indicador'!Q104&lt;$G$301,10,(G$302-'Datos de Indicador'!Q104)/(G$302-G$301)*10)),1))</f>
        <v>7.3</v>
      </c>
      <c r="H101" s="188">
        <f>IF('Datos de Indicador'!R104="No dato","x",ROUND(IF('Datos de Indicador'!R104&gt;H$302,10,IF('Datos de Indicador'!R104&lt;$E$301,0,10-(H$302-'Datos de Indicador'!R104)/(H$302-H$301)*10)),1))</f>
        <v>8.3000000000000007</v>
      </c>
      <c r="I101" s="188" t="str">
        <f>IF('Datos de Indicador'!S104="No dato","x",ROUND(IF('Datos de Indicador'!S104&gt;I$302,10,IF('Datos de Indicador'!S104&lt;$I$301,0,10-(I$302-'Datos de Indicador'!S104)/(I$302-I$301)*10)),1))</f>
        <v>x</v>
      </c>
      <c r="J101" s="189">
        <f t="shared" si="9"/>
        <v>7.8</v>
      </c>
      <c r="K101" s="188">
        <f>IF('Datos de Indicador'!T104="No dato","x",ROUND(IF('Datos de Indicador'!T104&gt;K$302,10,IF('Datos de Indicador'!T104&lt;$K$301,0,10-(K$302-'Datos de Indicador'!T104)/(K$302-K$301)*10)),1))</f>
        <v>4.0999999999999996</v>
      </c>
      <c r="L101" s="188">
        <f>IF('Datos de Indicador'!U104="No dato","x",ROUND(IF('Datos de Indicador'!U104&gt;L$302,10,IF('Datos de Indicador'!U104&lt;$L$301,0,10-(L$302-'Datos de Indicador'!U104)/(L$302-L$301)*10)),1))</f>
        <v>7.7</v>
      </c>
      <c r="M101" s="189">
        <f t="shared" si="10"/>
        <v>6.2</v>
      </c>
      <c r="N101" s="189">
        <f>'Datos de Indicador'!AG104</f>
        <v>6</v>
      </c>
      <c r="O101" s="190">
        <f t="shared" si="11"/>
        <v>6.8</v>
      </c>
      <c r="P101" s="191">
        <f>IF('Datos de Indicador'!V104="No dato","x",IF('Datos de Indicador'!AY104="No dato","x", 'Datos de Indicador'!V104/'Datos de Indicador'!AY104))</f>
        <v>2.64331736329093E-3</v>
      </c>
      <c r="Q101" s="188">
        <f t="shared" si="12"/>
        <v>1.8</v>
      </c>
      <c r="R101" s="264">
        <f>IF('Datos de Indicador'!V104="No dato","x",ROUND(IF('Datos de Indicador'!V104&gt;R$302,10,IF('Datos de Indicador'!V104&lt;$R$301,0,10-(R$302-'Datos de Indicador'!V104)/(R$302-R$301)*10)),1))</f>
        <v>0.4</v>
      </c>
      <c r="S101" s="189">
        <f t="shared" si="13"/>
        <v>1.1000000000000001</v>
      </c>
      <c r="T101" s="188">
        <f>IF('Datos de Indicador'!W104="No dato","x",ROUND(IF('Datos de Indicador'!W104&gt;T$302,10,IF('Datos de Indicador'!W104&lt;$T$301,0,10-(T$302-'Datos de Indicador'!W104)/(T$302-T$301)*10)),1))</f>
        <v>6</v>
      </c>
      <c r="U101" s="188">
        <f>IF('Datos de Indicador'!X104="No dato","x",ROUND(IF('Datos de Indicador'!X104&gt;U$302,10,IF('Datos de Indicador'!X104&lt;$U$301,0,10-(U$302-'Datos de Indicador'!X104)/(U$302-U$301)*10)),1))</f>
        <v>8.1</v>
      </c>
      <c r="V101" s="188" t="str">
        <f>IF('Datos de Indicador'!Y104="No dato","x",ROUND(IF('Datos de Indicador'!Y104&gt;V$302,10,IF('Datos de Indicador'!Y104&lt;$V$301,0,10-(V$302-'Datos de Indicador'!Y104)/(V$302-V$301)*10)),1))</f>
        <v>x</v>
      </c>
      <c r="W101" s="188">
        <f>IF('Datos de Indicador'!Z104="No dato","x",ROUND(IF('Datos de Indicador'!Z104&gt;W$302,10,IF('Datos de Indicador'!Z104&lt;$W$301,0,(W$302-'Datos de Indicador'!Z104)/(W$302-W$301)*10)),1))</f>
        <v>2.5</v>
      </c>
      <c r="X101" s="317">
        <f>IF('Datos de Indicador'!AA104="No dato","x",ROUND(IF('Datos de Indicador'!AA104&gt;X$302,10,IF('Datos de Indicador'!AA104&lt;$X$301,0,10-(X$302-'Datos de Indicador'!AA104)/(X$302-X$301)*10)),1))</f>
        <v>10</v>
      </c>
      <c r="Y101" s="296">
        <f t="shared" si="15"/>
        <v>6.7</v>
      </c>
      <c r="Z101" s="192">
        <f t="shared" si="14"/>
        <v>4.5</v>
      </c>
      <c r="AB101" s="250"/>
      <c r="AC101" s="95"/>
      <c r="AD101" s="95"/>
    </row>
    <row r="102" spans="1:30">
      <c r="A102" s="48" t="s">
        <v>170</v>
      </c>
      <c r="B102" s="46" t="s">
        <v>23</v>
      </c>
      <c r="C102" s="160">
        <v>710</v>
      </c>
      <c r="D102" s="188">
        <f>IF('Datos de Indicador'!O105="No dato","x",ROUND(IF('Datos de Indicador'!O105&gt;D$302,0,IF('Datos de Indicador'!O105&lt;$D$301,10,(D$302-'Datos de Indicador'!O105)/(D$302-D$301)*10)),1))</f>
        <v>6.9</v>
      </c>
      <c r="E102" s="188">
        <f>IF('Datos de Indicador'!P105="No dato","x",ROUND(IF('Datos de Indicador'!P105&gt;E$302,10,IF('Datos de Indicador'!P105&lt;$E$301,0,10-(E$302-'Datos de Indicador'!P105)/(E$302-E$301)*10)),1))</f>
        <v>5.9</v>
      </c>
      <c r="F102" s="189">
        <f t="shared" si="8"/>
        <v>6.4</v>
      </c>
      <c r="G102" s="188">
        <f>IF('Datos de Indicador'!Q105="No dato","x",ROUND(IF('Datos de Indicador'!Q105&gt;G$302,0,IF('Datos de Indicador'!Q105&lt;$G$301,10,(G$302-'Datos de Indicador'!Q105)/(G$302-G$301)*10)),1))</f>
        <v>8.6999999999999993</v>
      </c>
      <c r="H102" s="188">
        <f>IF('Datos de Indicador'!R105="No dato","x",ROUND(IF('Datos de Indicador'!R105&gt;H$302,10,IF('Datos de Indicador'!R105&lt;$E$301,0,10-(H$302-'Datos de Indicador'!R105)/(H$302-H$301)*10)),1))</f>
        <v>7.9</v>
      </c>
      <c r="I102" s="188" t="str">
        <f>IF('Datos de Indicador'!S105="No dato","x",ROUND(IF('Datos de Indicador'!S105&gt;I$302,10,IF('Datos de Indicador'!S105&lt;$I$301,0,10-(I$302-'Datos de Indicador'!S105)/(I$302-I$301)*10)),1))</f>
        <v>x</v>
      </c>
      <c r="J102" s="189">
        <f t="shared" si="9"/>
        <v>8.3000000000000007</v>
      </c>
      <c r="K102" s="188">
        <f>IF('Datos de Indicador'!T105="No dato","x",ROUND(IF('Datos de Indicador'!T105&gt;K$302,10,IF('Datos de Indicador'!T105&lt;$K$301,0,10-(K$302-'Datos de Indicador'!T105)/(K$302-K$301)*10)),1))</f>
        <v>5.6</v>
      </c>
      <c r="L102" s="188">
        <f>IF('Datos de Indicador'!U105="No dato","x",ROUND(IF('Datos de Indicador'!U105&gt;L$302,10,IF('Datos de Indicador'!U105&lt;$L$301,0,10-(L$302-'Datos de Indicador'!U105)/(L$302-L$301)*10)),1))</f>
        <v>8.4</v>
      </c>
      <c r="M102" s="189">
        <f t="shared" si="10"/>
        <v>7.2</v>
      </c>
      <c r="N102" s="189">
        <f>'Datos de Indicador'!AG105</f>
        <v>10</v>
      </c>
      <c r="O102" s="190">
        <f t="shared" si="11"/>
        <v>8</v>
      </c>
      <c r="P102" s="191">
        <f>IF('Datos de Indicador'!V105="No dato","x",IF('Datos de Indicador'!AY105="No dato","x", 'Datos de Indicador'!V105/'Datos de Indicador'!AY105))</f>
        <v>3.5141664836371624E-3</v>
      </c>
      <c r="Q102" s="188">
        <f t="shared" si="12"/>
        <v>2.2999999999999998</v>
      </c>
      <c r="R102" s="264">
        <f>IF('Datos de Indicador'!V105="No dato","x",ROUND(IF('Datos de Indicador'!V105&gt;R$302,10,IF('Datos de Indicador'!V105&lt;$R$301,0,10-(R$302-'Datos de Indicador'!V105)/(R$302-R$301)*10)),1))</f>
        <v>0.4</v>
      </c>
      <c r="S102" s="189">
        <f t="shared" si="13"/>
        <v>1.4</v>
      </c>
      <c r="T102" s="188">
        <f>IF('Datos de Indicador'!W105="No dato","x",ROUND(IF('Datos de Indicador'!W105&gt;T$302,10,IF('Datos de Indicador'!W105&lt;$T$301,0,10-(T$302-'Datos de Indicador'!W105)/(T$302-T$301)*10)),1))</f>
        <v>4.5999999999999996</v>
      </c>
      <c r="U102" s="188">
        <f>IF('Datos de Indicador'!X105="No dato","x",ROUND(IF('Datos de Indicador'!X105&gt;U$302,10,IF('Datos de Indicador'!X105&lt;$U$301,0,10-(U$302-'Datos de Indicador'!X105)/(U$302-U$301)*10)),1))</f>
        <v>5.3</v>
      </c>
      <c r="V102" s="188" t="str">
        <f>IF('Datos de Indicador'!Y105="No dato","x",ROUND(IF('Datos de Indicador'!Y105&gt;V$302,10,IF('Datos de Indicador'!Y105&lt;$V$301,0,10-(V$302-'Datos de Indicador'!Y105)/(V$302-V$301)*10)),1))</f>
        <v>x</v>
      </c>
      <c r="W102" s="188">
        <f>IF('Datos de Indicador'!Z105="No dato","x",ROUND(IF('Datos de Indicador'!Z105&gt;W$302,10,IF('Datos de Indicador'!Z105&lt;$W$301,0,(W$302-'Datos de Indicador'!Z105)/(W$302-W$301)*10)),1))</f>
        <v>0</v>
      </c>
      <c r="X102" s="317">
        <f>IF('Datos de Indicador'!AA105="No dato","x",ROUND(IF('Datos de Indicador'!AA105&gt;X$302,10,IF('Datos de Indicador'!AA105&lt;$X$301,0,10-(X$302-'Datos de Indicador'!AA105)/(X$302-X$301)*10)),1))</f>
        <v>10</v>
      </c>
      <c r="Y102" s="296">
        <f t="shared" si="15"/>
        <v>5</v>
      </c>
      <c r="Z102" s="192">
        <f t="shared" si="14"/>
        <v>3.4</v>
      </c>
      <c r="AB102" s="250"/>
      <c r="AC102" s="95"/>
      <c r="AD102" s="95"/>
    </row>
    <row r="103" spans="1:30">
      <c r="A103" s="48" t="s">
        <v>170</v>
      </c>
      <c r="B103" s="46" t="s">
        <v>197</v>
      </c>
      <c r="C103" s="160">
        <v>711</v>
      </c>
      <c r="D103" s="188">
        <f>IF('Datos de Indicador'!O106="No dato","x",ROUND(IF('Datos de Indicador'!O106&gt;D$302,0,IF('Datos de Indicador'!O106&lt;$D$301,10,(D$302-'Datos de Indicador'!O106)/(D$302-D$301)*10)),1))</f>
        <v>7</v>
      </c>
      <c r="E103" s="188">
        <f>IF('Datos de Indicador'!P106="No dato","x",ROUND(IF('Datos de Indicador'!P106&gt;E$302,10,IF('Datos de Indicador'!P106&lt;$E$301,0,10-(E$302-'Datos de Indicador'!P106)/(E$302-E$301)*10)),1))</f>
        <v>7</v>
      </c>
      <c r="F103" s="189">
        <f t="shared" si="8"/>
        <v>7</v>
      </c>
      <c r="G103" s="188">
        <f>IF('Datos de Indicador'!Q106="No dato","x",ROUND(IF('Datos de Indicador'!Q106&gt;G$302,0,IF('Datos de Indicador'!Q106&lt;$G$301,10,(G$302-'Datos de Indicador'!Q106)/(G$302-G$301)*10)),1))</f>
        <v>8.6999999999999993</v>
      </c>
      <c r="H103" s="188">
        <f>IF('Datos de Indicador'!R106="No dato","x",ROUND(IF('Datos de Indicador'!R106&gt;H$302,10,IF('Datos de Indicador'!R106&lt;$E$301,0,10-(H$302-'Datos de Indicador'!R106)/(H$302-H$301)*10)),1))</f>
        <v>8</v>
      </c>
      <c r="I103" s="188" t="str">
        <f>IF('Datos de Indicador'!S106="No dato","x",ROUND(IF('Datos de Indicador'!S106&gt;I$302,10,IF('Datos de Indicador'!S106&lt;$I$301,0,10-(I$302-'Datos de Indicador'!S106)/(I$302-I$301)*10)),1))</f>
        <v>x</v>
      </c>
      <c r="J103" s="189">
        <f t="shared" si="9"/>
        <v>8.4</v>
      </c>
      <c r="K103" s="188">
        <f>IF('Datos de Indicador'!T106="No dato","x",ROUND(IF('Datos de Indicador'!T106&gt;K$302,10,IF('Datos de Indicador'!T106&lt;$K$301,0,10-(K$302-'Datos de Indicador'!T106)/(K$302-K$301)*10)),1))</f>
        <v>5</v>
      </c>
      <c r="L103" s="188">
        <f>IF('Datos de Indicador'!U106="No dato","x",ROUND(IF('Datos de Indicador'!U106&gt;L$302,10,IF('Datos de Indicador'!U106&lt;$L$301,0,10-(L$302-'Datos de Indicador'!U106)/(L$302-L$301)*10)),1))</f>
        <v>7.3</v>
      </c>
      <c r="M103" s="189">
        <f t="shared" si="10"/>
        <v>6.3</v>
      </c>
      <c r="N103" s="189">
        <f>'Datos de Indicador'!AG106</f>
        <v>4</v>
      </c>
      <c r="O103" s="190">
        <f t="shared" si="11"/>
        <v>6.4</v>
      </c>
      <c r="P103" s="191">
        <f>IF('Datos de Indicador'!V106="No dato","x",IF('Datos de Indicador'!AY106="No dato","x", 'Datos de Indicador'!V106/'Datos de Indicador'!AY106))</f>
        <v>1.2218537266538664E-3</v>
      </c>
      <c r="Q103" s="188">
        <f t="shared" si="12"/>
        <v>0.8</v>
      </c>
      <c r="R103" s="264">
        <f>IF('Datos de Indicador'!V106="No dato","x",ROUND(IF('Datos de Indicador'!V106&gt;R$302,10,IF('Datos de Indicador'!V106&lt;$R$301,0,10-(R$302-'Datos de Indicador'!V106)/(R$302-R$301)*10)),1))</f>
        <v>0.2</v>
      </c>
      <c r="S103" s="189">
        <f t="shared" si="13"/>
        <v>0.5</v>
      </c>
      <c r="T103" s="188">
        <f>IF('Datos de Indicador'!W106="No dato","x",ROUND(IF('Datos de Indicador'!W106&gt;T$302,10,IF('Datos de Indicador'!W106&lt;$T$301,0,10-(T$302-'Datos de Indicador'!W106)/(T$302-T$301)*10)),1))</f>
        <v>8</v>
      </c>
      <c r="U103" s="188">
        <f>IF('Datos de Indicador'!X106="No dato","x",ROUND(IF('Datos de Indicador'!X106&gt;U$302,10,IF('Datos de Indicador'!X106&lt;$U$301,0,10-(U$302-'Datos de Indicador'!X106)/(U$302-U$301)*10)),1))</f>
        <v>10</v>
      </c>
      <c r="V103" s="188">
        <f>IF('Datos de Indicador'!Y106="No dato","x",ROUND(IF('Datos de Indicador'!Y106&gt;V$302,10,IF('Datos de Indicador'!Y106&lt;$V$301,0,10-(V$302-'Datos de Indicador'!Y106)/(V$302-V$301)*10)),1))</f>
        <v>2.9</v>
      </c>
      <c r="W103" s="188">
        <f>IF('Datos de Indicador'!Z106="No dato","x",ROUND(IF('Datos de Indicador'!Z106&gt;W$302,10,IF('Datos de Indicador'!Z106&lt;$W$301,0,(W$302-'Datos de Indicador'!Z106)/(W$302-W$301)*10)),1))</f>
        <v>5</v>
      </c>
      <c r="X103" s="317">
        <f>IF('Datos de Indicador'!AA106="No dato","x",ROUND(IF('Datos de Indicador'!AA106&gt;X$302,10,IF('Datos de Indicador'!AA106&lt;$X$301,0,10-(X$302-'Datos de Indicador'!AA106)/(X$302-X$301)*10)),1))</f>
        <v>8.5</v>
      </c>
      <c r="Y103" s="296">
        <f t="shared" si="15"/>
        <v>6.9</v>
      </c>
      <c r="Z103" s="192">
        <f t="shared" si="14"/>
        <v>4.4000000000000004</v>
      </c>
      <c r="AB103" s="250"/>
      <c r="AC103" s="95"/>
      <c r="AD103" s="95"/>
    </row>
    <row r="104" spans="1:30">
      <c r="A104" s="48" t="s">
        <v>170</v>
      </c>
      <c r="B104" s="46" t="s">
        <v>209</v>
      </c>
      <c r="C104" s="160">
        <v>712</v>
      </c>
      <c r="D104" s="188">
        <f>IF('Datos de Indicador'!O107="No dato","x",ROUND(IF('Datos de Indicador'!O107&gt;D$302,0,IF('Datos de Indicador'!O107&lt;$D$301,10,(D$302-'Datos de Indicador'!O107)/(D$302-D$301)*10)),1))</f>
        <v>8.5</v>
      </c>
      <c r="E104" s="188">
        <f>IF('Datos de Indicador'!P107="No dato","x",ROUND(IF('Datos de Indicador'!P107&gt;E$302,10,IF('Datos de Indicador'!P107&lt;$E$301,0,10-(E$302-'Datos de Indicador'!P107)/(E$302-E$301)*10)),1))</f>
        <v>8.4</v>
      </c>
      <c r="F104" s="189">
        <f t="shared" si="8"/>
        <v>8.5</v>
      </c>
      <c r="G104" s="188">
        <f>IF('Datos de Indicador'!Q107="No dato","x",ROUND(IF('Datos de Indicador'!Q107&gt;G$302,0,IF('Datos de Indicador'!Q107&lt;$G$301,10,(G$302-'Datos de Indicador'!Q107)/(G$302-G$301)*10)),1))</f>
        <v>9</v>
      </c>
      <c r="H104" s="188">
        <f>IF('Datos de Indicador'!R107="No dato","x",ROUND(IF('Datos de Indicador'!R107&gt;H$302,10,IF('Datos de Indicador'!R107&lt;$E$301,0,10-(H$302-'Datos de Indicador'!R107)/(H$302-H$301)*10)),1))</f>
        <v>8.5</v>
      </c>
      <c r="I104" s="188">
        <f>IF('Datos de Indicador'!S107="No dato","x",ROUND(IF('Datos de Indicador'!S107&gt;I$302,10,IF('Datos de Indicador'!S107&lt;$I$301,0,10-(I$302-'Datos de Indicador'!S107)/(I$302-I$301)*10)),1))</f>
        <v>10</v>
      </c>
      <c r="J104" s="189">
        <f t="shared" si="9"/>
        <v>9.1999999999999993</v>
      </c>
      <c r="K104" s="188">
        <f>IF('Datos de Indicador'!T107="No dato","x",ROUND(IF('Datos de Indicador'!T107&gt;K$302,10,IF('Datos de Indicador'!T107&lt;$K$301,0,10-(K$302-'Datos de Indicador'!T107)/(K$302-K$301)*10)),1))</f>
        <v>5</v>
      </c>
      <c r="L104" s="188">
        <f>IF('Datos de Indicador'!U107="No dato","x",ROUND(IF('Datos de Indicador'!U107&gt;L$302,10,IF('Datos de Indicador'!U107&lt;$L$301,0,10-(L$302-'Datos de Indicador'!U107)/(L$302-L$301)*10)),1))</f>
        <v>7.3</v>
      </c>
      <c r="M104" s="189">
        <f t="shared" si="10"/>
        <v>6.3</v>
      </c>
      <c r="N104" s="189">
        <f>'Datos de Indicador'!AG107</f>
        <v>4</v>
      </c>
      <c r="O104" s="190">
        <f t="shared" si="11"/>
        <v>7</v>
      </c>
      <c r="P104" s="191">
        <f>IF('Datos de Indicador'!V107="No dato","x",IF('Datos de Indicador'!AY107="No dato","x", 'Datos de Indicador'!V107/'Datos de Indicador'!AY107))</f>
        <v>1.5069697350244883E-3</v>
      </c>
      <c r="Q104" s="188">
        <f t="shared" si="12"/>
        <v>1</v>
      </c>
      <c r="R104" s="264">
        <f>IF('Datos de Indicador'!V107="No dato","x",ROUND(IF('Datos de Indicador'!V107&gt;R$302,10,IF('Datos de Indicador'!V107&lt;$R$301,0,10-(R$302-'Datos de Indicador'!V107)/(R$302-R$301)*10)),1))</f>
        <v>0.3</v>
      </c>
      <c r="S104" s="189">
        <f t="shared" si="13"/>
        <v>0.7</v>
      </c>
      <c r="T104" s="188">
        <f>IF('Datos de Indicador'!W107="No dato","x",ROUND(IF('Datos de Indicador'!W107&gt;T$302,10,IF('Datos de Indicador'!W107&lt;$T$301,0,10-(T$302-'Datos de Indicador'!W107)/(T$302-T$301)*10)),1))</f>
        <v>8.6999999999999993</v>
      </c>
      <c r="U104" s="188">
        <f>IF('Datos de Indicador'!X107="No dato","x",ROUND(IF('Datos de Indicador'!X107&gt;U$302,10,IF('Datos de Indicador'!X107&lt;$U$301,0,10-(U$302-'Datos de Indicador'!X107)/(U$302-U$301)*10)),1))</f>
        <v>10</v>
      </c>
      <c r="V104" s="188">
        <f>IF('Datos de Indicador'!Y107="No dato","x",ROUND(IF('Datos de Indicador'!Y107&gt;V$302,10,IF('Datos de Indicador'!Y107&lt;$V$301,0,10-(V$302-'Datos de Indicador'!Y107)/(V$302-V$301)*10)),1))</f>
        <v>3.3</v>
      </c>
      <c r="W104" s="188">
        <f>IF('Datos de Indicador'!Z107="No dato","x",ROUND(IF('Datos de Indicador'!Z107&gt;W$302,10,IF('Datos de Indicador'!Z107&lt;$W$301,0,(W$302-'Datos de Indicador'!Z107)/(W$302-W$301)*10)),1))</f>
        <v>7.5</v>
      </c>
      <c r="X104" s="317">
        <f>IF('Datos de Indicador'!AA107="No dato","x",ROUND(IF('Datos de Indicador'!AA107&gt;X$302,10,IF('Datos de Indicador'!AA107&lt;$X$301,0,10-(X$302-'Datos de Indicador'!AA107)/(X$302-X$301)*10)),1))</f>
        <v>3.1</v>
      </c>
      <c r="Y104" s="296">
        <f t="shared" si="15"/>
        <v>6.5</v>
      </c>
      <c r="Z104" s="192">
        <f t="shared" si="14"/>
        <v>4.2</v>
      </c>
      <c r="AB104" s="250"/>
      <c r="AC104" s="95"/>
      <c r="AD104" s="95"/>
    </row>
    <row r="105" spans="1:30">
      <c r="A105" s="48" t="s">
        <v>170</v>
      </c>
      <c r="B105" s="46" t="s">
        <v>210</v>
      </c>
      <c r="C105" s="160">
        <v>713</v>
      </c>
      <c r="D105" s="188">
        <f>IF('Datos de Indicador'!O108="No dato","x",ROUND(IF('Datos de Indicador'!O108&gt;D$302,0,IF('Datos de Indicador'!O108&lt;$D$301,10,(D$302-'Datos de Indicador'!O108)/(D$302-D$301)*10)),1))</f>
        <v>6.1</v>
      </c>
      <c r="E105" s="188">
        <f>IF('Datos de Indicador'!P108="No dato","x",ROUND(IF('Datos de Indicador'!P108&gt;E$302,10,IF('Datos de Indicador'!P108&lt;$E$301,0,10-(E$302-'Datos de Indicador'!P108)/(E$302-E$301)*10)),1))</f>
        <v>5.3</v>
      </c>
      <c r="F105" s="189">
        <f t="shared" si="8"/>
        <v>5.7</v>
      </c>
      <c r="G105" s="188">
        <f>IF('Datos de Indicador'!Q108="No dato","x",ROUND(IF('Datos de Indicador'!Q108&gt;G$302,0,IF('Datos de Indicador'!Q108&lt;$G$301,10,(G$302-'Datos de Indicador'!Q108)/(G$302-G$301)*10)),1))</f>
        <v>6</v>
      </c>
      <c r="H105" s="188">
        <f>IF('Datos de Indicador'!R108="No dato","x",ROUND(IF('Datos de Indicador'!R108&gt;H$302,10,IF('Datos de Indicador'!R108&lt;$E$301,0,10-(H$302-'Datos de Indicador'!R108)/(H$302-H$301)*10)),1))</f>
        <v>8</v>
      </c>
      <c r="I105" s="188" t="str">
        <f>IF('Datos de Indicador'!S108="No dato","x",ROUND(IF('Datos de Indicador'!S108&gt;I$302,10,IF('Datos de Indicador'!S108&lt;$I$301,0,10-(I$302-'Datos de Indicador'!S108)/(I$302-I$301)*10)),1))</f>
        <v>x</v>
      </c>
      <c r="J105" s="189">
        <f t="shared" si="9"/>
        <v>7</v>
      </c>
      <c r="K105" s="188">
        <f>IF('Datos de Indicador'!T108="No dato","x",ROUND(IF('Datos de Indicador'!T108&gt;K$302,10,IF('Datos de Indicador'!T108&lt;$K$301,0,10-(K$302-'Datos de Indicador'!T108)/(K$302-K$301)*10)),1))</f>
        <v>2.4</v>
      </c>
      <c r="L105" s="188">
        <f>IF('Datos de Indicador'!U108="No dato","x",ROUND(IF('Datos de Indicador'!U108&gt;L$302,10,IF('Datos de Indicador'!U108&lt;$L$301,0,10-(L$302-'Datos de Indicador'!U108)/(L$302-L$301)*10)),1))</f>
        <v>7.2</v>
      </c>
      <c r="M105" s="189">
        <f t="shared" si="10"/>
        <v>5.3</v>
      </c>
      <c r="N105" s="189">
        <f>'Datos de Indicador'!AG108</f>
        <v>10</v>
      </c>
      <c r="O105" s="190">
        <f t="shared" si="11"/>
        <v>7</v>
      </c>
      <c r="P105" s="191">
        <f>IF('Datos de Indicador'!V108="No dato","x",IF('Datos de Indicador'!AY108="No dato","x", 'Datos de Indicador'!V108/'Datos de Indicador'!AY108))</f>
        <v>1.1428571428571429E-3</v>
      </c>
      <c r="Q105" s="188">
        <f t="shared" si="12"/>
        <v>0.8</v>
      </c>
      <c r="R105" s="264">
        <f>IF('Datos de Indicador'!V108="No dato","x",ROUND(IF('Datos de Indicador'!V108&gt;R$302,10,IF('Datos de Indicador'!V108&lt;$R$301,0,10-(R$302-'Datos de Indicador'!V108)/(R$302-R$301)*10)),1))</f>
        <v>0.1</v>
      </c>
      <c r="S105" s="189">
        <f t="shared" si="13"/>
        <v>0.5</v>
      </c>
      <c r="T105" s="188">
        <f>IF('Datos de Indicador'!W108="No dato","x",ROUND(IF('Datos de Indicador'!W108&gt;T$302,10,IF('Datos de Indicador'!W108&lt;$T$301,0,10-(T$302-'Datos de Indicador'!W108)/(T$302-T$301)*10)),1))</f>
        <v>6.7</v>
      </c>
      <c r="U105" s="188">
        <f>IF('Datos de Indicador'!X108="No dato","x",ROUND(IF('Datos de Indicador'!X108&gt;U$302,10,IF('Datos de Indicador'!X108&lt;$U$301,0,10-(U$302-'Datos de Indicador'!X108)/(U$302-U$301)*10)),1))</f>
        <v>4.3</v>
      </c>
      <c r="V105" s="188">
        <f>IF('Datos de Indicador'!Y108="No dato","x",ROUND(IF('Datos de Indicador'!Y108&gt;V$302,10,IF('Datos de Indicador'!Y108&lt;$V$301,0,10-(V$302-'Datos de Indicador'!Y108)/(V$302-V$301)*10)),1))</f>
        <v>0.7</v>
      </c>
      <c r="W105" s="188">
        <f>IF('Datos de Indicador'!Z108="No dato","x",ROUND(IF('Datos de Indicador'!Z108&gt;W$302,10,IF('Datos de Indicador'!Z108&lt;$W$301,0,(W$302-'Datos de Indicador'!Z108)/(W$302-W$301)*10)),1))</f>
        <v>0</v>
      </c>
      <c r="X105" s="317">
        <f>IF('Datos de Indicador'!AA108="No dato","x",ROUND(IF('Datos de Indicador'!AA108&gt;X$302,10,IF('Datos de Indicador'!AA108&lt;$X$301,0,10-(X$302-'Datos de Indicador'!AA108)/(X$302-X$301)*10)),1))</f>
        <v>10</v>
      </c>
      <c r="Y105" s="296">
        <f t="shared" si="15"/>
        <v>4.3</v>
      </c>
      <c r="Z105" s="192">
        <f t="shared" si="14"/>
        <v>2.6</v>
      </c>
      <c r="AB105" s="250"/>
      <c r="AC105" s="95"/>
      <c r="AD105" s="95"/>
    </row>
    <row r="106" spans="1:30">
      <c r="A106" s="48" t="s">
        <v>170</v>
      </c>
      <c r="B106" s="46" t="s">
        <v>211</v>
      </c>
      <c r="C106" s="160">
        <v>714</v>
      </c>
      <c r="D106" s="188">
        <f>IF('Datos de Indicador'!O109="No dato","x",ROUND(IF('Datos de Indicador'!O109&gt;D$302,0,IF('Datos de Indicador'!O109&lt;$D$301,10,(D$302-'Datos de Indicador'!O109)/(D$302-D$301)*10)),1))</f>
        <v>7.1</v>
      </c>
      <c r="E106" s="188">
        <f>IF('Datos de Indicador'!P109="No dato","x",ROUND(IF('Datos de Indicador'!P109&gt;E$302,10,IF('Datos de Indicador'!P109&lt;$E$301,0,10-(E$302-'Datos de Indicador'!P109)/(E$302-E$301)*10)),1))</f>
        <v>9.9</v>
      </c>
      <c r="F106" s="189">
        <f t="shared" si="8"/>
        <v>8.9</v>
      </c>
      <c r="G106" s="188">
        <f>IF('Datos de Indicador'!Q109="No dato","x",ROUND(IF('Datos de Indicador'!Q109&gt;G$302,0,IF('Datos de Indicador'!Q109&lt;$G$301,10,(G$302-'Datos de Indicador'!Q109)/(G$302-G$301)*10)),1))</f>
        <v>8</v>
      </c>
      <c r="H106" s="188">
        <f>IF('Datos de Indicador'!R109="No dato","x",ROUND(IF('Datos de Indicador'!R109&gt;H$302,10,IF('Datos de Indicador'!R109&lt;$E$301,0,10-(H$302-'Datos de Indicador'!R109)/(H$302-H$301)*10)),1))</f>
        <v>8.3000000000000007</v>
      </c>
      <c r="I106" s="188" t="str">
        <f>IF('Datos de Indicador'!S109="No dato","x",ROUND(IF('Datos de Indicador'!S109&gt;I$302,10,IF('Datos de Indicador'!S109&lt;$I$301,0,10-(I$302-'Datos de Indicador'!S109)/(I$302-I$301)*10)),1))</f>
        <v>x</v>
      </c>
      <c r="J106" s="189">
        <f t="shared" si="9"/>
        <v>8.1999999999999993</v>
      </c>
      <c r="K106" s="188">
        <f>IF('Datos de Indicador'!T109="No dato","x",ROUND(IF('Datos de Indicador'!T109&gt;K$302,10,IF('Datos de Indicador'!T109&lt;$K$301,0,10-(K$302-'Datos de Indicador'!T109)/(K$302-K$301)*10)),1))</f>
        <v>4.9000000000000004</v>
      </c>
      <c r="L106" s="188">
        <f>IF('Datos de Indicador'!U109="No dato","x",ROUND(IF('Datos de Indicador'!U109&gt;L$302,10,IF('Datos de Indicador'!U109&lt;$L$301,0,10-(L$302-'Datos de Indicador'!U109)/(L$302-L$301)*10)),1))</f>
        <v>7.7</v>
      </c>
      <c r="M106" s="189">
        <f t="shared" si="10"/>
        <v>6.5</v>
      </c>
      <c r="N106" s="189">
        <f>'Datos de Indicador'!AG109</f>
        <v>4</v>
      </c>
      <c r="O106" s="190">
        <f t="shared" si="11"/>
        <v>6.9</v>
      </c>
      <c r="P106" s="191">
        <f>IF('Datos de Indicador'!V109="No dato","x",IF('Datos de Indicador'!AY109="No dato","x", 'Datos de Indicador'!V109/'Datos de Indicador'!AY109))</f>
        <v>8.6612489307100089E-3</v>
      </c>
      <c r="Q106" s="188">
        <f t="shared" si="12"/>
        <v>5.8</v>
      </c>
      <c r="R106" s="264">
        <f>IF('Datos de Indicador'!V109="No dato","x",ROUND(IF('Datos de Indicador'!V109&gt;R$302,10,IF('Datos de Indicador'!V109&lt;$R$301,0,10-(R$302-'Datos de Indicador'!V109)/(R$302-R$301)*10)),1))</f>
        <v>2</v>
      </c>
      <c r="S106" s="189">
        <f t="shared" si="13"/>
        <v>4.2</v>
      </c>
      <c r="T106" s="188">
        <f>IF('Datos de Indicador'!W109="No dato","x",ROUND(IF('Datos de Indicador'!W109&gt;T$302,10,IF('Datos de Indicador'!W109&lt;$T$301,0,10-(T$302-'Datos de Indicador'!W109)/(T$302-T$301)*10)),1))</f>
        <v>4.2</v>
      </c>
      <c r="U106" s="188">
        <f>IF('Datos de Indicador'!X109="No dato","x",ROUND(IF('Datos de Indicador'!X109&gt;U$302,10,IF('Datos de Indicador'!X109&lt;$U$301,0,10-(U$302-'Datos de Indicador'!X109)/(U$302-U$301)*10)),1))</f>
        <v>8.3000000000000007</v>
      </c>
      <c r="V106" s="188">
        <f>IF('Datos de Indicador'!Y109="No dato","x",ROUND(IF('Datos de Indicador'!Y109&gt;V$302,10,IF('Datos de Indicador'!Y109&lt;$V$301,0,10-(V$302-'Datos de Indicador'!Y109)/(V$302-V$301)*10)),1))</f>
        <v>0.4</v>
      </c>
      <c r="W106" s="188">
        <f>IF('Datos de Indicador'!Z109="No dato","x",ROUND(IF('Datos de Indicador'!Z109&gt;W$302,10,IF('Datos de Indicador'!Z109&lt;$W$301,0,(W$302-'Datos de Indicador'!Z109)/(W$302-W$301)*10)),1))</f>
        <v>5</v>
      </c>
      <c r="X106" s="317">
        <f>IF('Datos de Indicador'!AA109="No dato","x",ROUND(IF('Datos de Indicador'!AA109&gt;X$302,10,IF('Datos de Indicador'!AA109&lt;$X$301,0,10-(X$302-'Datos de Indicador'!AA109)/(X$302-X$301)*10)),1))</f>
        <v>10</v>
      </c>
      <c r="Y106" s="296">
        <f t="shared" si="15"/>
        <v>5.6</v>
      </c>
      <c r="Z106" s="192">
        <f t="shared" si="14"/>
        <v>4.9000000000000004</v>
      </c>
      <c r="AB106" s="250"/>
      <c r="AC106" s="95"/>
      <c r="AD106" s="95"/>
    </row>
    <row r="107" spans="1:30">
      <c r="A107" s="48" t="s">
        <v>170</v>
      </c>
      <c r="B107" s="46" t="s">
        <v>212</v>
      </c>
      <c r="C107" s="160">
        <v>715</v>
      </c>
      <c r="D107" s="188">
        <f>IF('Datos de Indicador'!O110="No dato","x",ROUND(IF('Datos de Indicador'!O110&gt;D$302,0,IF('Datos de Indicador'!O110&lt;$D$301,10,(D$302-'Datos de Indicador'!O110)/(D$302-D$301)*10)),1))</f>
        <v>8</v>
      </c>
      <c r="E107" s="188">
        <f>IF('Datos de Indicador'!P110="No dato","x",ROUND(IF('Datos de Indicador'!P110&gt;E$302,10,IF('Datos de Indicador'!P110&lt;$E$301,0,10-(E$302-'Datos de Indicador'!P110)/(E$302-E$301)*10)),1))</f>
        <v>9.5</v>
      </c>
      <c r="F107" s="189">
        <f t="shared" si="8"/>
        <v>8.9</v>
      </c>
      <c r="G107" s="188">
        <f>IF('Datos de Indicador'!Q110="No dato","x",ROUND(IF('Datos de Indicador'!Q110&gt;G$302,0,IF('Datos de Indicador'!Q110&lt;$G$301,10,(G$302-'Datos de Indicador'!Q110)/(G$302-G$301)*10)),1))</f>
        <v>8.8000000000000007</v>
      </c>
      <c r="H107" s="188">
        <f>IF('Datos de Indicador'!R110="No dato","x",ROUND(IF('Datos de Indicador'!R110&gt;H$302,10,IF('Datos de Indicador'!R110&lt;$E$301,0,10-(H$302-'Datos de Indicador'!R110)/(H$302-H$301)*10)),1))</f>
        <v>7.9</v>
      </c>
      <c r="I107" s="188">
        <f>IF('Datos de Indicador'!S110="No dato","x",ROUND(IF('Datos de Indicador'!S110&gt;I$302,10,IF('Datos de Indicador'!S110&lt;$I$301,0,10-(I$302-'Datos de Indicador'!S110)/(I$302-I$301)*10)),1))</f>
        <v>9.1999999999999993</v>
      </c>
      <c r="J107" s="189">
        <f t="shared" si="9"/>
        <v>8.6</v>
      </c>
      <c r="K107" s="188">
        <f>IF('Datos de Indicador'!T110="No dato","x",ROUND(IF('Datos de Indicador'!T110&gt;K$302,10,IF('Datos de Indicador'!T110&lt;$K$301,0,10-(K$302-'Datos de Indicador'!T110)/(K$302-K$301)*10)),1))</f>
        <v>5.4</v>
      </c>
      <c r="L107" s="188">
        <f>IF('Datos de Indicador'!U110="No dato","x",ROUND(IF('Datos de Indicador'!U110&gt;L$302,10,IF('Datos de Indicador'!U110&lt;$L$301,0,10-(L$302-'Datos de Indicador'!U110)/(L$302-L$301)*10)),1))</f>
        <v>7.7</v>
      </c>
      <c r="M107" s="189">
        <f t="shared" si="10"/>
        <v>6.7</v>
      </c>
      <c r="N107" s="189">
        <f>'Datos de Indicador'!AG110</f>
        <v>6</v>
      </c>
      <c r="O107" s="190">
        <f t="shared" si="11"/>
        <v>7.6</v>
      </c>
      <c r="P107" s="191">
        <f>IF('Datos de Indicador'!V110="No dato","x",IF('Datos de Indicador'!AY110="No dato","x", 'Datos de Indicador'!V110/'Datos de Indicador'!AY110))</f>
        <v>1.1925655911075108E-3</v>
      </c>
      <c r="Q107" s="188">
        <f t="shared" si="12"/>
        <v>0.8</v>
      </c>
      <c r="R107" s="264">
        <f>IF('Datos de Indicador'!V110="No dato","x",ROUND(IF('Datos de Indicador'!V110&gt;R$302,10,IF('Datos de Indicador'!V110&lt;$R$301,0,10-(R$302-'Datos de Indicador'!V110)/(R$302-R$301)*10)),1))</f>
        <v>1.3</v>
      </c>
      <c r="S107" s="189">
        <f t="shared" si="13"/>
        <v>1.1000000000000001</v>
      </c>
      <c r="T107" s="188">
        <f>IF('Datos de Indicador'!W110="No dato","x",ROUND(IF('Datos de Indicador'!W110&gt;T$302,10,IF('Datos de Indicador'!W110&lt;$T$301,0,10-(T$302-'Datos de Indicador'!W110)/(T$302-T$301)*10)),1))</f>
        <v>3.8</v>
      </c>
      <c r="U107" s="188">
        <f>IF('Datos de Indicador'!X110="No dato","x",ROUND(IF('Datos de Indicador'!X110&gt;U$302,10,IF('Datos de Indicador'!X110&lt;$U$301,0,10-(U$302-'Datos de Indicador'!X110)/(U$302-U$301)*10)),1))</f>
        <v>10</v>
      </c>
      <c r="V107" s="188">
        <f>IF('Datos de Indicador'!Y110="No dato","x",ROUND(IF('Datos de Indicador'!Y110&gt;V$302,10,IF('Datos de Indicador'!Y110&lt;$V$301,0,10-(V$302-'Datos de Indicador'!Y110)/(V$302-V$301)*10)),1))</f>
        <v>1.9</v>
      </c>
      <c r="W107" s="188">
        <f>IF('Datos de Indicador'!Z110="No dato","x",ROUND(IF('Datos de Indicador'!Z110&gt;W$302,10,IF('Datos de Indicador'!Z110&lt;$W$301,0,(W$302-'Datos de Indicador'!Z110)/(W$302-W$301)*10)),1))</f>
        <v>5</v>
      </c>
      <c r="X107" s="317">
        <f>IF('Datos de Indicador'!AA110="No dato","x",ROUND(IF('Datos de Indicador'!AA110&gt;X$302,10,IF('Datos de Indicador'!AA110&lt;$X$301,0,10-(X$302-'Datos de Indicador'!AA110)/(X$302-X$301)*10)),1))</f>
        <v>10</v>
      </c>
      <c r="Y107" s="296">
        <f t="shared" si="15"/>
        <v>6.1</v>
      </c>
      <c r="Z107" s="192">
        <f t="shared" si="14"/>
        <v>4</v>
      </c>
      <c r="AB107" s="250"/>
      <c r="AC107" s="95"/>
      <c r="AD107" s="95"/>
    </row>
    <row r="108" spans="1:30">
      <c r="A108" s="48" t="s">
        <v>170</v>
      </c>
      <c r="B108" s="46" t="s">
        <v>213</v>
      </c>
      <c r="C108" s="160">
        <v>716</v>
      </c>
      <c r="D108" s="188">
        <f>IF('Datos de Indicador'!O111="No dato","x",ROUND(IF('Datos de Indicador'!O111&gt;D$302,0,IF('Datos de Indicador'!O111&lt;$D$301,10,(D$302-'Datos de Indicador'!O111)/(D$302-D$301)*10)),1))</f>
        <v>8.1999999999999993</v>
      </c>
      <c r="E108" s="188">
        <f>IF('Datos de Indicador'!P111="No dato","x",ROUND(IF('Datos de Indicador'!P111&gt;E$302,10,IF('Datos de Indicador'!P111&lt;$E$301,0,10-(E$302-'Datos de Indicador'!P111)/(E$302-E$301)*10)),1))</f>
        <v>10</v>
      </c>
      <c r="F108" s="189">
        <f t="shared" si="8"/>
        <v>9.3000000000000007</v>
      </c>
      <c r="G108" s="188">
        <f>IF('Datos de Indicador'!Q111="No dato","x",ROUND(IF('Datos de Indicador'!Q111&gt;G$302,0,IF('Datos de Indicador'!Q111&lt;$G$301,10,(G$302-'Datos de Indicador'!Q111)/(G$302-G$301)*10)),1))</f>
        <v>8.8000000000000007</v>
      </c>
      <c r="H108" s="188">
        <f>IF('Datos de Indicador'!R111="No dato","x",ROUND(IF('Datos de Indicador'!R111&gt;H$302,10,IF('Datos de Indicador'!R111&lt;$E$301,0,10-(H$302-'Datos de Indicador'!R111)/(H$302-H$301)*10)),1))</f>
        <v>8.5</v>
      </c>
      <c r="I108" s="188" t="str">
        <f>IF('Datos de Indicador'!S111="No dato","x",ROUND(IF('Datos de Indicador'!S111&gt;I$302,10,IF('Datos de Indicador'!S111&lt;$I$301,0,10-(I$302-'Datos de Indicador'!S111)/(I$302-I$301)*10)),1))</f>
        <v>x</v>
      </c>
      <c r="J108" s="189">
        <f t="shared" si="9"/>
        <v>8.6999999999999993</v>
      </c>
      <c r="K108" s="188">
        <f>IF('Datos de Indicador'!T111="No dato","x",ROUND(IF('Datos de Indicador'!T111&gt;K$302,10,IF('Datos de Indicador'!T111&lt;$K$301,0,10-(K$302-'Datos de Indicador'!T111)/(K$302-K$301)*10)),1))</f>
        <v>5.9</v>
      </c>
      <c r="L108" s="188">
        <f>IF('Datos de Indicador'!U111="No dato","x",ROUND(IF('Datos de Indicador'!U111&gt;L$302,10,IF('Datos de Indicador'!U111&lt;$L$301,0,10-(L$302-'Datos de Indicador'!U111)/(L$302-L$301)*10)),1))</f>
        <v>7.7</v>
      </c>
      <c r="M108" s="189">
        <f t="shared" si="10"/>
        <v>6.9</v>
      </c>
      <c r="N108" s="189">
        <f>'Datos de Indicador'!AG111</f>
        <v>4</v>
      </c>
      <c r="O108" s="190">
        <f t="shared" si="11"/>
        <v>7.2</v>
      </c>
      <c r="P108" s="191">
        <f>IF('Datos de Indicador'!V111="No dato","x",IF('Datos de Indicador'!AY111="No dato","x", 'Datos de Indicador'!V111/'Datos de Indicador'!AY111))</f>
        <v>7.9392083475104914E-4</v>
      </c>
      <c r="Q108" s="188">
        <f t="shared" si="12"/>
        <v>0.5</v>
      </c>
      <c r="R108" s="264">
        <f>IF('Datos de Indicador'!V111="No dato","x",ROUND(IF('Datos de Indicador'!V111&gt;R$302,10,IF('Datos de Indicador'!V111&lt;$R$301,0,10-(R$302-'Datos de Indicador'!V111)/(R$302-R$301)*10)),1))</f>
        <v>0.2</v>
      </c>
      <c r="S108" s="189">
        <f t="shared" si="13"/>
        <v>0.4</v>
      </c>
      <c r="T108" s="188">
        <f>IF('Datos de Indicador'!W111="No dato","x",ROUND(IF('Datos de Indicador'!W111&gt;T$302,10,IF('Datos de Indicador'!W111&lt;$T$301,0,10-(T$302-'Datos de Indicador'!W111)/(T$302-T$301)*10)),1))</f>
        <v>10</v>
      </c>
      <c r="U108" s="188">
        <f>IF('Datos de Indicador'!X111="No dato","x",ROUND(IF('Datos de Indicador'!X111&gt;U$302,10,IF('Datos de Indicador'!X111&lt;$U$301,0,10-(U$302-'Datos de Indicador'!X111)/(U$302-U$301)*10)),1))</f>
        <v>10</v>
      </c>
      <c r="V108" s="188">
        <f>IF('Datos de Indicador'!Y111="No dato","x",ROUND(IF('Datos de Indicador'!Y111&gt;V$302,10,IF('Datos de Indicador'!Y111&lt;$V$301,0,10-(V$302-'Datos de Indicador'!Y111)/(V$302-V$301)*10)),1))</f>
        <v>3.8</v>
      </c>
      <c r="W108" s="188">
        <f>IF('Datos de Indicador'!Z111="No dato","x",ROUND(IF('Datos de Indicador'!Z111&gt;W$302,10,IF('Datos de Indicador'!Z111&lt;$W$301,0,(W$302-'Datos de Indicador'!Z111)/(W$302-W$301)*10)),1))</f>
        <v>7.5</v>
      </c>
      <c r="X108" s="317">
        <f>IF('Datos de Indicador'!AA111="No dato","x",ROUND(IF('Datos de Indicador'!AA111&gt;X$302,10,IF('Datos de Indicador'!AA111&lt;$X$301,0,10-(X$302-'Datos de Indicador'!AA111)/(X$302-X$301)*10)),1))</f>
        <v>3.8</v>
      </c>
      <c r="Y108" s="296">
        <f t="shared" si="15"/>
        <v>7</v>
      </c>
      <c r="Z108" s="192">
        <f t="shared" si="14"/>
        <v>4.5</v>
      </c>
      <c r="AB108" s="250"/>
      <c r="AC108" s="95"/>
      <c r="AD108" s="95"/>
    </row>
    <row r="109" spans="1:30">
      <c r="A109" s="48" t="s">
        <v>170</v>
      </c>
      <c r="B109" s="46" t="s">
        <v>214</v>
      </c>
      <c r="C109" s="160">
        <v>717</v>
      </c>
      <c r="D109" s="188">
        <f>IF('Datos de Indicador'!O112="No dato","x",ROUND(IF('Datos de Indicador'!O112&gt;D$302,0,IF('Datos de Indicador'!O112&lt;$D$301,10,(D$302-'Datos de Indicador'!O112)/(D$302-D$301)*10)),1))</f>
        <v>9.5</v>
      </c>
      <c r="E109" s="188">
        <f>IF('Datos de Indicador'!P112="No dato","x",ROUND(IF('Datos de Indicador'!P112&gt;E$302,10,IF('Datos de Indicador'!P112&lt;$E$301,0,10-(E$302-'Datos de Indicador'!P112)/(E$302-E$301)*10)),1))</f>
        <v>9.5</v>
      </c>
      <c r="F109" s="189">
        <f t="shared" si="8"/>
        <v>9.5</v>
      </c>
      <c r="G109" s="188">
        <f>IF('Datos de Indicador'!Q112="No dato","x",ROUND(IF('Datos de Indicador'!Q112&gt;G$302,0,IF('Datos de Indicador'!Q112&lt;$G$301,10,(G$302-'Datos de Indicador'!Q112)/(G$302-G$301)*10)),1))</f>
        <v>9.3000000000000007</v>
      </c>
      <c r="H109" s="188">
        <f>IF('Datos de Indicador'!R112="No dato","x",ROUND(IF('Datos de Indicador'!R112&gt;H$302,10,IF('Datos de Indicador'!R112&lt;$E$301,0,10-(H$302-'Datos de Indicador'!R112)/(H$302-H$301)*10)),1))</f>
        <v>8.9</v>
      </c>
      <c r="I109" s="188" t="str">
        <f>IF('Datos de Indicador'!S112="No dato","x",ROUND(IF('Datos de Indicador'!S112&gt;I$302,10,IF('Datos de Indicador'!S112&lt;$I$301,0,10-(I$302-'Datos de Indicador'!S112)/(I$302-I$301)*10)),1))</f>
        <v>x</v>
      </c>
      <c r="J109" s="189">
        <f t="shared" si="9"/>
        <v>9.1</v>
      </c>
      <c r="K109" s="188">
        <f>IF('Datos de Indicador'!T112="No dato","x",ROUND(IF('Datos de Indicador'!T112&gt;K$302,10,IF('Datos de Indicador'!T112&lt;$K$301,0,10-(K$302-'Datos de Indicador'!T112)/(K$302-K$301)*10)),1))</f>
        <v>6.6</v>
      </c>
      <c r="L109" s="188">
        <f>IF('Datos de Indicador'!U112="No dato","x",ROUND(IF('Datos de Indicador'!U112&gt;L$302,10,IF('Datos de Indicador'!U112&lt;$L$301,0,10-(L$302-'Datos de Indicador'!U112)/(L$302-L$301)*10)),1))</f>
        <v>7.5</v>
      </c>
      <c r="M109" s="189">
        <f t="shared" si="10"/>
        <v>7.1</v>
      </c>
      <c r="N109" s="189">
        <f>'Datos de Indicador'!AG112</f>
        <v>4</v>
      </c>
      <c r="O109" s="190">
        <f t="shared" si="11"/>
        <v>7.4</v>
      </c>
      <c r="P109" s="191">
        <f>IF('Datos de Indicador'!V112="No dato","x",IF('Datos de Indicador'!AY112="No dato","x", 'Datos de Indicador'!V112/'Datos de Indicador'!AY112))</f>
        <v>1.9753086419753087E-3</v>
      </c>
      <c r="Q109" s="188">
        <f t="shared" si="12"/>
        <v>1.3</v>
      </c>
      <c r="R109" s="264">
        <f>IF('Datos de Indicador'!V112="No dato","x",ROUND(IF('Datos de Indicador'!V112&gt;R$302,10,IF('Datos de Indicador'!V112&lt;$R$301,0,10-(R$302-'Datos de Indicador'!V112)/(R$302-R$301)*10)),1))</f>
        <v>0.2</v>
      </c>
      <c r="S109" s="189">
        <f t="shared" si="13"/>
        <v>0.8</v>
      </c>
      <c r="T109" s="188">
        <f>IF('Datos de Indicador'!W112="No dato","x",ROUND(IF('Datos de Indicador'!W112&gt;T$302,10,IF('Datos de Indicador'!W112&lt;$T$301,0,10-(T$302-'Datos de Indicador'!W112)/(T$302-T$301)*10)),1))</f>
        <v>7.1</v>
      </c>
      <c r="U109" s="188">
        <f>IF('Datos de Indicador'!X112="No dato","x",ROUND(IF('Datos de Indicador'!X112&gt;U$302,10,IF('Datos de Indicador'!X112&lt;$U$301,0,10-(U$302-'Datos de Indicador'!X112)/(U$302-U$301)*10)),1))</f>
        <v>10</v>
      </c>
      <c r="V109" s="188">
        <f>IF('Datos de Indicador'!Y112="No dato","x",ROUND(IF('Datos de Indicador'!Y112&gt;V$302,10,IF('Datos de Indicador'!Y112&lt;$V$301,0,10-(V$302-'Datos de Indicador'!Y112)/(V$302-V$301)*10)),1))</f>
        <v>1.1000000000000001</v>
      </c>
      <c r="W109" s="188">
        <f>IF('Datos de Indicador'!Z112="No dato","x",ROUND(IF('Datos de Indicador'!Z112&gt;W$302,10,IF('Datos de Indicador'!Z112&lt;$W$301,0,(W$302-'Datos de Indicador'!Z112)/(W$302-W$301)*10)),1))</f>
        <v>10</v>
      </c>
      <c r="X109" s="317">
        <f>IF('Datos de Indicador'!AA112="No dato","x",ROUND(IF('Datos de Indicador'!AA112&gt;X$302,10,IF('Datos de Indicador'!AA112&lt;$X$301,0,10-(X$302-'Datos de Indicador'!AA112)/(X$302-X$301)*10)),1))</f>
        <v>10</v>
      </c>
      <c r="Y109" s="296">
        <f t="shared" si="15"/>
        <v>7.6</v>
      </c>
      <c r="Z109" s="192">
        <f t="shared" si="14"/>
        <v>5.0999999999999996</v>
      </c>
      <c r="AB109" s="250"/>
      <c r="AC109" s="95"/>
      <c r="AD109" s="95"/>
    </row>
    <row r="110" spans="1:30">
      <c r="A110" s="48" t="s">
        <v>170</v>
      </c>
      <c r="B110" s="46" t="s">
        <v>215</v>
      </c>
      <c r="C110" s="160">
        <v>718</v>
      </c>
      <c r="D110" s="188">
        <f>IF('Datos de Indicador'!O113="No dato","x",ROUND(IF('Datos de Indicador'!O113&gt;D$302,0,IF('Datos de Indicador'!O113&lt;$D$301,10,(D$302-'Datos de Indicador'!O113)/(D$302-D$301)*10)),1))</f>
        <v>6.9</v>
      </c>
      <c r="E110" s="188">
        <f>IF('Datos de Indicador'!P113="No dato","x",ROUND(IF('Datos de Indicador'!P113&gt;E$302,10,IF('Datos de Indicador'!P113&lt;$E$301,0,10-(E$302-'Datos de Indicador'!P113)/(E$302-E$301)*10)),1))</f>
        <v>8.9</v>
      </c>
      <c r="F110" s="189">
        <f t="shared" si="8"/>
        <v>8.1</v>
      </c>
      <c r="G110" s="188">
        <f>IF('Datos de Indicador'!Q113="No dato","x",ROUND(IF('Datos de Indicador'!Q113&gt;G$302,0,IF('Datos de Indicador'!Q113&lt;$G$301,10,(G$302-'Datos de Indicador'!Q113)/(G$302-G$301)*10)),1))</f>
        <v>7</v>
      </c>
      <c r="H110" s="188">
        <f>IF('Datos de Indicador'!R113="No dato","x",ROUND(IF('Datos de Indicador'!R113&gt;H$302,10,IF('Datos de Indicador'!R113&lt;$E$301,0,10-(H$302-'Datos de Indicador'!R113)/(H$302-H$301)*10)),1))</f>
        <v>8.3000000000000007</v>
      </c>
      <c r="I110" s="188" t="str">
        <f>IF('Datos de Indicador'!S113="No dato","x",ROUND(IF('Datos de Indicador'!S113&gt;I$302,10,IF('Datos de Indicador'!S113&lt;$I$301,0,10-(I$302-'Datos de Indicador'!S113)/(I$302-I$301)*10)),1))</f>
        <v>x</v>
      </c>
      <c r="J110" s="189">
        <f t="shared" si="9"/>
        <v>7.7</v>
      </c>
      <c r="K110" s="188">
        <f>IF('Datos de Indicador'!T113="No dato","x",ROUND(IF('Datos de Indicador'!T113&gt;K$302,10,IF('Datos de Indicador'!T113&lt;$K$301,0,10-(K$302-'Datos de Indicador'!T113)/(K$302-K$301)*10)),1))</f>
        <v>6.4</v>
      </c>
      <c r="L110" s="188">
        <f>IF('Datos de Indicador'!U113="No dato","x",ROUND(IF('Datos de Indicador'!U113&gt;L$302,10,IF('Datos de Indicador'!U113&lt;$L$301,0,10-(L$302-'Datos de Indicador'!U113)/(L$302-L$301)*10)),1))</f>
        <v>7</v>
      </c>
      <c r="M110" s="189">
        <f t="shared" si="10"/>
        <v>6.7</v>
      </c>
      <c r="N110" s="189">
        <f>'Datos de Indicador'!AG113</f>
        <v>4</v>
      </c>
      <c r="O110" s="190">
        <f t="shared" si="11"/>
        <v>6.6</v>
      </c>
      <c r="P110" s="191">
        <f>IF('Datos de Indicador'!V113="No dato","x",IF('Datos de Indicador'!AY113="No dato","x", 'Datos de Indicador'!V113/'Datos de Indicador'!AY113))</f>
        <v>1.4513788098693759E-3</v>
      </c>
      <c r="Q110" s="188">
        <f t="shared" si="12"/>
        <v>1</v>
      </c>
      <c r="R110" s="264">
        <f>IF('Datos de Indicador'!V113="No dato","x",ROUND(IF('Datos de Indicador'!V113&gt;R$302,10,IF('Datos de Indicador'!V113&lt;$R$301,0,10-(R$302-'Datos de Indicador'!V113)/(R$302-R$301)*10)),1))</f>
        <v>0</v>
      </c>
      <c r="S110" s="189">
        <f t="shared" si="13"/>
        <v>0.5</v>
      </c>
      <c r="T110" s="188">
        <f>IF('Datos de Indicador'!W113="No dato","x",ROUND(IF('Datos de Indicador'!W113&gt;T$302,10,IF('Datos de Indicador'!W113&lt;$T$301,0,10-(T$302-'Datos de Indicador'!W113)/(T$302-T$301)*10)),1))</f>
        <v>10</v>
      </c>
      <c r="U110" s="188">
        <f>IF('Datos de Indicador'!X113="No dato","x",ROUND(IF('Datos de Indicador'!X113&gt;U$302,10,IF('Datos de Indicador'!X113&lt;$U$301,0,10-(U$302-'Datos de Indicador'!X113)/(U$302-U$301)*10)),1))</f>
        <v>7.4</v>
      </c>
      <c r="V110" s="188" t="str">
        <f>IF('Datos de Indicador'!Y113="No dato","x",ROUND(IF('Datos de Indicador'!Y113&gt;V$302,10,IF('Datos de Indicador'!Y113&lt;$V$301,0,10-(V$302-'Datos de Indicador'!Y113)/(V$302-V$301)*10)),1))</f>
        <v>x</v>
      </c>
      <c r="W110" s="188">
        <f>IF('Datos de Indicador'!Z113="No dato","x",ROUND(IF('Datos de Indicador'!Z113&gt;W$302,10,IF('Datos de Indicador'!Z113&lt;$W$301,0,(W$302-'Datos de Indicador'!Z113)/(W$302-W$301)*10)),1))</f>
        <v>2.5</v>
      </c>
      <c r="X110" s="317">
        <f>IF('Datos de Indicador'!AA113="No dato","x",ROUND(IF('Datos de Indicador'!AA113&gt;X$302,10,IF('Datos de Indicador'!AA113&lt;$X$301,0,10-(X$302-'Datos de Indicador'!AA113)/(X$302-X$301)*10)),1))</f>
        <v>10</v>
      </c>
      <c r="Y110" s="296">
        <f t="shared" si="15"/>
        <v>7.5</v>
      </c>
      <c r="Z110" s="192">
        <f t="shared" si="14"/>
        <v>4.9000000000000004</v>
      </c>
      <c r="AB110" s="250"/>
      <c r="AC110" s="95"/>
      <c r="AD110" s="95"/>
    </row>
    <row r="111" spans="1:30">
      <c r="A111" s="48" t="s">
        <v>170</v>
      </c>
      <c r="B111" s="46" t="s">
        <v>216</v>
      </c>
      <c r="C111" s="160">
        <v>719</v>
      </c>
      <c r="D111" s="188">
        <f>IF('Datos de Indicador'!O114="No dato","x",ROUND(IF('Datos de Indicador'!O114&gt;D$302,0,IF('Datos de Indicador'!O114&lt;$D$301,10,(D$302-'Datos de Indicador'!O114)/(D$302-D$301)*10)),1))</f>
        <v>7.6</v>
      </c>
      <c r="E111" s="188">
        <f>IF('Datos de Indicador'!P114="No dato","x",ROUND(IF('Datos de Indicador'!P114&gt;E$302,10,IF('Datos de Indicador'!P114&lt;$E$301,0,10-(E$302-'Datos de Indicador'!P114)/(E$302-E$301)*10)),1))</f>
        <v>8.8000000000000007</v>
      </c>
      <c r="F111" s="189">
        <f t="shared" si="8"/>
        <v>8.3000000000000007</v>
      </c>
      <c r="G111" s="188">
        <f>IF('Datos de Indicador'!Q114="No dato","x",ROUND(IF('Datos de Indicador'!Q114&gt;G$302,0,IF('Datos de Indicador'!Q114&lt;$G$301,10,(G$302-'Datos de Indicador'!Q114)/(G$302-G$301)*10)),1))</f>
        <v>8.1999999999999993</v>
      </c>
      <c r="H111" s="188">
        <f>IF('Datos de Indicador'!R114="No dato","x",ROUND(IF('Datos de Indicador'!R114&gt;H$302,10,IF('Datos de Indicador'!R114&lt;$E$301,0,10-(H$302-'Datos de Indicador'!R114)/(H$302-H$301)*10)),1))</f>
        <v>8.1</v>
      </c>
      <c r="I111" s="188">
        <f>IF('Datos de Indicador'!S114="No dato","x",ROUND(IF('Datos de Indicador'!S114&gt;I$302,10,IF('Datos de Indicador'!S114&lt;$I$301,0,10-(I$302-'Datos de Indicador'!S114)/(I$302-I$301)*10)),1))</f>
        <v>8</v>
      </c>
      <c r="J111" s="189">
        <f t="shared" si="9"/>
        <v>8.1</v>
      </c>
      <c r="K111" s="188">
        <f>IF('Datos de Indicador'!T114="No dato","x",ROUND(IF('Datos de Indicador'!T114&gt;K$302,10,IF('Datos de Indicador'!T114&lt;$K$301,0,10-(K$302-'Datos de Indicador'!T114)/(K$302-K$301)*10)),1))</f>
        <v>5.9</v>
      </c>
      <c r="L111" s="188">
        <f>IF('Datos de Indicador'!U114="No dato","x",ROUND(IF('Datos de Indicador'!U114&gt;L$302,10,IF('Datos de Indicador'!U114&lt;$L$301,0,10-(L$302-'Datos de Indicador'!U114)/(L$302-L$301)*10)),1))</f>
        <v>7.2</v>
      </c>
      <c r="M111" s="189">
        <f t="shared" si="10"/>
        <v>6.6</v>
      </c>
      <c r="N111" s="189">
        <f>'Datos de Indicador'!AG114</f>
        <v>4</v>
      </c>
      <c r="O111" s="190">
        <f t="shared" si="11"/>
        <v>6.8</v>
      </c>
      <c r="P111" s="191">
        <f>IF('Datos de Indicador'!V114="No dato","x",IF('Datos de Indicador'!AY114="No dato","x", 'Datos de Indicador'!V114/'Datos de Indicador'!AY114))</f>
        <v>2.3378024656822587E-3</v>
      </c>
      <c r="Q111" s="188">
        <f t="shared" si="12"/>
        <v>1.6</v>
      </c>
      <c r="R111" s="264">
        <f>IF('Datos de Indicador'!V114="No dato","x",ROUND(IF('Datos de Indicador'!V114&gt;R$302,10,IF('Datos de Indicador'!V114&lt;$R$301,0,10-(R$302-'Datos de Indicador'!V114)/(R$302-R$301)*10)),1))</f>
        <v>2.9</v>
      </c>
      <c r="S111" s="189">
        <f t="shared" si="13"/>
        <v>2.2999999999999998</v>
      </c>
      <c r="T111" s="188">
        <f>IF('Datos de Indicador'!W114="No dato","x",ROUND(IF('Datos de Indicador'!W114&gt;T$302,10,IF('Datos de Indicador'!W114&lt;$T$301,0,10-(T$302-'Datos de Indicador'!W114)/(T$302-T$301)*10)),1))</f>
        <v>2.5</v>
      </c>
      <c r="U111" s="188">
        <f>IF('Datos de Indicador'!X114="No dato","x",ROUND(IF('Datos de Indicador'!X114&gt;U$302,10,IF('Datos de Indicador'!X114&lt;$U$301,0,10-(U$302-'Datos de Indicador'!X114)/(U$302-U$301)*10)),1))</f>
        <v>9.4</v>
      </c>
      <c r="V111" s="188">
        <f>IF('Datos de Indicador'!Y114="No dato","x",ROUND(IF('Datos de Indicador'!Y114&gt;V$302,10,IF('Datos de Indicador'!Y114&lt;$V$301,0,10-(V$302-'Datos de Indicador'!Y114)/(V$302-V$301)*10)),1))</f>
        <v>2.7</v>
      </c>
      <c r="W111" s="188">
        <f>IF('Datos de Indicador'!Z114="No dato","x",ROUND(IF('Datos de Indicador'!Z114&gt;W$302,10,IF('Datos de Indicador'!Z114&lt;$W$301,0,(W$302-'Datos de Indicador'!Z114)/(W$302-W$301)*10)),1))</f>
        <v>5</v>
      </c>
      <c r="X111" s="317">
        <f>IF('Datos de Indicador'!AA114="No dato","x",ROUND(IF('Datos de Indicador'!AA114&gt;X$302,10,IF('Datos de Indicador'!AA114&lt;$X$301,0,10-(X$302-'Datos de Indicador'!AA114)/(X$302-X$301)*10)),1))</f>
        <v>10</v>
      </c>
      <c r="Y111" s="296">
        <f t="shared" si="15"/>
        <v>5.9</v>
      </c>
      <c r="Z111" s="192">
        <f t="shared" si="14"/>
        <v>4.3</v>
      </c>
      <c r="AB111" s="250"/>
      <c r="AC111" s="95"/>
      <c r="AD111" s="95"/>
    </row>
    <row r="112" spans="1:30">
      <c r="A112" s="45" t="s">
        <v>61</v>
      </c>
      <c r="B112" s="110" t="s">
        <v>60</v>
      </c>
      <c r="C112" s="161">
        <v>801</v>
      </c>
      <c r="D112" s="188">
        <f>IF('Datos de Indicador'!O115="No dato","x",ROUND(IF('Datos de Indicador'!O115&gt;D$302,0,IF('Datos de Indicador'!O115&lt;$D$301,10,(D$302-'Datos de Indicador'!O115)/(D$302-D$301)*10)),1))</f>
        <v>3.6</v>
      </c>
      <c r="E112" s="188">
        <f>IF('Datos de Indicador'!P115="No dato","x",ROUND(IF('Datos de Indicador'!P115&gt;E$302,10,IF('Datos de Indicador'!P115&lt;$E$301,0,10-(E$302-'Datos de Indicador'!P115)/(E$302-E$301)*10)),1))</f>
        <v>5.4</v>
      </c>
      <c r="F112" s="189">
        <f t="shared" si="8"/>
        <v>4.5999999999999996</v>
      </c>
      <c r="G112" s="188">
        <f>IF('Datos de Indicador'!Q115="No dato","x",ROUND(IF('Datos de Indicador'!Q115&gt;G$302,0,IF('Datos de Indicador'!Q115&lt;$G$301,10,(G$302-'Datos de Indicador'!Q115)/(G$302-G$301)*10)),1))</f>
        <v>0</v>
      </c>
      <c r="H112" s="188">
        <f>IF('Datos de Indicador'!R115="No dato","x",ROUND(IF('Datos de Indicador'!R115&gt;H$302,10,IF('Datos de Indicador'!R115&lt;$E$301,0,10-(H$302-'Datos de Indicador'!R115)/(H$302-H$301)*10)),1))</f>
        <v>7.5</v>
      </c>
      <c r="I112" s="188">
        <f>IF('Datos de Indicador'!S115="No dato","x",ROUND(IF('Datos de Indicador'!S115&gt;I$302,10,IF('Datos de Indicador'!S115&lt;$I$301,0,10-(I$302-'Datos de Indicador'!S115)/(I$302-I$301)*10)),1))</f>
        <v>7</v>
      </c>
      <c r="J112" s="189">
        <f t="shared" si="9"/>
        <v>4.8</v>
      </c>
      <c r="K112" s="188">
        <f>IF('Datos de Indicador'!T115="No dato","x",ROUND(IF('Datos de Indicador'!T115&gt;K$302,10,IF('Datos de Indicador'!T115&lt;$K$301,0,10-(K$302-'Datos de Indicador'!T115)/(K$302-K$301)*10)),1))</f>
        <v>0.6</v>
      </c>
      <c r="L112" s="188">
        <f>IF('Datos de Indicador'!U115="No dato","x",ROUND(IF('Datos de Indicador'!U115&gt;L$302,10,IF('Datos de Indicador'!U115&lt;$L$301,0,10-(L$302-'Datos de Indicador'!U115)/(L$302-L$301)*10)),1))</f>
        <v>7</v>
      </c>
      <c r="M112" s="189">
        <f t="shared" si="10"/>
        <v>4.5</v>
      </c>
      <c r="N112" s="189">
        <f>'Datos de Indicador'!AG115</f>
        <v>10</v>
      </c>
      <c r="O112" s="190">
        <f t="shared" si="11"/>
        <v>6</v>
      </c>
      <c r="P112" s="191">
        <f>IF('Datos de Indicador'!V115="No dato","x",IF('Datos de Indicador'!AY115="No dato","x", 'Datos de Indicador'!V115/'Datos de Indicador'!AY115))</f>
        <v>4.0848435164598578E-3</v>
      </c>
      <c r="Q112" s="188">
        <f t="shared" si="12"/>
        <v>2.7</v>
      </c>
      <c r="R112" s="264">
        <f>IF('Datos de Indicador'!V115="No dato","x",ROUND(IF('Datos de Indicador'!V115&gt;R$302,10,IF('Datos de Indicador'!V115&lt;$R$301,0,10-(R$302-'Datos de Indicador'!V115)/(R$302-R$301)*10)),1))</f>
        <v>10</v>
      </c>
      <c r="S112" s="189">
        <f t="shared" si="13"/>
        <v>8.1</v>
      </c>
      <c r="T112" s="188">
        <f>IF('Datos de Indicador'!W115="No dato","x",ROUND(IF('Datos de Indicador'!W115&gt;T$302,10,IF('Datos de Indicador'!W115&lt;$T$301,0,10-(T$302-'Datos de Indicador'!W115)/(T$302-T$301)*10)),1))</f>
        <v>2.8</v>
      </c>
      <c r="U112" s="188">
        <f>IF('Datos de Indicador'!X115="No dato","x",ROUND(IF('Datos de Indicador'!X115&gt;U$302,10,IF('Datos de Indicador'!X115&lt;$U$301,0,10-(U$302-'Datos de Indicador'!X115)/(U$302-U$301)*10)),1))</f>
        <v>4.8</v>
      </c>
      <c r="V112" s="188">
        <f>IF('Datos de Indicador'!Y115="No dato","x",ROUND(IF('Datos de Indicador'!Y115&gt;V$302,10,IF('Datos de Indicador'!Y115&lt;$V$301,0,10-(V$302-'Datos de Indicador'!Y115)/(V$302-V$301)*10)),1))</f>
        <v>5</v>
      </c>
      <c r="W112" s="188">
        <f>IF('Datos de Indicador'!Z115="No dato","x",ROUND(IF('Datos de Indicador'!Z115&gt;W$302,10,IF('Datos de Indicador'!Z115&lt;$W$301,0,(W$302-'Datos de Indicador'!Z115)/(W$302-W$301)*10)),1))</f>
        <v>0</v>
      </c>
      <c r="X112" s="317">
        <f>IF('Datos de Indicador'!AA115="No dato","x",ROUND(IF('Datos de Indicador'!AA115&gt;X$302,10,IF('Datos de Indicador'!AA115&lt;$X$301,0,10-(X$302-'Datos de Indicador'!AA115)/(X$302-X$301)*10)),1))</f>
        <v>10</v>
      </c>
      <c r="Y112" s="296">
        <f t="shared" si="15"/>
        <v>4.5</v>
      </c>
      <c r="Z112" s="192">
        <f t="shared" si="14"/>
        <v>6.6</v>
      </c>
      <c r="AB112" s="250"/>
      <c r="AC112" s="95"/>
      <c r="AD112" s="95"/>
    </row>
    <row r="113" spans="1:30">
      <c r="A113" s="48" t="s">
        <v>61</v>
      </c>
      <c r="B113" s="46" t="s">
        <v>217</v>
      </c>
      <c r="C113" s="160">
        <v>802</v>
      </c>
      <c r="D113" s="188">
        <f>IF('Datos de Indicador'!O116="No dato","x",ROUND(IF('Datos de Indicador'!O116&gt;D$302,0,IF('Datos de Indicador'!O116&lt;$D$301,10,(D$302-'Datos de Indicador'!O116)/(D$302-D$301)*10)),1))</f>
        <v>7.9</v>
      </c>
      <c r="E113" s="188">
        <f>IF('Datos de Indicador'!P116="No dato","x",ROUND(IF('Datos de Indicador'!P116&gt;E$302,10,IF('Datos de Indicador'!P116&lt;$E$301,0,10-(E$302-'Datos de Indicador'!P116)/(E$302-E$301)*10)),1))</f>
        <v>8.3000000000000007</v>
      </c>
      <c r="F113" s="189">
        <f t="shared" si="8"/>
        <v>8.1</v>
      </c>
      <c r="G113" s="188">
        <f>IF('Datos de Indicador'!Q116="No dato","x",ROUND(IF('Datos de Indicador'!Q116&gt;G$302,0,IF('Datos de Indicador'!Q116&lt;$G$301,10,(G$302-'Datos de Indicador'!Q116)/(G$302-G$301)*10)),1))</f>
        <v>8.3000000000000007</v>
      </c>
      <c r="H113" s="188">
        <f>IF('Datos de Indicador'!R116="No dato","x",ROUND(IF('Datos de Indicador'!R116&gt;H$302,10,IF('Datos de Indicador'!R116&lt;$E$301,0,10-(H$302-'Datos de Indicador'!R116)/(H$302-H$301)*10)),1))</f>
        <v>7.2</v>
      </c>
      <c r="I113" s="188" t="str">
        <f>IF('Datos de Indicador'!S116="No dato","x",ROUND(IF('Datos de Indicador'!S116&gt;I$302,10,IF('Datos de Indicador'!S116&lt;$I$301,0,10-(I$302-'Datos de Indicador'!S116)/(I$302-I$301)*10)),1))</f>
        <v>x</v>
      </c>
      <c r="J113" s="189">
        <f t="shared" si="9"/>
        <v>7.8</v>
      </c>
      <c r="K113" s="188">
        <f>IF('Datos de Indicador'!T116="No dato","x",ROUND(IF('Datos de Indicador'!T116&gt;K$302,10,IF('Datos de Indicador'!T116&lt;$K$301,0,10-(K$302-'Datos de Indicador'!T116)/(K$302-K$301)*10)),1))</f>
        <v>7.4</v>
      </c>
      <c r="L113" s="188">
        <f>IF('Datos de Indicador'!U116="No dato","x",ROUND(IF('Datos de Indicador'!U116&gt;L$302,10,IF('Datos de Indicador'!U116&lt;$L$301,0,10-(L$302-'Datos de Indicador'!U116)/(L$302-L$301)*10)),1))</f>
        <v>8.1999999999999993</v>
      </c>
      <c r="M113" s="189">
        <f t="shared" si="10"/>
        <v>7.8</v>
      </c>
      <c r="N113" s="189">
        <f>'Datos de Indicador'!AG116</f>
        <v>6</v>
      </c>
      <c r="O113" s="190">
        <f t="shared" si="11"/>
        <v>7.4</v>
      </c>
      <c r="P113" s="191">
        <f>IF('Datos de Indicador'!V116="No dato","x",IF('Datos de Indicador'!AY116="No dato","x", 'Datos de Indicador'!V116/'Datos de Indicador'!AY116))</f>
        <v>4.3118936399568807E-3</v>
      </c>
      <c r="Q113" s="188">
        <f t="shared" si="12"/>
        <v>2.9</v>
      </c>
      <c r="R113" s="264">
        <f>IF('Datos de Indicador'!V116="No dato","x",ROUND(IF('Datos de Indicador'!V116&gt;R$302,10,IF('Datos de Indicador'!V116&lt;$R$301,0,10-(R$302-'Datos de Indicador'!V116)/(R$302-R$301)*10)),1))</f>
        <v>0.6</v>
      </c>
      <c r="S113" s="189">
        <f t="shared" si="13"/>
        <v>1.8</v>
      </c>
      <c r="T113" s="188">
        <f>IF('Datos de Indicador'!W116="No dato","x",ROUND(IF('Datos de Indicador'!W116&gt;T$302,10,IF('Datos de Indicador'!W116&lt;$T$301,0,10-(T$302-'Datos de Indicador'!W116)/(T$302-T$301)*10)),1))</f>
        <v>3.2</v>
      </c>
      <c r="U113" s="188">
        <f>IF('Datos de Indicador'!X116="No dato","x",ROUND(IF('Datos de Indicador'!X116&gt;U$302,10,IF('Datos de Indicador'!X116&lt;$U$301,0,10-(U$302-'Datos de Indicador'!X116)/(U$302-U$301)*10)),1))</f>
        <v>10</v>
      </c>
      <c r="V113" s="188">
        <f>IF('Datos de Indicador'!Y116="No dato","x",ROUND(IF('Datos de Indicador'!Y116&gt;V$302,10,IF('Datos de Indicador'!Y116&lt;$V$301,0,10-(V$302-'Datos de Indicador'!Y116)/(V$302-V$301)*10)),1))</f>
        <v>0.3</v>
      </c>
      <c r="W113" s="188">
        <f>IF('Datos de Indicador'!Z116="No dato","x",ROUND(IF('Datos de Indicador'!Z116&gt;W$302,10,IF('Datos de Indicador'!Z116&lt;$W$301,0,(W$302-'Datos de Indicador'!Z116)/(W$302-W$301)*10)),1))</f>
        <v>5</v>
      </c>
      <c r="X113" s="317">
        <f>IF('Datos de Indicador'!AA116="No dato","x",ROUND(IF('Datos de Indicador'!AA116&gt;X$302,10,IF('Datos de Indicador'!AA116&lt;$X$301,0,10-(X$302-'Datos de Indicador'!AA116)/(X$302-X$301)*10)),1))</f>
        <v>2.1</v>
      </c>
      <c r="Y113" s="296">
        <f t="shared" si="15"/>
        <v>4.0999999999999996</v>
      </c>
      <c r="Z113" s="192">
        <f t="shared" si="14"/>
        <v>3</v>
      </c>
      <c r="AB113" s="250"/>
      <c r="AC113" s="95"/>
      <c r="AD113" s="95"/>
    </row>
    <row r="114" spans="1:30">
      <c r="A114" s="48" t="s">
        <v>61</v>
      </c>
      <c r="B114" s="46" t="s">
        <v>218</v>
      </c>
      <c r="C114" s="160">
        <v>803</v>
      </c>
      <c r="D114" s="188">
        <f>IF('Datos de Indicador'!O117="No dato","x",ROUND(IF('Datos de Indicador'!O117&gt;D$302,0,IF('Datos de Indicador'!O117&lt;$D$301,10,(D$302-'Datos de Indicador'!O117)/(D$302-D$301)*10)),1))</f>
        <v>7.2</v>
      </c>
      <c r="E114" s="188">
        <f>IF('Datos de Indicador'!P117="No dato","x",ROUND(IF('Datos de Indicador'!P117&gt;E$302,10,IF('Datos de Indicador'!P117&lt;$E$301,0,10-(E$302-'Datos de Indicador'!P117)/(E$302-E$301)*10)),1))</f>
        <v>7.8</v>
      </c>
      <c r="F114" s="189">
        <f t="shared" si="8"/>
        <v>7.5</v>
      </c>
      <c r="G114" s="188">
        <f>IF('Datos de Indicador'!Q117="No dato","x",ROUND(IF('Datos de Indicador'!Q117&gt;G$302,0,IF('Datos de Indicador'!Q117&lt;$G$301,10,(G$302-'Datos de Indicador'!Q117)/(G$302-G$301)*10)),1))</f>
        <v>8</v>
      </c>
      <c r="H114" s="188">
        <f>IF('Datos de Indicador'!R117="No dato","x",ROUND(IF('Datos de Indicador'!R117&gt;H$302,10,IF('Datos de Indicador'!R117&lt;$E$301,0,10-(H$302-'Datos de Indicador'!R117)/(H$302-H$301)*10)),1))</f>
        <v>7.5</v>
      </c>
      <c r="I114" s="188">
        <f>IF('Datos de Indicador'!S117="No dato","x",ROUND(IF('Datos de Indicador'!S117&gt;I$302,10,IF('Datos de Indicador'!S117&lt;$I$301,0,10-(I$302-'Datos de Indicador'!S117)/(I$302-I$301)*10)),1))</f>
        <v>10</v>
      </c>
      <c r="J114" s="189">
        <f t="shared" si="9"/>
        <v>8.5</v>
      </c>
      <c r="K114" s="188">
        <f>IF('Datos de Indicador'!T117="No dato","x",ROUND(IF('Datos de Indicador'!T117&gt;K$302,10,IF('Datos de Indicador'!T117&lt;$K$301,0,10-(K$302-'Datos de Indicador'!T117)/(K$302-K$301)*10)),1))</f>
        <v>4</v>
      </c>
      <c r="L114" s="188">
        <f>IF('Datos de Indicador'!U117="No dato","x",ROUND(IF('Datos de Indicador'!U117&gt;L$302,10,IF('Datos de Indicador'!U117&lt;$L$301,0,10-(L$302-'Datos de Indicador'!U117)/(L$302-L$301)*10)),1))</f>
        <v>8</v>
      </c>
      <c r="M114" s="189">
        <f t="shared" si="10"/>
        <v>6.4</v>
      </c>
      <c r="N114" s="189">
        <f>'Datos de Indicador'!AG117</f>
        <v>6</v>
      </c>
      <c r="O114" s="190">
        <f t="shared" si="11"/>
        <v>7.1</v>
      </c>
      <c r="P114" s="191">
        <f>IF('Datos de Indicador'!V117="No dato","x",IF('Datos de Indicador'!AY117="No dato","x", 'Datos de Indicador'!V117/'Datos de Indicador'!AY117))</f>
        <v>1.374368612709973E-2</v>
      </c>
      <c r="Q114" s="188">
        <f t="shared" si="12"/>
        <v>9.1999999999999993</v>
      </c>
      <c r="R114" s="264">
        <f>IF('Datos de Indicador'!V117="No dato","x",ROUND(IF('Datos de Indicador'!V117&gt;R$302,10,IF('Datos de Indicador'!V117&lt;$R$301,0,10-(R$302-'Datos de Indicador'!V117)/(R$302-R$301)*10)),1))</f>
        <v>8.8000000000000007</v>
      </c>
      <c r="S114" s="189">
        <f t="shared" si="13"/>
        <v>9</v>
      </c>
      <c r="T114" s="188">
        <f>IF('Datos de Indicador'!W117="No dato","x",ROUND(IF('Datos de Indicador'!W117&gt;T$302,10,IF('Datos de Indicador'!W117&lt;$T$301,0,10-(T$302-'Datos de Indicador'!W117)/(T$302-T$301)*10)),1))</f>
        <v>3.7</v>
      </c>
      <c r="U114" s="188">
        <f>IF('Datos de Indicador'!X117="No dato","x",ROUND(IF('Datos de Indicador'!X117&gt;U$302,10,IF('Datos de Indicador'!X117&lt;$U$301,0,10-(U$302-'Datos de Indicador'!X117)/(U$302-U$301)*10)),1))</f>
        <v>7.6</v>
      </c>
      <c r="V114" s="188">
        <f>IF('Datos de Indicador'!Y117="No dato","x",ROUND(IF('Datos de Indicador'!Y117&gt;V$302,10,IF('Datos de Indicador'!Y117&lt;$V$301,0,10-(V$302-'Datos de Indicador'!Y117)/(V$302-V$301)*10)),1))</f>
        <v>2.2999999999999998</v>
      </c>
      <c r="W114" s="188">
        <f>IF('Datos de Indicador'!Z117="No dato","x",ROUND(IF('Datos de Indicador'!Z117&gt;W$302,10,IF('Datos de Indicador'!Z117&lt;$W$301,0,(W$302-'Datos de Indicador'!Z117)/(W$302-W$301)*10)),1))</f>
        <v>2.5</v>
      </c>
      <c r="X114" s="317">
        <f>IF('Datos de Indicador'!AA117="No dato","x",ROUND(IF('Datos de Indicador'!AA117&gt;X$302,10,IF('Datos de Indicador'!AA117&lt;$X$301,0,10-(X$302-'Datos de Indicador'!AA117)/(X$302-X$301)*10)),1))</f>
        <v>4.4000000000000004</v>
      </c>
      <c r="Y114" s="296">
        <f t="shared" si="15"/>
        <v>4.0999999999999996</v>
      </c>
      <c r="Z114" s="192">
        <f t="shared" si="14"/>
        <v>7.3</v>
      </c>
      <c r="AB114" s="250"/>
      <c r="AC114" s="95"/>
      <c r="AD114" s="95"/>
    </row>
    <row r="115" spans="1:30">
      <c r="A115" s="48" t="s">
        <v>61</v>
      </c>
      <c r="B115" s="46" t="s">
        <v>219</v>
      </c>
      <c r="C115" s="160">
        <v>804</v>
      </c>
      <c r="D115" s="188">
        <f>IF('Datos de Indicador'!O118="No dato","x",ROUND(IF('Datos de Indicador'!O118&gt;D$302,0,IF('Datos de Indicador'!O118&lt;$D$301,10,(D$302-'Datos de Indicador'!O118)/(D$302-D$301)*10)),1))</f>
        <v>8.9</v>
      </c>
      <c r="E115" s="188">
        <f>IF('Datos de Indicador'!P118="No dato","x",ROUND(IF('Datos de Indicador'!P118&gt;E$302,10,IF('Datos de Indicador'!P118&lt;$E$301,0,10-(E$302-'Datos de Indicador'!P118)/(E$302-E$301)*10)),1))</f>
        <v>9.8000000000000007</v>
      </c>
      <c r="F115" s="189">
        <f t="shared" si="8"/>
        <v>9.4</v>
      </c>
      <c r="G115" s="188">
        <f>IF('Datos de Indicador'!Q118="No dato","x",ROUND(IF('Datos de Indicador'!Q118&gt;G$302,0,IF('Datos de Indicador'!Q118&lt;$G$301,10,(G$302-'Datos de Indicador'!Q118)/(G$302-G$301)*10)),1))</f>
        <v>9.3000000000000007</v>
      </c>
      <c r="H115" s="188">
        <f>IF('Datos de Indicador'!R118="No dato","x",ROUND(IF('Datos de Indicador'!R118&gt;H$302,10,IF('Datos de Indicador'!R118&lt;$E$301,0,10-(H$302-'Datos de Indicador'!R118)/(H$302-H$301)*10)),1))</f>
        <v>6.7</v>
      </c>
      <c r="I115" s="188" t="str">
        <f>IF('Datos de Indicador'!S118="No dato","x",ROUND(IF('Datos de Indicador'!S118&gt;I$302,10,IF('Datos de Indicador'!S118&lt;$I$301,0,10-(I$302-'Datos de Indicador'!S118)/(I$302-I$301)*10)),1))</f>
        <v>x</v>
      </c>
      <c r="J115" s="189">
        <f t="shared" si="9"/>
        <v>8</v>
      </c>
      <c r="K115" s="188">
        <f>IF('Datos de Indicador'!T118="No dato","x",ROUND(IF('Datos de Indicador'!T118&gt;K$302,10,IF('Datos de Indicador'!T118&lt;$K$301,0,10-(K$302-'Datos de Indicador'!T118)/(K$302-K$301)*10)),1))</f>
        <v>6.2</v>
      </c>
      <c r="L115" s="188">
        <f>IF('Datos de Indicador'!U118="No dato","x",ROUND(IF('Datos de Indicador'!U118&gt;L$302,10,IF('Datos de Indicador'!U118&lt;$L$301,0,10-(L$302-'Datos de Indicador'!U118)/(L$302-L$301)*10)),1))</f>
        <v>8</v>
      </c>
      <c r="M115" s="189">
        <f t="shared" si="10"/>
        <v>7.2</v>
      </c>
      <c r="N115" s="189">
        <f>'Datos de Indicador'!AG118</f>
        <v>4</v>
      </c>
      <c r="O115" s="190">
        <f t="shared" si="11"/>
        <v>7.2</v>
      </c>
      <c r="P115" s="191">
        <f>IF('Datos de Indicador'!V118="No dato","x",IF('Datos de Indicador'!AY118="No dato","x", 'Datos de Indicador'!V118/'Datos de Indicador'!AY118))</f>
        <v>3.3212996389891695E-3</v>
      </c>
      <c r="Q115" s="188">
        <f t="shared" si="12"/>
        <v>2.2000000000000002</v>
      </c>
      <c r="R115" s="264">
        <f>IF('Datos de Indicador'!V118="No dato","x",ROUND(IF('Datos de Indicador'!V118&gt;R$302,10,IF('Datos de Indicador'!V118&lt;$R$301,0,10-(R$302-'Datos de Indicador'!V118)/(R$302-R$301)*10)),1))</f>
        <v>1.7</v>
      </c>
      <c r="S115" s="189">
        <f t="shared" si="13"/>
        <v>2</v>
      </c>
      <c r="T115" s="188">
        <f>IF('Datos de Indicador'!W118="No dato","x",ROUND(IF('Datos de Indicador'!W118&gt;T$302,10,IF('Datos de Indicador'!W118&lt;$T$301,0,10-(T$302-'Datos de Indicador'!W118)/(T$302-T$301)*10)),1))</f>
        <v>3.5</v>
      </c>
      <c r="U115" s="188">
        <f>IF('Datos de Indicador'!X118="No dato","x",ROUND(IF('Datos de Indicador'!X118&gt;U$302,10,IF('Datos de Indicador'!X118&lt;$U$301,0,10-(U$302-'Datos de Indicador'!X118)/(U$302-U$301)*10)),1))</f>
        <v>10</v>
      </c>
      <c r="V115" s="188">
        <f>IF('Datos de Indicador'!Y118="No dato","x",ROUND(IF('Datos de Indicador'!Y118&gt;V$302,10,IF('Datos de Indicador'!Y118&lt;$V$301,0,10-(V$302-'Datos de Indicador'!Y118)/(V$302-V$301)*10)),1))</f>
        <v>1.4</v>
      </c>
      <c r="W115" s="188">
        <f>IF('Datos de Indicador'!Z118="No dato","x",ROUND(IF('Datos de Indicador'!Z118&gt;W$302,10,IF('Datos de Indicador'!Z118&lt;$W$301,0,(W$302-'Datos de Indicador'!Z118)/(W$302-W$301)*10)),1))</f>
        <v>10</v>
      </c>
      <c r="X115" s="317">
        <f>IF('Datos de Indicador'!AA118="No dato","x",ROUND(IF('Datos de Indicador'!AA118&gt;X$302,10,IF('Datos de Indicador'!AA118&lt;$X$301,0,10-(X$302-'Datos de Indicador'!AA118)/(X$302-X$301)*10)),1))</f>
        <v>3.1</v>
      </c>
      <c r="Y115" s="296">
        <f t="shared" si="15"/>
        <v>5.6</v>
      </c>
      <c r="Z115" s="192">
        <f t="shared" si="14"/>
        <v>4</v>
      </c>
      <c r="AB115" s="250"/>
      <c r="AC115" s="95"/>
      <c r="AD115" s="95"/>
    </row>
    <row r="116" spans="1:30">
      <c r="A116" s="48" t="s">
        <v>61</v>
      </c>
      <c r="B116" s="46" t="s">
        <v>126</v>
      </c>
      <c r="C116" s="160">
        <v>805</v>
      </c>
      <c r="D116" s="188">
        <f>IF('Datos de Indicador'!O119="No dato","x",ROUND(IF('Datos de Indicador'!O119&gt;D$302,0,IF('Datos de Indicador'!O119&lt;$D$301,10,(D$302-'Datos de Indicador'!O119)/(D$302-D$301)*10)),1))</f>
        <v>7.2</v>
      </c>
      <c r="E116" s="188">
        <f>IF('Datos de Indicador'!P119="No dato","x",ROUND(IF('Datos de Indicador'!P119&gt;E$302,10,IF('Datos de Indicador'!P119&lt;$E$301,0,10-(E$302-'Datos de Indicador'!P119)/(E$302-E$301)*10)),1))</f>
        <v>7.5</v>
      </c>
      <c r="F116" s="189">
        <f t="shared" si="8"/>
        <v>7.4</v>
      </c>
      <c r="G116" s="188">
        <f>IF('Datos de Indicador'!Q119="No dato","x",ROUND(IF('Datos de Indicador'!Q119&gt;G$302,0,IF('Datos de Indicador'!Q119&lt;$G$301,10,(G$302-'Datos de Indicador'!Q119)/(G$302-G$301)*10)),1))</f>
        <v>6.3</v>
      </c>
      <c r="H116" s="188">
        <f>IF('Datos de Indicador'!R119="No dato","x",ROUND(IF('Datos de Indicador'!R119&gt;H$302,10,IF('Datos de Indicador'!R119&lt;$E$301,0,10-(H$302-'Datos de Indicador'!R119)/(H$302-H$301)*10)),1))</f>
        <v>7.2</v>
      </c>
      <c r="I116" s="188">
        <f>IF('Datos de Indicador'!S119="No dato","x",ROUND(IF('Datos de Indicador'!S119&gt;I$302,10,IF('Datos de Indicador'!S119&lt;$I$301,0,10-(I$302-'Datos de Indicador'!S119)/(I$302-I$301)*10)),1))</f>
        <v>9.5</v>
      </c>
      <c r="J116" s="189">
        <f t="shared" si="9"/>
        <v>7.7</v>
      </c>
      <c r="K116" s="188">
        <f>IF('Datos de Indicador'!T119="No dato","x",ROUND(IF('Datos de Indicador'!T119&gt;K$302,10,IF('Datos de Indicador'!T119&lt;$K$301,0,10-(K$302-'Datos de Indicador'!T119)/(K$302-K$301)*10)),1))</f>
        <v>4.4000000000000004</v>
      </c>
      <c r="L116" s="188">
        <f>IF('Datos de Indicador'!U119="No dato","x",ROUND(IF('Datos de Indicador'!U119&gt;L$302,10,IF('Datos de Indicador'!U119&lt;$L$301,0,10-(L$302-'Datos de Indicador'!U119)/(L$302-L$301)*10)),1))</f>
        <v>8.5</v>
      </c>
      <c r="M116" s="189">
        <f t="shared" si="10"/>
        <v>6.9</v>
      </c>
      <c r="N116" s="189">
        <f>'Datos de Indicador'!AG119</f>
        <v>4</v>
      </c>
      <c r="O116" s="190">
        <f t="shared" si="11"/>
        <v>6.5</v>
      </c>
      <c r="P116" s="191">
        <f>IF('Datos de Indicador'!V119="No dato","x",IF('Datos de Indicador'!AY119="No dato","x", 'Datos de Indicador'!V119/'Datos de Indicador'!AY119))</f>
        <v>3.4275352704435894E-2</v>
      </c>
      <c r="Q116" s="188">
        <f t="shared" si="12"/>
        <v>10</v>
      </c>
      <c r="R116" s="264">
        <f>IF('Datos de Indicador'!V119="No dato","x",ROUND(IF('Datos de Indicador'!V119&gt;R$302,10,IF('Datos de Indicador'!V119&lt;$R$301,0,10-(R$302-'Datos de Indicador'!V119)/(R$302-R$301)*10)),1))</f>
        <v>10</v>
      </c>
      <c r="S116" s="189">
        <f t="shared" si="13"/>
        <v>10</v>
      </c>
      <c r="T116" s="188">
        <f>IF('Datos de Indicador'!W119="No dato","x",ROUND(IF('Datos de Indicador'!W119&gt;T$302,10,IF('Datos de Indicador'!W119&lt;$T$301,0,10-(T$302-'Datos de Indicador'!W119)/(T$302-T$301)*10)),1))</f>
        <v>3</v>
      </c>
      <c r="U116" s="188">
        <f>IF('Datos de Indicador'!X119="No dato","x",ROUND(IF('Datos de Indicador'!X119&gt;U$302,10,IF('Datos de Indicador'!X119&lt;$U$301,0,10-(U$302-'Datos de Indicador'!X119)/(U$302-U$301)*10)),1))</f>
        <v>6.6</v>
      </c>
      <c r="V116" s="188">
        <f>IF('Datos de Indicador'!Y119="No dato","x",ROUND(IF('Datos de Indicador'!Y119&gt;V$302,10,IF('Datos de Indicador'!Y119&lt;$V$301,0,10-(V$302-'Datos de Indicador'!Y119)/(V$302-V$301)*10)),1))</f>
        <v>0.4</v>
      </c>
      <c r="W116" s="188">
        <f>IF('Datos de Indicador'!Z119="No dato","x",ROUND(IF('Datos de Indicador'!Z119&gt;W$302,10,IF('Datos de Indicador'!Z119&lt;$W$301,0,(W$302-'Datos de Indicador'!Z119)/(W$302-W$301)*10)),1))</f>
        <v>0</v>
      </c>
      <c r="X116" s="317">
        <f>IF('Datos de Indicador'!AA119="No dato","x",ROUND(IF('Datos de Indicador'!AA119&gt;X$302,10,IF('Datos de Indicador'!AA119&lt;$X$301,0,10-(X$302-'Datos de Indicador'!AA119)/(X$302-X$301)*10)),1))</f>
        <v>6.3</v>
      </c>
      <c r="Y116" s="296">
        <f t="shared" si="15"/>
        <v>3.3</v>
      </c>
      <c r="Z116" s="192">
        <f t="shared" si="14"/>
        <v>8.1999999999999993</v>
      </c>
      <c r="AB116" s="250"/>
      <c r="AC116" s="95"/>
      <c r="AD116" s="95"/>
    </row>
    <row r="117" spans="1:30">
      <c r="A117" s="48" t="s">
        <v>61</v>
      </c>
      <c r="B117" s="46" t="s">
        <v>220</v>
      </c>
      <c r="C117" s="160">
        <v>806</v>
      </c>
      <c r="D117" s="188">
        <f>IF('Datos de Indicador'!O120="No dato","x",ROUND(IF('Datos de Indicador'!O120&gt;D$302,0,IF('Datos de Indicador'!O120&lt;$D$301,10,(D$302-'Datos de Indicador'!O120)/(D$302-D$301)*10)),1))</f>
        <v>6.3</v>
      </c>
      <c r="E117" s="188">
        <f>IF('Datos de Indicador'!P120="No dato","x",ROUND(IF('Datos de Indicador'!P120&gt;E$302,10,IF('Datos de Indicador'!P120&lt;$E$301,0,10-(E$302-'Datos de Indicador'!P120)/(E$302-E$301)*10)),1))</f>
        <v>7.2</v>
      </c>
      <c r="F117" s="189">
        <f t="shared" si="8"/>
        <v>6.8</v>
      </c>
      <c r="G117" s="188">
        <f>IF('Datos de Indicador'!Q120="No dato","x",ROUND(IF('Datos de Indicador'!Q120&gt;G$302,0,IF('Datos de Indicador'!Q120&lt;$G$301,10,(G$302-'Datos de Indicador'!Q120)/(G$302-G$301)*10)),1))</f>
        <v>6.2</v>
      </c>
      <c r="H117" s="188">
        <f>IF('Datos de Indicador'!R120="No dato","x",ROUND(IF('Datos de Indicador'!R120&gt;H$302,10,IF('Datos de Indicador'!R120&lt;$E$301,0,10-(H$302-'Datos de Indicador'!R120)/(H$302-H$301)*10)),1))</f>
        <v>7</v>
      </c>
      <c r="I117" s="188">
        <f>IF('Datos de Indicador'!S120="No dato","x",ROUND(IF('Datos de Indicador'!S120&gt;I$302,10,IF('Datos de Indicador'!S120&lt;$I$301,0,10-(I$302-'Datos de Indicador'!S120)/(I$302-I$301)*10)),1))</f>
        <v>9.4</v>
      </c>
      <c r="J117" s="189">
        <f t="shared" si="9"/>
        <v>7.5</v>
      </c>
      <c r="K117" s="188">
        <f>IF('Datos de Indicador'!T120="No dato","x",ROUND(IF('Datos de Indicador'!T120&gt;K$302,10,IF('Datos de Indicador'!T120&lt;$K$301,0,10-(K$302-'Datos de Indicador'!T120)/(K$302-K$301)*10)),1))</f>
        <v>4.0999999999999996</v>
      </c>
      <c r="L117" s="188">
        <f>IF('Datos de Indicador'!U120="No dato","x",ROUND(IF('Datos de Indicador'!U120&gt;L$302,10,IF('Datos de Indicador'!U120&lt;$L$301,0,10-(L$302-'Datos de Indicador'!U120)/(L$302-L$301)*10)),1))</f>
        <v>7.8</v>
      </c>
      <c r="M117" s="189">
        <f t="shared" si="10"/>
        <v>6.3</v>
      </c>
      <c r="N117" s="189">
        <f>'Datos de Indicador'!AG120</f>
        <v>10</v>
      </c>
      <c r="O117" s="190">
        <f t="shared" si="11"/>
        <v>7.7</v>
      </c>
      <c r="P117" s="191">
        <f>IF('Datos de Indicador'!V120="No dato","x",IF('Datos de Indicador'!AY120="No dato","x", 'Datos de Indicador'!V120/'Datos de Indicador'!AY120))</f>
        <v>7.0656973979210547E-3</v>
      </c>
      <c r="Q117" s="188">
        <f t="shared" si="12"/>
        <v>4.7</v>
      </c>
      <c r="R117" s="264">
        <f>IF('Datos de Indicador'!V120="No dato","x",ROUND(IF('Datos de Indicador'!V120&gt;R$302,10,IF('Datos de Indicador'!V120&lt;$R$301,0,10-(R$302-'Datos de Indicador'!V120)/(R$302-R$301)*10)),1))</f>
        <v>5.2</v>
      </c>
      <c r="S117" s="189">
        <f t="shared" si="13"/>
        <v>5</v>
      </c>
      <c r="T117" s="188">
        <f>IF('Datos de Indicador'!W120="No dato","x",ROUND(IF('Datos de Indicador'!W120&gt;T$302,10,IF('Datos de Indicador'!W120&lt;$T$301,0,10-(T$302-'Datos de Indicador'!W120)/(T$302-T$301)*10)),1))</f>
        <v>3.2</v>
      </c>
      <c r="U117" s="188">
        <f>IF('Datos de Indicador'!X120="No dato","x",ROUND(IF('Datos de Indicador'!X120&gt;U$302,10,IF('Datos de Indicador'!X120&lt;$U$301,0,10-(U$302-'Datos de Indicador'!X120)/(U$302-U$301)*10)),1))</f>
        <v>9</v>
      </c>
      <c r="V117" s="188">
        <f>IF('Datos de Indicador'!Y120="No dato","x",ROUND(IF('Datos de Indicador'!Y120&gt;V$302,10,IF('Datos de Indicador'!Y120&lt;$V$301,0,10-(V$302-'Datos de Indicador'!Y120)/(V$302-V$301)*10)),1))</f>
        <v>4</v>
      </c>
      <c r="W117" s="188">
        <f>IF('Datos de Indicador'!Z120="No dato","x",ROUND(IF('Datos de Indicador'!Z120&gt;W$302,10,IF('Datos de Indicador'!Z120&lt;$W$301,0,(W$302-'Datos de Indicador'!Z120)/(W$302-W$301)*10)),1))</f>
        <v>2.5</v>
      </c>
      <c r="X117" s="317">
        <f>IF('Datos de Indicador'!AA120="No dato","x",ROUND(IF('Datos de Indicador'!AA120&gt;X$302,10,IF('Datos de Indicador'!AA120&lt;$X$301,0,10-(X$302-'Datos de Indicador'!AA120)/(X$302-X$301)*10)),1))</f>
        <v>10</v>
      </c>
      <c r="Y117" s="296">
        <f t="shared" si="15"/>
        <v>5.7</v>
      </c>
      <c r="Z117" s="192">
        <f t="shared" si="14"/>
        <v>5.4</v>
      </c>
      <c r="AB117" s="250"/>
      <c r="AC117" s="95"/>
      <c r="AD117" s="95"/>
    </row>
    <row r="118" spans="1:30">
      <c r="A118" s="48" t="s">
        <v>61</v>
      </c>
      <c r="B118" s="46" t="s">
        <v>147</v>
      </c>
      <c r="C118" s="160">
        <v>807</v>
      </c>
      <c r="D118" s="188">
        <f>IF('Datos de Indicador'!O121="No dato","x",ROUND(IF('Datos de Indicador'!O121&gt;D$302,0,IF('Datos de Indicador'!O121&lt;$D$301,10,(D$302-'Datos de Indicador'!O121)/(D$302-D$301)*10)),1))</f>
        <v>7.6</v>
      </c>
      <c r="E118" s="188">
        <f>IF('Datos de Indicador'!P121="No dato","x",ROUND(IF('Datos de Indicador'!P121&gt;E$302,10,IF('Datos de Indicador'!P121&lt;$E$301,0,10-(E$302-'Datos de Indicador'!P121)/(E$302-E$301)*10)),1))</f>
        <v>7.3</v>
      </c>
      <c r="F118" s="189">
        <f t="shared" si="8"/>
        <v>7.5</v>
      </c>
      <c r="G118" s="188">
        <f>IF('Datos de Indicador'!Q121="No dato","x",ROUND(IF('Datos de Indicador'!Q121&gt;G$302,0,IF('Datos de Indicador'!Q121&lt;$G$301,10,(G$302-'Datos de Indicador'!Q121)/(G$302-G$301)*10)),1))</f>
        <v>8.1999999999999993</v>
      </c>
      <c r="H118" s="188">
        <f>IF('Datos de Indicador'!R121="No dato","x",ROUND(IF('Datos de Indicador'!R121&gt;H$302,10,IF('Datos de Indicador'!R121&lt;$E$301,0,10-(H$302-'Datos de Indicador'!R121)/(H$302-H$301)*10)),1))</f>
        <v>7.1</v>
      </c>
      <c r="I118" s="188" t="str">
        <f>IF('Datos de Indicador'!S121="No dato","x",ROUND(IF('Datos de Indicador'!S121&gt;I$302,10,IF('Datos de Indicador'!S121&lt;$I$301,0,10-(I$302-'Datos de Indicador'!S121)/(I$302-I$301)*10)),1))</f>
        <v>x</v>
      </c>
      <c r="J118" s="189">
        <f t="shared" si="9"/>
        <v>7.7</v>
      </c>
      <c r="K118" s="188">
        <f>IF('Datos de Indicador'!T121="No dato","x",ROUND(IF('Datos de Indicador'!T121&gt;K$302,10,IF('Datos de Indicador'!T121&lt;$K$301,0,10-(K$302-'Datos de Indicador'!T121)/(K$302-K$301)*10)),1))</f>
        <v>4</v>
      </c>
      <c r="L118" s="188">
        <f>IF('Datos de Indicador'!U121="No dato","x",ROUND(IF('Datos de Indicador'!U121&gt;L$302,10,IF('Datos de Indicador'!U121&lt;$L$301,0,10-(L$302-'Datos de Indicador'!U121)/(L$302-L$301)*10)),1))</f>
        <v>7.3</v>
      </c>
      <c r="M118" s="189">
        <f t="shared" si="10"/>
        <v>5.9</v>
      </c>
      <c r="N118" s="189">
        <f>'Datos de Indicador'!AG121</f>
        <v>4</v>
      </c>
      <c r="O118" s="190">
        <f t="shared" si="11"/>
        <v>6.3</v>
      </c>
      <c r="P118" s="191">
        <f>IF('Datos de Indicador'!V121="No dato","x",IF('Datos de Indicador'!AY121="No dato","x", 'Datos de Indicador'!V121/'Datos de Indicador'!AY121))</f>
        <v>7.668177065179505E-3</v>
      </c>
      <c r="Q118" s="188">
        <f t="shared" si="12"/>
        <v>5.0999999999999996</v>
      </c>
      <c r="R118" s="264">
        <f>IF('Datos de Indicador'!V121="No dato","x",ROUND(IF('Datos de Indicador'!V121&gt;R$302,10,IF('Datos de Indicador'!V121&lt;$R$301,0,10-(R$302-'Datos de Indicador'!V121)/(R$302-R$301)*10)),1))</f>
        <v>0.5</v>
      </c>
      <c r="S118" s="189">
        <f t="shared" si="13"/>
        <v>3.1</v>
      </c>
      <c r="T118" s="188">
        <f>IF('Datos de Indicador'!W121="No dato","x",ROUND(IF('Datos de Indicador'!W121&gt;T$302,10,IF('Datos de Indicador'!W121&lt;$T$301,0,10-(T$302-'Datos de Indicador'!W121)/(T$302-T$301)*10)),1))</f>
        <v>5.2</v>
      </c>
      <c r="U118" s="188">
        <f>IF('Datos de Indicador'!X121="No dato","x",ROUND(IF('Datos de Indicador'!X121&gt;U$302,10,IF('Datos de Indicador'!X121&lt;$U$301,0,10-(U$302-'Datos de Indicador'!X121)/(U$302-U$301)*10)),1))</f>
        <v>9.1</v>
      </c>
      <c r="V118" s="188">
        <f>IF('Datos de Indicador'!Y121="No dato","x",ROUND(IF('Datos de Indicador'!Y121&gt;V$302,10,IF('Datos de Indicador'!Y121&lt;$V$301,0,10-(V$302-'Datos de Indicador'!Y121)/(V$302-V$301)*10)),1))</f>
        <v>0</v>
      </c>
      <c r="W118" s="188">
        <f>IF('Datos de Indicador'!Z121="No dato","x",ROUND(IF('Datos de Indicador'!Z121&gt;W$302,10,IF('Datos de Indicador'!Z121&lt;$W$301,0,(W$302-'Datos de Indicador'!Z121)/(W$302-W$301)*10)),1))</f>
        <v>5</v>
      </c>
      <c r="X118" s="317">
        <f>IF('Datos de Indicador'!AA121="No dato","x",ROUND(IF('Datos de Indicador'!AA121&gt;X$302,10,IF('Datos de Indicador'!AA121&lt;$X$301,0,10-(X$302-'Datos de Indicador'!AA121)/(X$302-X$301)*10)),1))</f>
        <v>7.6</v>
      </c>
      <c r="Y118" s="296">
        <f t="shared" si="15"/>
        <v>5.4</v>
      </c>
      <c r="Z118" s="192">
        <f t="shared" si="14"/>
        <v>4.3</v>
      </c>
      <c r="AB118" s="250"/>
      <c r="AC118" s="95"/>
      <c r="AD118" s="95"/>
    </row>
    <row r="119" spans="1:30">
      <c r="A119" s="48" t="s">
        <v>61</v>
      </c>
      <c r="B119" s="46" t="s">
        <v>221</v>
      </c>
      <c r="C119" s="160">
        <v>808</v>
      </c>
      <c r="D119" s="188">
        <f>IF('Datos de Indicador'!O122="No dato","x",ROUND(IF('Datos de Indicador'!O122&gt;D$302,0,IF('Datos de Indicador'!O122&lt;$D$301,10,(D$302-'Datos de Indicador'!O122)/(D$302-D$301)*10)),1))</f>
        <v>7.4</v>
      </c>
      <c r="E119" s="188">
        <f>IF('Datos de Indicador'!P122="No dato","x",ROUND(IF('Datos de Indicador'!P122&gt;E$302,10,IF('Datos de Indicador'!P122&lt;$E$301,0,10-(E$302-'Datos de Indicador'!P122)/(E$302-E$301)*10)),1))</f>
        <v>7.3</v>
      </c>
      <c r="F119" s="189">
        <f t="shared" si="8"/>
        <v>7.4</v>
      </c>
      <c r="G119" s="188">
        <f>IF('Datos de Indicador'!Q122="No dato","x",ROUND(IF('Datos de Indicador'!Q122&gt;G$302,0,IF('Datos de Indicador'!Q122&lt;$G$301,10,(G$302-'Datos de Indicador'!Q122)/(G$302-G$301)*10)),1))</f>
        <v>8.5</v>
      </c>
      <c r="H119" s="188">
        <f>IF('Datos de Indicador'!R122="No dato","x",ROUND(IF('Datos de Indicador'!R122&gt;H$302,10,IF('Datos de Indicador'!R122&lt;$E$301,0,10-(H$302-'Datos de Indicador'!R122)/(H$302-H$301)*10)),1))</f>
        <v>7.4</v>
      </c>
      <c r="I119" s="188" t="str">
        <f>IF('Datos de Indicador'!S122="No dato","x",ROUND(IF('Datos de Indicador'!S122&gt;I$302,10,IF('Datos de Indicador'!S122&lt;$I$301,0,10-(I$302-'Datos de Indicador'!S122)/(I$302-I$301)*10)),1))</f>
        <v>x</v>
      </c>
      <c r="J119" s="189">
        <f t="shared" si="9"/>
        <v>8</v>
      </c>
      <c r="K119" s="188">
        <f>IF('Datos de Indicador'!T122="No dato","x",ROUND(IF('Datos de Indicador'!T122&gt;K$302,10,IF('Datos de Indicador'!T122&lt;$K$301,0,10-(K$302-'Datos de Indicador'!T122)/(K$302-K$301)*10)),1))</f>
        <v>5</v>
      </c>
      <c r="L119" s="188">
        <f>IF('Datos de Indicador'!U122="No dato","x",ROUND(IF('Datos de Indicador'!U122&gt;L$302,10,IF('Datos de Indicador'!U122&lt;$L$301,0,10-(L$302-'Datos de Indicador'!U122)/(L$302-L$301)*10)),1))</f>
        <v>7.8</v>
      </c>
      <c r="M119" s="189">
        <f t="shared" si="10"/>
        <v>6.6</v>
      </c>
      <c r="N119" s="189">
        <f>'Datos de Indicador'!AG122</f>
        <v>10</v>
      </c>
      <c r="O119" s="190">
        <f t="shared" si="11"/>
        <v>8</v>
      </c>
      <c r="P119" s="191">
        <f>IF('Datos de Indicador'!V122="No dato","x",IF('Datos de Indicador'!AY122="No dato","x", 'Datos de Indicador'!V122/'Datos de Indicador'!AY122))</f>
        <v>2.0462773492838028E-3</v>
      </c>
      <c r="Q119" s="188">
        <f t="shared" si="12"/>
        <v>1.4</v>
      </c>
      <c r="R119" s="264">
        <f>IF('Datos de Indicador'!V122="No dato","x",ROUND(IF('Datos de Indicador'!V122&gt;R$302,10,IF('Datos de Indicador'!V122&lt;$R$301,0,10-(R$302-'Datos de Indicador'!V122)/(R$302-R$301)*10)),1))</f>
        <v>0.3</v>
      </c>
      <c r="S119" s="189">
        <f t="shared" si="13"/>
        <v>0.9</v>
      </c>
      <c r="T119" s="188">
        <f>IF('Datos de Indicador'!W122="No dato","x",ROUND(IF('Datos de Indicador'!W122&gt;T$302,10,IF('Datos de Indicador'!W122&lt;$T$301,0,10-(T$302-'Datos de Indicador'!W122)/(T$302-T$301)*10)),1))</f>
        <v>2.9</v>
      </c>
      <c r="U119" s="188">
        <f>IF('Datos de Indicador'!X122="No dato","x",ROUND(IF('Datos de Indicador'!X122&gt;U$302,10,IF('Datos de Indicador'!X122&lt;$U$301,0,10-(U$302-'Datos de Indicador'!X122)/(U$302-U$301)*10)),1))</f>
        <v>5.4</v>
      </c>
      <c r="V119" s="188">
        <f>IF('Datos de Indicador'!Y122="No dato","x",ROUND(IF('Datos de Indicador'!Y122&gt;V$302,10,IF('Datos de Indicador'!Y122&lt;$V$301,0,10-(V$302-'Datos de Indicador'!Y122)/(V$302-V$301)*10)),1))</f>
        <v>0.3</v>
      </c>
      <c r="W119" s="188">
        <f>IF('Datos de Indicador'!Z122="No dato","x",ROUND(IF('Datos de Indicador'!Z122&gt;W$302,10,IF('Datos de Indicador'!Z122&lt;$W$301,0,(W$302-'Datos de Indicador'!Z122)/(W$302-W$301)*10)),1))</f>
        <v>2.5</v>
      </c>
      <c r="X119" s="317">
        <f>IF('Datos de Indicador'!AA122="No dato","x",ROUND(IF('Datos de Indicador'!AA122&gt;X$302,10,IF('Datos de Indicador'!AA122&lt;$X$301,0,10-(X$302-'Datos de Indicador'!AA122)/(X$302-X$301)*10)),1))</f>
        <v>10</v>
      </c>
      <c r="Y119" s="296">
        <f t="shared" si="15"/>
        <v>4.2</v>
      </c>
      <c r="Z119" s="192">
        <f t="shared" si="14"/>
        <v>2.7</v>
      </c>
      <c r="AB119" s="250"/>
      <c r="AC119" s="95"/>
      <c r="AD119" s="95"/>
    </row>
    <row r="120" spans="1:30">
      <c r="A120" s="48" t="s">
        <v>61</v>
      </c>
      <c r="B120" s="46" t="s">
        <v>222</v>
      </c>
      <c r="C120" s="160">
        <v>809</v>
      </c>
      <c r="D120" s="188">
        <f>IF('Datos de Indicador'!O123="No dato","x",ROUND(IF('Datos de Indicador'!O123&gt;D$302,0,IF('Datos de Indicador'!O123&lt;$D$301,10,(D$302-'Datos de Indicador'!O123)/(D$302-D$301)*10)),1))</f>
        <v>7.8</v>
      </c>
      <c r="E120" s="188">
        <f>IF('Datos de Indicador'!P123="No dato","x",ROUND(IF('Datos de Indicador'!P123&gt;E$302,10,IF('Datos de Indicador'!P123&lt;$E$301,0,10-(E$302-'Datos de Indicador'!P123)/(E$302-E$301)*10)),1))</f>
        <v>8.8000000000000007</v>
      </c>
      <c r="F120" s="189">
        <f t="shared" si="8"/>
        <v>8.3000000000000007</v>
      </c>
      <c r="G120" s="188">
        <f>IF('Datos de Indicador'!Q123="No dato","x",ROUND(IF('Datos de Indicador'!Q123&gt;G$302,0,IF('Datos de Indicador'!Q123&lt;$G$301,10,(G$302-'Datos de Indicador'!Q123)/(G$302-G$301)*10)),1))</f>
        <v>7.7</v>
      </c>
      <c r="H120" s="188">
        <f>IF('Datos de Indicador'!R123="No dato","x",ROUND(IF('Datos de Indicador'!R123&gt;H$302,10,IF('Datos de Indicador'!R123&lt;$E$301,0,10-(H$302-'Datos de Indicador'!R123)/(H$302-H$301)*10)),1))</f>
        <v>6.7</v>
      </c>
      <c r="I120" s="188">
        <f>IF('Datos de Indicador'!S123="No dato","x",ROUND(IF('Datos de Indicador'!S123&gt;I$302,10,IF('Datos de Indicador'!S123&lt;$I$301,0,10-(I$302-'Datos de Indicador'!S123)/(I$302-I$301)*10)),1))</f>
        <v>10</v>
      </c>
      <c r="J120" s="189">
        <f t="shared" si="9"/>
        <v>8.1</v>
      </c>
      <c r="K120" s="188">
        <f>IF('Datos de Indicador'!T123="No dato","x",ROUND(IF('Datos de Indicador'!T123&gt;K$302,10,IF('Datos de Indicador'!T123&lt;$K$301,0,10-(K$302-'Datos de Indicador'!T123)/(K$302-K$301)*10)),1))</f>
        <v>5.8</v>
      </c>
      <c r="L120" s="188">
        <f>IF('Datos de Indicador'!U123="No dato","x",ROUND(IF('Datos de Indicador'!U123&gt;L$302,10,IF('Datos de Indicador'!U123&lt;$L$301,0,10-(L$302-'Datos de Indicador'!U123)/(L$302-L$301)*10)),1))</f>
        <v>7.7</v>
      </c>
      <c r="M120" s="189">
        <f t="shared" si="10"/>
        <v>6.9</v>
      </c>
      <c r="N120" s="189">
        <f>'Datos de Indicador'!AG123</f>
        <v>6</v>
      </c>
      <c r="O120" s="190">
        <f t="shared" si="11"/>
        <v>7.3</v>
      </c>
      <c r="P120" s="191">
        <f>IF('Datos de Indicador'!V123="No dato","x",IF('Datos de Indicador'!AY123="No dato","x", 'Datos de Indicador'!V123/'Datos de Indicador'!AY123))</f>
        <v>2.7771240291833373E-3</v>
      </c>
      <c r="Q120" s="188">
        <f t="shared" si="12"/>
        <v>1.9</v>
      </c>
      <c r="R120" s="264">
        <f>IF('Datos de Indicador'!V123="No dato","x",ROUND(IF('Datos de Indicador'!V123&gt;R$302,10,IF('Datos de Indicador'!V123&lt;$R$301,0,10-(R$302-'Datos de Indicador'!V123)/(R$302-R$301)*10)),1))</f>
        <v>1.5</v>
      </c>
      <c r="S120" s="189">
        <f t="shared" si="13"/>
        <v>1.7</v>
      </c>
      <c r="T120" s="188">
        <f>IF('Datos de Indicador'!W123="No dato","x",ROUND(IF('Datos de Indicador'!W123&gt;T$302,10,IF('Datos de Indicador'!W123&lt;$T$301,0,10-(T$302-'Datos de Indicador'!W123)/(T$302-T$301)*10)),1))</f>
        <v>5.0999999999999996</v>
      </c>
      <c r="U120" s="188">
        <f>IF('Datos de Indicador'!X123="No dato","x",ROUND(IF('Datos de Indicador'!X123&gt;U$302,10,IF('Datos de Indicador'!X123&lt;$U$301,0,10-(U$302-'Datos de Indicador'!X123)/(U$302-U$301)*10)),1))</f>
        <v>10</v>
      </c>
      <c r="V120" s="188">
        <f>IF('Datos de Indicador'!Y123="No dato","x",ROUND(IF('Datos de Indicador'!Y123&gt;V$302,10,IF('Datos de Indicador'!Y123&lt;$V$301,0,10-(V$302-'Datos de Indicador'!Y123)/(V$302-V$301)*10)),1))</f>
        <v>1.4</v>
      </c>
      <c r="W120" s="188">
        <f>IF('Datos de Indicador'!Z123="No dato","x",ROUND(IF('Datos de Indicador'!Z123&gt;W$302,10,IF('Datos de Indicador'!Z123&lt;$W$301,0,(W$302-'Datos de Indicador'!Z123)/(W$302-W$301)*10)),1))</f>
        <v>10</v>
      </c>
      <c r="X120" s="317">
        <f>IF('Datos de Indicador'!AA123="No dato","x",ROUND(IF('Datos de Indicador'!AA123&gt;X$302,10,IF('Datos de Indicador'!AA123&lt;$X$301,0,10-(X$302-'Datos de Indicador'!AA123)/(X$302-X$301)*10)),1))</f>
        <v>10</v>
      </c>
      <c r="Y120" s="296">
        <f t="shared" si="15"/>
        <v>7.3</v>
      </c>
      <c r="Z120" s="192">
        <f t="shared" si="14"/>
        <v>5.0999999999999996</v>
      </c>
      <c r="AB120" s="250"/>
      <c r="AC120" s="95"/>
      <c r="AD120" s="95"/>
    </row>
    <row r="121" spans="1:30">
      <c r="A121" s="48" t="s">
        <v>61</v>
      </c>
      <c r="B121" s="46" t="s">
        <v>223</v>
      </c>
      <c r="C121" s="160">
        <v>810</v>
      </c>
      <c r="D121" s="188">
        <f>IF('Datos de Indicador'!O124="No dato","x",ROUND(IF('Datos de Indicador'!O124&gt;D$302,0,IF('Datos de Indicador'!O124&lt;$D$301,10,(D$302-'Datos de Indicador'!O124)/(D$302-D$301)*10)),1))</f>
        <v>7.2</v>
      </c>
      <c r="E121" s="188">
        <f>IF('Datos de Indicador'!P124="No dato","x",ROUND(IF('Datos de Indicador'!P124&gt;E$302,10,IF('Datos de Indicador'!P124&lt;$E$301,0,10-(E$302-'Datos de Indicador'!P124)/(E$302-E$301)*10)),1))</f>
        <v>6.6</v>
      </c>
      <c r="F121" s="189">
        <f t="shared" si="8"/>
        <v>6.9</v>
      </c>
      <c r="G121" s="188">
        <f>IF('Datos de Indicador'!Q124="No dato","x",ROUND(IF('Datos de Indicador'!Q124&gt;G$302,0,IF('Datos de Indicador'!Q124&lt;$G$301,10,(G$302-'Datos de Indicador'!Q124)/(G$302-G$301)*10)),1))</f>
        <v>8.3000000000000007</v>
      </c>
      <c r="H121" s="188">
        <f>IF('Datos de Indicador'!R124="No dato","x",ROUND(IF('Datos de Indicador'!R124&gt;H$302,10,IF('Datos de Indicador'!R124&lt;$E$301,0,10-(H$302-'Datos de Indicador'!R124)/(H$302-H$301)*10)),1))</f>
        <v>7.7</v>
      </c>
      <c r="I121" s="188" t="str">
        <f>IF('Datos de Indicador'!S124="No dato","x",ROUND(IF('Datos de Indicador'!S124&gt;I$302,10,IF('Datos de Indicador'!S124&lt;$I$301,0,10-(I$302-'Datos de Indicador'!S124)/(I$302-I$301)*10)),1))</f>
        <v>x</v>
      </c>
      <c r="J121" s="189">
        <f t="shared" si="9"/>
        <v>8</v>
      </c>
      <c r="K121" s="188">
        <f>IF('Datos de Indicador'!T124="No dato","x",ROUND(IF('Datos de Indicador'!T124&gt;K$302,10,IF('Datos de Indicador'!T124&lt;$K$301,0,10-(K$302-'Datos de Indicador'!T124)/(K$302-K$301)*10)),1))</f>
        <v>3.8</v>
      </c>
      <c r="L121" s="188">
        <f>IF('Datos de Indicador'!U124="No dato","x",ROUND(IF('Datos de Indicador'!U124&gt;L$302,10,IF('Datos de Indicador'!U124&lt;$L$301,0,10-(L$302-'Datos de Indicador'!U124)/(L$302-L$301)*10)),1))</f>
        <v>7.7</v>
      </c>
      <c r="M121" s="189">
        <f t="shared" si="10"/>
        <v>6.1</v>
      </c>
      <c r="N121" s="189">
        <f>'Datos de Indicador'!AG124</f>
        <v>6</v>
      </c>
      <c r="O121" s="190">
        <f t="shared" si="11"/>
        <v>6.8</v>
      </c>
      <c r="P121" s="191">
        <f>IF('Datos de Indicador'!V124="No dato","x",IF('Datos de Indicador'!AY124="No dato","x", 'Datos de Indicador'!V124/'Datos de Indicador'!AY124))</f>
        <v>1.164991990680064E-3</v>
      </c>
      <c r="Q121" s="188">
        <f t="shared" si="12"/>
        <v>0.8</v>
      </c>
      <c r="R121" s="264">
        <f>IF('Datos de Indicador'!V124="No dato","x",ROUND(IF('Datos de Indicador'!V124&gt;R$302,10,IF('Datos de Indicador'!V124&lt;$R$301,0,10-(R$302-'Datos de Indicador'!V124)/(R$302-R$301)*10)),1))</f>
        <v>0.2</v>
      </c>
      <c r="S121" s="189">
        <f t="shared" si="13"/>
        <v>0.5</v>
      </c>
      <c r="T121" s="188">
        <f>IF('Datos de Indicador'!W124="No dato","x",ROUND(IF('Datos de Indicador'!W124&gt;T$302,10,IF('Datos de Indicador'!W124&lt;$T$301,0,10-(T$302-'Datos de Indicador'!W124)/(T$302-T$301)*10)),1))</f>
        <v>6.4</v>
      </c>
      <c r="U121" s="188">
        <f>IF('Datos de Indicador'!X124="No dato","x",ROUND(IF('Datos de Indicador'!X124&gt;U$302,10,IF('Datos de Indicador'!X124&lt;$U$301,0,10-(U$302-'Datos de Indicador'!X124)/(U$302-U$301)*10)),1))</f>
        <v>8.8000000000000007</v>
      </c>
      <c r="V121" s="188">
        <f>IF('Datos de Indicador'!Y124="No dato","x",ROUND(IF('Datos de Indicador'!Y124&gt;V$302,10,IF('Datos de Indicador'!Y124&lt;$V$301,0,10-(V$302-'Datos de Indicador'!Y124)/(V$302-V$301)*10)),1))</f>
        <v>2.6</v>
      </c>
      <c r="W121" s="188">
        <f>IF('Datos de Indicador'!Z124="No dato","x",ROUND(IF('Datos de Indicador'!Z124&gt;W$302,10,IF('Datos de Indicador'!Z124&lt;$W$301,0,(W$302-'Datos de Indicador'!Z124)/(W$302-W$301)*10)),1))</f>
        <v>2.5</v>
      </c>
      <c r="X121" s="317">
        <f>IF('Datos de Indicador'!AA124="No dato","x",ROUND(IF('Datos de Indicador'!AA124&gt;X$302,10,IF('Datos de Indicador'!AA124&lt;$X$301,0,10-(X$302-'Datos de Indicador'!AA124)/(X$302-X$301)*10)),1))</f>
        <v>8.1999999999999993</v>
      </c>
      <c r="Y121" s="296">
        <f t="shared" si="15"/>
        <v>5.7</v>
      </c>
      <c r="Z121" s="192">
        <f t="shared" si="14"/>
        <v>3.5</v>
      </c>
      <c r="AB121" s="250"/>
      <c r="AC121" s="95"/>
      <c r="AD121" s="95"/>
    </row>
    <row r="122" spans="1:30">
      <c r="A122" s="48" t="s">
        <v>61</v>
      </c>
      <c r="B122" s="46" t="s">
        <v>224</v>
      </c>
      <c r="C122" s="160">
        <v>811</v>
      </c>
      <c r="D122" s="188">
        <f>IF('Datos de Indicador'!O125="No dato","x",ROUND(IF('Datos de Indicador'!O125&gt;D$302,0,IF('Datos de Indicador'!O125&lt;$D$301,10,(D$302-'Datos de Indicador'!O125)/(D$302-D$301)*10)),1))</f>
        <v>8.6999999999999993</v>
      </c>
      <c r="E122" s="188">
        <f>IF('Datos de Indicador'!P125="No dato","x",ROUND(IF('Datos de Indicador'!P125&gt;E$302,10,IF('Datos de Indicador'!P125&lt;$E$301,0,10-(E$302-'Datos de Indicador'!P125)/(E$302-E$301)*10)),1))</f>
        <v>9.9</v>
      </c>
      <c r="F122" s="189">
        <f t="shared" si="8"/>
        <v>9.4</v>
      </c>
      <c r="G122" s="188">
        <f>IF('Datos de Indicador'!Q125="No dato","x",ROUND(IF('Datos de Indicador'!Q125&gt;G$302,0,IF('Datos de Indicador'!Q125&lt;$G$301,10,(G$302-'Datos de Indicador'!Q125)/(G$302-G$301)*10)),1))</f>
        <v>8.6999999999999993</v>
      </c>
      <c r="H122" s="188">
        <f>IF('Datos de Indicador'!R125="No dato","x",ROUND(IF('Datos de Indicador'!R125&gt;H$302,10,IF('Datos de Indicador'!R125&lt;$E$301,0,10-(H$302-'Datos de Indicador'!R125)/(H$302-H$301)*10)),1))</f>
        <v>6.7</v>
      </c>
      <c r="I122" s="188">
        <f>IF('Datos de Indicador'!S125="No dato","x",ROUND(IF('Datos de Indicador'!S125&gt;I$302,10,IF('Datos de Indicador'!S125&lt;$I$301,0,10-(I$302-'Datos de Indicador'!S125)/(I$302-I$301)*10)),1))</f>
        <v>9.4</v>
      </c>
      <c r="J122" s="189">
        <f t="shared" si="9"/>
        <v>8.3000000000000007</v>
      </c>
      <c r="K122" s="188">
        <f>IF('Datos de Indicador'!T125="No dato","x",ROUND(IF('Datos de Indicador'!T125&gt;K$302,10,IF('Datos de Indicador'!T125&lt;$K$301,0,10-(K$302-'Datos de Indicador'!T125)/(K$302-K$301)*10)),1))</f>
        <v>8.3000000000000007</v>
      </c>
      <c r="L122" s="188">
        <f>IF('Datos de Indicador'!U125="No dato","x",ROUND(IF('Datos de Indicador'!U125&gt;L$302,10,IF('Datos de Indicador'!U125&lt;$L$301,0,10-(L$302-'Datos de Indicador'!U125)/(L$302-L$301)*10)),1))</f>
        <v>8.1</v>
      </c>
      <c r="M122" s="189">
        <f t="shared" si="10"/>
        <v>8.1999999999999993</v>
      </c>
      <c r="N122" s="189">
        <f>'Datos de Indicador'!AG125</f>
        <v>6</v>
      </c>
      <c r="O122" s="190">
        <f t="shared" si="11"/>
        <v>8</v>
      </c>
      <c r="P122" s="191">
        <f>IF('Datos de Indicador'!V125="No dato","x",IF('Datos de Indicador'!AY125="No dato","x", 'Datos de Indicador'!V125/'Datos de Indicador'!AY125))</f>
        <v>9.2562343460742668E-3</v>
      </c>
      <c r="Q122" s="188">
        <f t="shared" si="12"/>
        <v>6.2</v>
      </c>
      <c r="R122" s="264">
        <f>IF('Datos de Indicador'!V125="No dato","x",ROUND(IF('Datos de Indicador'!V125&gt;R$302,10,IF('Datos de Indicador'!V125&lt;$R$301,0,10-(R$302-'Datos de Indicador'!V125)/(R$302-R$301)*10)),1))</f>
        <v>2.1</v>
      </c>
      <c r="S122" s="189">
        <f t="shared" si="13"/>
        <v>4.5</v>
      </c>
      <c r="T122" s="188">
        <f>IF('Datos de Indicador'!W125="No dato","x",ROUND(IF('Datos de Indicador'!W125&gt;T$302,10,IF('Datos de Indicador'!W125&lt;$T$301,0,10-(T$302-'Datos de Indicador'!W125)/(T$302-T$301)*10)),1))</f>
        <v>3.1</v>
      </c>
      <c r="U122" s="188">
        <f>IF('Datos de Indicador'!X125="No dato","x",ROUND(IF('Datos de Indicador'!X125&gt;U$302,10,IF('Datos de Indicador'!X125&lt;$U$301,0,10-(U$302-'Datos de Indicador'!X125)/(U$302-U$301)*10)),1))</f>
        <v>10</v>
      </c>
      <c r="V122" s="188">
        <f>IF('Datos de Indicador'!Y125="No dato","x",ROUND(IF('Datos de Indicador'!Y125&gt;V$302,10,IF('Datos de Indicador'!Y125&lt;$V$301,0,10-(V$302-'Datos de Indicador'!Y125)/(V$302-V$301)*10)),1))</f>
        <v>6.4</v>
      </c>
      <c r="W122" s="188">
        <f>IF('Datos de Indicador'!Z125="No dato","x",ROUND(IF('Datos de Indicador'!Z125&gt;W$302,10,IF('Datos de Indicador'!Z125&lt;$W$301,0,(W$302-'Datos de Indicador'!Z125)/(W$302-W$301)*10)),1))</f>
        <v>10</v>
      </c>
      <c r="X122" s="317">
        <f>IF('Datos de Indicador'!AA125="No dato","x",ROUND(IF('Datos de Indicador'!AA125&gt;X$302,10,IF('Datos de Indicador'!AA125&lt;$X$301,0,10-(X$302-'Datos de Indicador'!AA125)/(X$302-X$301)*10)),1))</f>
        <v>4.8</v>
      </c>
      <c r="Y122" s="296">
        <f t="shared" si="15"/>
        <v>6.9</v>
      </c>
      <c r="Z122" s="192">
        <f t="shared" si="14"/>
        <v>5.8</v>
      </c>
      <c r="AB122" s="250"/>
      <c r="AC122" s="95"/>
      <c r="AD122" s="95"/>
    </row>
    <row r="123" spans="1:30">
      <c r="A123" s="48" t="s">
        <v>61</v>
      </c>
      <c r="B123" s="46" t="s">
        <v>225</v>
      </c>
      <c r="C123" s="160">
        <v>812</v>
      </c>
      <c r="D123" s="188">
        <f>IF('Datos de Indicador'!O126="No dato","x",ROUND(IF('Datos de Indicador'!O126&gt;D$302,0,IF('Datos de Indicador'!O126&lt;$D$301,10,(D$302-'Datos de Indicador'!O126)/(D$302-D$301)*10)),1))</f>
        <v>6.5</v>
      </c>
      <c r="E123" s="188">
        <f>IF('Datos de Indicador'!P126="No dato","x",ROUND(IF('Datos de Indicador'!P126&gt;E$302,10,IF('Datos de Indicador'!P126&lt;$E$301,0,10-(E$302-'Datos de Indicador'!P126)/(E$302-E$301)*10)),1))</f>
        <v>6</v>
      </c>
      <c r="F123" s="189">
        <f t="shared" si="8"/>
        <v>6.3</v>
      </c>
      <c r="G123" s="188">
        <f>IF('Datos de Indicador'!Q126="No dato","x",ROUND(IF('Datos de Indicador'!Q126&gt;G$302,0,IF('Datos de Indicador'!Q126&lt;$G$301,10,(G$302-'Datos de Indicador'!Q126)/(G$302-G$301)*10)),1))</f>
        <v>8</v>
      </c>
      <c r="H123" s="188">
        <f>IF('Datos de Indicador'!R126="No dato","x",ROUND(IF('Datos de Indicador'!R126&gt;H$302,10,IF('Datos de Indicador'!R126&lt;$E$301,0,10-(H$302-'Datos de Indicador'!R126)/(H$302-H$301)*10)),1))</f>
        <v>7.4</v>
      </c>
      <c r="I123" s="188" t="str">
        <f>IF('Datos de Indicador'!S126="No dato","x",ROUND(IF('Datos de Indicador'!S126&gt;I$302,10,IF('Datos de Indicador'!S126&lt;$I$301,0,10-(I$302-'Datos de Indicador'!S126)/(I$302-I$301)*10)),1))</f>
        <v>x</v>
      </c>
      <c r="J123" s="189">
        <f t="shared" si="9"/>
        <v>7.7</v>
      </c>
      <c r="K123" s="188">
        <f>IF('Datos de Indicador'!T126="No dato","x",ROUND(IF('Datos de Indicador'!T126&gt;K$302,10,IF('Datos de Indicador'!T126&lt;$K$301,0,10-(K$302-'Datos de Indicador'!T126)/(K$302-K$301)*10)),1))</f>
        <v>5.0999999999999996</v>
      </c>
      <c r="L123" s="188">
        <f>IF('Datos de Indicador'!U126="No dato","x",ROUND(IF('Datos de Indicador'!U126&gt;L$302,10,IF('Datos de Indicador'!U126&lt;$L$301,0,10-(L$302-'Datos de Indicador'!U126)/(L$302-L$301)*10)),1))</f>
        <v>7.6</v>
      </c>
      <c r="M123" s="189">
        <f t="shared" si="10"/>
        <v>6.5</v>
      </c>
      <c r="N123" s="189">
        <f>'Datos de Indicador'!AG126</f>
        <v>10</v>
      </c>
      <c r="O123" s="190">
        <f t="shared" si="11"/>
        <v>7.6</v>
      </c>
      <c r="P123" s="191">
        <f>IF('Datos de Indicador'!V126="No dato","x",IF('Datos de Indicador'!AY126="No dato","x", 'Datos de Indicador'!V126/'Datos de Indicador'!AY126))</f>
        <v>2.3796932839767319E-3</v>
      </c>
      <c r="Q123" s="188">
        <f t="shared" si="12"/>
        <v>1.6</v>
      </c>
      <c r="R123" s="264">
        <f>IF('Datos de Indicador'!V126="No dato","x",ROUND(IF('Datos de Indicador'!V126&gt;R$302,10,IF('Datos de Indicador'!V126&lt;$R$301,0,10-(R$302-'Datos de Indicador'!V126)/(R$302-R$301)*10)),1))</f>
        <v>0.2</v>
      </c>
      <c r="S123" s="189">
        <f t="shared" si="13"/>
        <v>0.9</v>
      </c>
      <c r="T123" s="188">
        <f>IF('Datos de Indicador'!W126="No dato","x",ROUND(IF('Datos de Indicador'!W126&gt;T$302,10,IF('Datos de Indicador'!W126&lt;$T$301,0,10-(T$302-'Datos de Indicador'!W126)/(T$302-T$301)*10)),1))</f>
        <v>2.1</v>
      </c>
      <c r="U123" s="188">
        <f>IF('Datos de Indicador'!X126="No dato","x",ROUND(IF('Datos de Indicador'!X126&gt;U$302,10,IF('Datos de Indicador'!X126&lt;$U$301,0,10-(U$302-'Datos de Indicador'!X126)/(U$302-U$301)*10)),1))</f>
        <v>8.8000000000000007</v>
      </c>
      <c r="V123" s="188" t="str">
        <f>IF('Datos de Indicador'!Y126="No dato","x",ROUND(IF('Datos de Indicador'!Y126&gt;V$302,10,IF('Datos de Indicador'!Y126&lt;$V$301,0,10-(V$302-'Datos de Indicador'!Y126)/(V$302-V$301)*10)),1))</f>
        <v>x</v>
      </c>
      <c r="W123" s="188">
        <f>IF('Datos de Indicador'!Z126="No dato","x",ROUND(IF('Datos de Indicador'!Z126&gt;W$302,10,IF('Datos de Indicador'!Z126&lt;$W$301,0,(W$302-'Datos de Indicador'!Z126)/(W$302-W$301)*10)),1))</f>
        <v>2.5</v>
      </c>
      <c r="X123" s="317">
        <f>IF('Datos de Indicador'!AA126="No dato","x",ROUND(IF('Datos de Indicador'!AA126&gt;X$302,10,IF('Datos de Indicador'!AA126&lt;$X$301,0,10-(X$302-'Datos de Indicador'!AA126)/(X$302-X$301)*10)),1))</f>
        <v>10</v>
      </c>
      <c r="Y123" s="296">
        <f t="shared" si="15"/>
        <v>5.9</v>
      </c>
      <c r="Z123" s="192">
        <f t="shared" si="14"/>
        <v>3.8</v>
      </c>
      <c r="AB123" s="250"/>
      <c r="AC123" s="95"/>
      <c r="AD123" s="95"/>
    </row>
    <row r="124" spans="1:30">
      <c r="A124" s="48" t="s">
        <v>61</v>
      </c>
      <c r="B124" s="46" t="s">
        <v>226</v>
      </c>
      <c r="C124" s="160">
        <v>813</v>
      </c>
      <c r="D124" s="188">
        <f>IF('Datos de Indicador'!O127="No dato","x",ROUND(IF('Datos de Indicador'!O127&gt;D$302,0,IF('Datos de Indicador'!O127&lt;$D$301,10,(D$302-'Datos de Indicador'!O127)/(D$302-D$301)*10)),1))</f>
        <v>6.7</v>
      </c>
      <c r="E124" s="188">
        <f>IF('Datos de Indicador'!P127="No dato","x",ROUND(IF('Datos de Indicador'!P127&gt;E$302,10,IF('Datos de Indicador'!P127&lt;$E$301,0,10-(E$302-'Datos de Indicador'!P127)/(E$302-E$301)*10)),1))</f>
        <v>9.1999999999999993</v>
      </c>
      <c r="F124" s="189">
        <f t="shared" si="8"/>
        <v>8.1999999999999993</v>
      </c>
      <c r="G124" s="188">
        <f>IF('Datos de Indicador'!Q127="No dato","x",ROUND(IF('Datos de Indicador'!Q127&gt;G$302,0,IF('Datos de Indicador'!Q127&lt;$G$301,10,(G$302-'Datos de Indicador'!Q127)/(G$302-G$301)*10)),1))</f>
        <v>5.7</v>
      </c>
      <c r="H124" s="188">
        <f>IF('Datos de Indicador'!R127="No dato","x",ROUND(IF('Datos de Indicador'!R127&gt;H$302,10,IF('Datos de Indicador'!R127&lt;$E$301,0,10-(H$302-'Datos de Indicador'!R127)/(H$302-H$301)*10)),1))</f>
        <v>7.3</v>
      </c>
      <c r="I124" s="188">
        <f>IF('Datos de Indicador'!S127="No dato","x",ROUND(IF('Datos de Indicador'!S127&gt;I$302,10,IF('Datos de Indicador'!S127&lt;$I$301,0,10-(I$302-'Datos de Indicador'!S127)/(I$302-I$301)*10)),1))</f>
        <v>9.3000000000000007</v>
      </c>
      <c r="J124" s="189">
        <f t="shared" si="9"/>
        <v>7.4</v>
      </c>
      <c r="K124" s="188">
        <f>IF('Datos de Indicador'!T127="No dato","x",ROUND(IF('Datos de Indicador'!T127&gt;K$302,10,IF('Datos de Indicador'!T127&lt;$K$301,0,10-(K$302-'Datos de Indicador'!T127)/(K$302-K$301)*10)),1))</f>
        <v>3.8</v>
      </c>
      <c r="L124" s="188">
        <f>IF('Datos de Indicador'!U127="No dato","x",ROUND(IF('Datos de Indicador'!U127&gt;L$302,10,IF('Datos de Indicador'!U127&lt;$L$301,0,10-(L$302-'Datos de Indicador'!U127)/(L$302-L$301)*10)),1))</f>
        <v>7.4</v>
      </c>
      <c r="M124" s="189">
        <f t="shared" si="10"/>
        <v>5.9</v>
      </c>
      <c r="N124" s="189">
        <f>'Datos de Indicador'!AG127</f>
        <v>6</v>
      </c>
      <c r="O124" s="190">
        <f t="shared" si="11"/>
        <v>6.9</v>
      </c>
      <c r="P124" s="191">
        <f>IF('Datos de Indicador'!V127="No dato","x",IF('Datos de Indicador'!AY127="No dato","x", 'Datos de Indicador'!V127/'Datos de Indicador'!AY127))</f>
        <v>8.2781456953642384E-4</v>
      </c>
      <c r="Q124" s="188">
        <f t="shared" si="12"/>
        <v>0.6</v>
      </c>
      <c r="R124" s="264">
        <f>IF('Datos de Indicador'!V127="No dato","x",ROUND(IF('Datos de Indicador'!V127&gt;R$302,10,IF('Datos de Indicador'!V127&lt;$R$301,0,10-(R$302-'Datos de Indicador'!V127)/(R$302-R$301)*10)),1))</f>
        <v>0.2</v>
      </c>
      <c r="S124" s="189">
        <f t="shared" si="13"/>
        <v>0.4</v>
      </c>
      <c r="T124" s="188">
        <f>IF('Datos de Indicador'!W127="No dato","x",ROUND(IF('Datos de Indicador'!W127&gt;T$302,10,IF('Datos de Indicador'!W127&lt;$T$301,0,10-(T$302-'Datos de Indicador'!W127)/(T$302-T$301)*10)),1))</f>
        <v>4.7</v>
      </c>
      <c r="U124" s="188">
        <f>IF('Datos de Indicador'!X127="No dato","x",ROUND(IF('Datos de Indicador'!X127&gt;U$302,10,IF('Datos de Indicador'!X127&lt;$U$301,0,10-(U$302-'Datos de Indicador'!X127)/(U$302-U$301)*10)),1))</f>
        <v>10</v>
      </c>
      <c r="V124" s="188">
        <f>IF('Datos de Indicador'!Y127="No dato","x",ROUND(IF('Datos de Indicador'!Y127&gt;V$302,10,IF('Datos de Indicador'!Y127&lt;$V$301,0,10-(V$302-'Datos de Indicador'!Y127)/(V$302-V$301)*10)),1))</f>
        <v>0.9</v>
      </c>
      <c r="W124" s="188">
        <f>IF('Datos de Indicador'!Z127="No dato","x",ROUND(IF('Datos de Indicador'!Z127&gt;W$302,10,IF('Datos de Indicador'!Z127&lt;$W$301,0,(W$302-'Datos de Indicador'!Z127)/(W$302-W$301)*10)),1))</f>
        <v>2.5</v>
      </c>
      <c r="X124" s="317">
        <f>IF('Datos de Indicador'!AA127="No dato","x",ROUND(IF('Datos de Indicador'!AA127&gt;X$302,10,IF('Datos de Indicador'!AA127&lt;$X$301,0,10-(X$302-'Datos de Indicador'!AA127)/(X$302-X$301)*10)),1))</f>
        <v>10</v>
      </c>
      <c r="Y124" s="296">
        <f t="shared" si="15"/>
        <v>5.6</v>
      </c>
      <c r="Z124" s="192">
        <f t="shared" si="14"/>
        <v>3.4</v>
      </c>
      <c r="AB124" s="250"/>
      <c r="AC124" s="95"/>
      <c r="AD124" s="95"/>
    </row>
    <row r="125" spans="1:30">
      <c r="A125" s="48" t="s">
        <v>61</v>
      </c>
      <c r="B125" s="46" t="s">
        <v>227</v>
      </c>
      <c r="C125" s="160">
        <v>814</v>
      </c>
      <c r="D125" s="188">
        <f>IF('Datos de Indicador'!O128="No dato","x",ROUND(IF('Datos de Indicador'!O128&gt;D$302,0,IF('Datos de Indicador'!O128&lt;$D$301,10,(D$302-'Datos de Indicador'!O128)/(D$302-D$301)*10)),1))</f>
        <v>7.4</v>
      </c>
      <c r="E125" s="188">
        <f>IF('Datos de Indicador'!P128="No dato","x",ROUND(IF('Datos de Indicador'!P128&gt;E$302,10,IF('Datos de Indicador'!P128&lt;$E$301,0,10-(E$302-'Datos de Indicador'!P128)/(E$302-E$301)*10)),1))</f>
        <v>8.6999999999999993</v>
      </c>
      <c r="F125" s="189">
        <f t="shared" si="8"/>
        <v>8.1</v>
      </c>
      <c r="G125" s="188">
        <f>IF('Datos de Indicador'!Q128="No dato","x",ROUND(IF('Datos de Indicador'!Q128&gt;G$302,0,IF('Datos de Indicador'!Q128&lt;$G$301,10,(G$302-'Datos de Indicador'!Q128)/(G$302-G$301)*10)),1))</f>
        <v>7.7</v>
      </c>
      <c r="H125" s="188">
        <f>IF('Datos de Indicador'!R128="No dato","x",ROUND(IF('Datos de Indicador'!R128&gt;H$302,10,IF('Datos de Indicador'!R128&lt;$E$301,0,10-(H$302-'Datos de Indicador'!R128)/(H$302-H$301)*10)),1))</f>
        <v>7.3</v>
      </c>
      <c r="I125" s="188">
        <f>IF('Datos de Indicador'!S128="No dato","x",ROUND(IF('Datos de Indicador'!S128&gt;I$302,10,IF('Datos de Indicador'!S128&lt;$I$301,0,10-(I$302-'Datos de Indicador'!S128)/(I$302-I$301)*10)),1))</f>
        <v>9.5</v>
      </c>
      <c r="J125" s="189">
        <f t="shared" si="9"/>
        <v>8.1999999999999993</v>
      </c>
      <c r="K125" s="188">
        <f>IF('Datos de Indicador'!T128="No dato","x",ROUND(IF('Datos de Indicador'!T128&gt;K$302,10,IF('Datos de Indicador'!T128&lt;$K$301,0,10-(K$302-'Datos de Indicador'!T128)/(K$302-K$301)*10)),1))</f>
        <v>6.7</v>
      </c>
      <c r="L125" s="188">
        <f>IF('Datos de Indicador'!U128="No dato","x",ROUND(IF('Datos de Indicador'!U128&gt;L$302,10,IF('Datos de Indicador'!U128&lt;$L$301,0,10-(L$302-'Datos de Indicador'!U128)/(L$302-L$301)*10)),1))</f>
        <v>8.5</v>
      </c>
      <c r="M125" s="189">
        <f t="shared" si="10"/>
        <v>7.7</v>
      </c>
      <c r="N125" s="189">
        <f>'Datos de Indicador'!AG128</f>
        <v>6</v>
      </c>
      <c r="O125" s="190">
        <f t="shared" si="11"/>
        <v>7.5</v>
      </c>
      <c r="P125" s="191">
        <f>IF('Datos de Indicador'!V128="No dato","x",IF('Datos de Indicador'!AY128="No dato","x", 'Datos de Indicador'!V128/'Datos de Indicador'!AY128))</f>
        <v>1.1390470898735936E-2</v>
      </c>
      <c r="Q125" s="188">
        <f t="shared" si="12"/>
        <v>7.6</v>
      </c>
      <c r="R125" s="264">
        <f>IF('Datos de Indicador'!V128="No dato","x",ROUND(IF('Datos de Indicador'!V128&gt;R$302,10,IF('Datos de Indicador'!V128&lt;$R$301,0,10-(R$302-'Datos de Indicador'!V128)/(R$302-R$301)*10)),1))</f>
        <v>4.0999999999999996</v>
      </c>
      <c r="S125" s="189">
        <f t="shared" si="13"/>
        <v>6.1</v>
      </c>
      <c r="T125" s="188">
        <f>IF('Datos de Indicador'!W128="No dato","x",ROUND(IF('Datos de Indicador'!W128&gt;T$302,10,IF('Datos de Indicador'!W128&lt;$T$301,0,10-(T$302-'Datos de Indicador'!W128)/(T$302-T$301)*10)),1))</f>
        <v>3.4</v>
      </c>
      <c r="U125" s="188">
        <f>IF('Datos de Indicador'!X128="No dato","x",ROUND(IF('Datos de Indicador'!X128&gt;U$302,10,IF('Datos de Indicador'!X128&lt;$U$301,0,10-(U$302-'Datos de Indicador'!X128)/(U$302-U$301)*10)),1))</f>
        <v>9.3000000000000007</v>
      </c>
      <c r="V125" s="188">
        <f>IF('Datos de Indicador'!Y128="No dato","x",ROUND(IF('Datos de Indicador'!Y128&gt;V$302,10,IF('Datos de Indicador'!Y128&lt;$V$301,0,10-(V$302-'Datos de Indicador'!Y128)/(V$302-V$301)*10)),1))</f>
        <v>2.1</v>
      </c>
      <c r="W125" s="188">
        <f>IF('Datos de Indicador'!Z128="No dato","x",ROUND(IF('Datos de Indicador'!Z128&gt;W$302,10,IF('Datos de Indicador'!Z128&lt;$W$301,0,(W$302-'Datos de Indicador'!Z128)/(W$302-W$301)*10)),1))</f>
        <v>5</v>
      </c>
      <c r="X125" s="317">
        <f>IF('Datos de Indicador'!AA128="No dato","x",ROUND(IF('Datos de Indicador'!AA128&gt;X$302,10,IF('Datos de Indicador'!AA128&lt;$X$301,0,10-(X$302-'Datos de Indicador'!AA128)/(X$302-X$301)*10)),1))</f>
        <v>10</v>
      </c>
      <c r="Y125" s="296">
        <f t="shared" si="15"/>
        <v>6</v>
      </c>
      <c r="Z125" s="192">
        <f t="shared" si="14"/>
        <v>6.1</v>
      </c>
      <c r="AB125" s="250"/>
      <c r="AC125" s="95"/>
      <c r="AD125" s="95"/>
    </row>
    <row r="126" spans="1:30">
      <c r="A126" s="48" t="s">
        <v>61</v>
      </c>
      <c r="B126" s="46" t="s">
        <v>228</v>
      </c>
      <c r="C126" s="160">
        <v>815</v>
      </c>
      <c r="D126" s="188">
        <f>IF('Datos de Indicador'!O129="No dato","x",ROUND(IF('Datos de Indicador'!O129&gt;D$302,0,IF('Datos de Indicador'!O129&lt;$D$301,10,(D$302-'Datos de Indicador'!O129)/(D$302-D$301)*10)),1))</f>
        <v>8.6</v>
      </c>
      <c r="E126" s="188">
        <f>IF('Datos de Indicador'!P129="No dato","x",ROUND(IF('Datos de Indicador'!P129&gt;E$302,10,IF('Datos de Indicador'!P129&lt;$E$301,0,10-(E$302-'Datos de Indicador'!P129)/(E$302-E$301)*10)),1))</f>
        <v>9.5</v>
      </c>
      <c r="F126" s="189">
        <f t="shared" si="8"/>
        <v>9.1</v>
      </c>
      <c r="G126" s="188">
        <f>IF('Datos de Indicador'!Q129="No dato","x",ROUND(IF('Datos de Indicador'!Q129&gt;G$302,0,IF('Datos de Indicador'!Q129&lt;$G$301,10,(G$302-'Datos de Indicador'!Q129)/(G$302-G$301)*10)),1))</f>
        <v>8.8000000000000007</v>
      </c>
      <c r="H126" s="188">
        <f>IF('Datos de Indicador'!R129="No dato","x",ROUND(IF('Datos de Indicador'!R129&gt;H$302,10,IF('Datos de Indicador'!R129&lt;$E$301,0,10-(H$302-'Datos de Indicador'!R129)/(H$302-H$301)*10)),1))</f>
        <v>7.4</v>
      </c>
      <c r="I126" s="188" t="str">
        <f>IF('Datos de Indicador'!S129="No dato","x",ROUND(IF('Datos de Indicador'!S129&gt;I$302,10,IF('Datos de Indicador'!S129&lt;$I$301,0,10-(I$302-'Datos de Indicador'!S129)/(I$302-I$301)*10)),1))</f>
        <v>x</v>
      </c>
      <c r="J126" s="189">
        <f t="shared" si="9"/>
        <v>8.1</v>
      </c>
      <c r="K126" s="188">
        <f>IF('Datos de Indicador'!T129="No dato","x",ROUND(IF('Datos de Indicador'!T129&gt;K$302,10,IF('Datos de Indicador'!T129&lt;$K$301,0,10-(K$302-'Datos de Indicador'!T129)/(K$302-K$301)*10)),1))</f>
        <v>6.5</v>
      </c>
      <c r="L126" s="188">
        <f>IF('Datos de Indicador'!U129="No dato","x",ROUND(IF('Datos de Indicador'!U129&gt;L$302,10,IF('Datos de Indicador'!U129&lt;$L$301,0,10-(L$302-'Datos de Indicador'!U129)/(L$302-L$301)*10)),1))</f>
        <v>8</v>
      </c>
      <c r="M126" s="189">
        <f t="shared" si="10"/>
        <v>7.3</v>
      </c>
      <c r="N126" s="189">
        <f>'Datos de Indicador'!AG129</f>
        <v>6</v>
      </c>
      <c r="O126" s="190">
        <f t="shared" si="11"/>
        <v>7.6</v>
      </c>
      <c r="P126" s="191">
        <f>IF('Datos de Indicador'!V129="No dato","x",IF('Datos de Indicador'!AY129="No dato","x", 'Datos de Indicador'!V129/'Datos de Indicador'!AY129))</f>
        <v>4.7508150908244064E-3</v>
      </c>
      <c r="Q126" s="188">
        <f t="shared" si="12"/>
        <v>3.2</v>
      </c>
      <c r="R126" s="264">
        <f>IF('Datos de Indicador'!V129="No dato","x",ROUND(IF('Datos de Indicador'!V129&gt;R$302,10,IF('Datos de Indicador'!V129&lt;$R$301,0,10-(R$302-'Datos de Indicador'!V129)/(R$302-R$301)*10)),1))</f>
        <v>1.3</v>
      </c>
      <c r="S126" s="189">
        <f t="shared" si="13"/>
        <v>2.2999999999999998</v>
      </c>
      <c r="T126" s="188">
        <f>IF('Datos de Indicador'!W129="No dato","x",ROUND(IF('Datos de Indicador'!W129&gt;T$302,10,IF('Datos de Indicador'!W129&lt;$T$301,0,10-(T$302-'Datos de Indicador'!W129)/(T$302-T$301)*10)),1))</f>
        <v>6.8</v>
      </c>
      <c r="U126" s="188">
        <f>IF('Datos de Indicador'!X129="No dato","x",ROUND(IF('Datos de Indicador'!X129&gt;U$302,10,IF('Datos de Indicador'!X129&lt;$U$301,0,10-(U$302-'Datos de Indicador'!X129)/(U$302-U$301)*10)),1))</f>
        <v>9.3000000000000007</v>
      </c>
      <c r="V126" s="188">
        <f>IF('Datos de Indicador'!Y129="No dato","x",ROUND(IF('Datos de Indicador'!Y129&gt;V$302,10,IF('Datos de Indicador'!Y129&lt;$V$301,0,10-(V$302-'Datos de Indicador'!Y129)/(V$302-V$301)*10)),1))</f>
        <v>7.8</v>
      </c>
      <c r="W126" s="188">
        <f>IF('Datos de Indicador'!Z129="No dato","x",ROUND(IF('Datos de Indicador'!Z129&gt;W$302,10,IF('Datos de Indicador'!Z129&lt;$W$301,0,(W$302-'Datos de Indicador'!Z129)/(W$302-W$301)*10)),1))</f>
        <v>7.5</v>
      </c>
      <c r="X126" s="317">
        <f>IF('Datos de Indicador'!AA129="No dato","x",ROUND(IF('Datos de Indicador'!AA129&gt;X$302,10,IF('Datos de Indicador'!AA129&lt;$X$301,0,10-(X$302-'Datos de Indicador'!AA129)/(X$302-X$301)*10)),1))</f>
        <v>4.8</v>
      </c>
      <c r="Y126" s="296">
        <f t="shared" si="15"/>
        <v>7.2</v>
      </c>
      <c r="Z126" s="192">
        <f t="shared" si="14"/>
        <v>5.2</v>
      </c>
      <c r="AB126" s="250"/>
      <c r="AC126" s="95"/>
      <c r="AD126" s="95"/>
    </row>
    <row r="127" spans="1:30">
      <c r="A127" s="48" t="s">
        <v>61</v>
      </c>
      <c r="B127" s="46" t="s">
        <v>229</v>
      </c>
      <c r="C127" s="160">
        <v>816</v>
      </c>
      <c r="D127" s="188">
        <f>IF('Datos de Indicador'!O130="No dato","x",ROUND(IF('Datos de Indicador'!O130&gt;D$302,0,IF('Datos de Indicador'!O130&lt;$D$301,10,(D$302-'Datos de Indicador'!O130)/(D$302-D$301)*10)),1))</f>
        <v>6.4</v>
      </c>
      <c r="E127" s="188">
        <f>IF('Datos de Indicador'!P130="No dato","x",ROUND(IF('Datos de Indicador'!P130&gt;E$302,10,IF('Datos de Indicador'!P130&lt;$E$301,0,10-(E$302-'Datos de Indicador'!P130)/(E$302-E$301)*10)),1))</f>
        <v>6.9</v>
      </c>
      <c r="F127" s="189">
        <f t="shared" si="8"/>
        <v>6.7</v>
      </c>
      <c r="G127" s="188">
        <f>IF('Datos de Indicador'!Q130="No dato","x",ROUND(IF('Datos de Indicador'!Q130&gt;G$302,0,IF('Datos de Indicador'!Q130&lt;$G$301,10,(G$302-'Datos de Indicador'!Q130)/(G$302-G$301)*10)),1))</f>
        <v>6.3</v>
      </c>
      <c r="H127" s="188">
        <f>IF('Datos de Indicador'!R130="No dato","x",ROUND(IF('Datos de Indicador'!R130&gt;H$302,10,IF('Datos de Indicador'!R130&lt;$E$301,0,10-(H$302-'Datos de Indicador'!R130)/(H$302-H$301)*10)),1))</f>
        <v>7.4</v>
      </c>
      <c r="I127" s="188">
        <f>IF('Datos de Indicador'!S130="No dato","x",ROUND(IF('Datos de Indicador'!S130&gt;I$302,10,IF('Datos de Indicador'!S130&lt;$I$301,0,10-(I$302-'Datos de Indicador'!S130)/(I$302-I$301)*10)),1))</f>
        <v>8.5</v>
      </c>
      <c r="J127" s="189">
        <f t="shared" si="9"/>
        <v>7.4</v>
      </c>
      <c r="K127" s="188">
        <f>IF('Datos de Indicador'!T130="No dato","x",ROUND(IF('Datos de Indicador'!T130&gt;K$302,10,IF('Datos de Indicador'!T130&lt;$K$301,0,10-(K$302-'Datos de Indicador'!T130)/(K$302-K$301)*10)),1))</f>
        <v>3.4</v>
      </c>
      <c r="L127" s="188">
        <f>IF('Datos de Indicador'!U130="No dato","x",ROUND(IF('Datos de Indicador'!U130&gt;L$302,10,IF('Datos de Indicador'!U130&lt;$L$301,0,10-(L$302-'Datos de Indicador'!U130)/(L$302-L$301)*10)),1))</f>
        <v>7.9</v>
      </c>
      <c r="M127" s="189">
        <f t="shared" si="10"/>
        <v>6.1</v>
      </c>
      <c r="N127" s="189">
        <f>'Datos de Indicador'!AG130</f>
        <v>10</v>
      </c>
      <c r="O127" s="190">
        <f t="shared" si="11"/>
        <v>7.6</v>
      </c>
      <c r="P127" s="191">
        <f>IF('Datos de Indicador'!V130="No dato","x",IF('Datos de Indicador'!AY130="No dato","x", 'Datos de Indicador'!V130/'Datos de Indicador'!AY130))</f>
        <v>3.0310095593378411E-3</v>
      </c>
      <c r="Q127" s="188">
        <f t="shared" si="12"/>
        <v>2</v>
      </c>
      <c r="R127" s="264">
        <f>IF('Datos de Indicador'!V130="No dato","x",ROUND(IF('Datos de Indicador'!V130&gt;R$302,10,IF('Datos de Indicador'!V130&lt;$R$301,0,10-(R$302-'Datos de Indicador'!V130)/(R$302-R$301)*10)),1))</f>
        <v>1.6</v>
      </c>
      <c r="S127" s="189">
        <f t="shared" si="13"/>
        <v>1.8</v>
      </c>
      <c r="T127" s="188">
        <f>IF('Datos de Indicador'!W130="No dato","x",ROUND(IF('Datos de Indicador'!W130&gt;T$302,10,IF('Datos de Indicador'!W130&lt;$T$301,0,10-(T$302-'Datos de Indicador'!W130)/(T$302-T$301)*10)),1))</f>
        <v>4.9000000000000004</v>
      </c>
      <c r="U127" s="188">
        <f>IF('Datos de Indicador'!X130="No dato","x",ROUND(IF('Datos de Indicador'!X130&gt;U$302,10,IF('Datos de Indicador'!X130&lt;$U$301,0,10-(U$302-'Datos de Indicador'!X130)/(U$302-U$301)*10)),1))</f>
        <v>9.6999999999999993</v>
      </c>
      <c r="V127" s="188">
        <f>IF('Datos de Indicador'!Y130="No dato","x",ROUND(IF('Datos de Indicador'!Y130&gt;V$302,10,IF('Datos de Indicador'!Y130&lt;$V$301,0,10-(V$302-'Datos de Indicador'!Y130)/(V$302-V$301)*10)),1))</f>
        <v>0.1</v>
      </c>
      <c r="W127" s="188">
        <f>IF('Datos de Indicador'!Z130="No dato","x",ROUND(IF('Datos de Indicador'!Z130&gt;W$302,10,IF('Datos de Indicador'!Z130&lt;$W$301,0,(W$302-'Datos de Indicador'!Z130)/(W$302-W$301)*10)),1))</f>
        <v>2.5</v>
      </c>
      <c r="X127" s="317">
        <f>IF('Datos de Indicador'!AA130="No dato","x",ROUND(IF('Datos de Indicador'!AA130&gt;X$302,10,IF('Datos de Indicador'!AA130&lt;$X$301,0,10-(X$302-'Datos de Indicador'!AA130)/(X$302-X$301)*10)),1))</f>
        <v>10</v>
      </c>
      <c r="Y127" s="296">
        <f t="shared" si="15"/>
        <v>5.4</v>
      </c>
      <c r="Z127" s="192">
        <f t="shared" si="14"/>
        <v>3.8</v>
      </c>
      <c r="AB127" s="250"/>
      <c r="AC127" s="95"/>
      <c r="AD127" s="95"/>
    </row>
    <row r="128" spans="1:30">
      <c r="A128" s="48" t="s">
        <v>61</v>
      </c>
      <c r="B128" s="46" t="s">
        <v>230</v>
      </c>
      <c r="C128" s="160">
        <v>817</v>
      </c>
      <c r="D128" s="188">
        <f>IF('Datos de Indicador'!O131="No dato","x",ROUND(IF('Datos de Indicador'!O131&gt;D$302,0,IF('Datos de Indicador'!O131&lt;$D$301,10,(D$302-'Datos de Indicador'!O131)/(D$302-D$301)*10)),1))</f>
        <v>5.5</v>
      </c>
      <c r="E128" s="188">
        <f>IF('Datos de Indicador'!P131="No dato","x",ROUND(IF('Datos de Indicador'!P131&gt;E$302,10,IF('Datos de Indicador'!P131&lt;$E$301,0,10-(E$302-'Datos de Indicador'!P131)/(E$302-E$301)*10)),1))</f>
        <v>6.7</v>
      </c>
      <c r="F128" s="189">
        <f t="shared" si="8"/>
        <v>6.1</v>
      </c>
      <c r="G128" s="188">
        <f>IF('Datos de Indicador'!Q131="No dato","x",ROUND(IF('Datos de Indicador'!Q131&gt;G$302,0,IF('Datos de Indicador'!Q131&lt;$G$301,10,(G$302-'Datos de Indicador'!Q131)/(G$302-G$301)*10)),1))</f>
        <v>5.7</v>
      </c>
      <c r="H128" s="188">
        <f>IF('Datos de Indicador'!R131="No dato","x",ROUND(IF('Datos de Indicador'!R131&gt;H$302,10,IF('Datos de Indicador'!R131&lt;$E$301,0,10-(H$302-'Datos de Indicador'!R131)/(H$302-H$301)*10)),1))</f>
        <v>8</v>
      </c>
      <c r="I128" s="188">
        <f>IF('Datos de Indicador'!S131="No dato","x",ROUND(IF('Datos de Indicador'!S131&gt;I$302,10,IF('Datos de Indicador'!S131&lt;$I$301,0,10-(I$302-'Datos de Indicador'!S131)/(I$302-I$301)*10)),1))</f>
        <v>7.8</v>
      </c>
      <c r="J128" s="189">
        <f t="shared" si="9"/>
        <v>7.2</v>
      </c>
      <c r="K128" s="188">
        <f>IF('Datos de Indicador'!T131="No dato","x",ROUND(IF('Datos de Indicador'!T131&gt;K$302,10,IF('Datos de Indicador'!T131&lt;$K$301,0,10-(K$302-'Datos de Indicador'!T131)/(K$302-K$301)*10)),1))</f>
        <v>1.9</v>
      </c>
      <c r="L128" s="188">
        <f>IF('Datos de Indicador'!U131="No dato","x",ROUND(IF('Datos de Indicador'!U131&gt;L$302,10,IF('Datos de Indicador'!U131&lt;$L$301,0,10-(L$302-'Datos de Indicador'!U131)/(L$302-L$301)*10)),1))</f>
        <v>7.8</v>
      </c>
      <c r="M128" s="189">
        <f t="shared" si="10"/>
        <v>5.6</v>
      </c>
      <c r="N128" s="189">
        <f>'Datos de Indicador'!AG131</f>
        <v>10</v>
      </c>
      <c r="O128" s="190">
        <f t="shared" si="11"/>
        <v>7.2</v>
      </c>
      <c r="P128" s="191">
        <f>IF('Datos de Indicador'!V131="No dato","x",IF('Datos de Indicador'!AY131="No dato","x", 'Datos de Indicador'!V131/'Datos de Indicador'!AY131))</f>
        <v>4.5319176485821569E-4</v>
      </c>
      <c r="Q128" s="188">
        <f t="shared" si="12"/>
        <v>0.3</v>
      </c>
      <c r="R128" s="264">
        <f>IF('Datos de Indicador'!V131="No dato","x",ROUND(IF('Datos de Indicador'!V131&gt;R$302,10,IF('Datos de Indicador'!V131&lt;$R$301,0,10-(R$302-'Datos de Indicador'!V131)/(R$302-R$301)*10)),1))</f>
        <v>0.2</v>
      </c>
      <c r="S128" s="189">
        <f t="shared" si="13"/>
        <v>0.3</v>
      </c>
      <c r="T128" s="188">
        <f>IF('Datos de Indicador'!W131="No dato","x",ROUND(IF('Datos de Indicador'!W131&gt;T$302,10,IF('Datos de Indicador'!W131&lt;$T$301,0,10-(T$302-'Datos de Indicador'!W131)/(T$302-T$301)*10)),1))</f>
        <v>3.1</v>
      </c>
      <c r="U128" s="188">
        <f>IF('Datos de Indicador'!X131="No dato","x",ROUND(IF('Datos de Indicador'!X131&gt;U$302,10,IF('Datos de Indicador'!X131&lt;$U$301,0,10-(U$302-'Datos de Indicador'!X131)/(U$302-U$301)*10)),1))</f>
        <v>6.8</v>
      </c>
      <c r="V128" s="188">
        <f>IF('Datos de Indicador'!Y131="No dato","x",ROUND(IF('Datos de Indicador'!Y131&gt;V$302,10,IF('Datos de Indicador'!Y131&lt;$V$301,0,10-(V$302-'Datos de Indicador'!Y131)/(V$302-V$301)*10)),1))</f>
        <v>0.6</v>
      </c>
      <c r="W128" s="188">
        <f>IF('Datos de Indicador'!Z131="No dato","x",ROUND(IF('Datos de Indicador'!Z131&gt;W$302,10,IF('Datos de Indicador'!Z131&lt;$W$301,0,(W$302-'Datos de Indicador'!Z131)/(W$302-W$301)*10)),1))</f>
        <v>0</v>
      </c>
      <c r="X128" s="317">
        <f>IF('Datos de Indicador'!AA131="No dato","x",ROUND(IF('Datos de Indicador'!AA131&gt;X$302,10,IF('Datos de Indicador'!AA131&lt;$X$301,0,10-(X$302-'Datos de Indicador'!AA131)/(X$302-X$301)*10)),1))</f>
        <v>10</v>
      </c>
      <c r="Y128" s="296">
        <f t="shared" si="15"/>
        <v>4.0999999999999996</v>
      </c>
      <c r="Z128" s="192">
        <f t="shared" si="14"/>
        <v>2.4</v>
      </c>
      <c r="AB128" s="250"/>
      <c r="AC128" s="95"/>
      <c r="AD128" s="95"/>
    </row>
    <row r="129" spans="1:30">
      <c r="A129" s="48" t="s">
        <v>61</v>
      </c>
      <c r="B129" s="46" t="s">
        <v>231</v>
      </c>
      <c r="C129" s="160">
        <v>818</v>
      </c>
      <c r="D129" s="188">
        <f>IF('Datos de Indicador'!O132="No dato","x",ROUND(IF('Datos de Indicador'!O132&gt;D$302,0,IF('Datos de Indicador'!O132&lt;$D$301,10,(D$302-'Datos de Indicador'!O132)/(D$302-D$301)*10)),1))</f>
        <v>6.1</v>
      </c>
      <c r="E129" s="188">
        <f>IF('Datos de Indicador'!P132="No dato","x",ROUND(IF('Datos de Indicador'!P132&gt;E$302,10,IF('Datos de Indicador'!P132&lt;$E$301,0,10-(E$302-'Datos de Indicador'!P132)/(E$302-E$301)*10)),1))</f>
        <v>5.4</v>
      </c>
      <c r="F129" s="189">
        <f t="shared" si="8"/>
        <v>5.8</v>
      </c>
      <c r="G129" s="188">
        <f>IF('Datos de Indicador'!Q132="No dato","x",ROUND(IF('Datos de Indicador'!Q132&gt;G$302,0,IF('Datos de Indicador'!Q132&lt;$G$301,10,(G$302-'Datos de Indicador'!Q132)/(G$302-G$301)*10)),1))</f>
        <v>2.5</v>
      </c>
      <c r="H129" s="188">
        <f>IF('Datos de Indicador'!R132="No dato","x",ROUND(IF('Datos de Indicador'!R132&gt;H$302,10,IF('Datos de Indicador'!R132&lt;$E$301,0,10-(H$302-'Datos de Indicador'!R132)/(H$302-H$301)*10)),1))</f>
        <v>7.2</v>
      </c>
      <c r="I129" s="188" t="str">
        <f>IF('Datos de Indicador'!S132="No dato","x",ROUND(IF('Datos de Indicador'!S132&gt;I$302,10,IF('Datos de Indicador'!S132&lt;$I$301,0,10-(I$302-'Datos de Indicador'!S132)/(I$302-I$301)*10)),1))</f>
        <v>x</v>
      </c>
      <c r="J129" s="189">
        <f t="shared" si="9"/>
        <v>4.9000000000000004</v>
      </c>
      <c r="K129" s="188">
        <f>IF('Datos de Indicador'!T132="No dato","x",ROUND(IF('Datos de Indicador'!T132&gt;K$302,10,IF('Datos de Indicador'!T132&lt;$K$301,0,10-(K$302-'Datos de Indicador'!T132)/(K$302-K$301)*10)),1))</f>
        <v>3.2</v>
      </c>
      <c r="L129" s="188">
        <f>IF('Datos de Indicador'!U132="No dato","x",ROUND(IF('Datos de Indicador'!U132&gt;L$302,10,IF('Datos de Indicador'!U132&lt;$L$301,0,10-(L$302-'Datos de Indicador'!U132)/(L$302-L$301)*10)),1))</f>
        <v>6.6</v>
      </c>
      <c r="M129" s="189">
        <f t="shared" si="10"/>
        <v>5.0999999999999996</v>
      </c>
      <c r="N129" s="189">
        <f>'Datos de Indicador'!AG132</f>
        <v>10</v>
      </c>
      <c r="O129" s="190">
        <f t="shared" si="11"/>
        <v>6.5</v>
      </c>
      <c r="P129" s="191">
        <f>IF('Datos de Indicador'!V132="No dato","x",IF('Datos de Indicador'!AY132="No dato","x", 'Datos de Indicador'!V132/'Datos de Indicador'!AY132))</f>
        <v>6.7499156260546742E-4</v>
      </c>
      <c r="Q129" s="188">
        <f t="shared" si="12"/>
        <v>0.4</v>
      </c>
      <c r="R129" s="264">
        <f>IF('Datos de Indicador'!V132="No dato","x",ROUND(IF('Datos de Indicador'!V132&gt;R$302,10,IF('Datos de Indicador'!V132&lt;$R$301,0,10-(R$302-'Datos de Indicador'!V132)/(R$302-R$301)*10)),1))</f>
        <v>0</v>
      </c>
      <c r="S129" s="189">
        <f t="shared" si="13"/>
        <v>0.2</v>
      </c>
      <c r="T129" s="188">
        <f>IF('Datos de Indicador'!W132="No dato","x",ROUND(IF('Datos de Indicador'!W132&gt;T$302,10,IF('Datos de Indicador'!W132&lt;$T$301,0,10-(T$302-'Datos de Indicador'!W132)/(T$302-T$301)*10)),1))</f>
        <v>4</v>
      </c>
      <c r="U129" s="188">
        <f>IF('Datos de Indicador'!X132="No dato","x",ROUND(IF('Datos de Indicador'!X132&gt;U$302,10,IF('Datos de Indicador'!X132&lt;$U$301,0,10-(U$302-'Datos de Indicador'!X132)/(U$302-U$301)*10)),1))</f>
        <v>7.6</v>
      </c>
      <c r="V129" s="188">
        <f>IF('Datos de Indicador'!Y132="No dato","x",ROUND(IF('Datos de Indicador'!Y132&gt;V$302,10,IF('Datos de Indicador'!Y132&lt;$V$301,0,10-(V$302-'Datos de Indicador'!Y132)/(V$302-V$301)*10)),1))</f>
        <v>0.7</v>
      </c>
      <c r="W129" s="188">
        <f>IF('Datos de Indicador'!Z132="No dato","x",ROUND(IF('Datos de Indicador'!Z132&gt;W$302,10,IF('Datos de Indicador'!Z132&lt;$W$301,0,(W$302-'Datos de Indicador'!Z132)/(W$302-W$301)*10)),1))</f>
        <v>2.5</v>
      </c>
      <c r="X129" s="317">
        <f>IF('Datos de Indicador'!AA132="No dato","x",ROUND(IF('Datos de Indicador'!AA132&gt;X$302,10,IF('Datos de Indicador'!AA132&lt;$X$301,0,10-(X$302-'Datos de Indicador'!AA132)/(X$302-X$301)*10)),1))</f>
        <v>10</v>
      </c>
      <c r="Y129" s="296">
        <f t="shared" si="15"/>
        <v>5</v>
      </c>
      <c r="Z129" s="192">
        <f t="shared" si="14"/>
        <v>2.9</v>
      </c>
      <c r="AB129" s="250"/>
      <c r="AC129" s="95"/>
      <c r="AD129" s="95"/>
    </row>
    <row r="130" spans="1:30">
      <c r="A130" s="48" t="s">
        <v>61</v>
      </c>
      <c r="B130" s="46" t="s">
        <v>232</v>
      </c>
      <c r="C130" s="160">
        <v>819</v>
      </c>
      <c r="D130" s="188">
        <f>IF('Datos de Indicador'!O133="No dato","x",ROUND(IF('Datos de Indicador'!O133&gt;D$302,0,IF('Datos de Indicador'!O133&lt;$D$301,10,(D$302-'Datos de Indicador'!O133)/(D$302-D$301)*10)),1))</f>
        <v>6.9</v>
      </c>
      <c r="E130" s="188">
        <f>IF('Datos de Indicador'!P133="No dato","x",ROUND(IF('Datos de Indicador'!P133&gt;E$302,10,IF('Datos de Indicador'!P133&lt;$E$301,0,10-(E$302-'Datos de Indicador'!P133)/(E$302-E$301)*10)),1))</f>
        <v>6.7</v>
      </c>
      <c r="F130" s="189">
        <f t="shared" si="8"/>
        <v>6.8</v>
      </c>
      <c r="G130" s="188">
        <f>IF('Datos de Indicador'!Q133="No dato","x",ROUND(IF('Datos de Indicador'!Q133&gt;G$302,0,IF('Datos de Indicador'!Q133&lt;$G$301,10,(G$302-'Datos de Indicador'!Q133)/(G$302-G$301)*10)),1))</f>
        <v>7.2</v>
      </c>
      <c r="H130" s="188">
        <f>IF('Datos de Indicador'!R133="No dato","x",ROUND(IF('Datos de Indicador'!R133&gt;H$302,10,IF('Datos de Indicador'!R133&lt;$E$301,0,10-(H$302-'Datos de Indicador'!R133)/(H$302-H$301)*10)),1))</f>
        <v>7.3</v>
      </c>
      <c r="I130" s="188">
        <f>IF('Datos de Indicador'!S133="No dato","x",ROUND(IF('Datos de Indicador'!S133&gt;I$302,10,IF('Datos de Indicador'!S133&lt;$I$301,0,10-(I$302-'Datos de Indicador'!S133)/(I$302-I$301)*10)),1))</f>
        <v>9.9</v>
      </c>
      <c r="J130" s="189">
        <f t="shared" si="9"/>
        <v>8.1</v>
      </c>
      <c r="K130" s="188">
        <f>IF('Datos de Indicador'!T133="No dato","x",ROUND(IF('Datos de Indicador'!T133&gt;K$302,10,IF('Datos de Indicador'!T133&lt;$K$301,0,10-(K$302-'Datos de Indicador'!T133)/(K$302-K$301)*10)),1))</f>
        <v>4.0999999999999996</v>
      </c>
      <c r="L130" s="188">
        <f>IF('Datos de Indicador'!U133="No dato","x",ROUND(IF('Datos de Indicador'!U133&gt;L$302,10,IF('Datos de Indicador'!U133&lt;$L$301,0,10-(L$302-'Datos de Indicador'!U133)/(L$302-L$301)*10)),1))</f>
        <v>8.4</v>
      </c>
      <c r="M130" s="189">
        <f t="shared" si="10"/>
        <v>6.8</v>
      </c>
      <c r="N130" s="189">
        <f>'Datos de Indicador'!AG133</f>
        <v>4</v>
      </c>
      <c r="O130" s="190">
        <f t="shared" si="11"/>
        <v>6.4</v>
      </c>
      <c r="P130" s="191">
        <f>IF('Datos de Indicador'!V133="No dato","x",IF('Datos de Indicador'!AY133="No dato","x", 'Datos de Indicador'!V133/'Datos de Indicador'!AY133))</f>
        <v>1.914563966356795E-2</v>
      </c>
      <c r="Q130" s="188">
        <f t="shared" si="12"/>
        <v>10</v>
      </c>
      <c r="R130" s="264">
        <f>IF('Datos de Indicador'!V133="No dato","x",ROUND(IF('Datos de Indicador'!V133&gt;R$302,10,IF('Datos de Indicador'!V133&lt;$R$301,0,10-(R$302-'Datos de Indicador'!V133)/(R$302-R$301)*10)),1))</f>
        <v>4.3</v>
      </c>
      <c r="S130" s="189">
        <f t="shared" si="13"/>
        <v>8.4</v>
      </c>
      <c r="T130" s="188">
        <f>IF('Datos de Indicador'!W133="No dato","x",ROUND(IF('Datos de Indicador'!W133&gt;T$302,10,IF('Datos de Indicador'!W133&lt;$T$301,0,10-(T$302-'Datos de Indicador'!W133)/(T$302-T$301)*10)),1))</f>
        <v>6.1</v>
      </c>
      <c r="U130" s="188">
        <f>IF('Datos de Indicador'!X133="No dato","x",ROUND(IF('Datos de Indicador'!X133&gt;U$302,10,IF('Datos de Indicador'!X133&lt;$U$301,0,10-(U$302-'Datos de Indicador'!X133)/(U$302-U$301)*10)),1))</f>
        <v>6.6</v>
      </c>
      <c r="V130" s="188">
        <f>IF('Datos de Indicador'!Y133="No dato","x",ROUND(IF('Datos de Indicador'!Y133&gt;V$302,10,IF('Datos de Indicador'!Y133&lt;$V$301,0,10-(V$302-'Datos de Indicador'!Y133)/(V$302-V$301)*10)),1))</f>
        <v>1.1000000000000001</v>
      </c>
      <c r="W130" s="188">
        <f>IF('Datos de Indicador'!Z133="No dato","x",ROUND(IF('Datos de Indicador'!Z133&gt;W$302,10,IF('Datos de Indicador'!Z133&lt;$W$301,0,(W$302-'Datos de Indicador'!Z133)/(W$302-W$301)*10)),1))</f>
        <v>0</v>
      </c>
      <c r="X130" s="317">
        <f>IF('Datos de Indicador'!AA133="No dato","x",ROUND(IF('Datos de Indicador'!AA133&gt;X$302,10,IF('Datos de Indicador'!AA133&lt;$X$301,0,10-(X$302-'Datos de Indicador'!AA133)/(X$302-X$301)*10)),1))</f>
        <v>10</v>
      </c>
      <c r="Y130" s="296">
        <f t="shared" si="15"/>
        <v>4.8</v>
      </c>
      <c r="Z130" s="192">
        <f t="shared" si="14"/>
        <v>7</v>
      </c>
      <c r="AB130" s="250"/>
      <c r="AC130" s="95"/>
      <c r="AD130" s="95"/>
    </row>
    <row r="131" spans="1:30">
      <c r="A131" s="48" t="s">
        <v>61</v>
      </c>
      <c r="B131" s="46" t="s">
        <v>233</v>
      </c>
      <c r="C131" s="160">
        <v>820</v>
      </c>
      <c r="D131" s="188">
        <f>IF('Datos de Indicador'!O134="No dato","x",ROUND(IF('Datos de Indicador'!O134&gt;D$302,0,IF('Datos de Indicador'!O134&lt;$D$301,10,(D$302-'Datos de Indicador'!O134)/(D$302-D$301)*10)),1))</f>
        <v>7.2</v>
      </c>
      <c r="E131" s="188">
        <f>IF('Datos de Indicador'!P134="No dato","x",ROUND(IF('Datos de Indicador'!P134&gt;E$302,10,IF('Datos de Indicador'!P134&lt;$E$301,0,10-(E$302-'Datos de Indicador'!P134)/(E$302-E$301)*10)),1))</f>
        <v>7.5</v>
      </c>
      <c r="F131" s="189">
        <f t="shared" ref="F131:F194" si="16">ROUND(IF(E131="x",D131,(10-GEOMEAN(((10-D131)/10*9+1),((10-E131)/10*9+1)))/9*10),1)</f>
        <v>7.4</v>
      </c>
      <c r="G131" s="188">
        <f>IF('Datos de Indicador'!Q134="No dato","x",ROUND(IF('Datos de Indicador'!Q134&gt;G$302,0,IF('Datos de Indicador'!Q134&lt;$G$301,10,(G$302-'Datos de Indicador'!Q134)/(G$302-G$301)*10)),1))</f>
        <v>8</v>
      </c>
      <c r="H131" s="188">
        <f>IF('Datos de Indicador'!R134="No dato","x",ROUND(IF('Datos de Indicador'!R134&gt;H$302,10,IF('Datos de Indicador'!R134&lt;$E$301,0,10-(H$302-'Datos de Indicador'!R134)/(H$302-H$301)*10)),1))</f>
        <v>7.4</v>
      </c>
      <c r="I131" s="188">
        <f>IF('Datos de Indicador'!S134="No dato","x",ROUND(IF('Datos de Indicador'!S134&gt;I$302,10,IF('Datos de Indicador'!S134&lt;$I$301,0,10-(I$302-'Datos de Indicador'!S134)/(I$302-I$301)*10)),1))</f>
        <v>8.8000000000000007</v>
      </c>
      <c r="J131" s="189">
        <f t="shared" ref="J131:J194" si="17">IF(AND(G131="x",H131="x", I131="x"),"x",ROUND(AVERAGE(G131,H131,I131),1))</f>
        <v>8.1</v>
      </c>
      <c r="K131" s="188">
        <f>IF('Datos de Indicador'!T134="No dato","x",ROUND(IF('Datos de Indicador'!T134&gt;K$302,10,IF('Datos de Indicador'!T134&lt;$K$301,0,10-(K$302-'Datos de Indicador'!T134)/(K$302-K$301)*10)),1))</f>
        <v>5.8</v>
      </c>
      <c r="L131" s="188">
        <f>IF('Datos de Indicador'!U134="No dato","x",ROUND(IF('Datos de Indicador'!U134&gt;L$302,10,IF('Datos de Indicador'!U134&lt;$L$301,0,10-(L$302-'Datos de Indicador'!U134)/(L$302-L$301)*10)),1))</f>
        <v>8</v>
      </c>
      <c r="M131" s="189">
        <f t="shared" ref="M131:M194" si="18">ROUND(IF(L131="x",K131,(10-GEOMEAN(((10-K131)/10*9+1),((10-L131)/10*9+1)))/9*10),1)</f>
        <v>7</v>
      </c>
      <c r="N131" s="189">
        <f>'Datos de Indicador'!AG134</f>
        <v>6</v>
      </c>
      <c r="O131" s="190">
        <f t="shared" ref="O131:O194" si="19">ROUND(AVERAGE(F131,J131,M131,N131),1)</f>
        <v>7.1</v>
      </c>
      <c r="P131" s="191">
        <f>IF('Datos de Indicador'!V134="No dato","x",IF('Datos de Indicador'!AY134="No dato","x", 'Datos de Indicador'!V134/'Datos de Indicador'!AY134))</f>
        <v>6.0764416357780881E-4</v>
      </c>
      <c r="Q131" s="188">
        <f t="shared" ref="Q131:Q194" si="20">IF(P131="x","x",ROUND(IF(P131&gt;Q$302,10,IF(P131&lt;$Q$301,0,10-(Q$302-P131)/(Q$302-Q$301)*10)),1))</f>
        <v>0.4</v>
      </c>
      <c r="R131" s="264">
        <f>IF('Datos de Indicador'!V134="No dato","x",ROUND(IF('Datos de Indicador'!V134&gt;R$302,10,IF('Datos de Indicador'!V134&lt;$R$301,0,10-(R$302-'Datos de Indicador'!V134)/(R$302-R$301)*10)),1))</f>
        <v>0.2</v>
      </c>
      <c r="S131" s="189">
        <f t="shared" ref="S131:S194" si="21">ROUND(IF(Q131="x",R131,(10-GEOMEAN(((10-R131)/10*9+1),((10-Q131)/10*9+1)))/9*10),1)</f>
        <v>0.3</v>
      </c>
      <c r="T131" s="188">
        <f>IF('Datos de Indicador'!W134="No dato","x",ROUND(IF('Datos de Indicador'!W134&gt;T$302,10,IF('Datos de Indicador'!W134&lt;$T$301,0,10-(T$302-'Datos de Indicador'!W134)/(T$302-T$301)*10)),1))</f>
        <v>3.6</v>
      </c>
      <c r="U131" s="188">
        <f>IF('Datos de Indicador'!X134="No dato","x",ROUND(IF('Datos de Indicador'!X134&gt;U$302,10,IF('Datos de Indicador'!X134&lt;$U$301,0,10-(U$302-'Datos de Indicador'!X134)/(U$302-U$301)*10)),1))</f>
        <v>6.6</v>
      </c>
      <c r="V131" s="188">
        <f>IF('Datos de Indicador'!Y134="No dato","x",ROUND(IF('Datos de Indicador'!Y134&gt;V$302,10,IF('Datos de Indicador'!Y134&lt;$V$301,0,10-(V$302-'Datos de Indicador'!Y134)/(V$302-V$301)*10)),1))</f>
        <v>1.7</v>
      </c>
      <c r="W131" s="188">
        <f>IF('Datos de Indicador'!Z134="No dato","x",ROUND(IF('Datos de Indicador'!Z134&gt;W$302,10,IF('Datos de Indicador'!Z134&lt;$W$301,0,(W$302-'Datos de Indicador'!Z134)/(W$302-W$301)*10)),1))</f>
        <v>2.5</v>
      </c>
      <c r="X131" s="317">
        <f>IF('Datos de Indicador'!AA134="No dato","x",ROUND(IF('Datos de Indicador'!AA134&gt;X$302,10,IF('Datos de Indicador'!AA134&lt;$X$301,0,10-(X$302-'Datos de Indicador'!AA134)/(X$302-X$301)*10)),1))</f>
        <v>10</v>
      </c>
      <c r="Y131" s="296">
        <f t="shared" si="15"/>
        <v>4.9000000000000004</v>
      </c>
      <c r="Z131" s="192">
        <f t="shared" ref="Z131:Z194" si="22">ROUND((10-GEOMEAN(((10-S131)/10*9+1),((10-Y131)/10*9+1)))/9*10,1)</f>
        <v>2.9</v>
      </c>
      <c r="AB131" s="250"/>
      <c r="AC131" s="95"/>
      <c r="AD131" s="95"/>
    </row>
    <row r="132" spans="1:30">
      <c r="A132" s="48" t="s">
        <v>61</v>
      </c>
      <c r="B132" s="46" t="s">
        <v>234</v>
      </c>
      <c r="C132" s="160">
        <v>821</v>
      </c>
      <c r="D132" s="188">
        <f>IF('Datos de Indicador'!O135="No dato","x",ROUND(IF('Datos de Indicador'!O135&gt;D$302,0,IF('Datos de Indicador'!O135&lt;$D$301,10,(D$302-'Datos de Indicador'!O135)/(D$302-D$301)*10)),1))</f>
        <v>7.3</v>
      </c>
      <c r="E132" s="188">
        <f>IF('Datos de Indicador'!P135="No dato","x",ROUND(IF('Datos de Indicador'!P135&gt;E$302,10,IF('Datos de Indicador'!P135&lt;$E$301,0,10-(E$302-'Datos de Indicador'!P135)/(E$302-E$301)*10)),1))</f>
        <v>8.4</v>
      </c>
      <c r="F132" s="189">
        <f t="shared" si="16"/>
        <v>7.9</v>
      </c>
      <c r="G132" s="188">
        <f>IF('Datos de Indicador'!Q135="No dato","x",ROUND(IF('Datos de Indicador'!Q135&gt;G$302,0,IF('Datos de Indicador'!Q135&lt;$G$301,10,(G$302-'Datos de Indicador'!Q135)/(G$302-G$301)*10)),1))</f>
        <v>8.1999999999999993</v>
      </c>
      <c r="H132" s="188">
        <f>IF('Datos de Indicador'!R135="No dato","x",ROUND(IF('Datos de Indicador'!R135&gt;H$302,10,IF('Datos de Indicador'!R135&lt;$E$301,0,10-(H$302-'Datos de Indicador'!R135)/(H$302-H$301)*10)),1))</f>
        <v>6.6</v>
      </c>
      <c r="I132" s="188" t="str">
        <f>IF('Datos de Indicador'!S135="No dato","x",ROUND(IF('Datos de Indicador'!S135&gt;I$302,10,IF('Datos de Indicador'!S135&lt;$I$301,0,10-(I$302-'Datos de Indicador'!S135)/(I$302-I$301)*10)),1))</f>
        <v>x</v>
      </c>
      <c r="J132" s="189">
        <f t="shared" si="17"/>
        <v>7.4</v>
      </c>
      <c r="K132" s="188">
        <f>IF('Datos de Indicador'!T135="No dato","x",ROUND(IF('Datos de Indicador'!T135&gt;K$302,10,IF('Datos de Indicador'!T135&lt;$K$301,0,10-(K$302-'Datos de Indicador'!T135)/(K$302-K$301)*10)),1))</f>
        <v>7</v>
      </c>
      <c r="L132" s="188">
        <f>IF('Datos de Indicador'!U135="No dato","x",ROUND(IF('Datos de Indicador'!U135&gt;L$302,10,IF('Datos de Indicador'!U135&lt;$L$301,0,10-(L$302-'Datos de Indicador'!U135)/(L$302-L$301)*10)),1))</f>
        <v>8.3000000000000007</v>
      </c>
      <c r="M132" s="189">
        <f t="shared" si="18"/>
        <v>7.7</v>
      </c>
      <c r="N132" s="189">
        <f>'Datos de Indicador'!AG135</f>
        <v>4</v>
      </c>
      <c r="O132" s="190">
        <f t="shared" si="19"/>
        <v>6.8</v>
      </c>
      <c r="P132" s="191">
        <f>IF('Datos de Indicador'!V135="No dato","x",IF('Datos de Indicador'!AY135="No dato","x", 'Datos de Indicador'!V135/'Datos de Indicador'!AY135))</f>
        <v>6.6906845084920225E-3</v>
      </c>
      <c r="Q132" s="188">
        <f t="shared" si="20"/>
        <v>4.5</v>
      </c>
      <c r="R132" s="264">
        <f>IF('Datos de Indicador'!V135="No dato","x",ROUND(IF('Datos de Indicador'!V135&gt;R$302,10,IF('Datos de Indicador'!V135&lt;$R$301,0,10-(R$302-'Datos de Indicador'!V135)/(R$302-R$301)*10)),1))</f>
        <v>0.3</v>
      </c>
      <c r="S132" s="189">
        <f t="shared" si="21"/>
        <v>2.7</v>
      </c>
      <c r="T132" s="188">
        <f>IF('Datos de Indicador'!W135="No dato","x",ROUND(IF('Datos de Indicador'!W135&gt;T$302,10,IF('Datos de Indicador'!W135&lt;$T$301,0,10-(T$302-'Datos de Indicador'!W135)/(T$302-T$301)*10)),1))</f>
        <v>3</v>
      </c>
      <c r="U132" s="188">
        <f>IF('Datos de Indicador'!X135="No dato","x",ROUND(IF('Datos de Indicador'!X135&gt;U$302,10,IF('Datos de Indicador'!X135&lt;$U$301,0,10-(U$302-'Datos de Indicador'!X135)/(U$302-U$301)*10)),1))</f>
        <v>8.9</v>
      </c>
      <c r="V132" s="188" t="str">
        <f>IF('Datos de Indicador'!Y135="No dato","x",ROUND(IF('Datos de Indicador'!Y135&gt;V$302,10,IF('Datos de Indicador'!Y135&lt;$V$301,0,10-(V$302-'Datos de Indicador'!Y135)/(V$302-V$301)*10)),1))</f>
        <v>x</v>
      </c>
      <c r="W132" s="188">
        <f>IF('Datos de Indicador'!Z135="No dato","x",ROUND(IF('Datos de Indicador'!Z135&gt;W$302,10,IF('Datos de Indicador'!Z135&lt;$W$301,0,(W$302-'Datos de Indicador'!Z135)/(W$302-W$301)*10)),1))</f>
        <v>5</v>
      </c>
      <c r="X132" s="317">
        <f>IF('Datos de Indicador'!AA135="No dato","x",ROUND(IF('Datos de Indicador'!AA135&gt;X$302,10,IF('Datos de Indicador'!AA135&lt;$X$301,0,10-(X$302-'Datos de Indicador'!AA135)/(X$302-X$301)*10)),1))</f>
        <v>1.5</v>
      </c>
      <c r="Y132" s="296">
        <f t="shared" ref="Y132:Y195" si="23">ROUND(AVERAGE(T132,U132,V132,W132,X132),1)</f>
        <v>4.5999999999999996</v>
      </c>
      <c r="Z132" s="192">
        <f t="shared" si="22"/>
        <v>3.7</v>
      </c>
      <c r="AB132" s="250"/>
      <c r="AC132" s="95"/>
      <c r="AD132" s="95"/>
    </row>
    <row r="133" spans="1:30">
      <c r="A133" s="48" t="s">
        <v>61</v>
      </c>
      <c r="B133" s="46" t="s">
        <v>235</v>
      </c>
      <c r="C133" s="160">
        <v>822</v>
      </c>
      <c r="D133" s="188">
        <f>IF('Datos de Indicador'!O136="No dato","x",ROUND(IF('Datos de Indicador'!O136&gt;D$302,0,IF('Datos de Indicador'!O136&lt;$D$301,10,(D$302-'Datos de Indicador'!O136)/(D$302-D$301)*10)),1))</f>
        <v>5.2</v>
      </c>
      <c r="E133" s="188">
        <f>IF('Datos de Indicador'!P136="No dato","x",ROUND(IF('Datos de Indicador'!P136&gt;E$302,10,IF('Datos de Indicador'!P136&lt;$E$301,0,10-(E$302-'Datos de Indicador'!P136)/(E$302-E$301)*10)),1))</f>
        <v>5.5</v>
      </c>
      <c r="F133" s="189">
        <f t="shared" si="16"/>
        <v>5.4</v>
      </c>
      <c r="G133" s="188">
        <f>IF('Datos de Indicador'!Q136="No dato","x",ROUND(IF('Datos de Indicador'!Q136&gt;G$302,0,IF('Datos de Indicador'!Q136&lt;$G$301,10,(G$302-'Datos de Indicador'!Q136)/(G$302-G$301)*10)),1))</f>
        <v>2.2999999999999998</v>
      </c>
      <c r="H133" s="188">
        <f>IF('Datos de Indicador'!R136="No dato","x",ROUND(IF('Datos de Indicador'!R136&gt;H$302,10,IF('Datos de Indicador'!R136&lt;$E$301,0,10-(H$302-'Datos de Indicador'!R136)/(H$302-H$301)*10)),1))</f>
        <v>6.7</v>
      </c>
      <c r="I133" s="188">
        <f>IF('Datos de Indicador'!S136="No dato","x",ROUND(IF('Datos de Indicador'!S136&gt;I$302,10,IF('Datos de Indicador'!S136&lt;$I$301,0,10-(I$302-'Datos de Indicador'!S136)/(I$302-I$301)*10)),1))</f>
        <v>6.8</v>
      </c>
      <c r="J133" s="189">
        <f t="shared" si="17"/>
        <v>5.3</v>
      </c>
      <c r="K133" s="188">
        <f>IF('Datos de Indicador'!T136="No dato","x",ROUND(IF('Datos de Indicador'!T136&gt;K$302,10,IF('Datos de Indicador'!T136&lt;$K$301,0,10-(K$302-'Datos de Indicador'!T136)/(K$302-K$301)*10)),1))</f>
        <v>1.6</v>
      </c>
      <c r="L133" s="188">
        <f>IF('Datos de Indicador'!U136="No dato","x",ROUND(IF('Datos de Indicador'!U136&gt;L$302,10,IF('Datos de Indicador'!U136&lt;$L$301,0,10-(L$302-'Datos de Indicador'!U136)/(L$302-L$301)*10)),1))</f>
        <v>7.1</v>
      </c>
      <c r="M133" s="189">
        <f t="shared" si="18"/>
        <v>4.9000000000000004</v>
      </c>
      <c r="N133" s="189">
        <f>'Datos de Indicador'!AG136</f>
        <v>10</v>
      </c>
      <c r="O133" s="190">
        <f t="shared" si="19"/>
        <v>6.4</v>
      </c>
      <c r="P133" s="191">
        <f>IF('Datos de Indicador'!V136="No dato","x",IF('Datos de Indicador'!AY136="No dato","x", 'Datos de Indicador'!V136/'Datos de Indicador'!AY136))</f>
        <v>5.4018366244523133E-4</v>
      </c>
      <c r="Q133" s="188">
        <f t="shared" si="20"/>
        <v>0.4</v>
      </c>
      <c r="R133" s="264">
        <f>IF('Datos de Indicador'!V136="No dato","x",ROUND(IF('Datos de Indicador'!V136&gt;R$302,10,IF('Datos de Indicador'!V136&lt;$R$301,0,10-(R$302-'Datos de Indicador'!V136)/(R$302-R$301)*10)),1))</f>
        <v>0.2</v>
      </c>
      <c r="S133" s="189">
        <f t="shared" si="21"/>
        <v>0.3</v>
      </c>
      <c r="T133" s="188">
        <f>IF('Datos de Indicador'!W136="No dato","x",ROUND(IF('Datos de Indicador'!W136&gt;T$302,10,IF('Datos de Indicador'!W136&lt;$T$301,0,10-(T$302-'Datos de Indicador'!W136)/(T$302-T$301)*10)),1))</f>
        <v>1.7</v>
      </c>
      <c r="U133" s="188">
        <f>IF('Datos de Indicador'!X136="No dato","x",ROUND(IF('Datos de Indicador'!X136&gt;U$302,10,IF('Datos de Indicador'!X136&lt;$U$301,0,10-(U$302-'Datos de Indicador'!X136)/(U$302-U$301)*10)),1))</f>
        <v>8</v>
      </c>
      <c r="V133" s="188">
        <f>IF('Datos de Indicador'!Y136="No dato","x",ROUND(IF('Datos de Indicador'!Y136&gt;V$302,10,IF('Datos de Indicador'!Y136&lt;$V$301,0,10-(V$302-'Datos de Indicador'!Y136)/(V$302-V$301)*10)),1))</f>
        <v>0.4</v>
      </c>
      <c r="W133" s="188">
        <f>IF('Datos de Indicador'!Z136="No dato","x",ROUND(IF('Datos de Indicador'!Z136&gt;W$302,10,IF('Datos de Indicador'!Z136&lt;$W$301,0,(W$302-'Datos de Indicador'!Z136)/(W$302-W$301)*10)),1))</f>
        <v>0</v>
      </c>
      <c r="X133" s="317">
        <f>IF('Datos de Indicador'!AA136="No dato","x",ROUND(IF('Datos de Indicador'!AA136&gt;X$302,10,IF('Datos de Indicador'!AA136&lt;$X$301,0,10-(X$302-'Datos de Indicador'!AA136)/(X$302-X$301)*10)),1))</f>
        <v>10</v>
      </c>
      <c r="Y133" s="296">
        <f t="shared" si="23"/>
        <v>4</v>
      </c>
      <c r="Z133" s="192">
        <f t="shared" si="22"/>
        <v>2.2999999999999998</v>
      </c>
      <c r="AB133" s="250"/>
      <c r="AC133" s="95"/>
      <c r="AD133" s="95"/>
    </row>
    <row r="134" spans="1:30">
      <c r="A134" s="48" t="s">
        <v>61</v>
      </c>
      <c r="B134" s="46" t="s">
        <v>236</v>
      </c>
      <c r="C134" s="160">
        <v>823</v>
      </c>
      <c r="D134" s="188">
        <f>IF('Datos de Indicador'!O137="No dato","x",ROUND(IF('Datos de Indicador'!O137&gt;D$302,0,IF('Datos de Indicador'!O137&lt;$D$301,10,(D$302-'Datos de Indicador'!O137)/(D$302-D$301)*10)),1))</f>
        <v>4.4000000000000004</v>
      </c>
      <c r="E134" s="188">
        <f>IF('Datos de Indicador'!P137="No dato","x",ROUND(IF('Datos de Indicador'!P137&gt;E$302,10,IF('Datos de Indicador'!P137&lt;$E$301,0,10-(E$302-'Datos de Indicador'!P137)/(E$302-E$301)*10)),1))</f>
        <v>4.2</v>
      </c>
      <c r="F134" s="189">
        <f t="shared" si="16"/>
        <v>4.3</v>
      </c>
      <c r="G134" s="188">
        <f>IF('Datos de Indicador'!Q137="No dato","x",ROUND(IF('Datos de Indicador'!Q137&gt;G$302,0,IF('Datos de Indicador'!Q137&lt;$G$301,10,(G$302-'Datos de Indicador'!Q137)/(G$302-G$301)*10)),1))</f>
        <v>0.2</v>
      </c>
      <c r="H134" s="188">
        <f>IF('Datos de Indicador'!R137="No dato","x",ROUND(IF('Datos de Indicador'!R137&gt;H$302,10,IF('Datos de Indicador'!R137&lt;$E$301,0,10-(H$302-'Datos de Indicador'!R137)/(H$302-H$301)*10)),1))</f>
        <v>9.1</v>
      </c>
      <c r="I134" s="188">
        <f>IF('Datos de Indicador'!S137="No dato","x",ROUND(IF('Datos de Indicador'!S137&gt;I$302,10,IF('Datos de Indicador'!S137&lt;$I$301,0,10-(I$302-'Datos de Indicador'!S137)/(I$302-I$301)*10)),1))</f>
        <v>5.2</v>
      </c>
      <c r="J134" s="189">
        <f t="shared" si="17"/>
        <v>4.8</v>
      </c>
      <c r="K134" s="188">
        <f>IF('Datos de Indicador'!T137="No dato","x",ROUND(IF('Datos de Indicador'!T137&gt;K$302,10,IF('Datos de Indicador'!T137&lt;$K$301,0,10-(K$302-'Datos de Indicador'!T137)/(K$302-K$301)*10)),1))</f>
        <v>1.4</v>
      </c>
      <c r="L134" s="188">
        <f>IF('Datos de Indicador'!U137="No dato","x",ROUND(IF('Datos de Indicador'!U137&gt;L$302,10,IF('Datos de Indicador'!U137&lt;$L$301,0,10-(L$302-'Datos de Indicador'!U137)/(L$302-L$301)*10)),1))</f>
        <v>6.2</v>
      </c>
      <c r="M134" s="189">
        <f t="shared" si="18"/>
        <v>4.2</v>
      </c>
      <c r="N134" s="189">
        <f>'Datos de Indicador'!AG137</f>
        <v>10</v>
      </c>
      <c r="O134" s="190">
        <f t="shared" si="19"/>
        <v>5.8</v>
      </c>
      <c r="P134" s="191">
        <f>IF('Datos de Indicador'!V137="No dato","x",IF('Datos de Indicador'!AY137="No dato","x", 'Datos de Indicador'!V137/'Datos de Indicador'!AY137))</f>
        <v>3.7138824927579294E-4</v>
      </c>
      <c r="Q134" s="188">
        <f t="shared" si="20"/>
        <v>0.2</v>
      </c>
      <c r="R134" s="264">
        <f>IF('Datos de Indicador'!V137="No dato","x",ROUND(IF('Datos de Indicador'!V137&gt;R$302,10,IF('Datos de Indicador'!V137&lt;$R$301,0,10-(R$302-'Datos de Indicador'!V137)/(R$302-R$301)*10)),1))</f>
        <v>0.1</v>
      </c>
      <c r="S134" s="189">
        <f t="shared" si="21"/>
        <v>0.2</v>
      </c>
      <c r="T134" s="188">
        <f>IF('Datos de Indicador'!W137="No dato","x",ROUND(IF('Datos de Indicador'!W137&gt;T$302,10,IF('Datos de Indicador'!W137&lt;$T$301,0,10-(T$302-'Datos de Indicador'!W137)/(T$302-T$301)*10)),1))</f>
        <v>2.2000000000000002</v>
      </c>
      <c r="U134" s="188">
        <f>IF('Datos de Indicador'!X137="No dato","x",ROUND(IF('Datos de Indicador'!X137&gt;U$302,10,IF('Datos de Indicador'!X137&lt;$U$301,0,10-(U$302-'Datos de Indicador'!X137)/(U$302-U$301)*10)),1))</f>
        <v>6.1</v>
      </c>
      <c r="V134" s="188">
        <f>IF('Datos de Indicador'!Y137="No dato","x",ROUND(IF('Datos de Indicador'!Y137&gt;V$302,10,IF('Datos de Indicador'!Y137&lt;$V$301,0,10-(V$302-'Datos de Indicador'!Y137)/(V$302-V$301)*10)),1))</f>
        <v>0.1</v>
      </c>
      <c r="W134" s="188">
        <f>IF('Datos de Indicador'!Z137="No dato","x",ROUND(IF('Datos de Indicador'!Z137&gt;W$302,10,IF('Datos de Indicador'!Z137&lt;$W$301,0,(W$302-'Datos de Indicador'!Z137)/(W$302-W$301)*10)),1))</f>
        <v>0</v>
      </c>
      <c r="X134" s="317">
        <f>IF('Datos de Indicador'!AA137="No dato","x",ROUND(IF('Datos de Indicador'!AA137&gt;X$302,10,IF('Datos de Indicador'!AA137&lt;$X$301,0,10-(X$302-'Datos de Indicador'!AA137)/(X$302-X$301)*10)),1))</f>
        <v>10</v>
      </c>
      <c r="Y134" s="296">
        <f t="shared" si="23"/>
        <v>3.7</v>
      </c>
      <c r="Z134" s="192">
        <f t="shared" si="22"/>
        <v>2.1</v>
      </c>
      <c r="AB134" s="250"/>
      <c r="AC134" s="95"/>
      <c r="AD134" s="95"/>
    </row>
    <row r="135" spans="1:30">
      <c r="A135" s="48" t="s">
        <v>61</v>
      </c>
      <c r="B135" s="46" t="s">
        <v>237</v>
      </c>
      <c r="C135" s="160">
        <v>824</v>
      </c>
      <c r="D135" s="188">
        <f>IF('Datos de Indicador'!O138="No dato","x",ROUND(IF('Datos de Indicador'!O138&gt;D$302,0,IF('Datos de Indicador'!O138&lt;$D$301,10,(D$302-'Datos de Indicador'!O138)/(D$302-D$301)*10)),1))</f>
        <v>5.8</v>
      </c>
      <c r="E135" s="188">
        <f>IF('Datos de Indicador'!P138="No dato","x",ROUND(IF('Datos de Indicador'!P138&gt;E$302,10,IF('Datos de Indicador'!P138&lt;$E$301,0,10-(E$302-'Datos de Indicador'!P138)/(E$302-E$301)*10)),1))</f>
        <v>8.6999999999999993</v>
      </c>
      <c r="F135" s="189">
        <f t="shared" si="16"/>
        <v>7.5</v>
      </c>
      <c r="G135" s="188">
        <f>IF('Datos de Indicador'!Q138="No dato","x",ROUND(IF('Datos de Indicador'!Q138&gt;G$302,0,IF('Datos de Indicador'!Q138&lt;$G$301,10,(G$302-'Datos de Indicador'!Q138)/(G$302-G$301)*10)),1))</f>
        <v>5.3</v>
      </c>
      <c r="H135" s="188">
        <f>IF('Datos de Indicador'!R138="No dato","x",ROUND(IF('Datos de Indicador'!R138&gt;H$302,10,IF('Datos de Indicador'!R138&lt;$E$301,0,10-(H$302-'Datos de Indicador'!R138)/(H$302-H$301)*10)),1))</f>
        <v>7</v>
      </c>
      <c r="I135" s="188">
        <f>IF('Datos de Indicador'!S138="No dato","x",ROUND(IF('Datos de Indicador'!S138&gt;I$302,10,IF('Datos de Indicador'!S138&lt;$I$301,0,10-(I$302-'Datos de Indicador'!S138)/(I$302-I$301)*10)),1))</f>
        <v>10</v>
      </c>
      <c r="J135" s="189">
        <f t="shared" si="17"/>
        <v>7.4</v>
      </c>
      <c r="K135" s="188">
        <f>IF('Datos de Indicador'!T138="No dato","x",ROUND(IF('Datos de Indicador'!T138&gt;K$302,10,IF('Datos de Indicador'!T138&lt;$K$301,0,10-(K$302-'Datos de Indicador'!T138)/(K$302-K$301)*10)),1))</f>
        <v>4.0999999999999996</v>
      </c>
      <c r="L135" s="188">
        <f>IF('Datos de Indicador'!U138="No dato","x",ROUND(IF('Datos de Indicador'!U138&gt;L$302,10,IF('Datos de Indicador'!U138&lt;$L$301,0,10-(L$302-'Datos de Indicador'!U138)/(L$302-L$301)*10)),1))</f>
        <v>8</v>
      </c>
      <c r="M135" s="189">
        <f t="shared" si="18"/>
        <v>6.4</v>
      </c>
      <c r="N135" s="189">
        <f>'Datos de Indicador'!AG138</f>
        <v>10</v>
      </c>
      <c r="O135" s="190">
        <f t="shared" si="19"/>
        <v>7.8</v>
      </c>
      <c r="P135" s="191">
        <f>IF('Datos de Indicador'!V138="No dato","x",IF('Datos de Indicador'!AY138="No dato","x", 'Datos de Indicador'!V138/'Datos de Indicador'!AY138))</f>
        <v>7.6891277387350146E-3</v>
      </c>
      <c r="Q135" s="188">
        <f t="shared" si="20"/>
        <v>5.0999999999999996</v>
      </c>
      <c r="R135" s="264">
        <f>IF('Datos de Indicador'!V138="No dato","x",ROUND(IF('Datos de Indicador'!V138&gt;R$302,10,IF('Datos de Indicador'!V138&lt;$R$301,0,10-(R$302-'Datos de Indicador'!V138)/(R$302-R$301)*10)),1))</f>
        <v>7</v>
      </c>
      <c r="S135" s="189">
        <f t="shared" si="21"/>
        <v>6.1</v>
      </c>
      <c r="T135" s="188">
        <f>IF('Datos de Indicador'!W138="No dato","x",ROUND(IF('Datos de Indicador'!W138&gt;T$302,10,IF('Datos de Indicador'!W138&lt;$T$301,0,10-(T$302-'Datos de Indicador'!W138)/(T$302-T$301)*10)),1))</f>
        <v>3.1</v>
      </c>
      <c r="U135" s="188">
        <f>IF('Datos de Indicador'!X138="No dato","x",ROUND(IF('Datos de Indicador'!X138&gt;U$302,10,IF('Datos de Indicador'!X138&lt;$U$301,0,10-(U$302-'Datos de Indicador'!X138)/(U$302-U$301)*10)),1))</f>
        <v>8.3000000000000007</v>
      </c>
      <c r="V135" s="188">
        <f>IF('Datos de Indicador'!Y138="No dato","x",ROUND(IF('Datos de Indicador'!Y138&gt;V$302,10,IF('Datos de Indicador'!Y138&lt;$V$301,0,10-(V$302-'Datos de Indicador'!Y138)/(V$302-V$301)*10)),1))</f>
        <v>0.9</v>
      </c>
      <c r="W135" s="188">
        <f>IF('Datos de Indicador'!Z138="No dato","x",ROUND(IF('Datos de Indicador'!Z138&gt;W$302,10,IF('Datos de Indicador'!Z138&lt;$W$301,0,(W$302-'Datos de Indicador'!Z138)/(W$302-W$301)*10)),1))</f>
        <v>2.5</v>
      </c>
      <c r="X135" s="317">
        <f>IF('Datos de Indicador'!AA138="No dato","x",ROUND(IF('Datos de Indicador'!AA138&gt;X$302,10,IF('Datos de Indicador'!AA138&lt;$X$301,0,10-(X$302-'Datos de Indicador'!AA138)/(X$302-X$301)*10)),1))</f>
        <v>6.7</v>
      </c>
      <c r="Y135" s="296">
        <f t="shared" si="23"/>
        <v>4.3</v>
      </c>
      <c r="Z135" s="192">
        <f t="shared" si="22"/>
        <v>5.3</v>
      </c>
      <c r="AB135" s="250"/>
      <c r="AC135" s="95"/>
      <c r="AD135" s="95"/>
    </row>
    <row r="136" spans="1:30">
      <c r="A136" s="48" t="s">
        <v>61</v>
      </c>
      <c r="B136" s="46" t="s">
        <v>238</v>
      </c>
      <c r="C136" s="160">
        <v>825</v>
      </c>
      <c r="D136" s="188">
        <f>IF('Datos de Indicador'!O139="No dato","x",ROUND(IF('Datos de Indicador'!O139&gt;D$302,0,IF('Datos de Indicador'!O139&lt;$D$301,10,(D$302-'Datos de Indicador'!O139)/(D$302-D$301)*10)),1))</f>
        <v>6.4</v>
      </c>
      <c r="E136" s="188">
        <f>IF('Datos de Indicador'!P139="No dato","x",ROUND(IF('Datos de Indicador'!P139&gt;E$302,10,IF('Datos de Indicador'!P139&lt;$E$301,0,10-(E$302-'Datos de Indicador'!P139)/(E$302-E$301)*10)),1))</f>
        <v>5.3</v>
      </c>
      <c r="F136" s="189">
        <f t="shared" si="16"/>
        <v>5.9</v>
      </c>
      <c r="G136" s="188">
        <f>IF('Datos de Indicador'!Q139="No dato","x",ROUND(IF('Datos de Indicador'!Q139&gt;G$302,0,IF('Datos de Indicador'!Q139&lt;$G$301,10,(G$302-'Datos de Indicador'!Q139)/(G$302-G$301)*10)),1))</f>
        <v>4.3</v>
      </c>
      <c r="H136" s="188">
        <f>IF('Datos de Indicador'!R139="No dato","x",ROUND(IF('Datos de Indicador'!R139&gt;H$302,10,IF('Datos de Indicador'!R139&lt;$E$301,0,10-(H$302-'Datos de Indicador'!R139)/(H$302-H$301)*10)),1))</f>
        <v>7.2</v>
      </c>
      <c r="I136" s="188" t="str">
        <f>IF('Datos de Indicador'!S139="No dato","x",ROUND(IF('Datos de Indicador'!S139&gt;I$302,10,IF('Datos de Indicador'!S139&lt;$I$301,0,10-(I$302-'Datos de Indicador'!S139)/(I$302-I$301)*10)),1))</f>
        <v>x</v>
      </c>
      <c r="J136" s="189">
        <f t="shared" si="17"/>
        <v>5.8</v>
      </c>
      <c r="K136" s="188">
        <f>IF('Datos de Indicador'!T139="No dato","x",ROUND(IF('Datos de Indicador'!T139&gt;K$302,10,IF('Datos de Indicador'!T139&lt;$K$301,0,10-(K$302-'Datos de Indicador'!T139)/(K$302-K$301)*10)),1))</f>
        <v>1.3</v>
      </c>
      <c r="L136" s="188">
        <f>IF('Datos de Indicador'!U139="No dato","x",ROUND(IF('Datos de Indicador'!U139&gt;L$302,10,IF('Datos de Indicador'!U139&lt;$L$301,0,10-(L$302-'Datos de Indicador'!U139)/(L$302-L$301)*10)),1))</f>
        <v>6.5</v>
      </c>
      <c r="M136" s="189">
        <f t="shared" si="18"/>
        <v>4.4000000000000004</v>
      </c>
      <c r="N136" s="189">
        <f>'Datos de Indicador'!AG139</f>
        <v>10</v>
      </c>
      <c r="O136" s="190">
        <f t="shared" si="19"/>
        <v>6.5</v>
      </c>
      <c r="P136" s="191">
        <f>IF('Datos de Indicador'!V139="No dato","x",IF('Datos de Indicador'!AY139="No dato","x", 'Datos de Indicador'!V139/'Datos de Indicador'!AY139))</f>
        <v>7.6932940120528277E-4</v>
      </c>
      <c r="Q136" s="188">
        <f t="shared" si="20"/>
        <v>0.5</v>
      </c>
      <c r="R136" s="264">
        <f>IF('Datos de Indicador'!V139="No dato","x",ROUND(IF('Datos de Indicador'!V139&gt;R$302,10,IF('Datos de Indicador'!V139&lt;$R$301,0,10-(R$302-'Datos de Indicador'!V139)/(R$302-R$301)*10)),1))</f>
        <v>0.1</v>
      </c>
      <c r="S136" s="189">
        <f t="shared" si="21"/>
        <v>0.3</v>
      </c>
      <c r="T136" s="188">
        <f>IF('Datos de Indicador'!W139="No dato","x",ROUND(IF('Datos de Indicador'!W139&gt;T$302,10,IF('Datos de Indicador'!W139&lt;$T$301,0,10-(T$302-'Datos de Indicador'!W139)/(T$302-T$301)*10)),1))</f>
        <v>3.8</v>
      </c>
      <c r="U136" s="188">
        <f>IF('Datos de Indicador'!X139="No dato","x",ROUND(IF('Datos de Indicador'!X139&gt;U$302,10,IF('Datos de Indicador'!X139&lt;$U$301,0,10-(U$302-'Datos de Indicador'!X139)/(U$302-U$301)*10)),1))</f>
        <v>8.4</v>
      </c>
      <c r="V136" s="188" t="str">
        <f>IF('Datos de Indicador'!Y139="No dato","x",ROUND(IF('Datos de Indicador'!Y139&gt;V$302,10,IF('Datos de Indicador'!Y139&lt;$V$301,0,10-(V$302-'Datos de Indicador'!Y139)/(V$302-V$301)*10)),1))</f>
        <v>x</v>
      </c>
      <c r="W136" s="188">
        <f>IF('Datos de Indicador'!Z139="No dato","x",ROUND(IF('Datos de Indicador'!Z139&gt;W$302,10,IF('Datos de Indicador'!Z139&lt;$W$301,0,(W$302-'Datos de Indicador'!Z139)/(W$302-W$301)*10)),1))</f>
        <v>0</v>
      </c>
      <c r="X136" s="317">
        <f>IF('Datos de Indicador'!AA139="No dato","x",ROUND(IF('Datos de Indicador'!AA139&gt;X$302,10,IF('Datos de Indicador'!AA139&lt;$X$301,0,10-(X$302-'Datos de Indicador'!AA139)/(X$302-X$301)*10)),1))</f>
        <v>10</v>
      </c>
      <c r="Y136" s="296">
        <f t="shared" si="23"/>
        <v>5.6</v>
      </c>
      <c r="Z136" s="192">
        <f t="shared" si="22"/>
        <v>3.4</v>
      </c>
      <c r="AB136" s="250"/>
      <c r="AC136" s="95"/>
      <c r="AD136" s="95"/>
    </row>
    <row r="137" spans="1:30">
      <c r="A137" s="48" t="s">
        <v>61</v>
      </c>
      <c r="B137" s="46" t="s">
        <v>239</v>
      </c>
      <c r="C137" s="160">
        <v>826</v>
      </c>
      <c r="D137" s="188">
        <f>IF('Datos de Indicador'!O140="No dato","x",ROUND(IF('Datos de Indicador'!O140&gt;D$302,0,IF('Datos de Indicador'!O140&lt;$D$301,10,(D$302-'Datos de Indicador'!O140)/(D$302-D$301)*10)),1))</f>
        <v>5.2</v>
      </c>
      <c r="E137" s="188">
        <f>IF('Datos de Indicador'!P140="No dato","x",ROUND(IF('Datos de Indicador'!P140&gt;E$302,10,IF('Datos de Indicador'!P140&lt;$E$301,0,10-(E$302-'Datos de Indicador'!P140)/(E$302-E$301)*10)),1))</f>
        <v>4.7</v>
      </c>
      <c r="F137" s="189">
        <f t="shared" si="16"/>
        <v>5</v>
      </c>
      <c r="G137" s="188">
        <f>IF('Datos de Indicador'!Q140="No dato","x",ROUND(IF('Datos de Indicador'!Q140&gt;G$302,0,IF('Datos de Indicador'!Q140&lt;$G$301,10,(G$302-'Datos de Indicador'!Q140)/(G$302-G$301)*10)),1))</f>
        <v>2.2000000000000002</v>
      </c>
      <c r="H137" s="188">
        <f>IF('Datos de Indicador'!R140="No dato","x",ROUND(IF('Datos de Indicador'!R140&gt;H$302,10,IF('Datos de Indicador'!R140&lt;$E$301,0,10-(H$302-'Datos de Indicador'!R140)/(H$302-H$301)*10)),1))</f>
        <v>7.8</v>
      </c>
      <c r="I137" s="188">
        <f>IF('Datos de Indicador'!S140="No dato","x",ROUND(IF('Datos de Indicador'!S140&gt;I$302,10,IF('Datos de Indicador'!S140&lt;$I$301,0,10-(I$302-'Datos de Indicador'!S140)/(I$302-I$301)*10)),1))</f>
        <v>5.6</v>
      </c>
      <c r="J137" s="189">
        <f t="shared" si="17"/>
        <v>5.2</v>
      </c>
      <c r="K137" s="188">
        <f>IF('Datos de Indicador'!T140="No dato","x",ROUND(IF('Datos de Indicador'!T140&gt;K$302,10,IF('Datos de Indicador'!T140&lt;$K$301,0,10-(K$302-'Datos de Indicador'!T140)/(K$302-K$301)*10)),1))</f>
        <v>2.7</v>
      </c>
      <c r="L137" s="188">
        <f>IF('Datos de Indicador'!U140="No dato","x",ROUND(IF('Datos de Indicador'!U140&gt;L$302,10,IF('Datos de Indicador'!U140&lt;$L$301,0,10-(L$302-'Datos de Indicador'!U140)/(L$302-L$301)*10)),1))</f>
        <v>7.2</v>
      </c>
      <c r="M137" s="189">
        <f t="shared" si="18"/>
        <v>5.4</v>
      </c>
      <c r="N137" s="189">
        <f>'Datos de Indicador'!AG140</f>
        <v>10</v>
      </c>
      <c r="O137" s="190">
        <f t="shared" si="19"/>
        <v>6.4</v>
      </c>
      <c r="P137" s="191">
        <f>IF('Datos de Indicador'!V140="No dato","x",IF('Datos de Indicador'!AY140="No dato","x", 'Datos de Indicador'!V140/'Datos de Indicador'!AY140))</f>
        <v>1.0601495368820445E-3</v>
      </c>
      <c r="Q137" s="188">
        <f t="shared" si="20"/>
        <v>0.7</v>
      </c>
      <c r="R137" s="264">
        <f>IF('Datos de Indicador'!V140="No dato","x",ROUND(IF('Datos de Indicador'!V140&gt;R$302,10,IF('Datos de Indicador'!V140&lt;$R$301,0,10-(R$302-'Datos de Indicador'!V140)/(R$302-R$301)*10)),1))</f>
        <v>0.5</v>
      </c>
      <c r="S137" s="189">
        <f t="shared" si="21"/>
        <v>0.6</v>
      </c>
      <c r="T137" s="188">
        <f>IF('Datos de Indicador'!W140="No dato","x",ROUND(IF('Datos de Indicador'!W140&gt;T$302,10,IF('Datos de Indicador'!W140&lt;$T$301,0,10-(T$302-'Datos de Indicador'!W140)/(T$302-T$301)*10)),1))</f>
        <v>5.2</v>
      </c>
      <c r="U137" s="188">
        <f>IF('Datos de Indicador'!X140="No dato","x",ROUND(IF('Datos de Indicador'!X140&gt;U$302,10,IF('Datos de Indicador'!X140&lt;$U$301,0,10-(U$302-'Datos de Indicador'!X140)/(U$302-U$301)*10)),1))</f>
        <v>7.5</v>
      </c>
      <c r="V137" s="188" t="str">
        <f>IF('Datos de Indicador'!Y140="No dato","x",ROUND(IF('Datos de Indicador'!Y140&gt;V$302,10,IF('Datos de Indicador'!Y140&lt;$V$301,0,10-(V$302-'Datos de Indicador'!Y140)/(V$302-V$301)*10)),1))</f>
        <v>x</v>
      </c>
      <c r="W137" s="188">
        <f>IF('Datos de Indicador'!Z140="No dato","x",ROUND(IF('Datos de Indicador'!Z140&gt;W$302,10,IF('Datos de Indicador'!Z140&lt;$W$301,0,(W$302-'Datos de Indicador'!Z140)/(W$302-W$301)*10)),1))</f>
        <v>0</v>
      </c>
      <c r="X137" s="317">
        <f>IF('Datos de Indicador'!AA140="No dato","x",ROUND(IF('Datos de Indicador'!AA140&gt;X$302,10,IF('Datos de Indicador'!AA140&lt;$X$301,0,10-(X$302-'Datos de Indicador'!AA140)/(X$302-X$301)*10)),1))</f>
        <v>10</v>
      </c>
      <c r="Y137" s="296">
        <f t="shared" si="23"/>
        <v>5.7</v>
      </c>
      <c r="Z137" s="192">
        <f t="shared" si="22"/>
        <v>3.6</v>
      </c>
      <c r="AB137" s="250"/>
      <c r="AC137" s="95"/>
      <c r="AD137" s="95"/>
    </row>
    <row r="138" spans="1:30">
      <c r="A138" s="48" t="s">
        <v>61</v>
      </c>
      <c r="B138" s="46" t="s">
        <v>240</v>
      </c>
      <c r="C138" s="160">
        <v>827</v>
      </c>
      <c r="D138" s="188">
        <f>IF('Datos de Indicador'!O141="No dato","x",ROUND(IF('Datos de Indicador'!O141&gt;D$302,0,IF('Datos de Indicador'!O141&lt;$D$301,10,(D$302-'Datos de Indicador'!O141)/(D$302-D$301)*10)),1))</f>
        <v>6.3</v>
      </c>
      <c r="E138" s="188">
        <f>IF('Datos de Indicador'!P141="No dato","x",ROUND(IF('Datos de Indicador'!P141&gt;E$302,10,IF('Datos de Indicador'!P141&lt;$E$301,0,10-(E$302-'Datos de Indicador'!P141)/(E$302-E$301)*10)),1))</f>
        <v>6.1</v>
      </c>
      <c r="F138" s="189">
        <f t="shared" si="16"/>
        <v>6.2</v>
      </c>
      <c r="G138" s="188">
        <f>IF('Datos de Indicador'!Q141="No dato","x",ROUND(IF('Datos de Indicador'!Q141&gt;G$302,0,IF('Datos de Indicador'!Q141&lt;$G$301,10,(G$302-'Datos de Indicador'!Q141)/(G$302-G$301)*10)),1))</f>
        <v>6</v>
      </c>
      <c r="H138" s="188">
        <f>IF('Datos de Indicador'!R141="No dato","x",ROUND(IF('Datos de Indicador'!R141&gt;H$302,10,IF('Datos de Indicador'!R141&lt;$E$301,0,10-(H$302-'Datos de Indicador'!R141)/(H$302-H$301)*10)),1))</f>
        <v>6.8</v>
      </c>
      <c r="I138" s="188">
        <f>IF('Datos de Indicador'!S141="No dato","x",ROUND(IF('Datos de Indicador'!S141&gt;I$302,10,IF('Datos de Indicador'!S141&lt;$I$301,0,10-(I$302-'Datos de Indicador'!S141)/(I$302-I$301)*10)),1))</f>
        <v>8</v>
      </c>
      <c r="J138" s="189">
        <f t="shared" si="17"/>
        <v>6.9</v>
      </c>
      <c r="K138" s="188">
        <f>IF('Datos de Indicador'!T141="No dato","x",ROUND(IF('Datos de Indicador'!T141&gt;K$302,10,IF('Datos de Indicador'!T141&lt;$K$301,0,10-(K$302-'Datos de Indicador'!T141)/(K$302-K$301)*10)),1))</f>
        <v>3.6</v>
      </c>
      <c r="L138" s="188">
        <f>IF('Datos de Indicador'!U141="No dato","x",ROUND(IF('Datos de Indicador'!U141&gt;L$302,10,IF('Datos de Indicador'!U141&lt;$L$301,0,10-(L$302-'Datos de Indicador'!U141)/(L$302-L$301)*10)),1))</f>
        <v>8.3000000000000007</v>
      </c>
      <c r="M138" s="189">
        <f t="shared" si="18"/>
        <v>6.5</v>
      </c>
      <c r="N138" s="189">
        <f>'Datos de Indicador'!AG141</f>
        <v>10</v>
      </c>
      <c r="O138" s="190">
        <f t="shared" si="19"/>
        <v>7.4</v>
      </c>
      <c r="P138" s="191">
        <f>IF('Datos de Indicador'!V141="No dato","x",IF('Datos de Indicador'!AY141="No dato","x", 'Datos de Indicador'!V141/'Datos de Indicador'!AY141))</f>
        <v>4.7218811974690717E-4</v>
      </c>
      <c r="Q138" s="188">
        <f t="shared" si="20"/>
        <v>0.3</v>
      </c>
      <c r="R138" s="264">
        <f>IF('Datos de Indicador'!V141="No dato","x",ROUND(IF('Datos de Indicador'!V141&gt;R$302,10,IF('Datos de Indicador'!V141&lt;$R$301,0,10-(R$302-'Datos de Indicador'!V141)/(R$302-R$301)*10)),1))</f>
        <v>0.1</v>
      </c>
      <c r="S138" s="189">
        <f t="shared" si="21"/>
        <v>0.2</v>
      </c>
      <c r="T138" s="188">
        <f>IF('Datos de Indicador'!W141="No dato","x",ROUND(IF('Datos de Indicador'!W141&gt;T$302,10,IF('Datos de Indicador'!W141&lt;$T$301,0,10-(T$302-'Datos de Indicador'!W141)/(T$302-T$301)*10)),1))</f>
        <v>5</v>
      </c>
      <c r="U138" s="188">
        <f>IF('Datos de Indicador'!X141="No dato","x",ROUND(IF('Datos de Indicador'!X141&gt;U$302,10,IF('Datos de Indicador'!X141&lt;$U$301,0,10-(U$302-'Datos de Indicador'!X141)/(U$302-U$301)*10)),1))</f>
        <v>7.9</v>
      </c>
      <c r="V138" s="188">
        <f>IF('Datos de Indicador'!Y141="No dato","x",ROUND(IF('Datos de Indicador'!Y141&gt;V$302,10,IF('Datos de Indicador'!Y141&lt;$V$301,0,10-(V$302-'Datos de Indicador'!Y141)/(V$302-V$301)*10)),1))</f>
        <v>0.9</v>
      </c>
      <c r="W138" s="188">
        <f>IF('Datos de Indicador'!Z141="No dato","x",ROUND(IF('Datos de Indicador'!Z141&gt;W$302,10,IF('Datos de Indicador'!Z141&lt;$W$301,0,(W$302-'Datos de Indicador'!Z141)/(W$302-W$301)*10)),1))</f>
        <v>0</v>
      </c>
      <c r="X138" s="317">
        <f>IF('Datos de Indicador'!AA141="No dato","x",ROUND(IF('Datos de Indicador'!AA141&gt;X$302,10,IF('Datos de Indicador'!AA141&lt;$X$301,0,10-(X$302-'Datos de Indicador'!AA141)/(X$302-X$301)*10)),1))</f>
        <v>10</v>
      </c>
      <c r="Y138" s="296">
        <f t="shared" si="23"/>
        <v>4.8</v>
      </c>
      <c r="Z138" s="192">
        <f t="shared" si="22"/>
        <v>2.8</v>
      </c>
      <c r="AB138" s="250"/>
      <c r="AC138" s="95"/>
      <c r="AD138" s="95"/>
    </row>
    <row r="139" spans="1:30">
      <c r="A139" s="48" t="s">
        <v>61</v>
      </c>
      <c r="B139" s="46" t="s">
        <v>241</v>
      </c>
      <c r="C139" s="160">
        <v>828</v>
      </c>
      <c r="D139" s="188">
        <f>IF('Datos de Indicador'!O142="No dato","x",ROUND(IF('Datos de Indicador'!O142&gt;D$302,0,IF('Datos de Indicador'!O142&lt;$D$301,10,(D$302-'Datos de Indicador'!O142)/(D$302-D$301)*10)),1))</f>
        <v>7</v>
      </c>
      <c r="E139" s="188">
        <f>IF('Datos de Indicador'!P142="No dato","x",ROUND(IF('Datos de Indicador'!P142&gt;E$302,10,IF('Datos de Indicador'!P142&lt;$E$301,0,10-(E$302-'Datos de Indicador'!P142)/(E$302-E$301)*10)),1))</f>
        <v>8.6</v>
      </c>
      <c r="F139" s="189">
        <f t="shared" si="16"/>
        <v>7.9</v>
      </c>
      <c r="G139" s="188">
        <f>IF('Datos de Indicador'!Q142="No dato","x",ROUND(IF('Datos de Indicador'!Q142&gt;G$302,0,IF('Datos de Indicador'!Q142&lt;$G$301,10,(G$302-'Datos de Indicador'!Q142)/(G$302-G$301)*10)),1))</f>
        <v>8.5</v>
      </c>
      <c r="H139" s="188">
        <f>IF('Datos de Indicador'!R142="No dato","x",ROUND(IF('Datos de Indicador'!R142&gt;H$302,10,IF('Datos de Indicador'!R142&lt;$E$301,0,10-(H$302-'Datos de Indicador'!R142)/(H$302-H$301)*10)),1))</f>
        <v>6.9</v>
      </c>
      <c r="I139" s="188">
        <f>IF('Datos de Indicador'!S142="No dato","x",ROUND(IF('Datos de Indicador'!S142&gt;I$302,10,IF('Datos de Indicador'!S142&lt;$I$301,0,10-(I$302-'Datos de Indicador'!S142)/(I$302-I$301)*10)),1))</f>
        <v>10</v>
      </c>
      <c r="J139" s="189">
        <f t="shared" si="17"/>
        <v>8.5</v>
      </c>
      <c r="K139" s="188">
        <f>IF('Datos de Indicador'!T142="No dato","x",ROUND(IF('Datos de Indicador'!T142&gt;K$302,10,IF('Datos de Indicador'!T142&lt;$K$301,0,10-(K$302-'Datos de Indicador'!T142)/(K$302-K$301)*10)),1))</f>
        <v>4.5</v>
      </c>
      <c r="L139" s="188">
        <f>IF('Datos de Indicador'!U142="No dato","x",ROUND(IF('Datos de Indicador'!U142&gt;L$302,10,IF('Datos de Indicador'!U142&lt;$L$301,0,10-(L$302-'Datos de Indicador'!U142)/(L$302-L$301)*10)),1))</f>
        <v>7.7</v>
      </c>
      <c r="M139" s="189">
        <f t="shared" si="18"/>
        <v>6.4</v>
      </c>
      <c r="N139" s="189">
        <f>'Datos de Indicador'!AG142</f>
        <v>4</v>
      </c>
      <c r="O139" s="190">
        <f t="shared" si="19"/>
        <v>6.7</v>
      </c>
      <c r="P139" s="191">
        <f>IF('Datos de Indicador'!V142="No dato","x",IF('Datos de Indicador'!AY142="No dato","x", 'Datos de Indicador'!V142/'Datos de Indicador'!AY142))</f>
        <v>1.4234875444839857E-2</v>
      </c>
      <c r="Q139" s="188">
        <f t="shared" si="20"/>
        <v>9.5</v>
      </c>
      <c r="R139" s="264">
        <f>IF('Datos de Indicador'!V142="No dato","x",ROUND(IF('Datos de Indicador'!V142&gt;R$302,10,IF('Datos de Indicador'!V142&lt;$R$301,0,10-(R$302-'Datos de Indicador'!V142)/(R$302-R$301)*10)),1))</f>
        <v>3</v>
      </c>
      <c r="S139" s="189">
        <f t="shared" si="21"/>
        <v>7.5</v>
      </c>
      <c r="T139" s="188">
        <f>IF('Datos de Indicador'!W142="No dato","x",ROUND(IF('Datos de Indicador'!W142&gt;T$302,10,IF('Datos de Indicador'!W142&lt;$T$301,0,10-(T$302-'Datos de Indicador'!W142)/(T$302-T$301)*10)),1))</f>
        <v>2.8</v>
      </c>
      <c r="U139" s="188">
        <f>IF('Datos de Indicador'!X142="No dato","x",ROUND(IF('Datos de Indicador'!X142&gt;U$302,10,IF('Datos de Indicador'!X142&lt;$U$301,0,10-(U$302-'Datos de Indicador'!X142)/(U$302-U$301)*10)),1))</f>
        <v>10</v>
      </c>
      <c r="V139" s="188">
        <f>IF('Datos de Indicador'!Y142="No dato","x",ROUND(IF('Datos de Indicador'!Y142&gt;V$302,10,IF('Datos de Indicador'!Y142&lt;$V$301,0,10-(V$302-'Datos de Indicador'!Y142)/(V$302-V$301)*10)),1))</f>
        <v>4.5</v>
      </c>
      <c r="W139" s="188">
        <f>IF('Datos de Indicador'!Z142="No dato","x",ROUND(IF('Datos de Indicador'!Z142&gt;W$302,10,IF('Datos de Indicador'!Z142&lt;$W$301,0,(W$302-'Datos de Indicador'!Z142)/(W$302-W$301)*10)),1))</f>
        <v>5</v>
      </c>
      <c r="X139" s="317">
        <f>IF('Datos de Indicador'!AA142="No dato","x",ROUND(IF('Datos de Indicador'!AA142&gt;X$302,10,IF('Datos de Indicador'!AA142&lt;$X$301,0,10-(X$302-'Datos de Indicador'!AA142)/(X$302-X$301)*10)),1))</f>
        <v>10</v>
      </c>
      <c r="Y139" s="296">
        <f t="shared" si="23"/>
        <v>6.5</v>
      </c>
      <c r="Z139" s="192">
        <f t="shared" si="22"/>
        <v>7</v>
      </c>
      <c r="AB139" s="250"/>
      <c r="AC139" s="95"/>
      <c r="AD139" s="95"/>
    </row>
    <row r="140" spans="1:30">
      <c r="A140" s="48" t="s">
        <v>242</v>
      </c>
      <c r="B140" s="46" t="s">
        <v>243</v>
      </c>
      <c r="C140" s="160">
        <v>901</v>
      </c>
      <c r="D140" s="188">
        <f>IF('Datos de Indicador'!O143="No dato","x",ROUND(IF('Datos de Indicador'!O143&gt;D$302,0,IF('Datos de Indicador'!O143&lt;$D$301,10,(D$302-'Datos de Indicador'!O143)/(D$302-D$301)*10)),1))</f>
        <v>7.4</v>
      </c>
      <c r="E140" s="188">
        <f>IF('Datos de Indicador'!P143="No dato","x",ROUND(IF('Datos de Indicador'!P143&gt;E$302,10,IF('Datos de Indicador'!P143&lt;$E$301,0,10-(E$302-'Datos de Indicador'!P143)/(E$302-E$301)*10)),1))</f>
        <v>10</v>
      </c>
      <c r="F140" s="189">
        <f t="shared" si="16"/>
        <v>9.1</v>
      </c>
      <c r="G140" s="188">
        <f>IF('Datos de Indicador'!Q143="No dato","x",ROUND(IF('Datos de Indicador'!Q143&gt;G$302,0,IF('Datos de Indicador'!Q143&lt;$G$301,10,(G$302-'Datos de Indicador'!Q143)/(G$302-G$301)*10)),1))</f>
        <v>0</v>
      </c>
      <c r="H140" s="188">
        <f>IF('Datos de Indicador'!R143="No dato","x",ROUND(IF('Datos de Indicador'!R143&gt;H$302,10,IF('Datos de Indicador'!R143&lt;$E$301,0,10-(H$302-'Datos de Indicador'!R143)/(H$302-H$301)*10)),1))</f>
        <v>9</v>
      </c>
      <c r="I140" s="188">
        <f>IF('Datos de Indicador'!S143="No dato","x",ROUND(IF('Datos de Indicador'!S143&gt;I$302,10,IF('Datos de Indicador'!S143&lt;$I$301,0,10-(I$302-'Datos de Indicador'!S143)/(I$302-I$301)*10)),1))</f>
        <v>10</v>
      </c>
      <c r="J140" s="189">
        <f t="shared" si="17"/>
        <v>6.3</v>
      </c>
      <c r="K140" s="188">
        <f>IF('Datos de Indicador'!T143="No dato","x",ROUND(IF('Datos de Indicador'!T143&gt;K$302,10,IF('Datos de Indicador'!T143&lt;$K$301,0,10-(K$302-'Datos de Indicador'!T143)/(K$302-K$301)*10)),1))</f>
        <v>5.3</v>
      </c>
      <c r="L140" s="188">
        <f>IF('Datos de Indicador'!U143="No dato","x",ROUND(IF('Datos de Indicador'!U143&gt;L$302,10,IF('Datos de Indicador'!U143&lt;$L$301,0,10-(L$302-'Datos de Indicador'!U143)/(L$302-L$301)*10)),1))</f>
        <v>7.7</v>
      </c>
      <c r="M140" s="189">
        <f t="shared" si="18"/>
        <v>6.7</v>
      </c>
      <c r="N140" s="189">
        <f>'Datos de Indicador'!AG143</f>
        <v>4</v>
      </c>
      <c r="O140" s="190">
        <f t="shared" si="19"/>
        <v>6.5</v>
      </c>
      <c r="P140" s="191">
        <f>IF('Datos de Indicador'!V143="No dato","x",IF('Datos de Indicador'!AY143="No dato","x", 'Datos de Indicador'!V143/'Datos de Indicador'!AY143))</f>
        <v>9.2839735406754088E-4</v>
      </c>
      <c r="Q140" s="188">
        <f t="shared" si="20"/>
        <v>0.6</v>
      </c>
      <c r="R140" s="264">
        <f>IF('Datos de Indicador'!V143="No dato","x",ROUND(IF('Datos de Indicador'!V143&gt;R$302,10,IF('Datos de Indicador'!V143&lt;$R$301,0,10-(R$302-'Datos de Indicador'!V143)/(R$302-R$301)*10)),1))</f>
        <v>1.2</v>
      </c>
      <c r="S140" s="189">
        <f t="shared" si="21"/>
        <v>0.9</v>
      </c>
      <c r="T140" s="188">
        <f>IF('Datos de Indicador'!W143="No dato","x",ROUND(IF('Datos de Indicador'!W143&gt;T$302,10,IF('Datos de Indicador'!W143&lt;$T$301,0,10-(T$302-'Datos de Indicador'!W143)/(T$302-T$301)*10)),1))</f>
        <v>2.5</v>
      </c>
      <c r="U140" s="188">
        <f>IF('Datos de Indicador'!X143="No dato","x",ROUND(IF('Datos de Indicador'!X143&gt;U$302,10,IF('Datos de Indicador'!X143&lt;$U$301,0,10-(U$302-'Datos de Indicador'!X143)/(U$302-U$301)*10)),1))</f>
        <v>6.5</v>
      </c>
      <c r="V140" s="188">
        <f>IF('Datos de Indicador'!Y143="No dato","x",ROUND(IF('Datos de Indicador'!Y143&gt;V$302,10,IF('Datos de Indicador'!Y143&lt;$V$301,0,10-(V$302-'Datos de Indicador'!Y143)/(V$302-V$301)*10)),1))</f>
        <v>1.1000000000000001</v>
      </c>
      <c r="W140" s="188">
        <f>IF('Datos de Indicador'!Z143="No dato","x",ROUND(IF('Datos de Indicador'!Z143&gt;W$302,10,IF('Datos de Indicador'!Z143&lt;$W$301,0,(W$302-'Datos de Indicador'!Z143)/(W$302-W$301)*10)),1))</f>
        <v>2.5</v>
      </c>
      <c r="X140" s="317">
        <f>IF('Datos de Indicador'!AA143="No dato","x",ROUND(IF('Datos de Indicador'!AA143&gt;X$302,10,IF('Datos de Indicador'!AA143&lt;$X$301,0,10-(X$302-'Datos de Indicador'!AA143)/(X$302-X$301)*10)),1))</f>
        <v>10</v>
      </c>
      <c r="Y140" s="296">
        <f t="shared" si="23"/>
        <v>4.5</v>
      </c>
      <c r="Z140" s="192">
        <f t="shared" si="22"/>
        <v>2.9</v>
      </c>
      <c r="AB140" s="250"/>
      <c r="AC140" s="95"/>
      <c r="AD140" s="95"/>
    </row>
    <row r="141" spans="1:30">
      <c r="A141" s="48" t="s">
        <v>242</v>
      </c>
      <c r="B141" s="46" t="s">
        <v>244</v>
      </c>
      <c r="C141" s="160">
        <v>902</v>
      </c>
      <c r="D141" s="188">
        <f>IF('Datos de Indicador'!O144="No dato","x",ROUND(IF('Datos de Indicador'!O144&gt;D$302,0,IF('Datos de Indicador'!O144&lt;$D$301,10,(D$302-'Datos de Indicador'!O144)/(D$302-D$301)*10)),1))</f>
        <v>7.5</v>
      </c>
      <c r="E141" s="188">
        <f>IF('Datos de Indicador'!P144="No dato","x",ROUND(IF('Datos de Indicador'!P144&gt;E$302,10,IF('Datos de Indicador'!P144&lt;$E$301,0,10-(E$302-'Datos de Indicador'!P144)/(E$302-E$301)*10)),1))</f>
        <v>10</v>
      </c>
      <c r="F141" s="189">
        <f t="shared" si="16"/>
        <v>9.1</v>
      </c>
      <c r="G141" s="188">
        <f>IF('Datos de Indicador'!Q144="No dato","x",ROUND(IF('Datos de Indicador'!Q144&gt;G$302,0,IF('Datos de Indicador'!Q144&lt;$G$301,10,(G$302-'Datos de Indicador'!Q144)/(G$302-G$301)*10)),1))</f>
        <v>5.5</v>
      </c>
      <c r="H141" s="188">
        <f>IF('Datos de Indicador'!R144="No dato","x",ROUND(IF('Datos de Indicador'!R144&gt;H$302,10,IF('Datos de Indicador'!R144&lt;$E$301,0,10-(H$302-'Datos de Indicador'!R144)/(H$302-H$301)*10)),1))</f>
        <v>9.3000000000000007</v>
      </c>
      <c r="I141" s="188">
        <f>IF('Datos de Indicador'!S144="No dato","x",ROUND(IF('Datos de Indicador'!S144&gt;I$302,10,IF('Datos de Indicador'!S144&lt;$I$301,0,10-(I$302-'Datos de Indicador'!S144)/(I$302-I$301)*10)),1))</f>
        <v>10</v>
      </c>
      <c r="J141" s="189">
        <f t="shared" si="17"/>
        <v>8.3000000000000007</v>
      </c>
      <c r="K141" s="188">
        <f>IF('Datos de Indicador'!T144="No dato","x",ROUND(IF('Datos de Indicador'!T144&gt;K$302,10,IF('Datos de Indicador'!T144&lt;$K$301,0,10-(K$302-'Datos de Indicador'!T144)/(K$302-K$301)*10)),1))</f>
        <v>6.8</v>
      </c>
      <c r="L141" s="188">
        <f>IF('Datos de Indicador'!U144="No dato","x",ROUND(IF('Datos de Indicador'!U144&gt;L$302,10,IF('Datos de Indicador'!U144&lt;$L$301,0,10-(L$302-'Datos de Indicador'!U144)/(L$302-L$301)*10)),1))</f>
        <v>10</v>
      </c>
      <c r="M141" s="189">
        <f t="shared" si="18"/>
        <v>8.9</v>
      </c>
      <c r="N141" s="189">
        <f>'Datos de Indicador'!AG144</f>
        <v>4</v>
      </c>
      <c r="O141" s="190">
        <f t="shared" si="19"/>
        <v>7.6</v>
      </c>
      <c r="P141" s="191">
        <f>IF('Datos de Indicador'!V144="No dato","x",IF('Datos de Indicador'!AY144="No dato","x", 'Datos de Indicador'!V144/'Datos de Indicador'!AY144))</f>
        <v>8.8855979266938166E-4</v>
      </c>
      <c r="Q141" s="188">
        <f t="shared" si="20"/>
        <v>0.6</v>
      </c>
      <c r="R141" s="264">
        <f>IF('Datos de Indicador'!V144="No dato","x",ROUND(IF('Datos de Indicador'!V144&gt;R$302,10,IF('Datos de Indicador'!V144&lt;$R$301,0,10-(R$302-'Datos de Indicador'!V144)/(R$302-R$301)*10)),1))</f>
        <v>0.3</v>
      </c>
      <c r="S141" s="189">
        <f t="shared" si="21"/>
        <v>0.5</v>
      </c>
      <c r="T141" s="188">
        <f>IF('Datos de Indicador'!W144="No dato","x",ROUND(IF('Datos de Indicador'!W144&gt;T$302,10,IF('Datos de Indicador'!W144&lt;$T$301,0,10-(T$302-'Datos de Indicador'!W144)/(T$302-T$301)*10)),1))</f>
        <v>5.9</v>
      </c>
      <c r="U141" s="188">
        <f>IF('Datos de Indicador'!X144="No dato","x",ROUND(IF('Datos de Indicador'!X144&gt;U$302,10,IF('Datos de Indicador'!X144&lt;$U$301,0,10-(U$302-'Datos de Indicador'!X144)/(U$302-U$301)*10)),1))</f>
        <v>5.2</v>
      </c>
      <c r="V141" s="188">
        <f>IF('Datos de Indicador'!Y144="No dato","x",ROUND(IF('Datos de Indicador'!Y144&gt;V$302,10,IF('Datos de Indicador'!Y144&lt;$V$301,0,10-(V$302-'Datos de Indicador'!Y144)/(V$302-V$301)*10)),1))</f>
        <v>0.3</v>
      </c>
      <c r="W141" s="188">
        <f>IF('Datos de Indicador'!Z144="No dato","x",ROUND(IF('Datos de Indicador'!Z144&gt;W$302,10,IF('Datos de Indicador'!Z144&lt;$W$301,0,(W$302-'Datos de Indicador'!Z144)/(W$302-W$301)*10)),1))</f>
        <v>2.5</v>
      </c>
      <c r="X141" s="317">
        <f>IF('Datos de Indicador'!AA144="No dato","x",ROUND(IF('Datos de Indicador'!AA144&gt;X$302,10,IF('Datos de Indicador'!AA144&lt;$X$301,0,10-(X$302-'Datos de Indicador'!AA144)/(X$302-X$301)*10)),1))</f>
        <v>7.9</v>
      </c>
      <c r="Y141" s="296">
        <f t="shared" si="23"/>
        <v>4.4000000000000004</v>
      </c>
      <c r="Z141" s="192">
        <f t="shared" si="22"/>
        <v>2.7</v>
      </c>
      <c r="AB141" s="250"/>
      <c r="AC141" s="95"/>
      <c r="AD141" s="95"/>
    </row>
    <row r="142" spans="1:30">
      <c r="A142" s="48" t="s">
        <v>242</v>
      </c>
      <c r="B142" s="46" t="s">
        <v>245</v>
      </c>
      <c r="C142" s="160">
        <v>903</v>
      </c>
      <c r="D142" s="188">
        <f>IF('Datos de Indicador'!O145="No dato","x",ROUND(IF('Datos de Indicador'!O145&gt;D$302,0,IF('Datos de Indicador'!O145&lt;$D$301,10,(D$302-'Datos de Indicador'!O145)/(D$302-D$301)*10)),1))</f>
        <v>7.5</v>
      </c>
      <c r="E142" s="188">
        <f>IF('Datos de Indicador'!P145="No dato","x",ROUND(IF('Datos de Indicador'!P145&gt;E$302,10,IF('Datos de Indicador'!P145&lt;$E$301,0,10-(E$302-'Datos de Indicador'!P145)/(E$302-E$301)*10)),1))</f>
        <v>10</v>
      </c>
      <c r="F142" s="189">
        <f t="shared" si="16"/>
        <v>9.1</v>
      </c>
      <c r="G142" s="188">
        <f>IF('Datos de Indicador'!Q145="No dato","x",ROUND(IF('Datos de Indicador'!Q145&gt;G$302,0,IF('Datos de Indicador'!Q145&lt;$G$301,10,(G$302-'Datos de Indicador'!Q145)/(G$302-G$301)*10)),1))</f>
        <v>2.5</v>
      </c>
      <c r="H142" s="188">
        <f>IF('Datos de Indicador'!R145="No dato","x",ROUND(IF('Datos de Indicador'!R145&gt;H$302,10,IF('Datos de Indicador'!R145&lt;$E$301,0,10-(H$302-'Datos de Indicador'!R145)/(H$302-H$301)*10)),1))</f>
        <v>7.5</v>
      </c>
      <c r="I142" s="188">
        <f>IF('Datos de Indicador'!S145="No dato","x",ROUND(IF('Datos de Indicador'!S145&gt;I$302,10,IF('Datos de Indicador'!S145&lt;$I$301,0,10-(I$302-'Datos de Indicador'!S145)/(I$302-I$301)*10)),1))</f>
        <v>10</v>
      </c>
      <c r="J142" s="189">
        <f t="shared" si="17"/>
        <v>6.7</v>
      </c>
      <c r="K142" s="188">
        <f>IF('Datos de Indicador'!T145="No dato","x",ROUND(IF('Datos de Indicador'!T145&gt;K$302,10,IF('Datos de Indicador'!T145&lt;$K$301,0,10-(K$302-'Datos de Indicador'!T145)/(K$302-K$301)*10)),1))</f>
        <v>6.5</v>
      </c>
      <c r="L142" s="188">
        <f>IF('Datos de Indicador'!U145="No dato","x",ROUND(IF('Datos de Indicador'!U145&gt;L$302,10,IF('Datos de Indicador'!U145&lt;$L$301,0,10-(L$302-'Datos de Indicador'!U145)/(L$302-L$301)*10)),1))</f>
        <v>9.5</v>
      </c>
      <c r="M142" s="189">
        <f t="shared" si="18"/>
        <v>8.4</v>
      </c>
      <c r="N142" s="189">
        <f>'Datos de Indicador'!AG145</f>
        <v>4</v>
      </c>
      <c r="O142" s="190">
        <f t="shared" si="19"/>
        <v>7.1</v>
      </c>
      <c r="P142" s="191">
        <f>IF('Datos de Indicador'!V145="No dato","x",IF('Datos de Indicador'!AY145="No dato","x", 'Datos de Indicador'!V145/'Datos de Indicador'!AY145))</f>
        <v>7.0265839091228485E-4</v>
      </c>
      <c r="Q142" s="188">
        <f t="shared" si="20"/>
        <v>0.5</v>
      </c>
      <c r="R142" s="264">
        <f>IF('Datos de Indicador'!V145="No dato","x",ROUND(IF('Datos de Indicador'!V145&gt;R$302,10,IF('Datos de Indicador'!V145&lt;$R$301,0,10-(R$302-'Datos de Indicador'!V145)/(R$302-R$301)*10)),1))</f>
        <v>0.1</v>
      </c>
      <c r="S142" s="189">
        <f t="shared" si="21"/>
        <v>0.3</v>
      </c>
      <c r="T142" s="188">
        <f>IF('Datos de Indicador'!W145="No dato","x",ROUND(IF('Datos de Indicador'!W145&gt;T$302,10,IF('Datos de Indicador'!W145&lt;$T$301,0,10-(T$302-'Datos de Indicador'!W145)/(T$302-T$301)*10)),1))</f>
        <v>4.8</v>
      </c>
      <c r="U142" s="188">
        <f>IF('Datos de Indicador'!X145="No dato","x",ROUND(IF('Datos de Indicador'!X145&gt;U$302,10,IF('Datos de Indicador'!X145&lt;$U$301,0,10-(U$302-'Datos de Indicador'!X145)/(U$302-U$301)*10)),1))</f>
        <v>8.9</v>
      </c>
      <c r="V142" s="188">
        <f>IF('Datos de Indicador'!Y145="No dato","x",ROUND(IF('Datos de Indicador'!Y145&gt;V$302,10,IF('Datos de Indicador'!Y145&lt;$V$301,0,10-(V$302-'Datos de Indicador'!Y145)/(V$302-V$301)*10)),1))</f>
        <v>2.2999999999999998</v>
      </c>
      <c r="W142" s="188">
        <f>IF('Datos de Indicador'!Z145="No dato","x",ROUND(IF('Datos de Indicador'!Z145&gt;W$302,10,IF('Datos de Indicador'!Z145&lt;$W$301,0,(W$302-'Datos de Indicador'!Z145)/(W$302-W$301)*10)),1))</f>
        <v>5</v>
      </c>
      <c r="X142" s="317">
        <f>IF('Datos de Indicador'!AA145="No dato","x",ROUND(IF('Datos de Indicador'!AA145&gt;X$302,10,IF('Datos de Indicador'!AA145&lt;$X$301,0,10-(X$302-'Datos de Indicador'!AA145)/(X$302-X$301)*10)),1))</f>
        <v>2.6</v>
      </c>
      <c r="Y142" s="296">
        <f t="shared" si="23"/>
        <v>4.7</v>
      </c>
      <c r="Z142" s="192">
        <f t="shared" si="22"/>
        <v>2.8</v>
      </c>
      <c r="AB142" s="250"/>
      <c r="AC142" s="95"/>
      <c r="AD142" s="95"/>
    </row>
    <row r="143" spans="1:30">
      <c r="A143" s="48" t="s">
        <v>242</v>
      </c>
      <c r="B143" s="46" t="s">
        <v>246</v>
      </c>
      <c r="C143" s="160">
        <v>904</v>
      </c>
      <c r="D143" s="188">
        <f>IF('Datos de Indicador'!O146="No dato","x",ROUND(IF('Datos de Indicador'!O146&gt;D$302,0,IF('Datos de Indicador'!O146&lt;$D$301,10,(D$302-'Datos de Indicador'!O146)/(D$302-D$301)*10)),1))</f>
        <v>6.8</v>
      </c>
      <c r="E143" s="188">
        <f>IF('Datos de Indicador'!P146="No dato","x",ROUND(IF('Datos de Indicador'!P146&gt;E$302,10,IF('Datos de Indicador'!P146&lt;$E$301,0,10-(E$302-'Datos de Indicador'!P146)/(E$302-E$301)*10)),1))</f>
        <v>8.4</v>
      </c>
      <c r="F143" s="189">
        <f t="shared" si="16"/>
        <v>7.7</v>
      </c>
      <c r="G143" s="188">
        <f>IF('Datos de Indicador'!Q146="No dato","x",ROUND(IF('Datos de Indicador'!Q146&gt;G$302,0,IF('Datos de Indicador'!Q146&lt;$G$301,10,(G$302-'Datos de Indicador'!Q146)/(G$302-G$301)*10)),1))</f>
        <v>4.3</v>
      </c>
      <c r="H143" s="188">
        <f>IF('Datos de Indicador'!R146="No dato","x",ROUND(IF('Datos de Indicador'!R146&gt;H$302,10,IF('Datos de Indicador'!R146&lt;$E$301,0,10-(H$302-'Datos de Indicador'!R146)/(H$302-H$301)*10)),1))</f>
        <v>8.6</v>
      </c>
      <c r="I143" s="188" t="str">
        <f>IF('Datos de Indicador'!S146="No dato","x",ROUND(IF('Datos de Indicador'!S146&gt;I$302,10,IF('Datos de Indicador'!S146&lt;$I$301,0,10-(I$302-'Datos de Indicador'!S146)/(I$302-I$301)*10)),1))</f>
        <v>x</v>
      </c>
      <c r="J143" s="189">
        <f t="shared" si="17"/>
        <v>6.5</v>
      </c>
      <c r="K143" s="188">
        <f>IF('Datos de Indicador'!T146="No dato","x",ROUND(IF('Datos de Indicador'!T146&gt;K$302,10,IF('Datos de Indicador'!T146&lt;$K$301,0,10-(K$302-'Datos de Indicador'!T146)/(K$302-K$301)*10)),1))</f>
        <v>6.8</v>
      </c>
      <c r="L143" s="188">
        <f>IF('Datos de Indicador'!U146="No dato","x",ROUND(IF('Datos de Indicador'!U146&gt;L$302,10,IF('Datos de Indicador'!U146&lt;$L$301,0,10-(L$302-'Datos de Indicador'!U146)/(L$302-L$301)*10)),1))</f>
        <v>8.9</v>
      </c>
      <c r="M143" s="189">
        <f t="shared" si="18"/>
        <v>8</v>
      </c>
      <c r="N143" s="189">
        <f>'Datos de Indicador'!AG146</f>
        <v>4</v>
      </c>
      <c r="O143" s="190">
        <f t="shared" si="19"/>
        <v>6.6</v>
      </c>
      <c r="P143" s="191">
        <f>IF('Datos de Indicador'!V146="No dato","x",IF('Datos de Indicador'!AY146="No dato","x", 'Datos de Indicador'!V146/'Datos de Indicador'!AY146))</f>
        <v>2.0258687860370888E-3</v>
      </c>
      <c r="Q143" s="188">
        <f t="shared" si="20"/>
        <v>1.4</v>
      </c>
      <c r="R143" s="264">
        <f>IF('Datos de Indicador'!V146="No dato","x",ROUND(IF('Datos de Indicador'!V146&gt;R$302,10,IF('Datos de Indicador'!V146&lt;$R$301,0,10-(R$302-'Datos de Indicador'!V146)/(R$302-R$301)*10)),1))</f>
        <v>0.3</v>
      </c>
      <c r="S143" s="189">
        <f t="shared" si="21"/>
        <v>0.9</v>
      </c>
      <c r="T143" s="188">
        <f>IF('Datos de Indicador'!W146="No dato","x",ROUND(IF('Datos de Indicador'!W146&gt;T$302,10,IF('Datos de Indicador'!W146&lt;$T$301,0,10-(T$302-'Datos de Indicador'!W146)/(T$302-T$301)*10)),1))</f>
        <v>2.2999999999999998</v>
      </c>
      <c r="U143" s="188">
        <f>IF('Datos de Indicador'!X146="No dato","x",ROUND(IF('Datos de Indicador'!X146&gt;U$302,10,IF('Datos de Indicador'!X146&lt;$U$301,0,10-(U$302-'Datos de Indicador'!X146)/(U$302-U$301)*10)),1))</f>
        <v>4.5999999999999996</v>
      </c>
      <c r="V143" s="188">
        <f>IF('Datos de Indicador'!Y146="No dato","x",ROUND(IF('Datos de Indicador'!Y146&gt;V$302,10,IF('Datos de Indicador'!Y146&lt;$V$301,0,10-(V$302-'Datos de Indicador'!Y146)/(V$302-V$301)*10)),1))</f>
        <v>2.8</v>
      </c>
      <c r="W143" s="188">
        <f>IF('Datos de Indicador'!Z146="No dato","x",ROUND(IF('Datos de Indicador'!Z146&gt;W$302,10,IF('Datos de Indicador'!Z146&lt;$W$301,0,(W$302-'Datos de Indicador'!Z146)/(W$302-W$301)*10)),1))</f>
        <v>2.5</v>
      </c>
      <c r="X143" s="317">
        <f>IF('Datos de Indicador'!AA146="No dato","x",ROUND(IF('Datos de Indicador'!AA146&gt;X$302,10,IF('Datos de Indicador'!AA146&lt;$X$301,0,10-(X$302-'Datos de Indicador'!AA146)/(X$302-X$301)*10)),1))</f>
        <v>10</v>
      </c>
      <c r="Y143" s="296">
        <f t="shared" si="23"/>
        <v>4.4000000000000004</v>
      </c>
      <c r="Z143" s="192">
        <f t="shared" si="22"/>
        <v>2.8</v>
      </c>
      <c r="AB143" s="250"/>
      <c r="AC143" s="95"/>
      <c r="AD143" s="95"/>
    </row>
    <row r="144" spans="1:30">
      <c r="A144" s="48" t="s">
        <v>242</v>
      </c>
      <c r="B144" s="46" t="s">
        <v>247</v>
      </c>
      <c r="C144" s="160">
        <v>905</v>
      </c>
      <c r="D144" s="188">
        <f>IF('Datos de Indicador'!O147="No dato","x",ROUND(IF('Datos de Indicador'!O147&gt;D$302,0,IF('Datos de Indicador'!O147&lt;$D$301,10,(D$302-'Datos de Indicador'!O147)/(D$302-D$301)*10)),1))</f>
        <v>8</v>
      </c>
      <c r="E144" s="188">
        <f>IF('Datos de Indicador'!P147="No dato","x",ROUND(IF('Datos de Indicador'!P147&gt;E$302,10,IF('Datos de Indicador'!P147&lt;$E$301,0,10-(E$302-'Datos de Indicador'!P147)/(E$302-E$301)*10)),1))</f>
        <v>9.9</v>
      </c>
      <c r="F144" s="189">
        <f t="shared" si="16"/>
        <v>9.1999999999999993</v>
      </c>
      <c r="G144" s="188">
        <f>IF('Datos de Indicador'!Q147="No dato","x",ROUND(IF('Datos de Indicador'!Q147&gt;G$302,0,IF('Datos de Indicador'!Q147&lt;$G$301,10,(G$302-'Datos de Indicador'!Q147)/(G$302-G$301)*10)),1))</f>
        <v>0</v>
      </c>
      <c r="H144" s="188">
        <f>IF('Datos de Indicador'!R147="No dato","x",ROUND(IF('Datos de Indicador'!R147&gt;H$302,10,IF('Datos de Indicador'!R147&lt;$E$301,0,10-(H$302-'Datos de Indicador'!R147)/(H$302-H$301)*10)),1))</f>
        <v>8</v>
      </c>
      <c r="I144" s="188" t="str">
        <f>IF('Datos de Indicador'!S147="No dato","x",ROUND(IF('Datos de Indicador'!S147&gt;I$302,10,IF('Datos de Indicador'!S147&lt;$I$301,0,10-(I$302-'Datos de Indicador'!S147)/(I$302-I$301)*10)),1))</f>
        <v>x</v>
      </c>
      <c r="J144" s="189">
        <f t="shared" si="17"/>
        <v>4</v>
      </c>
      <c r="K144" s="188">
        <f>IF('Datos de Indicador'!T147="No dato","x",ROUND(IF('Datos de Indicador'!T147&gt;K$302,10,IF('Datos de Indicador'!T147&lt;$K$301,0,10-(K$302-'Datos de Indicador'!T147)/(K$302-K$301)*10)),1))</f>
        <v>5.3</v>
      </c>
      <c r="L144" s="188">
        <f>IF('Datos de Indicador'!U147="No dato","x",ROUND(IF('Datos de Indicador'!U147&gt;L$302,10,IF('Datos de Indicador'!U147&lt;$L$301,0,10-(L$302-'Datos de Indicador'!U147)/(L$302-L$301)*10)),1))</f>
        <v>8.8000000000000007</v>
      </c>
      <c r="M144" s="189">
        <f t="shared" si="18"/>
        <v>7.4</v>
      </c>
      <c r="N144" s="189">
        <f>'Datos de Indicador'!AG147</f>
        <v>4</v>
      </c>
      <c r="O144" s="190">
        <f t="shared" si="19"/>
        <v>6.2</v>
      </c>
      <c r="P144" s="191">
        <f>IF('Datos de Indicador'!V147="No dato","x",IF('Datos de Indicador'!AY147="No dato","x", 'Datos de Indicador'!V147/'Datos de Indicador'!AY147))</f>
        <v>9.6637031310398139E-5</v>
      </c>
      <c r="Q144" s="188">
        <f t="shared" si="20"/>
        <v>0.1</v>
      </c>
      <c r="R144" s="264">
        <f>IF('Datos de Indicador'!V147="No dato","x",ROUND(IF('Datos de Indicador'!V147&gt;R$302,10,IF('Datos de Indicador'!V147&lt;$R$301,0,10-(R$302-'Datos de Indicador'!V147)/(R$302-R$301)*10)),1))</f>
        <v>0</v>
      </c>
      <c r="S144" s="189">
        <f t="shared" si="21"/>
        <v>0.1</v>
      </c>
      <c r="T144" s="188">
        <f>IF('Datos de Indicador'!W147="No dato","x",ROUND(IF('Datos de Indicador'!W147&gt;T$302,10,IF('Datos de Indicador'!W147&lt;$T$301,0,10-(T$302-'Datos de Indicador'!W147)/(T$302-T$301)*10)),1))</f>
        <v>7.5</v>
      </c>
      <c r="U144" s="188">
        <f>IF('Datos de Indicador'!X147="No dato","x",ROUND(IF('Datos de Indicador'!X147&gt;U$302,10,IF('Datos de Indicador'!X147&lt;$U$301,0,10-(U$302-'Datos de Indicador'!X147)/(U$302-U$301)*10)),1))</f>
        <v>2.2000000000000002</v>
      </c>
      <c r="V144" s="188">
        <f>IF('Datos de Indicador'!Y147="No dato","x",ROUND(IF('Datos de Indicador'!Y147&gt;V$302,10,IF('Datos de Indicador'!Y147&lt;$V$301,0,10-(V$302-'Datos de Indicador'!Y147)/(V$302-V$301)*10)),1))</f>
        <v>0.3</v>
      </c>
      <c r="W144" s="188">
        <f>IF('Datos de Indicador'!Z147="No dato","x",ROUND(IF('Datos de Indicador'!Z147&gt;W$302,10,IF('Datos de Indicador'!Z147&lt;$W$301,0,(W$302-'Datos de Indicador'!Z147)/(W$302-W$301)*10)),1))</f>
        <v>2.5</v>
      </c>
      <c r="X144" s="317">
        <f>IF('Datos de Indicador'!AA147="No dato","x",ROUND(IF('Datos de Indicador'!AA147&gt;X$302,10,IF('Datos de Indicador'!AA147&lt;$X$301,0,10-(X$302-'Datos de Indicador'!AA147)/(X$302-X$301)*10)),1))</f>
        <v>2.2000000000000002</v>
      </c>
      <c r="Y144" s="296">
        <f t="shared" si="23"/>
        <v>2.9</v>
      </c>
      <c r="Z144" s="192">
        <f t="shared" si="22"/>
        <v>1.6</v>
      </c>
      <c r="AB144" s="250"/>
      <c r="AC144" s="95"/>
      <c r="AD144" s="95"/>
    </row>
    <row r="145" spans="1:30">
      <c r="A145" s="48" t="s">
        <v>242</v>
      </c>
      <c r="B145" s="46" t="s">
        <v>248</v>
      </c>
      <c r="C145" s="160">
        <v>906</v>
      </c>
      <c r="D145" s="188">
        <f>IF('Datos de Indicador'!O148="No dato","x",ROUND(IF('Datos de Indicador'!O148&gt;D$302,0,IF('Datos de Indicador'!O148&lt;$D$301,10,(D$302-'Datos de Indicador'!O148)/(D$302-D$301)*10)),1))</f>
        <v>7.6</v>
      </c>
      <c r="E145" s="188">
        <f>IF('Datos de Indicador'!P148="No dato","x",ROUND(IF('Datos de Indicador'!P148&gt;E$302,10,IF('Datos de Indicador'!P148&lt;$E$301,0,10-(E$302-'Datos de Indicador'!P148)/(E$302-E$301)*10)),1))</f>
        <v>10</v>
      </c>
      <c r="F145" s="189">
        <f t="shared" si="16"/>
        <v>9.1</v>
      </c>
      <c r="G145" s="188">
        <f>IF('Datos de Indicador'!Q148="No dato","x",ROUND(IF('Datos de Indicador'!Q148&gt;G$302,0,IF('Datos de Indicador'!Q148&lt;$G$301,10,(G$302-'Datos de Indicador'!Q148)/(G$302-G$301)*10)),1))</f>
        <v>7.8</v>
      </c>
      <c r="H145" s="188">
        <f>IF('Datos de Indicador'!R148="No dato","x",ROUND(IF('Datos de Indicador'!R148&gt;H$302,10,IF('Datos de Indicador'!R148&lt;$E$301,0,10-(H$302-'Datos de Indicador'!R148)/(H$302-H$301)*10)),1))</f>
        <v>7.7</v>
      </c>
      <c r="I145" s="188">
        <f>IF('Datos de Indicador'!S148="No dato","x",ROUND(IF('Datos de Indicador'!S148&gt;I$302,10,IF('Datos de Indicador'!S148&lt;$I$301,0,10-(I$302-'Datos de Indicador'!S148)/(I$302-I$301)*10)),1))</f>
        <v>10</v>
      </c>
      <c r="J145" s="189">
        <f t="shared" si="17"/>
        <v>8.5</v>
      </c>
      <c r="K145" s="188">
        <f>IF('Datos de Indicador'!T148="No dato","x",ROUND(IF('Datos de Indicador'!T148&gt;K$302,10,IF('Datos de Indicador'!T148&lt;$K$301,0,10-(K$302-'Datos de Indicador'!T148)/(K$302-K$301)*10)),1))</f>
        <v>6.8</v>
      </c>
      <c r="L145" s="188">
        <f>IF('Datos de Indicador'!U148="No dato","x",ROUND(IF('Datos de Indicador'!U148&gt;L$302,10,IF('Datos de Indicador'!U148&lt;$L$301,0,10-(L$302-'Datos de Indicador'!U148)/(L$302-L$301)*10)),1))</f>
        <v>10</v>
      </c>
      <c r="M145" s="189">
        <f t="shared" si="18"/>
        <v>8.9</v>
      </c>
      <c r="N145" s="189">
        <f>'Datos de Indicador'!AG148</f>
        <v>4</v>
      </c>
      <c r="O145" s="190">
        <f t="shared" si="19"/>
        <v>7.6</v>
      </c>
      <c r="P145" s="191">
        <f>IF('Datos de Indicador'!V148="No dato","x",IF('Datos de Indicador'!AY148="No dato","x", 'Datos de Indicador'!V148/'Datos de Indicador'!AY148))</f>
        <v>3.4054146092286734E-4</v>
      </c>
      <c r="Q145" s="188">
        <f t="shared" si="20"/>
        <v>0.2</v>
      </c>
      <c r="R145" s="264">
        <f>IF('Datos de Indicador'!V148="No dato","x",ROUND(IF('Datos de Indicador'!V148&gt;R$302,10,IF('Datos de Indicador'!V148&lt;$R$301,0,10-(R$302-'Datos de Indicador'!V148)/(R$302-R$301)*10)),1))</f>
        <v>0</v>
      </c>
      <c r="S145" s="189">
        <f t="shared" si="21"/>
        <v>0.1</v>
      </c>
      <c r="T145" s="188">
        <f>IF('Datos de Indicador'!W148="No dato","x",ROUND(IF('Datos de Indicador'!W148&gt;T$302,10,IF('Datos de Indicador'!W148&lt;$T$301,0,10-(T$302-'Datos de Indicador'!W148)/(T$302-T$301)*10)),1))</f>
        <v>1.3</v>
      </c>
      <c r="U145" s="188">
        <f>IF('Datos de Indicador'!X148="No dato","x",ROUND(IF('Datos de Indicador'!X148&gt;U$302,10,IF('Datos de Indicador'!X148&lt;$U$301,0,10-(U$302-'Datos de Indicador'!X148)/(U$302-U$301)*10)),1))</f>
        <v>7</v>
      </c>
      <c r="V145" s="188">
        <f>IF('Datos de Indicador'!Y148="No dato","x",ROUND(IF('Datos de Indicador'!Y148&gt;V$302,10,IF('Datos de Indicador'!Y148&lt;$V$301,0,10-(V$302-'Datos de Indicador'!Y148)/(V$302-V$301)*10)),1))</f>
        <v>2.9</v>
      </c>
      <c r="W145" s="188">
        <f>IF('Datos de Indicador'!Z148="No dato","x",ROUND(IF('Datos de Indicador'!Z148&gt;W$302,10,IF('Datos de Indicador'!Z148&lt;$W$301,0,(W$302-'Datos de Indicador'!Z148)/(W$302-W$301)*10)),1))</f>
        <v>5</v>
      </c>
      <c r="X145" s="317">
        <f>IF('Datos de Indicador'!AA148="No dato","x",ROUND(IF('Datos de Indicador'!AA148&gt;X$302,10,IF('Datos de Indicador'!AA148&lt;$X$301,0,10-(X$302-'Datos de Indicador'!AA148)/(X$302-X$301)*10)),1))</f>
        <v>7</v>
      </c>
      <c r="Y145" s="296">
        <f t="shared" si="23"/>
        <v>4.5999999999999996</v>
      </c>
      <c r="Z145" s="192">
        <f t="shared" si="22"/>
        <v>2.6</v>
      </c>
      <c r="AB145" s="250"/>
      <c r="AC145" s="95"/>
      <c r="AD145" s="95"/>
    </row>
    <row r="146" spans="1:30">
      <c r="A146" s="48" t="s">
        <v>249</v>
      </c>
      <c r="B146" s="46" t="s">
        <v>250</v>
      </c>
      <c r="C146" s="160">
        <v>1001</v>
      </c>
      <c r="D146" s="188">
        <f>IF('Datos de Indicador'!O149="No dato","x",ROUND(IF('Datos de Indicador'!O149&gt;D$302,0,IF('Datos de Indicador'!O149&lt;$D$301,10,(D$302-'Datos de Indicador'!O149)/(D$302-D$301)*10)),1))</f>
        <v>4.9000000000000004</v>
      </c>
      <c r="E146" s="188">
        <f>IF('Datos de Indicador'!P149="No dato","x",ROUND(IF('Datos de Indicador'!P149&gt;E$302,10,IF('Datos de Indicador'!P149&lt;$E$301,0,10-(E$302-'Datos de Indicador'!P149)/(E$302-E$301)*10)),1))</f>
        <v>5.4</v>
      </c>
      <c r="F146" s="189">
        <f t="shared" si="16"/>
        <v>5.2</v>
      </c>
      <c r="G146" s="188">
        <f>IF('Datos de Indicador'!Q149="No dato","x",ROUND(IF('Datos de Indicador'!Q149&gt;G$302,0,IF('Datos de Indicador'!Q149&lt;$G$301,10,(G$302-'Datos de Indicador'!Q149)/(G$302-G$301)*10)),1))</f>
        <v>0</v>
      </c>
      <c r="H146" s="188">
        <f>IF('Datos de Indicador'!R149="No dato","x",ROUND(IF('Datos de Indicador'!R149&gt;H$302,10,IF('Datos de Indicador'!R149&lt;$E$301,0,10-(H$302-'Datos de Indicador'!R149)/(H$302-H$301)*10)),1))</f>
        <v>8.9</v>
      </c>
      <c r="I146" s="188">
        <f>IF('Datos de Indicador'!S149="No dato","x",ROUND(IF('Datos de Indicador'!S149&gt;I$302,10,IF('Datos de Indicador'!S149&lt;$I$301,0,10-(I$302-'Datos de Indicador'!S149)/(I$302-I$301)*10)),1))</f>
        <v>5.4</v>
      </c>
      <c r="J146" s="189">
        <f t="shared" si="17"/>
        <v>4.8</v>
      </c>
      <c r="K146" s="188">
        <f>IF('Datos de Indicador'!T149="No dato","x",ROUND(IF('Datos de Indicador'!T149&gt;K$302,10,IF('Datos de Indicador'!T149&lt;$K$301,0,10-(K$302-'Datos de Indicador'!T149)/(K$302-K$301)*10)),1))</f>
        <v>2.2000000000000002</v>
      </c>
      <c r="L146" s="188">
        <f>IF('Datos de Indicador'!U149="No dato","x",ROUND(IF('Datos de Indicador'!U149&gt;L$302,10,IF('Datos de Indicador'!U149&lt;$L$301,0,10-(L$302-'Datos de Indicador'!U149)/(L$302-L$301)*10)),1))</f>
        <v>7</v>
      </c>
      <c r="M146" s="189">
        <f t="shared" si="18"/>
        <v>5.0999999999999996</v>
      </c>
      <c r="N146" s="189">
        <f>'Datos de Indicador'!AG149</f>
        <v>10</v>
      </c>
      <c r="O146" s="190">
        <f t="shared" si="19"/>
        <v>6.3</v>
      </c>
      <c r="P146" s="191">
        <f>IF('Datos de Indicador'!V149="No dato","x",IF('Datos de Indicador'!AY149="No dato","x", 'Datos de Indicador'!V149/'Datos de Indicador'!AY149))</f>
        <v>3.1648012350443844E-2</v>
      </c>
      <c r="Q146" s="188">
        <f t="shared" si="20"/>
        <v>10</v>
      </c>
      <c r="R146" s="264">
        <f>IF('Datos de Indicador'!V149="No dato","x",ROUND(IF('Datos de Indicador'!V149&gt;R$302,10,IF('Datos de Indicador'!V149&lt;$R$301,0,10-(R$302-'Datos de Indicador'!V149)/(R$302-R$301)*10)),1))</f>
        <v>10</v>
      </c>
      <c r="S146" s="189">
        <f t="shared" si="21"/>
        <v>10</v>
      </c>
      <c r="T146" s="188">
        <f>IF('Datos de Indicador'!W149="No dato","x",ROUND(IF('Datos de Indicador'!W149&gt;T$302,10,IF('Datos de Indicador'!W149&lt;$T$301,0,10-(T$302-'Datos de Indicador'!W149)/(T$302-T$301)*10)),1))</f>
        <v>3.1</v>
      </c>
      <c r="U146" s="188">
        <f>IF('Datos de Indicador'!X149="No dato","x",ROUND(IF('Datos de Indicador'!X149&gt;U$302,10,IF('Datos de Indicador'!X149&lt;$U$301,0,10-(U$302-'Datos de Indicador'!X149)/(U$302-U$301)*10)),1))</f>
        <v>10</v>
      </c>
      <c r="V146" s="188">
        <f>IF('Datos de Indicador'!Y149="No dato","x",ROUND(IF('Datos de Indicador'!Y149&gt;V$302,10,IF('Datos de Indicador'!Y149&lt;$V$301,0,10-(V$302-'Datos de Indicador'!Y149)/(V$302-V$301)*10)),1))</f>
        <v>2.7</v>
      </c>
      <c r="W146" s="188">
        <f>IF('Datos de Indicador'!Z149="No dato","x",ROUND(IF('Datos de Indicador'!Z149&gt;W$302,10,IF('Datos de Indicador'!Z149&lt;$W$301,0,(W$302-'Datos de Indicador'!Z149)/(W$302-W$301)*10)),1))</f>
        <v>0</v>
      </c>
      <c r="X146" s="317">
        <f>IF('Datos de Indicador'!AA149="No dato","x",ROUND(IF('Datos de Indicador'!AA149&gt;X$302,10,IF('Datos de Indicador'!AA149&lt;$X$301,0,10-(X$302-'Datos de Indicador'!AA149)/(X$302-X$301)*10)),1))</f>
        <v>10</v>
      </c>
      <c r="Y146" s="296">
        <f t="shared" si="23"/>
        <v>5.2</v>
      </c>
      <c r="Z146" s="192">
        <f t="shared" si="22"/>
        <v>8.5</v>
      </c>
      <c r="AB146" s="250"/>
      <c r="AC146" s="95"/>
      <c r="AD146" s="95"/>
    </row>
    <row r="147" spans="1:30">
      <c r="A147" s="48" t="s">
        <v>249</v>
      </c>
      <c r="B147" s="46" t="s">
        <v>251</v>
      </c>
      <c r="C147" s="160">
        <v>1002</v>
      </c>
      <c r="D147" s="188">
        <f>IF('Datos de Indicador'!O150="No dato","x",ROUND(IF('Datos de Indicador'!O150&gt;D$302,0,IF('Datos de Indicador'!O150&lt;$D$301,10,(D$302-'Datos de Indicador'!O150)/(D$302-D$301)*10)),1))</f>
        <v>7.3</v>
      </c>
      <c r="E147" s="188">
        <f>IF('Datos de Indicador'!P150="No dato","x",ROUND(IF('Datos de Indicador'!P150&gt;E$302,10,IF('Datos de Indicador'!P150&lt;$E$301,0,10-(E$302-'Datos de Indicador'!P150)/(E$302-E$301)*10)),1))</f>
        <v>6.1</v>
      </c>
      <c r="F147" s="189">
        <f t="shared" si="16"/>
        <v>6.7</v>
      </c>
      <c r="G147" s="188">
        <f>IF('Datos de Indicador'!Q150="No dato","x",ROUND(IF('Datos de Indicador'!Q150&gt;G$302,0,IF('Datos de Indicador'!Q150&lt;$G$301,10,(G$302-'Datos de Indicador'!Q150)/(G$302-G$301)*10)),1))</f>
        <v>8.3000000000000007</v>
      </c>
      <c r="H147" s="188">
        <f>IF('Datos de Indicador'!R150="No dato","x",ROUND(IF('Datos de Indicador'!R150&gt;H$302,10,IF('Datos de Indicador'!R150&lt;$E$301,0,10-(H$302-'Datos de Indicador'!R150)/(H$302-H$301)*10)),1))</f>
        <v>9.6</v>
      </c>
      <c r="I147" s="188" t="str">
        <f>IF('Datos de Indicador'!S150="No dato","x",ROUND(IF('Datos de Indicador'!S150&gt;I$302,10,IF('Datos de Indicador'!S150&lt;$I$301,0,10-(I$302-'Datos de Indicador'!S150)/(I$302-I$301)*10)),1))</f>
        <v>x</v>
      </c>
      <c r="J147" s="189">
        <f t="shared" si="17"/>
        <v>9</v>
      </c>
      <c r="K147" s="188">
        <f>IF('Datos de Indicador'!T150="No dato","x",ROUND(IF('Datos de Indicador'!T150&gt;K$302,10,IF('Datos de Indicador'!T150&lt;$K$301,0,10-(K$302-'Datos de Indicador'!T150)/(K$302-K$301)*10)),1))</f>
        <v>6.6</v>
      </c>
      <c r="L147" s="188">
        <f>IF('Datos de Indicador'!U150="No dato","x",ROUND(IF('Datos de Indicador'!U150&gt;L$302,10,IF('Datos de Indicador'!U150&lt;$L$301,0,10-(L$302-'Datos de Indicador'!U150)/(L$302-L$301)*10)),1))</f>
        <v>8.1999999999999993</v>
      </c>
      <c r="M147" s="189">
        <f t="shared" si="18"/>
        <v>7.5</v>
      </c>
      <c r="N147" s="189">
        <f>'Datos de Indicador'!AG150</f>
        <v>4</v>
      </c>
      <c r="O147" s="190">
        <f t="shared" si="19"/>
        <v>6.8</v>
      </c>
      <c r="P147" s="191">
        <f>IF('Datos de Indicador'!V150="No dato","x",IF('Datos de Indicador'!AY150="No dato","x", 'Datos de Indicador'!V150/'Datos de Indicador'!AY150))</f>
        <v>8.3766608896591564E-3</v>
      </c>
      <c r="Q147" s="188">
        <f t="shared" si="20"/>
        <v>5.6</v>
      </c>
      <c r="R147" s="264">
        <f>IF('Datos de Indicador'!V150="No dato","x",ROUND(IF('Datos de Indicador'!V150&gt;R$302,10,IF('Datos de Indicador'!V150&lt;$R$301,0,10-(R$302-'Datos de Indicador'!V150)/(R$302-R$301)*10)),1))</f>
        <v>1.4</v>
      </c>
      <c r="S147" s="189">
        <f t="shared" si="21"/>
        <v>3.8</v>
      </c>
      <c r="T147" s="188">
        <f>IF('Datos de Indicador'!W150="No dato","x",ROUND(IF('Datos de Indicador'!W150&gt;T$302,10,IF('Datos de Indicador'!W150&lt;$T$301,0,10-(T$302-'Datos de Indicador'!W150)/(T$302-T$301)*10)),1))</f>
        <v>5</v>
      </c>
      <c r="U147" s="188">
        <f>IF('Datos de Indicador'!X150="No dato","x",ROUND(IF('Datos de Indicador'!X150&gt;U$302,10,IF('Datos de Indicador'!X150&lt;$U$301,0,10-(U$302-'Datos de Indicador'!X150)/(U$302-U$301)*10)),1))</f>
        <v>9.6999999999999993</v>
      </c>
      <c r="V147" s="188">
        <f>IF('Datos de Indicador'!Y150="No dato","x",ROUND(IF('Datos de Indicador'!Y150&gt;V$302,10,IF('Datos de Indicador'!Y150&lt;$V$301,0,10-(V$302-'Datos de Indicador'!Y150)/(V$302-V$301)*10)),1))</f>
        <v>5.3</v>
      </c>
      <c r="W147" s="188">
        <f>IF('Datos de Indicador'!Z150="No dato","x",ROUND(IF('Datos de Indicador'!Z150&gt;W$302,10,IF('Datos de Indicador'!Z150&lt;$W$301,0,(W$302-'Datos de Indicador'!Z150)/(W$302-W$301)*10)),1))</f>
        <v>7.5</v>
      </c>
      <c r="X147" s="317">
        <f>IF('Datos de Indicador'!AA150="No dato","x",ROUND(IF('Datos de Indicador'!AA150&gt;X$302,10,IF('Datos de Indicador'!AA150&lt;$X$301,0,10-(X$302-'Datos de Indicador'!AA150)/(X$302-X$301)*10)),1))</f>
        <v>6.6</v>
      </c>
      <c r="Y147" s="296">
        <f t="shared" si="23"/>
        <v>6.8</v>
      </c>
      <c r="Z147" s="192">
        <f t="shared" si="22"/>
        <v>5.5</v>
      </c>
      <c r="AB147" s="250"/>
      <c r="AC147" s="95"/>
      <c r="AD147" s="95"/>
    </row>
    <row r="148" spans="1:30">
      <c r="A148" s="48" t="s">
        <v>249</v>
      </c>
      <c r="B148" s="46" t="s">
        <v>252</v>
      </c>
      <c r="C148" s="160">
        <v>1003</v>
      </c>
      <c r="D148" s="188">
        <f>IF('Datos de Indicador'!O151="No dato","x",ROUND(IF('Datos de Indicador'!O151&gt;D$302,0,IF('Datos de Indicador'!O151&lt;$D$301,10,(D$302-'Datos de Indicador'!O151)/(D$302-D$301)*10)),1))</f>
        <v>7.7</v>
      </c>
      <c r="E148" s="188">
        <f>IF('Datos de Indicador'!P151="No dato","x",ROUND(IF('Datos de Indicador'!P151&gt;E$302,10,IF('Datos de Indicador'!P151&lt;$E$301,0,10-(E$302-'Datos de Indicador'!P151)/(E$302-E$301)*10)),1))</f>
        <v>8.9</v>
      </c>
      <c r="F148" s="189">
        <f t="shared" si="16"/>
        <v>8.4</v>
      </c>
      <c r="G148" s="188">
        <f>IF('Datos de Indicador'!Q151="No dato","x",ROUND(IF('Datos de Indicador'!Q151&gt;G$302,0,IF('Datos de Indicador'!Q151&lt;$G$301,10,(G$302-'Datos de Indicador'!Q151)/(G$302-G$301)*10)),1))</f>
        <v>8.8000000000000007</v>
      </c>
      <c r="H148" s="188">
        <f>IF('Datos de Indicador'!R151="No dato","x",ROUND(IF('Datos de Indicador'!R151&gt;H$302,10,IF('Datos de Indicador'!R151&lt;$E$301,0,10-(H$302-'Datos de Indicador'!R151)/(H$302-H$301)*10)),1))</f>
        <v>7.5</v>
      </c>
      <c r="I148" s="188" t="str">
        <f>IF('Datos de Indicador'!S151="No dato","x",ROUND(IF('Datos de Indicador'!S151&gt;I$302,10,IF('Datos de Indicador'!S151&lt;$I$301,0,10-(I$302-'Datos de Indicador'!S151)/(I$302-I$301)*10)),1))</f>
        <v>x</v>
      </c>
      <c r="J148" s="189">
        <f t="shared" si="17"/>
        <v>8.1999999999999993</v>
      </c>
      <c r="K148" s="188">
        <f>IF('Datos de Indicador'!T151="No dato","x",ROUND(IF('Datos de Indicador'!T151&gt;K$302,10,IF('Datos de Indicador'!T151&lt;$K$301,0,10-(K$302-'Datos de Indicador'!T151)/(K$302-K$301)*10)),1))</f>
        <v>7.7</v>
      </c>
      <c r="L148" s="188">
        <f>IF('Datos de Indicador'!U151="No dato","x",ROUND(IF('Datos de Indicador'!U151&gt;L$302,10,IF('Datos de Indicador'!U151&lt;$L$301,0,10-(L$302-'Datos de Indicador'!U151)/(L$302-L$301)*10)),1))</f>
        <v>8.6</v>
      </c>
      <c r="M148" s="189">
        <f t="shared" si="18"/>
        <v>8.1999999999999993</v>
      </c>
      <c r="N148" s="189">
        <f>'Datos de Indicador'!AG151</f>
        <v>4</v>
      </c>
      <c r="O148" s="190">
        <f t="shared" si="19"/>
        <v>7.2</v>
      </c>
      <c r="P148" s="191">
        <f>IF('Datos de Indicador'!V151="No dato","x",IF('Datos de Indicador'!AY151="No dato","x", 'Datos de Indicador'!V151/'Datos de Indicador'!AY151))</f>
        <v>1.0906355772846935E-2</v>
      </c>
      <c r="Q148" s="188">
        <f t="shared" si="20"/>
        <v>7.3</v>
      </c>
      <c r="R148" s="264">
        <f>IF('Datos de Indicador'!V151="No dato","x",ROUND(IF('Datos de Indicador'!V151&gt;R$302,10,IF('Datos de Indicador'!V151&lt;$R$301,0,10-(R$302-'Datos de Indicador'!V151)/(R$302-R$301)*10)),1))</f>
        <v>5.0999999999999996</v>
      </c>
      <c r="S148" s="189">
        <f t="shared" si="21"/>
        <v>6.3</v>
      </c>
      <c r="T148" s="188">
        <f>IF('Datos de Indicador'!W151="No dato","x",ROUND(IF('Datos de Indicador'!W151&gt;T$302,10,IF('Datos de Indicador'!W151&lt;$T$301,0,10-(T$302-'Datos de Indicador'!W151)/(T$302-T$301)*10)),1))</f>
        <v>4.5999999999999996</v>
      </c>
      <c r="U148" s="188">
        <f>IF('Datos de Indicador'!X151="No dato","x",ROUND(IF('Datos de Indicador'!X151&gt;U$302,10,IF('Datos de Indicador'!X151&lt;$U$301,0,10-(U$302-'Datos de Indicador'!X151)/(U$302-U$301)*10)),1))</f>
        <v>10</v>
      </c>
      <c r="V148" s="188">
        <f>IF('Datos de Indicador'!Y151="No dato","x",ROUND(IF('Datos de Indicador'!Y151&gt;V$302,10,IF('Datos de Indicador'!Y151&lt;$V$301,0,10-(V$302-'Datos de Indicador'!Y151)/(V$302-V$301)*10)),1))</f>
        <v>4.5</v>
      </c>
      <c r="W148" s="188">
        <f>IF('Datos de Indicador'!Z151="No dato","x",ROUND(IF('Datos de Indicador'!Z151&gt;W$302,10,IF('Datos de Indicador'!Z151&lt;$W$301,0,(W$302-'Datos de Indicador'!Z151)/(W$302-W$301)*10)),1))</f>
        <v>10</v>
      </c>
      <c r="X148" s="317">
        <f>IF('Datos de Indicador'!AA151="No dato","x",ROUND(IF('Datos de Indicador'!AA151&gt;X$302,10,IF('Datos de Indicador'!AA151&lt;$X$301,0,10-(X$302-'Datos de Indicador'!AA151)/(X$302-X$301)*10)),1))</f>
        <v>3.7</v>
      </c>
      <c r="Y148" s="296">
        <f t="shared" si="23"/>
        <v>6.6</v>
      </c>
      <c r="Z148" s="192">
        <f t="shared" si="22"/>
        <v>6.5</v>
      </c>
      <c r="AB148" s="250"/>
      <c r="AC148" s="95"/>
      <c r="AD148" s="95"/>
    </row>
    <row r="149" spans="1:30">
      <c r="A149" s="48" t="s">
        <v>249</v>
      </c>
      <c r="B149" s="46" t="s">
        <v>164</v>
      </c>
      <c r="C149" s="160">
        <v>1004</v>
      </c>
      <c r="D149" s="188">
        <f>IF('Datos de Indicador'!O152="No dato","x",ROUND(IF('Datos de Indicador'!O152&gt;D$302,0,IF('Datos de Indicador'!O152&lt;$D$301,10,(D$302-'Datos de Indicador'!O152)/(D$302-D$301)*10)),1))</f>
        <v>7.6</v>
      </c>
      <c r="E149" s="188">
        <f>IF('Datos de Indicador'!P152="No dato","x",ROUND(IF('Datos de Indicador'!P152&gt;E$302,10,IF('Datos de Indicador'!P152&lt;$E$301,0,10-(E$302-'Datos de Indicador'!P152)/(E$302-E$301)*10)),1))</f>
        <v>7.6</v>
      </c>
      <c r="F149" s="189">
        <f t="shared" si="16"/>
        <v>7.6</v>
      </c>
      <c r="G149" s="188">
        <f>IF('Datos de Indicador'!Q152="No dato","x",ROUND(IF('Datos de Indicador'!Q152&gt;G$302,0,IF('Datos de Indicador'!Q152&lt;$G$301,10,(G$302-'Datos de Indicador'!Q152)/(G$302-G$301)*10)),1))</f>
        <v>8.5</v>
      </c>
      <c r="H149" s="188">
        <f>IF('Datos de Indicador'!R152="No dato","x",ROUND(IF('Datos de Indicador'!R152&gt;H$302,10,IF('Datos de Indicador'!R152&lt;$E$301,0,10-(H$302-'Datos de Indicador'!R152)/(H$302-H$301)*10)),1))</f>
        <v>7.1</v>
      </c>
      <c r="I149" s="188">
        <f>IF('Datos de Indicador'!S152="No dato","x",ROUND(IF('Datos de Indicador'!S152&gt;I$302,10,IF('Datos de Indicador'!S152&lt;$I$301,0,10-(I$302-'Datos de Indicador'!S152)/(I$302-I$301)*10)),1))</f>
        <v>10</v>
      </c>
      <c r="J149" s="189">
        <f t="shared" si="17"/>
        <v>8.5</v>
      </c>
      <c r="K149" s="188">
        <f>IF('Datos de Indicador'!T152="No dato","x",ROUND(IF('Datos de Indicador'!T152&gt;K$302,10,IF('Datos de Indicador'!T152&lt;$K$301,0,10-(K$302-'Datos de Indicador'!T152)/(K$302-K$301)*10)),1))</f>
        <v>6.6</v>
      </c>
      <c r="L149" s="188">
        <f>IF('Datos de Indicador'!U152="No dato","x",ROUND(IF('Datos de Indicador'!U152&gt;L$302,10,IF('Datos de Indicador'!U152&lt;$L$301,0,10-(L$302-'Datos de Indicador'!U152)/(L$302-L$301)*10)),1))</f>
        <v>8.4</v>
      </c>
      <c r="M149" s="189">
        <f t="shared" si="18"/>
        <v>7.6</v>
      </c>
      <c r="N149" s="189">
        <f>'Datos de Indicador'!AG152</f>
        <v>4</v>
      </c>
      <c r="O149" s="190">
        <f t="shared" si="19"/>
        <v>6.9</v>
      </c>
      <c r="P149" s="191">
        <f>IF('Datos de Indicador'!V152="No dato","x",IF('Datos de Indicador'!AY152="No dato","x", 'Datos de Indicador'!V152/'Datos de Indicador'!AY152))</f>
        <v>1.2043549474901242E-2</v>
      </c>
      <c r="Q149" s="188">
        <f t="shared" si="20"/>
        <v>8</v>
      </c>
      <c r="R149" s="264">
        <f>IF('Datos de Indicador'!V152="No dato","x",ROUND(IF('Datos de Indicador'!V152&gt;R$302,10,IF('Datos de Indicador'!V152&lt;$R$301,0,10-(R$302-'Datos de Indicador'!V152)/(R$302-R$301)*10)),1))</f>
        <v>3.1</v>
      </c>
      <c r="S149" s="189">
        <f t="shared" si="21"/>
        <v>6.1</v>
      </c>
      <c r="T149" s="188">
        <f>IF('Datos de Indicador'!W152="No dato","x",ROUND(IF('Datos de Indicador'!W152&gt;T$302,10,IF('Datos de Indicador'!W152&lt;$T$301,0,10-(T$302-'Datos de Indicador'!W152)/(T$302-T$301)*10)),1))</f>
        <v>5.0999999999999996</v>
      </c>
      <c r="U149" s="188">
        <f>IF('Datos de Indicador'!X152="No dato","x",ROUND(IF('Datos de Indicador'!X152&gt;U$302,10,IF('Datos de Indicador'!X152&lt;$U$301,0,10-(U$302-'Datos de Indicador'!X152)/(U$302-U$301)*10)),1))</f>
        <v>10</v>
      </c>
      <c r="V149" s="188">
        <f>IF('Datos de Indicador'!Y152="No dato","x",ROUND(IF('Datos de Indicador'!Y152&gt;V$302,10,IF('Datos de Indicador'!Y152&lt;$V$301,0,10-(V$302-'Datos de Indicador'!Y152)/(V$302-V$301)*10)),1))</f>
        <v>2.7</v>
      </c>
      <c r="W149" s="188">
        <f>IF('Datos de Indicador'!Z152="No dato","x",ROUND(IF('Datos de Indicador'!Z152&gt;W$302,10,IF('Datos de Indicador'!Z152&lt;$W$301,0,(W$302-'Datos de Indicador'!Z152)/(W$302-W$301)*10)),1))</f>
        <v>7.5</v>
      </c>
      <c r="X149" s="317">
        <f>IF('Datos de Indicador'!AA152="No dato","x",ROUND(IF('Datos de Indicador'!AA152&gt;X$302,10,IF('Datos de Indicador'!AA152&lt;$X$301,0,10-(X$302-'Datos de Indicador'!AA152)/(X$302-X$301)*10)),1))</f>
        <v>6.5</v>
      </c>
      <c r="Y149" s="296">
        <f t="shared" si="23"/>
        <v>6.4</v>
      </c>
      <c r="Z149" s="192">
        <f t="shared" si="22"/>
        <v>6.3</v>
      </c>
      <c r="AB149" s="250"/>
      <c r="AC149" s="95"/>
      <c r="AD149" s="95"/>
    </row>
    <row r="150" spans="1:30">
      <c r="A150" s="48" t="s">
        <v>249</v>
      </c>
      <c r="B150" s="46" t="s">
        <v>168</v>
      </c>
      <c r="C150" s="160">
        <v>1005</v>
      </c>
      <c r="D150" s="188">
        <f>IF('Datos de Indicador'!O153="No dato","x",ROUND(IF('Datos de Indicador'!O153&gt;D$302,0,IF('Datos de Indicador'!O153&lt;$D$301,10,(D$302-'Datos de Indicador'!O153)/(D$302-D$301)*10)),1))</f>
        <v>8.5</v>
      </c>
      <c r="E150" s="188">
        <f>IF('Datos de Indicador'!P153="No dato","x",ROUND(IF('Datos de Indicador'!P153&gt;E$302,10,IF('Datos de Indicador'!P153&lt;$E$301,0,10-(E$302-'Datos de Indicador'!P153)/(E$302-E$301)*10)),1))</f>
        <v>9.1</v>
      </c>
      <c r="F150" s="189">
        <f t="shared" si="16"/>
        <v>8.8000000000000007</v>
      </c>
      <c r="G150" s="188">
        <f>IF('Datos de Indicador'!Q153="No dato","x",ROUND(IF('Datos de Indicador'!Q153&gt;G$302,0,IF('Datos de Indicador'!Q153&lt;$G$301,10,(G$302-'Datos de Indicador'!Q153)/(G$302-G$301)*10)),1))</f>
        <v>9.3000000000000007</v>
      </c>
      <c r="H150" s="188">
        <f>IF('Datos de Indicador'!R153="No dato","x",ROUND(IF('Datos de Indicador'!R153&gt;H$302,10,IF('Datos de Indicador'!R153&lt;$E$301,0,10-(H$302-'Datos de Indicador'!R153)/(H$302-H$301)*10)),1))</f>
        <v>4.5</v>
      </c>
      <c r="I150" s="188" t="str">
        <f>IF('Datos de Indicador'!S153="No dato","x",ROUND(IF('Datos de Indicador'!S153&gt;I$302,10,IF('Datos de Indicador'!S153&lt;$I$301,0,10-(I$302-'Datos de Indicador'!S153)/(I$302-I$301)*10)),1))</f>
        <v>x</v>
      </c>
      <c r="J150" s="189">
        <f t="shared" si="17"/>
        <v>6.9</v>
      </c>
      <c r="K150" s="188">
        <f>IF('Datos de Indicador'!T153="No dato","x",ROUND(IF('Datos de Indicador'!T153&gt;K$302,10,IF('Datos de Indicador'!T153&lt;$K$301,0,10-(K$302-'Datos de Indicador'!T153)/(K$302-K$301)*10)),1))</f>
        <v>7.1</v>
      </c>
      <c r="L150" s="188">
        <f>IF('Datos de Indicador'!U153="No dato","x",ROUND(IF('Datos de Indicador'!U153&gt;L$302,10,IF('Datos de Indicador'!U153&lt;$L$301,0,10-(L$302-'Datos de Indicador'!U153)/(L$302-L$301)*10)),1))</f>
        <v>7.8</v>
      </c>
      <c r="M150" s="189">
        <f t="shared" si="18"/>
        <v>7.5</v>
      </c>
      <c r="N150" s="189">
        <f>'Datos de Indicador'!AG153</f>
        <v>4</v>
      </c>
      <c r="O150" s="190">
        <f t="shared" si="19"/>
        <v>6.8</v>
      </c>
      <c r="P150" s="191">
        <f>IF('Datos de Indicador'!V153="No dato","x",IF('Datos de Indicador'!AY153="No dato","x", 'Datos de Indicador'!V153/'Datos de Indicador'!AY153))</f>
        <v>9.2013249907986754E-4</v>
      </c>
      <c r="Q150" s="188">
        <f t="shared" si="20"/>
        <v>0.6</v>
      </c>
      <c r="R150" s="264">
        <f>IF('Datos de Indicador'!V153="No dato","x",ROUND(IF('Datos de Indicador'!V153&gt;R$302,10,IF('Datos de Indicador'!V153&lt;$R$301,0,10-(R$302-'Datos de Indicador'!V153)/(R$302-R$301)*10)),1))</f>
        <v>0.1</v>
      </c>
      <c r="S150" s="189">
        <f t="shared" si="21"/>
        <v>0.4</v>
      </c>
      <c r="T150" s="188">
        <f>IF('Datos de Indicador'!W153="No dato","x",ROUND(IF('Datos de Indicador'!W153&gt;T$302,10,IF('Datos de Indicador'!W153&lt;$T$301,0,10-(T$302-'Datos de Indicador'!W153)/(T$302-T$301)*10)),1))</f>
        <v>2.2000000000000002</v>
      </c>
      <c r="U150" s="188">
        <f>IF('Datos de Indicador'!X153="No dato","x",ROUND(IF('Datos de Indicador'!X153&gt;U$302,10,IF('Datos de Indicador'!X153&lt;$U$301,0,10-(U$302-'Datos de Indicador'!X153)/(U$302-U$301)*10)),1))</f>
        <v>10</v>
      </c>
      <c r="V150" s="188">
        <f>IF('Datos de Indicador'!Y153="No dato","x",ROUND(IF('Datos de Indicador'!Y153&gt;V$302,10,IF('Datos de Indicador'!Y153&lt;$V$301,0,10-(V$302-'Datos de Indicador'!Y153)/(V$302-V$301)*10)),1))</f>
        <v>0.9</v>
      </c>
      <c r="W150" s="188">
        <f>IF('Datos de Indicador'!Z153="No dato","x",ROUND(IF('Datos de Indicador'!Z153&gt;W$302,10,IF('Datos de Indicador'!Z153&lt;$W$301,0,(W$302-'Datos de Indicador'!Z153)/(W$302-W$301)*10)),1))</f>
        <v>10</v>
      </c>
      <c r="X150" s="317">
        <f>IF('Datos de Indicador'!AA153="No dato","x",ROUND(IF('Datos de Indicador'!AA153&gt;X$302,10,IF('Datos de Indicador'!AA153&lt;$X$301,0,10-(X$302-'Datos de Indicador'!AA153)/(X$302-X$301)*10)),1))</f>
        <v>9.6</v>
      </c>
      <c r="Y150" s="296">
        <f t="shared" si="23"/>
        <v>6.5</v>
      </c>
      <c r="Z150" s="192">
        <f t="shared" si="22"/>
        <v>4.0999999999999996</v>
      </c>
      <c r="AB150" s="250"/>
      <c r="AC150" s="95"/>
      <c r="AD150" s="95"/>
    </row>
    <row r="151" spans="1:30">
      <c r="A151" s="48" t="s">
        <v>249</v>
      </c>
      <c r="B151" s="46" t="s">
        <v>249</v>
      </c>
      <c r="C151" s="160">
        <v>1006</v>
      </c>
      <c r="D151" s="188">
        <f>IF('Datos de Indicador'!O154="No dato","x",ROUND(IF('Datos de Indicador'!O154&gt;D$302,0,IF('Datos de Indicador'!O154&lt;$D$301,10,(D$302-'Datos de Indicador'!O154)/(D$302-D$301)*10)),1))</f>
        <v>6.6</v>
      </c>
      <c r="E151" s="188">
        <f>IF('Datos de Indicador'!P154="No dato","x",ROUND(IF('Datos de Indicador'!P154&gt;E$302,10,IF('Datos de Indicador'!P154&lt;$E$301,0,10-(E$302-'Datos de Indicador'!P154)/(E$302-E$301)*10)),1))</f>
        <v>7.2</v>
      </c>
      <c r="F151" s="189">
        <f t="shared" si="16"/>
        <v>6.9</v>
      </c>
      <c r="G151" s="188">
        <f>IF('Datos de Indicador'!Q154="No dato","x",ROUND(IF('Datos de Indicador'!Q154&gt;G$302,0,IF('Datos de Indicador'!Q154&lt;$G$301,10,(G$302-'Datos de Indicador'!Q154)/(G$302-G$301)*10)),1))</f>
        <v>3</v>
      </c>
      <c r="H151" s="188">
        <f>IF('Datos de Indicador'!R154="No dato","x",ROUND(IF('Datos de Indicador'!R154&gt;H$302,10,IF('Datos de Indicador'!R154&lt;$E$301,0,10-(H$302-'Datos de Indicador'!R154)/(H$302-H$301)*10)),1))</f>
        <v>7.5</v>
      </c>
      <c r="I151" s="188">
        <f>IF('Datos de Indicador'!S154="No dato","x",ROUND(IF('Datos de Indicador'!S154&gt;I$302,10,IF('Datos de Indicador'!S154&lt;$I$301,0,10-(I$302-'Datos de Indicador'!S154)/(I$302-I$301)*10)),1))</f>
        <v>6.6</v>
      </c>
      <c r="J151" s="189">
        <f t="shared" si="17"/>
        <v>5.7</v>
      </c>
      <c r="K151" s="188">
        <f>IF('Datos de Indicador'!T154="No dato","x",ROUND(IF('Datos de Indicador'!T154&gt;K$302,10,IF('Datos de Indicador'!T154&lt;$K$301,0,10-(K$302-'Datos de Indicador'!T154)/(K$302-K$301)*10)),1))</f>
        <v>7.1</v>
      </c>
      <c r="L151" s="188">
        <f>IF('Datos de Indicador'!U154="No dato","x",ROUND(IF('Datos de Indicador'!U154&gt;L$302,10,IF('Datos de Indicador'!U154&lt;$L$301,0,10-(L$302-'Datos de Indicador'!U154)/(L$302-L$301)*10)),1))</f>
        <v>6.9</v>
      </c>
      <c r="M151" s="189">
        <f t="shared" si="18"/>
        <v>7</v>
      </c>
      <c r="N151" s="189">
        <f>'Datos de Indicador'!AG154</f>
        <v>10</v>
      </c>
      <c r="O151" s="190">
        <f t="shared" si="19"/>
        <v>7.4</v>
      </c>
      <c r="P151" s="191">
        <f>IF('Datos de Indicador'!V154="No dato","x",IF('Datos de Indicador'!AY154="No dato","x", 'Datos de Indicador'!V154/'Datos de Indicador'!AY154))</f>
        <v>1.3274923669188902E-3</v>
      </c>
      <c r="Q151" s="188">
        <f t="shared" si="20"/>
        <v>0.9</v>
      </c>
      <c r="R151" s="264">
        <f>IF('Datos de Indicador'!V154="No dato","x",ROUND(IF('Datos de Indicador'!V154&gt;R$302,10,IF('Datos de Indicador'!V154&lt;$R$301,0,10-(R$302-'Datos de Indicador'!V154)/(R$302-R$301)*10)),1))</f>
        <v>2</v>
      </c>
      <c r="S151" s="189">
        <f t="shared" si="21"/>
        <v>1.5</v>
      </c>
      <c r="T151" s="188">
        <f>IF('Datos de Indicador'!W154="No dato","x",ROUND(IF('Datos de Indicador'!W154&gt;T$302,10,IF('Datos de Indicador'!W154&lt;$T$301,0,10-(T$302-'Datos de Indicador'!W154)/(T$302-T$301)*10)),1))</f>
        <v>4.5999999999999996</v>
      </c>
      <c r="U151" s="188">
        <f>IF('Datos de Indicador'!X154="No dato","x",ROUND(IF('Datos de Indicador'!X154&gt;U$302,10,IF('Datos de Indicador'!X154&lt;$U$301,0,10-(U$302-'Datos de Indicador'!X154)/(U$302-U$301)*10)),1))</f>
        <v>10</v>
      </c>
      <c r="V151" s="188">
        <f>IF('Datos de Indicador'!Y154="No dato","x",ROUND(IF('Datos de Indicador'!Y154&gt;V$302,10,IF('Datos de Indicador'!Y154&lt;$V$301,0,10-(V$302-'Datos de Indicador'!Y154)/(V$302-V$301)*10)),1))</f>
        <v>10</v>
      </c>
      <c r="W151" s="188">
        <f>IF('Datos de Indicador'!Z154="No dato","x",ROUND(IF('Datos de Indicador'!Z154&gt;W$302,10,IF('Datos de Indicador'!Z154&lt;$W$301,0,(W$302-'Datos de Indicador'!Z154)/(W$302-W$301)*10)),1))</f>
        <v>10</v>
      </c>
      <c r="X151" s="317">
        <f>IF('Datos de Indicador'!AA154="No dato","x",ROUND(IF('Datos de Indicador'!AA154&gt;X$302,10,IF('Datos de Indicador'!AA154&lt;$X$301,0,10-(X$302-'Datos de Indicador'!AA154)/(X$302-X$301)*10)),1))</f>
        <v>10</v>
      </c>
      <c r="Y151" s="296">
        <f t="shared" si="23"/>
        <v>8.9</v>
      </c>
      <c r="Z151" s="192">
        <f t="shared" si="22"/>
        <v>6.5</v>
      </c>
      <c r="AB151" s="250"/>
      <c r="AC151" s="95"/>
      <c r="AD151" s="95"/>
    </row>
    <row r="152" spans="1:30">
      <c r="A152" s="48" t="s">
        <v>249</v>
      </c>
      <c r="B152" s="46" t="s">
        <v>253</v>
      </c>
      <c r="C152" s="160">
        <v>1007</v>
      </c>
      <c r="D152" s="188">
        <f>IF('Datos de Indicador'!O155="No dato","x",ROUND(IF('Datos de Indicador'!O155&gt;D$302,0,IF('Datos de Indicador'!O155&lt;$D$301,10,(D$302-'Datos de Indicador'!O155)/(D$302-D$301)*10)),1))</f>
        <v>7</v>
      </c>
      <c r="E152" s="188">
        <f>IF('Datos de Indicador'!P155="No dato","x",ROUND(IF('Datos de Indicador'!P155&gt;E$302,10,IF('Datos de Indicador'!P155&lt;$E$301,0,10-(E$302-'Datos de Indicador'!P155)/(E$302-E$301)*10)),1))</f>
        <v>6.5</v>
      </c>
      <c r="F152" s="189">
        <f t="shared" si="16"/>
        <v>6.8</v>
      </c>
      <c r="G152" s="188">
        <f>IF('Datos de Indicador'!Q155="No dato","x",ROUND(IF('Datos de Indicador'!Q155&gt;G$302,0,IF('Datos de Indicador'!Q155&lt;$G$301,10,(G$302-'Datos de Indicador'!Q155)/(G$302-G$301)*10)),1))</f>
        <v>7.2</v>
      </c>
      <c r="H152" s="188">
        <f>IF('Datos de Indicador'!R155="No dato","x",ROUND(IF('Datos de Indicador'!R155&gt;H$302,10,IF('Datos de Indicador'!R155&lt;$E$301,0,10-(H$302-'Datos de Indicador'!R155)/(H$302-H$301)*10)),1))</f>
        <v>7</v>
      </c>
      <c r="I152" s="188">
        <f>IF('Datos de Indicador'!S155="No dato","x",ROUND(IF('Datos de Indicador'!S155&gt;I$302,10,IF('Datos de Indicador'!S155&lt;$I$301,0,10-(I$302-'Datos de Indicador'!S155)/(I$302-I$301)*10)),1))</f>
        <v>6.3</v>
      </c>
      <c r="J152" s="189">
        <f t="shared" si="17"/>
        <v>6.8</v>
      </c>
      <c r="K152" s="188">
        <f>IF('Datos de Indicador'!T155="No dato","x",ROUND(IF('Datos de Indicador'!T155&gt;K$302,10,IF('Datos de Indicador'!T155&lt;$K$301,0,10-(K$302-'Datos de Indicador'!T155)/(K$302-K$301)*10)),1))</f>
        <v>5.0999999999999996</v>
      </c>
      <c r="L152" s="188">
        <f>IF('Datos de Indicador'!U155="No dato","x",ROUND(IF('Datos de Indicador'!U155&gt;L$302,10,IF('Datos de Indicador'!U155&lt;$L$301,0,10-(L$302-'Datos de Indicador'!U155)/(L$302-L$301)*10)),1))</f>
        <v>7.6</v>
      </c>
      <c r="M152" s="189">
        <f t="shared" si="18"/>
        <v>6.5</v>
      </c>
      <c r="N152" s="189">
        <f>'Datos de Indicador'!AG155</f>
        <v>10</v>
      </c>
      <c r="O152" s="190">
        <f t="shared" si="19"/>
        <v>7.5</v>
      </c>
      <c r="P152" s="191">
        <f>IF('Datos de Indicador'!V155="No dato","x",IF('Datos de Indicador'!AY155="No dato","x", 'Datos de Indicador'!V155/'Datos de Indicador'!AY155))</f>
        <v>5.3868918963854619E-3</v>
      </c>
      <c r="Q152" s="188">
        <f t="shared" si="20"/>
        <v>3.6</v>
      </c>
      <c r="R152" s="264">
        <f>IF('Datos de Indicador'!V155="No dato","x",ROUND(IF('Datos de Indicador'!V155&gt;R$302,10,IF('Datos de Indicador'!V155&lt;$R$301,0,10-(R$302-'Datos de Indicador'!V155)/(R$302-R$301)*10)),1))</f>
        <v>4</v>
      </c>
      <c r="S152" s="189">
        <f t="shared" si="21"/>
        <v>3.8</v>
      </c>
      <c r="T152" s="188">
        <f>IF('Datos de Indicador'!W155="No dato","x",ROUND(IF('Datos de Indicador'!W155&gt;T$302,10,IF('Datos de Indicador'!W155&lt;$T$301,0,10-(T$302-'Datos de Indicador'!W155)/(T$302-T$301)*10)),1))</f>
        <v>4.3</v>
      </c>
      <c r="U152" s="188">
        <f>IF('Datos de Indicador'!X155="No dato","x",ROUND(IF('Datos de Indicador'!X155&gt;U$302,10,IF('Datos de Indicador'!X155&lt;$U$301,0,10-(U$302-'Datos de Indicador'!X155)/(U$302-U$301)*10)),1))</f>
        <v>10</v>
      </c>
      <c r="V152" s="188">
        <f>IF('Datos de Indicador'!Y155="No dato","x",ROUND(IF('Datos de Indicador'!Y155&gt;V$302,10,IF('Datos de Indicador'!Y155&lt;$V$301,0,10-(V$302-'Datos de Indicador'!Y155)/(V$302-V$301)*10)),1))</f>
        <v>3.3</v>
      </c>
      <c r="W152" s="188">
        <f>IF('Datos de Indicador'!Z155="No dato","x",ROUND(IF('Datos de Indicador'!Z155&gt;W$302,10,IF('Datos de Indicador'!Z155&lt;$W$301,0,(W$302-'Datos de Indicador'!Z155)/(W$302-W$301)*10)),1))</f>
        <v>5</v>
      </c>
      <c r="X152" s="317">
        <f>IF('Datos de Indicador'!AA155="No dato","x",ROUND(IF('Datos de Indicador'!AA155&gt;X$302,10,IF('Datos de Indicador'!AA155&lt;$X$301,0,10-(X$302-'Datos de Indicador'!AA155)/(X$302-X$301)*10)),1))</f>
        <v>10</v>
      </c>
      <c r="Y152" s="296">
        <f t="shared" si="23"/>
        <v>6.5</v>
      </c>
      <c r="Z152" s="192">
        <f t="shared" si="22"/>
        <v>5.3</v>
      </c>
      <c r="AB152" s="250"/>
      <c r="AC152" s="95"/>
      <c r="AD152" s="95"/>
    </row>
    <row r="153" spans="1:30">
      <c r="A153" s="48" t="s">
        <v>249</v>
      </c>
      <c r="B153" s="46" t="s">
        <v>254</v>
      </c>
      <c r="C153" s="160">
        <v>1008</v>
      </c>
      <c r="D153" s="188">
        <f>IF('Datos de Indicador'!O156="No dato","x",ROUND(IF('Datos de Indicador'!O156&gt;D$302,0,IF('Datos de Indicador'!O156&lt;$D$301,10,(D$302-'Datos de Indicador'!O156)/(D$302-D$301)*10)),1))</f>
        <v>7.6</v>
      </c>
      <c r="E153" s="188">
        <f>IF('Datos de Indicador'!P156="No dato","x",ROUND(IF('Datos de Indicador'!P156&gt;E$302,10,IF('Datos de Indicador'!P156&lt;$E$301,0,10-(E$302-'Datos de Indicador'!P156)/(E$302-E$301)*10)),1))</f>
        <v>8.1</v>
      </c>
      <c r="F153" s="189">
        <f t="shared" si="16"/>
        <v>7.9</v>
      </c>
      <c r="G153" s="188">
        <f>IF('Datos de Indicador'!Q156="No dato","x",ROUND(IF('Datos de Indicador'!Q156&gt;G$302,0,IF('Datos de Indicador'!Q156&lt;$G$301,10,(G$302-'Datos de Indicador'!Q156)/(G$302-G$301)*10)),1))</f>
        <v>7</v>
      </c>
      <c r="H153" s="188">
        <f>IF('Datos de Indicador'!R156="No dato","x",ROUND(IF('Datos de Indicador'!R156&gt;H$302,10,IF('Datos de Indicador'!R156&lt;$E$301,0,10-(H$302-'Datos de Indicador'!R156)/(H$302-H$301)*10)),1))</f>
        <v>7.4</v>
      </c>
      <c r="I153" s="188" t="str">
        <f>IF('Datos de Indicador'!S156="No dato","x",ROUND(IF('Datos de Indicador'!S156&gt;I$302,10,IF('Datos de Indicador'!S156&lt;$I$301,0,10-(I$302-'Datos de Indicador'!S156)/(I$302-I$301)*10)),1))</f>
        <v>x</v>
      </c>
      <c r="J153" s="189">
        <f t="shared" si="17"/>
        <v>7.2</v>
      </c>
      <c r="K153" s="188">
        <f>IF('Datos de Indicador'!T156="No dato","x",ROUND(IF('Datos de Indicador'!T156&gt;K$302,10,IF('Datos de Indicador'!T156&lt;$K$301,0,10-(K$302-'Datos de Indicador'!T156)/(K$302-K$301)*10)),1))</f>
        <v>5.0999999999999996</v>
      </c>
      <c r="L153" s="188">
        <f>IF('Datos de Indicador'!U156="No dato","x",ROUND(IF('Datos de Indicador'!U156&gt;L$302,10,IF('Datos de Indicador'!U156&lt;$L$301,0,10-(L$302-'Datos de Indicador'!U156)/(L$302-L$301)*10)),1))</f>
        <v>8.4</v>
      </c>
      <c r="M153" s="189">
        <f t="shared" si="18"/>
        <v>7.1</v>
      </c>
      <c r="N153" s="189">
        <f>'Datos de Indicador'!AG156</f>
        <v>4</v>
      </c>
      <c r="O153" s="190">
        <f t="shared" si="19"/>
        <v>6.6</v>
      </c>
      <c r="P153" s="191">
        <f>IF('Datos de Indicador'!V156="No dato","x",IF('Datos de Indicador'!AY156="No dato","x", 'Datos de Indicador'!V156/'Datos de Indicador'!AY156))</f>
        <v>1.0628674807779286E-2</v>
      </c>
      <c r="Q153" s="188">
        <f t="shared" si="20"/>
        <v>7.1</v>
      </c>
      <c r="R153" s="264">
        <f>IF('Datos de Indicador'!V156="No dato","x",ROUND(IF('Datos de Indicador'!V156&gt;R$302,10,IF('Datos de Indicador'!V156&lt;$R$301,0,10-(R$302-'Datos de Indicador'!V156)/(R$302-R$301)*10)),1))</f>
        <v>1.2</v>
      </c>
      <c r="S153" s="189">
        <f t="shared" si="21"/>
        <v>4.8</v>
      </c>
      <c r="T153" s="188">
        <f>IF('Datos de Indicador'!W156="No dato","x",ROUND(IF('Datos de Indicador'!W156&gt;T$302,10,IF('Datos de Indicador'!W156&lt;$T$301,0,10-(T$302-'Datos de Indicador'!W156)/(T$302-T$301)*10)),1))</f>
        <v>4.2</v>
      </c>
      <c r="U153" s="188">
        <f>IF('Datos de Indicador'!X156="No dato","x",ROUND(IF('Datos de Indicador'!X156&gt;U$302,10,IF('Datos de Indicador'!X156&lt;$U$301,0,10-(U$302-'Datos de Indicador'!X156)/(U$302-U$301)*10)),1))</f>
        <v>8.6999999999999993</v>
      </c>
      <c r="V153" s="188">
        <f>IF('Datos de Indicador'!Y156="No dato","x",ROUND(IF('Datos de Indicador'!Y156&gt;V$302,10,IF('Datos de Indicador'!Y156&lt;$V$301,0,10-(V$302-'Datos de Indicador'!Y156)/(V$302-V$301)*10)),1))</f>
        <v>1.8</v>
      </c>
      <c r="W153" s="188">
        <f>IF('Datos de Indicador'!Z156="No dato","x",ROUND(IF('Datos de Indicador'!Z156&gt;W$302,10,IF('Datos de Indicador'!Z156&lt;$W$301,0,(W$302-'Datos de Indicador'!Z156)/(W$302-W$301)*10)),1))</f>
        <v>5</v>
      </c>
      <c r="X153" s="317">
        <f>IF('Datos de Indicador'!AA156="No dato","x",ROUND(IF('Datos de Indicador'!AA156&gt;X$302,10,IF('Datos de Indicador'!AA156&lt;$X$301,0,10-(X$302-'Datos de Indicador'!AA156)/(X$302-X$301)*10)),1))</f>
        <v>10</v>
      </c>
      <c r="Y153" s="296">
        <f t="shared" si="23"/>
        <v>5.9</v>
      </c>
      <c r="Z153" s="192">
        <f t="shared" si="22"/>
        <v>5.4</v>
      </c>
      <c r="AB153" s="250"/>
      <c r="AC153" s="95"/>
      <c r="AD153" s="95"/>
    </row>
    <row r="154" spans="1:30">
      <c r="A154" s="48" t="s">
        <v>249</v>
      </c>
      <c r="B154" s="46" t="s">
        <v>255</v>
      </c>
      <c r="C154" s="160">
        <v>1009</v>
      </c>
      <c r="D154" s="188">
        <f>IF('Datos de Indicador'!O157="No dato","x",ROUND(IF('Datos de Indicador'!O157&gt;D$302,0,IF('Datos de Indicador'!O157&lt;$D$301,10,(D$302-'Datos de Indicador'!O157)/(D$302-D$301)*10)),1))</f>
        <v>8.9</v>
      </c>
      <c r="E154" s="188">
        <f>IF('Datos de Indicador'!P157="No dato","x",ROUND(IF('Datos de Indicador'!P157&gt;E$302,10,IF('Datos de Indicador'!P157&lt;$E$301,0,10-(E$302-'Datos de Indicador'!P157)/(E$302-E$301)*10)),1))</f>
        <v>9</v>
      </c>
      <c r="F154" s="189">
        <f t="shared" si="16"/>
        <v>9</v>
      </c>
      <c r="G154" s="188">
        <f>IF('Datos de Indicador'!Q157="No dato","x",ROUND(IF('Datos de Indicador'!Q157&gt;G$302,0,IF('Datos de Indicador'!Q157&lt;$G$301,10,(G$302-'Datos de Indicador'!Q157)/(G$302-G$301)*10)),1))</f>
        <v>8.5</v>
      </c>
      <c r="H154" s="188">
        <f>IF('Datos de Indicador'!R157="No dato","x",ROUND(IF('Datos de Indicador'!R157&gt;H$302,10,IF('Datos de Indicador'!R157&lt;$E$301,0,10-(H$302-'Datos de Indicador'!R157)/(H$302-H$301)*10)),1))</f>
        <v>6.9</v>
      </c>
      <c r="I154" s="188" t="str">
        <f>IF('Datos de Indicador'!S157="No dato","x",ROUND(IF('Datos de Indicador'!S157&gt;I$302,10,IF('Datos de Indicador'!S157&lt;$I$301,0,10-(I$302-'Datos de Indicador'!S157)/(I$302-I$301)*10)),1))</f>
        <v>x</v>
      </c>
      <c r="J154" s="189">
        <f t="shared" si="17"/>
        <v>7.7</v>
      </c>
      <c r="K154" s="188">
        <f>IF('Datos de Indicador'!T157="No dato","x",ROUND(IF('Datos de Indicador'!T157&gt;K$302,10,IF('Datos de Indicador'!T157&lt;$K$301,0,10-(K$302-'Datos de Indicador'!T157)/(K$302-K$301)*10)),1))</f>
        <v>7</v>
      </c>
      <c r="L154" s="188">
        <f>IF('Datos de Indicador'!U157="No dato","x",ROUND(IF('Datos de Indicador'!U157&gt;L$302,10,IF('Datos de Indicador'!U157&lt;$L$301,0,10-(L$302-'Datos de Indicador'!U157)/(L$302-L$301)*10)),1))</f>
        <v>7.9</v>
      </c>
      <c r="M154" s="189">
        <f t="shared" si="18"/>
        <v>7.5</v>
      </c>
      <c r="N154" s="189">
        <f>'Datos de Indicador'!AG157</f>
        <v>10</v>
      </c>
      <c r="O154" s="190">
        <f t="shared" si="19"/>
        <v>8.6</v>
      </c>
      <c r="P154" s="191">
        <f>IF('Datos de Indicador'!V157="No dato","x",IF('Datos de Indicador'!AY157="No dato","x", 'Datos de Indicador'!V157/'Datos de Indicador'!AY157))</f>
        <v>6.8815646504889532E-3</v>
      </c>
      <c r="Q154" s="188">
        <f t="shared" si="20"/>
        <v>4.5999999999999996</v>
      </c>
      <c r="R154" s="264">
        <f>IF('Datos de Indicador'!V157="No dato","x",ROUND(IF('Datos de Indicador'!V157&gt;R$302,10,IF('Datos de Indicador'!V157&lt;$R$301,0,10-(R$302-'Datos de Indicador'!V157)/(R$302-R$301)*10)),1))</f>
        <v>2.8</v>
      </c>
      <c r="S154" s="189">
        <f t="shared" si="21"/>
        <v>3.8</v>
      </c>
      <c r="T154" s="188">
        <f>IF('Datos de Indicador'!W157="No dato","x",ROUND(IF('Datos de Indicador'!W157&gt;T$302,10,IF('Datos de Indicador'!W157&lt;$T$301,0,10-(T$302-'Datos de Indicador'!W157)/(T$302-T$301)*10)),1))</f>
        <v>3.5</v>
      </c>
      <c r="U154" s="188">
        <f>IF('Datos de Indicador'!X157="No dato","x",ROUND(IF('Datos de Indicador'!X157&gt;U$302,10,IF('Datos de Indicador'!X157&lt;$U$301,0,10-(U$302-'Datos de Indicador'!X157)/(U$302-U$301)*10)),1))</f>
        <v>10</v>
      </c>
      <c r="V154" s="188">
        <f>IF('Datos de Indicador'!Y157="No dato","x",ROUND(IF('Datos de Indicador'!Y157&gt;V$302,10,IF('Datos de Indicador'!Y157&lt;$V$301,0,10-(V$302-'Datos de Indicador'!Y157)/(V$302-V$301)*10)),1))</f>
        <v>0.4</v>
      </c>
      <c r="W154" s="188">
        <f>IF('Datos de Indicador'!Z157="No dato","x",ROUND(IF('Datos de Indicador'!Z157&gt;W$302,10,IF('Datos de Indicador'!Z157&lt;$W$301,0,(W$302-'Datos de Indicador'!Z157)/(W$302-W$301)*10)),1))</f>
        <v>10</v>
      </c>
      <c r="X154" s="317">
        <f>IF('Datos de Indicador'!AA157="No dato","x",ROUND(IF('Datos de Indicador'!AA157&gt;X$302,10,IF('Datos de Indicador'!AA157&lt;$X$301,0,10-(X$302-'Datos de Indicador'!AA157)/(X$302-X$301)*10)),1))</f>
        <v>4.8</v>
      </c>
      <c r="Y154" s="296">
        <f t="shared" si="23"/>
        <v>5.7</v>
      </c>
      <c r="Z154" s="192">
        <f t="shared" si="22"/>
        <v>4.8</v>
      </c>
      <c r="AB154" s="250"/>
      <c r="AC154" s="95"/>
      <c r="AD154" s="95"/>
    </row>
    <row r="155" spans="1:30">
      <c r="A155" s="48" t="s">
        <v>249</v>
      </c>
      <c r="B155" s="46" t="s">
        <v>175</v>
      </c>
      <c r="C155" s="160">
        <v>1010</v>
      </c>
      <c r="D155" s="188">
        <f>IF('Datos de Indicador'!O158="No dato","x",ROUND(IF('Datos de Indicador'!O158&gt;D$302,0,IF('Datos de Indicador'!O158&lt;$D$301,10,(D$302-'Datos de Indicador'!O158)/(D$302-D$301)*10)),1))</f>
        <v>7.5</v>
      </c>
      <c r="E155" s="188">
        <f>IF('Datos de Indicador'!P158="No dato","x",ROUND(IF('Datos de Indicador'!P158&gt;E$302,10,IF('Datos de Indicador'!P158&lt;$E$301,0,10-(E$302-'Datos de Indicador'!P158)/(E$302-E$301)*10)),1))</f>
        <v>8.8000000000000007</v>
      </c>
      <c r="F155" s="189">
        <f t="shared" si="16"/>
        <v>8.1999999999999993</v>
      </c>
      <c r="G155" s="188">
        <f>IF('Datos de Indicador'!Q158="No dato","x",ROUND(IF('Datos de Indicador'!Q158&gt;G$302,0,IF('Datos de Indicador'!Q158&lt;$G$301,10,(G$302-'Datos de Indicador'!Q158)/(G$302-G$301)*10)),1))</f>
        <v>8.5</v>
      </c>
      <c r="H155" s="188">
        <f>IF('Datos de Indicador'!R158="No dato","x",ROUND(IF('Datos de Indicador'!R158&gt;H$302,10,IF('Datos de Indicador'!R158&lt;$E$301,0,10-(H$302-'Datos de Indicador'!R158)/(H$302-H$301)*10)),1))</f>
        <v>9</v>
      </c>
      <c r="I155" s="188" t="str">
        <f>IF('Datos de Indicador'!S158="No dato","x",ROUND(IF('Datos de Indicador'!S158&gt;I$302,10,IF('Datos de Indicador'!S158&lt;$I$301,0,10-(I$302-'Datos de Indicador'!S158)/(I$302-I$301)*10)),1))</f>
        <v>x</v>
      </c>
      <c r="J155" s="189">
        <f t="shared" si="17"/>
        <v>8.8000000000000007</v>
      </c>
      <c r="K155" s="188">
        <f>IF('Datos de Indicador'!T158="No dato","x",ROUND(IF('Datos de Indicador'!T158&gt;K$302,10,IF('Datos de Indicador'!T158&lt;$K$301,0,10-(K$302-'Datos de Indicador'!T158)/(K$302-K$301)*10)),1))</f>
        <v>7</v>
      </c>
      <c r="L155" s="188">
        <f>IF('Datos de Indicador'!U158="No dato","x",ROUND(IF('Datos de Indicador'!U158&gt;L$302,10,IF('Datos de Indicador'!U158&lt;$L$301,0,10-(L$302-'Datos de Indicador'!U158)/(L$302-L$301)*10)),1))</f>
        <v>8.3000000000000007</v>
      </c>
      <c r="M155" s="189">
        <f t="shared" si="18"/>
        <v>7.7</v>
      </c>
      <c r="N155" s="189">
        <f>'Datos de Indicador'!AG158</f>
        <v>4</v>
      </c>
      <c r="O155" s="190">
        <f t="shared" si="19"/>
        <v>7.2</v>
      </c>
      <c r="P155" s="191">
        <f>IF('Datos de Indicador'!V158="No dato","x",IF('Datos de Indicador'!AY158="No dato","x", 'Datos de Indicador'!V158/'Datos de Indicador'!AY158))</f>
        <v>1.6921980762379763E-2</v>
      </c>
      <c r="Q155" s="188">
        <f t="shared" si="20"/>
        <v>10</v>
      </c>
      <c r="R155" s="264">
        <f>IF('Datos de Indicador'!V158="No dato","x",ROUND(IF('Datos de Indicador'!V158&gt;R$302,10,IF('Datos de Indicador'!V158&lt;$R$301,0,10-(R$302-'Datos de Indicador'!V158)/(R$302-R$301)*10)),1))</f>
        <v>2.4</v>
      </c>
      <c r="S155" s="189">
        <f t="shared" si="21"/>
        <v>8</v>
      </c>
      <c r="T155" s="188">
        <f>IF('Datos de Indicador'!W158="No dato","x",ROUND(IF('Datos de Indicador'!W158&gt;T$302,10,IF('Datos de Indicador'!W158&lt;$T$301,0,10-(T$302-'Datos de Indicador'!W158)/(T$302-T$301)*10)),1))</f>
        <v>7.8</v>
      </c>
      <c r="U155" s="188">
        <f>IF('Datos de Indicador'!X158="No dato","x",ROUND(IF('Datos de Indicador'!X158&gt;U$302,10,IF('Datos de Indicador'!X158&lt;$U$301,0,10-(U$302-'Datos de Indicador'!X158)/(U$302-U$301)*10)),1))</f>
        <v>9.6999999999999993</v>
      </c>
      <c r="V155" s="188">
        <f>IF('Datos de Indicador'!Y158="No dato","x",ROUND(IF('Datos de Indicador'!Y158&gt;V$302,10,IF('Datos de Indicador'!Y158&lt;$V$301,0,10-(V$302-'Datos de Indicador'!Y158)/(V$302-V$301)*10)),1))</f>
        <v>0.9</v>
      </c>
      <c r="W155" s="188">
        <f>IF('Datos de Indicador'!Z158="No dato","x",ROUND(IF('Datos de Indicador'!Z158&gt;W$302,10,IF('Datos de Indicador'!Z158&lt;$W$301,0,(W$302-'Datos de Indicador'!Z158)/(W$302-W$301)*10)),1))</f>
        <v>7.5</v>
      </c>
      <c r="X155" s="317">
        <f>IF('Datos de Indicador'!AA158="No dato","x",ROUND(IF('Datos de Indicador'!AA158&gt;X$302,10,IF('Datos de Indicador'!AA158&lt;$X$301,0,10-(X$302-'Datos de Indicador'!AA158)/(X$302-X$301)*10)),1))</f>
        <v>7.8</v>
      </c>
      <c r="Y155" s="296">
        <f t="shared" si="23"/>
        <v>6.7</v>
      </c>
      <c r="Z155" s="192">
        <f t="shared" si="22"/>
        <v>7.4</v>
      </c>
      <c r="AB155" s="250"/>
      <c r="AC155" s="95"/>
      <c r="AD155" s="95"/>
    </row>
    <row r="156" spans="1:30">
      <c r="A156" s="48" t="s">
        <v>249</v>
      </c>
      <c r="B156" s="46" t="s">
        <v>198</v>
      </c>
      <c r="C156" s="160">
        <v>1011</v>
      </c>
      <c r="D156" s="188">
        <f>IF('Datos de Indicador'!O159="No dato","x",ROUND(IF('Datos de Indicador'!O159&gt;D$302,0,IF('Datos de Indicador'!O159&lt;$D$301,10,(D$302-'Datos de Indicador'!O159)/(D$302-D$301)*10)),1))</f>
        <v>7.4</v>
      </c>
      <c r="E156" s="188">
        <f>IF('Datos de Indicador'!P159="No dato","x",ROUND(IF('Datos de Indicador'!P159&gt;E$302,10,IF('Datos de Indicador'!P159&lt;$E$301,0,10-(E$302-'Datos de Indicador'!P159)/(E$302-E$301)*10)),1))</f>
        <v>6.8</v>
      </c>
      <c r="F156" s="189">
        <f t="shared" si="16"/>
        <v>7.1</v>
      </c>
      <c r="G156" s="188">
        <f>IF('Datos de Indicador'!Q159="No dato","x",ROUND(IF('Datos de Indicador'!Q159&gt;G$302,0,IF('Datos de Indicador'!Q159&lt;$G$301,10,(G$302-'Datos de Indicador'!Q159)/(G$302-G$301)*10)),1))</f>
        <v>9</v>
      </c>
      <c r="H156" s="188">
        <f>IF('Datos de Indicador'!R159="No dato","x",ROUND(IF('Datos de Indicador'!R159&gt;H$302,10,IF('Datos de Indicador'!R159&lt;$E$301,0,10-(H$302-'Datos de Indicador'!R159)/(H$302-H$301)*10)),1))</f>
        <v>5.2</v>
      </c>
      <c r="I156" s="188" t="str">
        <f>IF('Datos de Indicador'!S159="No dato","x",ROUND(IF('Datos de Indicador'!S159&gt;I$302,10,IF('Datos de Indicador'!S159&lt;$I$301,0,10-(I$302-'Datos de Indicador'!S159)/(I$302-I$301)*10)),1))</f>
        <v>x</v>
      </c>
      <c r="J156" s="189">
        <f t="shared" si="17"/>
        <v>7.1</v>
      </c>
      <c r="K156" s="188">
        <f>IF('Datos de Indicador'!T159="No dato","x",ROUND(IF('Datos de Indicador'!T159&gt;K$302,10,IF('Datos de Indicador'!T159&lt;$K$301,0,10-(K$302-'Datos de Indicador'!T159)/(K$302-K$301)*10)),1))</f>
        <v>6.6</v>
      </c>
      <c r="L156" s="188">
        <f>IF('Datos de Indicador'!U159="No dato","x",ROUND(IF('Datos de Indicador'!U159&gt;L$302,10,IF('Datos de Indicador'!U159&lt;$L$301,0,10-(L$302-'Datos de Indicador'!U159)/(L$302-L$301)*10)),1))</f>
        <v>7.5</v>
      </c>
      <c r="M156" s="189">
        <f t="shared" si="18"/>
        <v>7.1</v>
      </c>
      <c r="N156" s="189">
        <f>'Datos de Indicador'!AG159</f>
        <v>6</v>
      </c>
      <c r="O156" s="190">
        <f t="shared" si="19"/>
        <v>6.8</v>
      </c>
      <c r="P156" s="191">
        <f>IF('Datos de Indicador'!V159="No dato","x",IF('Datos de Indicador'!AY159="No dato","x", 'Datos de Indicador'!V159/'Datos de Indicador'!AY159))</f>
        <v>1.7017655817911082E-3</v>
      </c>
      <c r="Q156" s="188">
        <f t="shared" si="20"/>
        <v>1.1000000000000001</v>
      </c>
      <c r="R156" s="264">
        <f>IF('Datos de Indicador'!V159="No dato","x",ROUND(IF('Datos de Indicador'!V159&gt;R$302,10,IF('Datos de Indicador'!V159&lt;$R$301,0,10-(R$302-'Datos de Indicador'!V159)/(R$302-R$301)*10)),1))</f>
        <v>0.2</v>
      </c>
      <c r="S156" s="189">
        <f t="shared" si="21"/>
        <v>0.7</v>
      </c>
      <c r="T156" s="188">
        <f>IF('Datos de Indicador'!W159="No dato","x",ROUND(IF('Datos de Indicador'!W159&gt;T$302,10,IF('Datos de Indicador'!W159&lt;$T$301,0,10-(T$302-'Datos de Indicador'!W159)/(T$302-T$301)*10)),1))</f>
        <v>2</v>
      </c>
      <c r="U156" s="188">
        <f>IF('Datos de Indicador'!X159="No dato","x",ROUND(IF('Datos de Indicador'!X159&gt;U$302,10,IF('Datos de Indicador'!X159&lt;$U$301,0,10-(U$302-'Datos de Indicador'!X159)/(U$302-U$301)*10)),1))</f>
        <v>10</v>
      </c>
      <c r="V156" s="188">
        <f>IF('Datos de Indicador'!Y159="No dato","x",ROUND(IF('Datos de Indicador'!Y159&gt;V$302,10,IF('Datos de Indicador'!Y159&lt;$V$301,0,10-(V$302-'Datos de Indicador'!Y159)/(V$302-V$301)*10)),1))</f>
        <v>7.8</v>
      </c>
      <c r="W156" s="188">
        <f>IF('Datos de Indicador'!Z159="No dato","x",ROUND(IF('Datos de Indicador'!Z159&gt;W$302,10,IF('Datos de Indicador'!Z159&lt;$W$301,0,(W$302-'Datos de Indicador'!Z159)/(W$302-W$301)*10)),1))</f>
        <v>10</v>
      </c>
      <c r="X156" s="317">
        <f>IF('Datos de Indicador'!AA159="No dato","x",ROUND(IF('Datos de Indicador'!AA159&gt;X$302,10,IF('Datos de Indicador'!AA159&lt;$X$301,0,10-(X$302-'Datos de Indicador'!AA159)/(X$302-X$301)*10)),1))</f>
        <v>10</v>
      </c>
      <c r="Y156" s="296">
        <f t="shared" si="23"/>
        <v>8</v>
      </c>
      <c r="Z156" s="192">
        <f t="shared" si="22"/>
        <v>5.4</v>
      </c>
      <c r="AB156" s="250"/>
      <c r="AC156" s="95"/>
      <c r="AD156" s="95"/>
    </row>
    <row r="157" spans="1:30">
      <c r="A157" s="48" t="s">
        <v>249</v>
      </c>
      <c r="B157" s="46" t="s">
        <v>256</v>
      </c>
      <c r="C157" s="160">
        <v>1012</v>
      </c>
      <c r="D157" s="188">
        <f>IF('Datos de Indicador'!O160="No dato","x",ROUND(IF('Datos de Indicador'!O160&gt;D$302,0,IF('Datos de Indicador'!O160&lt;$D$301,10,(D$302-'Datos de Indicador'!O160)/(D$302-D$301)*10)),1))</f>
        <v>8</v>
      </c>
      <c r="E157" s="188">
        <f>IF('Datos de Indicador'!P160="No dato","x",ROUND(IF('Datos de Indicador'!P160&gt;E$302,10,IF('Datos de Indicador'!P160&lt;$E$301,0,10-(E$302-'Datos de Indicador'!P160)/(E$302-E$301)*10)),1))</f>
        <v>6.6</v>
      </c>
      <c r="F157" s="189">
        <f t="shared" si="16"/>
        <v>7.4</v>
      </c>
      <c r="G157" s="188">
        <f>IF('Datos de Indicador'!Q160="No dato","x",ROUND(IF('Datos de Indicador'!Q160&gt;G$302,0,IF('Datos de Indicador'!Q160&lt;$G$301,10,(G$302-'Datos de Indicador'!Q160)/(G$302-G$301)*10)),1))</f>
        <v>7.7</v>
      </c>
      <c r="H157" s="188">
        <f>IF('Datos de Indicador'!R160="No dato","x",ROUND(IF('Datos de Indicador'!R160&gt;H$302,10,IF('Datos de Indicador'!R160&lt;$E$301,0,10-(H$302-'Datos de Indicador'!R160)/(H$302-H$301)*10)),1))</f>
        <v>5.9</v>
      </c>
      <c r="I157" s="188">
        <f>IF('Datos de Indicador'!S160="No dato","x",ROUND(IF('Datos de Indicador'!S160&gt;I$302,10,IF('Datos de Indicador'!S160&lt;$I$301,0,10-(I$302-'Datos de Indicador'!S160)/(I$302-I$301)*10)),1))</f>
        <v>5.8</v>
      </c>
      <c r="J157" s="189">
        <f t="shared" si="17"/>
        <v>6.5</v>
      </c>
      <c r="K157" s="188">
        <f>IF('Datos de Indicador'!T160="No dato","x",ROUND(IF('Datos de Indicador'!T160&gt;K$302,10,IF('Datos de Indicador'!T160&lt;$K$301,0,10-(K$302-'Datos de Indicador'!T160)/(K$302-K$301)*10)),1))</f>
        <v>6.5</v>
      </c>
      <c r="L157" s="188">
        <f>IF('Datos de Indicador'!U160="No dato","x",ROUND(IF('Datos de Indicador'!U160&gt;L$302,10,IF('Datos de Indicador'!U160&lt;$L$301,0,10-(L$302-'Datos de Indicador'!U160)/(L$302-L$301)*10)),1))</f>
        <v>7.8</v>
      </c>
      <c r="M157" s="189">
        <f t="shared" si="18"/>
        <v>7.2</v>
      </c>
      <c r="N157" s="189">
        <f>'Datos de Indicador'!AG160</f>
        <v>4</v>
      </c>
      <c r="O157" s="190">
        <f t="shared" si="19"/>
        <v>6.3</v>
      </c>
      <c r="P157" s="191">
        <f>IF('Datos de Indicador'!V160="No dato","x",IF('Datos de Indicador'!AY160="No dato","x", 'Datos de Indicador'!V160/'Datos de Indicador'!AY160))</f>
        <v>7.0731362286037625E-3</v>
      </c>
      <c r="Q157" s="188">
        <f t="shared" si="20"/>
        <v>4.7</v>
      </c>
      <c r="R157" s="264">
        <f>IF('Datos de Indicador'!V160="No dato","x",ROUND(IF('Datos de Indicador'!V160&gt;R$302,10,IF('Datos de Indicador'!V160&lt;$R$301,0,10-(R$302-'Datos de Indicador'!V160)/(R$302-R$301)*10)),1))</f>
        <v>2.5</v>
      </c>
      <c r="S157" s="189">
        <f t="shared" si="21"/>
        <v>3.7</v>
      </c>
      <c r="T157" s="188">
        <f>IF('Datos de Indicador'!W160="No dato","x",ROUND(IF('Datos de Indicador'!W160&gt;T$302,10,IF('Datos de Indicador'!W160&lt;$T$301,0,10-(T$302-'Datos de Indicador'!W160)/(T$302-T$301)*10)),1))</f>
        <v>3.7</v>
      </c>
      <c r="U157" s="188">
        <f>IF('Datos de Indicador'!X160="No dato","x",ROUND(IF('Datos de Indicador'!X160&gt;U$302,10,IF('Datos de Indicador'!X160&lt;$U$301,0,10-(U$302-'Datos de Indicador'!X160)/(U$302-U$301)*10)),1))</f>
        <v>10</v>
      </c>
      <c r="V157" s="188">
        <f>IF('Datos de Indicador'!Y160="No dato","x",ROUND(IF('Datos de Indicador'!Y160&gt;V$302,10,IF('Datos de Indicador'!Y160&lt;$V$301,0,10-(V$302-'Datos de Indicador'!Y160)/(V$302-V$301)*10)),1))</f>
        <v>0.9</v>
      </c>
      <c r="W157" s="188">
        <f>IF('Datos de Indicador'!Z160="No dato","x",ROUND(IF('Datos de Indicador'!Z160&gt;W$302,10,IF('Datos de Indicador'!Z160&lt;$W$301,0,(W$302-'Datos de Indicador'!Z160)/(W$302-W$301)*10)),1))</f>
        <v>10</v>
      </c>
      <c r="X157" s="317">
        <f>IF('Datos de Indicador'!AA160="No dato","x",ROUND(IF('Datos de Indicador'!AA160&gt;X$302,10,IF('Datos de Indicador'!AA160&lt;$X$301,0,10-(X$302-'Datos de Indicador'!AA160)/(X$302-X$301)*10)),1))</f>
        <v>8.1999999999999993</v>
      </c>
      <c r="Y157" s="296">
        <f t="shared" si="23"/>
        <v>6.6</v>
      </c>
      <c r="Z157" s="192">
        <f t="shared" si="22"/>
        <v>5.3</v>
      </c>
      <c r="AB157" s="250"/>
      <c r="AC157" s="95"/>
      <c r="AD157" s="95"/>
    </row>
    <row r="158" spans="1:30">
      <c r="A158" s="48" t="s">
        <v>249</v>
      </c>
      <c r="B158" s="46" t="s">
        <v>257</v>
      </c>
      <c r="C158" s="160">
        <v>1013</v>
      </c>
      <c r="D158" s="188">
        <f>IF('Datos de Indicador'!O161="No dato","x",ROUND(IF('Datos de Indicador'!O161&gt;D$302,0,IF('Datos de Indicador'!O161&lt;$D$301,10,(D$302-'Datos de Indicador'!O161)/(D$302-D$301)*10)),1))</f>
        <v>9.1</v>
      </c>
      <c r="E158" s="188">
        <f>IF('Datos de Indicador'!P161="No dato","x",ROUND(IF('Datos de Indicador'!P161&gt;E$302,10,IF('Datos de Indicador'!P161&lt;$E$301,0,10-(E$302-'Datos de Indicador'!P161)/(E$302-E$301)*10)),1))</f>
        <v>10</v>
      </c>
      <c r="F158" s="189">
        <f t="shared" si="16"/>
        <v>9.6</v>
      </c>
      <c r="G158" s="188">
        <f>IF('Datos de Indicador'!Q161="No dato","x",ROUND(IF('Datos de Indicador'!Q161&gt;G$302,0,IF('Datos de Indicador'!Q161&lt;$G$301,10,(G$302-'Datos de Indicador'!Q161)/(G$302-G$301)*10)),1))</f>
        <v>1</v>
      </c>
      <c r="H158" s="188">
        <f>IF('Datos de Indicador'!R161="No dato","x",ROUND(IF('Datos de Indicador'!R161&gt;H$302,10,IF('Datos de Indicador'!R161&lt;$E$301,0,10-(H$302-'Datos de Indicador'!R161)/(H$302-H$301)*10)),1))</f>
        <v>6.2</v>
      </c>
      <c r="I158" s="188" t="str">
        <f>IF('Datos de Indicador'!S161="No dato","x",ROUND(IF('Datos de Indicador'!S161&gt;I$302,10,IF('Datos de Indicador'!S161&lt;$I$301,0,10-(I$302-'Datos de Indicador'!S161)/(I$302-I$301)*10)),1))</f>
        <v>x</v>
      </c>
      <c r="J158" s="189">
        <f t="shared" si="17"/>
        <v>3.6</v>
      </c>
      <c r="K158" s="188">
        <f>IF('Datos de Indicador'!T161="No dato","x",ROUND(IF('Datos de Indicador'!T161&gt;K$302,10,IF('Datos de Indicador'!T161&lt;$K$301,0,10-(K$302-'Datos de Indicador'!T161)/(K$302-K$301)*10)),1))</f>
        <v>8.4</v>
      </c>
      <c r="L158" s="188">
        <f>IF('Datos de Indicador'!U161="No dato","x",ROUND(IF('Datos de Indicador'!U161&gt;L$302,10,IF('Datos de Indicador'!U161&lt;$L$301,0,10-(L$302-'Datos de Indicador'!U161)/(L$302-L$301)*10)),1))</f>
        <v>5.2</v>
      </c>
      <c r="M158" s="189">
        <f t="shared" si="18"/>
        <v>7.1</v>
      </c>
      <c r="N158" s="189">
        <f>'Datos de Indicador'!AG161</f>
        <v>4</v>
      </c>
      <c r="O158" s="190">
        <f t="shared" si="19"/>
        <v>6.1</v>
      </c>
      <c r="P158" s="191">
        <f>IF('Datos de Indicador'!V161="No dato","x",IF('Datos de Indicador'!AY161="No dato","x", 'Datos de Indicador'!V161/'Datos de Indicador'!AY161))</f>
        <v>1.6441959881617889E-3</v>
      </c>
      <c r="Q158" s="188">
        <f t="shared" si="20"/>
        <v>1.1000000000000001</v>
      </c>
      <c r="R158" s="264">
        <f>IF('Datos de Indicador'!V161="No dato","x",ROUND(IF('Datos de Indicador'!V161&gt;R$302,10,IF('Datos de Indicador'!V161&lt;$R$301,0,10-(R$302-'Datos de Indicador'!V161)/(R$302-R$301)*10)),1))</f>
        <v>0.4</v>
      </c>
      <c r="S158" s="189">
        <f t="shared" si="21"/>
        <v>0.8</v>
      </c>
      <c r="T158" s="188">
        <f>IF('Datos de Indicador'!W161="No dato","x",ROUND(IF('Datos de Indicador'!W161&gt;T$302,10,IF('Datos de Indicador'!W161&lt;$T$301,0,10-(T$302-'Datos de Indicador'!W161)/(T$302-T$301)*10)),1))</f>
        <v>6.6</v>
      </c>
      <c r="U158" s="188">
        <f>IF('Datos de Indicador'!X161="No dato","x",ROUND(IF('Datos de Indicador'!X161&gt;U$302,10,IF('Datos de Indicador'!X161&lt;$U$301,0,10-(U$302-'Datos de Indicador'!X161)/(U$302-U$301)*10)),1))</f>
        <v>10</v>
      </c>
      <c r="V158" s="188">
        <f>IF('Datos de Indicador'!Y161="No dato","x",ROUND(IF('Datos de Indicador'!Y161&gt;V$302,10,IF('Datos de Indicador'!Y161&lt;$V$301,0,10-(V$302-'Datos de Indicador'!Y161)/(V$302-V$301)*10)),1))</f>
        <v>3.2</v>
      </c>
      <c r="W158" s="188">
        <f>IF('Datos de Indicador'!Z161="No dato","x",ROUND(IF('Datos de Indicador'!Z161&gt;W$302,10,IF('Datos de Indicador'!Z161&lt;$W$301,0,(W$302-'Datos de Indicador'!Z161)/(W$302-W$301)*10)),1))</f>
        <v>10</v>
      </c>
      <c r="X158" s="317">
        <f>IF('Datos de Indicador'!AA161="No dato","x",ROUND(IF('Datos de Indicador'!AA161&gt;X$302,10,IF('Datos de Indicador'!AA161&lt;$X$301,0,10-(X$302-'Datos de Indicador'!AA161)/(X$302-X$301)*10)),1))</f>
        <v>5.5</v>
      </c>
      <c r="Y158" s="296">
        <f t="shared" si="23"/>
        <v>7.1</v>
      </c>
      <c r="Z158" s="192">
        <f t="shared" si="22"/>
        <v>4.7</v>
      </c>
      <c r="AB158" s="250"/>
      <c r="AC158" s="95"/>
      <c r="AD158" s="95"/>
    </row>
    <row r="159" spans="1:30">
      <c r="A159" s="48" t="s">
        <v>249</v>
      </c>
      <c r="B159" s="46" t="s">
        <v>234</v>
      </c>
      <c r="C159" s="160">
        <v>1014</v>
      </c>
      <c r="D159" s="188">
        <f>IF('Datos de Indicador'!O162="No dato","x",ROUND(IF('Datos de Indicador'!O162&gt;D$302,0,IF('Datos de Indicador'!O162&lt;$D$301,10,(D$302-'Datos de Indicador'!O162)/(D$302-D$301)*10)),1))</f>
        <v>8.5</v>
      </c>
      <c r="E159" s="188">
        <f>IF('Datos de Indicador'!P162="No dato","x",ROUND(IF('Datos de Indicador'!P162&gt;E$302,10,IF('Datos de Indicador'!P162&lt;$E$301,0,10-(E$302-'Datos de Indicador'!P162)/(E$302-E$301)*10)),1))</f>
        <v>9</v>
      </c>
      <c r="F159" s="189">
        <f t="shared" si="16"/>
        <v>8.8000000000000007</v>
      </c>
      <c r="G159" s="188">
        <f>IF('Datos de Indicador'!Q162="No dato","x",ROUND(IF('Datos de Indicador'!Q162&gt;G$302,0,IF('Datos de Indicador'!Q162&lt;$G$301,10,(G$302-'Datos de Indicador'!Q162)/(G$302-G$301)*10)),1))</f>
        <v>8.6999999999999993</v>
      </c>
      <c r="H159" s="188">
        <f>IF('Datos de Indicador'!R162="No dato","x",ROUND(IF('Datos de Indicador'!R162&gt;H$302,10,IF('Datos de Indicador'!R162&lt;$E$301,0,10-(H$302-'Datos de Indicador'!R162)/(H$302-H$301)*10)),1))</f>
        <v>5.3</v>
      </c>
      <c r="I159" s="188" t="str">
        <f>IF('Datos de Indicador'!S162="No dato","x",ROUND(IF('Datos de Indicador'!S162&gt;I$302,10,IF('Datos de Indicador'!S162&lt;$I$301,0,10-(I$302-'Datos de Indicador'!S162)/(I$302-I$301)*10)),1))</f>
        <v>x</v>
      </c>
      <c r="J159" s="189">
        <f t="shared" si="17"/>
        <v>7</v>
      </c>
      <c r="K159" s="188">
        <f>IF('Datos de Indicador'!T162="No dato","x",ROUND(IF('Datos de Indicador'!T162&gt;K$302,10,IF('Datos de Indicador'!T162&lt;$K$301,0,10-(K$302-'Datos de Indicador'!T162)/(K$302-K$301)*10)),1))</f>
        <v>7.3</v>
      </c>
      <c r="L159" s="188">
        <f>IF('Datos de Indicador'!U162="No dato","x",ROUND(IF('Datos de Indicador'!U162&gt;L$302,10,IF('Datos de Indicador'!U162&lt;$L$301,0,10-(L$302-'Datos de Indicador'!U162)/(L$302-L$301)*10)),1))</f>
        <v>7.8</v>
      </c>
      <c r="M159" s="189">
        <f t="shared" si="18"/>
        <v>7.6</v>
      </c>
      <c r="N159" s="189">
        <f>'Datos de Indicador'!AG162</f>
        <v>4</v>
      </c>
      <c r="O159" s="190">
        <f t="shared" si="19"/>
        <v>6.9</v>
      </c>
      <c r="P159" s="191">
        <f>IF('Datos de Indicador'!V162="No dato","x",IF('Datos de Indicador'!AY162="No dato","x", 'Datos de Indicador'!V162/'Datos de Indicador'!AY162))</f>
        <v>1.3739695228578567E-3</v>
      </c>
      <c r="Q159" s="188">
        <f t="shared" si="20"/>
        <v>0.9</v>
      </c>
      <c r="R159" s="264">
        <f>IF('Datos de Indicador'!V162="No dato","x",ROUND(IF('Datos de Indicador'!V162&gt;R$302,10,IF('Datos de Indicador'!V162&lt;$R$301,0,10-(R$302-'Datos de Indicador'!V162)/(R$302-R$301)*10)),1))</f>
        <v>0.3</v>
      </c>
      <c r="S159" s="189">
        <f t="shared" si="21"/>
        <v>0.6</v>
      </c>
      <c r="T159" s="188">
        <f>IF('Datos de Indicador'!W162="No dato","x",ROUND(IF('Datos de Indicador'!W162&gt;T$302,10,IF('Datos de Indicador'!W162&lt;$T$301,0,10-(T$302-'Datos de Indicador'!W162)/(T$302-T$301)*10)),1))</f>
        <v>5.2</v>
      </c>
      <c r="U159" s="188">
        <f>IF('Datos de Indicador'!X162="No dato","x",ROUND(IF('Datos de Indicador'!X162&gt;U$302,10,IF('Datos de Indicador'!X162&lt;$U$301,0,10-(U$302-'Datos de Indicador'!X162)/(U$302-U$301)*10)),1))</f>
        <v>10</v>
      </c>
      <c r="V159" s="188">
        <f>IF('Datos de Indicador'!Y162="No dato","x",ROUND(IF('Datos de Indicador'!Y162&gt;V$302,10,IF('Datos de Indicador'!Y162&lt;$V$301,0,10-(V$302-'Datos de Indicador'!Y162)/(V$302-V$301)*10)),1))</f>
        <v>10</v>
      </c>
      <c r="W159" s="188">
        <f>IF('Datos de Indicador'!Z162="No dato","x",ROUND(IF('Datos de Indicador'!Z162&gt;W$302,10,IF('Datos de Indicador'!Z162&lt;$W$301,0,(W$302-'Datos de Indicador'!Z162)/(W$302-W$301)*10)),1))</f>
        <v>10</v>
      </c>
      <c r="X159" s="317">
        <f>IF('Datos de Indicador'!AA162="No dato","x",ROUND(IF('Datos de Indicador'!AA162&gt;X$302,10,IF('Datos de Indicador'!AA162&lt;$X$301,0,10-(X$302-'Datos de Indicador'!AA162)/(X$302-X$301)*10)),1))</f>
        <v>3.8</v>
      </c>
      <c r="Y159" s="296">
        <f t="shared" si="23"/>
        <v>7.8</v>
      </c>
      <c r="Z159" s="192">
        <f t="shared" si="22"/>
        <v>5.2</v>
      </c>
      <c r="AB159" s="250"/>
      <c r="AC159" s="95"/>
      <c r="AD159" s="95"/>
    </row>
    <row r="160" spans="1:30">
      <c r="A160" s="48" t="s">
        <v>249</v>
      </c>
      <c r="B160" s="46" t="s">
        <v>236</v>
      </c>
      <c r="C160" s="160">
        <v>1015</v>
      </c>
      <c r="D160" s="188">
        <f>IF('Datos de Indicador'!O163="No dato","x",ROUND(IF('Datos de Indicador'!O163&gt;D$302,0,IF('Datos de Indicador'!O163&lt;$D$301,10,(D$302-'Datos de Indicador'!O163)/(D$302-D$301)*10)),1))</f>
        <v>8.3000000000000007</v>
      </c>
      <c r="E160" s="188">
        <f>IF('Datos de Indicador'!P163="No dato","x",ROUND(IF('Datos de Indicador'!P163&gt;E$302,10,IF('Datos de Indicador'!P163&lt;$E$301,0,10-(E$302-'Datos de Indicador'!P163)/(E$302-E$301)*10)),1))</f>
        <v>9</v>
      </c>
      <c r="F160" s="189">
        <f t="shared" si="16"/>
        <v>8.6999999999999993</v>
      </c>
      <c r="G160" s="188">
        <f>IF('Datos de Indicador'!Q163="No dato","x",ROUND(IF('Datos de Indicador'!Q163&gt;G$302,0,IF('Datos de Indicador'!Q163&lt;$G$301,10,(G$302-'Datos de Indicador'!Q163)/(G$302-G$301)*10)),1))</f>
        <v>7.2</v>
      </c>
      <c r="H160" s="188">
        <f>IF('Datos de Indicador'!R163="No dato","x",ROUND(IF('Datos de Indicador'!R163&gt;H$302,10,IF('Datos de Indicador'!R163&lt;$E$301,0,10-(H$302-'Datos de Indicador'!R163)/(H$302-H$301)*10)),1))</f>
        <v>8.1999999999999993</v>
      </c>
      <c r="I160" s="188" t="str">
        <f>IF('Datos de Indicador'!S163="No dato","x",ROUND(IF('Datos de Indicador'!S163&gt;I$302,10,IF('Datos de Indicador'!S163&lt;$I$301,0,10-(I$302-'Datos de Indicador'!S163)/(I$302-I$301)*10)),1))</f>
        <v>x</v>
      </c>
      <c r="J160" s="189">
        <f t="shared" si="17"/>
        <v>7.7</v>
      </c>
      <c r="K160" s="188">
        <f>IF('Datos de Indicador'!T163="No dato","x",ROUND(IF('Datos de Indicador'!T163&gt;K$302,10,IF('Datos de Indicador'!T163&lt;$K$301,0,10-(K$302-'Datos de Indicador'!T163)/(K$302-K$301)*10)),1))</f>
        <v>7.1</v>
      </c>
      <c r="L160" s="188">
        <f>IF('Datos de Indicador'!U163="No dato","x",ROUND(IF('Datos de Indicador'!U163&gt;L$302,10,IF('Datos de Indicador'!U163&lt;$L$301,0,10-(L$302-'Datos de Indicador'!U163)/(L$302-L$301)*10)),1))</f>
        <v>8.4</v>
      </c>
      <c r="M160" s="189">
        <f t="shared" si="18"/>
        <v>7.8</v>
      </c>
      <c r="N160" s="189">
        <f>'Datos de Indicador'!AG163</f>
        <v>4</v>
      </c>
      <c r="O160" s="190">
        <f t="shared" si="19"/>
        <v>7.1</v>
      </c>
      <c r="P160" s="191">
        <f>IF('Datos de Indicador'!V163="No dato","x",IF('Datos de Indicador'!AY163="No dato","x", 'Datos de Indicador'!V163/'Datos de Indicador'!AY163))</f>
        <v>2.1367521367521368E-2</v>
      </c>
      <c r="Q160" s="188">
        <f t="shared" si="20"/>
        <v>10</v>
      </c>
      <c r="R160" s="264">
        <f>IF('Datos de Indicador'!V163="No dato","x",ROUND(IF('Datos de Indicador'!V163&gt;R$302,10,IF('Datos de Indicador'!V163&lt;$R$301,0,10-(R$302-'Datos de Indicador'!V163)/(R$302-R$301)*10)),1))</f>
        <v>2.9</v>
      </c>
      <c r="S160" s="189">
        <f t="shared" si="21"/>
        <v>8.1</v>
      </c>
      <c r="T160" s="188">
        <f>IF('Datos de Indicador'!W163="No dato","x",ROUND(IF('Datos de Indicador'!W163&gt;T$302,10,IF('Datos de Indicador'!W163&lt;$T$301,0,10-(T$302-'Datos de Indicador'!W163)/(T$302-T$301)*10)),1))</f>
        <v>8.6</v>
      </c>
      <c r="U160" s="188">
        <f>IF('Datos de Indicador'!X163="No dato","x",ROUND(IF('Datos de Indicador'!X163&gt;U$302,10,IF('Datos de Indicador'!X163&lt;$U$301,0,10-(U$302-'Datos de Indicador'!X163)/(U$302-U$301)*10)),1))</f>
        <v>10</v>
      </c>
      <c r="V160" s="188">
        <f>IF('Datos de Indicador'!Y163="No dato","x",ROUND(IF('Datos de Indicador'!Y163&gt;V$302,10,IF('Datos de Indicador'!Y163&lt;$V$301,0,10-(V$302-'Datos de Indicador'!Y163)/(V$302-V$301)*10)),1))</f>
        <v>10</v>
      </c>
      <c r="W160" s="188">
        <f>IF('Datos de Indicador'!Z163="No dato","x",ROUND(IF('Datos de Indicador'!Z163&gt;W$302,10,IF('Datos de Indicador'!Z163&lt;$W$301,0,(W$302-'Datos de Indicador'!Z163)/(W$302-W$301)*10)),1))</f>
        <v>10</v>
      </c>
      <c r="X160" s="317">
        <f>IF('Datos de Indicador'!AA163="No dato","x",ROUND(IF('Datos de Indicador'!AA163&gt;X$302,10,IF('Datos de Indicador'!AA163&lt;$X$301,0,10-(X$302-'Datos de Indicador'!AA163)/(X$302-X$301)*10)),1))</f>
        <v>10</v>
      </c>
      <c r="Y160" s="296">
        <f t="shared" si="23"/>
        <v>9.6999999999999993</v>
      </c>
      <c r="Z160" s="192">
        <f t="shared" si="22"/>
        <v>9</v>
      </c>
      <c r="AB160" s="250"/>
      <c r="AC160" s="95"/>
      <c r="AD160" s="95"/>
    </row>
    <row r="161" spans="1:30">
      <c r="A161" s="48" t="s">
        <v>249</v>
      </c>
      <c r="B161" s="46" t="s">
        <v>258</v>
      </c>
      <c r="C161" s="160">
        <v>1016</v>
      </c>
      <c r="D161" s="188">
        <f>IF('Datos de Indicador'!O164="No dato","x",ROUND(IF('Datos de Indicador'!O164&gt;D$302,0,IF('Datos de Indicador'!O164&lt;$D$301,10,(D$302-'Datos de Indicador'!O164)/(D$302-D$301)*10)),1))</f>
        <v>7.7</v>
      </c>
      <c r="E161" s="188">
        <f>IF('Datos de Indicador'!P164="No dato","x",ROUND(IF('Datos de Indicador'!P164&gt;E$302,10,IF('Datos de Indicador'!P164&lt;$E$301,0,10-(E$302-'Datos de Indicador'!P164)/(E$302-E$301)*10)),1))</f>
        <v>8.4</v>
      </c>
      <c r="F161" s="189">
        <f t="shared" si="16"/>
        <v>8.1</v>
      </c>
      <c r="G161" s="188">
        <f>IF('Datos de Indicador'!Q164="No dato","x",ROUND(IF('Datos de Indicador'!Q164&gt;G$302,0,IF('Datos de Indicador'!Q164&lt;$G$301,10,(G$302-'Datos de Indicador'!Q164)/(G$302-G$301)*10)),1))</f>
        <v>6.8</v>
      </c>
      <c r="H161" s="188">
        <f>IF('Datos de Indicador'!R164="No dato","x",ROUND(IF('Datos de Indicador'!R164&gt;H$302,10,IF('Datos de Indicador'!R164&lt;$E$301,0,10-(H$302-'Datos de Indicador'!R164)/(H$302-H$301)*10)),1))</f>
        <v>6.8</v>
      </c>
      <c r="I161" s="188">
        <f>IF('Datos de Indicador'!S164="No dato","x",ROUND(IF('Datos de Indicador'!S164&gt;I$302,10,IF('Datos de Indicador'!S164&lt;$I$301,0,10-(I$302-'Datos de Indicador'!S164)/(I$302-I$301)*10)),1))</f>
        <v>8</v>
      </c>
      <c r="J161" s="189">
        <f t="shared" si="17"/>
        <v>7.2</v>
      </c>
      <c r="K161" s="188">
        <f>IF('Datos de Indicador'!T164="No dato","x",ROUND(IF('Datos de Indicador'!T164&gt;K$302,10,IF('Datos de Indicador'!T164&lt;$K$301,0,10-(K$302-'Datos de Indicador'!T164)/(K$302-K$301)*10)),1))</f>
        <v>6.8</v>
      </c>
      <c r="L161" s="188">
        <f>IF('Datos de Indicador'!U164="No dato","x",ROUND(IF('Datos de Indicador'!U164&gt;L$302,10,IF('Datos de Indicador'!U164&lt;$L$301,0,10-(L$302-'Datos de Indicador'!U164)/(L$302-L$301)*10)),1))</f>
        <v>7.7</v>
      </c>
      <c r="M161" s="189">
        <f t="shared" si="18"/>
        <v>7.3</v>
      </c>
      <c r="N161" s="189">
        <f>'Datos de Indicador'!AG164</f>
        <v>10</v>
      </c>
      <c r="O161" s="190">
        <f t="shared" si="19"/>
        <v>8.1999999999999993</v>
      </c>
      <c r="P161" s="191">
        <f>IF('Datos de Indicador'!V164="No dato","x",IF('Datos de Indicador'!AY164="No dato","x", 'Datos de Indicador'!V164/'Datos de Indicador'!AY164))</f>
        <v>1.2758589264558462E-3</v>
      </c>
      <c r="Q161" s="188">
        <f t="shared" si="20"/>
        <v>0.9</v>
      </c>
      <c r="R161" s="264">
        <f>IF('Datos de Indicador'!V164="No dato","x",ROUND(IF('Datos de Indicador'!V164&gt;R$302,10,IF('Datos de Indicador'!V164&lt;$R$301,0,10-(R$302-'Datos de Indicador'!V164)/(R$302-R$301)*10)),1))</f>
        <v>0.7</v>
      </c>
      <c r="S161" s="189">
        <f t="shared" si="21"/>
        <v>0.8</v>
      </c>
      <c r="T161" s="188">
        <f>IF('Datos de Indicador'!W164="No dato","x",ROUND(IF('Datos de Indicador'!W164&gt;T$302,10,IF('Datos de Indicador'!W164&lt;$T$301,0,10-(T$302-'Datos de Indicador'!W164)/(T$302-T$301)*10)),1))</f>
        <v>5</v>
      </c>
      <c r="U161" s="188">
        <f>IF('Datos de Indicador'!X164="No dato","x",ROUND(IF('Datos de Indicador'!X164&gt;U$302,10,IF('Datos de Indicador'!X164&lt;$U$301,0,10-(U$302-'Datos de Indicador'!X164)/(U$302-U$301)*10)),1))</f>
        <v>10</v>
      </c>
      <c r="V161" s="188">
        <f>IF('Datos de Indicador'!Y164="No dato","x",ROUND(IF('Datos de Indicador'!Y164&gt;V$302,10,IF('Datos de Indicador'!Y164&lt;$V$301,0,10-(V$302-'Datos de Indicador'!Y164)/(V$302-V$301)*10)),1))</f>
        <v>1</v>
      </c>
      <c r="W161" s="188">
        <f>IF('Datos de Indicador'!Z164="No dato","x",ROUND(IF('Datos de Indicador'!Z164&gt;W$302,10,IF('Datos de Indicador'!Z164&lt;$W$301,0,(W$302-'Datos de Indicador'!Z164)/(W$302-W$301)*10)),1))</f>
        <v>10</v>
      </c>
      <c r="X161" s="317">
        <f>IF('Datos de Indicador'!AA164="No dato","x",ROUND(IF('Datos de Indicador'!AA164&gt;X$302,10,IF('Datos de Indicador'!AA164&lt;$X$301,0,10-(X$302-'Datos de Indicador'!AA164)/(X$302-X$301)*10)),1))</f>
        <v>8</v>
      </c>
      <c r="Y161" s="296">
        <f t="shared" si="23"/>
        <v>6.8</v>
      </c>
      <c r="Z161" s="192">
        <f t="shared" si="22"/>
        <v>4.4000000000000004</v>
      </c>
      <c r="AB161" s="250"/>
      <c r="AC161" s="95"/>
      <c r="AD161" s="95"/>
    </row>
    <row r="162" spans="1:30">
      <c r="A162" s="48" t="s">
        <v>249</v>
      </c>
      <c r="B162" s="46" t="s">
        <v>259</v>
      </c>
      <c r="C162" s="160">
        <v>1017</v>
      </c>
      <c r="D162" s="188">
        <f>IF('Datos de Indicador'!O165="No dato","x",ROUND(IF('Datos de Indicador'!O165&gt;D$302,0,IF('Datos de Indicador'!O165&lt;$D$301,10,(D$302-'Datos de Indicador'!O165)/(D$302-D$301)*10)),1))</f>
        <v>9.1</v>
      </c>
      <c r="E162" s="188">
        <f>IF('Datos de Indicador'!P165="No dato","x",ROUND(IF('Datos de Indicador'!P165&gt;E$302,10,IF('Datos de Indicador'!P165&lt;$E$301,0,10-(E$302-'Datos de Indicador'!P165)/(E$302-E$301)*10)),1))</f>
        <v>9.5</v>
      </c>
      <c r="F162" s="189">
        <f t="shared" si="16"/>
        <v>9.3000000000000007</v>
      </c>
      <c r="G162" s="188">
        <f>IF('Datos de Indicador'!Q165="No dato","x",ROUND(IF('Datos de Indicador'!Q165&gt;G$302,0,IF('Datos de Indicador'!Q165&lt;$G$301,10,(G$302-'Datos de Indicador'!Q165)/(G$302-G$301)*10)),1))</f>
        <v>7.5</v>
      </c>
      <c r="H162" s="188">
        <f>IF('Datos de Indicador'!R165="No dato","x",ROUND(IF('Datos de Indicador'!R165&gt;H$302,10,IF('Datos de Indicador'!R165&lt;$E$301,0,10-(H$302-'Datos de Indicador'!R165)/(H$302-H$301)*10)),1))</f>
        <v>5.2</v>
      </c>
      <c r="I162" s="188" t="str">
        <f>IF('Datos de Indicador'!S165="No dato","x",ROUND(IF('Datos de Indicador'!S165&gt;I$302,10,IF('Datos de Indicador'!S165&lt;$I$301,0,10-(I$302-'Datos de Indicador'!S165)/(I$302-I$301)*10)),1))</f>
        <v>x</v>
      </c>
      <c r="J162" s="189">
        <f t="shared" si="17"/>
        <v>6.4</v>
      </c>
      <c r="K162" s="188">
        <f>IF('Datos de Indicador'!T165="No dato","x",ROUND(IF('Datos de Indicador'!T165&gt;K$302,10,IF('Datos de Indicador'!T165&lt;$K$301,0,10-(K$302-'Datos de Indicador'!T165)/(K$302-K$301)*10)),1))</f>
        <v>8.1999999999999993</v>
      </c>
      <c r="L162" s="188">
        <f>IF('Datos de Indicador'!U165="No dato","x",ROUND(IF('Datos de Indicador'!U165&gt;L$302,10,IF('Datos de Indicador'!U165&lt;$L$301,0,10-(L$302-'Datos de Indicador'!U165)/(L$302-L$301)*10)),1))</f>
        <v>7.1</v>
      </c>
      <c r="M162" s="189">
        <f t="shared" si="18"/>
        <v>7.7</v>
      </c>
      <c r="N162" s="189">
        <f>'Datos de Indicador'!AG165</f>
        <v>6</v>
      </c>
      <c r="O162" s="190">
        <f t="shared" si="19"/>
        <v>7.4</v>
      </c>
      <c r="P162" s="191">
        <f>IF('Datos de Indicador'!V165="No dato","x",IF('Datos de Indicador'!AY165="No dato","x", 'Datos de Indicador'!V165/'Datos de Indicador'!AY165))</f>
        <v>2.5673940949935817E-4</v>
      </c>
      <c r="Q162" s="188">
        <f t="shared" si="20"/>
        <v>0.2</v>
      </c>
      <c r="R162" s="264">
        <f>IF('Datos de Indicador'!V165="No dato","x",ROUND(IF('Datos de Indicador'!V165&gt;R$302,10,IF('Datos de Indicador'!V165&lt;$R$301,0,10-(R$302-'Datos de Indicador'!V165)/(R$302-R$301)*10)),1))</f>
        <v>0.1</v>
      </c>
      <c r="S162" s="189">
        <f t="shared" si="21"/>
        <v>0.2</v>
      </c>
      <c r="T162" s="188">
        <f>IF('Datos de Indicador'!W165="No dato","x",ROUND(IF('Datos de Indicador'!W165&gt;T$302,10,IF('Datos de Indicador'!W165&lt;$T$301,0,10-(T$302-'Datos de Indicador'!W165)/(T$302-T$301)*10)),1))</f>
        <v>9.4</v>
      </c>
      <c r="U162" s="188">
        <f>IF('Datos de Indicador'!X165="No dato","x",ROUND(IF('Datos de Indicador'!X165&gt;U$302,10,IF('Datos de Indicador'!X165&lt;$U$301,0,10-(U$302-'Datos de Indicador'!X165)/(U$302-U$301)*10)),1))</f>
        <v>10</v>
      </c>
      <c r="V162" s="188">
        <f>IF('Datos de Indicador'!Y165="No dato","x",ROUND(IF('Datos de Indicador'!Y165&gt;V$302,10,IF('Datos de Indicador'!Y165&lt;$V$301,0,10-(V$302-'Datos de Indicador'!Y165)/(V$302-V$301)*10)),1))</f>
        <v>2.6</v>
      </c>
      <c r="W162" s="188">
        <f>IF('Datos de Indicador'!Z165="No dato","x",ROUND(IF('Datos de Indicador'!Z165&gt;W$302,10,IF('Datos de Indicador'!Z165&lt;$W$301,0,(W$302-'Datos de Indicador'!Z165)/(W$302-W$301)*10)),1))</f>
        <v>10</v>
      </c>
      <c r="X162" s="317">
        <f>IF('Datos de Indicador'!AA165="No dato","x",ROUND(IF('Datos de Indicador'!AA165&gt;X$302,10,IF('Datos de Indicador'!AA165&lt;$X$301,0,10-(X$302-'Datos de Indicador'!AA165)/(X$302-X$301)*10)),1))</f>
        <v>0.5</v>
      </c>
      <c r="Y162" s="296">
        <f t="shared" si="23"/>
        <v>6.5</v>
      </c>
      <c r="Z162" s="192">
        <f t="shared" si="22"/>
        <v>4</v>
      </c>
      <c r="AB162" s="250"/>
      <c r="AC162" s="95"/>
      <c r="AD162" s="95"/>
    </row>
    <row r="163" spans="1:30">
      <c r="A163" s="49" t="s">
        <v>260</v>
      </c>
      <c r="B163" s="46" t="s">
        <v>261</v>
      </c>
      <c r="C163" s="160">
        <v>1101</v>
      </c>
      <c r="D163" s="188">
        <f>IF('Datos de Indicador'!O166="No dato","x",ROUND(IF('Datos de Indicador'!O166&gt;D$302,0,IF('Datos de Indicador'!O166&lt;$D$301,10,(D$302-'Datos de Indicador'!O166)/(D$302-D$301)*10)),1))</f>
        <v>4</v>
      </c>
      <c r="E163" s="188">
        <f>IF('Datos de Indicador'!P166="No dato","x",ROUND(IF('Datos de Indicador'!P166&gt;E$302,10,IF('Datos de Indicador'!P166&lt;$E$301,0,10-(E$302-'Datos de Indicador'!P166)/(E$302-E$301)*10)),1))</f>
        <v>4.8</v>
      </c>
      <c r="F163" s="189">
        <f t="shared" si="16"/>
        <v>4.4000000000000004</v>
      </c>
      <c r="G163" s="188">
        <f>IF('Datos de Indicador'!Q166="No dato","x",ROUND(IF('Datos de Indicador'!Q166&gt;G$302,0,IF('Datos de Indicador'!Q166&lt;$G$301,10,(G$302-'Datos de Indicador'!Q166)/(G$302-G$301)*10)),1))</f>
        <v>1.2</v>
      </c>
      <c r="H163" s="188">
        <f>IF('Datos de Indicador'!R166="No dato","x",ROUND(IF('Datos de Indicador'!R166&gt;H$302,10,IF('Datos de Indicador'!R166&lt;$E$301,0,10-(H$302-'Datos de Indicador'!R166)/(H$302-H$301)*10)),1))</f>
        <v>7.9</v>
      </c>
      <c r="I163" s="188">
        <f>IF('Datos de Indicador'!S166="No dato","x",ROUND(IF('Datos de Indicador'!S166&gt;I$302,10,IF('Datos de Indicador'!S166&lt;$I$301,0,10-(I$302-'Datos de Indicador'!S166)/(I$302-I$301)*10)),1))</f>
        <v>6.7</v>
      </c>
      <c r="J163" s="189">
        <f t="shared" si="17"/>
        <v>5.3</v>
      </c>
      <c r="K163" s="188">
        <f>IF('Datos de Indicador'!T166="No dato","x",ROUND(IF('Datos de Indicador'!T166&gt;K$302,10,IF('Datos de Indicador'!T166&lt;$K$301,0,10-(K$302-'Datos de Indicador'!T166)/(K$302-K$301)*10)),1))</f>
        <v>2.8</v>
      </c>
      <c r="L163" s="188">
        <f>IF('Datos de Indicador'!U166="No dato","x",ROUND(IF('Datos de Indicador'!U166&gt;L$302,10,IF('Datos de Indicador'!U166&lt;$L$301,0,10-(L$302-'Datos de Indicador'!U166)/(L$302-L$301)*10)),1))</f>
        <v>7</v>
      </c>
      <c r="M163" s="189">
        <f t="shared" si="18"/>
        <v>5.3</v>
      </c>
      <c r="N163" s="189">
        <f>'Datos de Indicador'!AG166</f>
        <v>10</v>
      </c>
      <c r="O163" s="190">
        <f t="shared" si="19"/>
        <v>6.3</v>
      </c>
      <c r="P163" s="191">
        <f>IF('Datos de Indicador'!V166="No dato","x",IF('Datos de Indicador'!AY166="No dato","x", 'Datos de Indicador'!V166/'Datos de Indicador'!AY166))</f>
        <v>6.8280840179481064E-3</v>
      </c>
      <c r="Q163" s="188">
        <f t="shared" si="20"/>
        <v>4.5999999999999996</v>
      </c>
      <c r="R163" s="264">
        <f>IF('Datos de Indicador'!V166="No dato","x",ROUND(IF('Datos de Indicador'!V166&gt;R$302,10,IF('Datos de Indicador'!V166&lt;$R$301,0,10-(R$302-'Datos de Indicador'!V166)/(R$302-R$301)*10)),1))</f>
        <v>7.9</v>
      </c>
      <c r="S163" s="189">
        <f t="shared" si="21"/>
        <v>6.5</v>
      </c>
      <c r="T163" s="188">
        <f>IF('Datos de Indicador'!W166="No dato","x",ROUND(IF('Datos de Indicador'!W166&gt;T$302,10,IF('Datos de Indicador'!W166&lt;$T$301,0,10-(T$302-'Datos de Indicador'!W166)/(T$302-T$301)*10)),1))</f>
        <v>3.4</v>
      </c>
      <c r="U163" s="188">
        <f>IF('Datos de Indicador'!X166="No dato","x",ROUND(IF('Datos de Indicador'!X166&gt;U$302,10,IF('Datos de Indicador'!X166&lt;$U$301,0,10-(U$302-'Datos de Indicador'!X166)/(U$302-U$301)*10)),1))</f>
        <v>3.4</v>
      </c>
      <c r="V163" s="188">
        <f>IF('Datos de Indicador'!Y166="No dato","x",ROUND(IF('Datos de Indicador'!Y166&gt;V$302,10,IF('Datos de Indicador'!Y166&lt;$V$301,0,10-(V$302-'Datos de Indicador'!Y166)/(V$302-V$301)*10)),1))</f>
        <v>5.3</v>
      </c>
      <c r="W163" s="188">
        <f>IF('Datos de Indicador'!Z166="No dato","x",ROUND(IF('Datos de Indicador'!Z166&gt;W$302,10,IF('Datos de Indicador'!Z166&lt;$W$301,0,(W$302-'Datos de Indicador'!Z166)/(W$302-W$301)*10)),1))</f>
        <v>0</v>
      </c>
      <c r="X163" s="317">
        <f>IF('Datos de Indicador'!AA166="No dato","x",ROUND(IF('Datos de Indicador'!AA166&gt;X$302,10,IF('Datos de Indicador'!AA166&lt;$X$301,0,10-(X$302-'Datos de Indicador'!AA166)/(X$302-X$301)*10)),1))</f>
        <v>10</v>
      </c>
      <c r="Y163" s="296">
        <f t="shared" si="23"/>
        <v>4.4000000000000004</v>
      </c>
      <c r="Z163" s="192">
        <f t="shared" si="22"/>
        <v>5.5</v>
      </c>
      <c r="AB163" s="250"/>
      <c r="AC163" s="95"/>
      <c r="AD163" s="95"/>
    </row>
    <row r="164" spans="1:30">
      <c r="A164" s="49" t="s">
        <v>260</v>
      </c>
      <c r="B164" s="46" t="s">
        <v>262</v>
      </c>
      <c r="C164" s="160">
        <v>1102</v>
      </c>
      <c r="D164" s="188">
        <f>IF('Datos de Indicador'!O167="No dato","x",ROUND(IF('Datos de Indicador'!O167&gt;D$302,0,IF('Datos de Indicador'!O167&lt;$D$301,10,(D$302-'Datos de Indicador'!O167)/(D$302-D$301)*10)),1))</f>
        <v>4.2</v>
      </c>
      <c r="E164" s="188">
        <f>IF('Datos de Indicador'!P167="No dato","x",ROUND(IF('Datos de Indicador'!P167&gt;E$302,10,IF('Datos de Indicador'!P167&lt;$E$301,0,10-(E$302-'Datos de Indicador'!P167)/(E$302-E$301)*10)),1))</f>
        <v>4.7</v>
      </c>
      <c r="F164" s="189">
        <f t="shared" si="16"/>
        <v>4.5</v>
      </c>
      <c r="G164" s="188">
        <f>IF('Datos de Indicador'!Q167="No dato","x",ROUND(IF('Datos de Indicador'!Q167&gt;G$302,0,IF('Datos de Indicador'!Q167&lt;$G$301,10,(G$302-'Datos de Indicador'!Q167)/(G$302-G$301)*10)),1))</f>
        <v>2.5</v>
      </c>
      <c r="H164" s="188">
        <f>IF('Datos de Indicador'!R167="No dato","x",ROUND(IF('Datos de Indicador'!R167&gt;H$302,10,IF('Datos de Indicador'!R167&lt;$E$301,0,10-(H$302-'Datos de Indicador'!R167)/(H$302-H$301)*10)),1))</f>
        <v>7.3</v>
      </c>
      <c r="I164" s="188">
        <f>IF('Datos de Indicador'!S167="No dato","x",ROUND(IF('Datos de Indicador'!S167&gt;I$302,10,IF('Datos de Indicador'!S167&lt;$I$301,0,10-(I$302-'Datos de Indicador'!S167)/(I$302-I$301)*10)),1))</f>
        <v>5.4</v>
      </c>
      <c r="J164" s="189">
        <f t="shared" si="17"/>
        <v>5.0999999999999996</v>
      </c>
      <c r="K164" s="188">
        <f>IF('Datos de Indicador'!T167="No dato","x",ROUND(IF('Datos de Indicador'!T167&gt;K$302,10,IF('Datos de Indicador'!T167&lt;$K$301,0,10-(K$302-'Datos de Indicador'!T167)/(K$302-K$301)*10)),1))</f>
        <v>2.7</v>
      </c>
      <c r="L164" s="188">
        <f>IF('Datos de Indicador'!U167="No dato","x",ROUND(IF('Datos de Indicador'!U167&gt;L$302,10,IF('Datos de Indicador'!U167&lt;$L$301,0,10-(L$302-'Datos de Indicador'!U167)/(L$302-L$301)*10)),1))</f>
        <v>7.6</v>
      </c>
      <c r="M164" s="189">
        <f t="shared" si="18"/>
        <v>5.7</v>
      </c>
      <c r="N164" s="189">
        <f>'Datos de Indicador'!AG167</f>
        <v>4</v>
      </c>
      <c r="O164" s="190">
        <f t="shared" si="19"/>
        <v>4.8</v>
      </c>
      <c r="P164" s="191">
        <f>IF('Datos de Indicador'!V167="No dato","x",IF('Datos de Indicador'!AY167="No dato","x", 'Datos de Indicador'!V167/'Datos de Indicador'!AY167))</f>
        <v>2.8596961572832885E-3</v>
      </c>
      <c r="Q164" s="188">
        <f t="shared" si="20"/>
        <v>1.9</v>
      </c>
      <c r="R164" s="264">
        <f>IF('Datos de Indicador'!V167="No dato","x",ROUND(IF('Datos de Indicador'!V167&gt;R$302,10,IF('Datos de Indicador'!V167&lt;$R$301,0,10-(R$302-'Datos de Indicador'!V167)/(R$302-R$301)*10)),1))</f>
        <v>0.4</v>
      </c>
      <c r="S164" s="189">
        <f t="shared" si="21"/>
        <v>1.2</v>
      </c>
      <c r="T164" s="188">
        <f>IF('Datos de Indicador'!W167="No dato","x",ROUND(IF('Datos de Indicador'!W167&gt;T$302,10,IF('Datos de Indicador'!W167&lt;$T$301,0,10-(T$302-'Datos de Indicador'!W167)/(T$302-T$301)*10)),1))</f>
        <v>4.2</v>
      </c>
      <c r="U164" s="188">
        <f>IF('Datos de Indicador'!X167="No dato","x",ROUND(IF('Datos de Indicador'!X167&gt;U$302,10,IF('Datos de Indicador'!X167&lt;$U$301,0,10-(U$302-'Datos de Indicador'!X167)/(U$302-U$301)*10)),1))</f>
        <v>1.4</v>
      </c>
      <c r="V164" s="188">
        <f>IF('Datos de Indicador'!Y167="No dato","x",ROUND(IF('Datos de Indicador'!Y167&gt;V$302,10,IF('Datos de Indicador'!Y167&lt;$V$301,0,10-(V$302-'Datos de Indicador'!Y167)/(V$302-V$301)*10)),1))</f>
        <v>1.1000000000000001</v>
      </c>
      <c r="W164" s="188">
        <f>IF('Datos de Indicador'!Z167="No dato","x",ROUND(IF('Datos de Indicador'!Z167&gt;W$302,10,IF('Datos de Indicador'!Z167&lt;$W$301,0,(W$302-'Datos de Indicador'!Z167)/(W$302-W$301)*10)),1))</f>
        <v>0</v>
      </c>
      <c r="X164" s="317">
        <f>IF('Datos de Indicador'!AA167="No dato","x",ROUND(IF('Datos de Indicador'!AA167&gt;X$302,10,IF('Datos de Indicador'!AA167&lt;$X$301,0,10-(X$302-'Datos de Indicador'!AA167)/(X$302-X$301)*10)),1))</f>
        <v>10</v>
      </c>
      <c r="Y164" s="296">
        <f t="shared" si="23"/>
        <v>3.3</v>
      </c>
      <c r="Z164" s="192">
        <f t="shared" si="22"/>
        <v>2.2999999999999998</v>
      </c>
      <c r="AB164" s="250"/>
      <c r="AC164" s="95"/>
      <c r="AD164" s="95"/>
    </row>
    <row r="165" spans="1:30">
      <c r="A165" s="49" t="s">
        <v>260</v>
      </c>
      <c r="B165" s="46" t="s">
        <v>263</v>
      </c>
      <c r="C165" s="160">
        <v>1103</v>
      </c>
      <c r="D165" s="188">
        <f>IF('Datos de Indicador'!O168="No dato","x",ROUND(IF('Datos de Indicador'!O168&gt;D$302,0,IF('Datos de Indicador'!O168&lt;$D$301,10,(D$302-'Datos de Indicador'!O168)/(D$302-D$301)*10)),1))</f>
        <v>4.5999999999999996</v>
      </c>
      <c r="E165" s="188">
        <f>IF('Datos de Indicador'!P168="No dato","x",ROUND(IF('Datos de Indicador'!P168&gt;E$302,10,IF('Datos de Indicador'!P168&lt;$E$301,0,10-(E$302-'Datos de Indicador'!P168)/(E$302-E$301)*10)),1))</f>
        <v>5.8</v>
      </c>
      <c r="F165" s="189">
        <f t="shared" si="16"/>
        <v>5.2</v>
      </c>
      <c r="G165" s="188">
        <f>IF('Datos de Indicador'!Q168="No dato","x",ROUND(IF('Datos de Indicador'!Q168&gt;G$302,0,IF('Datos de Indicador'!Q168&lt;$G$301,10,(G$302-'Datos de Indicador'!Q168)/(G$302-G$301)*10)),1))</f>
        <v>2.8</v>
      </c>
      <c r="H165" s="188">
        <f>IF('Datos de Indicador'!R168="No dato","x",ROUND(IF('Datos de Indicador'!R168&gt;H$302,10,IF('Datos de Indicador'!R168&lt;$E$301,0,10-(H$302-'Datos de Indicador'!R168)/(H$302-H$301)*10)),1))</f>
        <v>8.3000000000000007</v>
      </c>
      <c r="I165" s="188">
        <f>IF('Datos de Indicador'!S168="No dato","x",ROUND(IF('Datos de Indicador'!S168&gt;I$302,10,IF('Datos de Indicador'!S168&lt;$I$301,0,10-(I$302-'Datos de Indicador'!S168)/(I$302-I$301)*10)),1))</f>
        <v>8.8000000000000007</v>
      </c>
      <c r="J165" s="189">
        <f t="shared" si="17"/>
        <v>6.6</v>
      </c>
      <c r="K165" s="188">
        <f>IF('Datos de Indicador'!T168="No dato","x",ROUND(IF('Datos de Indicador'!T168&gt;K$302,10,IF('Datos de Indicador'!T168&lt;$K$301,0,10-(K$302-'Datos de Indicador'!T168)/(K$302-K$301)*10)),1))</f>
        <v>3.1</v>
      </c>
      <c r="L165" s="188">
        <f>IF('Datos de Indicador'!U168="No dato","x",ROUND(IF('Datos de Indicador'!U168&gt;L$302,10,IF('Datos de Indicador'!U168&lt;$L$301,0,10-(L$302-'Datos de Indicador'!U168)/(L$302-L$301)*10)),1))</f>
        <v>8.8000000000000007</v>
      </c>
      <c r="M165" s="189">
        <f t="shared" si="18"/>
        <v>6.8</v>
      </c>
      <c r="N165" s="189">
        <f>'Datos de Indicador'!AG168</f>
        <v>10</v>
      </c>
      <c r="O165" s="190">
        <f t="shared" si="19"/>
        <v>7.2</v>
      </c>
      <c r="P165" s="191">
        <f>IF('Datos de Indicador'!V168="No dato","x",IF('Datos de Indicador'!AY168="No dato","x", 'Datos de Indicador'!V168/'Datos de Indicador'!AY168))</f>
        <v>2.5645409471704566E-4</v>
      </c>
      <c r="Q165" s="188">
        <f t="shared" si="20"/>
        <v>0.2</v>
      </c>
      <c r="R165" s="264">
        <f>IF('Datos de Indicador'!V168="No dato","x",ROUND(IF('Datos de Indicador'!V168&gt;R$302,10,IF('Datos de Indicador'!V168&lt;$R$301,0,10-(R$302-'Datos de Indicador'!V168)/(R$302-R$301)*10)),1))</f>
        <v>0.1</v>
      </c>
      <c r="S165" s="189">
        <f t="shared" si="21"/>
        <v>0.2</v>
      </c>
      <c r="T165" s="188">
        <f>IF('Datos de Indicador'!W168="No dato","x",ROUND(IF('Datos de Indicador'!W168&gt;T$302,10,IF('Datos de Indicador'!W168&lt;$T$301,0,10-(T$302-'Datos de Indicador'!W168)/(T$302-T$301)*10)),1))</f>
        <v>1.8</v>
      </c>
      <c r="U165" s="188">
        <f>IF('Datos de Indicador'!X168="No dato","x",ROUND(IF('Datos de Indicador'!X168&gt;U$302,10,IF('Datos de Indicador'!X168&lt;$U$301,0,10-(U$302-'Datos de Indicador'!X168)/(U$302-U$301)*10)),1))</f>
        <v>3.7</v>
      </c>
      <c r="V165" s="188" t="str">
        <f>IF('Datos de Indicador'!Y168="No dato","x",ROUND(IF('Datos de Indicador'!Y168&gt;V$302,10,IF('Datos de Indicador'!Y168&lt;$V$301,0,10-(V$302-'Datos de Indicador'!Y168)/(V$302-V$301)*10)),1))</f>
        <v>x</v>
      </c>
      <c r="W165" s="188">
        <f>IF('Datos de Indicador'!Z168="No dato","x",ROUND(IF('Datos de Indicador'!Z168&gt;W$302,10,IF('Datos de Indicador'!Z168&lt;$W$301,0,(W$302-'Datos de Indicador'!Z168)/(W$302-W$301)*10)),1))</f>
        <v>0</v>
      </c>
      <c r="X165" s="317">
        <f>IF('Datos de Indicador'!AA168="No dato","x",ROUND(IF('Datos de Indicador'!AA168&gt;X$302,10,IF('Datos de Indicador'!AA168&lt;$X$301,0,10-(X$302-'Datos de Indicador'!AA168)/(X$302-X$301)*10)),1))</f>
        <v>10</v>
      </c>
      <c r="Y165" s="296">
        <f t="shared" si="23"/>
        <v>3.9</v>
      </c>
      <c r="Z165" s="192">
        <f t="shared" si="22"/>
        <v>2.2000000000000002</v>
      </c>
      <c r="AB165" s="250"/>
      <c r="AC165" s="95"/>
      <c r="AD165" s="95"/>
    </row>
    <row r="166" spans="1:30">
      <c r="A166" s="49" t="s">
        <v>260</v>
      </c>
      <c r="B166" s="46" t="s">
        <v>264</v>
      </c>
      <c r="C166" s="160">
        <v>1104</v>
      </c>
      <c r="D166" s="188">
        <f>IF('Datos de Indicador'!O169="No dato","x",ROUND(IF('Datos de Indicador'!O169&gt;D$302,0,IF('Datos de Indicador'!O169&lt;$D$301,10,(D$302-'Datos de Indicador'!O169)/(D$302-D$301)*10)),1))</f>
        <v>4.2</v>
      </c>
      <c r="E166" s="188">
        <f>IF('Datos de Indicador'!P169="No dato","x",ROUND(IF('Datos de Indicador'!P169&gt;E$302,10,IF('Datos de Indicador'!P169&lt;$E$301,0,10-(E$302-'Datos de Indicador'!P169)/(E$302-E$301)*10)),1))</f>
        <v>5</v>
      </c>
      <c r="F166" s="189">
        <f t="shared" si="16"/>
        <v>4.5999999999999996</v>
      </c>
      <c r="G166" s="188">
        <f>IF('Datos de Indicador'!Q169="No dato","x",ROUND(IF('Datos de Indicador'!Q169&gt;G$302,0,IF('Datos de Indicador'!Q169&lt;$G$301,10,(G$302-'Datos de Indicador'!Q169)/(G$302-G$301)*10)),1))</f>
        <v>0</v>
      </c>
      <c r="H166" s="188">
        <f>IF('Datos de Indicador'!R169="No dato","x",ROUND(IF('Datos de Indicador'!R169&gt;H$302,10,IF('Datos de Indicador'!R169&lt;$E$301,0,10-(H$302-'Datos de Indicador'!R169)/(H$302-H$301)*10)),1))</f>
        <v>7.4</v>
      </c>
      <c r="I166" s="188">
        <f>IF('Datos de Indicador'!S169="No dato","x",ROUND(IF('Datos de Indicador'!S169&gt;I$302,10,IF('Datos de Indicador'!S169&lt;$I$301,0,10-(I$302-'Datos de Indicador'!S169)/(I$302-I$301)*10)),1))</f>
        <v>6.7</v>
      </c>
      <c r="J166" s="189">
        <f t="shared" si="17"/>
        <v>4.7</v>
      </c>
      <c r="K166" s="188">
        <f>IF('Datos de Indicador'!T169="No dato","x",ROUND(IF('Datos de Indicador'!T169&gt;K$302,10,IF('Datos de Indicador'!T169&lt;$K$301,0,10-(K$302-'Datos de Indicador'!T169)/(K$302-K$301)*10)),1))</f>
        <v>2.2999999999999998</v>
      </c>
      <c r="L166" s="188">
        <f>IF('Datos de Indicador'!U169="No dato","x",ROUND(IF('Datos de Indicador'!U169&gt;L$302,10,IF('Datos de Indicador'!U169&lt;$L$301,0,10-(L$302-'Datos de Indicador'!U169)/(L$302-L$301)*10)),1))</f>
        <v>6.3</v>
      </c>
      <c r="M166" s="189">
        <f t="shared" si="18"/>
        <v>4.5999999999999996</v>
      </c>
      <c r="N166" s="189">
        <f>'Datos de Indicador'!AG169</f>
        <v>4</v>
      </c>
      <c r="O166" s="190">
        <f t="shared" si="19"/>
        <v>4.5</v>
      </c>
      <c r="P166" s="191">
        <f>IF('Datos de Indicador'!V169="No dato","x",IF('Datos de Indicador'!AY169="No dato","x", 'Datos de Indicador'!V169/'Datos de Indicador'!AY169))</f>
        <v>2.1042787000233811E-3</v>
      </c>
      <c r="Q166" s="188">
        <f t="shared" si="20"/>
        <v>1.4</v>
      </c>
      <c r="R166" s="264">
        <f>IF('Datos de Indicador'!V169="No dato","x",ROUND(IF('Datos de Indicador'!V169&gt;R$302,10,IF('Datos de Indicador'!V169&lt;$R$301,0,10-(R$302-'Datos de Indicador'!V169)/(R$302-R$301)*10)),1))</f>
        <v>0.2</v>
      </c>
      <c r="S166" s="189">
        <f t="shared" si="21"/>
        <v>0.8</v>
      </c>
      <c r="T166" s="188">
        <f>IF('Datos de Indicador'!W169="No dato","x",ROUND(IF('Datos de Indicador'!W169&gt;T$302,10,IF('Datos de Indicador'!W169&lt;$T$301,0,10-(T$302-'Datos de Indicador'!W169)/(T$302-T$301)*10)),1))</f>
        <v>2.1</v>
      </c>
      <c r="U166" s="188">
        <f>IF('Datos de Indicador'!X169="No dato","x",ROUND(IF('Datos de Indicador'!X169&gt;U$302,10,IF('Datos de Indicador'!X169&lt;$U$301,0,10-(U$302-'Datos de Indicador'!X169)/(U$302-U$301)*10)),1))</f>
        <v>2.7</v>
      </c>
      <c r="V166" s="188">
        <f>IF('Datos de Indicador'!Y169="No dato","x",ROUND(IF('Datos de Indicador'!Y169&gt;V$302,10,IF('Datos de Indicador'!Y169&lt;$V$301,0,10-(V$302-'Datos de Indicador'!Y169)/(V$302-V$301)*10)),1))</f>
        <v>0.5</v>
      </c>
      <c r="W166" s="188">
        <f>IF('Datos de Indicador'!Z169="No dato","x",ROUND(IF('Datos de Indicador'!Z169&gt;W$302,10,IF('Datos de Indicador'!Z169&lt;$W$301,0,(W$302-'Datos de Indicador'!Z169)/(W$302-W$301)*10)),1))</f>
        <v>0</v>
      </c>
      <c r="X166" s="317">
        <f>IF('Datos de Indicador'!AA169="No dato","x",ROUND(IF('Datos de Indicador'!AA169&gt;X$302,10,IF('Datos de Indicador'!AA169&lt;$X$301,0,10-(X$302-'Datos de Indicador'!AA169)/(X$302-X$301)*10)),1))</f>
        <v>10</v>
      </c>
      <c r="Y166" s="296">
        <f t="shared" si="23"/>
        <v>3.1</v>
      </c>
      <c r="Z166" s="192">
        <f t="shared" si="22"/>
        <v>2</v>
      </c>
      <c r="AB166" s="250"/>
      <c r="AC166" s="95"/>
      <c r="AD166" s="95"/>
    </row>
    <row r="167" spans="1:30">
      <c r="A167" s="48" t="s">
        <v>265</v>
      </c>
      <c r="B167" s="46" t="s">
        <v>265</v>
      </c>
      <c r="C167" s="160">
        <v>1201</v>
      </c>
      <c r="D167" s="188">
        <f>IF('Datos de Indicador'!O170="No dato","x",ROUND(IF('Datos de Indicador'!O170&gt;D$302,0,IF('Datos de Indicador'!O170&lt;$D$301,10,(D$302-'Datos de Indicador'!O170)/(D$302-D$301)*10)),1))</f>
        <v>5.4</v>
      </c>
      <c r="E167" s="188">
        <f>IF('Datos de Indicador'!P170="No dato","x",ROUND(IF('Datos de Indicador'!P170&gt;E$302,10,IF('Datos de Indicador'!P170&lt;$E$301,0,10-(E$302-'Datos de Indicador'!P170)/(E$302-E$301)*10)),1))</f>
        <v>7.2</v>
      </c>
      <c r="F167" s="189">
        <f t="shared" si="16"/>
        <v>6.4</v>
      </c>
      <c r="G167" s="188">
        <f>IF('Datos de Indicador'!Q170="No dato","x",ROUND(IF('Datos de Indicador'!Q170&gt;G$302,0,IF('Datos de Indicador'!Q170&lt;$G$301,10,(G$302-'Datos de Indicador'!Q170)/(G$302-G$301)*10)),1))</f>
        <v>4</v>
      </c>
      <c r="H167" s="188">
        <f>IF('Datos de Indicador'!R170="No dato","x",ROUND(IF('Datos de Indicador'!R170&gt;H$302,10,IF('Datos de Indicador'!R170&lt;$E$301,0,10-(H$302-'Datos de Indicador'!R170)/(H$302-H$301)*10)),1))</f>
        <v>8</v>
      </c>
      <c r="I167" s="188">
        <f>IF('Datos de Indicador'!S170="No dato","x",ROUND(IF('Datos de Indicador'!S170&gt;I$302,10,IF('Datos de Indicador'!S170&lt;$I$301,0,10-(I$302-'Datos de Indicador'!S170)/(I$302-I$301)*10)),1))</f>
        <v>8.1</v>
      </c>
      <c r="J167" s="189">
        <f t="shared" si="17"/>
        <v>6.7</v>
      </c>
      <c r="K167" s="188">
        <f>IF('Datos de Indicador'!T170="No dato","x",ROUND(IF('Datos de Indicador'!T170&gt;K$302,10,IF('Datos de Indicador'!T170&lt;$K$301,0,10-(K$302-'Datos de Indicador'!T170)/(K$302-K$301)*10)),1))</f>
        <v>2.6</v>
      </c>
      <c r="L167" s="188">
        <f>IF('Datos de Indicador'!U170="No dato","x",ROUND(IF('Datos de Indicador'!U170&gt;L$302,10,IF('Datos de Indicador'!U170&lt;$L$301,0,10-(L$302-'Datos de Indicador'!U170)/(L$302-L$301)*10)),1))</f>
        <v>7.8</v>
      </c>
      <c r="M167" s="189">
        <f t="shared" si="18"/>
        <v>5.8</v>
      </c>
      <c r="N167" s="189">
        <f>'Datos de Indicador'!AG170</f>
        <v>10</v>
      </c>
      <c r="O167" s="190">
        <f t="shared" si="19"/>
        <v>7.2</v>
      </c>
      <c r="P167" s="191">
        <f>IF('Datos de Indicador'!V170="No dato","x",IF('Datos de Indicador'!AY170="No dato","x", 'Datos de Indicador'!V170/'Datos de Indicador'!AY170))</f>
        <v>2.5499452077889237E-3</v>
      </c>
      <c r="Q167" s="188">
        <f t="shared" si="20"/>
        <v>1.7</v>
      </c>
      <c r="R167" s="264">
        <f>IF('Datos de Indicador'!V170="No dato","x",ROUND(IF('Datos de Indicador'!V170&gt;R$302,10,IF('Datos de Indicador'!V170&lt;$R$301,0,10-(R$302-'Datos de Indicador'!V170)/(R$302-R$301)*10)),1))</f>
        <v>3</v>
      </c>
      <c r="S167" s="189">
        <f t="shared" si="21"/>
        <v>2.4</v>
      </c>
      <c r="T167" s="188">
        <f>IF('Datos de Indicador'!W170="No dato","x",ROUND(IF('Datos de Indicador'!W170&gt;T$302,10,IF('Datos de Indicador'!W170&lt;$T$301,0,10-(T$302-'Datos de Indicador'!W170)/(T$302-T$301)*10)),1))</f>
        <v>3.1</v>
      </c>
      <c r="U167" s="188">
        <f>IF('Datos de Indicador'!X170="No dato","x",ROUND(IF('Datos de Indicador'!X170&gt;U$302,10,IF('Datos de Indicador'!X170&lt;$U$301,0,10-(U$302-'Datos de Indicador'!X170)/(U$302-U$301)*10)),1))</f>
        <v>9.5</v>
      </c>
      <c r="V167" s="188">
        <f>IF('Datos de Indicador'!Y170="No dato","x",ROUND(IF('Datos de Indicador'!Y170&gt;V$302,10,IF('Datos de Indicador'!Y170&lt;$V$301,0,10-(V$302-'Datos de Indicador'!Y170)/(V$302-V$301)*10)),1))</f>
        <v>10</v>
      </c>
      <c r="W167" s="188">
        <f>IF('Datos de Indicador'!Z170="No dato","x",ROUND(IF('Datos de Indicador'!Z170&gt;W$302,10,IF('Datos de Indicador'!Z170&lt;$W$301,0,(W$302-'Datos de Indicador'!Z170)/(W$302-W$301)*10)),1))</f>
        <v>0</v>
      </c>
      <c r="X167" s="317">
        <f>IF('Datos de Indicador'!AA170="No dato","x",ROUND(IF('Datos de Indicador'!AA170&gt;X$302,10,IF('Datos de Indicador'!AA170&lt;$X$301,0,10-(X$302-'Datos de Indicador'!AA170)/(X$302-X$301)*10)),1))</f>
        <v>10</v>
      </c>
      <c r="Y167" s="296">
        <f t="shared" si="23"/>
        <v>6.5</v>
      </c>
      <c r="Z167" s="192">
        <f t="shared" si="22"/>
        <v>4.8</v>
      </c>
      <c r="AB167" s="250"/>
      <c r="AC167" s="95"/>
      <c r="AD167" s="95"/>
    </row>
    <row r="168" spans="1:30">
      <c r="A168" s="48" t="s">
        <v>265</v>
      </c>
      <c r="B168" s="46" t="s">
        <v>266</v>
      </c>
      <c r="C168" s="160">
        <v>1202</v>
      </c>
      <c r="D168" s="188">
        <f>IF('Datos de Indicador'!O171="No dato","x",ROUND(IF('Datos de Indicador'!O171&gt;D$302,0,IF('Datos de Indicador'!O171&lt;$D$301,10,(D$302-'Datos de Indicador'!O171)/(D$302-D$301)*10)),1))</f>
        <v>7.2</v>
      </c>
      <c r="E168" s="188">
        <f>IF('Datos de Indicador'!P171="No dato","x",ROUND(IF('Datos de Indicador'!P171&gt;E$302,10,IF('Datos de Indicador'!P171&lt;$E$301,0,10-(E$302-'Datos de Indicador'!P171)/(E$302-E$301)*10)),1))</f>
        <v>8.5</v>
      </c>
      <c r="F168" s="189">
        <f t="shared" si="16"/>
        <v>7.9</v>
      </c>
      <c r="G168" s="188">
        <f>IF('Datos de Indicador'!Q171="No dato","x",ROUND(IF('Datos de Indicador'!Q171&gt;G$302,0,IF('Datos de Indicador'!Q171&lt;$G$301,10,(G$302-'Datos de Indicador'!Q171)/(G$302-G$301)*10)),1))</f>
        <v>8.3000000000000007</v>
      </c>
      <c r="H168" s="188">
        <f>IF('Datos de Indicador'!R171="No dato","x",ROUND(IF('Datos de Indicador'!R171&gt;H$302,10,IF('Datos de Indicador'!R171&lt;$E$301,0,10-(H$302-'Datos de Indicador'!R171)/(H$302-H$301)*10)),1))</f>
        <v>6.8</v>
      </c>
      <c r="I168" s="188" t="str">
        <f>IF('Datos de Indicador'!S171="No dato","x",ROUND(IF('Datos de Indicador'!S171&gt;I$302,10,IF('Datos de Indicador'!S171&lt;$I$301,0,10-(I$302-'Datos de Indicador'!S171)/(I$302-I$301)*10)),1))</f>
        <v>x</v>
      </c>
      <c r="J168" s="189">
        <f t="shared" si="17"/>
        <v>7.6</v>
      </c>
      <c r="K168" s="188">
        <f>IF('Datos de Indicador'!T171="No dato","x",ROUND(IF('Datos de Indicador'!T171&gt;K$302,10,IF('Datos de Indicador'!T171&lt;$K$301,0,10-(K$302-'Datos de Indicador'!T171)/(K$302-K$301)*10)),1))</f>
        <v>3.9</v>
      </c>
      <c r="L168" s="188">
        <f>IF('Datos de Indicador'!U171="No dato","x",ROUND(IF('Datos de Indicador'!U171&gt;L$302,10,IF('Datos de Indicador'!U171&lt;$L$301,0,10-(L$302-'Datos de Indicador'!U171)/(L$302-L$301)*10)),1))</f>
        <v>7.2</v>
      </c>
      <c r="M168" s="189">
        <f t="shared" si="18"/>
        <v>5.8</v>
      </c>
      <c r="N168" s="189">
        <f>'Datos de Indicador'!AG171</f>
        <v>4</v>
      </c>
      <c r="O168" s="190">
        <f t="shared" si="19"/>
        <v>6.3</v>
      </c>
      <c r="P168" s="191">
        <f>IF('Datos de Indicador'!V171="No dato","x",IF('Datos de Indicador'!AY171="No dato","x", 'Datos de Indicador'!V171/'Datos de Indicador'!AY171))</f>
        <v>5.7779612051176224E-3</v>
      </c>
      <c r="Q168" s="188">
        <f t="shared" si="20"/>
        <v>3.9</v>
      </c>
      <c r="R168" s="264">
        <f>IF('Datos de Indicador'!V171="No dato","x",ROUND(IF('Datos de Indicador'!V171&gt;R$302,10,IF('Datos de Indicador'!V171&lt;$R$301,0,10-(R$302-'Datos de Indicador'!V171)/(R$302-R$301)*10)),1))</f>
        <v>0.7</v>
      </c>
      <c r="S168" s="189">
        <f t="shared" si="21"/>
        <v>2.4</v>
      </c>
      <c r="T168" s="188">
        <f>IF('Datos de Indicador'!W171="No dato","x",ROUND(IF('Datos de Indicador'!W171&gt;T$302,10,IF('Datos de Indicador'!W171&lt;$T$301,0,10-(T$302-'Datos de Indicador'!W171)/(T$302-T$301)*10)),1))</f>
        <v>3.7</v>
      </c>
      <c r="U168" s="188">
        <f>IF('Datos de Indicador'!X171="No dato","x",ROUND(IF('Datos de Indicador'!X171&gt;U$302,10,IF('Datos de Indicador'!X171&lt;$U$301,0,10-(U$302-'Datos de Indicador'!X171)/(U$302-U$301)*10)),1))</f>
        <v>10</v>
      </c>
      <c r="V168" s="188">
        <f>IF('Datos de Indicador'!Y171="No dato","x",ROUND(IF('Datos de Indicador'!Y171&gt;V$302,10,IF('Datos de Indicador'!Y171&lt;$V$301,0,10-(V$302-'Datos de Indicador'!Y171)/(V$302-V$301)*10)),1))</f>
        <v>4.3</v>
      </c>
      <c r="W168" s="188">
        <f>IF('Datos de Indicador'!Z171="No dato","x",ROUND(IF('Datos de Indicador'!Z171&gt;W$302,10,IF('Datos de Indicador'!Z171&lt;$W$301,0,(W$302-'Datos de Indicador'!Z171)/(W$302-W$301)*10)),1))</f>
        <v>7.5</v>
      </c>
      <c r="X168" s="317">
        <f>IF('Datos de Indicador'!AA171="No dato","x",ROUND(IF('Datos de Indicador'!AA171&gt;X$302,10,IF('Datos de Indicador'!AA171&lt;$X$301,0,10-(X$302-'Datos de Indicador'!AA171)/(X$302-X$301)*10)),1))</f>
        <v>10</v>
      </c>
      <c r="Y168" s="296">
        <f t="shared" si="23"/>
        <v>7.1</v>
      </c>
      <c r="Z168" s="192">
        <f t="shared" si="22"/>
        <v>5.2</v>
      </c>
      <c r="AB168" s="250"/>
      <c r="AC168" s="95"/>
      <c r="AD168" s="95"/>
    </row>
    <row r="169" spans="1:30">
      <c r="A169" s="48" t="s">
        <v>265</v>
      </c>
      <c r="B169" s="46" t="s">
        <v>163</v>
      </c>
      <c r="C169" s="160">
        <v>1203</v>
      </c>
      <c r="D169" s="188">
        <f>IF('Datos de Indicador'!O172="No dato","x",ROUND(IF('Datos de Indicador'!O172&gt;D$302,0,IF('Datos de Indicador'!O172&lt;$D$301,10,(D$302-'Datos de Indicador'!O172)/(D$302-D$301)*10)),1))</f>
        <v>7</v>
      </c>
      <c r="E169" s="188">
        <f>IF('Datos de Indicador'!P172="No dato","x",ROUND(IF('Datos de Indicador'!P172&gt;E$302,10,IF('Datos de Indicador'!P172&lt;$E$301,0,10-(E$302-'Datos de Indicador'!P172)/(E$302-E$301)*10)),1))</f>
        <v>6.7</v>
      </c>
      <c r="F169" s="189">
        <f t="shared" si="16"/>
        <v>6.9</v>
      </c>
      <c r="G169" s="188">
        <f>IF('Datos de Indicador'!Q172="No dato","x",ROUND(IF('Datos de Indicador'!Q172&gt;G$302,0,IF('Datos de Indicador'!Q172&lt;$G$301,10,(G$302-'Datos de Indicador'!Q172)/(G$302-G$301)*10)),1))</f>
        <v>7.5</v>
      </c>
      <c r="H169" s="188">
        <f>IF('Datos de Indicador'!R172="No dato","x",ROUND(IF('Datos de Indicador'!R172&gt;H$302,10,IF('Datos de Indicador'!R172&lt;$E$301,0,10-(H$302-'Datos de Indicador'!R172)/(H$302-H$301)*10)),1))</f>
        <v>6.9</v>
      </c>
      <c r="I169" s="188" t="str">
        <f>IF('Datos de Indicador'!S172="No dato","x",ROUND(IF('Datos de Indicador'!S172&gt;I$302,10,IF('Datos de Indicador'!S172&lt;$I$301,0,10-(I$302-'Datos de Indicador'!S172)/(I$302-I$301)*10)),1))</f>
        <v>x</v>
      </c>
      <c r="J169" s="189">
        <f t="shared" si="17"/>
        <v>7.2</v>
      </c>
      <c r="K169" s="188">
        <f>IF('Datos de Indicador'!T172="No dato","x",ROUND(IF('Datos de Indicador'!T172&gt;K$302,10,IF('Datos de Indicador'!T172&lt;$K$301,0,10-(K$302-'Datos de Indicador'!T172)/(K$302-K$301)*10)),1))</f>
        <v>8.3000000000000007</v>
      </c>
      <c r="L169" s="188">
        <f>IF('Datos de Indicador'!U172="No dato","x",ROUND(IF('Datos de Indicador'!U172&gt;L$302,10,IF('Datos de Indicador'!U172&lt;$L$301,0,10-(L$302-'Datos de Indicador'!U172)/(L$302-L$301)*10)),1))</f>
        <v>7.9</v>
      </c>
      <c r="M169" s="189">
        <f t="shared" si="18"/>
        <v>8.1</v>
      </c>
      <c r="N169" s="189">
        <f>'Datos de Indicador'!AG172</f>
        <v>6</v>
      </c>
      <c r="O169" s="190">
        <f t="shared" si="19"/>
        <v>7.1</v>
      </c>
      <c r="P169" s="191">
        <f>IF('Datos de Indicador'!V172="No dato","x",IF('Datos de Indicador'!AY172="No dato","x", 'Datos de Indicador'!V172/'Datos de Indicador'!AY172))</f>
        <v>7.7319587628865982E-3</v>
      </c>
      <c r="Q169" s="188">
        <f t="shared" si="20"/>
        <v>5.2</v>
      </c>
      <c r="R169" s="264">
        <f>IF('Datos de Indicador'!V172="No dato","x",ROUND(IF('Datos de Indicador'!V172&gt;R$302,10,IF('Datos de Indicador'!V172&lt;$R$301,0,10-(R$302-'Datos de Indicador'!V172)/(R$302-R$301)*10)),1))</f>
        <v>0.7</v>
      </c>
      <c r="S169" s="189">
        <f t="shared" si="21"/>
        <v>3.3</v>
      </c>
      <c r="T169" s="188">
        <f>IF('Datos de Indicador'!W172="No dato","x",ROUND(IF('Datos de Indicador'!W172&gt;T$302,10,IF('Datos de Indicador'!W172&lt;$T$301,0,10-(T$302-'Datos de Indicador'!W172)/(T$302-T$301)*10)),1))</f>
        <v>5.9</v>
      </c>
      <c r="U169" s="188">
        <f>IF('Datos de Indicador'!X172="No dato","x",ROUND(IF('Datos de Indicador'!X172&gt;U$302,10,IF('Datos de Indicador'!X172&lt;$U$301,0,10-(U$302-'Datos de Indicador'!X172)/(U$302-U$301)*10)),1))</f>
        <v>10</v>
      </c>
      <c r="V169" s="188">
        <f>IF('Datos de Indicador'!Y172="No dato","x",ROUND(IF('Datos de Indicador'!Y172&gt;V$302,10,IF('Datos de Indicador'!Y172&lt;$V$301,0,10-(V$302-'Datos de Indicador'!Y172)/(V$302-V$301)*10)),1))</f>
        <v>4.2</v>
      </c>
      <c r="W169" s="188">
        <f>IF('Datos de Indicador'!Z172="No dato","x",ROUND(IF('Datos de Indicador'!Z172&gt;W$302,10,IF('Datos de Indicador'!Z172&lt;$W$301,0,(W$302-'Datos de Indicador'!Z172)/(W$302-W$301)*10)),1))</f>
        <v>10</v>
      </c>
      <c r="X169" s="317">
        <f>IF('Datos de Indicador'!AA172="No dato","x",ROUND(IF('Datos de Indicador'!AA172&gt;X$302,10,IF('Datos de Indicador'!AA172&lt;$X$301,0,10-(X$302-'Datos de Indicador'!AA172)/(X$302-X$301)*10)),1))</f>
        <v>10</v>
      </c>
      <c r="Y169" s="296">
        <f t="shared" si="23"/>
        <v>8</v>
      </c>
      <c r="Z169" s="192">
        <f t="shared" si="22"/>
        <v>6.2</v>
      </c>
      <c r="AB169" s="250"/>
      <c r="AC169" s="95"/>
      <c r="AD169" s="95"/>
    </row>
    <row r="170" spans="1:30">
      <c r="A170" s="48" t="s">
        <v>265</v>
      </c>
      <c r="B170" s="46" t="s">
        <v>267</v>
      </c>
      <c r="C170" s="160">
        <v>1204</v>
      </c>
      <c r="D170" s="188">
        <f>IF('Datos de Indicador'!O173="No dato","x",ROUND(IF('Datos de Indicador'!O173&gt;D$302,0,IF('Datos de Indicador'!O173&lt;$D$301,10,(D$302-'Datos de Indicador'!O173)/(D$302-D$301)*10)),1))</f>
        <v>4.9000000000000004</v>
      </c>
      <c r="E170" s="188">
        <f>IF('Datos de Indicador'!P173="No dato","x",ROUND(IF('Datos de Indicador'!P173&gt;E$302,10,IF('Datos de Indicador'!P173&lt;$E$301,0,10-(E$302-'Datos de Indicador'!P173)/(E$302-E$301)*10)),1))</f>
        <v>6.8</v>
      </c>
      <c r="F170" s="189">
        <f t="shared" si="16"/>
        <v>5.9</v>
      </c>
      <c r="G170" s="188">
        <f>IF('Datos de Indicador'!Q173="No dato","x",ROUND(IF('Datos de Indicador'!Q173&gt;G$302,0,IF('Datos de Indicador'!Q173&lt;$G$301,10,(G$302-'Datos de Indicador'!Q173)/(G$302-G$301)*10)),1))</f>
        <v>2.2999999999999998</v>
      </c>
      <c r="H170" s="188">
        <f>IF('Datos de Indicador'!R173="No dato","x",ROUND(IF('Datos de Indicador'!R173&gt;H$302,10,IF('Datos de Indicador'!R173&lt;$E$301,0,10-(H$302-'Datos de Indicador'!R173)/(H$302-H$301)*10)),1))</f>
        <v>7.2</v>
      </c>
      <c r="I170" s="188">
        <f>IF('Datos de Indicador'!S173="No dato","x",ROUND(IF('Datos de Indicador'!S173&gt;I$302,10,IF('Datos de Indicador'!S173&lt;$I$301,0,10-(I$302-'Datos de Indicador'!S173)/(I$302-I$301)*10)),1))</f>
        <v>8.6999999999999993</v>
      </c>
      <c r="J170" s="189">
        <f t="shared" si="17"/>
        <v>6.1</v>
      </c>
      <c r="K170" s="188">
        <f>IF('Datos de Indicador'!T173="No dato","x",ROUND(IF('Datos de Indicador'!T173&gt;K$302,10,IF('Datos de Indicador'!T173&lt;$K$301,0,10-(K$302-'Datos de Indicador'!T173)/(K$302-K$301)*10)),1))</f>
        <v>3.4</v>
      </c>
      <c r="L170" s="188">
        <f>IF('Datos de Indicador'!U173="No dato","x",ROUND(IF('Datos de Indicador'!U173&gt;L$302,10,IF('Datos de Indicador'!U173&lt;$L$301,0,10-(L$302-'Datos de Indicador'!U173)/(L$302-L$301)*10)),1))</f>
        <v>8</v>
      </c>
      <c r="M170" s="189">
        <f t="shared" si="18"/>
        <v>6.2</v>
      </c>
      <c r="N170" s="189">
        <f>'Datos de Indicador'!AG173</f>
        <v>10</v>
      </c>
      <c r="O170" s="190">
        <f t="shared" si="19"/>
        <v>7.1</v>
      </c>
      <c r="P170" s="191">
        <f>IF('Datos de Indicador'!V173="No dato","x",IF('Datos de Indicador'!AY173="No dato","x", 'Datos de Indicador'!V173/'Datos de Indicador'!AY173))</f>
        <v>1.2490632025980515E-3</v>
      </c>
      <c r="Q170" s="188">
        <f t="shared" si="20"/>
        <v>0.8</v>
      </c>
      <c r="R170" s="264">
        <f>IF('Datos de Indicador'!V173="No dato","x",ROUND(IF('Datos de Indicador'!V173&gt;R$302,10,IF('Datos de Indicador'!V173&lt;$R$301,0,10-(R$302-'Datos de Indicador'!V173)/(R$302-R$301)*10)),1))</f>
        <v>0.1</v>
      </c>
      <c r="S170" s="189">
        <f t="shared" si="21"/>
        <v>0.5</v>
      </c>
      <c r="T170" s="188">
        <f>IF('Datos de Indicador'!W173="No dato","x",ROUND(IF('Datos de Indicador'!W173&gt;T$302,10,IF('Datos de Indicador'!W173&lt;$T$301,0,10-(T$302-'Datos de Indicador'!W173)/(T$302-T$301)*10)),1))</f>
        <v>5.7</v>
      </c>
      <c r="U170" s="188">
        <f>IF('Datos de Indicador'!X173="No dato","x",ROUND(IF('Datos de Indicador'!X173&gt;U$302,10,IF('Datos de Indicador'!X173&lt;$U$301,0,10-(U$302-'Datos de Indicador'!X173)/(U$302-U$301)*10)),1))</f>
        <v>6.3</v>
      </c>
      <c r="V170" s="188" t="str">
        <f>IF('Datos de Indicador'!Y173="No dato","x",ROUND(IF('Datos de Indicador'!Y173&gt;V$302,10,IF('Datos de Indicador'!Y173&lt;$V$301,0,10-(V$302-'Datos de Indicador'!Y173)/(V$302-V$301)*10)),1))</f>
        <v>x</v>
      </c>
      <c r="W170" s="188">
        <f>IF('Datos de Indicador'!Z173="No dato","x",ROUND(IF('Datos de Indicador'!Z173&gt;W$302,10,IF('Datos de Indicador'!Z173&lt;$W$301,0,(W$302-'Datos de Indicador'!Z173)/(W$302-W$301)*10)),1))</f>
        <v>0</v>
      </c>
      <c r="X170" s="317">
        <f>IF('Datos de Indicador'!AA173="No dato","x",ROUND(IF('Datos de Indicador'!AA173&gt;X$302,10,IF('Datos de Indicador'!AA173&lt;$X$301,0,10-(X$302-'Datos de Indicador'!AA173)/(X$302-X$301)*10)),1))</f>
        <v>10</v>
      </c>
      <c r="Y170" s="296">
        <f t="shared" si="23"/>
        <v>5.5</v>
      </c>
      <c r="Z170" s="192">
        <f t="shared" si="22"/>
        <v>3.4</v>
      </c>
      <c r="AB170" s="250"/>
      <c r="AC170" s="95"/>
      <c r="AD170" s="95"/>
    </row>
    <row r="171" spans="1:30">
      <c r="A171" s="48" t="s">
        <v>265</v>
      </c>
      <c r="B171" s="46" t="s">
        <v>268</v>
      </c>
      <c r="C171" s="160">
        <v>1205</v>
      </c>
      <c r="D171" s="188">
        <f>IF('Datos de Indicador'!O174="No dato","x",ROUND(IF('Datos de Indicador'!O174&gt;D$302,0,IF('Datos de Indicador'!O174&lt;$D$301,10,(D$302-'Datos de Indicador'!O174)/(D$302-D$301)*10)),1))</f>
        <v>7.4</v>
      </c>
      <c r="E171" s="188">
        <f>IF('Datos de Indicador'!P174="No dato","x",ROUND(IF('Datos de Indicador'!P174&gt;E$302,10,IF('Datos de Indicador'!P174&lt;$E$301,0,10-(E$302-'Datos de Indicador'!P174)/(E$302-E$301)*10)),1))</f>
        <v>8.6</v>
      </c>
      <c r="F171" s="189">
        <f t="shared" si="16"/>
        <v>8.1</v>
      </c>
      <c r="G171" s="188">
        <f>IF('Datos de Indicador'!Q174="No dato","x",ROUND(IF('Datos de Indicador'!Q174&gt;G$302,0,IF('Datos de Indicador'!Q174&lt;$G$301,10,(G$302-'Datos de Indicador'!Q174)/(G$302-G$301)*10)),1))</f>
        <v>7.3</v>
      </c>
      <c r="H171" s="188">
        <f>IF('Datos de Indicador'!R174="No dato","x",ROUND(IF('Datos de Indicador'!R174&gt;H$302,10,IF('Datos de Indicador'!R174&lt;$E$301,0,10-(H$302-'Datos de Indicador'!R174)/(H$302-H$301)*10)),1))</f>
        <v>6.7</v>
      </c>
      <c r="I171" s="188" t="str">
        <f>IF('Datos de Indicador'!S174="No dato","x",ROUND(IF('Datos de Indicador'!S174&gt;I$302,10,IF('Datos de Indicador'!S174&lt;$I$301,0,10-(I$302-'Datos de Indicador'!S174)/(I$302-I$301)*10)),1))</f>
        <v>x</v>
      </c>
      <c r="J171" s="189">
        <f t="shared" si="17"/>
        <v>7</v>
      </c>
      <c r="K171" s="188">
        <f>IF('Datos de Indicador'!T174="No dato","x",ROUND(IF('Datos de Indicador'!T174&gt;K$302,10,IF('Datos de Indicador'!T174&lt;$K$301,0,10-(K$302-'Datos de Indicador'!T174)/(K$302-K$301)*10)),1))</f>
        <v>6.6</v>
      </c>
      <c r="L171" s="188">
        <f>IF('Datos de Indicador'!U174="No dato","x",ROUND(IF('Datos de Indicador'!U174&gt;L$302,10,IF('Datos de Indicador'!U174&lt;$L$301,0,10-(L$302-'Datos de Indicador'!U174)/(L$302-L$301)*10)),1))</f>
        <v>8.1999999999999993</v>
      </c>
      <c r="M171" s="189">
        <f t="shared" si="18"/>
        <v>7.5</v>
      </c>
      <c r="N171" s="189">
        <f>'Datos de Indicador'!AG174</f>
        <v>10</v>
      </c>
      <c r="O171" s="190">
        <f t="shared" si="19"/>
        <v>8.1999999999999993</v>
      </c>
      <c r="P171" s="191">
        <f>IF('Datos de Indicador'!V174="No dato","x",IF('Datos de Indicador'!AY174="No dato","x", 'Datos de Indicador'!V174/'Datos de Indicador'!AY174))</f>
        <v>1.8221574344023323E-3</v>
      </c>
      <c r="Q171" s="188">
        <f t="shared" si="20"/>
        <v>1.2</v>
      </c>
      <c r="R171" s="264">
        <f>IF('Datos de Indicador'!V174="No dato","x",ROUND(IF('Datos de Indicador'!V174&gt;R$302,10,IF('Datos de Indicador'!V174&lt;$R$301,0,10-(R$302-'Datos de Indicador'!V174)/(R$302-R$301)*10)),1))</f>
        <v>0.4</v>
      </c>
      <c r="S171" s="189">
        <f t="shared" si="21"/>
        <v>0.8</v>
      </c>
      <c r="T171" s="188">
        <f>IF('Datos de Indicador'!W174="No dato","x",ROUND(IF('Datos de Indicador'!W174&gt;T$302,10,IF('Datos de Indicador'!W174&lt;$T$301,0,10-(T$302-'Datos de Indicador'!W174)/(T$302-T$301)*10)),1))</f>
        <v>3.1</v>
      </c>
      <c r="U171" s="188">
        <f>IF('Datos de Indicador'!X174="No dato","x",ROUND(IF('Datos de Indicador'!X174&gt;U$302,10,IF('Datos de Indicador'!X174&lt;$U$301,0,10-(U$302-'Datos de Indicador'!X174)/(U$302-U$301)*10)),1))</f>
        <v>10</v>
      </c>
      <c r="V171" s="188">
        <f>IF('Datos de Indicador'!Y174="No dato","x",ROUND(IF('Datos de Indicador'!Y174&gt;V$302,10,IF('Datos de Indicador'!Y174&lt;$V$301,0,10-(V$302-'Datos de Indicador'!Y174)/(V$302-V$301)*10)),1))</f>
        <v>0.2</v>
      </c>
      <c r="W171" s="188">
        <f>IF('Datos de Indicador'!Z174="No dato","x",ROUND(IF('Datos de Indicador'!Z174&gt;W$302,10,IF('Datos de Indicador'!Z174&lt;$W$301,0,(W$302-'Datos de Indicador'!Z174)/(W$302-W$301)*10)),1))</f>
        <v>10</v>
      </c>
      <c r="X171" s="317">
        <f>IF('Datos de Indicador'!AA174="No dato","x",ROUND(IF('Datos de Indicador'!AA174&gt;X$302,10,IF('Datos de Indicador'!AA174&lt;$X$301,0,10-(X$302-'Datos de Indicador'!AA174)/(X$302-X$301)*10)),1))</f>
        <v>10</v>
      </c>
      <c r="Y171" s="296">
        <f t="shared" si="23"/>
        <v>6.7</v>
      </c>
      <c r="Z171" s="192">
        <f t="shared" si="22"/>
        <v>4.4000000000000004</v>
      </c>
      <c r="AB171" s="250"/>
      <c r="AC171" s="95"/>
      <c r="AD171" s="95"/>
    </row>
    <row r="172" spans="1:30">
      <c r="A172" s="48" t="s">
        <v>265</v>
      </c>
      <c r="B172" s="46" t="s">
        <v>269</v>
      </c>
      <c r="C172" s="160">
        <v>1206</v>
      </c>
      <c r="D172" s="188">
        <f>IF('Datos de Indicador'!O175="No dato","x",ROUND(IF('Datos de Indicador'!O175&gt;D$302,0,IF('Datos de Indicador'!O175&lt;$D$301,10,(D$302-'Datos de Indicador'!O175)/(D$302-D$301)*10)),1))</f>
        <v>7</v>
      </c>
      <c r="E172" s="188">
        <f>IF('Datos de Indicador'!P175="No dato","x",ROUND(IF('Datos de Indicador'!P175&gt;E$302,10,IF('Datos de Indicador'!P175&lt;$E$301,0,10-(E$302-'Datos de Indicador'!P175)/(E$302-E$301)*10)),1))</f>
        <v>8.6999999999999993</v>
      </c>
      <c r="F172" s="189">
        <f t="shared" si="16"/>
        <v>8</v>
      </c>
      <c r="G172" s="188">
        <f>IF('Datos de Indicador'!Q175="No dato","x",ROUND(IF('Datos de Indicador'!Q175&gt;G$302,0,IF('Datos de Indicador'!Q175&lt;$G$301,10,(G$302-'Datos de Indicador'!Q175)/(G$302-G$301)*10)),1))</f>
        <v>2.2000000000000002</v>
      </c>
      <c r="H172" s="188">
        <f>IF('Datos de Indicador'!R175="No dato","x",ROUND(IF('Datos de Indicador'!R175&gt;H$302,10,IF('Datos de Indicador'!R175&lt;$E$301,0,10-(H$302-'Datos de Indicador'!R175)/(H$302-H$301)*10)),1))</f>
        <v>6.8</v>
      </c>
      <c r="I172" s="188" t="str">
        <f>IF('Datos de Indicador'!S175="No dato","x",ROUND(IF('Datos de Indicador'!S175&gt;I$302,10,IF('Datos de Indicador'!S175&lt;$I$301,0,10-(I$302-'Datos de Indicador'!S175)/(I$302-I$301)*10)),1))</f>
        <v>x</v>
      </c>
      <c r="J172" s="189">
        <f t="shared" si="17"/>
        <v>4.5</v>
      </c>
      <c r="K172" s="188">
        <f>IF('Datos de Indicador'!T175="No dato","x",ROUND(IF('Datos de Indicador'!T175&gt;K$302,10,IF('Datos de Indicador'!T175&lt;$K$301,0,10-(K$302-'Datos de Indicador'!T175)/(K$302-K$301)*10)),1))</f>
        <v>5.4</v>
      </c>
      <c r="L172" s="188">
        <f>IF('Datos de Indicador'!U175="No dato","x",ROUND(IF('Datos de Indicador'!U175&gt;L$302,10,IF('Datos de Indicador'!U175&lt;$L$301,0,10-(L$302-'Datos de Indicador'!U175)/(L$302-L$301)*10)),1))</f>
        <v>6.5</v>
      </c>
      <c r="M172" s="189">
        <f t="shared" si="18"/>
        <v>6</v>
      </c>
      <c r="N172" s="189">
        <f>'Datos de Indicador'!AG175</f>
        <v>6</v>
      </c>
      <c r="O172" s="190">
        <f t="shared" si="19"/>
        <v>6.1</v>
      </c>
      <c r="P172" s="191">
        <f>IF('Datos de Indicador'!V175="No dato","x",IF('Datos de Indicador'!AY175="No dato","x", 'Datos de Indicador'!V175/'Datos de Indicador'!AY175))</f>
        <v>6.6058924560708155E-5</v>
      </c>
      <c r="Q172" s="188">
        <f t="shared" si="20"/>
        <v>0</v>
      </c>
      <c r="R172" s="264">
        <f>IF('Datos de Indicador'!V175="No dato","x",ROUND(IF('Datos de Indicador'!V175&gt;R$302,10,IF('Datos de Indicador'!V175&lt;$R$301,0,10-(R$302-'Datos de Indicador'!V175)/(R$302-R$301)*10)),1))</f>
        <v>0</v>
      </c>
      <c r="S172" s="189">
        <f t="shared" si="21"/>
        <v>0</v>
      </c>
      <c r="T172" s="188">
        <f>IF('Datos de Indicador'!W175="No dato","x",ROUND(IF('Datos de Indicador'!W175&gt;T$302,10,IF('Datos de Indicador'!W175&lt;$T$301,0,10-(T$302-'Datos de Indicador'!W175)/(T$302-T$301)*10)),1))</f>
        <v>3</v>
      </c>
      <c r="U172" s="188">
        <f>IF('Datos de Indicador'!X175="No dato","x",ROUND(IF('Datos de Indicador'!X175&gt;U$302,10,IF('Datos de Indicador'!X175&lt;$U$301,0,10-(U$302-'Datos de Indicador'!X175)/(U$302-U$301)*10)),1))</f>
        <v>10</v>
      </c>
      <c r="V172" s="188">
        <f>IF('Datos de Indicador'!Y175="No dato","x",ROUND(IF('Datos de Indicador'!Y175&gt;V$302,10,IF('Datos de Indicador'!Y175&lt;$V$301,0,10-(V$302-'Datos de Indicador'!Y175)/(V$302-V$301)*10)),1))</f>
        <v>0.7</v>
      </c>
      <c r="W172" s="188">
        <f>IF('Datos de Indicador'!Z175="No dato","x",ROUND(IF('Datos de Indicador'!Z175&gt;W$302,10,IF('Datos de Indicador'!Z175&lt;$W$301,0,(W$302-'Datos de Indicador'!Z175)/(W$302-W$301)*10)),1))</f>
        <v>10</v>
      </c>
      <c r="X172" s="317">
        <f>IF('Datos de Indicador'!AA175="No dato","x",ROUND(IF('Datos de Indicador'!AA175&gt;X$302,10,IF('Datos de Indicador'!AA175&lt;$X$301,0,10-(X$302-'Datos de Indicador'!AA175)/(X$302-X$301)*10)),1))</f>
        <v>5.9</v>
      </c>
      <c r="Y172" s="296">
        <f t="shared" si="23"/>
        <v>5.9</v>
      </c>
      <c r="Z172" s="192">
        <f t="shared" si="22"/>
        <v>3.5</v>
      </c>
      <c r="AB172" s="250"/>
      <c r="AC172" s="95"/>
      <c r="AD172" s="95"/>
    </row>
    <row r="173" spans="1:30">
      <c r="A173" s="48" t="s">
        <v>265</v>
      </c>
      <c r="B173" s="46" t="s">
        <v>270</v>
      </c>
      <c r="C173" s="160">
        <v>1207</v>
      </c>
      <c r="D173" s="188">
        <f>IF('Datos de Indicador'!O176="No dato","x",ROUND(IF('Datos de Indicador'!O176&gt;D$302,0,IF('Datos de Indicador'!O176&lt;$D$301,10,(D$302-'Datos de Indicador'!O176)/(D$302-D$301)*10)),1))</f>
        <v>7.3</v>
      </c>
      <c r="E173" s="188">
        <f>IF('Datos de Indicador'!P176="No dato","x",ROUND(IF('Datos de Indicador'!P176&gt;E$302,10,IF('Datos de Indicador'!P176&lt;$E$301,0,10-(E$302-'Datos de Indicador'!P176)/(E$302-E$301)*10)),1))</f>
        <v>8.5</v>
      </c>
      <c r="F173" s="189">
        <f t="shared" si="16"/>
        <v>8</v>
      </c>
      <c r="G173" s="188">
        <f>IF('Datos de Indicador'!Q176="No dato","x",ROUND(IF('Datos de Indicador'!Q176&gt;G$302,0,IF('Datos de Indicador'!Q176&lt;$G$301,10,(G$302-'Datos de Indicador'!Q176)/(G$302-G$301)*10)),1))</f>
        <v>8.5</v>
      </c>
      <c r="H173" s="188">
        <f>IF('Datos de Indicador'!R176="No dato","x",ROUND(IF('Datos de Indicador'!R176&gt;H$302,10,IF('Datos de Indicador'!R176&lt;$E$301,0,10-(H$302-'Datos de Indicador'!R176)/(H$302-H$301)*10)),1))</f>
        <v>6.3</v>
      </c>
      <c r="I173" s="188" t="str">
        <f>IF('Datos de Indicador'!S176="No dato","x",ROUND(IF('Datos de Indicador'!S176&gt;I$302,10,IF('Datos de Indicador'!S176&lt;$I$301,0,10-(I$302-'Datos de Indicador'!S176)/(I$302-I$301)*10)),1))</f>
        <v>x</v>
      </c>
      <c r="J173" s="189">
        <f t="shared" si="17"/>
        <v>7.4</v>
      </c>
      <c r="K173" s="188">
        <f>IF('Datos de Indicador'!T176="No dato","x",ROUND(IF('Datos de Indicador'!T176&gt;K$302,10,IF('Datos de Indicador'!T176&lt;$K$301,0,10-(K$302-'Datos de Indicador'!T176)/(K$302-K$301)*10)),1))</f>
        <v>4.4000000000000004</v>
      </c>
      <c r="L173" s="188">
        <f>IF('Datos de Indicador'!U176="No dato","x",ROUND(IF('Datos de Indicador'!U176&gt;L$302,10,IF('Datos de Indicador'!U176&lt;$L$301,0,10-(L$302-'Datos de Indicador'!U176)/(L$302-L$301)*10)),1))</f>
        <v>7.6</v>
      </c>
      <c r="M173" s="189">
        <f t="shared" si="18"/>
        <v>6.3</v>
      </c>
      <c r="N173" s="189">
        <f>'Datos de Indicador'!AG176</f>
        <v>4</v>
      </c>
      <c r="O173" s="190">
        <f t="shared" si="19"/>
        <v>6.4</v>
      </c>
      <c r="P173" s="191">
        <f>IF('Datos de Indicador'!V176="No dato","x",IF('Datos de Indicador'!AY176="No dato","x", 'Datos de Indicador'!V176/'Datos de Indicador'!AY176))</f>
        <v>7.2368421052631578E-3</v>
      </c>
      <c r="Q173" s="188">
        <f t="shared" si="20"/>
        <v>4.8</v>
      </c>
      <c r="R173" s="264">
        <f>IF('Datos de Indicador'!V176="No dato","x",ROUND(IF('Datos de Indicador'!V176&gt;R$302,10,IF('Datos de Indicador'!V176&lt;$R$301,0,10-(R$302-'Datos de Indicador'!V176)/(R$302-R$301)*10)),1))</f>
        <v>0.5</v>
      </c>
      <c r="S173" s="189">
        <f t="shared" si="21"/>
        <v>2.9</v>
      </c>
      <c r="T173" s="188">
        <f>IF('Datos de Indicador'!W176="No dato","x",ROUND(IF('Datos de Indicador'!W176&gt;T$302,10,IF('Datos de Indicador'!W176&lt;$T$301,0,10-(T$302-'Datos de Indicador'!W176)/(T$302-T$301)*10)),1))</f>
        <v>2.2999999999999998</v>
      </c>
      <c r="U173" s="188">
        <f>IF('Datos de Indicador'!X176="No dato","x",ROUND(IF('Datos de Indicador'!X176&gt;U$302,10,IF('Datos de Indicador'!X176&lt;$U$301,0,10-(U$302-'Datos de Indicador'!X176)/(U$302-U$301)*10)),1))</f>
        <v>10</v>
      </c>
      <c r="V173" s="188" t="str">
        <f>IF('Datos de Indicador'!Y176="No dato","x",ROUND(IF('Datos de Indicador'!Y176&gt;V$302,10,IF('Datos de Indicador'!Y176&lt;$V$301,0,10-(V$302-'Datos de Indicador'!Y176)/(V$302-V$301)*10)),1))</f>
        <v>x</v>
      </c>
      <c r="W173" s="188">
        <f>IF('Datos de Indicador'!Z176="No dato","x",ROUND(IF('Datos de Indicador'!Z176&gt;W$302,10,IF('Datos de Indicador'!Z176&lt;$W$301,0,(W$302-'Datos de Indicador'!Z176)/(W$302-W$301)*10)),1))</f>
        <v>10</v>
      </c>
      <c r="X173" s="317">
        <f>IF('Datos de Indicador'!AA176="No dato","x",ROUND(IF('Datos de Indicador'!AA176&gt;X$302,10,IF('Datos de Indicador'!AA176&lt;$X$301,0,10-(X$302-'Datos de Indicador'!AA176)/(X$302-X$301)*10)),1))</f>
        <v>10</v>
      </c>
      <c r="Y173" s="296">
        <f t="shared" si="23"/>
        <v>8.1</v>
      </c>
      <c r="Z173" s="192">
        <f t="shared" si="22"/>
        <v>6.1</v>
      </c>
      <c r="AB173" s="250"/>
      <c r="AC173" s="95"/>
      <c r="AD173" s="95"/>
    </row>
    <row r="174" spans="1:30">
      <c r="A174" s="48" t="s">
        <v>265</v>
      </c>
      <c r="B174" s="46" t="s">
        <v>271</v>
      </c>
      <c r="C174" s="160">
        <v>1208</v>
      </c>
      <c r="D174" s="188">
        <f>IF('Datos de Indicador'!O177="No dato","x",ROUND(IF('Datos de Indicador'!O177&gt;D$302,0,IF('Datos de Indicador'!O177&lt;$D$301,10,(D$302-'Datos de Indicador'!O177)/(D$302-D$301)*10)),1))</f>
        <v>5.9</v>
      </c>
      <c r="E174" s="188">
        <f>IF('Datos de Indicador'!P177="No dato","x",ROUND(IF('Datos de Indicador'!P177&gt;E$302,10,IF('Datos de Indicador'!P177&lt;$E$301,0,10-(E$302-'Datos de Indicador'!P177)/(E$302-E$301)*10)),1))</f>
        <v>6.1</v>
      </c>
      <c r="F174" s="189">
        <f t="shared" si="16"/>
        <v>6</v>
      </c>
      <c r="G174" s="188">
        <f>IF('Datos de Indicador'!Q177="No dato","x",ROUND(IF('Datos de Indicador'!Q177&gt;G$302,0,IF('Datos de Indicador'!Q177&lt;$G$301,10,(G$302-'Datos de Indicador'!Q177)/(G$302-G$301)*10)),1))</f>
        <v>3.5</v>
      </c>
      <c r="H174" s="188">
        <f>IF('Datos de Indicador'!R177="No dato","x",ROUND(IF('Datos de Indicador'!R177&gt;H$302,10,IF('Datos de Indicador'!R177&lt;$E$301,0,10-(H$302-'Datos de Indicador'!R177)/(H$302-H$301)*10)),1))</f>
        <v>8.6</v>
      </c>
      <c r="I174" s="188">
        <f>IF('Datos de Indicador'!S177="No dato","x",ROUND(IF('Datos de Indicador'!S177&gt;I$302,10,IF('Datos de Indicador'!S177&lt;$I$301,0,10-(I$302-'Datos de Indicador'!S177)/(I$302-I$301)*10)),1))</f>
        <v>5.9</v>
      </c>
      <c r="J174" s="189">
        <f t="shared" si="17"/>
        <v>6</v>
      </c>
      <c r="K174" s="188">
        <f>IF('Datos de Indicador'!T177="No dato","x",ROUND(IF('Datos de Indicador'!T177&gt;K$302,10,IF('Datos de Indicador'!T177&lt;$K$301,0,10-(K$302-'Datos de Indicador'!T177)/(K$302-K$301)*10)),1))</f>
        <v>4</v>
      </c>
      <c r="L174" s="188">
        <f>IF('Datos de Indicador'!U177="No dato","x",ROUND(IF('Datos de Indicador'!U177&gt;L$302,10,IF('Datos de Indicador'!U177&lt;$L$301,0,10-(L$302-'Datos de Indicador'!U177)/(L$302-L$301)*10)),1))</f>
        <v>7</v>
      </c>
      <c r="M174" s="189">
        <f t="shared" si="18"/>
        <v>5.7</v>
      </c>
      <c r="N174" s="189">
        <f>'Datos de Indicador'!AG177</f>
        <v>10</v>
      </c>
      <c r="O174" s="190">
        <f t="shared" si="19"/>
        <v>6.9</v>
      </c>
      <c r="P174" s="191">
        <f>IF('Datos de Indicador'!V177="No dato","x",IF('Datos de Indicador'!AY177="No dato","x", 'Datos de Indicador'!V177/'Datos de Indicador'!AY177))</f>
        <v>5.5730396013637558E-3</v>
      </c>
      <c r="Q174" s="188">
        <f t="shared" si="20"/>
        <v>3.7</v>
      </c>
      <c r="R174" s="264">
        <f>IF('Datos de Indicador'!V177="No dato","x",ROUND(IF('Datos de Indicador'!V177&gt;R$302,10,IF('Datos de Indicador'!V177&lt;$R$301,0,10-(R$302-'Datos de Indicador'!V177)/(R$302-R$301)*10)),1))</f>
        <v>4.2</v>
      </c>
      <c r="S174" s="189">
        <f t="shared" si="21"/>
        <v>4</v>
      </c>
      <c r="T174" s="188">
        <f>IF('Datos de Indicador'!W177="No dato","x",ROUND(IF('Datos de Indicador'!W177&gt;T$302,10,IF('Datos de Indicador'!W177&lt;$T$301,0,10-(T$302-'Datos de Indicador'!W177)/(T$302-T$301)*10)),1))</f>
        <v>5.0999999999999996</v>
      </c>
      <c r="U174" s="188">
        <f>IF('Datos de Indicador'!X177="No dato","x",ROUND(IF('Datos de Indicador'!X177&gt;U$302,10,IF('Datos de Indicador'!X177&lt;$U$301,0,10-(U$302-'Datos de Indicador'!X177)/(U$302-U$301)*10)),1))</f>
        <v>10</v>
      </c>
      <c r="V174" s="188">
        <f>IF('Datos de Indicador'!Y177="No dato","x",ROUND(IF('Datos de Indicador'!Y177&gt;V$302,10,IF('Datos de Indicador'!Y177&lt;$V$301,0,10-(V$302-'Datos de Indicador'!Y177)/(V$302-V$301)*10)),1))</f>
        <v>8.9</v>
      </c>
      <c r="W174" s="188">
        <f>IF('Datos de Indicador'!Z177="No dato","x",ROUND(IF('Datos de Indicador'!Z177&gt;W$302,10,IF('Datos de Indicador'!Z177&lt;$W$301,0,(W$302-'Datos de Indicador'!Z177)/(W$302-W$301)*10)),1))</f>
        <v>5</v>
      </c>
      <c r="X174" s="317">
        <f>IF('Datos de Indicador'!AA177="No dato","x",ROUND(IF('Datos de Indicador'!AA177&gt;X$302,10,IF('Datos de Indicador'!AA177&lt;$X$301,0,10-(X$302-'Datos de Indicador'!AA177)/(X$302-X$301)*10)),1))</f>
        <v>10</v>
      </c>
      <c r="Y174" s="296">
        <f t="shared" si="23"/>
        <v>7.8</v>
      </c>
      <c r="Z174" s="192">
        <f t="shared" si="22"/>
        <v>6.3</v>
      </c>
      <c r="AB174" s="250"/>
      <c r="AC174" s="95"/>
      <c r="AD174" s="95"/>
    </row>
    <row r="175" spans="1:30">
      <c r="A175" s="48" t="s">
        <v>265</v>
      </c>
      <c r="B175" s="46" t="s">
        <v>272</v>
      </c>
      <c r="C175" s="160">
        <v>1209</v>
      </c>
      <c r="D175" s="188">
        <f>IF('Datos de Indicador'!O178="No dato","x",ROUND(IF('Datos de Indicador'!O178&gt;D$302,0,IF('Datos de Indicador'!O178&lt;$D$301,10,(D$302-'Datos de Indicador'!O178)/(D$302-D$301)*10)),1))</f>
        <v>7.3</v>
      </c>
      <c r="E175" s="188">
        <f>IF('Datos de Indicador'!P178="No dato","x",ROUND(IF('Datos de Indicador'!P178&gt;E$302,10,IF('Datos de Indicador'!P178&lt;$E$301,0,10-(E$302-'Datos de Indicador'!P178)/(E$302-E$301)*10)),1))</f>
        <v>9</v>
      </c>
      <c r="F175" s="189">
        <f t="shared" si="16"/>
        <v>8.3000000000000007</v>
      </c>
      <c r="G175" s="188">
        <f>IF('Datos de Indicador'!Q178="No dato","x",ROUND(IF('Datos de Indicador'!Q178&gt;G$302,0,IF('Datos de Indicador'!Q178&lt;$G$301,10,(G$302-'Datos de Indicador'!Q178)/(G$302-G$301)*10)),1))</f>
        <v>7.2</v>
      </c>
      <c r="H175" s="188">
        <f>IF('Datos de Indicador'!R178="No dato","x",ROUND(IF('Datos de Indicador'!R178&gt;H$302,10,IF('Datos de Indicador'!R178&lt;$E$301,0,10-(H$302-'Datos de Indicador'!R178)/(H$302-H$301)*10)),1))</f>
        <v>7.1</v>
      </c>
      <c r="I175" s="188" t="str">
        <f>IF('Datos de Indicador'!S178="No dato","x",ROUND(IF('Datos de Indicador'!S178&gt;I$302,10,IF('Datos de Indicador'!S178&lt;$I$301,0,10-(I$302-'Datos de Indicador'!S178)/(I$302-I$301)*10)),1))</f>
        <v>x</v>
      </c>
      <c r="J175" s="189">
        <f t="shared" si="17"/>
        <v>7.2</v>
      </c>
      <c r="K175" s="188">
        <f>IF('Datos de Indicador'!T178="No dato","x",ROUND(IF('Datos de Indicador'!T178&gt;K$302,10,IF('Datos de Indicador'!T178&lt;$K$301,0,10-(K$302-'Datos de Indicador'!T178)/(K$302-K$301)*10)),1))</f>
        <v>8.1999999999999993</v>
      </c>
      <c r="L175" s="188">
        <f>IF('Datos de Indicador'!U178="No dato","x",ROUND(IF('Datos de Indicador'!U178&gt;L$302,10,IF('Datos de Indicador'!U178&lt;$L$301,0,10-(L$302-'Datos de Indicador'!U178)/(L$302-L$301)*10)),1))</f>
        <v>7.7</v>
      </c>
      <c r="M175" s="189">
        <f t="shared" si="18"/>
        <v>8</v>
      </c>
      <c r="N175" s="189">
        <f>'Datos de Indicador'!AG178</f>
        <v>4</v>
      </c>
      <c r="O175" s="190">
        <f t="shared" si="19"/>
        <v>6.9</v>
      </c>
      <c r="P175" s="191">
        <f>IF('Datos de Indicador'!V178="No dato","x",IF('Datos de Indicador'!AY178="No dato","x", 'Datos de Indicador'!V178/'Datos de Indicador'!AY178))</f>
        <v>5.3380782918149468E-3</v>
      </c>
      <c r="Q175" s="188">
        <f t="shared" si="20"/>
        <v>3.6</v>
      </c>
      <c r="R175" s="264">
        <f>IF('Datos de Indicador'!V178="No dato","x",ROUND(IF('Datos de Indicador'!V178&gt;R$302,10,IF('Datos de Indicador'!V178&lt;$R$301,0,10-(R$302-'Datos de Indicador'!V178)/(R$302-R$301)*10)),1))</f>
        <v>0.1</v>
      </c>
      <c r="S175" s="189">
        <f t="shared" si="21"/>
        <v>2</v>
      </c>
      <c r="T175" s="188">
        <f>IF('Datos de Indicador'!W178="No dato","x",ROUND(IF('Datos de Indicador'!W178&gt;T$302,10,IF('Datos de Indicador'!W178&lt;$T$301,0,10-(T$302-'Datos de Indicador'!W178)/(T$302-T$301)*10)),1))</f>
        <v>6.4</v>
      </c>
      <c r="U175" s="188">
        <f>IF('Datos de Indicador'!X178="No dato","x",ROUND(IF('Datos de Indicador'!X178&gt;U$302,10,IF('Datos de Indicador'!X178&lt;$U$301,0,10-(U$302-'Datos de Indicador'!X178)/(U$302-U$301)*10)),1))</f>
        <v>9.5</v>
      </c>
      <c r="V175" s="188">
        <f>IF('Datos de Indicador'!Y178="No dato","x",ROUND(IF('Datos de Indicador'!Y178&gt;V$302,10,IF('Datos de Indicador'!Y178&lt;$V$301,0,10-(V$302-'Datos de Indicador'!Y178)/(V$302-V$301)*10)),1))</f>
        <v>6.9</v>
      </c>
      <c r="W175" s="188">
        <f>IF('Datos de Indicador'!Z178="No dato","x",ROUND(IF('Datos de Indicador'!Z178&gt;W$302,10,IF('Datos de Indicador'!Z178&lt;$W$301,0,(W$302-'Datos de Indicador'!Z178)/(W$302-W$301)*10)),1))</f>
        <v>7.5</v>
      </c>
      <c r="X175" s="317">
        <f>IF('Datos de Indicador'!AA178="No dato","x",ROUND(IF('Datos de Indicador'!AA178&gt;X$302,10,IF('Datos de Indicador'!AA178&lt;$X$301,0,10-(X$302-'Datos de Indicador'!AA178)/(X$302-X$301)*10)),1))</f>
        <v>10</v>
      </c>
      <c r="Y175" s="296">
        <f t="shared" si="23"/>
        <v>8.1</v>
      </c>
      <c r="Z175" s="192">
        <f t="shared" si="22"/>
        <v>5.9</v>
      </c>
      <c r="AB175" s="250"/>
      <c r="AC175" s="95"/>
      <c r="AD175" s="95"/>
    </row>
    <row r="176" spans="1:30">
      <c r="A176" s="48" t="s">
        <v>265</v>
      </c>
      <c r="B176" s="46" t="s">
        <v>273</v>
      </c>
      <c r="C176" s="160">
        <v>1210</v>
      </c>
      <c r="D176" s="188">
        <f>IF('Datos de Indicador'!O179="No dato","x",ROUND(IF('Datos de Indicador'!O179&gt;D$302,0,IF('Datos de Indicador'!O179&lt;$D$301,10,(D$302-'Datos de Indicador'!O179)/(D$302-D$301)*10)),1))</f>
        <v>7.1</v>
      </c>
      <c r="E176" s="188">
        <f>IF('Datos de Indicador'!P179="No dato","x",ROUND(IF('Datos de Indicador'!P179&gt;E$302,10,IF('Datos de Indicador'!P179&lt;$E$301,0,10-(E$302-'Datos de Indicador'!P179)/(E$302-E$301)*10)),1))</f>
        <v>9.5</v>
      </c>
      <c r="F176" s="189">
        <f t="shared" si="16"/>
        <v>8.6</v>
      </c>
      <c r="G176" s="188">
        <f>IF('Datos de Indicador'!Q179="No dato","x",ROUND(IF('Datos de Indicador'!Q179&gt;G$302,0,IF('Datos de Indicador'!Q179&lt;$G$301,10,(G$302-'Datos de Indicador'!Q179)/(G$302-G$301)*10)),1))</f>
        <v>6.3</v>
      </c>
      <c r="H176" s="188">
        <f>IF('Datos de Indicador'!R179="No dato","x",ROUND(IF('Datos de Indicador'!R179&gt;H$302,10,IF('Datos de Indicador'!R179&lt;$E$301,0,10-(H$302-'Datos de Indicador'!R179)/(H$302-H$301)*10)),1))</f>
        <v>7.1</v>
      </c>
      <c r="I176" s="188" t="str">
        <f>IF('Datos de Indicador'!S179="No dato","x",ROUND(IF('Datos de Indicador'!S179&gt;I$302,10,IF('Datos de Indicador'!S179&lt;$I$301,0,10-(I$302-'Datos de Indicador'!S179)/(I$302-I$301)*10)),1))</f>
        <v>x</v>
      </c>
      <c r="J176" s="189">
        <f t="shared" si="17"/>
        <v>6.7</v>
      </c>
      <c r="K176" s="188">
        <f>IF('Datos de Indicador'!T179="No dato","x",ROUND(IF('Datos de Indicador'!T179&gt;K$302,10,IF('Datos de Indicador'!T179&lt;$K$301,0,10-(K$302-'Datos de Indicador'!T179)/(K$302-K$301)*10)),1))</f>
        <v>5.5</v>
      </c>
      <c r="L176" s="188">
        <f>IF('Datos de Indicador'!U179="No dato","x",ROUND(IF('Datos de Indicador'!U179&gt;L$302,10,IF('Datos de Indicador'!U179&lt;$L$301,0,10-(L$302-'Datos de Indicador'!U179)/(L$302-L$301)*10)),1))</f>
        <v>8.1</v>
      </c>
      <c r="M176" s="189">
        <f t="shared" si="18"/>
        <v>7</v>
      </c>
      <c r="N176" s="189">
        <f>'Datos de Indicador'!AG179</f>
        <v>6</v>
      </c>
      <c r="O176" s="190">
        <f t="shared" si="19"/>
        <v>7.1</v>
      </c>
      <c r="P176" s="191">
        <f>IF('Datos de Indicador'!V179="No dato","x",IF('Datos de Indicador'!AY179="No dato","x", 'Datos de Indicador'!V179/'Datos de Indicador'!AY179))</f>
        <v>5.2205690420255811E-4</v>
      </c>
      <c r="Q176" s="188">
        <f t="shared" si="20"/>
        <v>0.3</v>
      </c>
      <c r="R176" s="264">
        <f>IF('Datos de Indicador'!V179="No dato","x",ROUND(IF('Datos de Indicador'!V179&gt;R$302,10,IF('Datos de Indicador'!V179&lt;$R$301,0,10-(R$302-'Datos de Indicador'!V179)/(R$302-R$301)*10)),1))</f>
        <v>0.1</v>
      </c>
      <c r="S176" s="189">
        <f t="shared" si="21"/>
        <v>0.2</v>
      </c>
      <c r="T176" s="188">
        <f>IF('Datos de Indicador'!W179="No dato","x",ROUND(IF('Datos de Indicador'!W179&gt;T$302,10,IF('Datos de Indicador'!W179&lt;$T$301,0,10-(T$302-'Datos de Indicador'!W179)/(T$302-T$301)*10)),1))</f>
        <v>9.3000000000000007</v>
      </c>
      <c r="U176" s="188">
        <f>IF('Datos de Indicador'!X179="No dato","x",ROUND(IF('Datos de Indicador'!X179&gt;U$302,10,IF('Datos de Indicador'!X179&lt;$U$301,0,10-(U$302-'Datos de Indicador'!X179)/(U$302-U$301)*10)),1))</f>
        <v>10</v>
      </c>
      <c r="V176" s="188">
        <f>IF('Datos de Indicador'!Y179="No dato","x",ROUND(IF('Datos de Indicador'!Y179&gt;V$302,10,IF('Datos de Indicador'!Y179&lt;$V$301,0,10-(V$302-'Datos de Indicador'!Y179)/(V$302-V$301)*10)),1))</f>
        <v>0.5</v>
      </c>
      <c r="W176" s="188">
        <f>IF('Datos de Indicador'!Z179="No dato","x",ROUND(IF('Datos de Indicador'!Z179&gt;W$302,10,IF('Datos de Indicador'!Z179&lt;$W$301,0,(W$302-'Datos de Indicador'!Z179)/(W$302-W$301)*10)),1))</f>
        <v>10</v>
      </c>
      <c r="X176" s="317">
        <f>IF('Datos de Indicador'!AA179="No dato","x",ROUND(IF('Datos de Indicador'!AA179&gt;X$302,10,IF('Datos de Indicador'!AA179&lt;$X$301,0,10-(X$302-'Datos de Indicador'!AA179)/(X$302-X$301)*10)),1))</f>
        <v>10</v>
      </c>
      <c r="Y176" s="296">
        <f t="shared" si="23"/>
        <v>8</v>
      </c>
      <c r="Z176" s="192">
        <f t="shared" si="22"/>
        <v>5.3</v>
      </c>
      <c r="AB176" s="250"/>
      <c r="AC176" s="95"/>
      <c r="AD176" s="95"/>
    </row>
    <row r="177" spans="1:30">
      <c r="A177" s="48" t="s">
        <v>265</v>
      </c>
      <c r="B177" s="46" t="s">
        <v>274</v>
      </c>
      <c r="C177" s="160">
        <v>1211</v>
      </c>
      <c r="D177" s="188">
        <f>IF('Datos de Indicador'!O180="No dato","x",ROUND(IF('Datos de Indicador'!O180&gt;D$302,0,IF('Datos de Indicador'!O180&lt;$D$301,10,(D$302-'Datos de Indicador'!O180)/(D$302-D$301)*10)),1))</f>
        <v>6.4</v>
      </c>
      <c r="E177" s="188">
        <f>IF('Datos de Indicador'!P180="No dato","x",ROUND(IF('Datos de Indicador'!P180&gt;E$302,10,IF('Datos de Indicador'!P180&lt;$E$301,0,10-(E$302-'Datos de Indicador'!P180)/(E$302-E$301)*10)),1))</f>
        <v>7.7</v>
      </c>
      <c r="F177" s="189">
        <f t="shared" si="16"/>
        <v>7.1</v>
      </c>
      <c r="G177" s="188">
        <f>IF('Datos de Indicador'!Q180="No dato","x",ROUND(IF('Datos de Indicador'!Q180&gt;G$302,0,IF('Datos de Indicador'!Q180&lt;$G$301,10,(G$302-'Datos de Indicador'!Q180)/(G$302-G$301)*10)),1))</f>
        <v>6.2</v>
      </c>
      <c r="H177" s="188">
        <f>IF('Datos de Indicador'!R180="No dato","x",ROUND(IF('Datos de Indicador'!R180&gt;H$302,10,IF('Datos de Indicador'!R180&lt;$E$301,0,10-(H$302-'Datos de Indicador'!R180)/(H$302-H$301)*10)),1))</f>
        <v>6.8</v>
      </c>
      <c r="I177" s="188" t="str">
        <f>IF('Datos de Indicador'!S180="No dato","x",ROUND(IF('Datos de Indicador'!S180&gt;I$302,10,IF('Datos de Indicador'!S180&lt;$I$301,0,10-(I$302-'Datos de Indicador'!S180)/(I$302-I$301)*10)),1))</f>
        <v>x</v>
      </c>
      <c r="J177" s="189">
        <f t="shared" si="17"/>
        <v>6.5</v>
      </c>
      <c r="K177" s="188">
        <f>IF('Datos de Indicador'!T180="No dato","x",ROUND(IF('Datos de Indicador'!T180&gt;K$302,10,IF('Datos de Indicador'!T180&lt;$K$301,0,10-(K$302-'Datos de Indicador'!T180)/(K$302-K$301)*10)),1))</f>
        <v>5.3</v>
      </c>
      <c r="L177" s="188">
        <f>IF('Datos de Indicador'!U180="No dato","x",ROUND(IF('Datos de Indicador'!U180&gt;L$302,10,IF('Datos de Indicador'!U180&lt;$L$301,0,10-(L$302-'Datos de Indicador'!U180)/(L$302-L$301)*10)),1))</f>
        <v>7.7</v>
      </c>
      <c r="M177" s="189">
        <f t="shared" si="18"/>
        <v>6.7</v>
      </c>
      <c r="N177" s="189">
        <f>'Datos de Indicador'!AG180</f>
        <v>4</v>
      </c>
      <c r="O177" s="190">
        <f t="shared" si="19"/>
        <v>6.1</v>
      </c>
      <c r="P177" s="191">
        <f>IF('Datos de Indicador'!V180="No dato","x",IF('Datos de Indicador'!AY180="No dato","x", 'Datos de Indicador'!V180/'Datos de Indicador'!AY180))</f>
        <v>1.2424565140220093E-2</v>
      </c>
      <c r="Q177" s="188">
        <f t="shared" si="20"/>
        <v>8.3000000000000007</v>
      </c>
      <c r="R177" s="264">
        <f>IF('Datos de Indicador'!V180="No dato","x",ROUND(IF('Datos de Indicador'!V180&gt;R$302,10,IF('Datos de Indicador'!V180&lt;$R$301,0,10-(R$302-'Datos de Indicador'!V180)/(R$302-R$301)*10)),1))</f>
        <v>0.9</v>
      </c>
      <c r="S177" s="189">
        <f t="shared" si="21"/>
        <v>5.8</v>
      </c>
      <c r="T177" s="188">
        <f>IF('Datos de Indicador'!W180="No dato","x",ROUND(IF('Datos de Indicador'!W180&gt;T$302,10,IF('Datos de Indicador'!W180&lt;$T$301,0,10-(T$302-'Datos de Indicador'!W180)/(T$302-T$301)*10)),1))</f>
        <v>4.5999999999999996</v>
      </c>
      <c r="U177" s="188">
        <f>IF('Datos de Indicador'!X180="No dato","x",ROUND(IF('Datos de Indicador'!X180&gt;U$302,10,IF('Datos de Indicador'!X180&lt;$U$301,0,10-(U$302-'Datos de Indicador'!X180)/(U$302-U$301)*10)),1))</f>
        <v>8.9</v>
      </c>
      <c r="V177" s="188">
        <f>IF('Datos de Indicador'!Y180="No dato","x",ROUND(IF('Datos de Indicador'!Y180&gt;V$302,10,IF('Datos de Indicador'!Y180&lt;$V$301,0,10-(V$302-'Datos de Indicador'!Y180)/(V$302-V$301)*10)),1))</f>
        <v>0.7</v>
      </c>
      <c r="W177" s="188">
        <f>IF('Datos de Indicador'!Z180="No dato","x",ROUND(IF('Datos de Indicador'!Z180&gt;W$302,10,IF('Datos de Indicador'!Z180&lt;$W$301,0,(W$302-'Datos de Indicador'!Z180)/(W$302-W$301)*10)),1))</f>
        <v>10</v>
      </c>
      <c r="X177" s="317">
        <f>IF('Datos de Indicador'!AA180="No dato","x",ROUND(IF('Datos de Indicador'!AA180&gt;X$302,10,IF('Datos de Indicador'!AA180&lt;$X$301,0,10-(X$302-'Datos de Indicador'!AA180)/(X$302-X$301)*10)),1))</f>
        <v>10</v>
      </c>
      <c r="Y177" s="296">
        <f t="shared" si="23"/>
        <v>6.8</v>
      </c>
      <c r="Z177" s="192">
        <f t="shared" si="22"/>
        <v>6.3</v>
      </c>
      <c r="AB177" s="250"/>
      <c r="AC177" s="95"/>
      <c r="AD177" s="95"/>
    </row>
    <row r="178" spans="1:30">
      <c r="A178" s="48" t="s">
        <v>265</v>
      </c>
      <c r="B178" s="46" t="s">
        <v>176</v>
      </c>
      <c r="C178" s="160">
        <v>1212</v>
      </c>
      <c r="D178" s="188">
        <f>IF('Datos de Indicador'!O181="No dato","x",ROUND(IF('Datos de Indicador'!O181&gt;D$302,0,IF('Datos de Indicador'!O181&lt;$D$301,10,(D$302-'Datos de Indicador'!O181)/(D$302-D$301)*10)),1))</f>
        <v>7.1</v>
      </c>
      <c r="E178" s="188">
        <f>IF('Datos de Indicador'!P181="No dato","x",ROUND(IF('Datos de Indicador'!P181&gt;E$302,10,IF('Datos de Indicador'!P181&lt;$E$301,0,10-(E$302-'Datos de Indicador'!P181)/(E$302-E$301)*10)),1))</f>
        <v>9.5</v>
      </c>
      <c r="F178" s="189">
        <f t="shared" si="16"/>
        <v>8.6</v>
      </c>
      <c r="G178" s="188">
        <f>IF('Datos de Indicador'!Q181="No dato","x",ROUND(IF('Datos de Indicador'!Q181&gt;G$302,0,IF('Datos de Indicador'!Q181&lt;$G$301,10,(G$302-'Datos de Indicador'!Q181)/(G$302-G$301)*10)),1))</f>
        <v>7.2</v>
      </c>
      <c r="H178" s="188">
        <f>IF('Datos de Indicador'!R181="No dato","x",ROUND(IF('Datos de Indicador'!R181&gt;H$302,10,IF('Datos de Indicador'!R181&lt;$E$301,0,10-(H$302-'Datos de Indicador'!R181)/(H$302-H$301)*10)),1))</f>
        <v>6.8</v>
      </c>
      <c r="I178" s="188">
        <f>IF('Datos de Indicador'!S181="No dato","x",ROUND(IF('Datos de Indicador'!S181&gt;I$302,10,IF('Datos de Indicador'!S181&lt;$I$301,0,10-(I$302-'Datos de Indicador'!S181)/(I$302-I$301)*10)),1))</f>
        <v>10</v>
      </c>
      <c r="J178" s="189">
        <f t="shared" si="17"/>
        <v>8</v>
      </c>
      <c r="K178" s="188">
        <f>IF('Datos de Indicador'!T181="No dato","x",ROUND(IF('Datos de Indicador'!T181&gt;K$302,10,IF('Datos de Indicador'!T181&lt;$K$301,0,10-(K$302-'Datos de Indicador'!T181)/(K$302-K$301)*10)),1))</f>
        <v>6.2</v>
      </c>
      <c r="L178" s="188">
        <f>IF('Datos de Indicador'!U181="No dato","x",ROUND(IF('Datos de Indicador'!U181&gt;L$302,10,IF('Datos de Indicador'!U181&lt;$L$301,0,10-(L$302-'Datos de Indicador'!U181)/(L$302-L$301)*10)),1))</f>
        <v>8.5</v>
      </c>
      <c r="M178" s="189">
        <f t="shared" si="18"/>
        <v>7.5</v>
      </c>
      <c r="N178" s="189">
        <f>'Datos de Indicador'!AG181</f>
        <v>10</v>
      </c>
      <c r="O178" s="190">
        <f t="shared" si="19"/>
        <v>8.5</v>
      </c>
      <c r="P178" s="191">
        <f>IF('Datos de Indicador'!V181="No dato","x",IF('Datos de Indicador'!AY181="No dato","x", 'Datos de Indicador'!V181/'Datos de Indicador'!AY181))</f>
        <v>1.5474743008732177E-3</v>
      </c>
      <c r="Q178" s="188">
        <f t="shared" si="20"/>
        <v>1</v>
      </c>
      <c r="R178" s="264">
        <f>IF('Datos de Indicador'!V181="No dato","x",ROUND(IF('Datos de Indicador'!V181&gt;R$302,10,IF('Datos de Indicador'!V181&lt;$R$301,0,10-(R$302-'Datos de Indicador'!V181)/(R$302-R$301)*10)),1))</f>
        <v>0.3</v>
      </c>
      <c r="S178" s="189">
        <f t="shared" si="21"/>
        <v>0.7</v>
      </c>
      <c r="T178" s="188">
        <f>IF('Datos de Indicador'!W181="No dato","x",ROUND(IF('Datos de Indicador'!W181&gt;T$302,10,IF('Datos de Indicador'!W181&lt;$T$301,0,10-(T$302-'Datos de Indicador'!W181)/(T$302-T$301)*10)),1))</f>
        <v>2</v>
      </c>
      <c r="U178" s="188">
        <f>IF('Datos de Indicador'!X181="No dato","x",ROUND(IF('Datos de Indicador'!X181&gt;U$302,10,IF('Datos de Indicador'!X181&lt;$U$301,0,10-(U$302-'Datos de Indicador'!X181)/(U$302-U$301)*10)),1))</f>
        <v>10</v>
      </c>
      <c r="V178" s="188">
        <f>IF('Datos de Indicador'!Y181="No dato","x",ROUND(IF('Datos de Indicador'!Y181&gt;V$302,10,IF('Datos de Indicador'!Y181&lt;$V$301,0,10-(V$302-'Datos de Indicador'!Y181)/(V$302-V$301)*10)),1))</f>
        <v>0.7</v>
      </c>
      <c r="W178" s="188">
        <f>IF('Datos de Indicador'!Z181="No dato","x",ROUND(IF('Datos de Indicador'!Z181&gt;W$302,10,IF('Datos de Indicador'!Z181&lt;$W$301,0,(W$302-'Datos de Indicador'!Z181)/(W$302-W$301)*10)),1))</f>
        <v>10</v>
      </c>
      <c r="X178" s="317">
        <f>IF('Datos de Indicador'!AA181="No dato","x",ROUND(IF('Datos de Indicador'!AA181&gt;X$302,10,IF('Datos de Indicador'!AA181&lt;$X$301,0,10-(X$302-'Datos de Indicador'!AA181)/(X$302-X$301)*10)),1))</f>
        <v>10</v>
      </c>
      <c r="Y178" s="296">
        <f t="shared" si="23"/>
        <v>6.5</v>
      </c>
      <c r="Z178" s="192">
        <f t="shared" si="22"/>
        <v>4.2</v>
      </c>
      <c r="AB178" s="250"/>
      <c r="AC178" s="95"/>
      <c r="AD178" s="95"/>
    </row>
    <row r="179" spans="1:30">
      <c r="A179" s="48" t="s">
        <v>265</v>
      </c>
      <c r="B179" s="46" t="s">
        <v>256</v>
      </c>
      <c r="C179" s="160">
        <v>1213</v>
      </c>
      <c r="D179" s="188">
        <f>IF('Datos de Indicador'!O182="No dato","x",ROUND(IF('Datos de Indicador'!O182&gt;D$302,0,IF('Datos de Indicador'!O182&lt;$D$301,10,(D$302-'Datos de Indicador'!O182)/(D$302-D$301)*10)),1))</f>
        <v>6.8</v>
      </c>
      <c r="E179" s="188">
        <f>IF('Datos de Indicador'!P182="No dato","x",ROUND(IF('Datos de Indicador'!P182&gt;E$302,10,IF('Datos de Indicador'!P182&lt;$E$301,0,10-(E$302-'Datos de Indicador'!P182)/(E$302-E$301)*10)),1))</f>
        <v>8.6</v>
      </c>
      <c r="F179" s="189">
        <f t="shared" si="16"/>
        <v>7.8</v>
      </c>
      <c r="G179" s="188">
        <f>IF('Datos de Indicador'!Q182="No dato","x",ROUND(IF('Datos de Indicador'!Q182&gt;G$302,0,IF('Datos de Indicador'!Q182&lt;$G$301,10,(G$302-'Datos de Indicador'!Q182)/(G$302-G$301)*10)),1))</f>
        <v>7.8</v>
      </c>
      <c r="H179" s="188">
        <f>IF('Datos de Indicador'!R182="No dato","x",ROUND(IF('Datos de Indicador'!R182&gt;H$302,10,IF('Datos de Indicador'!R182&lt;$E$301,0,10-(H$302-'Datos de Indicador'!R182)/(H$302-H$301)*10)),1))</f>
        <v>7.4</v>
      </c>
      <c r="I179" s="188" t="str">
        <f>IF('Datos de Indicador'!S182="No dato","x",ROUND(IF('Datos de Indicador'!S182&gt;I$302,10,IF('Datos de Indicador'!S182&lt;$I$301,0,10-(I$302-'Datos de Indicador'!S182)/(I$302-I$301)*10)),1))</f>
        <v>x</v>
      </c>
      <c r="J179" s="189">
        <f t="shared" si="17"/>
        <v>7.6</v>
      </c>
      <c r="K179" s="188">
        <f>IF('Datos de Indicador'!T182="No dato","x",ROUND(IF('Datos de Indicador'!T182&gt;K$302,10,IF('Datos de Indicador'!T182&lt;$K$301,0,10-(K$302-'Datos de Indicador'!T182)/(K$302-K$301)*10)),1))</f>
        <v>7.3</v>
      </c>
      <c r="L179" s="188">
        <f>IF('Datos de Indicador'!U182="No dato","x",ROUND(IF('Datos de Indicador'!U182&gt;L$302,10,IF('Datos de Indicador'!U182&lt;$L$301,0,10-(L$302-'Datos de Indicador'!U182)/(L$302-L$301)*10)),1))</f>
        <v>7.9</v>
      </c>
      <c r="M179" s="189">
        <f t="shared" si="18"/>
        <v>7.6</v>
      </c>
      <c r="N179" s="189">
        <f>'Datos de Indicador'!AG182</f>
        <v>4</v>
      </c>
      <c r="O179" s="190">
        <f t="shared" si="19"/>
        <v>6.8</v>
      </c>
      <c r="P179" s="191">
        <f>IF('Datos de Indicador'!V182="No dato","x",IF('Datos de Indicador'!AY182="No dato","x", 'Datos de Indicador'!V182/'Datos de Indicador'!AY182))</f>
        <v>5.9078377313903111E-3</v>
      </c>
      <c r="Q179" s="188">
        <f t="shared" si="20"/>
        <v>3.9</v>
      </c>
      <c r="R179" s="264">
        <f>IF('Datos de Indicador'!V182="No dato","x",ROUND(IF('Datos de Indicador'!V182&gt;R$302,10,IF('Datos de Indicador'!V182&lt;$R$301,0,10-(R$302-'Datos de Indicador'!V182)/(R$302-R$301)*10)),1))</f>
        <v>0.4</v>
      </c>
      <c r="S179" s="189">
        <f t="shared" si="21"/>
        <v>2.2999999999999998</v>
      </c>
      <c r="T179" s="188">
        <f>IF('Datos de Indicador'!W182="No dato","x",ROUND(IF('Datos de Indicador'!W182&gt;T$302,10,IF('Datos de Indicador'!W182&lt;$T$301,0,10-(T$302-'Datos de Indicador'!W182)/(T$302-T$301)*10)),1))</f>
        <v>4.2</v>
      </c>
      <c r="U179" s="188">
        <f>IF('Datos de Indicador'!X182="No dato","x",ROUND(IF('Datos de Indicador'!X182&gt;U$302,10,IF('Datos de Indicador'!X182&lt;$U$301,0,10-(U$302-'Datos de Indicador'!X182)/(U$302-U$301)*10)),1))</f>
        <v>6.3</v>
      </c>
      <c r="V179" s="188">
        <f>IF('Datos de Indicador'!Y182="No dato","x",ROUND(IF('Datos de Indicador'!Y182&gt;V$302,10,IF('Datos de Indicador'!Y182&lt;$V$301,0,10-(V$302-'Datos de Indicador'!Y182)/(V$302-V$301)*10)),1))</f>
        <v>0.8</v>
      </c>
      <c r="W179" s="188">
        <f>IF('Datos de Indicador'!Z182="No dato","x",ROUND(IF('Datos de Indicador'!Z182&gt;W$302,10,IF('Datos de Indicador'!Z182&lt;$W$301,0,(W$302-'Datos de Indicador'!Z182)/(W$302-W$301)*10)),1))</f>
        <v>5</v>
      </c>
      <c r="X179" s="317">
        <f>IF('Datos de Indicador'!AA182="No dato","x",ROUND(IF('Datos de Indicador'!AA182&gt;X$302,10,IF('Datos de Indicador'!AA182&lt;$X$301,0,10-(X$302-'Datos de Indicador'!AA182)/(X$302-X$301)*10)),1))</f>
        <v>10</v>
      </c>
      <c r="Y179" s="296">
        <f t="shared" si="23"/>
        <v>5.3</v>
      </c>
      <c r="Z179" s="192">
        <f t="shared" si="22"/>
        <v>4</v>
      </c>
      <c r="AB179" s="250"/>
      <c r="AC179" s="95"/>
      <c r="AD179" s="95"/>
    </row>
    <row r="180" spans="1:30">
      <c r="A180" s="48" t="s">
        <v>265</v>
      </c>
      <c r="B180" s="46" t="s">
        <v>275</v>
      </c>
      <c r="C180" s="160">
        <v>1214</v>
      </c>
      <c r="D180" s="188">
        <f>IF('Datos de Indicador'!O183="No dato","x",ROUND(IF('Datos de Indicador'!O183&gt;D$302,0,IF('Datos de Indicador'!O183&lt;$D$301,10,(D$302-'Datos de Indicador'!O183)/(D$302-D$301)*10)),1))</f>
        <v>7</v>
      </c>
      <c r="E180" s="188">
        <f>IF('Datos de Indicador'!P183="No dato","x",ROUND(IF('Datos de Indicador'!P183&gt;E$302,10,IF('Datos de Indicador'!P183&lt;$E$301,0,10-(E$302-'Datos de Indicador'!P183)/(E$302-E$301)*10)),1))</f>
        <v>8.8000000000000007</v>
      </c>
      <c r="F180" s="189">
        <f t="shared" si="16"/>
        <v>8</v>
      </c>
      <c r="G180" s="188">
        <f>IF('Datos de Indicador'!Q183="No dato","x",ROUND(IF('Datos de Indicador'!Q183&gt;G$302,0,IF('Datos de Indicador'!Q183&lt;$G$301,10,(G$302-'Datos de Indicador'!Q183)/(G$302-G$301)*10)),1))</f>
        <v>8</v>
      </c>
      <c r="H180" s="188">
        <f>IF('Datos de Indicador'!R183="No dato","x",ROUND(IF('Datos de Indicador'!R183&gt;H$302,10,IF('Datos de Indicador'!R183&lt;$E$301,0,10-(H$302-'Datos de Indicador'!R183)/(H$302-H$301)*10)),1))</f>
        <v>7.1</v>
      </c>
      <c r="I180" s="188">
        <f>IF('Datos de Indicador'!S183="No dato","x",ROUND(IF('Datos de Indicador'!S183&gt;I$302,10,IF('Datos de Indicador'!S183&lt;$I$301,0,10-(I$302-'Datos de Indicador'!S183)/(I$302-I$301)*10)),1))</f>
        <v>10</v>
      </c>
      <c r="J180" s="189">
        <f t="shared" si="17"/>
        <v>8.4</v>
      </c>
      <c r="K180" s="188">
        <f>IF('Datos de Indicador'!T183="No dato","x",ROUND(IF('Datos de Indicador'!T183&gt;K$302,10,IF('Datos de Indicador'!T183&lt;$K$301,0,10-(K$302-'Datos de Indicador'!T183)/(K$302-K$301)*10)),1))</f>
        <v>5.5</v>
      </c>
      <c r="L180" s="188">
        <f>IF('Datos de Indicador'!U183="No dato","x",ROUND(IF('Datos de Indicador'!U183&gt;L$302,10,IF('Datos de Indicador'!U183&lt;$L$301,0,10-(L$302-'Datos de Indicador'!U183)/(L$302-L$301)*10)),1))</f>
        <v>8.1999999999999993</v>
      </c>
      <c r="M180" s="189">
        <f t="shared" si="18"/>
        <v>7.1</v>
      </c>
      <c r="N180" s="189">
        <f>'Datos de Indicador'!AG183</f>
        <v>10</v>
      </c>
      <c r="O180" s="190">
        <f t="shared" si="19"/>
        <v>8.4</v>
      </c>
      <c r="P180" s="191">
        <f>IF('Datos de Indicador'!V183="No dato","x",IF('Datos de Indicador'!AY183="No dato","x", 'Datos de Indicador'!V183/'Datos de Indicador'!AY183))</f>
        <v>2.7434842249657062E-3</v>
      </c>
      <c r="Q180" s="188">
        <f t="shared" si="20"/>
        <v>1.8</v>
      </c>
      <c r="R180" s="264">
        <f>IF('Datos de Indicador'!V183="No dato","x",ROUND(IF('Datos de Indicador'!V183&gt;R$302,10,IF('Datos de Indicador'!V183&lt;$R$301,0,10-(R$302-'Datos de Indicador'!V183)/(R$302-R$301)*10)),1))</f>
        <v>0.5</v>
      </c>
      <c r="S180" s="189">
        <f t="shared" si="21"/>
        <v>1.2</v>
      </c>
      <c r="T180" s="188">
        <f>IF('Datos de Indicador'!W183="No dato","x",ROUND(IF('Datos de Indicador'!W183&gt;T$302,10,IF('Datos de Indicador'!W183&lt;$T$301,0,10-(T$302-'Datos de Indicador'!W183)/(T$302-T$301)*10)),1))</f>
        <v>1.7</v>
      </c>
      <c r="U180" s="188">
        <f>IF('Datos de Indicador'!X183="No dato","x",ROUND(IF('Datos de Indicador'!X183&gt;U$302,10,IF('Datos de Indicador'!X183&lt;$U$301,0,10-(U$302-'Datos de Indicador'!X183)/(U$302-U$301)*10)),1))</f>
        <v>10</v>
      </c>
      <c r="V180" s="188">
        <f>IF('Datos de Indicador'!Y183="No dato","x",ROUND(IF('Datos de Indicador'!Y183&gt;V$302,10,IF('Datos de Indicador'!Y183&lt;$V$301,0,10-(V$302-'Datos de Indicador'!Y183)/(V$302-V$301)*10)),1))</f>
        <v>1.6</v>
      </c>
      <c r="W180" s="188">
        <f>IF('Datos de Indicador'!Z183="No dato","x",ROUND(IF('Datos de Indicador'!Z183&gt;W$302,10,IF('Datos de Indicador'!Z183&lt;$W$301,0,(W$302-'Datos de Indicador'!Z183)/(W$302-W$301)*10)),1))</f>
        <v>7.5</v>
      </c>
      <c r="X180" s="317">
        <f>IF('Datos de Indicador'!AA183="No dato","x",ROUND(IF('Datos de Indicador'!AA183&gt;X$302,10,IF('Datos de Indicador'!AA183&lt;$X$301,0,10-(X$302-'Datos de Indicador'!AA183)/(X$302-X$301)*10)),1))</f>
        <v>10</v>
      </c>
      <c r="Y180" s="296">
        <f t="shared" si="23"/>
        <v>6.2</v>
      </c>
      <c r="Z180" s="192">
        <f t="shared" si="22"/>
        <v>4.0999999999999996</v>
      </c>
      <c r="AB180" s="250"/>
      <c r="AC180" s="95"/>
      <c r="AD180" s="95"/>
    </row>
    <row r="181" spans="1:30">
      <c r="A181" s="48" t="s">
        <v>265</v>
      </c>
      <c r="B181" s="46" t="s">
        <v>235</v>
      </c>
      <c r="C181" s="160">
        <v>1215</v>
      </c>
      <c r="D181" s="188">
        <f>IF('Datos de Indicador'!O184="No dato","x",ROUND(IF('Datos de Indicador'!O184&gt;D$302,0,IF('Datos de Indicador'!O184&lt;$D$301,10,(D$302-'Datos de Indicador'!O184)/(D$302-D$301)*10)),1))</f>
        <v>8.1999999999999993</v>
      </c>
      <c r="E181" s="188">
        <f>IF('Datos de Indicador'!P184="No dato","x",ROUND(IF('Datos de Indicador'!P184&gt;E$302,10,IF('Datos de Indicador'!P184&lt;$E$301,0,10-(E$302-'Datos de Indicador'!P184)/(E$302-E$301)*10)),1))</f>
        <v>9.1</v>
      </c>
      <c r="F181" s="189">
        <f t="shared" si="16"/>
        <v>8.6999999999999993</v>
      </c>
      <c r="G181" s="188">
        <f>IF('Datos de Indicador'!Q184="No dato","x",ROUND(IF('Datos de Indicador'!Q184&gt;G$302,0,IF('Datos de Indicador'!Q184&lt;$G$301,10,(G$302-'Datos de Indicador'!Q184)/(G$302-G$301)*10)),1))</f>
        <v>8.1999999999999993</v>
      </c>
      <c r="H181" s="188">
        <f>IF('Datos de Indicador'!R184="No dato","x",ROUND(IF('Datos de Indicador'!R184&gt;H$302,10,IF('Datos de Indicador'!R184&lt;$E$301,0,10-(H$302-'Datos de Indicador'!R184)/(H$302-H$301)*10)),1))</f>
        <v>7</v>
      </c>
      <c r="I181" s="188" t="str">
        <f>IF('Datos de Indicador'!S184="No dato","x",ROUND(IF('Datos de Indicador'!S184&gt;I$302,10,IF('Datos de Indicador'!S184&lt;$I$301,0,10-(I$302-'Datos de Indicador'!S184)/(I$302-I$301)*10)),1))</f>
        <v>x</v>
      </c>
      <c r="J181" s="189">
        <f t="shared" si="17"/>
        <v>7.6</v>
      </c>
      <c r="K181" s="188">
        <f>IF('Datos de Indicador'!T184="No dato","x",ROUND(IF('Datos de Indicador'!T184&gt;K$302,10,IF('Datos de Indicador'!T184&lt;$K$301,0,10-(K$302-'Datos de Indicador'!T184)/(K$302-K$301)*10)),1))</f>
        <v>8.1</v>
      </c>
      <c r="L181" s="188">
        <f>IF('Datos de Indicador'!U184="No dato","x",ROUND(IF('Datos de Indicador'!U184&gt;L$302,10,IF('Datos de Indicador'!U184&lt;$L$301,0,10-(L$302-'Datos de Indicador'!U184)/(L$302-L$301)*10)),1))</f>
        <v>8.1</v>
      </c>
      <c r="M181" s="189">
        <f t="shared" si="18"/>
        <v>8.1</v>
      </c>
      <c r="N181" s="189">
        <f>'Datos de Indicador'!AG184</f>
        <v>6</v>
      </c>
      <c r="O181" s="190">
        <f t="shared" si="19"/>
        <v>7.6</v>
      </c>
      <c r="P181" s="191">
        <f>IF('Datos de Indicador'!V184="No dato","x",IF('Datos de Indicador'!AY184="No dato","x", 'Datos de Indicador'!V184/'Datos de Indicador'!AY184))</f>
        <v>4.6326397919375815E-3</v>
      </c>
      <c r="Q181" s="188">
        <f t="shared" si="20"/>
        <v>3.1</v>
      </c>
      <c r="R181" s="264">
        <f>IF('Datos de Indicador'!V184="No dato","x",ROUND(IF('Datos de Indicador'!V184&gt;R$302,10,IF('Datos de Indicador'!V184&lt;$R$301,0,10-(R$302-'Datos de Indicador'!V184)/(R$302-R$301)*10)),1))</f>
        <v>1.4</v>
      </c>
      <c r="S181" s="189">
        <f t="shared" si="21"/>
        <v>2.2999999999999998</v>
      </c>
      <c r="T181" s="188">
        <f>IF('Datos de Indicador'!W184="No dato","x",ROUND(IF('Datos de Indicador'!W184&gt;T$302,10,IF('Datos de Indicador'!W184&lt;$T$301,0,10-(T$302-'Datos de Indicador'!W184)/(T$302-T$301)*10)),1))</f>
        <v>8</v>
      </c>
      <c r="U181" s="188">
        <f>IF('Datos de Indicador'!X184="No dato","x",ROUND(IF('Datos de Indicador'!X184&gt;U$302,10,IF('Datos de Indicador'!X184&lt;$U$301,0,10-(U$302-'Datos de Indicador'!X184)/(U$302-U$301)*10)),1))</f>
        <v>10</v>
      </c>
      <c r="V181" s="188">
        <f>IF('Datos de Indicador'!Y184="No dato","x",ROUND(IF('Datos de Indicador'!Y184&gt;V$302,10,IF('Datos de Indicador'!Y184&lt;$V$301,0,10-(V$302-'Datos de Indicador'!Y184)/(V$302-V$301)*10)),1))</f>
        <v>2.7</v>
      </c>
      <c r="W181" s="188">
        <f>IF('Datos de Indicador'!Z184="No dato","x",ROUND(IF('Datos de Indicador'!Z184&gt;W$302,10,IF('Datos de Indicador'!Z184&lt;$W$301,0,(W$302-'Datos de Indicador'!Z184)/(W$302-W$301)*10)),1))</f>
        <v>10</v>
      </c>
      <c r="X181" s="317">
        <f>IF('Datos de Indicador'!AA184="No dato","x",ROUND(IF('Datos de Indicador'!AA184&gt;X$302,10,IF('Datos de Indicador'!AA184&lt;$X$301,0,10-(X$302-'Datos de Indicador'!AA184)/(X$302-X$301)*10)),1))</f>
        <v>5.6</v>
      </c>
      <c r="Y181" s="296">
        <f t="shared" si="23"/>
        <v>7.3</v>
      </c>
      <c r="Z181" s="192">
        <f t="shared" si="22"/>
        <v>5.3</v>
      </c>
      <c r="AB181" s="250"/>
      <c r="AC181" s="95"/>
      <c r="AD181" s="95"/>
    </row>
    <row r="182" spans="1:30">
      <c r="A182" s="48" t="s">
        <v>265</v>
      </c>
      <c r="B182" s="46" t="s">
        <v>276</v>
      </c>
      <c r="C182" s="160">
        <v>1216</v>
      </c>
      <c r="D182" s="188">
        <f>IF('Datos de Indicador'!O185="No dato","x",ROUND(IF('Datos de Indicador'!O185&gt;D$302,0,IF('Datos de Indicador'!O185&lt;$D$301,10,(D$302-'Datos de Indicador'!O185)/(D$302-D$301)*10)),1))</f>
        <v>7.8</v>
      </c>
      <c r="E182" s="188">
        <f>IF('Datos de Indicador'!P185="No dato","x",ROUND(IF('Datos de Indicador'!P185&gt;E$302,10,IF('Datos de Indicador'!P185&lt;$E$301,0,10-(E$302-'Datos de Indicador'!P185)/(E$302-E$301)*10)),1))</f>
        <v>8.6999999999999993</v>
      </c>
      <c r="F182" s="189">
        <f t="shared" si="16"/>
        <v>8.3000000000000007</v>
      </c>
      <c r="G182" s="188">
        <f>IF('Datos de Indicador'!Q185="No dato","x",ROUND(IF('Datos de Indicador'!Q185&gt;G$302,0,IF('Datos de Indicador'!Q185&lt;$G$301,10,(G$302-'Datos de Indicador'!Q185)/(G$302-G$301)*10)),1))</f>
        <v>9</v>
      </c>
      <c r="H182" s="188">
        <f>IF('Datos de Indicador'!R185="No dato","x",ROUND(IF('Datos de Indicador'!R185&gt;H$302,10,IF('Datos de Indicador'!R185&lt;$E$301,0,10-(H$302-'Datos de Indicador'!R185)/(H$302-H$301)*10)),1))</f>
        <v>6.6</v>
      </c>
      <c r="I182" s="188" t="str">
        <f>IF('Datos de Indicador'!S185="No dato","x",ROUND(IF('Datos de Indicador'!S185&gt;I$302,10,IF('Datos de Indicador'!S185&lt;$I$301,0,10-(I$302-'Datos de Indicador'!S185)/(I$302-I$301)*10)),1))</f>
        <v>x</v>
      </c>
      <c r="J182" s="189">
        <f t="shared" si="17"/>
        <v>7.8</v>
      </c>
      <c r="K182" s="188">
        <f>IF('Datos de Indicador'!T185="No dato","x",ROUND(IF('Datos de Indicador'!T185&gt;K$302,10,IF('Datos de Indicador'!T185&lt;$K$301,0,10-(K$302-'Datos de Indicador'!T185)/(K$302-K$301)*10)),1))</f>
        <v>7.8</v>
      </c>
      <c r="L182" s="188">
        <f>IF('Datos de Indicador'!U185="No dato","x",ROUND(IF('Datos de Indicador'!U185&gt;L$302,10,IF('Datos de Indicador'!U185&lt;$L$301,0,10-(L$302-'Datos de Indicador'!U185)/(L$302-L$301)*10)),1))</f>
        <v>8.5</v>
      </c>
      <c r="M182" s="189">
        <f t="shared" si="18"/>
        <v>8.1999999999999993</v>
      </c>
      <c r="N182" s="189">
        <f>'Datos de Indicador'!AG185</f>
        <v>6</v>
      </c>
      <c r="O182" s="190">
        <f t="shared" si="19"/>
        <v>7.6</v>
      </c>
      <c r="P182" s="191">
        <f>IF('Datos de Indicador'!V185="No dato","x",IF('Datos de Indicador'!AY185="No dato","x", 'Datos de Indicador'!V185/'Datos de Indicador'!AY185))</f>
        <v>9.2994420334779914E-4</v>
      </c>
      <c r="Q182" s="188">
        <f t="shared" si="20"/>
        <v>0.6</v>
      </c>
      <c r="R182" s="264">
        <f>IF('Datos de Indicador'!V185="No dato","x",ROUND(IF('Datos de Indicador'!V185&gt;R$302,10,IF('Datos de Indicador'!V185&lt;$R$301,0,10-(R$302-'Datos de Indicador'!V185)/(R$302-R$301)*10)),1))</f>
        <v>0.3</v>
      </c>
      <c r="S182" s="189">
        <f t="shared" si="21"/>
        <v>0.5</v>
      </c>
      <c r="T182" s="188">
        <f>IF('Datos de Indicador'!W185="No dato","x",ROUND(IF('Datos de Indicador'!W185&gt;T$302,10,IF('Datos de Indicador'!W185&lt;$T$301,0,10-(T$302-'Datos de Indicador'!W185)/(T$302-T$301)*10)),1))</f>
        <v>3.8</v>
      </c>
      <c r="U182" s="188">
        <f>IF('Datos de Indicador'!X185="No dato","x",ROUND(IF('Datos de Indicador'!X185&gt;U$302,10,IF('Datos de Indicador'!X185&lt;$U$301,0,10-(U$302-'Datos de Indicador'!X185)/(U$302-U$301)*10)),1))</f>
        <v>10</v>
      </c>
      <c r="V182" s="188">
        <f>IF('Datos de Indicador'!Y185="No dato","x",ROUND(IF('Datos de Indicador'!Y185&gt;V$302,10,IF('Datos de Indicador'!Y185&lt;$V$301,0,10-(V$302-'Datos de Indicador'!Y185)/(V$302-V$301)*10)),1))</f>
        <v>6</v>
      </c>
      <c r="W182" s="188">
        <f>IF('Datos de Indicador'!Z185="No dato","x",ROUND(IF('Datos de Indicador'!Z185&gt;W$302,10,IF('Datos de Indicador'!Z185&lt;$W$301,0,(W$302-'Datos de Indicador'!Z185)/(W$302-W$301)*10)),1))</f>
        <v>10</v>
      </c>
      <c r="X182" s="317">
        <f>IF('Datos de Indicador'!AA185="No dato","x",ROUND(IF('Datos de Indicador'!AA185&gt;X$302,10,IF('Datos de Indicador'!AA185&lt;$X$301,0,10-(X$302-'Datos de Indicador'!AA185)/(X$302-X$301)*10)),1))</f>
        <v>9.3000000000000007</v>
      </c>
      <c r="Y182" s="296">
        <f t="shared" si="23"/>
        <v>7.8</v>
      </c>
      <c r="Z182" s="192">
        <f t="shared" si="22"/>
        <v>5.2</v>
      </c>
      <c r="AB182" s="250"/>
      <c r="AC182" s="95"/>
      <c r="AD182" s="95"/>
    </row>
    <row r="183" spans="1:30">
      <c r="A183" s="48" t="s">
        <v>265</v>
      </c>
      <c r="B183" s="46" t="s">
        <v>277</v>
      </c>
      <c r="C183" s="160">
        <v>1217</v>
      </c>
      <c r="D183" s="188">
        <f>IF('Datos de Indicador'!O186="No dato","x",ROUND(IF('Datos de Indicador'!O186&gt;D$302,0,IF('Datos de Indicador'!O186&lt;$D$301,10,(D$302-'Datos de Indicador'!O186)/(D$302-D$301)*10)),1))</f>
        <v>7.2</v>
      </c>
      <c r="E183" s="188">
        <f>IF('Datos de Indicador'!P186="No dato","x",ROUND(IF('Datos de Indicador'!P186&gt;E$302,10,IF('Datos de Indicador'!P186&lt;$E$301,0,10-(E$302-'Datos de Indicador'!P186)/(E$302-E$301)*10)),1))</f>
        <v>8.1999999999999993</v>
      </c>
      <c r="F183" s="189">
        <f t="shared" si="16"/>
        <v>7.7</v>
      </c>
      <c r="G183" s="188">
        <f>IF('Datos de Indicador'!Q186="No dato","x",ROUND(IF('Datos de Indicador'!Q186&gt;G$302,0,IF('Datos de Indicador'!Q186&lt;$G$301,10,(G$302-'Datos de Indicador'!Q186)/(G$302-G$301)*10)),1))</f>
        <v>7.5</v>
      </c>
      <c r="H183" s="188">
        <f>IF('Datos de Indicador'!R186="No dato","x",ROUND(IF('Datos de Indicador'!R186&gt;H$302,10,IF('Datos de Indicador'!R186&lt;$E$301,0,10-(H$302-'Datos de Indicador'!R186)/(H$302-H$301)*10)),1))</f>
        <v>6.8</v>
      </c>
      <c r="I183" s="188">
        <f>IF('Datos de Indicador'!S186="No dato","x",ROUND(IF('Datos de Indicador'!S186&gt;I$302,10,IF('Datos de Indicador'!S186&lt;$I$301,0,10-(I$302-'Datos de Indicador'!S186)/(I$302-I$301)*10)),1))</f>
        <v>10</v>
      </c>
      <c r="J183" s="189">
        <f t="shared" si="17"/>
        <v>8.1</v>
      </c>
      <c r="K183" s="188">
        <f>IF('Datos de Indicador'!T186="No dato","x",ROUND(IF('Datos de Indicador'!T186&gt;K$302,10,IF('Datos de Indicador'!T186&lt;$K$301,0,10-(K$302-'Datos de Indicador'!T186)/(K$302-K$301)*10)),1))</f>
        <v>6.6</v>
      </c>
      <c r="L183" s="188">
        <f>IF('Datos de Indicador'!U186="No dato","x",ROUND(IF('Datos de Indicador'!U186&gt;L$302,10,IF('Datos de Indicador'!U186&lt;$L$301,0,10-(L$302-'Datos de Indicador'!U186)/(L$302-L$301)*10)),1))</f>
        <v>8.1</v>
      </c>
      <c r="M183" s="189">
        <f t="shared" si="18"/>
        <v>7.4</v>
      </c>
      <c r="N183" s="189">
        <f>'Datos de Indicador'!AG186</f>
        <v>10</v>
      </c>
      <c r="O183" s="190">
        <f t="shared" si="19"/>
        <v>8.3000000000000007</v>
      </c>
      <c r="P183" s="191">
        <f>IF('Datos de Indicador'!V186="No dato","x",IF('Datos de Indicador'!AY186="No dato","x", 'Datos de Indicador'!V186/'Datos de Indicador'!AY186))</f>
        <v>1.5111111111111111E-3</v>
      </c>
      <c r="Q183" s="188">
        <f t="shared" si="20"/>
        <v>1</v>
      </c>
      <c r="R183" s="264">
        <f>IF('Datos de Indicador'!V186="No dato","x",ROUND(IF('Datos de Indicador'!V186&gt;R$302,10,IF('Datos de Indicador'!V186&lt;$R$301,0,10-(R$302-'Datos de Indicador'!V186)/(R$302-R$301)*10)),1))</f>
        <v>0.4</v>
      </c>
      <c r="S183" s="189">
        <f t="shared" si="21"/>
        <v>0.7</v>
      </c>
      <c r="T183" s="188">
        <f>IF('Datos de Indicador'!W186="No dato","x",ROUND(IF('Datos de Indicador'!W186&gt;T$302,10,IF('Datos de Indicador'!W186&lt;$T$301,0,10-(T$302-'Datos de Indicador'!W186)/(T$302-T$301)*10)),1))</f>
        <v>3.1</v>
      </c>
      <c r="U183" s="188">
        <f>IF('Datos de Indicador'!X186="No dato","x",ROUND(IF('Datos de Indicador'!X186&gt;U$302,10,IF('Datos de Indicador'!X186&lt;$U$301,0,10-(U$302-'Datos de Indicador'!X186)/(U$302-U$301)*10)),1))</f>
        <v>10</v>
      </c>
      <c r="V183" s="188">
        <f>IF('Datos de Indicador'!Y186="No dato","x",ROUND(IF('Datos de Indicador'!Y186&gt;V$302,10,IF('Datos de Indicador'!Y186&lt;$V$301,0,10-(V$302-'Datos de Indicador'!Y186)/(V$302-V$301)*10)),1))</f>
        <v>0.8</v>
      </c>
      <c r="W183" s="188">
        <f>IF('Datos de Indicador'!Z186="No dato","x",ROUND(IF('Datos de Indicador'!Z186&gt;W$302,10,IF('Datos de Indicador'!Z186&lt;$W$301,0,(W$302-'Datos de Indicador'!Z186)/(W$302-W$301)*10)),1))</f>
        <v>10</v>
      </c>
      <c r="X183" s="317">
        <f>IF('Datos de Indicador'!AA186="No dato","x",ROUND(IF('Datos de Indicador'!AA186&gt;X$302,10,IF('Datos de Indicador'!AA186&lt;$X$301,0,10-(X$302-'Datos de Indicador'!AA186)/(X$302-X$301)*10)),1))</f>
        <v>10</v>
      </c>
      <c r="Y183" s="296">
        <f t="shared" si="23"/>
        <v>6.8</v>
      </c>
      <c r="Z183" s="192">
        <f t="shared" si="22"/>
        <v>4.4000000000000004</v>
      </c>
      <c r="AB183" s="250"/>
      <c r="AC183" s="95"/>
      <c r="AD183" s="95"/>
    </row>
    <row r="184" spans="1:30">
      <c r="A184" s="48" t="s">
        <v>265</v>
      </c>
      <c r="B184" s="46" t="s">
        <v>278</v>
      </c>
      <c r="C184" s="160">
        <v>1218</v>
      </c>
      <c r="D184" s="188">
        <f>IF('Datos de Indicador'!O187="No dato","x",ROUND(IF('Datos de Indicador'!O187&gt;D$302,0,IF('Datos de Indicador'!O187&lt;$D$301,10,(D$302-'Datos de Indicador'!O187)/(D$302-D$301)*10)),1))</f>
        <v>7.8</v>
      </c>
      <c r="E184" s="188">
        <f>IF('Datos de Indicador'!P187="No dato","x",ROUND(IF('Datos de Indicador'!P187&gt;E$302,10,IF('Datos de Indicador'!P187&lt;$E$301,0,10-(E$302-'Datos de Indicador'!P187)/(E$302-E$301)*10)),1))</f>
        <v>7.8</v>
      </c>
      <c r="F184" s="189">
        <f t="shared" si="16"/>
        <v>7.8</v>
      </c>
      <c r="G184" s="188">
        <f>IF('Datos de Indicador'!Q187="No dato","x",ROUND(IF('Datos de Indicador'!Q187&gt;G$302,0,IF('Datos de Indicador'!Q187&lt;$G$301,10,(G$302-'Datos de Indicador'!Q187)/(G$302-G$301)*10)),1))</f>
        <v>8.3000000000000007</v>
      </c>
      <c r="H184" s="188">
        <f>IF('Datos de Indicador'!R187="No dato","x",ROUND(IF('Datos de Indicador'!R187&gt;H$302,10,IF('Datos de Indicador'!R187&lt;$E$301,0,10-(H$302-'Datos de Indicador'!R187)/(H$302-H$301)*10)),1))</f>
        <v>6.9</v>
      </c>
      <c r="I184" s="188">
        <f>IF('Datos de Indicador'!S187="No dato","x",ROUND(IF('Datos de Indicador'!S187&gt;I$302,10,IF('Datos de Indicador'!S187&lt;$I$301,0,10-(I$302-'Datos de Indicador'!S187)/(I$302-I$301)*10)),1))</f>
        <v>7.5</v>
      </c>
      <c r="J184" s="189">
        <f t="shared" si="17"/>
        <v>7.6</v>
      </c>
      <c r="K184" s="188">
        <f>IF('Datos de Indicador'!T187="No dato","x",ROUND(IF('Datos de Indicador'!T187&gt;K$302,10,IF('Datos de Indicador'!T187&lt;$K$301,0,10-(K$302-'Datos de Indicador'!T187)/(K$302-K$301)*10)),1))</f>
        <v>5.8</v>
      </c>
      <c r="L184" s="188">
        <f>IF('Datos de Indicador'!U187="No dato","x",ROUND(IF('Datos de Indicador'!U187&gt;L$302,10,IF('Datos de Indicador'!U187&lt;$L$301,0,10-(L$302-'Datos de Indicador'!U187)/(L$302-L$301)*10)),1))</f>
        <v>7.8</v>
      </c>
      <c r="M184" s="189">
        <f t="shared" si="18"/>
        <v>6.9</v>
      </c>
      <c r="N184" s="189">
        <f>'Datos de Indicador'!AG187</f>
        <v>10</v>
      </c>
      <c r="O184" s="190">
        <f t="shared" si="19"/>
        <v>8.1</v>
      </c>
      <c r="P184" s="191">
        <f>IF('Datos de Indicador'!V187="No dato","x",IF('Datos de Indicador'!AY187="No dato","x", 'Datos de Indicador'!V187/'Datos de Indicador'!AY187))</f>
        <v>2.6218567512811346E-3</v>
      </c>
      <c r="Q184" s="188">
        <f t="shared" si="20"/>
        <v>1.7</v>
      </c>
      <c r="R184" s="264">
        <f>IF('Datos de Indicador'!V187="No dato","x",ROUND(IF('Datos de Indicador'!V187&gt;R$302,10,IF('Datos de Indicador'!V187&lt;$R$301,0,10-(R$302-'Datos de Indicador'!V187)/(R$302-R$301)*10)),1))</f>
        <v>1.1000000000000001</v>
      </c>
      <c r="S184" s="189">
        <f t="shared" si="21"/>
        <v>1.4</v>
      </c>
      <c r="T184" s="188">
        <f>IF('Datos de Indicador'!W187="No dato","x",ROUND(IF('Datos de Indicador'!W187&gt;T$302,10,IF('Datos de Indicador'!W187&lt;$T$301,0,10-(T$302-'Datos de Indicador'!W187)/(T$302-T$301)*10)),1))</f>
        <v>2</v>
      </c>
      <c r="U184" s="188">
        <f>IF('Datos de Indicador'!X187="No dato","x",ROUND(IF('Datos de Indicador'!X187&gt;U$302,10,IF('Datos de Indicador'!X187&lt;$U$301,0,10-(U$302-'Datos de Indicador'!X187)/(U$302-U$301)*10)),1))</f>
        <v>10</v>
      </c>
      <c r="V184" s="188">
        <f>IF('Datos de Indicador'!Y187="No dato","x",ROUND(IF('Datos de Indicador'!Y187&gt;V$302,10,IF('Datos de Indicador'!Y187&lt;$V$301,0,10-(V$302-'Datos de Indicador'!Y187)/(V$302-V$301)*10)),1))</f>
        <v>4</v>
      </c>
      <c r="W184" s="188">
        <f>IF('Datos de Indicador'!Z187="No dato","x",ROUND(IF('Datos de Indicador'!Z187&gt;W$302,10,IF('Datos de Indicador'!Z187&lt;$W$301,0,(W$302-'Datos de Indicador'!Z187)/(W$302-W$301)*10)),1))</f>
        <v>10</v>
      </c>
      <c r="X184" s="317">
        <f>IF('Datos de Indicador'!AA187="No dato","x",ROUND(IF('Datos de Indicador'!AA187&gt;X$302,10,IF('Datos de Indicador'!AA187&lt;$X$301,0,10-(X$302-'Datos de Indicador'!AA187)/(X$302-X$301)*10)),1))</f>
        <v>10</v>
      </c>
      <c r="Y184" s="296">
        <f t="shared" si="23"/>
        <v>7.2</v>
      </c>
      <c r="Z184" s="192">
        <f t="shared" si="22"/>
        <v>4.9000000000000004</v>
      </c>
      <c r="AB184" s="250"/>
      <c r="AC184" s="95"/>
      <c r="AD184" s="95"/>
    </row>
    <row r="185" spans="1:30">
      <c r="A185" s="48" t="s">
        <v>265</v>
      </c>
      <c r="B185" s="46" t="s">
        <v>279</v>
      </c>
      <c r="C185" s="160">
        <v>1219</v>
      </c>
      <c r="D185" s="188">
        <f>IF('Datos de Indicador'!O188="No dato","x",ROUND(IF('Datos de Indicador'!O188&gt;D$302,0,IF('Datos de Indicador'!O188&lt;$D$301,10,(D$302-'Datos de Indicador'!O188)/(D$302-D$301)*10)),1))</f>
        <v>8.1999999999999993</v>
      </c>
      <c r="E185" s="188">
        <f>IF('Datos de Indicador'!P188="No dato","x",ROUND(IF('Datos de Indicador'!P188&gt;E$302,10,IF('Datos de Indicador'!P188&lt;$E$301,0,10-(E$302-'Datos de Indicador'!P188)/(E$302-E$301)*10)),1))</f>
        <v>9.5</v>
      </c>
      <c r="F185" s="189">
        <f t="shared" si="16"/>
        <v>8.9</v>
      </c>
      <c r="G185" s="188">
        <f>IF('Datos de Indicador'!Q188="No dato","x",ROUND(IF('Datos de Indicador'!Q188&gt;G$302,0,IF('Datos de Indicador'!Q188&lt;$G$301,10,(G$302-'Datos de Indicador'!Q188)/(G$302-G$301)*10)),1))</f>
        <v>7.8</v>
      </c>
      <c r="H185" s="188">
        <f>IF('Datos de Indicador'!R188="No dato","x",ROUND(IF('Datos de Indicador'!R188&gt;H$302,10,IF('Datos de Indicador'!R188&lt;$E$301,0,10-(H$302-'Datos de Indicador'!R188)/(H$302-H$301)*10)),1))</f>
        <v>6.9</v>
      </c>
      <c r="I185" s="188" t="str">
        <f>IF('Datos de Indicador'!S188="No dato","x",ROUND(IF('Datos de Indicador'!S188&gt;I$302,10,IF('Datos de Indicador'!S188&lt;$I$301,0,10-(I$302-'Datos de Indicador'!S188)/(I$302-I$301)*10)),1))</f>
        <v>x</v>
      </c>
      <c r="J185" s="189">
        <f t="shared" si="17"/>
        <v>7.4</v>
      </c>
      <c r="K185" s="188">
        <f>IF('Datos de Indicador'!T188="No dato","x",ROUND(IF('Datos de Indicador'!T188&gt;K$302,10,IF('Datos de Indicador'!T188&lt;$K$301,0,10-(K$302-'Datos de Indicador'!T188)/(K$302-K$301)*10)),1))</f>
        <v>7.5</v>
      </c>
      <c r="L185" s="188">
        <f>IF('Datos de Indicador'!U188="No dato","x",ROUND(IF('Datos de Indicador'!U188&gt;L$302,10,IF('Datos de Indicador'!U188&lt;$L$301,0,10-(L$302-'Datos de Indicador'!U188)/(L$302-L$301)*10)),1))</f>
        <v>8.6</v>
      </c>
      <c r="M185" s="189">
        <f t="shared" si="18"/>
        <v>8.1</v>
      </c>
      <c r="N185" s="189">
        <f>'Datos de Indicador'!AG188</f>
        <v>10</v>
      </c>
      <c r="O185" s="190">
        <f t="shared" si="19"/>
        <v>8.6</v>
      </c>
      <c r="P185" s="191">
        <f>IF('Datos de Indicador'!V188="No dato","x",IF('Datos de Indicador'!AY188="No dato","x", 'Datos de Indicador'!V188/'Datos de Indicador'!AY188))</f>
        <v>1.0688328345446773E-3</v>
      </c>
      <c r="Q185" s="188">
        <f t="shared" si="20"/>
        <v>0.7</v>
      </c>
      <c r="R185" s="264">
        <f>IF('Datos de Indicador'!V188="No dato","x",ROUND(IF('Datos de Indicador'!V188&gt;R$302,10,IF('Datos de Indicador'!V188&lt;$R$301,0,10-(R$302-'Datos de Indicador'!V188)/(R$302-R$301)*10)),1))</f>
        <v>0.2</v>
      </c>
      <c r="S185" s="189">
        <f t="shared" si="21"/>
        <v>0.5</v>
      </c>
      <c r="T185" s="188">
        <f>IF('Datos de Indicador'!W188="No dato","x",ROUND(IF('Datos de Indicador'!W188&gt;T$302,10,IF('Datos de Indicador'!W188&lt;$T$301,0,10-(T$302-'Datos de Indicador'!W188)/(T$302-T$301)*10)),1))</f>
        <v>3.1</v>
      </c>
      <c r="U185" s="188">
        <f>IF('Datos de Indicador'!X188="No dato","x",ROUND(IF('Datos de Indicador'!X188&gt;U$302,10,IF('Datos de Indicador'!X188&lt;$U$301,0,10-(U$302-'Datos de Indicador'!X188)/(U$302-U$301)*10)),1))</f>
        <v>10</v>
      </c>
      <c r="V185" s="188">
        <f>IF('Datos de Indicador'!Y188="No dato","x",ROUND(IF('Datos de Indicador'!Y188&gt;V$302,10,IF('Datos de Indicador'!Y188&lt;$V$301,0,10-(V$302-'Datos de Indicador'!Y188)/(V$302-V$301)*10)),1))</f>
        <v>4.3</v>
      </c>
      <c r="W185" s="188">
        <f>IF('Datos de Indicador'!Z188="No dato","x",ROUND(IF('Datos de Indicador'!Z188&gt;W$302,10,IF('Datos de Indicador'!Z188&lt;$W$301,0,(W$302-'Datos de Indicador'!Z188)/(W$302-W$301)*10)),1))</f>
        <v>10</v>
      </c>
      <c r="X185" s="317">
        <f>IF('Datos de Indicador'!AA188="No dato","x",ROUND(IF('Datos de Indicador'!AA188&gt;X$302,10,IF('Datos de Indicador'!AA188&lt;$X$301,0,10-(X$302-'Datos de Indicador'!AA188)/(X$302-X$301)*10)),1))</f>
        <v>5.8</v>
      </c>
      <c r="Y185" s="296">
        <f t="shared" si="23"/>
        <v>6.6</v>
      </c>
      <c r="Z185" s="192">
        <f t="shared" si="22"/>
        <v>4.2</v>
      </c>
      <c r="AB185" s="250"/>
      <c r="AC185" s="95"/>
      <c r="AD185" s="95"/>
    </row>
    <row r="186" spans="1:30">
      <c r="A186" s="45" t="s">
        <v>31</v>
      </c>
      <c r="B186" s="46" t="s">
        <v>32</v>
      </c>
      <c r="C186" s="160">
        <v>1301</v>
      </c>
      <c r="D186" s="188">
        <f>IF('Datos de Indicador'!O189="No dato","x",ROUND(IF('Datos de Indicador'!O189&gt;D$302,0,IF('Datos de Indicador'!O189&lt;$D$301,10,(D$302-'Datos de Indicador'!O189)/(D$302-D$301)*10)),1))</f>
        <v>7</v>
      </c>
      <c r="E186" s="188">
        <f>IF('Datos de Indicador'!P189="No dato","x",ROUND(IF('Datos de Indicador'!P189&gt;E$302,10,IF('Datos de Indicador'!P189&lt;$E$301,0,10-(E$302-'Datos de Indicador'!P189)/(E$302-E$301)*10)),1))</f>
        <v>7.7</v>
      </c>
      <c r="F186" s="189">
        <f t="shared" si="16"/>
        <v>7.4</v>
      </c>
      <c r="G186" s="188">
        <f>IF('Datos de Indicador'!Q189="No dato","x",ROUND(IF('Datos de Indicador'!Q189&gt;G$302,0,IF('Datos de Indicador'!Q189&lt;$G$301,10,(G$302-'Datos de Indicador'!Q189)/(G$302-G$301)*10)),1))</f>
        <v>5</v>
      </c>
      <c r="H186" s="188">
        <f>IF('Datos de Indicador'!R189="No dato","x",ROUND(IF('Datos de Indicador'!R189&gt;H$302,10,IF('Datos de Indicador'!R189&lt;$E$301,0,10-(H$302-'Datos de Indicador'!R189)/(H$302-H$301)*10)),1))</f>
        <v>7.6</v>
      </c>
      <c r="I186" s="188">
        <f>IF('Datos de Indicador'!S189="No dato","x",ROUND(IF('Datos de Indicador'!S189&gt;I$302,10,IF('Datos de Indicador'!S189&lt;$I$301,0,10-(I$302-'Datos de Indicador'!S189)/(I$302-I$301)*10)),1))</f>
        <v>6.3</v>
      </c>
      <c r="J186" s="189">
        <f t="shared" si="17"/>
        <v>6.3</v>
      </c>
      <c r="K186" s="188">
        <f>IF('Datos de Indicador'!T189="No dato","x",ROUND(IF('Datos de Indicador'!T189&gt;K$302,10,IF('Datos de Indicador'!T189&lt;$K$301,0,10-(K$302-'Datos de Indicador'!T189)/(K$302-K$301)*10)),1))</f>
        <v>5.2</v>
      </c>
      <c r="L186" s="188">
        <f>IF('Datos de Indicador'!U189="No dato","x",ROUND(IF('Datos de Indicador'!U189&gt;L$302,10,IF('Datos de Indicador'!U189&lt;$L$301,0,10-(L$302-'Datos de Indicador'!U189)/(L$302-L$301)*10)),1))</f>
        <v>7.7</v>
      </c>
      <c r="M186" s="189">
        <f t="shared" si="18"/>
        <v>6.6</v>
      </c>
      <c r="N186" s="189">
        <f>'Datos de Indicador'!AG189</f>
        <v>10</v>
      </c>
      <c r="O186" s="190">
        <f t="shared" si="19"/>
        <v>7.6</v>
      </c>
      <c r="P186" s="191">
        <f>IF('Datos de Indicador'!V189="No dato","x",IF('Datos de Indicador'!AY189="No dato","x", 'Datos de Indicador'!V189/'Datos de Indicador'!AY189))</f>
        <v>5.5195119589425776E-3</v>
      </c>
      <c r="Q186" s="188">
        <f t="shared" si="20"/>
        <v>3.7</v>
      </c>
      <c r="R186" s="264">
        <f>IF('Datos de Indicador'!V189="No dato","x",ROUND(IF('Datos de Indicador'!V189&gt;R$302,10,IF('Datos de Indicador'!V189&lt;$R$301,0,10-(R$302-'Datos de Indicador'!V189)/(R$302-R$301)*10)),1))</f>
        <v>7.1</v>
      </c>
      <c r="S186" s="189">
        <f t="shared" si="21"/>
        <v>5.7</v>
      </c>
      <c r="T186" s="188">
        <f>IF('Datos de Indicador'!W189="No dato","x",ROUND(IF('Datos de Indicador'!W189&gt;T$302,10,IF('Datos de Indicador'!W189&lt;$T$301,0,10-(T$302-'Datos de Indicador'!W189)/(T$302-T$301)*10)),1))</f>
        <v>4.4000000000000004</v>
      </c>
      <c r="U186" s="188">
        <f>IF('Datos de Indicador'!X189="No dato","x",ROUND(IF('Datos de Indicador'!X189&gt;U$302,10,IF('Datos de Indicador'!X189&lt;$U$301,0,10-(U$302-'Datos de Indicador'!X189)/(U$302-U$301)*10)),1))</f>
        <v>10</v>
      </c>
      <c r="V186" s="188">
        <f>IF('Datos de Indicador'!Y189="No dato","x",ROUND(IF('Datos de Indicador'!Y189&gt;V$302,10,IF('Datos de Indicador'!Y189&lt;$V$301,0,10-(V$302-'Datos de Indicador'!Y189)/(V$302-V$301)*10)),1))</f>
        <v>10</v>
      </c>
      <c r="W186" s="188">
        <f>IF('Datos de Indicador'!Z189="No dato","x",ROUND(IF('Datos de Indicador'!Z189&gt;W$302,10,IF('Datos de Indicador'!Z189&lt;$W$301,0,(W$302-'Datos de Indicador'!Z189)/(W$302-W$301)*10)),1))</f>
        <v>7.5</v>
      </c>
      <c r="X186" s="317">
        <f>IF('Datos de Indicador'!AA189="No dato","x",ROUND(IF('Datos de Indicador'!AA189&gt;X$302,10,IF('Datos de Indicador'!AA189&lt;$X$301,0,10-(X$302-'Datos de Indicador'!AA189)/(X$302-X$301)*10)),1))</f>
        <v>10</v>
      </c>
      <c r="Y186" s="296">
        <f t="shared" si="23"/>
        <v>8.4</v>
      </c>
      <c r="Z186" s="192">
        <f t="shared" si="22"/>
        <v>7.3</v>
      </c>
      <c r="AB186" s="250"/>
      <c r="AC186" s="95"/>
      <c r="AD186" s="95"/>
    </row>
    <row r="187" spans="1:30">
      <c r="A187" s="45" t="s">
        <v>31</v>
      </c>
      <c r="B187" s="46" t="s">
        <v>33</v>
      </c>
      <c r="C187" s="160">
        <v>1302</v>
      </c>
      <c r="D187" s="188">
        <f>IF('Datos de Indicador'!O190="No dato","x",ROUND(IF('Datos de Indicador'!O190&gt;D$302,0,IF('Datos de Indicador'!O190&lt;$D$301,10,(D$302-'Datos de Indicador'!O190)/(D$302-D$301)*10)),1))</f>
        <v>7.7</v>
      </c>
      <c r="E187" s="188">
        <f>IF('Datos de Indicador'!P190="No dato","x",ROUND(IF('Datos de Indicador'!P190&gt;E$302,10,IF('Datos de Indicador'!P190&lt;$E$301,0,10-(E$302-'Datos de Indicador'!P190)/(E$302-E$301)*10)),1))</f>
        <v>8.9</v>
      </c>
      <c r="F187" s="189">
        <f t="shared" si="16"/>
        <v>8.4</v>
      </c>
      <c r="G187" s="188">
        <f>IF('Datos de Indicador'!Q190="No dato","x",ROUND(IF('Datos de Indicador'!Q190&gt;G$302,0,IF('Datos de Indicador'!Q190&lt;$G$301,10,(G$302-'Datos de Indicador'!Q190)/(G$302-G$301)*10)),1))</f>
        <v>8.5</v>
      </c>
      <c r="H187" s="188">
        <f>IF('Datos de Indicador'!R190="No dato","x",ROUND(IF('Datos de Indicador'!R190&gt;H$302,10,IF('Datos de Indicador'!R190&lt;$E$301,0,10-(H$302-'Datos de Indicador'!R190)/(H$302-H$301)*10)),1))</f>
        <v>4.9000000000000004</v>
      </c>
      <c r="I187" s="188" t="str">
        <f>IF('Datos de Indicador'!S190="No dato","x",ROUND(IF('Datos de Indicador'!S190&gt;I$302,10,IF('Datos de Indicador'!S190&lt;$I$301,0,10-(I$302-'Datos de Indicador'!S190)/(I$302-I$301)*10)),1))</f>
        <v>x</v>
      </c>
      <c r="J187" s="189">
        <f t="shared" si="17"/>
        <v>6.7</v>
      </c>
      <c r="K187" s="188">
        <f>IF('Datos de Indicador'!T190="No dato","x",ROUND(IF('Datos de Indicador'!T190&gt;K$302,10,IF('Datos de Indicador'!T190&lt;$K$301,0,10-(K$302-'Datos de Indicador'!T190)/(K$302-K$301)*10)),1))</f>
        <v>6.2</v>
      </c>
      <c r="L187" s="188">
        <f>IF('Datos de Indicador'!U190="No dato","x",ROUND(IF('Datos de Indicador'!U190&gt;L$302,10,IF('Datos de Indicador'!U190&lt;$L$301,0,10-(L$302-'Datos de Indicador'!U190)/(L$302-L$301)*10)),1))</f>
        <v>9.8000000000000007</v>
      </c>
      <c r="M187" s="189">
        <f t="shared" si="18"/>
        <v>8.6</v>
      </c>
      <c r="N187" s="189">
        <f>'Datos de Indicador'!AG190</f>
        <v>6</v>
      </c>
      <c r="O187" s="190">
        <f t="shared" si="19"/>
        <v>7.4</v>
      </c>
      <c r="P187" s="191">
        <f>IF('Datos de Indicador'!V190="No dato","x",IF('Datos de Indicador'!AY190="No dato","x", 'Datos de Indicador'!V190/'Datos de Indicador'!AY190))</f>
        <v>3.7448174401497926E-3</v>
      </c>
      <c r="Q187" s="188">
        <f t="shared" si="20"/>
        <v>2.5</v>
      </c>
      <c r="R187" s="264">
        <f>IF('Datos de Indicador'!V190="No dato","x",ROUND(IF('Datos de Indicador'!V190&gt;R$302,10,IF('Datos de Indicador'!V190&lt;$R$301,0,10-(R$302-'Datos de Indicador'!V190)/(R$302-R$301)*10)),1))</f>
        <v>0.7</v>
      </c>
      <c r="S187" s="189">
        <f t="shared" si="21"/>
        <v>1.6</v>
      </c>
      <c r="T187" s="188">
        <f>IF('Datos de Indicador'!W190="No dato","x",ROUND(IF('Datos de Indicador'!W190&gt;T$302,10,IF('Datos de Indicador'!W190&lt;$T$301,0,10-(T$302-'Datos de Indicador'!W190)/(T$302-T$301)*10)),1))</f>
        <v>2.5</v>
      </c>
      <c r="U187" s="188">
        <f>IF('Datos de Indicador'!X190="No dato","x",ROUND(IF('Datos de Indicador'!X190&gt;U$302,10,IF('Datos de Indicador'!X190&lt;$U$301,0,10-(U$302-'Datos de Indicador'!X190)/(U$302-U$301)*10)),1))</f>
        <v>10</v>
      </c>
      <c r="V187" s="188">
        <f>IF('Datos de Indicador'!Y190="No dato","x",ROUND(IF('Datos de Indicador'!Y190&gt;V$302,10,IF('Datos de Indicador'!Y190&lt;$V$301,0,10-(V$302-'Datos de Indicador'!Y190)/(V$302-V$301)*10)),1))</f>
        <v>0.5</v>
      </c>
      <c r="W187" s="188">
        <f>IF('Datos de Indicador'!Z190="No dato","x",ROUND(IF('Datos de Indicador'!Z190&gt;W$302,10,IF('Datos de Indicador'!Z190&lt;$W$301,0,(W$302-'Datos de Indicador'!Z190)/(W$302-W$301)*10)),1))</f>
        <v>10</v>
      </c>
      <c r="X187" s="317">
        <f>IF('Datos de Indicador'!AA190="No dato","x",ROUND(IF('Datos de Indicador'!AA190&gt;X$302,10,IF('Datos de Indicador'!AA190&lt;$X$301,0,10-(X$302-'Datos de Indicador'!AA190)/(X$302-X$301)*10)),1))</f>
        <v>1.8</v>
      </c>
      <c r="Y187" s="296">
        <f t="shared" si="23"/>
        <v>5</v>
      </c>
      <c r="Z187" s="192">
        <f t="shared" si="22"/>
        <v>3.5</v>
      </c>
      <c r="AB187" s="250"/>
      <c r="AC187" s="95"/>
      <c r="AD187" s="95"/>
    </row>
    <row r="188" spans="1:30">
      <c r="A188" s="45" t="s">
        <v>31</v>
      </c>
      <c r="B188" s="46" t="s">
        <v>34</v>
      </c>
      <c r="C188" s="160">
        <v>1303</v>
      </c>
      <c r="D188" s="188">
        <f>IF('Datos de Indicador'!O191="No dato","x",ROUND(IF('Datos de Indicador'!O191&gt;D$302,0,IF('Datos de Indicador'!O191&lt;$D$301,10,(D$302-'Datos de Indicador'!O191)/(D$302-D$301)*10)),1))</f>
        <v>7.8</v>
      </c>
      <c r="E188" s="188">
        <f>IF('Datos de Indicador'!P191="No dato","x",ROUND(IF('Datos de Indicador'!P191&gt;E$302,10,IF('Datos de Indicador'!P191&lt;$E$301,0,10-(E$302-'Datos de Indicador'!P191)/(E$302-E$301)*10)),1))</f>
        <v>9.6999999999999993</v>
      </c>
      <c r="F188" s="189">
        <f t="shared" si="16"/>
        <v>8.9</v>
      </c>
      <c r="G188" s="188">
        <f>IF('Datos de Indicador'!Q191="No dato","x",ROUND(IF('Datos de Indicador'!Q191&gt;G$302,0,IF('Datos de Indicador'!Q191&lt;$G$301,10,(G$302-'Datos de Indicador'!Q191)/(G$302-G$301)*10)),1))</f>
        <v>7.8</v>
      </c>
      <c r="H188" s="188">
        <f>IF('Datos de Indicador'!R191="No dato","x",ROUND(IF('Datos de Indicador'!R191&gt;H$302,10,IF('Datos de Indicador'!R191&lt;$E$301,0,10-(H$302-'Datos de Indicador'!R191)/(H$302-H$301)*10)),1))</f>
        <v>8.4</v>
      </c>
      <c r="I188" s="188" t="str">
        <f>IF('Datos de Indicador'!S191="No dato","x",ROUND(IF('Datos de Indicador'!S191&gt;I$302,10,IF('Datos de Indicador'!S191&lt;$I$301,0,10-(I$302-'Datos de Indicador'!S191)/(I$302-I$301)*10)),1))</f>
        <v>x</v>
      </c>
      <c r="J188" s="189">
        <f t="shared" si="17"/>
        <v>8.1</v>
      </c>
      <c r="K188" s="188">
        <f>IF('Datos de Indicador'!T191="No dato","x",ROUND(IF('Datos de Indicador'!T191&gt;K$302,10,IF('Datos de Indicador'!T191&lt;$K$301,0,10-(K$302-'Datos de Indicador'!T191)/(K$302-K$301)*10)),1))</f>
        <v>6.8</v>
      </c>
      <c r="L188" s="188">
        <f>IF('Datos de Indicador'!U191="No dato","x",ROUND(IF('Datos de Indicador'!U191&gt;L$302,10,IF('Datos de Indicador'!U191&lt;$L$301,0,10-(L$302-'Datos de Indicador'!U191)/(L$302-L$301)*10)),1))</f>
        <v>8.1</v>
      </c>
      <c r="M188" s="189">
        <f t="shared" si="18"/>
        <v>7.5</v>
      </c>
      <c r="N188" s="189">
        <f>'Datos de Indicador'!AG191</f>
        <v>4</v>
      </c>
      <c r="O188" s="190">
        <f t="shared" si="19"/>
        <v>7.1</v>
      </c>
      <c r="P188" s="191">
        <f>IF('Datos de Indicador'!V191="No dato","x",IF('Datos de Indicador'!AY191="No dato","x", 'Datos de Indicador'!V191/'Datos de Indicador'!AY191))</f>
        <v>1.1600928074245939E-2</v>
      </c>
      <c r="Q188" s="188">
        <f t="shared" si="20"/>
        <v>7.7</v>
      </c>
      <c r="R188" s="264">
        <f>IF('Datos de Indicador'!V191="No dato","x",ROUND(IF('Datos de Indicador'!V191&gt;R$302,10,IF('Datos de Indicador'!V191&lt;$R$301,0,10-(R$302-'Datos de Indicador'!V191)/(R$302-R$301)*10)),1))</f>
        <v>2</v>
      </c>
      <c r="S188" s="189">
        <f t="shared" si="21"/>
        <v>5.5</v>
      </c>
      <c r="T188" s="188">
        <f>IF('Datos de Indicador'!W191="No dato","x",ROUND(IF('Datos de Indicador'!W191&gt;T$302,10,IF('Datos de Indicador'!W191&lt;$T$301,0,10-(T$302-'Datos de Indicador'!W191)/(T$302-T$301)*10)),1))</f>
        <v>8.1999999999999993</v>
      </c>
      <c r="U188" s="188">
        <f>IF('Datos de Indicador'!X191="No dato","x",ROUND(IF('Datos de Indicador'!X191&gt;U$302,10,IF('Datos de Indicador'!X191&lt;$U$301,0,10-(U$302-'Datos de Indicador'!X191)/(U$302-U$301)*10)),1))</f>
        <v>10</v>
      </c>
      <c r="V188" s="188">
        <f>IF('Datos de Indicador'!Y191="No dato","x",ROUND(IF('Datos de Indicador'!Y191&gt;V$302,10,IF('Datos de Indicador'!Y191&lt;$V$301,0,10-(V$302-'Datos de Indicador'!Y191)/(V$302-V$301)*10)),1))</f>
        <v>8.9</v>
      </c>
      <c r="W188" s="188">
        <f>IF('Datos de Indicador'!Z191="No dato","x",ROUND(IF('Datos de Indicador'!Z191&gt;W$302,10,IF('Datos de Indicador'!Z191&lt;$W$301,0,(W$302-'Datos de Indicador'!Z191)/(W$302-W$301)*10)),1))</f>
        <v>10</v>
      </c>
      <c r="X188" s="317">
        <f>IF('Datos de Indicador'!AA191="No dato","x",ROUND(IF('Datos de Indicador'!AA191&gt;X$302,10,IF('Datos de Indicador'!AA191&lt;$X$301,0,10-(X$302-'Datos de Indicador'!AA191)/(X$302-X$301)*10)),1))</f>
        <v>7.8</v>
      </c>
      <c r="Y188" s="296">
        <f t="shared" si="23"/>
        <v>9</v>
      </c>
      <c r="Z188" s="192">
        <f t="shared" si="22"/>
        <v>7.7</v>
      </c>
      <c r="AB188" s="250"/>
      <c r="AC188" s="95"/>
      <c r="AD188" s="95"/>
    </row>
    <row r="189" spans="1:30">
      <c r="A189" s="45" t="s">
        <v>31</v>
      </c>
      <c r="B189" s="46" t="s">
        <v>35</v>
      </c>
      <c r="C189" s="160">
        <v>1304</v>
      </c>
      <c r="D189" s="188">
        <f>IF('Datos de Indicador'!O192="No dato","x",ROUND(IF('Datos de Indicador'!O192&gt;D$302,0,IF('Datos de Indicador'!O192&lt;$D$301,10,(D$302-'Datos de Indicador'!O192)/(D$302-D$301)*10)),1))</f>
        <v>9.1</v>
      </c>
      <c r="E189" s="188">
        <f>IF('Datos de Indicador'!P192="No dato","x",ROUND(IF('Datos de Indicador'!P192&gt;E$302,10,IF('Datos de Indicador'!P192&lt;$E$301,0,10-(E$302-'Datos de Indicador'!P192)/(E$302-E$301)*10)),1))</f>
        <v>7.2</v>
      </c>
      <c r="F189" s="189">
        <f t="shared" si="16"/>
        <v>8.3000000000000007</v>
      </c>
      <c r="G189" s="188">
        <f>IF('Datos de Indicador'!Q192="No dato","x",ROUND(IF('Datos de Indicador'!Q192&gt;G$302,0,IF('Datos de Indicador'!Q192&lt;$G$301,10,(G$302-'Datos de Indicador'!Q192)/(G$302-G$301)*10)),1))</f>
        <v>9.1999999999999993</v>
      </c>
      <c r="H189" s="188">
        <f>IF('Datos de Indicador'!R192="No dato","x",ROUND(IF('Datos de Indicador'!R192&gt;H$302,10,IF('Datos de Indicador'!R192&lt;$E$301,0,10-(H$302-'Datos de Indicador'!R192)/(H$302-H$301)*10)),1))</f>
        <v>4.7</v>
      </c>
      <c r="I189" s="188" t="str">
        <f>IF('Datos de Indicador'!S192="No dato","x",ROUND(IF('Datos de Indicador'!S192&gt;I$302,10,IF('Datos de Indicador'!S192&lt;$I$301,0,10-(I$302-'Datos de Indicador'!S192)/(I$302-I$301)*10)),1))</f>
        <v>x</v>
      </c>
      <c r="J189" s="189">
        <f t="shared" si="17"/>
        <v>7</v>
      </c>
      <c r="K189" s="188">
        <f>IF('Datos de Indicador'!T192="No dato","x",ROUND(IF('Datos de Indicador'!T192&gt;K$302,10,IF('Datos de Indicador'!T192&lt;$K$301,0,10-(K$302-'Datos de Indicador'!T192)/(K$302-K$301)*10)),1))</f>
        <v>4.2</v>
      </c>
      <c r="L189" s="188">
        <f>IF('Datos de Indicador'!U192="No dato","x",ROUND(IF('Datos de Indicador'!U192&gt;L$302,10,IF('Datos de Indicador'!U192&lt;$L$301,0,10-(L$302-'Datos de Indicador'!U192)/(L$302-L$301)*10)),1))</f>
        <v>7.9</v>
      </c>
      <c r="M189" s="189">
        <f t="shared" si="18"/>
        <v>6.4</v>
      </c>
      <c r="N189" s="189">
        <f>'Datos de Indicador'!AG192</f>
        <v>6</v>
      </c>
      <c r="O189" s="190">
        <f t="shared" si="19"/>
        <v>6.9</v>
      </c>
      <c r="P189" s="191">
        <f>IF('Datos de Indicador'!V192="No dato","x",IF('Datos de Indicador'!AY192="No dato","x", 'Datos de Indicador'!V192/'Datos de Indicador'!AY192))</f>
        <v>8.5097330071269017E-3</v>
      </c>
      <c r="Q189" s="188">
        <f t="shared" si="20"/>
        <v>5.7</v>
      </c>
      <c r="R189" s="264">
        <f>IF('Datos de Indicador'!V192="No dato","x",ROUND(IF('Datos de Indicador'!V192&gt;R$302,10,IF('Datos de Indicador'!V192&lt;$R$301,0,10-(R$302-'Datos de Indicador'!V192)/(R$302-R$301)*10)),1))</f>
        <v>2</v>
      </c>
      <c r="S189" s="189">
        <f t="shared" si="21"/>
        <v>4.0999999999999996</v>
      </c>
      <c r="T189" s="188">
        <f>IF('Datos de Indicador'!W192="No dato","x",ROUND(IF('Datos de Indicador'!W192&gt;T$302,10,IF('Datos de Indicador'!W192&lt;$T$301,0,10-(T$302-'Datos de Indicador'!W192)/(T$302-T$301)*10)),1))</f>
        <v>2.6</v>
      </c>
      <c r="U189" s="188">
        <f>IF('Datos de Indicador'!X192="No dato","x",ROUND(IF('Datos de Indicador'!X192&gt;U$302,10,IF('Datos de Indicador'!X192&lt;$U$301,0,10-(U$302-'Datos de Indicador'!X192)/(U$302-U$301)*10)),1))</f>
        <v>10</v>
      </c>
      <c r="V189" s="188">
        <f>IF('Datos de Indicador'!Y192="No dato","x",ROUND(IF('Datos de Indicador'!Y192&gt;V$302,10,IF('Datos de Indicador'!Y192&lt;$V$301,0,10-(V$302-'Datos de Indicador'!Y192)/(V$302-V$301)*10)),1))</f>
        <v>0.7</v>
      </c>
      <c r="W189" s="188">
        <f>IF('Datos de Indicador'!Z192="No dato","x",ROUND(IF('Datos de Indicador'!Z192&gt;W$302,10,IF('Datos de Indicador'!Z192&lt;$W$301,0,(W$302-'Datos de Indicador'!Z192)/(W$302-W$301)*10)),1))</f>
        <v>10</v>
      </c>
      <c r="X189" s="317">
        <f>IF('Datos de Indicador'!AA192="No dato","x",ROUND(IF('Datos de Indicador'!AA192&gt;X$302,10,IF('Datos de Indicador'!AA192&lt;$X$301,0,10-(X$302-'Datos de Indicador'!AA192)/(X$302-X$301)*10)),1))</f>
        <v>1.2</v>
      </c>
      <c r="Y189" s="296">
        <f t="shared" si="23"/>
        <v>4.9000000000000004</v>
      </c>
      <c r="Z189" s="192">
        <f t="shared" si="22"/>
        <v>4.5</v>
      </c>
      <c r="AB189" s="250"/>
      <c r="AC189" s="95"/>
      <c r="AD189" s="95"/>
    </row>
    <row r="190" spans="1:30">
      <c r="A190" s="45" t="s">
        <v>31</v>
      </c>
      <c r="B190" s="46" t="s">
        <v>36</v>
      </c>
      <c r="C190" s="160">
        <v>1305</v>
      </c>
      <c r="D190" s="188">
        <f>IF('Datos de Indicador'!O193="No dato","x",ROUND(IF('Datos de Indicador'!O193&gt;D$302,0,IF('Datos de Indicador'!O193&lt;$D$301,10,(D$302-'Datos de Indicador'!O193)/(D$302-D$301)*10)),1))</f>
        <v>8</v>
      </c>
      <c r="E190" s="188">
        <f>IF('Datos de Indicador'!P193="No dato","x",ROUND(IF('Datos de Indicador'!P193&gt;E$302,10,IF('Datos de Indicador'!P193&lt;$E$301,0,10-(E$302-'Datos de Indicador'!P193)/(E$302-E$301)*10)),1))</f>
        <v>9.6</v>
      </c>
      <c r="F190" s="189">
        <f t="shared" si="16"/>
        <v>8.9</v>
      </c>
      <c r="G190" s="188">
        <f>IF('Datos de Indicador'!Q193="No dato","x",ROUND(IF('Datos de Indicador'!Q193&gt;G$302,0,IF('Datos de Indicador'!Q193&lt;$G$301,10,(G$302-'Datos de Indicador'!Q193)/(G$302-G$301)*10)),1))</f>
        <v>6.5</v>
      </c>
      <c r="H190" s="188">
        <f>IF('Datos de Indicador'!R193="No dato","x",ROUND(IF('Datos de Indicador'!R193&gt;H$302,10,IF('Datos de Indicador'!R193&lt;$E$301,0,10-(H$302-'Datos de Indicador'!R193)/(H$302-H$301)*10)),1))</f>
        <v>5.3</v>
      </c>
      <c r="I190" s="188">
        <f>IF('Datos de Indicador'!S193="No dato","x",ROUND(IF('Datos de Indicador'!S193&gt;I$302,10,IF('Datos de Indicador'!S193&lt;$I$301,0,10-(I$302-'Datos de Indicador'!S193)/(I$302-I$301)*10)),1))</f>
        <v>10</v>
      </c>
      <c r="J190" s="189">
        <f t="shared" si="17"/>
        <v>7.3</v>
      </c>
      <c r="K190" s="188">
        <f>IF('Datos de Indicador'!T193="No dato","x",ROUND(IF('Datos de Indicador'!T193&gt;K$302,10,IF('Datos de Indicador'!T193&lt;$K$301,0,10-(K$302-'Datos de Indicador'!T193)/(K$302-K$301)*10)),1))</f>
        <v>6.8</v>
      </c>
      <c r="L190" s="188">
        <f>IF('Datos de Indicador'!U193="No dato","x",ROUND(IF('Datos de Indicador'!U193&gt;L$302,10,IF('Datos de Indicador'!U193&lt;$L$301,0,10-(L$302-'Datos de Indicador'!U193)/(L$302-L$301)*10)),1))</f>
        <v>7.9</v>
      </c>
      <c r="M190" s="189">
        <f t="shared" si="18"/>
        <v>7.4</v>
      </c>
      <c r="N190" s="189">
        <f>'Datos de Indicador'!AG193</f>
        <v>4</v>
      </c>
      <c r="O190" s="190">
        <f t="shared" si="19"/>
        <v>6.9</v>
      </c>
      <c r="P190" s="191">
        <f>IF('Datos de Indicador'!V193="No dato","x",IF('Datos de Indicador'!AY193="No dato","x", 'Datos de Indicador'!V193/'Datos de Indicador'!AY193))</f>
        <v>4.1079441319598056E-3</v>
      </c>
      <c r="Q190" s="188">
        <f t="shared" si="20"/>
        <v>2.7</v>
      </c>
      <c r="R190" s="264">
        <f>IF('Datos de Indicador'!V193="No dato","x",ROUND(IF('Datos de Indicador'!V193&gt;R$302,10,IF('Datos de Indicador'!V193&lt;$R$301,0,10-(R$302-'Datos de Indicador'!V193)/(R$302-R$301)*10)),1))</f>
        <v>1.6</v>
      </c>
      <c r="S190" s="189">
        <f t="shared" si="21"/>
        <v>2.2000000000000002</v>
      </c>
      <c r="T190" s="188">
        <f>IF('Datos de Indicador'!W193="No dato","x",ROUND(IF('Datos de Indicador'!W193&gt;T$302,10,IF('Datos de Indicador'!W193&lt;$T$301,0,10-(T$302-'Datos de Indicador'!W193)/(T$302-T$301)*10)),1))</f>
        <v>6.5</v>
      </c>
      <c r="U190" s="188">
        <f>IF('Datos de Indicador'!X193="No dato","x",ROUND(IF('Datos de Indicador'!X193&gt;U$302,10,IF('Datos de Indicador'!X193&lt;$U$301,0,10-(U$302-'Datos de Indicador'!X193)/(U$302-U$301)*10)),1))</f>
        <v>10</v>
      </c>
      <c r="V190" s="188">
        <f>IF('Datos de Indicador'!Y193="No dato","x",ROUND(IF('Datos de Indicador'!Y193&gt;V$302,10,IF('Datos de Indicador'!Y193&lt;$V$301,0,10-(V$302-'Datos de Indicador'!Y193)/(V$302-V$301)*10)),1))</f>
        <v>6.1</v>
      </c>
      <c r="W190" s="188">
        <f>IF('Datos de Indicador'!Z193="No dato","x",ROUND(IF('Datos de Indicador'!Z193&gt;W$302,10,IF('Datos de Indicador'!Z193&lt;$W$301,0,(W$302-'Datos de Indicador'!Z193)/(W$302-W$301)*10)),1))</f>
        <v>10</v>
      </c>
      <c r="X190" s="317">
        <f>IF('Datos de Indicador'!AA193="No dato","x",ROUND(IF('Datos de Indicador'!AA193&gt;X$302,10,IF('Datos de Indicador'!AA193&lt;$X$301,0,10-(X$302-'Datos de Indicador'!AA193)/(X$302-X$301)*10)),1))</f>
        <v>3</v>
      </c>
      <c r="Y190" s="296">
        <f t="shared" si="23"/>
        <v>7.1</v>
      </c>
      <c r="Z190" s="192">
        <f t="shared" si="22"/>
        <v>5.0999999999999996</v>
      </c>
      <c r="AB190" s="250"/>
      <c r="AC190" s="95"/>
      <c r="AD190" s="95"/>
    </row>
    <row r="191" spans="1:30">
      <c r="A191" s="45" t="s">
        <v>31</v>
      </c>
      <c r="B191" s="46" t="s">
        <v>37</v>
      </c>
      <c r="C191" s="160">
        <v>1306</v>
      </c>
      <c r="D191" s="188">
        <f>IF('Datos de Indicador'!O194="No dato","x",ROUND(IF('Datos de Indicador'!O194&gt;D$302,0,IF('Datos de Indicador'!O194&lt;$D$301,10,(D$302-'Datos de Indicador'!O194)/(D$302-D$301)*10)),1))</f>
        <v>8.9</v>
      </c>
      <c r="E191" s="188">
        <f>IF('Datos de Indicador'!P194="No dato","x",ROUND(IF('Datos de Indicador'!P194&gt;E$302,10,IF('Datos de Indicador'!P194&lt;$E$301,0,10-(E$302-'Datos de Indicador'!P194)/(E$302-E$301)*10)),1))</f>
        <v>10</v>
      </c>
      <c r="F191" s="189">
        <f t="shared" si="16"/>
        <v>9.5</v>
      </c>
      <c r="G191" s="188">
        <f>IF('Datos de Indicador'!Q194="No dato","x",ROUND(IF('Datos de Indicador'!Q194&gt;G$302,0,IF('Datos de Indicador'!Q194&lt;$G$301,10,(G$302-'Datos de Indicador'!Q194)/(G$302-G$301)*10)),1))</f>
        <v>8.6999999999999993</v>
      </c>
      <c r="H191" s="188">
        <f>IF('Datos de Indicador'!R194="No dato","x",ROUND(IF('Datos de Indicador'!R194&gt;H$302,10,IF('Datos de Indicador'!R194&lt;$E$301,0,10-(H$302-'Datos de Indicador'!R194)/(H$302-H$301)*10)),1))</f>
        <v>5.5</v>
      </c>
      <c r="I191" s="188" t="str">
        <f>IF('Datos de Indicador'!S194="No dato","x",ROUND(IF('Datos de Indicador'!S194&gt;I$302,10,IF('Datos de Indicador'!S194&lt;$I$301,0,10-(I$302-'Datos de Indicador'!S194)/(I$302-I$301)*10)),1))</f>
        <v>x</v>
      </c>
      <c r="J191" s="189">
        <f t="shared" si="17"/>
        <v>7.1</v>
      </c>
      <c r="K191" s="188">
        <f>IF('Datos de Indicador'!T194="No dato","x",ROUND(IF('Datos de Indicador'!T194&gt;K$302,10,IF('Datos de Indicador'!T194&lt;$K$301,0,10-(K$302-'Datos de Indicador'!T194)/(K$302-K$301)*10)),1))</f>
        <v>6.7</v>
      </c>
      <c r="L191" s="188">
        <f>IF('Datos de Indicador'!U194="No dato","x",ROUND(IF('Datos de Indicador'!U194&gt;L$302,10,IF('Datos de Indicador'!U194&lt;$L$301,0,10-(L$302-'Datos de Indicador'!U194)/(L$302-L$301)*10)),1))</f>
        <v>8.5</v>
      </c>
      <c r="M191" s="189">
        <f t="shared" si="18"/>
        <v>7.7</v>
      </c>
      <c r="N191" s="189">
        <f>'Datos de Indicador'!AG194</f>
        <v>4</v>
      </c>
      <c r="O191" s="190">
        <f t="shared" si="19"/>
        <v>7.1</v>
      </c>
      <c r="P191" s="191">
        <f>IF('Datos de Indicador'!V194="No dato","x",IF('Datos de Indicador'!AY194="No dato","x", 'Datos de Indicador'!V194/'Datos de Indicador'!AY194))</f>
        <v>6.582884500299222E-3</v>
      </c>
      <c r="Q191" s="188">
        <f t="shared" si="20"/>
        <v>4.4000000000000004</v>
      </c>
      <c r="R191" s="264">
        <f>IF('Datos de Indicador'!V194="No dato","x",ROUND(IF('Datos de Indicador'!V194&gt;R$302,10,IF('Datos de Indicador'!V194&lt;$R$301,0,10-(R$302-'Datos de Indicador'!V194)/(R$302-R$301)*10)),1))</f>
        <v>1.9</v>
      </c>
      <c r="S191" s="189">
        <f t="shared" si="21"/>
        <v>3.2</v>
      </c>
      <c r="T191" s="188">
        <f>IF('Datos de Indicador'!W194="No dato","x",ROUND(IF('Datos de Indicador'!W194&gt;T$302,10,IF('Datos de Indicador'!W194&lt;$T$301,0,10-(T$302-'Datos de Indicador'!W194)/(T$302-T$301)*10)),1))</f>
        <v>4.5</v>
      </c>
      <c r="U191" s="188">
        <f>IF('Datos de Indicador'!X194="No dato","x",ROUND(IF('Datos de Indicador'!X194&gt;U$302,10,IF('Datos de Indicador'!X194&lt;$U$301,0,10-(U$302-'Datos de Indicador'!X194)/(U$302-U$301)*10)),1))</f>
        <v>10</v>
      </c>
      <c r="V191" s="188">
        <f>IF('Datos de Indicador'!Y194="No dato","x",ROUND(IF('Datos de Indicador'!Y194&gt;V$302,10,IF('Datos de Indicador'!Y194&lt;$V$301,0,10-(V$302-'Datos de Indicador'!Y194)/(V$302-V$301)*10)),1))</f>
        <v>5.4</v>
      </c>
      <c r="W191" s="188">
        <f>IF('Datos de Indicador'!Z194="No dato","x",ROUND(IF('Datos de Indicador'!Z194&gt;W$302,10,IF('Datos de Indicador'!Z194&lt;$W$301,0,(W$302-'Datos de Indicador'!Z194)/(W$302-W$301)*10)),1))</f>
        <v>10</v>
      </c>
      <c r="X191" s="317">
        <f>IF('Datos de Indicador'!AA194="No dato","x",ROUND(IF('Datos de Indicador'!AA194&gt;X$302,10,IF('Datos de Indicador'!AA194&lt;$X$301,0,10-(X$302-'Datos de Indicador'!AA194)/(X$302-X$301)*10)),1))</f>
        <v>3.4</v>
      </c>
      <c r="Y191" s="296">
        <f t="shared" si="23"/>
        <v>6.7</v>
      </c>
      <c r="Z191" s="192">
        <f t="shared" si="22"/>
        <v>5.2</v>
      </c>
      <c r="AB191" s="250"/>
      <c r="AC191" s="95"/>
      <c r="AD191" s="95"/>
    </row>
    <row r="192" spans="1:30">
      <c r="A192" s="45" t="s">
        <v>31</v>
      </c>
      <c r="B192" s="46" t="s">
        <v>38</v>
      </c>
      <c r="C192" s="160">
        <v>1307</v>
      </c>
      <c r="D192" s="188">
        <f>IF('Datos de Indicador'!O195="No dato","x",ROUND(IF('Datos de Indicador'!O195&gt;D$302,0,IF('Datos de Indicador'!O195&lt;$D$301,10,(D$302-'Datos de Indicador'!O195)/(D$302-D$301)*10)),1))</f>
        <v>7.9</v>
      </c>
      <c r="E192" s="188">
        <f>IF('Datos de Indicador'!P195="No dato","x",ROUND(IF('Datos de Indicador'!P195&gt;E$302,10,IF('Datos de Indicador'!P195&lt;$E$301,0,10-(E$302-'Datos de Indicador'!P195)/(E$302-E$301)*10)),1))</f>
        <v>9.5</v>
      </c>
      <c r="F192" s="189">
        <f t="shared" si="16"/>
        <v>8.8000000000000007</v>
      </c>
      <c r="G192" s="188">
        <f>IF('Datos de Indicador'!Q195="No dato","x",ROUND(IF('Datos de Indicador'!Q195&gt;G$302,0,IF('Datos de Indicador'!Q195&lt;$G$301,10,(G$302-'Datos de Indicador'!Q195)/(G$302-G$301)*10)),1))</f>
        <v>8.1999999999999993</v>
      </c>
      <c r="H192" s="188">
        <f>IF('Datos de Indicador'!R195="No dato","x",ROUND(IF('Datos de Indicador'!R195&gt;H$302,10,IF('Datos de Indicador'!R195&lt;$E$301,0,10-(H$302-'Datos de Indicador'!R195)/(H$302-H$301)*10)),1))</f>
        <v>5.6</v>
      </c>
      <c r="I192" s="188" t="str">
        <f>IF('Datos de Indicador'!S195="No dato","x",ROUND(IF('Datos de Indicador'!S195&gt;I$302,10,IF('Datos de Indicador'!S195&lt;$I$301,0,10-(I$302-'Datos de Indicador'!S195)/(I$302-I$301)*10)),1))</f>
        <v>x</v>
      </c>
      <c r="J192" s="189">
        <f t="shared" si="17"/>
        <v>6.9</v>
      </c>
      <c r="K192" s="188">
        <f>IF('Datos de Indicador'!T195="No dato","x",ROUND(IF('Datos de Indicador'!T195&gt;K$302,10,IF('Datos de Indicador'!T195&lt;$K$301,0,10-(K$302-'Datos de Indicador'!T195)/(K$302-K$301)*10)),1))</f>
        <v>5.0999999999999996</v>
      </c>
      <c r="L192" s="188">
        <f>IF('Datos de Indicador'!U195="No dato","x",ROUND(IF('Datos de Indicador'!U195&gt;L$302,10,IF('Datos de Indicador'!U195&lt;$L$301,0,10-(L$302-'Datos de Indicador'!U195)/(L$302-L$301)*10)),1))</f>
        <v>7.7</v>
      </c>
      <c r="M192" s="189">
        <f t="shared" si="18"/>
        <v>6.6</v>
      </c>
      <c r="N192" s="189">
        <f>'Datos de Indicador'!AG195</f>
        <v>4</v>
      </c>
      <c r="O192" s="190">
        <f t="shared" si="19"/>
        <v>6.6</v>
      </c>
      <c r="P192" s="191">
        <f>IF('Datos de Indicador'!V195="No dato","x",IF('Datos de Indicador'!AY195="No dato","x", 'Datos de Indicador'!V195/'Datos de Indicador'!AY195))</f>
        <v>1.7954995919319108E-2</v>
      </c>
      <c r="Q192" s="188">
        <f t="shared" si="20"/>
        <v>10</v>
      </c>
      <c r="R192" s="264">
        <f>IF('Datos de Indicador'!V195="No dato","x",ROUND(IF('Datos de Indicador'!V195&gt;R$302,10,IF('Datos de Indicador'!V195&lt;$R$301,0,10-(R$302-'Datos de Indicador'!V195)/(R$302-R$301)*10)),1))</f>
        <v>3.8</v>
      </c>
      <c r="S192" s="189">
        <f t="shared" si="21"/>
        <v>8.3000000000000007</v>
      </c>
      <c r="T192" s="188">
        <f>IF('Datos de Indicador'!W195="No dato","x",ROUND(IF('Datos de Indicador'!W195&gt;T$302,10,IF('Datos de Indicador'!W195&lt;$T$301,0,10-(T$302-'Datos de Indicador'!W195)/(T$302-T$301)*10)),1))</f>
        <v>7.7</v>
      </c>
      <c r="U192" s="188">
        <f>IF('Datos de Indicador'!X195="No dato","x",ROUND(IF('Datos de Indicador'!X195&gt;U$302,10,IF('Datos de Indicador'!X195&lt;$U$301,0,10-(U$302-'Datos de Indicador'!X195)/(U$302-U$301)*10)),1))</f>
        <v>10</v>
      </c>
      <c r="V192" s="188">
        <f>IF('Datos de Indicador'!Y195="No dato","x",ROUND(IF('Datos de Indicador'!Y195&gt;V$302,10,IF('Datos de Indicador'!Y195&lt;$V$301,0,10-(V$302-'Datos de Indicador'!Y195)/(V$302-V$301)*10)),1))</f>
        <v>0.4</v>
      </c>
      <c r="W192" s="188">
        <f>IF('Datos de Indicador'!Z195="No dato","x",ROUND(IF('Datos de Indicador'!Z195&gt;W$302,10,IF('Datos de Indicador'!Z195&lt;$W$301,0,(W$302-'Datos de Indicador'!Z195)/(W$302-W$301)*10)),1))</f>
        <v>7.5</v>
      </c>
      <c r="X192" s="317">
        <f>IF('Datos de Indicador'!AA195="No dato","x",ROUND(IF('Datos de Indicador'!AA195&gt;X$302,10,IF('Datos de Indicador'!AA195&lt;$X$301,0,10-(X$302-'Datos de Indicador'!AA195)/(X$302-X$301)*10)),1))</f>
        <v>8.6</v>
      </c>
      <c r="Y192" s="296">
        <f t="shared" si="23"/>
        <v>6.8</v>
      </c>
      <c r="Z192" s="192">
        <f t="shared" si="22"/>
        <v>7.6</v>
      </c>
      <c r="AB192" s="250"/>
      <c r="AC192" s="95"/>
      <c r="AD192" s="95"/>
    </row>
    <row r="193" spans="1:30">
      <c r="A193" s="45" t="s">
        <v>31</v>
      </c>
      <c r="B193" s="46" t="s">
        <v>39</v>
      </c>
      <c r="C193" s="160">
        <v>1308</v>
      </c>
      <c r="D193" s="188">
        <f>IF('Datos de Indicador'!O196="No dato","x",ROUND(IF('Datos de Indicador'!O196&gt;D$302,0,IF('Datos de Indicador'!O196&lt;$D$301,10,(D$302-'Datos de Indicador'!O196)/(D$302-D$301)*10)),1))</f>
        <v>7.1</v>
      </c>
      <c r="E193" s="188">
        <f>IF('Datos de Indicador'!P196="No dato","x",ROUND(IF('Datos de Indicador'!P196&gt;E$302,10,IF('Datos de Indicador'!P196&lt;$E$301,0,10-(E$302-'Datos de Indicador'!P196)/(E$302-E$301)*10)),1))</f>
        <v>9.6</v>
      </c>
      <c r="F193" s="189">
        <f t="shared" si="16"/>
        <v>8.6</v>
      </c>
      <c r="G193" s="188">
        <f>IF('Datos de Indicador'!Q196="No dato","x",ROUND(IF('Datos de Indicador'!Q196&gt;G$302,0,IF('Datos de Indicador'!Q196&lt;$G$301,10,(G$302-'Datos de Indicador'!Q196)/(G$302-G$301)*10)),1))</f>
        <v>8.1999999999999993</v>
      </c>
      <c r="H193" s="188">
        <f>IF('Datos de Indicador'!R196="No dato","x",ROUND(IF('Datos de Indicador'!R196&gt;H$302,10,IF('Datos de Indicador'!R196&lt;$E$301,0,10-(H$302-'Datos de Indicador'!R196)/(H$302-H$301)*10)),1))</f>
        <v>5</v>
      </c>
      <c r="I193" s="188" t="str">
        <f>IF('Datos de Indicador'!S196="No dato","x",ROUND(IF('Datos de Indicador'!S196&gt;I$302,10,IF('Datos de Indicador'!S196&lt;$I$301,0,10-(I$302-'Datos de Indicador'!S196)/(I$302-I$301)*10)),1))</f>
        <v>x</v>
      </c>
      <c r="J193" s="189">
        <f t="shared" si="17"/>
        <v>6.6</v>
      </c>
      <c r="K193" s="188">
        <f>IF('Datos de Indicador'!T196="No dato","x",ROUND(IF('Datos de Indicador'!T196&gt;K$302,10,IF('Datos de Indicador'!T196&lt;$K$301,0,10-(K$302-'Datos de Indicador'!T196)/(K$302-K$301)*10)),1))</f>
        <v>9.3000000000000007</v>
      </c>
      <c r="L193" s="188">
        <f>IF('Datos de Indicador'!U196="No dato","x",ROUND(IF('Datos de Indicador'!U196&gt;L$302,10,IF('Datos de Indicador'!U196&lt;$L$301,0,10-(L$302-'Datos de Indicador'!U196)/(L$302-L$301)*10)),1))</f>
        <v>7.7</v>
      </c>
      <c r="M193" s="189">
        <f t="shared" si="18"/>
        <v>8.6</v>
      </c>
      <c r="N193" s="189">
        <f>'Datos de Indicador'!AG196</f>
        <v>6</v>
      </c>
      <c r="O193" s="190">
        <f t="shared" si="19"/>
        <v>7.5</v>
      </c>
      <c r="P193" s="191">
        <f>IF('Datos de Indicador'!V196="No dato","x",IF('Datos de Indicador'!AY196="No dato","x", 'Datos de Indicador'!V196/'Datos de Indicador'!AY196))</f>
        <v>2.9280535415504741E-3</v>
      </c>
      <c r="Q193" s="188">
        <f t="shared" si="20"/>
        <v>2</v>
      </c>
      <c r="R193" s="264">
        <f>IF('Datos de Indicador'!V196="No dato","x",ROUND(IF('Datos de Indicador'!V196&gt;R$302,10,IF('Datos de Indicador'!V196&lt;$R$301,0,10-(R$302-'Datos de Indicador'!V196)/(R$302-R$301)*10)),1))</f>
        <v>0.5</v>
      </c>
      <c r="S193" s="189">
        <f t="shared" si="21"/>
        <v>1.3</v>
      </c>
      <c r="T193" s="188">
        <f>IF('Datos de Indicador'!W196="No dato","x",ROUND(IF('Datos de Indicador'!W196&gt;T$302,10,IF('Datos de Indicador'!W196&lt;$T$301,0,10-(T$302-'Datos de Indicador'!W196)/(T$302-T$301)*10)),1))</f>
        <v>5.5</v>
      </c>
      <c r="U193" s="188">
        <f>IF('Datos de Indicador'!X196="No dato","x",ROUND(IF('Datos de Indicador'!X196&gt;U$302,10,IF('Datos de Indicador'!X196&lt;$U$301,0,10-(U$302-'Datos de Indicador'!X196)/(U$302-U$301)*10)),1))</f>
        <v>10</v>
      </c>
      <c r="V193" s="188">
        <f>IF('Datos de Indicador'!Y196="No dato","x",ROUND(IF('Datos de Indicador'!Y196&gt;V$302,10,IF('Datos de Indicador'!Y196&lt;$V$301,0,10-(V$302-'Datos de Indicador'!Y196)/(V$302-V$301)*10)),1))</f>
        <v>0.9</v>
      </c>
      <c r="W193" s="188">
        <f>IF('Datos de Indicador'!Z196="No dato","x",ROUND(IF('Datos de Indicador'!Z196&gt;W$302,10,IF('Datos de Indicador'!Z196&lt;$W$301,0,(W$302-'Datos de Indicador'!Z196)/(W$302-W$301)*10)),1))</f>
        <v>10</v>
      </c>
      <c r="X193" s="317">
        <f>IF('Datos de Indicador'!AA196="No dato","x",ROUND(IF('Datos de Indicador'!AA196&gt;X$302,10,IF('Datos de Indicador'!AA196&lt;$X$301,0,10-(X$302-'Datos de Indicador'!AA196)/(X$302-X$301)*10)),1))</f>
        <v>9.9</v>
      </c>
      <c r="Y193" s="296">
        <f t="shared" si="23"/>
        <v>7.3</v>
      </c>
      <c r="Z193" s="192">
        <f t="shared" si="22"/>
        <v>5</v>
      </c>
      <c r="AB193" s="250"/>
      <c r="AC193" s="95"/>
      <c r="AD193" s="95"/>
    </row>
    <row r="194" spans="1:30">
      <c r="A194" s="45" t="s">
        <v>31</v>
      </c>
      <c r="B194" s="46" t="s">
        <v>40</v>
      </c>
      <c r="C194" s="160">
        <v>1309</v>
      </c>
      <c r="D194" s="188">
        <f>IF('Datos de Indicador'!O197="No dato","x",ROUND(IF('Datos de Indicador'!O197&gt;D$302,0,IF('Datos de Indicador'!O197&lt;$D$301,10,(D$302-'Datos de Indicador'!O197)/(D$302-D$301)*10)),1))</f>
        <v>8.4</v>
      </c>
      <c r="E194" s="188">
        <f>IF('Datos de Indicador'!P197="No dato","x",ROUND(IF('Datos de Indicador'!P197&gt;E$302,10,IF('Datos de Indicador'!P197&lt;$E$301,0,10-(E$302-'Datos de Indicador'!P197)/(E$302-E$301)*10)),1))</f>
        <v>10</v>
      </c>
      <c r="F194" s="189">
        <f t="shared" si="16"/>
        <v>9.4</v>
      </c>
      <c r="G194" s="188">
        <f>IF('Datos de Indicador'!Q197="No dato","x",ROUND(IF('Datos de Indicador'!Q197&gt;G$302,0,IF('Datos de Indicador'!Q197&lt;$G$301,10,(G$302-'Datos de Indicador'!Q197)/(G$302-G$301)*10)),1))</f>
        <v>8.6999999999999993</v>
      </c>
      <c r="H194" s="188">
        <f>IF('Datos de Indicador'!R197="No dato","x",ROUND(IF('Datos de Indicador'!R197&gt;H$302,10,IF('Datos de Indicador'!R197&lt;$E$301,0,10-(H$302-'Datos de Indicador'!R197)/(H$302-H$301)*10)),1))</f>
        <v>4.8</v>
      </c>
      <c r="I194" s="188" t="str">
        <f>IF('Datos de Indicador'!S197="No dato","x",ROUND(IF('Datos de Indicador'!S197&gt;I$302,10,IF('Datos de Indicador'!S197&lt;$I$301,0,10-(I$302-'Datos de Indicador'!S197)/(I$302-I$301)*10)),1))</f>
        <v>x</v>
      </c>
      <c r="J194" s="189">
        <f t="shared" si="17"/>
        <v>6.8</v>
      </c>
      <c r="K194" s="188">
        <f>IF('Datos de Indicador'!T197="No dato","x",ROUND(IF('Datos de Indicador'!T197&gt;K$302,10,IF('Datos de Indicador'!T197&lt;$K$301,0,10-(K$302-'Datos de Indicador'!T197)/(K$302-K$301)*10)),1))</f>
        <v>8</v>
      </c>
      <c r="L194" s="188">
        <f>IF('Datos de Indicador'!U197="No dato","x",ROUND(IF('Datos de Indicador'!U197&gt;L$302,10,IF('Datos de Indicador'!U197&lt;$L$301,0,10-(L$302-'Datos de Indicador'!U197)/(L$302-L$301)*10)),1))</f>
        <v>7.7</v>
      </c>
      <c r="M194" s="189">
        <f t="shared" si="18"/>
        <v>7.9</v>
      </c>
      <c r="N194" s="189">
        <f>'Datos de Indicador'!AG197</f>
        <v>6</v>
      </c>
      <c r="O194" s="190">
        <f t="shared" si="19"/>
        <v>7.5</v>
      </c>
      <c r="P194" s="191">
        <f>IF('Datos de Indicador'!V197="No dato","x",IF('Datos de Indicador'!AY197="No dato","x", 'Datos de Indicador'!V197/'Datos de Indicador'!AY197))</f>
        <v>1.7085938636033154E-3</v>
      </c>
      <c r="Q194" s="188">
        <f t="shared" si="20"/>
        <v>1.1000000000000001</v>
      </c>
      <c r="R194" s="264">
        <f>IF('Datos de Indicador'!V197="No dato","x",ROUND(IF('Datos de Indicador'!V197&gt;R$302,10,IF('Datos de Indicador'!V197&lt;$R$301,0,10-(R$302-'Datos de Indicador'!V197)/(R$302-R$301)*10)),1))</f>
        <v>1.2</v>
      </c>
      <c r="S194" s="189">
        <f t="shared" si="21"/>
        <v>1.2</v>
      </c>
      <c r="T194" s="188">
        <f>IF('Datos de Indicador'!W197="No dato","x",ROUND(IF('Datos de Indicador'!W197&gt;T$302,10,IF('Datos de Indicador'!W197&lt;$T$301,0,10-(T$302-'Datos de Indicador'!W197)/(T$302-T$301)*10)),1))</f>
        <v>5.4</v>
      </c>
      <c r="U194" s="188">
        <f>IF('Datos de Indicador'!X197="No dato","x",ROUND(IF('Datos de Indicador'!X197&gt;U$302,10,IF('Datos de Indicador'!X197&lt;$U$301,0,10-(U$302-'Datos de Indicador'!X197)/(U$302-U$301)*10)),1))</f>
        <v>10</v>
      </c>
      <c r="V194" s="188">
        <f>IF('Datos de Indicador'!Y197="No dato","x",ROUND(IF('Datos de Indicador'!Y197&gt;V$302,10,IF('Datos de Indicador'!Y197&lt;$V$301,0,10-(V$302-'Datos de Indicador'!Y197)/(V$302-V$301)*10)),1))</f>
        <v>1.8</v>
      </c>
      <c r="W194" s="188">
        <f>IF('Datos de Indicador'!Z197="No dato","x",ROUND(IF('Datos de Indicador'!Z197&gt;W$302,10,IF('Datos de Indicador'!Z197&lt;$W$301,0,(W$302-'Datos de Indicador'!Z197)/(W$302-W$301)*10)),1))</f>
        <v>10</v>
      </c>
      <c r="X194" s="317">
        <f>IF('Datos de Indicador'!AA197="No dato","x",ROUND(IF('Datos de Indicador'!AA197&gt;X$302,10,IF('Datos de Indicador'!AA197&lt;$X$301,0,10-(X$302-'Datos de Indicador'!AA197)/(X$302-X$301)*10)),1))</f>
        <v>2.7</v>
      </c>
      <c r="Y194" s="296">
        <f t="shared" si="23"/>
        <v>6</v>
      </c>
      <c r="Z194" s="192">
        <f t="shared" si="22"/>
        <v>4</v>
      </c>
      <c r="AB194" s="250"/>
      <c r="AC194" s="95"/>
      <c r="AD194" s="95"/>
    </row>
    <row r="195" spans="1:30">
      <c r="A195" s="45" t="s">
        <v>31</v>
      </c>
      <c r="B195" s="46" t="s">
        <v>41</v>
      </c>
      <c r="C195" s="160">
        <v>1310</v>
      </c>
      <c r="D195" s="188">
        <f>IF('Datos de Indicador'!O198="No dato","x",ROUND(IF('Datos de Indicador'!O198&gt;D$302,0,IF('Datos de Indicador'!O198&lt;$D$301,10,(D$302-'Datos de Indicador'!O198)/(D$302-D$301)*10)),1))</f>
        <v>6.7</v>
      </c>
      <c r="E195" s="188">
        <f>IF('Datos de Indicador'!P198="No dato","x",ROUND(IF('Datos de Indicador'!P198&gt;E$302,10,IF('Datos de Indicador'!P198&lt;$E$301,0,10-(E$302-'Datos de Indicador'!P198)/(E$302-E$301)*10)),1))</f>
        <v>9</v>
      </c>
      <c r="F195" s="189">
        <f t="shared" ref="F195:F258" si="24">ROUND(IF(E195="x",D195,(10-GEOMEAN(((10-D195)/10*9+1),((10-E195)/10*9+1)))/9*10),1)</f>
        <v>8.1</v>
      </c>
      <c r="G195" s="188">
        <f>IF('Datos de Indicador'!Q198="No dato","x",ROUND(IF('Datos de Indicador'!Q198&gt;G$302,0,IF('Datos de Indicador'!Q198&lt;$G$301,10,(G$302-'Datos de Indicador'!Q198)/(G$302-G$301)*10)),1))</f>
        <v>7.7</v>
      </c>
      <c r="H195" s="188">
        <f>IF('Datos de Indicador'!R198="No dato","x",ROUND(IF('Datos de Indicador'!R198&gt;H$302,10,IF('Datos de Indicador'!R198&lt;$E$301,0,10-(H$302-'Datos de Indicador'!R198)/(H$302-H$301)*10)),1))</f>
        <v>5.3</v>
      </c>
      <c r="I195" s="188" t="str">
        <f>IF('Datos de Indicador'!S198="No dato","x",ROUND(IF('Datos de Indicador'!S198&gt;I$302,10,IF('Datos de Indicador'!S198&lt;$I$301,0,10-(I$302-'Datos de Indicador'!S198)/(I$302-I$301)*10)),1))</f>
        <v>x</v>
      </c>
      <c r="J195" s="189">
        <f t="shared" ref="J195:J258" si="25">IF(AND(G195="x",H195="x", I195="x"),"x",ROUND(AVERAGE(G195,H195,I195),1))</f>
        <v>6.5</v>
      </c>
      <c r="K195" s="188">
        <f>IF('Datos de Indicador'!T198="No dato","x",ROUND(IF('Datos de Indicador'!T198&gt;K$302,10,IF('Datos de Indicador'!T198&lt;$K$301,0,10-(K$302-'Datos de Indicador'!T198)/(K$302-K$301)*10)),1))</f>
        <v>4.9000000000000004</v>
      </c>
      <c r="L195" s="188">
        <f>IF('Datos de Indicador'!U198="No dato","x",ROUND(IF('Datos de Indicador'!U198&gt;L$302,10,IF('Datos de Indicador'!U198&lt;$L$301,0,10-(L$302-'Datos de Indicador'!U198)/(L$302-L$301)*10)),1))</f>
        <v>7.8</v>
      </c>
      <c r="M195" s="189">
        <f t="shared" ref="M195:M258" si="26">ROUND(IF(L195="x",K195,(10-GEOMEAN(((10-K195)/10*9+1),((10-L195)/10*9+1)))/9*10),1)</f>
        <v>6.6</v>
      </c>
      <c r="N195" s="189">
        <f>'Datos de Indicador'!AG198</f>
        <v>10</v>
      </c>
      <c r="O195" s="190">
        <f t="shared" ref="O195:O258" si="27">ROUND(AVERAGE(F195,J195,M195,N195),1)</f>
        <v>7.8</v>
      </c>
      <c r="P195" s="191">
        <f>IF('Datos de Indicador'!V198="No dato","x",IF('Datos de Indicador'!AY198="No dato","x", 'Datos de Indicador'!V198/'Datos de Indicador'!AY198))</f>
        <v>1.8990504747626188E-3</v>
      </c>
      <c r="Q195" s="188">
        <f t="shared" ref="Q195:Q258" si="28">IF(P195="x","x",ROUND(IF(P195&gt;Q$302,10,IF(P195&lt;$Q$301,0,10-(Q$302-P195)/(Q$302-Q$301)*10)),1))</f>
        <v>1.3</v>
      </c>
      <c r="R195" s="264">
        <f>IF('Datos de Indicador'!V198="No dato","x",ROUND(IF('Datos de Indicador'!V198&gt;R$302,10,IF('Datos de Indicador'!V198&lt;$R$301,0,10-(R$302-'Datos de Indicador'!V198)/(R$302-R$301)*10)),1))</f>
        <v>0.5</v>
      </c>
      <c r="S195" s="189">
        <f t="shared" ref="S195:S258" si="29">ROUND(IF(Q195="x",R195,(10-GEOMEAN(((10-R195)/10*9+1),((10-Q195)/10*9+1)))/9*10),1)</f>
        <v>0.9</v>
      </c>
      <c r="T195" s="188">
        <f>IF('Datos de Indicador'!W198="No dato","x",ROUND(IF('Datos de Indicador'!W198&gt;T$302,10,IF('Datos de Indicador'!W198&lt;$T$301,0,10-(T$302-'Datos de Indicador'!W198)/(T$302-T$301)*10)),1))</f>
        <v>6.3</v>
      </c>
      <c r="U195" s="188">
        <f>IF('Datos de Indicador'!X198="No dato","x",ROUND(IF('Datos de Indicador'!X198&gt;U$302,10,IF('Datos de Indicador'!X198&lt;$U$301,0,10-(U$302-'Datos de Indicador'!X198)/(U$302-U$301)*10)),1))</f>
        <v>10</v>
      </c>
      <c r="V195" s="188">
        <f>IF('Datos de Indicador'!Y198="No dato","x",ROUND(IF('Datos de Indicador'!Y198&gt;V$302,10,IF('Datos de Indicador'!Y198&lt;$V$301,0,10-(V$302-'Datos de Indicador'!Y198)/(V$302-V$301)*10)),1))</f>
        <v>0.2</v>
      </c>
      <c r="W195" s="188">
        <f>IF('Datos de Indicador'!Z198="No dato","x",ROUND(IF('Datos de Indicador'!Z198&gt;W$302,10,IF('Datos de Indicador'!Z198&lt;$W$301,0,(W$302-'Datos de Indicador'!Z198)/(W$302-W$301)*10)),1))</f>
        <v>10</v>
      </c>
      <c r="X195" s="317">
        <f>IF('Datos de Indicador'!AA198="No dato","x",ROUND(IF('Datos de Indicador'!AA198&gt;X$302,10,IF('Datos de Indicador'!AA198&lt;$X$301,0,10-(X$302-'Datos de Indicador'!AA198)/(X$302-X$301)*10)),1))</f>
        <v>6.7</v>
      </c>
      <c r="Y195" s="296">
        <f t="shared" si="23"/>
        <v>6.6</v>
      </c>
      <c r="Z195" s="192">
        <f t="shared" ref="Z195:Z258" si="30">ROUND((10-GEOMEAN(((10-S195)/10*9+1),((10-Y195)/10*9+1)))/9*10,1)</f>
        <v>4.3</v>
      </c>
      <c r="AB195" s="250"/>
      <c r="AC195" s="95"/>
      <c r="AD195" s="95"/>
    </row>
    <row r="196" spans="1:30">
      <c r="A196" s="45" t="s">
        <v>31</v>
      </c>
      <c r="B196" s="46" t="s">
        <v>42</v>
      </c>
      <c r="C196" s="160">
        <v>1311</v>
      </c>
      <c r="D196" s="188">
        <f>IF('Datos de Indicador'!O199="No dato","x",ROUND(IF('Datos de Indicador'!O199&gt;D$302,0,IF('Datos de Indicador'!O199&lt;$D$301,10,(D$302-'Datos de Indicador'!O199)/(D$302-D$301)*10)),1))</f>
        <v>8.5</v>
      </c>
      <c r="E196" s="188">
        <f>IF('Datos de Indicador'!P199="No dato","x",ROUND(IF('Datos de Indicador'!P199&gt;E$302,10,IF('Datos de Indicador'!P199&lt;$E$301,0,10-(E$302-'Datos de Indicador'!P199)/(E$302-E$301)*10)),1))</f>
        <v>10</v>
      </c>
      <c r="F196" s="189">
        <f t="shared" si="24"/>
        <v>9.4</v>
      </c>
      <c r="G196" s="188">
        <f>IF('Datos de Indicador'!Q199="No dato","x",ROUND(IF('Datos de Indicador'!Q199&gt;G$302,0,IF('Datos de Indicador'!Q199&lt;$G$301,10,(G$302-'Datos de Indicador'!Q199)/(G$302-G$301)*10)),1))</f>
        <v>8.5</v>
      </c>
      <c r="H196" s="188">
        <f>IF('Datos de Indicador'!R199="No dato","x",ROUND(IF('Datos de Indicador'!R199&gt;H$302,10,IF('Datos de Indicador'!R199&lt;$E$301,0,10-(H$302-'Datos de Indicador'!R199)/(H$302-H$301)*10)),1))</f>
        <v>5.6</v>
      </c>
      <c r="I196" s="188">
        <f>IF('Datos de Indicador'!S199="No dato","x",ROUND(IF('Datos de Indicador'!S199&gt;I$302,10,IF('Datos de Indicador'!S199&lt;$I$301,0,10-(I$302-'Datos de Indicador'!S199)/(I$302-I$301)*10)),1))</f>
        <v>10</v>
      </c>
      <c r="J196" s="189">
        <f t="shared" si="25"/>
        <v>8</v>
      </c>
      <c r="K196" s="188">
        <f>IF('Datos de Indicador'!T199="No dato","x",ROUND(IF('Datos de Indicador'!T199&gt;K$302,10,IF('Datos de Indicador'!T199&lt;$K$301,0,10-(K$302-'Datos de Indicador'!T199)/(K$302-K$301)*10)),1))</f>
        <v>5.0999999999999996</v>
      </c>
      <c r="L196" s="188">
        <f>IF('Datos de Indicador'!U199="No dato","x",ROUND(IF('Datos de Indicador'!U199&gt;L$302,10,IF('Datos de Indicador'!U199&lt;$L$301,0,10-(L$302-'Datos de Indicador'!U199)/(L$302-L$301)*10)),1))</f>
        <v>8</v>
      </c>
      <c r="M196" s="189">
        <f t="shared" si="26"/>
        <v>6.8</v>
      </c>
      <c r="N196" s="189">
        <f>'Datos de Indicador'!AG199</f>
        <v>4</v>
      </c>
      <c r="O196" s="190">
        <f t="shared" si="27"/>
        <v>7.1</v>
      </c>
      <c r="P196" s="191">
        <f>IF('Datos de Indicador'!V199="No dato","x",IF('Datos de Indicador'!AY199="No dato","x", 'Datos de Indicador'!V199/'Datos de Indicador'!AY199))</f>
        <v>4.085270742033722E-3</v>
      </c>
      <c r="Q196" s="188">
        <f t="shared" si="28"/>
        <v>2.7</v>
      </c>
      <c r="R196" s="264">
        <f>IF('Datos de Indicador'!V199="No dato","x",ROUND(IF('Datos de Indicador'!V199&gt;R$302,10,IF('Datos de Indicador'!V199&lt;$R$301,0,10-(R$302-'Datos de Indicador'!V199)/(R$302-R$301)*10)),1))</f>
        <v>1.4</v>
      </c>
      <c r="S196" s="189">
        <f t="shared" si="29"/>
        <v>2.1</v>
      </c>
      <c r="T196" s="188">
        <f>IF('Datos de Indicador'!W199="No dato","x",ROUND(IF('Datos de Indicador'!W199&gt;T$302,10,IF('Datos de Indicador'!W199&lt;$T$301,0,10-(T$302-'Datos de Indicador'!W199)/(T$302-T$301)*10)),1))</f>
        <v>6.5</v>
      </c>
      <c r="U196" s="188">
        <f>IF('Datos de Indicador'!X199="No dato","x",ROUND(IF('Datos de Indicador'!X199&gt;U$302,10,IF('Datos de Indicador'!X199&lt;$U$301,0,10-(U$302-'Datos de Indicador'!X199)/(U$302-U$301)*10)),1))</f>
        <v>10</v>
      </c>
      <c r="V196" s="188">
        <f>IF('Datos de Indicador'!Y199="No dato","x",ROUND(IF('Datos de Indicador'!Y199&gt;V$302,10,IF('Datos de Indicador'!Y199&lt;$V$301,0,10-(V$302-'Datos de Indicador'!Y199)/(V$302-V$301)*10)),1))</f>
        <v>0.7</v>
      </c>
      <c r="W196" s="188">
        <f>IF('Datos de Indicador'!Z199="No dato","x",ROUND(IF('Datos de Indicador'!Z199&gt;W$302,10,IF('Datos de Indicador'!Z199&lt;$W$301,0,(W$302-'Datos de Indicador'!Z199)/(W$302-W$301)*10)),1))</f>
        <v>10</v>
      </c>
      <c r="X196" s="317">
        <f>IF('Datos de Indicador'!AA199="No dato","x",ROUND(IF('Datos de Indicador'!AA199&gt;X$302,10,IF('Datos de Indicador'!AA199&lt;$X$301,0,10-(X$302-'Datos de Indicador'!AA199)/(X$302-X$301)*10)),1))</f>
        <v>10</v>
      </c>
      <c r="Y196" s="296">
        <f t="shared" ref="Y196:Y259" si="31">ROUND(AVERAGE(T196,U196,V196,W196,X196),1)</f>
        <v>7.4</v>
      </c>
      <c r="Z196" s="192">
        <f t="shared" si="30"/>
        <v>5.3</v>
      </c>
      <c r="AB196" s="250"/>
      <c r="AC196" s="95"/>
      <c r="AD196" s="95"/>
    </row>
    <row r="197" spans="1:30">
      <c r="A197" s="45" t="s">
        <v>31</v>
      </c>
      <c r="B197" s="46" t="s">
        <v>43</v>
      </c>
      <c r="C197" s="160">
        <v>1312</v>
      </c>
      <c r="D197" s="188">
        <f>IF('Datos de Indicador'!O200="No dato","x",ROUND(IF('Datos de Indicador'!O200&gt;D$302,0,IF('Datos de Indicador'!O200&lt;$D$301,10,(D$302-'Datos de Indicador'!O200)/(D$302-D$301)*10)),1))</f>
        <v>8.4</v>
      </c>
      <c r="E197" s="188">
        <f>IF('Datos de Indicador'!P200="No dato","x",ROUND(IF('Datos de Indicador'!P200&gt;E$302,10,IF('Datos de Indicador'!P200&lt;$E$301,0,10-(E$302-'Datos de Indicador'!P200)/(E$302-E$301)*10)),1))</f>
        <v>7.9</v>
      </c>
      <c r="F197" s="189">
        <f t="shared" si="24"/>
        <v>8.1999999999999993</v>
      </c>
      <c r="G197" s="188">
        <f>IF('Datos de Indicador'!Q200="No dato","x",ROUND(IF('Datos de Indicador'!Q200&gt;G$302,0,IF('Datos de Indicador'!Q200&lt;$G$301,10,(G$302-'Datos de Indicador'!Q200)/(G$302-G$301)*10)),1))</f>
        <v>7.3</v>
      </c>
      <c r="H197" s="188">
        <f>IF('Datos de Indicador'!R200="No dato","x",ROUND(IF('Datos de Indicador'!R200&gt;H$302,10,IF('Datos de Indicador'!R200&lt;$E$301,0,10-(H$302-'Datos de Indicador'!R200)/(H$302-H$301)*10)),1))</f>
        <v>5.5</v>
      </c>
      <c r="I197" s="188" t="str">
        <f>IF('Datos de Indicador'!S200="No dato","x",ROUND(IF('Datos de Indicador'!S200&gt;I$302,10,IF('Datos de Indicador'!S200&lt;$I$301,0,10-(I$302-'Datos de Indicador'!S200)/(I$302-I$301)*10)),1))</f>
        <v>x</v>
      </c>
      <c r="J197" s="189">
        <f t="shared" si="25"/>
        <v>6.4</v>
      </c>
      <c r="K197" s="188">
        <f>IF('Datos de Indicador'!T200="No dato","x",ROUND(IF('Datos de Indicador'!T200&gt;K$302,10,IF('Datos de Indicador'!T200&lt;$K$301,0,10-(K$302-'Datos de Indicador'!T200)/(K$302-K$301)*10)),1))</f>
        <v>4.0999999999999996</v>
      </c>
      <c r="L197" s="188">
        <f>IF('Datos de Indicador'!U200="No dato","x",ROUND(IF('Datos de Indicador'!U200&gt;L$302,10,IF('Datos de Indicador'!U200&lt;$L$301,0,10-(L$302-'Datos de Indicador'!U200)/(L$302-L$301)*10)),1))</f>
        <v>8.4</v>
      </c>
      <c r="M197" s="189">
        <f t="shared" si="26"/>
        <v>6.8</v>
      </c>
      <c r="N197" s="189">
        <f>'Datos de Indicador'!AG200</f>
        <v>4</v>
      </c>
      <c r="O197" s="190">
        <f t="shared" si="27"/>
        <v>6.4</v>
      </c>
      <c r="P197" s="191">
        <f>IF('Datos de Indicador'!V200="No dato","x",IF('Datos de Indicador'!AY200="No dato","x", 'Datos de Indicador'!V200/'Datos de Indicador'!AY200))</f>
        <v>2.0114079855899129E-2</v>
      </c>
      <c r="Q197" s="188">
        <f t="shared" si="28"/>
        <v>10</v>
      </c>
      <c r="R197" s="264">
        <f>IF('Datos de Indicador'!V200="No dato","x",ROUND(IF('Datos de Indicador'!V200&gt;R$302,10,IF('Datos de Indicador'!V200&lt;$R$301,0,10-(R$302-'Datos de Indicador'!V200)/(R$302-R$301)*10)),1))</f>
        <v>3.3</v>
      </c>
      <c r="S197" s="189">
        <f t="shared" si="29"/>
        <v>8.1999999999999993</v>
      </c>
      <c r="T197" s="188">
        <f>IF('Datos de Indicador'!W200="No dato","x",ROUND(IF('Datos de Indicador'!W200&gt;T$302,10,IF('Datos de Indicador'!W200&lt;$T$301,0,10-(T$302-'Datos de Indicador'!W200)/(T$302-T$301)*10)),1))</f>
        <v>4.2</v>
      </c>
      <c r="U197" s="188">
        <f>IF('Datos de Indicador'!X200="No dato","x",ROUND(IF('Datos de Indicador'!X200&gt;U$302,10,IF('Datos de Indicador'!X200&lt;$U$301,0,10-(U$302-'Datos de Indicador'!X200)/(U$302-U$301)*10)),1))</f>
        <v>8.6</v>
      </c>
      <c r="V197" s="188">
        <f>IF('Datos de Indicador'!Y200="No dato","x",ROUND(IF('Datos de Indicador'!Y200&gt;V$302,10,IF('Datos de Indicador'!Y200&lt;$V$301,0,10-(V$302-'Datos de Indicador'!Y200)/(V$302-V$301)*10)),1))</f>
        <v>8.4</v>
      </c>
      <c r="W197" s="188">
        <f>IF('Datos de Indicador'!Z200="No dato","x",ROUND(IF('Datos de Indicador'!Z200&gt;W$302,10,IF('Datos de Indicador'!Z200&lt;$W$301,0,(W$302-'Datos de Indicador'!Z200)/(W$302-W$301)*10)),1))</f>
        <v>7.5</v>
      </c>
      <c r="X197" s="317">
        <f>IF('Datos de Indicador'!AA200="No dato","x",ROUND(IF('Datos de Indicador'!AA200&gt;X$302,10,IF('Datos de Indicador'!AA200&lt;$X$301,0,10-(X$302-'Datos de Indicador'!AA200)/(X$302-X$301)*10)),1))</f>
        <v>3</v>
      </c>
      <c r="Y197" s="296">
        <f t="shared" si="31"/>
        <v>6.3</v>
      </c>
      <c r="Z197" s="192">
        <f t="shared" si="30"/>
        <v>7.4</v>
      </c>
      <c r="AB197" s="250"/>
      <c r="AC197" s="95"/>
      <c r="AD197" s="95"/>
    </row>
    <row r="198" spans="1:30">
      <c r="A198" s="45" t="s">
        <v>31</v>
      </c>
      <c r="B198" s="46" t="s">
        <v>44</v>
      </c>
      <c r="C198" s="160">
        <v>1313</v>
      </c>
      <c r="D198" s="188">
        <f>IF('Datos de Indicador'!O201="No dato","x",ROUND(IF('Datos de Indicador'!O201&gt;D$302,0,IF('Datos de Indicador'!O201&lt;$D$301,10,(D$302-'Datos de Indicador'!O201)/(D$302-D$301)*10)),1))</f>
        <v>7.9</v>
      </c>
      <c r="E198" s="188">
        <f>IF('Datos de Indicador'!P201="No dato","x",ROUND(IF('Datos de Indicador'!P201&gt;E$302,10,IF('Datos de Indicador'!P201&lt;$E$301,0,10-(E$302-'Datos de Indicador'!P201)/(E$302-E$301)*10)),1))</f>
        <v>8.6</v>
      </c>
      <c r="F198" s="189">
        <f t="shared" si="24"/>
        <v>8.3000000000000007</v>
      </c>
      <c r="G198" s="188">
        <f>IF('Datos de Indicador'!Q201="No dato","x",ROUND(IF('Datos de Indicador'!Q201&gt;G$302,0,IF('Datos de Indicador'!Q201&lt;$G$301,10,(G$302-'Datos de Indicador'!Q201)/(G$302-G$301)*10)),1))</f>
        <v>8.1999999999999993</v>
      </c>
      <c r="H198" s="188">
        <f>IF('Datos de Indicador'!R201="No dato","x",ROUND(IF('Datos de Indicador'!R201&gt;H$302,10,IF('Datos de Indicador'!R201&lt;$E$301,0,10-(H$302-'Datos de Indicador'!R201)/(H$302-H$301)*10)),1))</f>
        <v>6.5</v>
      </c>
      <c r="I198" s="188">
        <f>IF('Datos de Indicador'!S201="No dato","x",ROUND(IF('Datos de Indicador'!S201&gt;I$302,10,IF('Datos de Indicador'!S201&lt;$I$301,0,10-(I$302-'Datos de Indicador'!S201)/(I$302-I$301)*10)),1))</f>
        <v>10</v>
      </c>
      <c r="J198" s="189">
        <f t="shared" si="25"/>
        <v>8.1999999999999993</v>
      </c>
      <c r="K198" s="188">
        <f>IF('Datos de Indicador'!T201="No dato","x",ROUND(IF('Datos de Indicador'!T201&gt;K$302,10,IF('Datos de Indicador'!T201&lt;$K$301,0,10-(K$302-'Datos de Indicador'!T201)/(K$302-K$301)*10)),1))</f>
        <v>6.5</v>
      </c>
      <c r="L198" s="188">
        <f>IF('Datos de Indicador'!U201="No dato","x",ROUND(IF('Datos de Indicador'!U201&gt;L$302,10,IF('Datos de Indicador'!U201&lt;$L$301,0,10-(L$302-'Datos de Indicador'!U201)/(L$302-L$301)*10)),1))</f>
        <v>8.1999999999999993</v>
      </c>
      <c r="M198" s="189">
        <f t="shared" si="26"/>
        <v>7.4</v>
      </c>
      <c r="N198" s="189">
        <f>'Datos de Indicador'!AG201</f>
        <v>6</v>
      </c>
      <c r="O198" s="190">
        <f t="shared" si="27"/>
        <v>7.5</v>
      </c>
      <c r="P198" s="191">
        <f>IF('Datos de Indicador'!V201="No dato","x",IF('Datos de Indicador'!AY201="No dato","x", 'Datos de Indicador'!V201/'Datos de Indicador'!AY201))</f>
        <v>8.1675120301729735E-3</v>
      </c>
      <c r="Q198" s="188">
        <f t="shared" si="28"/>
        <v>5.4</v>
      </c>
      <c r="R198" s="264">
        <f>IF('Datos de Indicador'!V201="No dato","x",ROUND(IF('Datos de Indicador'!V201&gt;R$302,10,IF('Datos de Indicador'!V201&lt;$R$301,0,10-(R$302-'Datos de Indicador'!V201)/(R$302-R$301)*10)),1))</f>
        <v>7.8</v>
      </c>
      <c r="S198" s="189">
        <f t="shared" si="29"/>
        <v>6.8</v>
      </c>
      <c r="T198" s="188">
        <f>IF('Datos de Indicador'!W201="No dato","x",ROUND(IF('Datos de Indicador'!W201&gt;T$302,10,IF('Datos de Indicador'!W201&lt;$T$301,0,10-(T$302-'Datos de Indicador'!W201)/(T$302-T$301)*10)),1))</f>
        <v>3.2</v>
      </c>
      <c r="U198" s="188">
        <f>IF('Datos de Indicador'!X201="No dato","x",ROUND(IF('Datos de Indicador'!X201&gt;U$302,10,IF('Datos de Indicador'!X201&lt;$U$301,0,10-(U$302-'Datos de Indicador'!X201)/(U$302-U$301)*10)),1))</f>
        <v>10</v>
      </c>
      <c r="V198" s="188">
        <f>IF('Datos de Indicador'!Y201="No dato","x",ROUND(IF('Datos de Indicador'!Y201&gt;V$302,10,IF('Datos de Indicador'!Y201&lt;$V$301,0,10-(V$302-'Datos de Indicador'!Y201)/(V$302-V$301)*10)),1))</f>
        <v>3.6</v>
      </c>
      <c r="W198" s="188">
        <f>IF('Datos de Indicador'!Z201="No dato","x",ROUND(IF('Datos de Indicador'!Z201&gt;W$302,10,IF('Datos de Indicador'!Z201&lt;$W$301,0,(W$302-'Datos de Indicador'!Z201)/(W$302-W$301)*10)),1))</f>
        <v>10</v>
      </c>
      <c r="X198" s="317">
        <f>IF('Datos de Indicador'!AA201="No dato","x",ROUND(IF('Datos de Indicador'!AA201&gt;X$302,10,IF('Datos de Indicador'!AA201&lt;$X$301,0,10-(X$302-'Datos de Indicador'!AA201)/(X$302-X$301)*10)),1))</f>
        <v>3.5</v>
      </c>
      <c r="Y198" s="296">
        <f t="shared" si="31"/>
        <v>6.1</v>
      </c>
      <c r="Z198" s="192">
        <f t="shared" si="30"/>
        <v>6.5</v>
      </c>
      <c r="AB198" s="250"/>
      <c r="AC198" s="95"/>
      <c r="AD198" s="95"/>
    </row>
    <row r="199" spans="1:30">
      <c r="A199" s="45" t="s">
        <v>31</v>
      </c>
      <c r="B199" s="46" t="s">
        <v>45</v>
      </c>
      <c r="C199" s="160">
        <v>1314</v>
      </c>
      <c r="D199" s="188">
        <f>IF('Datos de Indicador'!O202="No dato","x",ROUND(IF('Datos de Indicador'!O202&gt;D$302,0,IF('Datos de Indicador'!O202&lt;$D$301,10,(D$302-'Datos de Indicador'!O202)/(D$302-D$301)*10)),1))</f>
        <v>8</v>
      </c>
      <c r="E199" s="188">
        <f>IF('Datos de Indicador'!P202="No dato","x",ROUND(IF('Datos de Indicador'!P202&gt;E$302,10,IF('Datos de Indicador'!P202&lt;$E$301,0,10-(E$302-'Datos de Indicador'!P202)/(E$302-E$301)*10)),1))</f>
        <v>7.7</v>
      </c>
      <c r="F199" s="189">
        <f t="shared" si="24"/>
        <v>7.9</v>
      </c>
      <c r="G199" s="188">
        <f>IF('Datos de Indicador'!Q202="No dato","x",ROUND(IF('Datos de Indicador'!Q202&gt;G$302,0,IF('Datos de Indicador'!Q202&lt;$G$301,10,(G$302-'Datos de Indicador'!Q202)/(G$302-G$301)*10)),1))</f>
        <v>8.3000000000000007</v>
      </c>
      <c r="H199" s="188">
        <f>IF('Datos de Indicador'!R202="No dato","x",ROUND(IF('Datos de Indicador'!R202&gt;H$302,10,IF('Datos de Indicador'!R202&lt;$E$301,0,10-(H$302-'Datos de Indicador'!R202)/(H$302-H$301)*10)),1))</f>
        <v>4.9000000000000004</v>
      </c>
      <c r="I199" s="188" t="str">
        <f>IF('Datos de Indicador'!S202="No dato","x",ROUND(IF('Datos de Indicador'!S202&gt;I$302,10,IF('Datos de Indicador'!S202&lt;$I$301,0,10-(I$302-'Datos de Indicador'!S202)/(I$302-I$301)*10)),1))</f>
        <v>x</v>
      </c>
      <c r="J199" s="189">
        <f t="shared" si="25"/>
        <v>6.6</v>
      </c>
      <c r="K199" s="188">
        <f>IF('Datos de Indicador'!T202="No dato","x",ROUND(IF('Datos de Indicador'!T202&gt;K$302,10,IF('Datos de Indicador'!T202&lt;$K$301,0,10-(K$302-'Datos de Indicador'!T202)/(K$302-K$301)*10)),1))</f>
        <v>4.8</v>
      </c>
      <c r="L199" s="188">
        <f>IF('Datos de Indicador'!U202="No dato","x",ROUND(IF('Datos de Indicador'!U202&gt;L$302,10,IF('Datos de Indicador'!U202&lt;$L$301,0,10-(L$302-'Datos de Indicador'!U202)/(L$302-L$301)*10)),1))</f>
        <v>8.1999999999999993</v>
      </c>
      <c r="M199" s="189">
        <f t="shared" si="26"/>
        <v>6.8</v>
      </c>
      <c r="N199" s="189">
        <f>'Datos de Indicador'!AG202</f>
        <v>4</v>
      </c>
      <c r="O199" s="190">
        <f t="shared" si="27"/>
        <v>6.3</v>
      </c>
      <c r="P199" s="191">
        <f>IF('Datos de Indicador'!V202="No dato","x",IF('Datos de Indicador'!AY202="No dato","x", 'Datos de Indicador'!V202/'Datos de Indicador'!AY202))</f>
        <v>1.9824804057169201E-2</v>
      </c>
      <c r="Q199" s="188">
        <f t="shared" si="28"/>
        <v>10</v>
      </c>
      <c r="R199" s="264">
        <f>IF('Datos de Indicador'!V202="No dato","x",ROUND(IF('Datos de Indicador'!V202&gt;R$302,10,IF('Datos de Indicador'!V202&lt;$R$301,0,10-(R$302-'Datos de Indicador'!V202)/(R$302-R$301)*10)),1))</f>
        <v>2.1</v>
      </c>
      <c r="S199" s="189">
        <f t="shared" si="29"/>
        <v>7.9</v>
      </c>
      <c r="T199" s="188">
        <f>IF('Datos de Indicador'!W202="No dato","x",ROUND(IF('Datos de Indicador'!W202&gt;T$302,10,IF('Datos de Indicador'!W202&lt;$T$301,0,10-(T$302-'Datos de Indicador'!W202)/(T$302-T$301)*10)),1))</f>
        <v>4.8</v>
      </c>
      <c r="U199" s="188">
        <f>IF('Datos de Indicador'!X202="No dato","x",ROUND(IF('Datos de Indicador'!X202&gt;U$302,10,IF('Datos de Indicador'!X202&lt;$U$301,0,10-(U$302-'Datos de Indicador'!X202)/(U$302-U$301)*10)),1))</f>
        <v>10</v>
      </c>
      <c r="V199" s="188">
        <f>IF('Datos de Indicador'!Y202="No dato","x",ROUND(IF('Datos de Indicador'!Y202&gt;V$302,10,IF('Datos de Indicador'!Y202&lt;$V$301,0,10-(V$302-'Datos de Indicador'!Y202)/(V$302-V$301)*10)),1))</f>
        <v>4.4000000000000004</v>
      </c>
      <c r="W199" s="188">
        <f>IF('Datos de Indicador'!Z202="No dato","x",ROUND(IF('Datos de Indicador'!Z202&gt;W$302,10,IF('Datos de Indicador'!Z202&lt;$W$301,0,(W$302-'Datos de Indicador'!Z202)/(W$302-W$301)*10)),1))</f>
        <v>7.5</v>
      </c>
      <c r="X199" s="317">
        <f>IF('Datos de Indicador'!AA202="No dato","x",ROUND(IF('Datos de Indicador'!AA202&gt;X$302,10,IF('Datos de Indicador'!AA202&lt;$X$301,0,10-(X$302-'Datos de Indicador'!AA202)/(X$302-X$301)*10)),1))</f>
        <v>5.0999999999999996</v>
      </c>
      <c r="Y199" s="296">
        <f t="shared" si="31"/>
        <v>6.4</v>
      </c>
      <c r="Z199" s="192">
        <f t="shared" si="30"/>
        <v>7.2</v>
      </c>
      <c r="AB199" s="250"/>
      <c r="AC199" s="95"/>
      <c r="AD199" s="95"/>
    </row>
    <row r="200" spans="1:30">
      <c r="A200" s="45" t="s">
        <v>31</v>
      </c>
      <c r="B200" s="46" t="s">
        <v>46</v>
      </c>
      <c r="C200" s="160">
        <v>1315</v>
      </c>
      <c r="D200" s="188">
        <f>IF('Datos de Indicador'!O203="No dato","x",ROUND(IF('Datos de Indicador'!O203&gt;D$302,0,IF('Datos de Indicador'!O203&lt;$D$301,10,(D$302-'Datos de Indicador'!O203)/(D$302-D$301)*10)),1))</f>
        <v>8.6999999999999993</v>
      </c>
      <c r="E200" s="188">
        <f>IF('Datos de Indicador'!P203="No dato","x",ROUND(IF('Datos de Indicador'!P203&gt;E$302,10,IF('Datos de Indicador'!P203&lt;$E$301,0,10-(E$302-'Datos de Indicador'!P203)/(E$302-E$301)*10)),1))</f>
        <v>10</v>
      </c>
      <c r="F200" s="189">
        <f t="shared" si="24"/>
        <v>9.5</v>
      </c>
      <c r="G200" s="188">
        <f>IF('Datos de Indicador'!Q203="No dato","x",ROUND(IF('Datos de Indicador'!Q203&gt;G$302,0,IF('Datos de Indicador'!Q203&lt;$G$301,10,(G$302-'Datos de Indicador'!Q203)/(G$302-G$301)*10)),1))</f>
        <v>9</v>
      </c>
      <c r="H200" s="188">
        <f>IF('Datos de Indicador'!R203="No dato","x",ROUND(IF('Datos de Indicador'!R203&gt;H$302,10,IF('Datos de Indicador'!R203&lt;$E$301,0,10-(H$302-'Datos de Indicador'!R203)/(H$302-H$301)*10)),1))</f>
        <v>5.0999999999999996</v>
      </c>
      <c r="I200" s="188" t="str">
        <f>IF('Datos de Indicador'!S203="No dato","x",ROUND(IF('Datos de Indicador'!S203&gt;I$302,10,IF('Datos de Indicador'!S203&lt;$I$301,0,10-(I$302-'Datos de Indicador'!S203)/(I$302-I$301)*10)),1))</f>
        <v>x</v>
      </c>
      <c r="J200" s="189">
        <f t="shared" si="25"/>
        <v>7.1</v>
      </c>
      <c r="K200" s="188">
        <f>IF('Datos de Indicador'!T203="No dato","x",ROUND(IF('Datos de Indicador'!T203&gt;K$302,10,IF('Datos de Indicador'!T203&lt;$K$301,0,10-(K$302-'Datos de Indicador'!T203)/(K$302-K$301)*10)),1))</f>
        <v>10</v>
      </c>
      <c r="L200" s="188">
        <f>IF('Datos de Indicador'!U203="No dato","x",ROUND(IF('Datos de Indicador'!U203&gt;L$302,10,IF('Datos de Indicador'!U203&lt;$L$301,0,10-(L$302-'Datos de Indicador'!U203)/(L$302-L$301)*10)),1))</f>
        <v>8.4</v>
      </c>
      <c r="M200" s="189">
        <f t="shared" si="26"/>
        <v>9.4</v>
      </c>
      <c r="N200" s="189">
        <f>'Datos de Indicador'!AG203</f>
        <v>4</v>
      </c>
      <c r="O200" s="190">
        <f t="shared" si="27"/>
        <v>7.5</v>
      </c>
      <c r="P200" s="191">
        <f>IF('Datos de Indicador'!V203="No dato","x",IF('Datos de Indicador'!AY203="No dato","x", 'Datos de Indicador'!V203/'Datos de Indicador'!AY203))</f>
        <v>5.4522577939326161E-3</v>
      </c>
      <c r="Q200" s="188">
        <f t="shared" si="28"/>
        <v>3.6</v>
      </c>
      <c r="R200" s="264">
        <f>IF('Datos de Indicador'!V203="No dato","x",ROUND(IF('Datos de Indicador'!V203&gt;R$302,10,IF('Datos de Indicador'!V203&lt;$R$301,0,10-(R$302-'Datos de Indicador'!V203)/(R$302-R$301)*10)),1))</f>
        <v>1.9</v>
      </c>
      <c r="S200" s="189">
        <f t="shared" si="29"/>
        <v>2.8</v>
      </c>
      <c r="T200" s="188">
        <f>IF('Datos de Indicador'!W203="No dato","x",ROUND(IF('Datos de Indicador'!W203&gt;T$302,10,IF('Datos de Indicador'!W203&lt;$T$301,0,10-(T$302-'Datos de Indicador'!W203)/(T$302-T$301)*10)),1))</f>
        <v>4.5</v>
      </c>
      <c r="U200" s="188">
        <f>IF('Datos de Indicador'!X203="No dato","x",ROUND(IF('Datos de Indicador'!X203&gt;U$302,10,IF('Datos de Indicador'!X203&lt;$U$301,0,10-(U$302-'Datos de Indicador'!X203)/(U$302-U$301)*10)),1))</f>
        <v>10</v>
      </c>
      <c r="V200" s="188">
        <f>IF('Datos de Indicador'!Y203="No dato","x",ROUND(IF('Datos de Indicador'!Y203&gt;V$302,10,IF('Datos de Indicador'!Y203&lt;$V$301,0,10-(V$302-'Datos de Indicador'!Y203)/(V$302-V$301)*10)),1))</f>
        <v>5.0999999999999996</v>
      </c>
      <c r="W200" s="188">
        <f>IF('Datos de Indicador'!Z203="No dato","x",ROUND(IF('Datos de Indicador'!Z203&gt;W$302,10,IF('Datos de Indicador'!Z203&lt;$W$301,0,(W$302-'Datos de Indicador'!Z203)/(W$302-W$301)*10)),1))</f>
        <v>10</v>
      </c>
      <c r="X200" s="317">
        <f>IF('Datos de Indicador'!AA203="No dato","x",ROUND(IF('Datos de Indicador'!AA203&gt;X$302,10,IF('Datos de Indicador'!AA203&lt;$X$301,0,10-(X$302-'Datos de Indicador'!AA203)/(X$302-X$301)*10)),1))</f>
        <v>0.8</v>
      </c>
      <c r="Y200" s="296">
        <f t="shared" si="31"/>
        <v>6.1</v>
      </c>
      <c r="Z200" s="192">
        <f t="shared" si="30"/>
        <v>4.7</v>
      </c>
      <c r="AB200" s="250"/>
      <c r="AC200" s="95"/>
      <c r="AD200" s="95"/>
    </row>
    <row r="201" spans="1:30">
      <c r="A201" s="45" t="s">
        <v>31</v>
      </c>
      <c r="B201" s="46" t="s">
        <v>47</v>
      </c>
      <c r="C201" s="160">
        <v>1316</v>
      </c>
      <c r="D201" s="188">
        <f>IF('Datos de Indicador'!O204="No dato","x",ROUND(IF('Datos de Indicador'!O204&gt;D$302,0,IF('Datos de Indicador'!O204&lt;$D$301,10,(D$302-'Datos de Indicador'!O204)/(D$302-D$301)*10)),1))</f>
        <v>10</v>
      </c>
      <c r="E201" s="188">
        <f>IF('Datos de Indicador'!P204="No dato","x",ROUND(IF('Datos de Indicador'!P204&gt;E$302,10,IF('Datos de Indicador'!P204&lt;$E$301,0,10-(E$302-'Datos de Indicador'!P204)/(E$302-E$301)*10)),1))</f>
        <v>10</v>
      </c>
      <c r="F201" s="189">
        <f t="shared" si="24"/>
        <v>10</v>
      </c>
      <c r="G201" s="188">
        <f>IF('Datos de Indicador'!Q204="No dato","x",ROUND(IF('Datos de Indicador'!Q204&gt;G$302,0,IF('Datos de Indicador'!Q204&lt;$G$301,10,(G$302-'Datos de Indicador'!Q204)/(G$302-G$301)*10)),1))</f>
        <v>9.1999999999999993</v>
      </c>
      <c r="H201" s="188">
        <f>IF('Datos de Indicador'!R204="No dato","x",ROUND(IF('Datos de Indicador'!R204&gt;H$302,10,IF('Datos de Indicador'!R204&lt;$E$301,0,10-(H$302-'Datos de Indicador'!R204)/(H$302-H$301)*10)),1))</f>
        <v>4.7</v>
      </c>
      <c r="I201" s="188" t="str">
        <f>IF('Datos de Indicador'!S204="No dato","x",ROUND(IF('Datos de Indicador'!S204&gt;I$302,10,IF('Datos de Indicador'!S204&lt;$I$301,0,10-(I$302-'Datos de Indicador'!S204)/(I$302-I$301)*10)),1))</f>
        <v>x</v>
      </c>
      <c r="J201" s="189">
        <f t="shared" si="25"/>
        <v>7</v>
      </c>
      <c r="K201" s="188">
        <f>IF('Datos de Indicador'!T204="No dato","x",ROUND(IF('Datos de Indicador'!T204&gt;K$302,10,IF('Datos de Indicador'!T204&lt;$K$301,0,10-(K$302-'Datos de Indicador'!T204)/(K$302-K$301)*10)),1))</f>
        <v>7.5</v>
      </c>
      <c r="L201" s="188">
        <f>IF('Datos de Indicador'!U204="No dato","x",ROUND(IF('Datos de Indicador'!U204&gt;L$302,10,IF('Datos de Indicador'!U204&lt;$L$301,0,10-(L$302-'Datos de Indicador'!U204)/(L$302-L$301)*10)),1))</f>
        <v>7.6</v>
      </c>
      <c r="M201" s="189">
        <f t="shared" si="26"/>
        <v>7.6</v>
      </c>
      <c r="N201" s="189">
        <f>'Datos de Indicador'!AG204</f>
        <v>4</v>
      </c>
      <c r="O201" s="190">
        <f t="shared" si="27"/>
        <v>7.2</v>
      </c>
      <c r="P201" s="191">
        <f>IF('Datos de Indicador'!V204="No dato","x",IF('Datos de Indicador'!AY204="No dato","x", 'Datos de Indicador'!V204/'Datos de Indicador'!AY204))</f>
        <v>3.9834866372130077E-3</v>
      </c>
      <c r="Q201" s="188">
        <f t="shared" si="28"/>
        <v>2.7</v>
      </c>
      <c r="R201" s="264">
        <f>IF('Datos de Indicador'!V204="No dato","x",ROUND(IF('Datos de Indicador'!V204&gt;R$302,10,IF('Datos de Indicador'!V204&lt;$R$301,0,10-(R$302-'Datos de Indicador'!V204)/(R$302-R$301)*10)),1))</f>
        <v>1.4</v>
      </c>
      <c r="S201" s="189">
        <f t="shared" si="29"/>
        <v>2.1</v>
      </c>
      <c r="T201" s="188">
        <f>IF('Datos de Indicador'!W204="No dato","x",ROUND(IF('Datos de Indicador'!W204&gt;T$302,10,IF('Datos de Indicador'!W204&lt;$T$301,0,10-(T$302-'Datos de Indicador'!W204)/(T$302-T$301)*10)),1))</f>
        <v>3</v>
      </c>
      <c r="U201" s="188">
        <f>IF('Datos de Indicador'!X204="No dato","x",ROUND(IF('Datos de Indicador'!X204&gt;U$302,10,IF('Datos de Indicador'!X204&lt;$U$301,0,10-(U$302-'Datos de Indicador'!X204)/(U$302-U$301)*10)),1))</f>
        <v>10</v>
      </c>
      <c r="V201" s="188">
        <f>IF('Datos de Indicador'!Y204="No dato","x",ROUND(IF('Datos de Indicador'!Y204&gt;V$302,10,IF('Datos de Indicador'!Y204&lt;$V$301,0,10-(V$302-'Datos de Indicador'!Y204)/(V$302-V$301)*10)),1))</f>
        <v>1.1000000000000001</v>
      </c>
      <c r="W201" s="188">
        <f>IF('Datos de Indicador'!Z204="No dato","x",ROUND(IF('Datos de Indicador'!Z204&gt;W$302,10,IF('Datos de Indicador'!Z204&lt;$W$301,0,(W$302-'Datos de Indicador'!Z204)/(W$302-W$301)*10)),1))</f>
        <v>10</v>
      </c>
      <c r="X201" s="317">
        <f>IF('Datos de Indicador'!AA204="No dato","x",ROUND(IF('Datos de Indicador'!AA204&gt;X$302,10,IF('Datos de Indicador'!AA204&lt;$X$301,0,10-(X$302-'Datos de Indicador'!AA204)/(X$302-X$301)*10)),1))</f>
        <v>2.9</v>
      </c>
      <c r="Y201" s="296">
        <f t="shared" si="31"/>
        <v>5.4</v>
      </c>
      <c r="Z201" s="192">
        <f t="shared" si="30"/>
        <v>3.9</v>
      </c>
      <c r="AB201" s="250"/>
      <c r="AC201" s="95"/>
      <c r="AD201" s="95"/>
    </row>
    <row r="202" spans="1:30">
      <c r="A202" s="45" t="s">
        <v>31</v>
      </c>
      <c r="B202" s="46" t="s">
        <v>48</v>
      </c>
      <c r="C202" s="160">
        <v>1317</v>
      </c>
      <c r="D202" s="188">
        <f>IF('Datos de Indicador'!O205="No dato","x",ROUND(IF('Datos de Indicador'!O205&gt;D$302,0,IF('Datos de Indicador'!O205&lt;$D$301,10,(D$302-'Datos de Indicador'!O205)/(D$302-D$301)*10)),1))</f>
        <v>7.7</v>
      </c>
      <c r="E202" s="188">
        <f>IF('Datos de Indicador'!P205="No dato","x",ROUND(IF('Datos de Indicador'!P205&gt;E$302,10,IF('Datos de Indicador'!P205&lt;$E$301,0,10-(E$302-'Datos de Indicador'!P205)/(E$302-E$301)*10)),1))</f>
        <v>10</v>
      </c>
      <c r="F202" s="189">
        <f t="shared" si="24"/>
        <v>9.1999999999999993</v>
      </c>
      <c r="G202" s="188">
        <f>IF('Datos de Indicador'!Q205="No dato","x",ROUND(IF('Datos de Indicador'!Q205&gt;G$302,0,IF('Datos de Indicador'!Q205&lt;$G$301,10,(G$302-'Datos de Indicador'!Q205)/(G$302-G$301)*10)),1))</f>
        <v>8.8000000000000007</v>
      </c>
      <c r="H202" s="188">
        <f>IF('Datos de Indicador'!R205="No dato","x",ROUND(IF('Datos de Indicador'!R205&gt;H$302,10,IF('Datos de Indicador'!R205&lt;$E$301,0,10-(H$302-'Datos de Indicador'!R205)/(H$302-H$301)*10)),1))</f>
        <v>5.2</v>
      </c>
      <c r="I202" s="188" t="str">
        <f>IF('Datos de Indicador'!S205="No dato","x",ROUND(IF('Datos de Indicador'!S205&gt;I$302,10,IF('Datos de Indicador'!S205&lt;$I$301,0,10-(I$302-'Datos de Indicador'!S205)/(I$302-I$301)*10)),1))</f>
        <v>x</v>
      </c>
      <c r="J202" s="189">
        <f t="shared" si="25"/>
        <v>7</v>
      </c>
      <c r="K202" s="188">
        <f>IF('Datos de Indicador'!T205="No dato","x",ROUND(IF('Datos de Indicador'!T205&gt;K$302,10,IF('Datos de Indicador'!T205&lt;$K$301,0,10-(K$302-'Datos de Indicador'!T205)/(K$302-K$301)*10)),1))</f>
        <v>6.7</v>
      </c>
      <c r="L202" s="188">
        <f>IF('Datos de Indicador'!U205="No dato","x",ROUND(IF('Datos de Indicador'!U205&gt;L$302,10,IF('Datos de Indicador'!U205&lt;$L$301,0,10-(L$302-'Datos de Indicador'!U205)/(L$302-L$301)*10)),1))</f>
        <v>9.1999999999999993</v>
      </c>
      <c r="M202" s="189">
        <f t="shared" si="26"/>
        <v>8.1999999999999993</v>
      </c>
      <c r="N202" s="189">
        <f>'Datos de Indicador'!AG205</f>
        <v>4</v>
      </c>
      <c r="O202" s="190">
        <f t="shared" si="27"/>
        <v>7.1</v>
      </c>
      <c r="P202" s="191">
        <f>IF('Datos de Indicador'!V205="No dato","x",IF('Datos de Indicador'!AY205="No dato","x", 'Datos de Indicador'!V205/'Datos de Indicador'!AY205))</f>
        <v>7.4959261271048344E-3</v>
      </c>
      <c r="Q202" s="188">
        <f t="shared" si="28"/>
        <v>5</v>
      </c>
      <c r="R202" s="264">
        <f>IF('Datos de Indicador'!V205="No dato","x",ROUND(IF('Datos de Indicador'!V205&gt;R$302,10,IF('Datos de Indicador'!V205&lt;$R$301,0,10-(R$302-'Datos de Indicador'!V205)/(R$302-R$301)*10)),1))</f>
        <v>1.7</v>
      </c>
      <c r="S202" s="189">
        <f t="shared" si="29"/>
        <v>3.5</v>
      </c>
      <c r="T202" s="188">
        <f>IF('Datos de Indicador'!W205="No dato","x",ROUND(IF('Datos de Indicador'!W205&gt;T$302,10,IF('Datos de Indicador'!W205&lt;$T$301,0,10-(T$302-'Datos de Indicador'!W205)/(T$302-T$301)*10)),1))</f>
        <v>6.9</v>
      </c>
      <c r="U202" s="188">
        <f>IF('Datos de Indicador'!X205="No dato","x",ROUND(IF('Datos de Indicador'!X205&gt;U$302,10,IF('Datos de Indicador'!X205&lt;$U$301,0,10-(U$302-'Datos de Indicador'!X205)/(U$302-U$301)*10)),1))</f>
        <v>10</v>
      </c>
      <c r="V202" s="188">
        <f>IF('Datos de Indicador'!Y205="No dato","x",ROUND(IF('Datos de Indicador'!Y205&gt;V$302,10,IF('Datos de Indicador'!Y205&lt;$V$301,0,10-(V$302-'Datos de Indicador'!Y205)/(V$302-V$301)*10)),1))</f>
        <v>1.3</v>
      </c>
      <c r="W202" s="188">
        <f>IF('Datos de Indicador'!Z205="No dato","x",ROUND(IF('Datos de Indicador'!Z205&gt;W$302,10,IF('Datos de Indicador'!Z205&lt;$W$301,0,(W$302-'Datos de Indicador'!Z205)/(W$302-W$301)*10)),1))</f>
        <v>10</v>
      </c>
      <c r="X202" s="317">
        <f>IF('Datos de Indicador'!AA205="No dato","x",ROUND(IF('Datos de Indicador'!AA205&gt;X$302,10,IF('Datos de Indicador'!AA205&lt;$X$301,0,10-(X$302-'Datos de Indicador'!AA205)/(X$302-X$301)*10)),1))</f>
        <v>3.4</v>
      </c>
      <c r="Y202" s="296">
        <f t="shared" si="31"/>
        <v>6.3</v>
      </c>
      <c r="Z202" s="192">
        <f t="shared" si="30"/>
        <v>5.0999999999999996</v>
      </c>
      <c r="AB202" s="250"/>
      <c r="AC202" s="95"/>
      <c r="AD202" s="95"/>
    </row>
    <row r="203" spans="1:30">
      <c r="A203" s="45" t="s">
        <v>31</v>
      </c>
      <c r="B203" s="46" t="s">
        <v>49</v>
      </c>
      <c r="C203" s="160">
        <v>1318</v>
      </c>
      <c r="D203" s="188">
        <f>IF('Datos de Indicador'!O206="No dato","x",ROUND(IF('Datos de Indicador'!O206&gt;D$302,0,IF('Datos de Indicador'!O206&lt;$D$301,10,(D$302-'Datos de Indicador'!O206)/(D$302-D$301)*10)),1))</f>
        <v>8</v>
      </c>
      <c r="E203" s="188">
        <f>IF('Datos de Indicador'!P206="No dato","x",ROUND(IF('Datos de Indicador'!P206&gt;E$302,10,IF('Datos de Indicador'!P206&lt;$E$301,0,10-(E$302-'Datos de Indicador'!P206)/(E$302-E$301)*10)),1))</f>
        <v>6.7</v>
      </c>
      <c r="F203" s="189">
        <f t="shared" si="24"/>
        <v>7.4</v>
      </c>
      <c r="G203" s="188">
        <f>IF('Datos de Indicador'!Q206="No dato","x",ROUND(IF('Datos de Indicador'!Q206&gt;G$302,0,IF('Datos de Indicador'!Q206&lt;$G$301,10,(G$302-'Datos de Indicador'!Q206)/(G$302-G$301)*10)),1))</f>
        <v>8.3000000000000007</v>
      </c>
      <c r="H203" s="188">
        <f>IF('Datos de Indicador'!R206="No dato","x",ROUND(IF('Datos de Indicador'!R206&gt;H$302,10,IF('Datos de Indicador'!R206&lt;$E$301,0,10-(H$302-'Datos de Indicador'!R206)/(H$302-H$301)*10)),1))</f>
        <v>5.4</v>
      </c>
      <c r="I203" s="188" t="str">
        <f>IF('Datos de Indicador'!S206="No dato","x",ROUND(IF('Datos de Indicador'!S206&gt;I$302,10,IF('Datos de Indicador'!S206&lt;$I$301,0,10-(I$302-'Datos de Indicador'!S206)/(I$302-I$301)*10)),1))</f>
        <v>x</v>
      </c>
      <c r="J203" s="189">
        <f t="shared" si="25"/>
        <v>6.9</v>
      </c>
      <c r="K203" s="188">
        <f>IF('Datos de Indicador'!T206="No dato","x",ROUND(IF('Datos de Indicador'!T206&gt;K$302,10,IF('Datos de Indicador'!T206&lt;$K$301,0,10-(K$302-'Datos de Indicador'!T206)/(K$302-K$301)*10)),1))</f>
        <v>4.2</v>
      </c>
      <c r="L203" s="188">
        <f>IF('Datos de Indicador'!U206="No dato","x",ROUND(IF('Datos de Indicador'!U206&gt;L$302,10,IF('Datos de Indicador'!U206&lt;$L$301,0,10-(L$302-'Datos de Indicador'!U206)/(L$302-L$301)*10)),1))</f>
        <v>7.7</v>
      </c>
      <c r="M203" s="189">
        <f t="shared" si="26"/>
        <v>6.3</v>
      </c>
      <c r="N203" s="189">
        <f>'Datos de Indicador'!AG206</f>
        <v>4</v>
      </c>
      <c r="O203" s="190">
        <f t="shared" si="27"/>
        <v>6.2</v>
      </c>
      <c r="P203" s="191">
        <f>IF('Datos de Indicador'!V206="No dato","x",IF('Datos de Indicador'!AY206="No dato","x", 'Datos de Indicador'!V206/'Datos de Indicador'!AY206))</f>
        <v>1.3367991088005942E-2</v>
      </c>
      <c r="Q203" s="188">
        <f t="shared" si="28"/>
        <v>8.9</v>
      </c>
      <c r="R203" s="264">
        <f>IF('Datos de Indicador'!V206="No dato","x",ROUND(IF('Datos de Indicador'!V206&gt;R$302,10,IF('Datos de Indicador'!V206&lt;$R$301,0,10-(R$302-'Datos de Indicador'!V206)/(R$302-R$301)*10)),1))</f>
        <v>0.9</v>
      </c>
      <c r="S203" s="189">
        <f t="shared" si="29"/>
        <v>6.4</v>
      </c>
      <c r="T203" s="188">
        <f>IF('Datos de Indicador'!W206="No dato","x",ROUND(IF('Datos de Indicador'!W206&gt;T$302,10,IF('Datos de Indicador'!W206&lt;$T$301,0,10-(T$302-'Datos de Indicador'!W206)/(T$302-T$301)*10)),1))</f>
        <v>4.4000000000000004</v>
      </c>
      <c r="U203" s="188">
        <f>IF('Datos de Indicador'!X206="No dato","x",ROUND(IF('Datos de Indicador'!X206&gt;U$302,10,IF('Datos de Indicador'!X206&lt;$U$301,0,10-(U$302-'Datos de Indicador'!X206)/(U$302-U$301)*10)),1))</f>
        <v>10</v>
      </c>
      <c r="V203" s="188">
        <f>IF('Datos de Indicador'!Y206="No dato","x",ROUND(IF('Datos de Indicador'!Y206&gt;V$302,10,IF('Datos de Indicador'!Y206&lt;$V$301,0,10-(V$302-'Datos de Indicador'!Y206)/(V$302-V$301)*10)),1))</f>
        <v>0.5</v>
      </c>
      <c r="W203" s="188">
        <f>IF('Datos de Indicador'!Z206="No dato","x",ROUND(IF('Datos de Indicador'!Z206&gt;W$302,10,IF('Datos de Indicador'!Z206&lt;$W$301,0,(W$302-'Datos de Indicador'!Z206)/(W$302-W$301)*10)),1))</f>
        <v>7.5</v>
      </c>
      <c r="X203" s="317">
        <f>IF('Datos de Indicador'!AA206="No dato","x",ROUND(IF('Datos de Indicador'!AA206&gt;X$302,10,IF('Datos de Indicador'!AA206&lt;$X$301,0,10-(X$302-'Datos de Indicador'!AA206)/(X$302-X$301)*10)),1))</f>
        <v>10</v>
      </c>
      <c r="Y203" s="296">
        <f t="shared" si="31"/>
        <v>6.5</v>
      </c>
      <c r="Z203" s="192">
        <f t="shared" si="30"/>
        <v>6.5</v>
      </c>
      <c r="AB203" s="250"/>
      <c r="AC203" s="95"/>
      <c r="AD203" s="95"/>
    </row>
    <row r="204" spans="1:30">
      <c r="A204" s="45" t="s">
        <v>31</v>
      </c>
      <c r="B204" s="46" t="s">
        <v>50</v>
      </c>
      <c r="C204" s="160">
        <v>1319</v>
      </c>
      <c r="D204" s="188">
        <f>IF('Datos de Indicador'!O207="No dato","x",ROUND(IF('Datos de Indicador'!O207&gt;D$302,0,IF('Datos de Indicador'!O207&lt;$D$301,10,(D$302-'Datos de Indicador'!O207)/(D$302-D$301)*10)),1))</f>
        <v>8.4</v>
      </c>
      <c r="E204" s="188">
        <f>IF('Datos de Indicador'!P207="No dato","x",ROUND(IF('Datos de Indicador'!P207&gt;E$302,10,IF('Datos de Indicador'!P207&lt;$E$301,0,10-(E$302-'Datos de Indicador'!P207)/(E$302-E$301)*10)),1))</f>
        <v>9.3000000000000007</v>
      </c>
      <c r="F204" s="189">
        <f t="shared" si="24"/>
        <v>8.9</v>
      </c>
      <c r="G204" s="188">
        <f>IF('Datos de Indicador'!Q207="No dato","x",ROUND(IF('Datos de Indicador'!Q207&gt;G$302,0,IF('Datos de Indicador'!Q207&lt;$G$301,10,(G$302-'Datos de Indicador'!Q207)/(G$302-G$301)*10)),1))</f>
        <v>9.5</v>
      </c>
      <c r="H204" s="188">
        <f>IF('Datos de Indicador'!R207="No dato","x",ROUND(IF('Datos de Indicador'!R207&gt;H$302,10,IF('Datos de Indicador'!R207&lt;$E$301,0,10-(H$302-'Datos de Indicador'!R207)/(H$302-H$301)*10)),1))</f>
        <v>4.5999999999999996</v>
      </c>
      <c r="I204" s="188" t="str">
        <f>IF('Datos de Indicador'!S207="No dato","x",ROUND(IF('Datos de Indicador'!S207&gt;I$302,10,IF('Datos de Indicador'!S207&lt;$I$301,0,10-(I$302-'Datos de Indicador'!S207)/(I$302-I$301)*10)),1))</f>
        <v>x</v>
      </c>
      <c r="J204" s="189">
        <f t="shared" si="25"/>
        <v>7.1</v>
      </c>
      <c r="K204" s="188">
        <f>IF('Datos de Indicador'!T207="No dato","x",ROUND(IF('Datos de Indicador'!T207&gt;K$302,10,IF('Datos de Indicador'!T207&lt;$K$301,0,10-(K$302-'Datos de Indicador'!T207)/(K$302-K$301)*10)),1))</f>
        <v>8.1</v>
      </c>
      <c r="L204" s="188">
        <f>IF('Datos de Indicador'!U207="No dato","x",ROUND(IF('Datos de Indicador'!U207&gt;L$302,10,IF('Datos de Indicador'!U207&lt;$L$301,0,10-(L$302-'Datos de Indicador'!U207)/(L$302-L$301)*10)),1))</f>
        <v>7.8</v>
      </c>
      <c r="M204" s="189">
        <f t="shared" si="26"/>
        <v>8</v>
      </c>
      <c r="N204" s="189">
        <f>'Datos de Indicador'!AG207</f>
        <v>6</v>
      </c>
      <c r="O204" s="190">
        <f t="shared" si="27"/>
        <v>7.5</v>
      </c>
      <c r="P204" s="191">
        <f>IF('Datos de Indicador'!V207="No dato","x",IF('Datos de Indicador'!AY207="No dato","x", 'Datos de Indicador'!V207/'Datos de Indicador'!AY207))</f>
        <v>9.42507068803016E-4</v>
      </c>
      <c r="Q204" s="188">
        <f t="shared" si="28"/>
        <v>0.6</v>
      </c>
      <c r="R204" s="264">
        <f>IF('Datos de Indicador'!V207="No dato","x",ROUND(IF('Datos de Indicador'!V207&gt;R$302,10,IF('Datos de Indicador'!V207&lt;$R$301,0,10-(R$302-'Datos de Indicador'!V207)/(R$302-R$301)*10)),1))</f>
        <v>0.3</v>
      </c>
      <c r="S204" s="189">
        <f t="shared" si="29"/>
        <v>0.5</v>
      </c>
      <c r="T204" s="188">
        <f>IF('Datos de Indicador'!W207="No dato","x",ROUND(IF('Datos de Indicador'!W207&gt;T$302,10,IF('Datos de Indicador'!W207&lt;$T$301,0,10-(T$302-'Datos de Indicador'!W207)/(T$302-T$301)*10)),1))</f>
        <v>1.8</v>
      </c>
      <c r="U204" s="188">
        <f>IF('Datos de Indicador'!X207="No dato","x",ROUND(IF('Datos de Indicador'!X207&gt;U$302,10,IF('Datos de Indicador'!X207&lt;$U$301,0,10-(U$302-'Datos de Indicador'!X207)/(U$302-U$301)*10)),1))</f>
        <v>10</v>
      </c>
      <c r="V204" s="188">
        <f>IF('Datos de Indicador'!Y207="No dato","x",ROUND(IF('Datos de Indicador'!Y207&gt;V$302,10,IF('Datos de Indicador'!Y207&lt;$V$301,0,10-(V$302-'Datos de Indicador'!Y207)/(V$302-V$301)*10)),1))</f>
        <v>7.3</v>
      </c>
      <c r="W204" s="188">
        <f>IF('Datos de Indicador'!Z207="No dato","x",ROUND(IF('Datos de Indicador'!Z207&gt;W$302,10,IF('Datos de Indicador'!Z207&lt;$W$301,0,(W$302-'Datos de Indicador'!Z207)/(W$302-W$301)*10)),1))</f>
        <v>10</v>
      </c>
      <c r="X204" s="317">
        <f>IF('Datos de Indicador'!AA207="No dato","x",ROUND(IF('Datos de Indicador'!AA207&gt;X$302,10,IF('Datos de Indicador'!AA207&lt;$X$301,0,10-(X$302-'Datos de Indicador'!AA207)/(X$302-X$301)*10)),1))</f>
        <v>2.7</v>
      </c>
      <c r="Y204" s="296">
        <f t="shared" si="31"/>
        <v>6.4</v>
      </c>
      <c r="Z204" s="192">
        <f t="shared" si="30"/>
        <v>4</v>
      </c>
      <c r="AB204" s="250"/>
      <c r="AC204" s="95"/>
      <c r="AD204" s="95"/>
    </row>
    <row r="205" spans="1:30">
      <c r="A205" s="45" t="s">
        <v>31</v>
      </c>
      <c r="B205" s="46" t="s">
        <v>51</v>
      </c>
      <c r="C205" s="160">
        <v>1320</v>
      </c>
      <c r="D205" s="188">
        <f>IF('Datos de Indicador'!O208="No dato","x",ROUND(IF('Datos de Indicador'!O208&gt;D$302,0,IF('Datos de Indicador'!O208&lt;$D$301,10,(D$302-'Datos de Indicador'!O208)/(D$302-D$301)*10)),1))</f>
        <v>7.8</v>
      </c>
      <c r="E205" s="188">
        <f>IF('Datos de Indicador'!P208="No dato","x",ROUND(IF('Datos de Indicador'!P208&gt;E$302,10,IF('Datos de Indicador'!P208&lt;$E$301,0,10-(E$302-'Datos de Indicador'!P208)/(E$302-E$301)*10)),1))</f>
        <v>9.3000000000000007</v>
      </c>
      <c r="F205" s="189">
        <f t="shared" si="24"/>
        <v>8.6999999999999993</v>
      </c>
      <c r="G205" s="188">
        <f>IF('Datos de Indicador'!Q208="No dato","x",ROUND(IF('Datos de Indicador'!Q208&gt;G$302,0,IF('Datos de Indicador'!Q208&lt;$G$301,10,(G$302-'Datos de Indicador'!Q208)/(G$302-G$301)*10)),1))</f>
        <v>9</v>
      </c>
      <c r="H205" s="188">
        <f>IF('Datos de Indicador'!R208="No dato","x",ROUND(IF('Datos de Indicador'!R208&gt;H$302,10,IF('Datos de Indicador'!R208&lt;$E$301,0,10-(H$302-'Datos de Indicador'!R208)/(H$302-H$301)*10)),1))</f>
        <v>5.3</v>
      </c>
      <c r="I205" s="188">
        <f>IF('Datos de Indicador'!S208="No dato","x",ROUND(IF('Datos de Indicador'!S208&gt;I$302,10,IF('Datos de Indicador'!S208&lt;$I$301,0,10-(I$302-'Datos de Indicador'!S208)/(I$302-I$301)*10)),1))</f>
        <v>10</v>
      </c>
      <c r="J205" s="189">
        <f t="shared" si="25"/>
        <v>8.1</v>
      </c>
      <c r="K205" s="188">
        <f>IF('Datos de Indicador'!T208="No dato","x",ROUND(IF('Datos de Indicador'!T208&gt;K$302,10,IF('Datos de Indicador'!T208&lt;$K$301,0,10-(K$302-'Datos de Indicador'!T208)/(K$302-K$301)*10)),1))</f>
        <v>6.2</v>
      </c>
      <c r="L205" s="188">
        <f>IF('Datos de Indicador'!U208="No dato","x",ROUND(IF('Datos de Indicador'!U208&gt;L$302,10,IF('Datos de Indicador'!U208&lt;$L$301,0,10-(L$302-'Datos de Indicador'!U208)/(L$302-L$301)*10)),1))</f>
        <v>7.7</v>
      </c>
      <c r="M205" s="189">
        <f t="shared" si="26"/>
        <v>7</v>
      </c>
      <c r="N205" s="189">
        <f>'Datos de Indicador'!AG208</f>
        <v>4</v>
      </c>
      <c r="O205" s="190">
        <f t="shared" si="27"/>
        <v>7</v>
      </c>
      <c r="P205" s="191">
        <f>IF('Datos de Indicador'!V208="No dato","x",IF('Datos de Indicador'!AY208="No dato","x", 'Datos de Indicador'!V208/'Datos de Indicador'!AY208))</f>
        <v>6.0266896254842876E-3</v>
      </c>
      <c r="Q205" s="188">
        <f t="shared" si="28"/>
        <v>4</v>
      </c>
      <c r="R205" s="264">
        <f>IF('Datos de Indicador'!V208="No dato","x",ROUND(IF('Datos de Indicador'!V208&gt;R$302,10,IF('Datos de Indicador'!V208&lt;$R$301,0,10-(R$302-'Datos de Indicador'!V208)/(R$302-R$301)*10)),1))</f>
        <v>2.1</v>
      </c>
      <c r="S205" s="189">
        <f t="shared" si="29"/>
        <v>3.1</v>
      </c>
      <c r="T205" s="188">
        <f>IF('Datos de Indicador'!W208="No dato","x",ROUND(IF('Datos de Indicador'!W208&gt;T$302,10,IF('Datos de Indicador'!W208&lt;$T$301,0,10-(T$302-'Datos de Indicador'!W208)/(T$302-T$301)*10)),1))</f>
        <v>7.8</v>
      </c>
      <c r="U205" s="188">
        <f>IF('Datos de Indicador'!X208="No dato","x",ROUND(IF('Datos de Indicador'!X208&gt;U$302,10,IF('Datos de Indicador'!X208&lt;$U$301,0,10-(U$302-'Datos de Indicador'!X208)/(U$302-U$301)*10)),1))</f>
        <v>10</v>
      </c>
      <c r="V205" s="188">
        <f>IF('Datos de Indicador'!Y208="No dato","x",ROUND(IF('Datos de Indicador'!Y208&gt;V$302,10,IF('Datos de Indicador'!Y208&lt;$V$301,0,10-(V$302-'Datos de Indicador'!Y208)/(V$302-V$301)*10)),1))</f>
        <v>1.2</v>
      </c>
      <c r="W205" s="188">
        <f>IF('Datos de Indicador'!Z208="No dato","x",ROUND(IF('Datos de Indicador'!Z208&gt;W$302,10,IF('Datos de Indicador'!Z208&lt;$W$301,0,(W$302-'Datos de Indicador'!Z208)/(W$302-W$301)*10)),1))</f>
        <v>10</v>
      </c>
      <c r="X205" s="317">
        <f>IF('Datos de Indicador'!AA208="No dato","x",ROUND(IF('Datos de Indicador'!AA208&gt;X$302,10,IF('Datos de Indicador'!AA208&lt;$X$301,0,10-(X$302-'Datos de Indicador'!AA208)/(X$302-X$301)*10)),1))</f>
        <v>2.8</v>
      </c>
      <c r="Y205" s="296">
        <f t="shared" si="31"/>
        <v>6.4</v>
      </c>
      <c r="Z205" s="192">
        <f t="shared" si="30"/>
        <v>5</v>
      </c>
      <c r="AB205" s="250"/>
      <c r="AC205" s="95"/>
      <c r="AD205" s="95"/>
    </row>
    <row r="206" spans="1:30">
      <c r="A206" s="45" t="s">
        <v>31</v>
      </c>
      <c r="B206" s="46" t="s">
        <v>52</v>
      </c>
      <c r="C206" s="160">
        <v>1321</v>
      </c>
      <c r="D206" s="188">
        <f>IF('Datos de Indicador'!O209="No dato","x",ROUND(IF('Datos de Indicador'!O209&gt;D$302,0,IF('Datos de Indicador'!O209&lt;$D$301,10,(D$302-'Datos de Indicador'!O209)/(D$302-D$301)*10)),1))</f>
        <v>9</v>
      </c>
      <c r="E206" s="188">
        <f>IF('Datos de Indicador'!P209="No dato","x",ROUND(IF('Datos de Indicador'!P209&gt;E$302,10,IF('Datos de Indicador'!P209&lt;$E$301,0,10-(E$302-'Datos de Indicador'!P209)/(E$302-E$301)*10)),1))</f>
        <v>9.6999999999999993</v>
      </c>
      <c r="F206" s="189">
        <f t="shared" si="24"/>
        <v>9.4</v>
      </c>
      <c r="G206" s="188">
        <f>IF('Datos de Indicador'!Q209="No dato","x",ROUND(IF('Datos de Indicador'!Q209&gt;G$302,0,IF('Datos de Indicador'!Q209&lt;$G$301,10,(G$302-'Datos de Indicador'!Q209)/(G$302-G$301)*10)),1))</f>
        <v>9.3000000000000007</v>
      </c>
      <c r="H206" s="188">
        <f>IF('Datos de Indicador'!R209="No dato","x",ROUND(IF('Datos de Indicador'!R209&gt;H$302,10,IF('Datos de Indicador'!R209&lt;$E$301,0,10-(H$302-'Datos de Indicador'!R209)/(H$302-H$301)*10)),1))</f>
        <v>4.7</v>
      </c>
      <c r="I206" s="188" t="str">
        <f>IF('Datos de Indicador'!S209="No dato","x",ROUND(IF('Datos de Indicador'!S209&gt;I$302,10,IF('Datos de Indicador'!S209&lt;$I$301,0,10-(I$302-'Datos de Indicador'!S209)/(I$302-I$301)*10)),1))</f>
        <v>x</v>
      </c>
      <c r="J206" s="189">
        <f t="shared" si="25"/>
        <v>7</v>
      </c>
      <c r="K206" s="188">
        <f>IF('Datos de Indicador'!T209="No dato","x",ROUND(IF('Datos de Indicador'!T209&gt;K$302,10,IF('Datos de Indicador'!T209&lt;$K$301,0,10-(K$302-'Datos de Indicador'!T209)/(K$302-K$301)*10)),1))</f>
        <v>8.1999999999999993</v>
      </c>
      <c r="L206" s="188">
        <f>IF('Datos de Indicador'!U209="No dato","x",ROUND(IF('Datos de Indicador'!U209&gt;L$302,10,IF('Datos de Indicador'!U209&lt;$L$301,0,10-(L$302-'Datos de Indicador'!U209)/(L$302-L$301)*10)),1))</f>
        <v>7.4</v>
      </c>
      <c r="M206" s="189">
        <f t="shared" si="26"/>
        <v>7.8</v>
      </c>
      <c r="N206" s="189">
        <f>'Datos de Indicador'!AG209</f>
        <v>4</v>
      </c>
      <c r="O206" s="190">
        <f t="shared" si="27"/>
        <v>7.1</v>
      </c>
      <c r="P206" s="191">
        <f>IF('Datos de Indicador'!V209="No dato","x",IF('Datos de Indicador'!AY209="No dato","x", 'Datos de Indicador'!V209/'Datos de Indicador'!AY209))</f>
        <v>3.2523263167404462E-3</v>
      </c>
      <c r="Q206" s="188">
        <f t="shared" si="28"/>
        <v>2.2000000000000002</v>
      </c>
      <c r="R206" s="264">
        <f>IF('Datos de Indicador'!V209="No dato","x",ROUND(IF('Datos de Indicador'!V209&gt;R$302,10,IF('Datos de Indicador'!V209&lt;$R$301,0,10-(R$302-'Datos de Indicador'!V209)/(R$302-R$301)*10)),1))</f>
        <v>0.9</v>
      </c>
      <c r="S206" s="189">
        <f t="shared" si="29"/>
        <v>1.6</v>
      </c>
      <c r="T206" s="188">
        <f>IF('Datos de Indicador'!W209="No dato","x",ROUND(IF('Datos de Indicador'!W209&gt;T$302,10,IF('Datos de Indicador'!W209&lt;$T$301,0,10-(T$302-'Datos de Indicador'!W209)/(T$302-T$301)*10)),1))</f>
        <v>1.9</v>
      </c>
      <c r="U206" s="188">
        <f>IF('Datos de Indicador'!X209="No dato","x",ROUND(IF('Datos de Indicador'!X209&gt;U$302,10,IF('Datos de Indicador'!X209&lt;$U$301,0,10-(U$302-'Datos de Indicador'!X209)/(U$302-U$301)*10)),1))</f>
        <v>10</v>
      </c>
      <c r="V206" s="188">
        <f>IF('Datos de Indicador'!Y209="No dato","x",ROUND(IF('Datos de Indicador'!Y209&gt;V$302,10,IF('Datos de Indicador'!Y209&lt;$V$301,0,10-(V$302-'Datos de Indicador'!Y209)/(V$302-V$301)*10)),1))</f>
        <v>2.1</v>
      </c>
      <c r="W206" s="188">
        <f>IF('Datos de Indicador'!Z209="No dato","x",ROUND(IF('Datos de Indicador'!Z209&gt;W$302,10,IF('Datos de Indicador'!Z209&lt;$W$301,0,(W$302-'Datos de Indicador'!Z209)/(W$302-W$301)*10)),1))</f>
        <v>10</v>
      </c>
      <c r="X206" s="317">
        <f>IF('Datos de Indicador'!AA209="No dato","x",ROUND(IF('Datos de Indicador'!AA209&gt;X$302,10,IF('Datos de Indicador'!AA209&lt;$X$301,0,10-(X$302-'Datos de Indicador'!AA209)/(X$302-X$301)*10)),1))</f>
        <v>4.0999999999999996</v>
      </c>
      <c r="Y206" s="296">
        <f t="shared" si="31"/>
        <v>5.6</v>
      </c>
      <c r="Z206" s="192">
        <f t="shared" si="30"/>
        <v>3.9</v>
      </c>
      <c r="AB206" s="250"/>
      <c r="AC206" s="95"/>
      <c r="AD206" s="95"/>
    </row>
    <row r="207" spans="1:30">
      <c r="A207" s="45" t="s">
        <v>31</v>
      </c>
      <c r="B207" s="46" t="s">
        <v>53</v>
      </c>
      <c r="C207" s="160">
        <v>1322</v>
      </c>
      <c r="D207" s="188">
        <f>IF('Datos de Indicador'!O210="No dato","x",ROUND(IF('Datos de Indicador'!O210&gt;D$302,0,IF('Datos de Indicador'!O210&lt;$D$301,10,(D$302-'Datos de Indicador'!O210)/(D$302-D$301)*10)),1))</f>
        <v>9.4</v>
      </c>
      <c r="E207" s="188">
        <f>IF('Datos de Indicador'!P210="No dato","x",ROUND(IF('Datos de Indicador'!P210&gt;E$302,10,IF('Datos de Indicador'!P210&lt;$E$301,0,10-(E$302-'Datos de Indicador'!P210)/(E$302-E$301)*10)),1))</f>
        <v>9.8000000000000007</v>
      </c>
      <c r="F207" s="189">
        <f t="shared" si="24"/>
        <v>9.6</v>
      </c>
      <c r="G207" s="188">
        <f>IF('Datos de Indicador'!Q210="No dato","x",ROUND(IF('Datos de Indicador'!Q210&gt;G$302,0,IF('Datos de Indicador'!Q210&lt;$G$301,10,(G$302-'Datos de Indicador'!Q210)/(G$302-G$301)*10)),1))</f>
        <v>8.8000000000000007</v>
      </c>
      <c r="H207" s="188">
        <f>IF('Datos de Indicador'!R210="No dato","x",ROUND(IF('Datos de Indicador'!R210&gt;H$302,10,IF('Datos de Indicador'!R210&lt;$E$301,0,10-(H$302-'Datos de Indicador'!R210)/(H$302-H$301)*10)),1))</f>
        <v>4.5</v>
      </c>
      <c r="I207" s="188" t="str">
        <f>IF('Datos de Indicador'!S210="No dato","x",ROUND(IF('Datos de Indicador'!S210&gt;I$302,10,IF('Datos de Indicador'!S210&lt;$I$301,0,10-(I$302-'Datos de Indicador'!S210)/(I$302-I$301)*10)),1))</f>
        <v>x</v>
      </c>
      <c r="J207" s="189">
        <f t="shared" si="25"/>
        <v>6.7</v>
      </c>
      <c r="K207" s="188">
        <f>IF('Datos de Indicador'!T210="No dato","x",ROUND(IF('Datos de Indicador'!T210&gt;K$302,10,IF('Datos de Indicador'!T210&lt;$K$301,0,10-(K$302-'Datos de Indicador'!T210)/(K$302-K$301)*10)),1))</f>
        <v>9.4</v>
      </c>
      <c r="L207" s="188">
        <f>IF('Datos de Indicador'!U210="No dato","x",ROUND(IF('Datos de Indicador'!U210&gt;L$302,10,IF('Datos de Indicador'!U210&lt;$L$301,0,10-(L$302-'Datos de Indicador'!U210)/(L$302-L$301)*10)),1))</f>
        <v>7.6</v>
      </c>
      <c r="M207" s="189">
        <f t="shared" si="26"/>
        <v>8.6999999999999993</v>
      </c>
      <c r="N207" s="189">
        <f>'Datos de Indicador'!AG210</f>
        <v>4</v>
      </c>
      <c r="O207" s="190">
        <f t="shared" si="27"/>
        <v>7.3</v>
      </c>
      <c r="P207" s="191">
        <f>IF('Datos de Indicador'!V210="No dato","x",IF('Datos de Indicador'!AY210="No dato","x", 'Datos de Indicador'!V210/'Datos de Indicador'!AY210))</f>
        <v>8.2667401488013229E-4</v>
      </c>
      <c r="Q207" s="188">
        <f t="shared" si="28"/>
        <v>0.6</v>
      </c>
      <c r="R207" s="264">
        <f>IF('Datos de Indicador'!V210="No dato","x",ROUND(IF('Datos de Indicador'!V210&gt;R$302,10,IF('Datos de Indicador'!V210&lt;$R$301,0,10-(R$302-'Datos de Indicador'!V210)/(R$302-R$301)*10)),1))</f>
        <v>0.1</v>
      </c>
      <c r="S207" s="189">
        <f t="shared" si="29"/>
        <v>0.4</v>
      </c>
      <c r="T207" s="188">
        <f>IF('Datos de Indicador'!W210="No dato","x",ROUND(IF('Datos de Indicador'!W210&gt;T$302,10,IF('Datos de Indicador'!W210&lt;$T$301,0,10-(T$302-'Datos de Indicador'!W210)/(T$302-T$301)*10)),1))</f>
        <v>7.7</v>
      </c>
      <c r="U207" s="188">
        <f>IF('Datos de Indicador'!X210="No dato","x",ROUND(IF('Datos de Indicador'!X210&gt;U$302,10,IF('Datos de Indicador'!X210&lt;$U$301,0,10-(U$302-'Datos de Indicador'!X210)/(U$302-U$301)*10)),1))</f>
        <v>10</v>
      </c>
      <c r="V207" s="188">
        <f>IF('Datos de Indicador'!Y210="No dato","x",ROUND(IF('Datos de Indicador'!Y210&gt;V$302,10,IF('Datos de Indicador'!Y210&lt;$V$301,0,10-(V$302-'Datos de Indicador'!Y210)/(V$302-V$301)*10)),1))</f>
        <v>2.7</v>
      </c>
      <c r="W207" s="188">
        <f>IF('Datos de Indicador'!Z210="No dato","x",ROUND(IF('Datos de Indicador'!Z210&gt;W$302,10,IF('Datos de Indicador'!Z210&lt;$W$301,0,(W$302-'Datos de Indicador'!Z210)/(W$302-W$301)*10)),1))</f>
        <v>10</v>
      </c>
      <c r="X207" s="317">
        <f>IF('Datos de Indicador'!AA210="No dato","x",ROUND(IF('Datos de Indicador'!AA210&gt;X$302,10,IF('Datos de Indicador'!AA210&lt;$X$301,0,10-(X$302-'Datos de Indicador'!AA210)/(X$302-X$301)*10)),1))</f>
        <v>3.8</v>
      </c>
      <c r="Y207" s="296">
        <f t="shared" si="31"/>
        <v>6.8</v>
      </c>
      <c r="Z207" s="192">
        <f t="shared" si="30"/>
        <v>4.3</v>
      </c>
      <c r="AB207" s="250"/>
      <c r="AC207" s="95"/>
      <c r="AD207" s="95"/>
    </row>
    <row r="208" spans="1:30">
      <c r="A208" s="45" t="s">
        <v>31</v>
      </c>
      <c r="B208" s="46" t="s">
        <v>54</v>
      </c>
      <c r="C208" s="160">
        <v>1323</v>
      </c>
      <c r="D208" s="188">
        <f>IF('Datos de Indicador'!O211="No dato","x",ROUND(IF('Datos de Indicador'!O211&gt;D$302,0,IF('Datos de Indicador'!O211&lt;$D$301,10,(D$302-'Datos de Indicador'!O211)/(D$302-D$301)*10)),1))</f>
        <v>8</v>
      </c>
      <c r="E208" s="188">
        <f>IF('Datos de Indicador'!P211="No dato","x",ROUND(IF('Datos de Indicador'!P211&gt;E$302,10,IF('Datos de Indicador'!P211&lt;$E$301,0,10-(E$302-'Datos de Indicador'!P211)/(E$302-E$301)*10)),1))</f>
        <v>8.6</v>
      </c>
      <c r="F208" s="189">
        <f t="shared" si="24"/>
        <v>8.3000000000000007</v>
      </c>
      <c r="G208" s="188">
        <f>IF('Datos de Indicador'!Q211="No dato","x",ROUND(IF('Datos de Indicador'!Q211&gt;G$302,0,IF('Datos de Indicador'!Q211&lt;$G$301,10,(G$302-'Datos de Indicador'!Q211)/(G$302-G$301)*10)),1))</f>
        <v>8.6999999999999993</v>
      </c>
      <c r="H208" s="188">
        <f>IF('Datos de Indicador'!R211="No dato","x",ROUND(IF('Datos de Indicador'!R211&gt;H$302,10,IF('Datos de Indicador'!R211&lt;$E$301,0,10-(H$302-'Datos de Indicador'!R211)/(H$302-H$301)*10)),1))</f>
        <v>5</v>
      </c>
      <c r="I208" s="188" t="str">
        <f>IF('Datos de Indicador'!S211="No dato","x",ROUND(IF('Datos de Indicador'!S211&gt;I$302,10,IF('Datos de Indicador'!S211&lt;$I$301,0,10-(I$302-'Datos de Indicador'!S211)/(I$302-I$301)*10)),1))</f>
        <v>x</v>
      </c>
      <c r="J208" s="189">
        <f t="shared" si="25"/>
        <v>6.9</v>
      </c>
      <c r="K208" s="188">
        <f>IF('Datos de Indicador'!T211="No dato","x",ROUND(IF('Datos de Indicador'!T211&gt;K$302,10,IF('Datos de Indicador'!T211&lt;$K$301,0,10-(K$302-'Datos de Indicador'!T211)/(K$302-K$301)*10)),1))</f>
        <v>5.2</v>
      </c>
      <c r="L208" s="188">
        <f>IF('Datos de Indicador'!U211="No dato","x",ROUND(IF('Datos de Indicador'!U211&gt;L$302,10,IF('Datos de Indicador'!U211&lt;$L$301,0,10-(L$302-'Datos de Indicador'!U211)/(L$302-L$301)*10)),1))</f>
        <v>8</v>
      </c>
      <c r="M208" s="189">
        <f t="shared" si="26"/>
        <v>6.8</v>
      </c>
      <c r="N208" s="189">
        <f>'Datos de Indicador'!AG211</f>
        <v>10</v>
      </c>
      <c r="O208" s="190">
        <f t="shared" si="27"/>
        <v>8</v>
      </c>
      <c r="P208" s="191">
        <f>IF('Datos de Indicador'!V211="No dato","x",IF('Datos de Indicador'!AY211="No dato","x", 'Datos de Indicador'!V211/'Datos de Indicador'!AY211))</f>
        <v>7.7007700770077006E-3</v>
      </c>
      <c r="Q208" s="188">
        <f t="shared" si="28"/>
        <v>5.0999999999999996</v>
      </c>
      <c r="R208" s="264">
        <f>IF('Datos de Indicador'!V211="No dato","x",ROUND(IF('Datos de Indicador'!V211&gt;R$302,10,IF('Datos de Indicador'!V211&lt;$R$301,0,10-(R$302-'Datos de Indicador'!V211)/(R$302-R$301)*10)),1))</f>
        <v>2.1</v>
      </c>
      <c r="S208" s="189">
        <f t="shared" si="29"/>
        <v>3.8</v>
      </c>
      <c r="T208" s="188">
        <f>IF('Datos de Indicador'!W211="No dato","x",ROUND(IF('Datos de Indicador'!W211&gt;T$302,10,IF('Datos de Indicador'!W211&lt;$T$301,0,10-(T$302-'Datos de Indicador'!W211)/(T$302-T$301)*10)),1))</f>
        <v>10</v>
      </c>
      <c r="U208" s="188">
        <f>IF('Datos de Indicador'!X211="No dato","x",ROUND(IF('Datos de Indicador'!X211&gt;U$302,10,IF('Datos de Indicador'!X211&lt;$U$301,0,10-(U$302-'Datos de Indicador'!X211)/(U$302-U$301)*10)),1))</f>
        <v>10</v>
      </c>
      <c r="V208" s="188">
        <f>IF('Datos de Indicador'!Y211="No dato","x",ROUND(IF('Datos de Indicador'!Y211&gt;V$302,10,IF('Datos de Indicador'!Y211&lt;$V$301,0,10-(V$302-'Datos de Indicador'!Y211)/(V$302-V$301)*10)),1))</f>
        <v>0.5</v>
      </c>
      <c r="W208" s="188">
        <f>IF('Datos de Indicador'!Z211="No dato","x",ROUND(IF('Datos de Indicador'!Z211&gt;W$302,10,IF('Datos de Indicador'!Z211&lt;$W$301,0,(W$302-'Datos de Indicador'!Z211)/(W$302-W$301)*10)),1))</f>
        <v>10</v>
      </c>
      <c r="X208" s="317">
        <f>IF('Datos de Indicador'!AA211="No dato","x",ROUND(IF('Datos de Indicador'!AA211&gt;X$302,10,IF('Datos de Indicador'!AA211&lt;$X$301,0,10-(X$302-'Datos de Indicador'!AA211)/(X$302-X$301)*10)),1))</f>
        <v>6</v>
      </c>
      <c r="Y208" s="296">
        <f t="shared" si="31"/>
        <v>7.3</v>
      </c>
      <c r="Z208" s="192">
        <f t="shared" si="30"/>
        <v>5.8</v>
      </c>
      <c r="AB208" s="250"/>
      <c r="AC208" s="95"/>
      <c r="AD208" s="95"/>
    </row>
    <row r="209" spans="1:30">
      <c r="A209" s="45" t="s">
        <v>31</v>
      </c>
      <c r="B209" s="46" t="s">
        <v>55</v>
      </c>
      <c r="C209" s="160">
        <v>1324</v>
      </c>
      <c r="D209" s="188">
        <f>IF('Datos de Indicador'!O212="No dato","x",ROUND(IF('Datos de Indicador'!O212&gt;D$302,0,IF('Datos de Indicador'!O212&lt;$D$301,10,(D$302-'Datos de Indicador'!O212)/(D$302-D$301)*10)),1))</f>
        <v>7.4</v>
      </c>
      <c r="E209" s="188">
        <f>IF('Datos de Indicador'!P212="No dato","x",ROUND(IF('Datos de Indicador'!P212&gt;E$302,10,IF('Datos de Indicador'!P212&lt;$E$301,0,10-(E$302-'Datos de Indicador'!P212)/(E$302-E$301)*10)),1))</f>
        <v>5.8</v>
      </c>
      <c r="F209" s="189">
        <f t="shared" si="24"/>
        <v>6.7</v>
      </c>
      <c r="G209" s="188">
        <f>IF('Datos de Indicador'!Q212="No dato","x",ROUND(IF('Datos de Indicador'!Q212&gt;G$302,0,IF('Datos de Indicador'!Q212&lt;$G$301,10,(G$302-'Datos de Indicador'!Q212)/(G$302-G$301)*10)),1))</f>
        <v>7.2</v>
      </c>
      <c r="H209" s="188">
        <f>IF('Datos de Indicador'!R212="No dato","x",ROUND(IF('Datos de Indicador'!R212&gt;H$302,10,IF('Datos de Indicador'!R212&lt;$E$301,0,10-(H$302-'Datos de Indicador'!R212)/(H$302-H$301)*10)),1))</f>
        <v>5.6</v>
      </c>
      <c r="I209" s="188" t="str">
        <f>IF('Datos de Indicador'!S212="No dato","x",ROUND(IF('Datos de Indicador'!S212&gt;I$302,10,IF('Datos de Indicador'!S212&lt;$I$301,0,10-(I$302-'Datos de Indicador'!S212)/(I$302-I$301)*10)),1))</f>
        <v>x</v>
      </c>
      <c r="J209" s="189">
        <f t="shared" si="25"/>
        <v>6.4</v>
      </c>
      <c r="K209" s="188">
        <f>IF('Datos de Indicador'!T212="No dato","x",ROUND(IF('Datos de Indicador'!T212&gt;K$302,10,IF('Datos de Indicador'!T212&lt;$K$301,0,10-(K$302-'Datos de Indicador'!T212)/(K$302-K$301)*10)),1))</f>
        <v>6.2</v>
      </c>
      <c r="L209" s="188">
        <f>IF('Datos de Indicador'!U212="No dato","x",ROUND(IF('Datos de Indicador'!U212&gt;L$302,10,IF('Datos de Indicador'!U212&lt;$L$301,0,10-(L$302-'Datos de Indicador'!U212)/(L$302-L$301)*10)),1))</f>
        <v>7.3</v>
      </c>
      <c r="M209" s="189">
        <f t="shared" si="26"/>
        <v>6.8</v>
      </c>
      <c r="N209" s="189">
        <f>'Datos de Indicador'!AG212</f>
        <v>4</v>
      </c>
      <c r="O209" s="190">
        <f t="shared" si="27"/>
        <v>6</v>
      </c>
      <c r="P209" s="191">
        <f>IF('Datos de Indicador'!V212="No dato","x",IF('Datos de Indicador'!AY212="No dato","x", 'Datos de Indicador'!V212/'Datos de Indicador'!AY212))</f>
        <v>6.3810391978122152E-3</v>
      </c>
      <c r="Q209" s="188">
        <f t="shared" si="28"/>
        <v>4.3</v>
      </c>
      <c r="R209" s="264">
        <f>IF('Datos de Indicador'!V212="No dato","x",ROUND(IF('Datos de Indicador'!V212&gt;R$302,10,IF('Datos de Indicador'!V212&lt;$R$301,0,10-(R$302-'Datos de Indicador'!V212)/(R$302-R$301)*10)),1))</f>
        <v>0.5</v>
      </c>
      <c r="S209" s="189">
        <f t="shared" si="29"/>
        <v>2.6</v>
      </c>
      <c r="T209" s="188">
        <f>IF('Datos de Indicador'!W212="No dato","x",ROUND(IF('Datos de Indicador'!W212&gt;T$302,10,IF('Datos de Indicador'!W212&lt;$T$301,0,10-(T$302-'Datos de Indicador'!W212)/(T$302-T$301)*10)),1))</f>
        <v>10</v>
      </c>
      <c r="U209" s="188">
        <f>IF('Datos de Indicador'!X212="No dato","x",ROUND(IF('Datos de Indicador'!X212&gt;U$302,10,IF('Datos de Indicador'!X212&lt;$U$301,0,10-(U$302-'Datos de Indicador'!X212)/(U$302-U$301)*10)),1))</f>
        <v>10</v>
      </c>
      <c r="V209" s="188">
        <f>IF('Datos de Indicador'!Y212="No dato","x",ROUND(IF('Datos de Indicador'!Y212&gt;V$302,10,IF('Datos de Indicador'!Y212&lt;$V$301,0,10-(V$302-'Datos de Indicador'!Y212)/(V$302-V$301)*10)),1))</f>
        <v>10</v>
      </c>
      <c r="W209" s="188">
        <f>IF('Datos de Indicador'!Z212="No dato","x",ROUND(IF('Datos de Indicador'!Z212&gt;W$302,10,IF('Datos de Indicador'!Z212&lt;$W$301,0,(W$302-'Datos de Indicador'!Z212)/(W$302-W$301)*10)),1))</f>
        <v>7.5</v>
      </c>
      <c r="X209" s="317">
        <f>IF('Datos de Indicador'!AA212="No dato","x",ROUND(IF('Datos de Indicador'!AA212&gt;X$302,10,IF('Datos de Indicador'!AA212&lt;$X$301,0,10-(X$302-'Datos de Indicador'!AA212)/(X$302-X$301)*10)),1))</f>
        <v>7</v>
      </c>
      <c r="Y209" s="296">
        <f t="shared" si="31"/>
        <v>8.9</v>
      </c>
      <c r="Z209" s="192">
        <f t="shared" si="30"/>
        <v>6.8</v>
      </c>
      <c r="AB209" s="250"/>
      <c r="AC209" s="95"/>
      <c r="AD209" s="95"/>
    </row>
    <row r="210" spans="1:30">
      <c r="A210" s="45" t="s">
        <v>31</v>
      </c>
      <c r="B210" s="46" t="s">
        <v>56</v>
      </c>
      <c r="C210" s="160">
        <v>1325</v>
      </c>
      <c r="D210" s="188">
        <f>IF('Datos de Indicador'!O213="No dato","x",ROUND(IF('Datos de Indicador'!O213&gt;D$302,0,IF('Datos de Indicador'!O213&lt;$D$301,10,(D$302-'Datos de Indicador'!O213)/(D$302-D$301)*10)),1))</f>
        <v>7.7</v>
      </c>
      <c r="E210" s="188">
        <f>IF('Datos de Indicador'!P213="No dato","x",ROUND(IF('Datos de Indicador'!P213&gt;E$302,10,IF('Datos de Indicador'!P213&lt;$E$301,0,10-(E$302-'Datos de Indicador'!P213)/(E$302-E$301)*10)),1))</f>
        <v>7.3</v>
      </c>
      <c r="F210" s="189">
        <f t="shared" si="24"/>
        <v>7.5</v>
      </c>
      <c r="G210" s="188">
        <f>IF('Datos de Indicador'!Q213="No dato","x",ROUND(IF('Datos de Indicador'!Q213&gt;G$302,0,IF('Datos de Indicador'!Q213&lt;$G$301,10,(G$302-'Datos de Indicador'!Q213)/(G$302-G$301)*10)),1))</f>
        <v>8.8000000000000007</v>
      </c>
      <c r="H210" s="188">
        <f>IF('Datos de Indicador'!R213="No dato","x",ROUND(IF('Datos de Indicador'!R213&gt;H$302,10,IF('Datos de Indicador'!R213&lt;$E$301,0,10-(H$302-'Datos de Indicador'!R213)/(H$302-H$301)*10)),1))</f>
        <v>5.6</v>
      </c>
      <c r="I210" s="188" t="str">
        <f>IF('Datos de Indicador'!S213="No dato","x",ROUND(IF('Datos de Indicador'!S213&gt;I$302,10,IF('Datos de Indicador'!S213&lt;$I$301,0,10-(I$302-'Datos de Indicador'!S213)/(I$302-I$301)*10)),1))</f>
        <v>x</v>
      </c>
      <c r="J210" s="189">
        <f t="shared" si="25"/>
        <v>7.2</v>
      </c>
      <c r="K210" s="188">
        <f>IF('Datos de Indicador'!T213="No dato","x",ROUND(IF('Datos de Indicador'!T213&gt;K$302,10,IF('Datos de Indicador'!T213&lt;$K$301,0,10-(K$302-'Datos de Indicador'!T213)/(K$302-K$301)*10)),1))</f>
        <v>6.7</v>
      </c>
      <c r="L210" s="188">
        <f>IF('Datos de Indicador'!U213="No dato","x",ROUND(IF('Datos de Indicador'!U213&gt;L$302,10,IF('Datos de Indicador'!U213&lt;$L$301,0,10-(L$302-'Datos de Indicador'!U213)/(L$302-L$301)*10)),1))</f>
        <v>7.9</v>
      </c>
      <c r="M210" s="189">
        <f t="shared" si="26"/>
        <v>7.3</v>
      </c>
      <c r="N210" s="189">
        <f>'Datos de Indicador'!AG213</f>
        <v>4</v>
      </c>
      <c r="O210" s="190">
        <f t="shared" si="27"/>
        <v>6.5</v>
      </c>
      <c r="P210" s="191">
        <f>IF('Datos de Indicador'!V213="No dato","x",IF('Datos de Indicador'!AY213="No dato","x", 'Datos de Indicador'!V213/'Datos de Indicador'!AY213))</f>
        <v>4.7155460906601766E-3</v>
      </c>
      <c r="Q210" s="188">
        <f t="shared" si="28"/>
        <v>3.1</v>
      </c>
      <c r="R210" s="264">
        <f>IF('Datos de Indicador'!V213="No dato","x",ROUND(IF('Datos de Indicador'!V213&gt;R$302,10,IF('Datos de Indicador'!V213&lt;$R$301,0,10-(R$302-'Datos de Indicador'!V213)/(R$302-R$301)*10)),1))</f>
        <v>0.8</v>
      </c>
      <c r="S210" s="189">
        <f t="shared" si="29"/>
        <v>2</v>
      </c>
      <c r="T210" s="188">
        <f>IF('Datos de Indicador'!W213="No dato","x",ROUND(IF('Datos de Indicador'!W213&gt;T$302,10,IF('Datos de Indicador'!W213&lt;$T$301,0,10-(T$302-'Datos de Indicador'!W213)/(T$302-T$301)*10)),1))</f>
        <v>6.8</v>
      </c>
      <c r="U210" s="188">
        <f>IF('Datos de Indicador'!X213="No dato","x",ROUND(IF('Datos de Indicador'!X213&gt;U$302,10,IF('Datos de Indicador'!X213&lt;$U$301,0,10-(U$302-'Datos de Indicador'!X213)/(U$302-U$301)*10)),1))</f>
        <v>10</v>
      </c>
      <c r="V210" s="188">
        <f>IF('Datos de Indicador'!Y213="No dato","x",ROUND(IF('Datos de Indicador'!Y213&gt;V$302,10,IF('Datos de Indicador'!Y213&lt;$V$301,0,10-(V$302-'Datos de Indicador'!Y213)/(V$302-V$301)*10)),1))</f>
        <v>2.8</v>
      </c>
      <c r="W210" s="188">
        <f>IF('Datos de Indicador'!Z213="No dato","x",ROUND(IF('Datos de Indicador'!Z213&gt;W$302,10,IF('Datos de Indicador'!Z213&lt;$W$301,0,(W$302-'Datos de Indicador'!Z213)/(W$302-W$301)*10)),1))</f>
        <v>7.5</v>
      </c>
      <c r="X210" s="317">
        <f>IF('Datos de Indicador'!AA213="No dato","x",ROUND(IF('Datos de Indicador'!AA213&gt;X$302,10,IF('Datos de Indicador'!AA213&lt;$X$301,0,10-(X$302-'Datos de Indicador'!AA213)/(X$302-X$301)*10)),1))</f>
        <v>4.5</v>
      </c>
      <c r="Y210" s="296">
        <f t="shared" si="31"/>
        <v>6.3</v>
      </c>
      <c r="Z210" s="192">
        <f t="shared" si="30"/>
        <v>4.5</v>
      </c>
      <c r="AB210" s="250"/>
      <c r="AC210" s="95"/>
      <c r="AD210" s="95"/>
    </row>
    <row r="211" spans="1:30">
      <c r="A211" s="45" t="s">
        <v>31</v>
      </c>
      <c r="B211" s="46" t="s">
        <v>57</v>
      </c>
      <c r="C211" s="160">
        <v>1326</v>
      </c>
      <c r="D211" s="188">
        <f>IF('Datos de Indicador'!O214="No dato","x",ROUND(IF('Datos de Indicador'!O214&gt;D$302,0,IF('Datos de Indicador'!O214&lt;$D$301,10,(D$302-'Datos de Indicador'!O214)/(D$302-D$301)*10)),1))</f>
        <v>7.2</v>
      </c>
      <c r="E211" s="188">
        <f>IF('Datos de Indicador'!P214="No dato","x",ROUND(IF('Datos de Indicador'!P214&gt;E$302,10,IF('Datos de Indicador'!P214&lt;$E$301,0,10-(E$302-'Datos de Indicador'!P214)/(E$302-E$301)*10)),1))</f>
        <v>10</v>
      </c>
      <c r="F211" s="189">
        <f t="shared" si="24"/>
        <v>9</v>
      </c>
      <c r="G211" s="188">
        <f>IF('Datos de Indicador'!Q214="No dato","x",ROUND(IF('Datos de Indicador'!Q214&gt;G$302,0,IF('Datos de Indicador'!Q214&lt;$G$301,10,(G$302-'Datos de Indicador'!Q214)/(G$302-G$301)*10)),1))</f>
        <v>7.5</v>
      </c>
      <c r="H211" s="188">
        <f>IF('Datos de Indicador'!R214="No dato","x",ROUND(IF('Datos de Indicador'!R214&gt;H$302,10,IF('Datos de Indicador'!R214&lt;$E$301,0,10-(H$302-'Datos de Indicador'!R214)/(H$302-H$301)*10)),1))</f>
        <v>4.9000000000000004</v>
      </c>
      <c r="I211" s="188" t="str">
        <f>IF('Datos de Indicador'!S214="No dato","x",ROUND(IF('Datos de Indicador'!S214&gt;I$302,10,IF('Datos de Indicador'!S214&lt;$I$301,0,10-(I$302-'Datos de Indicador'!S214)/(I$302-I$301)*10)),1))</f>
        <v>x</v>
      </c>
      <c r="J211" s="189">
        <f t="shared" si="25"/>
        <v>6.2</v>
      </c>
      <c r="K211" s="188">
        <f>IF('Datos de Indicador'!T214="No dato","x",ROUND(IF('Datos de Indicador'!T214&gt;K$302,10,IF('Datos de Indicador'!T214&lt;$K$301,0,10-(K$302-'Datos de Indicador'!T214)/(K$302-K$301)*10)),1))</f>
        <v>3.7</v>
      </c>
      <c r="L211" s="188">
        <f>IF('Datos de Indicador'!U214="No dato","x",ROUND(IF('Datos de Indicador'!U214&gt;L$302,10,IF('Datos de Indicador'!U214&lt;$L$301,0,10-(L$302-'Datos de Indicador'!U214)/(L$302-L$301)*10)),1))</f>
        <v>7.5</v>
      </c>
      <c r="M211" s="189">
        <f t="shared" si="26"/>
        <v>5.9</v>
      </c>
      <c r="N211" s="189">
        <f>'Datos de Indicador'!AG214</f>
        <v>4</v>
      </c>
      <c r="O211" s="190">
        <f t="shared" si="27"/>
        <v>6.3</v>
      </c>
      <c r="P211" s="191">
        <f>IF('Datos de Indicador'!V214="No dato","x",IF('Datos de Indicador'!AY214="No dato","x", 'Datos de Indicador'!V214/'Datos de Indicador'!AY214))</f>
        <v>1.5103338632750398E-2</v>
      </c>
      <c r="Q211" s="188">
        <f t="shared" si="28"/>
        <v>10</v>
      </c>
      <c r="R211" s="264">
        <f>IF('Datos de Indicador'!V214="No dato","x",ROUND(IF('Datos de Indicador'!V214&gt;R$302,10,IF('Datos de Indicador'!V214&lt;$R$301,0,10-(R$302-'Datos de Indicador'!V214)/(R$302-R$301)*10)),1))</f>
        <v>1.4</v>
      </c>
      <c r="S211" s="189">
        <f t="shared" si="29"/>
        <v>7.8</v>
      </c>
      <c r="T211" s="188">
        <f>IF('Datos de Indicador'!W214="No dato","x",ROUND(IF('Datos de Indicador'!W214&gt;T$302,10,IF('Datos de Indicador'!W214&lt;$T$301,0,10-(T$302-'Datos de Indicador'!W214)/(T$302-T$301)*10)),1))</f>
        <v>6.2</v>
      </c>
      <c r="U211" s="188">
        <f>IF('Datos de Indicador'!X214="No dato","x",ROUND(IF('Datos de Indicador'!X214&gt;U$302,10,IF('Datos de Indicador'!X214&lt;$U$301,0,10-(U$302-'Datos de Indicador'!X214)/(U$302-U$301)*10)),1))</f>
        <v>10</v>
      </c>
      <c r="V211" s="188">
        <f>IF('Datos de Indicador'!Y214="No dato","x",ROUND(IF('Datos de Indicador'!Y214&gt;V$302,10,IF('Datos de Indicador'!Y214&lt;$V$301,0,10-(V$302-'Datos de Indicador'!Y214)/(V$302-V$301)*10)),1))</f>
        <v>10</v>
      </c>
      <c r="W211" s="188">
        <f>IF('Datos de Indicador'!Z214="No dato","x",ROUND(IF('Datos de Indicador'!Z214&gt;W$302,10,IF('Datos de Indicador'!Z214&lt;$W$301,0,(W$302-'Datos de Indicador'!Z214)/(W$302-W$301)*10)),1))</f>
        <v>7.5</v>
      </c>
      <c r="X211" s="317">
        <f>IF('Datos de Indicador'!AA214="No dato","x",ROUND(IF('Datos de Indicador'!AA214&gt;X$302,10,IF('Datos de Indicador'!AA214&lt;$X$301,0,10-(X$302-'Datos de Indicador'!AA214)/(X$302-X$301)*10)),1))</f>
        <v>8.6</v>
      </c>
      <c r="Y211" s="296">
        <f t="shared" si="31"/>
        <v>8.5</v>
      </c>
      <c r="Z211" s="192">
        <f t="shared" si="30"/>
        <v>8.1999999999999993</v>
      </c>
      <c r="AB211" s="250"/>
      <c r="AC211" s="95"/>
      <c r="AD211" s="95"/>
    </row>
    <row r="212" spans="1:30">
      <c r="A212" s="45" t="s">
        <v>31</v>
      </c>
      <c r="B212" s="46" t="s">
        <v>58</v>
      </c>
      <c r="C212" s="160">
        <v>1327</v>
      </c>
      <c r="D212" s="188">
        <f>IF('Datos de Indicador'!O215="No dato","x",ROUND(IF('Datos de Indicador'!O215&gt;D$302,0,IF('Datos de Indicador'!O215&lt;$D$301,10,(D$302-'Datos de Indicador'!O215)/(D$302-D$301)*10)),1))</f>
        <v>7.7</v>
      </c>
      <c r="E212" s="188">
        <f>IF('Datos de Indicador'!P215="No dato","x",ROUND(IF('Datos de Indicador'!P215&gt;E$302,10,IF('Datos de Indicador'!P215&lt;$E$301,0,10-(E$302-'Datos de Indicador'!P215)/(E$302-E$301)*10)),1))</f>
        <v>10</v>
      </c>
      <c r="F212" s="189">
        <f t="shared" si="24"/>
        <v>9.1999999999999993</v>
      </c>
      <c r="G212" s="188">
        <f>IF('Datos de Indicador'!Q215="No dato","x",ROUND(IF('Datos de Indicador'!Q215&gt;G$302,0,IF('Datos de Indicador'!Q215&lt;$G$301,10,(G$302-'Datos de Indicador'!Q215)/(G$302-G$301)*10)),1))</f>
        <v>8.3000000000000007</v>
      </c>
      <c r="H212" s="188">
        <f>IF('Datos de Indicador'!R215="No dato","x",ROUND(IF('Datos de Indicador'!R215&gt;H$302,10,IF('Datos de Indicador'!R215&lt;$E$301,0,10-(H$302-'Datos de Indicador'!R215)/(H$302-H$301)*10)),1))</f>
        <v>5</v>
      </c>
      <c r="I212" s="188" t="str">
        <f>IF('Datos de Indicador'!S215="No dato","x",ROUND(IF('Datos de Indicador'!S215&gt;I$302,10,IF('Datos de Indicador'!S215&lt;$I$301,0,10-(I$302-'Datos de Indicador'!S215)/(I$302-I$301)*10)),1))</f>
        <v>x</v>
      </c>
      <c r="J212" s="189">
        <f t="shared" si="25"/>
        <v>6.7</v>
      </c>
      <c r="K212" s="188">
        <f>IF('Datos de Indicador'!T215="No dato","x",ROUND(IF('Datos de Indicador'!T215&gt;K$302,10,IF('Datos de Indicador'!T215&lt;$K$301,0,10-(K$302-'Datos de Indicador'!T215)/(K$302-K$301)*10)),1))</f>
        <v>6.5</v>
      </c>
      <c r="L212" s="188">
        <f>IF('Datos de Indicador'!U215="No dato","x",ROUND(IF('Datos de Indicador'!U215&gt;L$302,10,IF('Datos de Indicador'!U215&lt;$L$301,0,10-(L$302-'Datos de Indicador'!U215)/(L$302-L$301)*10)),1))</f>
        <v>8.5</v>
      </c>
      <c r="M212" s="189">
        <f t="shared" si="26"/>
        <v>7.6</v>
      </c>
      <c r="N212" s="189">
        <f>'Datos de Indicador'!AG215</f>
        <v>4</v>
      </c>
      <c r="O212" s="190">
        <f t="shared" si="27"/>
        <v>6.9</v>
      </c>
      <c r="P212" s="191">
        <f>IF('Datos de Indicador'!V215="No dato","x",IF('Datos de Indicador'!AY215="No dato","x", 'Datos de Indicador'!V215/'Datos de Indicador'!AY215))</f>
        <v>1.3910355486862442E-2</v>
      </c>
      <c r="Q212" s="188">
        <f t="shared" si="28"/>
        <v>9.3000000000000007</v>
      </c>
      <c r="R212" s="264">
        <f>IF('Datos de Indicador'!V215="No dato","x",ROUND(IF('Datos de Indicador'!V215&gt;R$302,10,IF('Datos de Indicador'!V215&lt;$R$301,0,10-(R$302-'Datos de Indicador'!V215)/(R$302-R$301)*10)),1))</f>
        <v>0.9</v>
      </c>
      <c r="S212" s="189">
        <f t="shared" si="29"/>
        <v>6.8</v>
      </c>
      <c r="T212" s="188">
        <f>IF('Datos de Indicador'!W215="No dato","x",ROUND(IF('Datos de Indicador'!W215&gt;T$302,10,IF('Datos de Indicador'!W215&lt;$T$301,0,10-(T$302-'Datos de Indicador'!W215)/(T$302-T$301)*10)),1))</f>
        <v>7.7</v>
      </c>
      <c r="U212" s="188">
        <f>IF('Datos de Indicador'!X215="No dato","x",ROUND(IF('Datos de Indicador'!X215&gt;U$302,10,IF('Datos de Indicador'!X215&lt;$U$301,0,10-(U$302-'Datos de Indicador'!X215)/(U$302-U$301)*10)),1))</f>
        <v>10</v>
      </c>
      <c r="V212" s="188">
        <f>IF('Datos de Indicador'!Y215="No dato","x",ROUND(IF('Datos de Indicador'!Y215&gt;V$302,10,IF('Datos de Indicador'!Y215&lt;$V$301,0,10-(V$302-'Datos de Indicador'!Y215)/(V$302-V$301)*10)),1))</f>
        <v>3.6</v>
      </c>
      <c r="W212" s="188">
        <f>IF('Datos de Indicador'!Z215="No dato","x",ROUND(IF('Datos de Indicador'!Z215&gt;W$302,10,IF('Datos de Indicador'!Z215&lt;$W$301,0,(W$302-'Datos de Indicador'!Z215)/(W$302-W$301)*10)),1))</f>
        <v>10</v>
      </c>
      <c r="X212" s="317">
        <f>IF('Datos de Indicador'!AA215="No dato","x",ROUND(IF('Datos de Indicador'!AA215&gt;X$302,10,IF('Datos de Indicador'!AA215&lt;$X$301,0,10-(X$302-'Datos de Indicador'!AA215)/(X$302-X$301)*10)),1))</f>
        <v>8.5</v>
      </c>
      <c r="Y212" s="296">
        <f t="shared" si="31"/>
        <v>8</v>
      </c>
      <c r="Z212" s="192">
        <f t="shared" si="30"/>
        <v>7.4</v>
      </c>
      <c r="AB212" s="250"/>
      <c r="AC212" s="95"/>
      <c r="AD212" s="95"/>
    </row>
    <row r="213" spans="1:30">
      <c r="A213" s="45" t="s">
        <v>31</v>
      </c>
      <c r="B213" s="46" t="s">
        <v>59</v>
      </c>
      <c r="C213" s="160">
        <v>1328</v>
      </c>
      <c r="D213" s="188">
        <f>IF('Datos de Indicador'!O216="No dato","x",ROUND(IF('Datos de Indicador'!O216&gt;D$302,0,IF('Datos de Indicador'!O216&lt;$D$301,10,(D$302-'Datos de Indicador'!O216)/(D$302-D$301)*10)),1))</f>
        <v>7.5</v>
      </c>
      <c r="E213" s="188">
        <f>IF('Datos de Indicador'!P216="No dato","x",ROUND(IF('Datos de Indicador'!P216&gt;E$302,10,IF('Datos de Indicador'!P216&lt;$E$301,0,10-(E$302-'Datos de Indicador'!P216)/(E$302-E$301)*10)),1))</f>
        <v>8.8000000000000007</v>
      </c>
      <c r="F213" s="189">
        <f t="shared" si="24"/>
        <v>8.1999999999999993</v>
      </c>
      <c r="G213" s="188">
        <f>IF('Datos de Indicador'!Q216="No dato","x",ROUND(IF('Datos de Indicador'!Q216&gt;G$302,0,IF('Datos de Indicador'!Q216&lt;$G$301,10,(G$302-'Datos de Indicador'!Q216)/(G$302-G$301)*10)),1))</f>
        <v>9.5</v>
      </c>
      <c r="H213" s="188">
        <f>IF('Datos de Indicador'!R216="No dato","x",ROUND(IF('Datos de Indicador'!R216&gt;H$302,10,IF('Datos de Indicador'!R216&lt;$E$301,0,10-(H$302-'Datos de Indicador'!R216)/(H$302-H$301)*10)),1))</f>
        <v>5.2</v>
      </c>
      <c r="I213" s="188" t="str">
        <f>IF('Datos de Indicador'!S216="No dato","x",ROUND(IF('Datos de Indicador'!S216&gt;I$302,10,IF('Datos de Indicador'!S216&lt;$I$301,0,10-(I$302-'Datos de Indicador'!S216)/(I$302-I$301)*10)),1))</f>
        <v>x</v>
      </c>
      <c r="J213" s="189">
        <f t="shared" si="25"/>
        <v>7.4</v>
      </c>
      <c r="K213" s="188">
        <f>IF('Datos de Indicador'!T216="No dato","x",ROUND(IF('Datos de Indicador'!T216&gt;K$302,10,IF('Datos de Indicador'!T216&lt;$K$301,0,10-(K$302-'Datos de Indicador'!T216)/(K$302-K$301)*10)),1))</f>
        <v>7.5</v>
      </c>
      <c r="L213" s="188">
        <f>IF('Datos de Indicador'!U216="No dato","x",ROUND(IF('Datos de Indicador'!U216&gt;L$302,10,IF('Datos de Indicador'!U216&lt;$L$301,0,10-(L$302-'Datos de Indicador'!U216)/(L$302-L$301)*10)),1))</f>
        <v>7.8</v>
      </c>
      <c r="M213" s="189">
        <f t="shared" si="26"/>
        <v>7.7</v>
      </c>
      <c r="N213" s="189">
        <f>'Datos de Indicador'!AG216</f>
        <v>4</v>
      </c>
      <c r="O213" s="190">
        <f t="shared" si="27"/>
        <v>6.8</v>
      </c>
      <c r="P213" s="191">
        <f>IF('Datos de Indicador'!V216="No dato","x",IF('Datos de Indicador'!AY216="No dato","x", 'Datos de Indicador'!V216/'Datos de Indicador'!AY216))</f>
        <v>6.7272115708039018E-4</v>
      </c>
      <c r="Q213" s="188">
        <f t="shared" si="28"/>
        <v>0.4</v>
      </c>
      <c r="R213" s="264">
        <f>IF('Datos de Indicador'!V216="No dato","x",ROUND(IF('Datos de Indicador'!V216&gt;R$302,10,IF('Datos de Indicador'!V216&lt;$R$301,0,10-(R$302-'Datos de Indicador'!V216)/(R$302-R$301)*10)),1))</f>
        <v>0.1</v>
      </c>
      <c r="S213" s="189">
        <f t="shared" si="29"/>
        <v>0.3</v>
      </c>
      <c r="T213" s="188">
        <f>IF('Datos de Indicador'!W216="No dato","x",ROUND(IF('Datos de Indicador'!W216&gt;T$302,10,IF('Datos de Indicador'!W216&lt;$T$301,0,10-(T$302-'Datos de Indicador'!W216)/(T$302-T$301)*10)),1))</f>
        <v>2.2999999999999998</v>
      </c>
      <c r="U213" s="188">
        <f>IF('Datos de Indicador'!X216="No dato","x",ROUND(IF('Datos de Indicador'!X216&gt;U$302,10,IF('Datos de Indicador'!X216&lt;$U$301,0,10-(U$302-'Datos de Indicador'!X216)/(U$302-U$301)*10)),1))</f>
        <v>10</v>
      </c>
      <c r="V213" s="188">
        <f>IF('Datos de Indicador'!Y216="No dato","x",ROUND(IF('Datos de Indicador'!Y216&gt;V$302,10,IF('Datos de Indicador'!Y216&lt;$V$301,0,10-(V$302-'Datos de Indicador'!Y216)/(V$302-V$301)*10)),1))</f>
        <v>0.3</v>
      </c>
      <c r="W213" s="188">
        <f>IF('Datos de Indicador'!Z216="No dato","x",ROUND(IF('Datos de Indicador'!Z216&gt;W$302,10,IF('Datos de Indicador'!Z216&lt;$W$301,0,(W$302-'Datos de Indicador'!Z216)/(W$302-W$301)*10)),1))</f>
        <v>10</v>
      </c>
      <c r="X213" s="317">
        <f>IF('Datos de Indicador'!AA216="No dato","x",ROUND(IF('Datos de Indicador'!AA216&gt;X$302,10,IF('Datos de Indicador'!AA216&lt;$X$301,0,10-(X$302-'Datos de Indicador'!AA216)/(X$302-X$301)*10)),1))</f>
        <v>3.9</v>
      </c>
      <c r="Y213" s="296">
        <f t="shared" si="31"/>
        <v>5.3</v>
      </c>
      <c r="Z213" s="192">
        <f t="shared" si="30"/>
        <v>3.2</v>
      </c>
      <c r="AB213" s="250"/>
      <c r="AC213" s="95"/>
      <c r="AD213" s="95"/>
    </row>
    <row r="214" spans="1:30">
      <c r="A214" s="48" t="s">
        <v>280</v>
      </c>
      <c r="B214" s="46" t="s">
        <v>280</v>
      </c>
      <c r="C214" s="160">
        <v>1401</v>
      </c>
      <c r="D214" s="188">
        <f>IF('Datos de Indicador'!O217="No dato","x",ROUND(IF('Datos de Indicador'!O217&gt;D$302,0,IF('Datos de Indicador'!O217&lt;$D$301,10,(D$302-'Datos de Indicador'!O217)/(D$302-D$301)*10)),1))</f>
        <v>5.5</v>
      </c>
      <c r="E214" s="188">
        <f>IF('Datos de Indicador'!P217="No dato","x",ROUND(IF('Datos de Indicador'!P217&gt;E$302,10,IF('Datos de Indicador'!P217&lt;$E$301,0,10-(E$302-'Datos de Indicador'!P217)/(E$302-E$301)*10)),1))</f>
        <v>5.3</v>
      </c>
      <c r="F214" s="189">
        <f t="shared" si="24"/>
        <v>5.4</v>
      </c>
      <c r="G214" s="188">
        <f>IF('Datos de Indicador'!Q217="No dato","x",ROUND(IF('Datos de Indicador'!Q217&gt;G$302,0,IF('Datos de Indicador'!Q217&lt;$G$301,10,(G$302-'Datos de Indicador'!Q217)/(G$302-G$301)*10)),1))</f>
        <v>2.8</v>
      </c>
      <c r="H214" s="188">
        <f>IF('Datos de Indicador'!R217="No dato","x",ROUND(IF('Datos de Indicador'!R217&gt;H$302,10,IF('Datos de Indicador'!R217&lt;$E$301,0,10-(H$302-'Datos de Indicador'!R217)/(H$302-H$301)*10)),1))</f>
        <v>7.6</v>
      </c>
      <c r="I214" s="188">
        <f>IF('Datos de Indicador'!S217="No dato","x",ROUND(IF('Datos de Indicador'!S217&gt;I$302,10,IF('Datos de Indicador'!S217&lt;$I$301,0,10-(I$302-'Datos de Indicador'!S217)/(I$302-I$301)*10)),1))</f>
        <v>5.5</v>
      </c>
      <c r="J214" s="189">
        <f t="shared" si="25"/>
        <v>5.3</v>
      </c>
      <c r="K214" s="188">
        <f>IF('Datos de Indicador'!T217="No dato","x",ROUND(IF('Datos de Indicador'!T217&gt;K$302,10,IF('Datos de Indicador'!T217&lt;$K$301,0,10-(K$302-'Datos de Indicador'!T217)/(K$302-K$301)*10)),1))</f>
        <v>2.5</v>
      </c>
      <c r="L214" s="188">
        <f>IF('Datos de Indicador'!U217="No dato","x",ROUND(IF('Datos de Indicador'!U217&gt;L$302,10,IF('Datos de Indicador'!U217&lt;$L$301,0,10-(L$302-'Datos de Indicador'!U217)/(L$302-L$301)*10)),1))</f>
        <v>7.1</v>
      </c>
      <c r="M214" s="189">
        <f t="shared" si="26"/>
        <v>5.2</v>
      </c>
      <c r="N214" s="189">
        <f>'Datos de Indicador'!AG217</f>
        <v>10</v>
      </c>
      <c r="O214" s="190">
        <f t="shared" si="27"/>
        <v>6.5</v>
      </c>
      <c r="P214" s="191">
        <f>IF('Datos de Indicador'!V217="No dato","x",IF('Datos de Indicador'!AY217="No dato","x", 'Datos de Indicador'!V217/'Datos de Indicador'!AY217))</f>
        <v>1.4915560668940297E-2</v>
      </c>
      <c r="Q214" s="188">
        <f t="shared" si="28"/>
        <v>9.9</v>
      </c>
      <c r="R214" s="264">
        <f>IF('Datos de Indicador'!V217="No dato","x",ROUND(IF('Datos de Indicador'!V217&gt;R$302,10,IF('Datos de Indicador'!V217&lt;$R$301,0,10-(R$302-'Datos de Indicador'!V217)/(R$302-R$301)*10)),1))</f>
        <v>9.1</v>
      </c>
      <c r="S214" s="189">
        <f t="shared" si="29"/>
        <v>9.6</v>
      </c>
      <c r="T214" s="188">
        <f>IF('Datos de Indicador'!W217="No dato","x",ROUND(IF('Datos de Indicador'!W217&gt;T$302,10,IF('Datos de Indicador'!W217&lt;$T$301,0,10-(T$302-'Datos de Indicador'!W217)/(T$302-T$301)*10)),1))</f>
        <v>4.2</v>
      </c>
      <c r="U214" s="188">
        <f>IF('Datos de Indicador'!X217="No dato","x",ROUND(IF('Datos de Indicador'!X217&gt;U$302,10,IF('Datos de Indicador'!X217&lt;$U$301,0,10-(U$302-'Datos de Indicador'!X217)/(U$302-U$301)*10)),1))</f>
        <v>7.2</v>
      </c>
      <c r="V214" s="188">
        <f>IF('Datos de Indicador'!Y217="No dato","x",ROUND(IF('Datos de Indicador'!Y217&gt;V$302,10,IF('Datos de Indicador'!Y217&lt;$V$301,0,10-(V$302-'Datos de Indicador'!Y217)/(V$302-V$301)*10)),1))</f>
        <v>0.9</v>
      </c>
      <c r="W214" s="188">
        <f>IF('Datos de Indicador'!Z217="No dato","x",ROUND(IF('Datos de Indicador'!Z217&gt;W$302,10,IF('Datos de Indicador'!Z217&lt;$W$301,0,(W$302-'Datos de Indicador'!Z217)/(W$302-W$301)*10)),1))</f>
        <v>0</v>
      </c>
      <c r="X214" s="317">
        <f>IF('Datos de Indicador'!AA217="No dato","x",ROUND(IF('Datos de Indicador'!AA217&gt;X$302,10,IF('Datos de Indicador'!AA217&lt;$X$301,0,10-(X$302-'Datos de Indicador'!AA217)/(X$302-X$301)*10)),1))</f>
        <v>10</v>
      </c>
      <c r="Y214" s="296">
        <f t="shared" si="31"/>
        <v>4.5</v>
      </c>
      <c r="Z214" s="192">
        <f t="shared" si="30"/>
        <v>8</v>
      </c>
      <c r="AB214" s="250"/>
      <c r="AC214" s="95"/>
      <c r="AD214" s="95"/>
    </row>
    <row r="215" spans="1:30">
      <c r="A215" s="48" t="s">
        <v>280</v>
      </c>
      <c r="B215" s="46" t="s">
        <v>281</v>
      </c>
      <c r="C215" s="160">
        <v>1402</v>
      </c>
      <c r="D215" s="188">
        <f>IF('Datos de Indicador'!O218="No dato","x",ROUND(IF('Datos de Indicador'!O218&gt;D$302,0,IF('Datos de Indicador'!O218&lt;$D$301,10,(D$302-'Datos de Indicador'!O218)/(D$302-D$301)*10)),1))</f>
        <v>8.3000000000000007</v>
      </c>
      <c r="E215" s="188">
        <f>IF('Datos de Indicador'!P218="No dato","x",ROUND(IF('Datos de Indicador'!P218&gt;E$302,10,IF('Datos de Indicador'!P218&lt;$E$301,0,10-(E$302-'Datos de Indicador'!P218)/(E$302-E$301)*10)),1))</f>
        <v>8.9</v>
      </c>
      <c r="F215" s="189">
        <f t="shared" si="24"/>
        <v>8.6</v>
      </c>
      <c r="G215" s="188">
        <f>IF('Datos de Indicador'!Q218="No dato","x",ROUND(IF('Datos de Indicador'!Q218&gt;G$302,0,IF('Datos de Indicador'!Q218&lt;$G$301,10,(G$302-'Datos de Indicador'!Q218)/(G$302-G$301)*10)),1))</f>
        <v>8.8000000000000007</v>
      </c>
      <c r="H215" s="188">
        <f>IF('Datos de Indicador'!R218="No dato","x",ROUND(IF('Datos de Indicador'!R218&gt;H$302,10,IF('Datos de Indicador'!R218&lt;$E$301,0,10-(H$302-'Datos de Indicador'!R218)/(H$302-H$301)*10)),1))</f>
        <v>7.2</v>
      </c>
      <c r="I215" s="188">
        <f>IF('Datos de Indicador'!S218="No dato","x",ROUND(IF('Datos de Indicador'!S218&gt;I$302,10,IF('Datos de Indicador'!S218&lt;$I$301,0,10-(I$302-'Datos de Indicador'!S218)/(I$302-I$301)*10)),1))</f>
        <v>10</v>
      </c>
      <c r="J215" s="189">
        <f t="shared" si="25"/>
        <v>8.6999999999999993</v>
      </c>
      <c r="K215" s="188">
        <f>IF('Datos de Indicador'!T218="No dato","x",ROUND(IF('Datos de Indicador'!T218&gt;K$302,10,IF('Datos de Indicador'!T218&lt;$K$301,0,10-(K$302-'Datos de Indicador'!T218)/(K$302-K$301)*10)),1))</f>
        <v>6.6</v>
      </c>
      <c r="L215" s="188">
        <f>IF('Datos de Indicador'!U218="No dato","x",ROUND(IF('Datos de Indicador'!U218&gt;L$302,10,IF('Datos de Indicador'!U218&lt;$L$301,0,10-(L$302-'Datos de Indicador'!U218)/(L$302-L$301)*10)),1))</f>
        <v>7.9</v>
      </c>
      <c r="M215" s="189">
        <f t="shared" si="26"/>
        <v>7.3</v>
      </c>
      <c r="N215" s="189">
        <f>'Datos de Indicador'!AG218</f>
        <v>6</v>
      </c>
      <c r="O215" s="190">
        <f t="shared" si="27"/>
        <v>7.7</v>
      </c>
      <c r="P215" s="191">
        <f>IF('Datos de Indicador'!V218="No dato","x",IF('Datos de Indicador'!AY218="No dato","x", 'Datos de Indicador'!V218/'Datos de Indicador'!AY218))</f>
        <v>2.3961661341853034E-3</v>
      </c>
      <c r="Q215" s="188">
        <f t="shared" si="28"/>
        <v>1.6</v>
      </c>
      <c r="R215" s="264">
        <f>IF('Datos de Indicador'!V218="No dato","x",ROUND(IF('Datos de Indicador'!V218&gt;R$302,10,IF('Datos de Indicador'!V218&lt;$R$301,0,10-(R$302-'Datos de Indicador'!V218)/(R$302-R$301)*10)),1))</f>
        <v>1</v>
      </c>
      <c r="S215" s="189">
        <f t="shared" si="29"/>
        <v>1.3</v>
      </c>
      <c r="T215" s="188">
        <f>IF('Datos de Indicador'!W218="No dato","x",ROUND(IF('Datos de Indicador'!W218&gt;T$302,10,IF('Datos de Indicador'!W218&lt;$T$301,0,10-(T$302-'Datos de Indicador'!W218)/(T$302-T$301)*10)),1))</f>
        <v>7.2</v>
      </c>
      <c r="U215" s="188">
        <f>IF('Datos de Indicador'!X218="No dato","x",ROUND(IF('Datos de Indicador'!X218&gt;U$302,10,IF('Datos de Indicador'!X218&lt;$U$301,0,10-(U$302-'Datos de Indicador'!X218)/(U$302-U$301)*10)),1))</f>
        <v>10</v>
      </c>
      <c r="V215" s="188">
        <f>IF('Datos de Indicador'!Y218="No dato","x",ROUND(IF('Datos de Indicador'!Y218&gt;V$302,10,IF('Datos de Indicador'!Y218&lt;$V$301,0,10-(V$302-'Datos de Indicador'!Y218)/(V$302-V$301)*10)),1))</f>
        <v>2.2999999999999998</v>
      </c>
      <c r="W215" s="188">
        <f>IF('Datos de Indicador'!Z218="No dato","x",ROUND(IF('Datos de Indicador'!Z218&gt;W$302,10,IF('Datos de Indicador'!Z218&lt;$W$301,0,(W$302-'Datos de Indicador'!Z218)/(W$302-W$301)*10)),1))</f>
        <v>10</v>
      </c>
      <c r="X215" s="317">
        <f>IF('Datos de Indicador'!AA218="No dato","x",ROUND(IF('Datos de Indicador'!AA218&gt;X$302,10,IF('Datos de Indicador'!AA218&lt;$X$301,0,10-(X$302-'Datos de Indicador'!AA218)/(X$302-X$301)*10)),1))</f>
        <v>3.4</v>
      </c>
      <c r="Y215" s="296">
        <f t="shared" si="31"/>
        <v>6.6</v>
      </c>
      <c r="Z215" s="192">
        <f t="shared" si="30"/>
        <v>4.5</v>
      </c>
      <c r="AB215" s="250"/>
      <c r="AC215" s="95"/>
      <c r="AD215" s="95"/>
    </row>
    <row r="216" spans="1:30">
      <c r="A216" s="48" t="s">
        <v>280</v>
      </c>
      <c r="B216" s="46" t="s">
        <v>164</v>
      </c>
      <c r="C216" s="160">
        <v>1403</v>
      </c>
      <c r="D216" s="188">
        <f>IF('Datos de Indicador'!O219="No dato","x",ROUND(IF('Datos de Indicador'!O219&gt;D$302,0,IF('Datos de Indicador'!O219&lt;$D$301,10,(D$302-'Datos de Indicador'!O219)/(D$302-D$301)*10)),1))</f>
        <v>7.2</v>
      </c>
      <c r="E216" s="188">
        <f>IF('Datos de Indicador'!P219="No dato","x",ROUND(IF('Datos de Indicador'!P219&gt;E$302,10,IF('Datos de Indicador'!P219&lt;$E$301,0,10-(E$302-'Datos de Indicador'!P219)/(E$302-E$301)*10)),1))</f>
        <v>7.3</v>
      </c>
      <c r="F216" s="189">
        <f t="shared" si="24"/>
        <v>7.3</v>
      </c>
      <c r="G216" s="188">
        <f>IF('Datos de Indicador'!Q219="No dato","x",ROUND(IF('Datos de Indicador'!Q219&gt;G$302,0,IF('Datos de Indicador'!Q219&lt;$G$301,10,(G$302-'Datos de Indicador'!Q219)/(G$302-G$301)*10)),1))</f>
        <v>7.3</v>
      </c>
      <c r="H216" s="188">
        <f>IF('Datos de Indicador'!R219="No dato","x",ROUND(IF('Datos de Indicador'!R219&gt;H$302,10,IF('Datos de Indicador'!R219&lt;$E$301,0,10-(H$302-'Datos de Indicador'!R219)/(H$302-H$301)*10)),1))</f>
        <v>7.1</v>
      </c>
      <c r="I216" s="188" t="str">
        <f>IF('Datos de Indicador'!S219="No dato","x",ROUND(IF('Datos de Indicador'!S219&gt;I$302,10,IF('Datos de Indicador'!S219&lt;$I$301,0,10-(I$302-'Datos de Indicador'!S219)/(I$302-I$301)*10)),1))</f>
        <v>x</v>
      </c>
      <c r="J216" s="189">
        <f t="shared" si="25"/>
        <v>7.2</v>
      </c>
      <c r="K216" s="188">
        <f>IF('Datos de Indicador'!T219="No dato","x",ROUND(IF('Datos de Indicador'!T219&gt;K$302,10,IF('Datos de Indicador'!T219&lt;$K$301,0,10-(K$302-'Datos de Indicador'!T219)/(K$302-K$301)*10)),1))</f>
        <v>3.7</v>
      </c>
      <c r="L216" s="188">
        <f>IF('Datos de Indicador'!U219="No dato","x",ROUND(IF('Datos de Indicador'!U219&gt;L$302,10,IF('Datos de Indicador'!U219&lt;$L$301,0,10-(L$302-'Datos de Indicador'!U219)/(L$302-L$301)*10)),1))</f>
        <v>7.1</v>
      </c>
      <c r="M216" s="189">
        <f t="shared" si="26"/>
        <v>5.7</v>
      </c>
      <c r="N216" s="189">
        <f>'Datos de Indicador'!AG219</f>
        <v>10</v>
      </c>
      <c r="O216" s="190">
        <f t="shared" si="27"/>
        <v>7.6</v>
      </c>
      <c r="P216" s="191">
        <f>IF('Datos de Indicador'!V219="No dato","x",IF('Datos de Indicador'!AY219="No dato","x", 'Datos de Indicador'!V219/'Datos de Indicador'!AY219))</f>
        <v>5.8008982035928141E-3</v>
      </c>
      <c r="Q216" s="188">
        <f t="shared" si="28"/>
        <v>3.9</v>
      </c>
      <c r="R216" s="264">
        <f>IF('Datos de Indicador'!V219="No dato","x",ROUND(IF('Datos de Indicador'!V219&gt;R$302,10,IF('Datos de Indicador'!V219&lt;$R$301,0,10-(R$302-'Datos de Indicador'!V219)/(R$302-R$301)*10)),1))</f>
        <v>0.8</v>
      </c>
      <c r="S216" s="189">
        <f t="shared" si="29"/>
        <v>2.5</v>
      </c>
      <c r="T216" s="188">
        <f>IF('Datos de Indicador'!W219="No dato","x",ROUND(IF('Datos de Indicador'!W219&gt;T$302,10,IF('Datos de Indicador'!W219&lt;$T$301,0,10-(T$302-'Datos de Indicador'!W219)/(T$302-T$301)*10)),1))</f>
        <v>4.3</v>
      </c>
      <c r="U216" s="188">
        <f>IF('Datos de Indicador'!X219="No dato","x",ROUND(IF('Datos de Indicador'!X219&gt;U$302,10,IF('Datos de Indicador'!X219&lt;$U$301,0,10-(U$302-'Datos de Indicador'!X219)/(U$302-U$301)*10)),1))</f>
        <v>9.3000000000000007</v>
      </c>
      <c r="V216" s="188">
        <f>IF('Datos de Indicador'!Y219="No dato","x",ROUND(IF('Datos de Indicador'!Y219&gt;V$302,10,IF('Datos de Indicador'!Y219&lt;$V$301,0,10-(V$302-'Datos de Indicador'!Y219)/(V$302-V$301)*10)),1))</f>
        <v>1</v>
      </c>
      <c r="W216" s="188">
        <f>IF('Datos de Indicador'!Z219="No dato","x",ROUND(IF('Datos de Indicador'!Z219&gt;W$302,10,IF('Datos de Indicador'!Z219&lt;$W$301,0,(W$302-'Datos de Indicador'!Z219)/(W$302-W$301)*10)),1))</f>
        <v>5</v>
      </c>
      <c r="X216" s="317">
        <f>IF('Datos de Indicador'!AA219="No dato","x",ROUND(IF('Datos de Indicador'!AA219&gt;X$302,10,IF('Datos de Indicador'!AA219&lt;$X$301,0,10-(X$302-'Datos de Indicador'!AA219)/(X$302-X$301)*10)),1))</f>
        <v>10</v>
      </c>
      <c r="Y216" s="296">
        <f t="shared" si="31"/>
        <v>5.9</v>
      </c>
      <c r="Z216" s="192">
        <f t="shared" si="30"/>
        <v>4.4000000000000004</v>
      </c>
      <c r="AB216" s="250"/>
      <c r="AC216" s="95"/>
      <c r="AD216" s="95"/>
    </row>
    <row r="217" spans="1:30">
      <c r="A217" s="48" t="s">
        <v>280</v>
      </c>
      <c r="B217" s="46" t="s">
        <v>282</v>
      </c>
      <c r="C217" s="160">
        <v>1404</v>
      </c>
      <c r="D217" s="188">
        <f>IF('Datos de Indicador'!O220="No dato","x",ROUND(IF('Datos de Indicador'!O220&gt;D$302,0,IF('Datos de Indicador'!O220&lt;$D$301,10,(D$302-'Datos de Indicador'!O220)/(D$302-D$301)*10)),1))</f>
        <v>10</v>
      </c>
      <c r="E217" s="188">
        <f>IF('Datos de Indicador'!P220="No dato","x",ROUND(IF('Datos de Indicador'!P220&gt;E$302,10,IF('Datos de Indicador'!P220&lt;$E$301,0,10-(E$302-'Datos de Indicador'!P220)/(E$302-E$301)*10)),1))</f>
        <v>8</v>
      </c>
      <c r="F217" s="189">
        <f t="shared" si="24"/>
        <v>9.3000000000000007</v>
      </c>
      <c r="G217" s="188">
        <f>IF('Datos de Indicador'!Q220="No dato","x",ROUND(IF('Datos de Indicador'!Q220&gt;G$302,0,IF('Datos de Indicador'!Q220&lt;$G$301,10,(G$302-'Datos de Indicador'!Q220)/(G$302-G$301)*10)),1))</f>
        <v>9.3000000000000007</v>
      </c>
      <c r="H217" s="188">
        <f>IF('Datos de Indicador'!R220="No dato","x",ROUND(IF('Datos de Indicador'!R220&gt;H$302,10,IF('Datos de Indicador'!R220&lt;$E$301,0,10-(H$302-'Datos de Indicador'!R220)/(H$302-H$301)*10)),1))</f>
        <v>7</v>
      </c>
      <c r="I217" s="188" t="str">
        <f>IF('Datos de Indicador'!S220="No dato","x",ROUND(IF('Datos de Indicador'!S220&gt;I$302,10,IF('Datos de Indicador'!S220&lt;$I$301,0,10-(I$302-'Datos de Indicador'!S220)/(I$302-I$301)*10)),1))</f>
        <v>x</v>
      </c>
      <c r="J217" s="189">
        <f t="shared" si="25"/>
        <v>8.1999999999999993</v>
      </c>
      <c r="K217" s="188">
        <f>IF('Datos de Indicador'!T220="No dato","x",ROUND(IF('Datos de Indicador'!T220&gt;K$302,10,IF('Datos de Indicador'!T220&lt;$K$301,0,10-(K$302-'Datos de Indicador'!T220)/(K$302-K$301)*10)),1))</f>
        <v>6.7</v>
      </c>
      <c r="L217" s="188">
        <f>IF('Datos de Indicador'!U220="No dato","x",ROUND(IF('Datos de Indicador'!U220&gt;L$302,10,IF('Datos de Indicador'!U220&lt;$L$301,0,10-(L$302-'Datos de Indicador'!U220)/(L$302-L$301)*10)),1))</f>
        <v>7.8</v>
      </c>
      <c r="M217" s="189">
        <f t="shared" si="26"/>
        <v>7.3</v>
      </c>
      <c r="N217" s="189">
        <f>'Datos de Indicador'!AG220</f>
        <v>6</v>
      </c>
      <c r="O217" s="190">
        <f t="shared" si="27"/>
        <v>7.7</v>
      </c>
      <c r="P217" s="191">
        <f>IF('Datos de Indicador'!V220="No dato","x",IF('Datos de Indicador'!AY220="No dato","x", 'Datos de Indicador'!V220/'Datos de Indicador'!AY220))</f>
        <v>3.6231884057971015E-3</v>
      </c>
      <c r="Q217" s="188">
        <f t="shared" si="28"/>
        <v>2.4</v>
      </c>
      <c r="R217" s="264">
        <f>IF('Datos de Indicador'!V220="No dato","x",ROUND(IF('Datos de Indicador'!V220&gt;R$302,10,IF('Datos de Indicador'!V220&lt;$R$301,0,10-(R$302-'Datos de Indicador'!V220)/(R$302-R$301)*10)),1))</f>
        <v>0.4</v>
      </c>
      <c r="S217" s="189">
        <f t="shared" si="29"/>
        <v>1.5</v>
      </c>
      <c r="T217" s="188">
        <f>IF('Datos de Indicador'!W220="No dato","x",ROUND(IF('Datos de Indicador'!W220&gt;T$302,10,IF('Datos de Indicador'!W220&lt;$T$301,0,10-(T$302-'Datos de Indicador'!W220)/(T$302-T$301)*10)),1))</f>
        <v>2.7</v>
      </c>
      <c r="U217" s="188">
        <f>IF('Datos de Indicador'!X220="No dato","x",ROUND(IF('Datos de Indicador'!X220&gt;U$302,10,IF('Datos de Indicador'!X220&lt;$U$301,0,10-(U$302-'Datos de Indicador'!X220)/(U$302-U$301)*10)),1))</f>
        <v>10</v>
      </c>
      <c r="V217" s="188">
        <f>IF('Datos de Indicador'!Y220="No dato","x",ROUND(IF('Datos de Indicador'!Y220&gt;V$302,10,IF('Datos de Indicador'!Y220&lt;$V$301,0,10-(V$302-'Datos de Indicador'!Y220)/(V$302-V$301)*10)),1))</f>
        <v>2.5</v>
      </c>
      <c r="W217" s="188">
        <f>IF('Datos de Indicador'!Z220="No dato","x",ROUND(IF('Datos de Indicador'!Z220&gt;W$302,10,IF('Datos de Indicador'!Z220&lt;$W$301,0,(W$302-'Datos de Indicador'!Z220)/(W$302-W$301)*10)),1))</f>
        <v>10</v>
      </c>
      <c r="X217" s="317">
        <f>IF('Datos de Indicador'!AA220="No dato","x",ROUND(IF('Datos de Indicador'!AA220&gt;X$302,10,IF('Datos de Indicador'!AA220&lt;$X$301,0,10-(X$302-'Datos de Indicador'!AA220)/(X$302-X$301)*10)),1))</f>
        <v>3.7</v>
      </c>
      <c r="Y217" s="296">
        <f t="shared" si="31"/>
        <v>5.8</v>
      </c>
      <c r="Z217" s="192">
        <f t="shared" si="30"/>
        <v>4</v>
      </c>
      <c r="AB217" s="250"/>
      <c r="AC217" s="95"/>
      <c r="AD217" s="95"/>
    </row>
    <row r="218" spans="1:30">
      <c r="A218" s="48" t="s">
        <v>280</v>
      </c>
      <c r="B218" s="46" t="s">
        <v>283</v>
      </c>
      <c r="C218" s="160">
        <v>1405</v>
      </c>
      <c r="D218" s="188">
        <f>IF('Datos de Indicador'!O221="No dato","x",ROUND(IF('Datos de Indicador'!O221&gt;D$302,0,IF('Datos de Indicador'!O221&lt;$D$301,10,(D$302-'Datos de Indicador'!O221)/(D$302-D$301)*10)),1))</f>
        <v>8.8000000000000007</v>
      </c>
      <c r="E218" s="188">
        <f>IF('Datos de Indicador'!P221="No dato","x",ROUND(IF('Datos de Indicador'!P221&gt;E$302,10,IF('Datos de Indicador'!P221&lt;$E$301,0,10-(E$302-'Datos de Indicador'!P221)/(E$302-E$301)*10)),1))</f>
        <v>8.6999999999999993</v>
      </c>
      <c r="F218" s="189">
        <f t="shared" si="24"/>
        <v>8.8000000000000007</v>
      </c>
      <c r="G218" s="188">
        <f>IF('Datos de Indicador'!Q221="No dato","x",ROUND(IF('Datos de Indicador'!Q221&gt;G$302,0,IF('Datos de Indicador'!Q221&lt;$G$301,10,(G$302-'Datos de Indicador'!Q221)/(G$302-G$301)*10)),1))</f>
        <v>8.3000000000000007</v>
      </c>
      <c r="H218" s="188">
        <f>IF('Datos de Indicador'!R221="No dato","x",ROUND(IF('Datos de Indicador'!R221&gt;H$302,10,IF('Datos de Indicador'!R221&lt;$E$301,0,10-(H$302-'Datos de Indicador'!R221)/(H$302-H$301)*10)),1))</f>
        <v>6.8</v>
      </c>
      <c r="I218" s="188" t="str">
        <f>IF('Datos de Indicador'!S221="No dato","x",ROUND(IF('Datos de Indicador'!S221&gt;I$302,10,IF('Datos de Indicador'!S221&lt;$I$301,0,10-(I$302-'Datos de Indicador'!S221)/(I$302-I$301)*10)),1))</f>
        <v>x</v>
      </c>
      <c r="J218" s="189">
        <f t="shared" si="25"/>
        <v>7.6</v>
      </c>
      <c r="K218" s="188">
        <f>IF('Datos de Indicador'!T221="No dato","x",ROUND(IF('Datos de Indicador'!T221&gt;K$302,10,IF('Datos de Indicador'!T221&lt;$K$301,0,10-(K$302-'Datos de Indicador'!T221)/(K$302-K$301)*10)),1))</f>
        <v>7.5</v>
      </c>
      <c r="L218" s="188">
        <f>IF('Datos de Indicador'!U221="No dato","x",ROUND(IF('Datos de Indicador'!U221&gt;L$302,10,IF('Datos de Indicador'!U221&lt;$L$301,0,10-(L$302-'Datos de Indicador'!U221)/(L$302-L$301)*10)),1))</f>
        <v>7.3</v>
      </c>
      <c r="M218" s="189">
        <f t="shared" si="26"/>
        <v>7.4</v>
      </c>
      <c r="N218" s="189">
        <f>'Datos de Indicador'!AG221</f>
        <v>6</v>
      </c>
      <c r="O218" s="190">
        <f t="shared" si="27"/>
        <v>7.5</v>
      </c>
      <c r="P218" s="191">
        <f>IF('Datos de Indicador'!V221="No dato","x",IF('Datos de Indicador'!AY221="No dato","x", 'Datos de Indicador'!V221/'Datos de Indicador'!AY221))</f>
        <v>7.2802912116484656E-3</v>
      </c>
      <c r="Q218" s="188">
        <f t="shared" si="28"/>
        <v>4.9000000000000004</v>
      </c>
      <c r="R218" s="264">
        <f>IF('Datos de Indicador'!V221="No dato","x",ROUND(IF('Datos de Indicador'!V221&gt;R$302,10,IF('Datos de Indicador'!V221&lt;$R$301,0,10-(R$302-'Datos de Indicador'!V221)/(R$302-R$301)*10)),1))</f>
        <v>1</v>
      </c>
      <c r="S218" s="189">
        <f t="shared" si="29"/>
        <v>3.2</v>
      </c>
      <c r="T218" s="188">
        <f>IF('Datos de Indicador'!W221="No dato","x",ROUND(IF('Datos de Indicador'!W221&gt;T$302,10,IF('Datos de Indicador'!W221&lt;$T$301,0,10-(T$302-'Datos de Indicador'!W221)/(T$302-T$301)*10)),1))</f>
        <v>1.8</v>
      </c>
      <c r="U218" s="188">
        <f>IF('Datos de Indicador'!X221="No dato","x",ROUND(IF('Datos de Indicador'!X221&gt;U$302,10,IF('Datos de Indicador'!X221&lt;$U$301,0,10-(U$302-'Datos de Indicador'!X221)/(U$302-U$301)*10)),1))</f>
        <v>10</v>
      </c>
      <c r="V218" s="188">
        <f>IF('Datos de Indicador'!Y221="No dato","x",ROUND(IF('Datos de Indicador'!Y221&gt;V$302,10,IF('Datos de Indicador'!Y221&lt;$V$301,0,10-(V$302-'Datos de Indicador'!Y221)/(V$302-V$301)*10)),1))</f>
        <v>0.4</v>
      </c>
      <c r="W218" s="188">
        <f>IF('Datos de Indicador'!Z221="No dato","x",ROUND(IF('Datos de Indicador'!Z221&gt;W$302,10,IF('Datos de Indicador'!Z221&lt;$W$301,0,(W$302-'Datos de Indicador'!Z221)/(W$302-W$301)*10)),1))</f>
        <v>10</v>
      </c>
      <c r="X218" s="317">
        <f>IF('Datos de Indicador'!AA221="No dato","x",ROUND(IF('Datos de Indicador'!AA221&gt;X$302,10,IF('Datos de Indicador'!AA221&lt;$X$301,0,10-(X$302-'Datos de Indicador'!AA221)/(X$302-X$301)*10)),1))</f>
        <v>4.3</v>
      </c>
      <c r="Y218" s="296">
        <f t="shared" si="31"/>
        <v>5.3</v>
      </c>
      <c r="Z218" s="192">
        <f t="shared" si="30"/>
        <v>4.3</v>
      </c>
      <c r="AB218" s="250"/>
      <c r="AC218" s="95"/>
      <c r="AD218" s="95"/>
    </row>
    <row r="219" spans="1:30">
      <c r="A219" s="48" t="s">
        <v>280</v>
      </c>
      <c r="B219" s="46" t="s">
        <v>284</v>
      </c>
      <c r="C219" s="160">
        <v>1406</v>
      </c>
      <c r="D219" s="188">
        <f>IF('Datos de Indicador'!O222="No dato","x",ROUND(IF('Datos de Indicador'!O222&gt;D$302,0,IF('Datos de Indicador'!O222&lt;$D$301,10,(D$302-'Datos de Indicador'!O222)/(D$302-D$301)*10)),1))</f>
        <v>6.6</v>
      </c>
      <c r="E219" s="188">
        <f>IF('Datos de Indicador'!P222="No dato","x",ROUND(IF('Datos de Indicador'!P222&gt;E$302,10,IF('Datos de Indicador'!P222&lt;$E$301,0,10-(E$302-'Datos de Indicador'!P222)/(E$302-E$301)*10)),1))</f>
        <v>6.3</v>
      </c>
      <c r="F219" s="189">
        <f t="shared" si="24"/>
        <v>6.5</v>
      </c>
      <c r="G219" s="188">
        <f>IF('Datos de Indicador'!Q222="No dato","x",ROUND(IF('Datos de Indicador'!Q222&gt;G$302,0,IF('Datos de Indicador'!Q222&lt;$G$301,10,(G$302-'Datos de Indicador'!Q222)/(G$302-G$301)*10)),1))</f>
        <v>7.5</v>
      </c>
      <c r="H219" s="188">
        <f>IF('Datos de Indicador'!R222="No dato","x",ROUND(IF('Datos de Indicador'!R222&gt;H$302,10,IF('Datos de Indicador'!R222&lt;$E$301,0,10-(H$302-'Datos de Indicador'!R222)/(H$302-H$301)*10)),1))</f>
        <v>8.8000000000000007</v>
      </c>
      <c r="I219" s="188">
        <f>IF('Datos de Indicador'!S222="No dato","x",ROUND(IF('Datos de Indicador'!S222&gt;I$302,10,IF('Datos de Indicador'!S222&lt;$I$301,0,10-(I$302-'Datos de Indicador'!S222)/(I$302-I$301)*10)),1))</f>
        <v>7.5</v>
      </c>
      <c r="J219" s="189">
        <f t="shared" si="25"/>
        <v>7.9</v>
      </c>
      <c r="K219" s="188">
        <f>IF('Datos de Indicador'!T222="No dato","x",ROUND(IF('Datos de Indicador'!T222&gt;K$302,10,IF('Datos de Indicador'!T222&lt;$K$301,0,10-(K$302-'Datos de Indicador'!T222)/(K$302-K$301)*10)),1))</f>
        <v>3.2</v>
      </c>
      <c r="L219" s="188">
        <f>IF('Datos de Indicador'!U222="No dato","x",ROUND(IF('Datos de Indicador'!U222&gt;L$302,10,IF('Datos de Indicador'!U222&lt;$L$301,0,10-(L$302-'Datos de Indicador'!U222)/(L$302-L$301)*10)),1))</f>
        <v>6.8</v>
      </c>
      <c r="M219" s="189">
        <f t="shared" si="26"/>
        <v>5.3</v>
      </c>
      <c r="N219" s="189">
        <f>'Datos de Indicador'!AG222</f>
        <v>6</v>
      </c>
      <c r="O219" s="190">
        <f t="shared" si="27"/>
        <v>6.4</v>
      </c>
      <c r="P219" s="191">
        <f>IF('Datos de Indicador'!V222="No dato","x",IF('Datos de Indicador'!AY222="No dato","x", 'Datos de Indicador'!V222/'Datos de Indicador'!AY222))</f>
        <v>1.0321100917431193E-2</v>
      </c>
      <c r="Q219" s="188">
        <f t="shared" si="28"/>
        <v>6.9</v>
      </c>
      <c r="R219" s="264">
        <f>IF('Datos de Indicador'!V222="No dato","x",ROUND(IF('Datos de Indicador'!V222&gt;R$302,10,IF('Datos de Indicador'!V222&lt;$R$301,0,10-(R$302-'Datos de Indicador'!V222)/(R$302-R$301)*10)),1))</f>
        <v>1.3</v>
      </c>
      <c r="S219" s="189">
        <f t="shared" si="29"/>
        <v>4.7</v>
      </c>
      <c r="T219" s="188">
        <f>IF('Datos de Indicador'!W222="No dato","x",ROUND(IF('Datos de Indicador'!W222&gt;T$302,10,IF('Datos de Indicador'!W222&lt;$T$301,0,10-(T$302-'Datos de Indicador'!W222)/(T$302-T$301)*10)),1))</f>
        <v>6.7</v>
      </c>
      <c r="U219" s="188">
        <f>IF('Datos de Indicador'!X222="No dato","x",ROUND(IF('Datos de Indicador'!X222&gt;U$302,10,IF('Datos de Indicador'!X222&lt;$U$301,0,10-(U$302-'Datos de Indicador'!X222)/(U$302-U$301)*10)),1))</f>
        <v>10</v>
      </c>
      <c r="V219" s="188">
        <f>IF('Datos de Indicador'!Y222="No dato","x",ROUND(IF('Datos de Indicador'!Y222&gt;V$302,10,IF('Datos de Indicador'!Y222&lt;$V$301,0,10-(V$302-'Datos de Indicador'!Y222)/(V$302-V$301)*10)),1))</f>
        <v>4.3</v>
      </c>
      <c r="W219" s="188">
        <f>IF('Datos de Indicador'!Z222="No dato","x",ROUND(IF('Datos de Indicador'!Z222&gt;W$302,10,IF('Datos de Indicador'!Z222&lt;$W$301,0,(W$302-'Datos de Indicador'!Z222)/(W$302-W$301)*10)),1))</f>
        <v>7.5</v>
      </c>
      <c r="X219" s="317">
        <f>IF('Datos de Indicador'!AA222="No dato","x",ROUND(IF('Datos de Indicador'!AA222&gt;X$302,10,IF('Datos de Indicador'!AA222&lt;$X$301,0,10-(X$302-'Datos de Indicador'!AA222)/(X$302-X$301)*10)),1))</f>
        <v>10</v>
      </c>
      <c r="Y219" s="296">
        <f t="shared" si="31"/>
        <v>7.7</v>
      </c>
      <c r="Z219" s="192">
        <f t="shared" si="30"/>
        <v>6.4</v>
      </c>
      <c r="AB219" s="250"/>
      <c r="AC219" s="95"/>
      <c r="AD219" s="95"/>
    </row>
    <row r="220" spans="1:30">
      <c r="A220" s="48" t="s">
        <v>280</v>
      </c>
      <c r="B220" s="46" t="s">
        <v>285</v>
      </c>
      <c r="C220" s="160">
        <v>1407</v>
      </c>
      <c r="D220" s="188">
        <f>IF('Datos de Indicador'!O223="No dato","x",ROUND(IF('Datos de Indicador'!O223&gt;D$302,0,IF('Datos de Indicador'!O223&lt;$D$301,10,(D$302-'Datos de Indicador'!O223)/(D$302-D$301)*10)),1))</f>
        <v>7.1</v>
      </c>
      <c r="E220" s="188">
        <f>IF('Datos de Indicador'!P223="No dato","x",ROUND(IF('Datos de Indicador'!P223&gt;E$302,10,IF('Datos de Indicador'!P223&lt;$E$301,0,10-(E$302-'Datos de Indicador'!P223)/(E$302-E$301)*10)),1))</f>
        <v>5.9</v>
      </c>
      <c r="F220" s="189">
        <f t="shared" si="24"/>
        <v>6.5</v>
      </c>
      <c r="G220" s="188">
        <f>IF('Datos de Indicador'!Q223="No dato","x",ROUND(IF('Datos de Indicador'!Q223&gt;G$302,0,IF('Datos de Indicador'!Q223&lt;$G$301,10,(G$302-'Datos de Indicador'!Q223)/(G$302-G$301)*10)),1))</f>
        <v>7.2</v>
      </c>
      <c r="H220" s="188">
        <f>IF('Datos de Indicador'!R223="No dato","x",ROUND(IF('Datos de Indicador'!R223&gt;H$302,10,IF('Datos de Indicador'!R223&lt;$E$301,0,10-(H$302-'Datos de Indicador'!R223)/(H$302-H$301)*10)),1))</f>
        <v>7.4</v>
      </c>
      <c r="I220" s="188">
        <f>IF('Datos de Indicador'!S223="No dato","x",ROUND(IF('Datos de Indicador'!S223&gt;I$302,10,IF('Datos de Indicador'!S223&lt;$I$301,0,10-(I$302-'Datos de Indicador'!S223)/(I$302-I$301)*10)),1))</f>
        <v>6</v>
      </c>
      <c r="J220" s="189">
        <f t="shared" si="25"/>
        <v>6.9</v>
      </c>
      <c r="K220" s="188">
        <f>IF('Datos de Indicador'!T223="No dato","x",ROUND(IF('Datos de Indicador'!T223&gt;K$302,10,IF('Datos de Indicador'!T223&lt;$K$301,0,10-(K$302-'Datos de Indicador'!T223)/(K$302-K$301)*10)),1))</f>
        <v>3.6</v>
      </c>
      <c r="L220" s="188">
        <f>IF('Datos de Indicador'!U223="No dato","x",ROUND(IF('Datos de Indicador'!U223&gt;L$302,10,IF('Datos de Indicador'!U223&lt;$L$301,0,10-(L$302-'Datos de Indicador'!U223)/(L$302-L$301)*10)),1))</f>
        <v>7</v>
      </c>
      <c r="M220" s="189">
        <f t="shared" si="26"/>
        <v>5.6</v>
      </c>
      <c r="N220" s="189">
        <f>'Datos de Indicador'!AG223</f>
        <v>10</v>
      </c>
      <c r="O220" s="190">
        <f t="shared" si="27"/>
        <v>7.3</v>
      </c>
      <c r="P220" s="191">
        <f>IF('Datos de Indicador'!V223="No dato","x",IF('Datos de Indicador'!AY223="No dato","x", 'Datos de Indicador'!V223/'Datos de Indicador'!AY223))</f>
        <v>8.2900519376747899E-3</v>
      </c>
      <c r="Q220" s="188">
        <f t="shared" si="28"/>
        <v>5.5</v>
      </c>
      <c r="R220" s="264">
        <f>IF('Datos de Indicador'!V223="No dato","x",ROUND(IF('Datos de Indicador'!V223&gt;R$302,10,IF('Datos de Indicador'!V223&lt;$R$301,0,10-(R$302-'Datos de Indicador'!V223)/(R$302-R$301)*10)),1))</f>
        <v>2.1</v>
      </c>
      <c r="S220" s="189">
        <f t="shared" si="29"/>
        <v>4</v>
      </c>
      <c r="T220" s="188">
        <f>IF('Datos de Indicador'!W223="No dato","x",ROUND(IF('Datos de Indicador'!W223&gt;T$302,10,IF('Datos de Indicador'!W223&lt;$T$301,0,10-(T$302-'Datos de Indicador'!W223)/(T$302-T$301)*10)),1))</f>
        <v>2.5</v>
      </c>
      <c r="U220" s="188">
        <f>IF('Datos de Indicador'!X223="No dato","x",ROUND(IF('Datos de Indicador'!X223&gt;U$302,10,IF('Datos de Indicador'!X223&lt;$U$301,0,10-(U$302-'Datos de Indicador'!X223)/(U$302-U$301)*10)),1))</f>
        <v>7.7</v>
      </c>
      <c r="V220" s="188">
        <f>IF('Datos de Indicador'!Y223="No dato","x",ROUND(IF('Datos de Indicador'!Y223&gt;V$302,10,IF('Datos de Indicador'!Y223&lt;$V$301,0,10-(V$302-'Datos de Indicador'!Y223)/(V$302-V$301)*10)),1))</f>
        <v>0.4</v>
      </c>
      <c r="W220" s="188">
        <f>IF('Datos de Indicador'!Z223="No dato","x",ROUND(IF('Datos de Indicador'!Z223&gt;W$302,10,IF('Datos de Indicador'!Z223&lt;$W$301,0,(W$302-'Datos de Indicador'!Z223)/(W$302-W$301)*10)),1))</f>
        <v>2.5</v>
      </c>
      <c r="X220" s="317">
        <f>IF('Datos de Indicador'!AA223="No dato","x",ROUND(IF('Datos de Indicador'!AA223&gt;X$302,10,IF('Datos de Indicador'!AA223&lt;$X$301,0,10-(X$302-'Datos de Indicador'!AA223)/(X$302-X$301)*10)),1))</f>
        <v>10</v>
      </c>
      <c r="Y220" s="296">
        <f t="shared" si="31"/>
        <v>4.5999999999999996</v>
      </c>
      <c r="Z220" s="192">
        <f t="shared" si="30"/>
        <v>4.3</v>
      </c>
      <c r="AB220" s="250"/>
      <c r="AC220" s="95"/>
      <c r="AD220" s="95"/>
    </row>
    <row r="221" spans="1:30">
      <c r="A221" s="48" t="s">
        <v>280</v>
      </c>
      <c r="B221" s="46" t="s">
        <v>286</v>
      </c>
      <c r="C221" s="160">
        <v>1408</v>
      </c>
      <c r="D221" s="188">
        <f>IF('Datos de Indicador'!O224="No dato","x",ROUND(IF('Datos de Indicador'!O224&gt;D$302,0,IF('Datos de Indicador'!O224&lt;$D$301,10,(D$302-'Datos de Indicador'!O224)/(D$302-D$301)*10)),1))</f>
        <v>7.2</v>
      </c>
      <c r="E221" s="188">
        <f>IF('Datos de Indicador'!P224="No dato","x",ROUND(IF('Datos de Indicador'!P224&gt;E$302,10,IF('Datos de Indicador'!P224&lt;$E$301,0,10-(E$302-'Datos de Indicador'!P224)/(E$302-E$301)*10)),1))</f>
        <v>8.1</v>
      </c>
      <c r="F221" s="189">
        <f t="shared" si="24"/>
        <v>7.7</v>
      </c>
      <c r="G221" s="188">
        <f>IF('Datos de Indicador'!Q224="No dato","x",ROUND(IF('Datos de Indicador'!Q224&gt;G$302,0,IF('Datos de Indicador'!Q224&lt;$G$301,10,(G$302-'Datos de Indicador'!Q224)/(G$302-G$301)*10)),1))</f>
        <v>7.8</v>
      </c>
      <c r="H221" s="188">
        <f>IF('Datos de Indicador'!R224="No dato","x",ROUND(IF('Datos de Indicador'!R224&gt;H$302,10,IF('Datos de Indicador'!R224&lt;$E$301,0,10-(H$302-'Datos de Indicador'!R224)/(H$302-H$301)*10)),1))</f>
        <v>7.4</v>
      </c>
      <c r="I221" s="188">
        <f>IF('Datos de Indicador'!S224="No dato","x",ROUND(IF('Datos de Indicador'!S224&gt;I$302,10,IF('Datos de Indicador'!S224&lt;$I$301,0,10-(I$302-'Datos de Indicador'!S224)/(I$302-I$301)*10)),1))</f>
        <v>9.1999999999999993</v>
      </c>
      <c r="J221" s="189">
        <f t="shared" si="25"/>
        <v>8.1</v>
      </c>
      <c r="K221" s="188">
        <f>IF('Datos de Indicador'!T224="No dato","x",ROUND(IF('Datos de Indicador'!T224&gt;K$302,10,IF('Datos de Indicador'!T224&lt;$K$301,0,10-(K$302-'Datos de Indicador'!T224)/(K$302-K$301)*10)),1))</f>
        <v>5.6</v>
      </c>
      <c r="L221" s="188">
        <f>IF('Datos de Indicador'!U224="No dato","x",ROUND(IF('Datos de Indicador'!U224&gt;L$302,10,IF('Datos de Indicador'!U224&lt;$L$301,0,10-(L$302-'Datos de Indicador'!U224)/(L$302-L$301)*10)),1))</f>
        <v>7.1</v>
      </c>
      <c r="M221" s="189">
        <f t="shared" si="26"/>
        <v>6.4</v>
      </c>
      <c r="N221" s="189">
        <f>'Datos de Indicador'!AG224</f>
        <v>10</v>
      </c>
      <c r="O221" s="190">
        <f t="shared" si="27"/>
        <v>8.1</v>
      </c>
      <c r="P221" s="191">
        <f>IF('Datos de Indicador'!V224="No dato","x",IF('Datos de Indicador'!AY224="No dato","x", 'Datos de Indicador'!V224/'Datos de Indicador'!AY224))</f>
        <v>6.5757027782344241E-3</v>
      </c>
      <c r="Q221" s="188">
        <f t="shared" si="28"/>
        <v>4.4000000000000004</v>
      </c>
      <c r="R221" s="264">
        <f>IF('Datos de Indicador'!V224="No dato","x",ROUND(IF('Datos de Indicador'!V224&gt;R$302,10,IF('Datos de Indicador'!V224&lt;$R$301,0,10-(R$302-'Datos de Indicador'!V224)/(R$302-R$301)*10)),1))</f>
        <v>1</v>
      </c>
      <c r="S221" s="189">
        <f t="shared" si="29"/>
        <v>2.9</v>
      </c>
      <c r="T221" s="188">
        <f>IF('Datos de Indicador'!W224="No dato","x",ROUND(IF('Datos de Indicador'!W224&gt;T$302,10,IF('Datos de Indicador'!W224&lt;$T$301,0,10-(T$302-'Datos de Indicador'!W224)/(T$302-T$301)*10)),1))</f>
        <v>3</v>
      </c>
      <c r="U221" s="188">
        <f>IF('Datos de Indicador'!X224="No dato","x",ROUND(IF('Datos de Indicador'!X224&gt;U$302,10,IF('Datos de Indicador'!X224&lt;$U$301,0,10-(U$302-'Datos de Indicador'!X224)/(U$302-U$301)*10)),1))</f>
        <v>10</v>
      </c>
      <c r="V221" s="188" t="str">
        <f>IF('Datos de Indicador'!Y224="No dato","x",ROUND(IF('Datos de Indicador'!Y224&gt;V$302,10,IF('Datos de Indicador'!Y224&lt;$V$301,0,10-(V$302-'Datos de Indicador'!Y224)/(V$302-V$301)*10)),1))</f>
        <v>x</v>
      </c>
      <c r="W221" s="188">
        <f>IF('Datos de Indicador'!Z224="No dato","x",ROUND(IF('Datos de Indicador'!Z224&gt;W$302,10,IF('Datos de Indicador'!Z224&lt;$W$301,0,(W$302-'Datos de Indicador'!Z224)/(W$302-W$301)*10)),1))</f>
        <v>7.5</v>
      </c>
      <c r="X221" s="317">
        <f>IF('Datos de Indicador'!AA224="No dato","x",ROUND(IF('Datos de Indicador'!AA224&gt;X$302,10,IF('Datos de Indicador'!AA224&lt;$X$301,0,10-(X$302-'Datos de Indicador'!AA224)/(X$302-X$301)*10)),1))</f>
        <v>10</v>
      </c>
      <c r="Y221" s="296">
        <f t="shared" si="31"/>
        <v>7.6</v>
      </c>
      <c r="Z221" s="192">
        <f t="shared" si="30"/>
        <v>5.7</v>
      </c>
      <c r="AB221" s="250"/>
      <c r="AC221" s="95"/>
      <c r="AD221" s="95"/>
    </row>
    <row r="222" spans="1:30">
      <c r="A222" s="48" t="s">
        <v>280</v>
      </c>
      <c r="B222" s="46" t="s">
        <v>287</v>
      </c>
      <c r="C222" s="160">
        <v>1409</v>
      </c>
      <c r="D222" s="188">
        <f>IF('Datos de Indicador'!O225="No dato","x",ROUND(IF('Datos de Indicador'!O225&gt;D$302,0,IF('Datos de Indicador'!O225&lt;$D$301,10,(D$302-'Datos de Indicador'!O225)/(D$302-D$301)*10)),1))</f>
        <v>7.8</v>
      </c>
      <c r="E222" s="188">
        <f>IF('Datos de Indicador'!P225="No dato","x",ROUND(IF('Datos de Indicador'!P225&gt;E$302,10,IF('Datos de Indicador'!P225&lt;$E$301,0,10-(E$302-'Datos de Indicador'!P225)/(E$302-E$301)*10)),1))</f>
        <v>6.7</v>
      </c>
      <c r="F222" s="189">
        <f t="shared" si="24"/>
        <v>7.3</v>
      </c>
      <c r="G222" s="188">
        <f>IF('Datos de Indicador'!Q225="No dato","x",ROUND(IF('Datos de Indicador'!Q225&gt;G$302,0,IF('Datos de Indicador'!Q225&lt;$G$301,10,(G$302-'Datos de Indicador'!Q225)/(G$302-G$301)*10)),1))</f>
        <v>8.1999999999999993</v>
      </c>
      <c r="H222" s="188">
        <f>IF('Datos de Indicador'!R225="No dato","x",ROUND(IF('Datos de Indicador'!R225&gt;H$302,10,IF('Datos de Indicador'!R225&lt;$E$301,0,10-(H$302-'Datos de Indicador'!R225)/(H$302-H$301)*10)),1))</f>
        <v>6.9</v>
      </c>
      <c r="I222" s="188" t="str">
        <f>IF('Datos de Indicador'!S225="No dato","x",ROUND(IF('Datos de Indicador'!S225&gt;I$302,10,IF('Datos de Indicador'!S225&lt;$I$301,0,10-(I$302-'Datos de Indicador'!S225)/(I$302-I$301)*10)),1))</f>
        <v>x</v>
      </c>
      <c r="J222" s="189">
        <f t="shared" si="25"/>
        <v>7.6</v>
      </c>
      <c r="K222" s="188">
        <f>IF('Datos de Indicador'!T225="No dato","x",ROUND(IF('Datos de Indicador'!T225&gt;K$302,10,IF('Datos de Indicador'!T225&lt;$K$301,0,10-(K$302-'Datos de Indicador'!T225)/(K$302-K$301)*10)),1))</f>
        <v>4.2</v>
      </c>
      <c r="L222" s="188">
        <f>IF('Datos de Indicador'!U225="No dato","x",ROUND(IF('Datos de Indicador'!U225&gt;L$302,10,IF('Datos de Indicador'!U225&lt;$L$301,0,10-(L$302-'Datos de Indicador'!U225)/(L$302-L$301)*10)),1))</f>
        <v>7.2</v>
      </c>
      <c r="M222" s="189">
        <f t="shared" si="26"/>
        <v>5.9</v>
      </c>
      <c r="N222" s="189">
        <f>'Datos de Indicador'!AG225</f>
        <v>6</v>
      </c>
      <c r="O222" s="190">
        <f t="shared" si="27"/>
        <v>6.7</v>
      </c>
      <c r="P222" s="191">
        <f>IF('Datos de Indicador'!V225="No dato","x",IF('Datos de Indicador'!AY225="No dato","x", 'Datos de Indicador'!V225/'Datos de Indicador'!AY225))</f>
        <v>7.1399703623871748E-3</v>
      </c>
      <c r="Q222" s="188">
        <f t="shared" si="28"/>
        <v>4.8</v>
      </c>
      <c r="R222" s="264">
        <f>IF('Datos de Indicador'!V225="No dato","x",ROUND(IF('Datos de Indicador'!V225&gt;R$302,10,IF('Datos de Indicador'!V225&lt;$R$301,0,10-(R$302-'Datos de Indicador'!V225)/(R$302-R$301)*10)),1))</f>
        <v>1.3</v>
      </c>
      <c r="S222" s="189">
        <f t="shared" si="29"/>
        <v>3.2</v>
      </c>
      <c r="T222" s="188">
        <f>IF('Datos de Indicador'!W225="No dato","x",ROUND(IF('Datos de Indicador'!W225&gt;T$302,10,IF('Datos de Indicador'!W225&lt;$T$301,0,10-(T$302-'Datos de Indicador'!W225)/(T$302-T$301)*10)),1))</f>
        <v>6.5</v>
      </c>
      <c r="U222" s="188">
        <f>IF('Datos de Indicador'!X225="No dato","x",ROUND(IF('Datos de Indicador'!X225&gt;U$302,10,IF('Datos de Indicador'!X225&lt;$U$301,0,10-(U$302-'Datos de Indicador'!X225)/(U$302-U$301)*10)),1))</f>
        <v>10</v>
      </c>
      <c r="V222" s="188">
        <f>IF('Datos de Indicador'!Y225="No dato","x",ROUND(IF('Datos de Indicador'!Y225&gt;V$302,10,IF('Datos de Indicador'!Y225&lt;$V$301,0,10-(V$302-'Datos de Indicador'!Y225)/(V$302-V$301)*10)),1))</f>
        <v>1.8</v>
      </c>
      <c r="W222" s="188">
        <f>IF('Datos de Indicador'!Z225="No dato","x",ROUND(IF('Datos de Indicador'!Z225&gt;W$302,10,IF('Datos de Indicador'!Z225&lt;$W$301,0,(W$302-'Datos de Indicador'!Z225)/(W$302-W$301)*10)),1))</f>
        <v>10</v>
      </c>
      <c r="X222" s="317">
        <f>IF('Datos de Indicador'!AA225="No dato","x",ROUND(IF('Datos de Indicador'!AA225&gt;X$302,10,IF('Datos de Indicador'!AA225&lt;$X$301,0,10-(X$302-'Datos de Indicador'!AA225)/(X$302-X$301)*10)),1))</f>
        <v>5.2</v>
      </c>
      <c r="Y222" s="296">
        <f t="shared" si="31"/>
        <v>6.7</v>
      </c>
      <c r="Z222" s="192">
        <f t="shared" si="30"/>
        <v>5.2</v>
      </c>
      <c r="AB222" s="250"/>
      <c r="AC222" s="95"/>
      <c r="AD222" s="95"/>
    </row>
    <row r="223" spans="1:30">
      <c r="A223" s="48" t="s">
        <v>280</v>
      </c>
      <c r="B223" s="46" t="s">
        <v>288</v>
      </c>
      <c r="C223" s="160">
        <v>1410</v>
      </c>
      <c r="D223" s="188">
        <f>IF('Datos de Indicador'!O226="No dato","x",ROUND(IF('Datos de Indicador'!O226&gt;D$302,0,IF('Datos de Indicador'!O226&lt;$D$301,10,(D$302-'Datos de Indicador'!O226)/(D$302-D$301)*10)),1))</f>
        <v>7.8</v>
      </c>
      <c r="E223" s="188">
        <f>IF('Datos de Indicador'!P226="No dato","x",ROUND(IF('Datos de Indicador'!P226&gt;E$302,10,IF('Datos de Indicador'!P226&lt;$E$301,0,10-(E$302-'Datos de Indicador'!P226)/(E$302-E$301)*10)),1))</f>
        <v>7.3</v>
      </c>
      <c r="F223" s="189">
        <f t="shared" si="24"/>
        <v>7.6</v>
      </c>
      <c r="G223" s="188">
        <f>IF('Datos de Indicador'!Q226="No dato","x",ROUND(IF('Datos de Indicador'!Q226&gt;G$302,0,IF('Datos de Indicador'!Q226&lt;$G$301,10,(G$302-'Datos de Indicador'!Q226)/(G$302-G$301)*10)),1))</f>
        <v>8.6999999999999993</v>
      </c>
      <c r="H223" s="188">
        <f>IF('Datos de Indicador'!R226="No dato","x",ROUND(IF('Datos de Indicador'!R226&gt;H$302,10,IF('Datos de Indicador'!R226&lt;$E$301,0,10-(H$302-'Datos de Indicador'!R226)/(H$302-H$301)*10)),1))</f>
        <v>7.3</v>
      </c>
      <c r="I223" s="188">
        <f>IF('Datos de Indicador'!S226="No dato","x",ROUND(IF('Datos de Indicador'!S226&gt;I$302,10,IF('Datos de Indicador'!S226&lt;$I$301,0,10-(I$302-'Datos de Indicador'!S226)/(I$302-I$301)*10)),1))</f>
        <v>9.3000000000000007</v>
      </c>
      <c r="J223" s="189">
        <f t="shared" si="25"/>
        <v>8.4</v>
      </c>
      <c r="K223" s="188">
        <f>IF('Datos de Indicador'!T226="No dato","x",ROUND(IF('Datos de Indicador'!T226&gt;K$302,10,IF('Datos de Indicador'!T226&lt;$K$301,0,10-(K$302-'Datos de Indicador'!T226)/(K$302-K$301)*10)),1))</f>
        <v>3.9</v>
      </c>
      <c r="L223" s="188">
        <f>IF('Datos de Indicador'!U226="No dato","x",ROUND(IF('Datos de Indicador'!U226&gt;L$302,10,IF('Datos de Indicador'!U226&lt;$L$301,0,10-(L$302-'Datos de Indicador'!U226)/(L$302-L$301)*10)),1))</f>
        <v>7.1</v>
      </c>
      <c r="M223" s="189">
        <f t="shared" si="26"/>
        <v>5.7</v>
      </c>
      <c r="N223" s="189">
        <f>'Datos de Indicador'!AG226</f>
        <v>4</v>
      </c>
      <c r="O223" s="190">
        <f t="shared" si="27"/>
        <v>6.4</v>
      </c>
      <c r="P223" s="191">
        <f>IF('Datos de Indicador'!V226="No dato","x",IF('Datos de Indicador'!AY226="No dato","x", 'Datos de Indicador'!V226/'Datos de Indicador'!AY226))</f>
        <v>1.108616334549537E-2</v>
      </c>
      <c r="Q223" s="188">
        <f t="shared" si="28"/>
        <v>7.4</v>
      </c>
      <c r="R223" s="264">
        <f>IF('Datos de Indicador'!V226="No dato","x",ROUND(IF('Datos de Indicador'!V226&gt;R$302,10,IF('Datos de Indicador'!V226&lt;$R$301,0,10-(R$302-'Datos de Indicador'!V226)/(R$302-R$301)*10)),1))</f>
        <v>2</v>
      </c>
      <c r="S223" s="189">
        <f t="shared" si="29"/>
        <v>5.3</v>
      </c>
      <c r="T223" s="188">
        <f>IF('Datos de Indicador'!W226="No dato","x",ROUND(IF('Datos de Indicador'!W226&gt;T$302,10,IF('Datos de Indicador'!W226&lt;$T$301,0,10-(T$302-'Datos de Indicador'!W226)/(T$302-T$301)*10)),1))</f>
        <v>3.3</v>
      </c>
      <c r="U223" s="188">
        <f>IF('Datos de Indicador'!X226="No dato","x",ROUND(IF('Datos de Indicador'!X226&gt;U$302,10,IF('Datos de Indicador'!X226&lt;$U$301,0,10-(U$302-'Datos de Indicador'!X226)/(U$302-U$301)*10)),1))</f>
        <v>10</v>
      </c>
      <c r="V223" s="188">
        <f>IF('Datos de Indicador'!Y226="No dato","x",ROUND(IF('Datos de Indicador'!Y226&gt;V$302,10,IF('Datos de Indicador'!Y226&lt;$V$301,0,10-(V$302-'Datos de Indicador'!Y226)/(V$302-V$301)*10)),1))</f>
        <v>2.5</v>
      </c>
      <c r="W223" s="188">
        <f>IF('Datos de Indicador'!Z226="No dato","x",ROUND(IF('Datos de Indicador'!Z226&gt;W$302,10,IF('Datos de Indicador'!Z226&lt;$W$301,0,(W$302-'Datos de Indicador'!Z226)/(W$302-W$301)*10)),1))</f>
        <v>7.5</v>
      </c>
      <c r="X223" s="317">
        <f>IF('Datos de Indicador'!AA226="No dato","x",ROUND(IF('Datos de Indicador'!AA226&gt;X$302,10,IF('Datos de Indicador'!AA226&lt;$X$301,0,10-(X$302-'Datos de Indicador'!AA226)/(X$302-X$301)*10)),1))</f>
        <v>10</v>
      </c>
      <c r="Y223" s="296">
        <f t="shared" si="31"/>
        <v>6.7</v>
      </c>
      <c r="Z223" s="192">
        <f t="shared" si="30"/>
        <v>6</v>
      </c>
      <c r="AB223" s="250"/>
      <c r="AC223" s="95"/>
      <c r="AD223" s="95"/>
    </row>
    <row r="224" spans="1:30">
      <c r="A224" s="48" t="s">
        <v>280</v>
      </c>
      <c r="B224" s="46" t="s">
        <v>289</v>
      </c>
      <c r="C224" s="160">
        <v>1411</v>
      </c>
      <c r="D224" s="188">
        <f>IF('Datos de Indicador'!O227="No dato","x",ROUND(IF('Datos de Indicador'!O227&gt;D$302,0,IF('Datos de Indicador'!O227&lt;$D$301,10,(D$302-'Datos de Indicador'!O227)/(D$302-D$301)*10)),1))</f>
        <v>7.4</v>
      </c>
      <c r="E224" s="188">
        <f>IF('Datos de Indicador'!P227="No dato","x",ROUND(IF('Datos de Indicador'!P227&gt;E$302,10,IF('Datos de Indicador'!P227&lt;$E$301,0,10-(E$302-'Datos de Indicador'!P227)/(E$302-E$301)*10)),1))</f>
        <v>6.8</v>
      </c>
      <c r="F224" s="189">
        <f t="shared" si="24"/>
        <v>7.1</v>
      </c>
      <c r="G224" s="188">
        <f>IF('Datos de Indicador'!Q227="No dato","x",ROUND(IF('Datos de Indicador'!Q227&gt;G$302,0,IF('Datos de Indicador'!Q227&lt;$G$301,10,(G$302-'Datos de Indicador'!Q227)/(G$302-G$301)*10)),1))</f>
        <v>7.5</v>
      </c>
      <c r="H224" s="188">
        <f>IF('Datos de Indicador'!R227="No dato","x",ROUND(IF('Datos de Indicador'!R227&gt;H$302,10,IF('Datos de Indicador'!R227&lt;$E$301,0,10-(H$302-'Datos de Indicador'!R227)/(H$302-H$301)*10)),1))</f>
        <v>6.9</v>
      </c>
      <c r="I224" s="188">
        <f>IF('Datos de Indicador'!S227="No dato","x",ROUND(IF('Datos de Indicador'!S227&gt;I$302,10,IF('Datos de Indicador'!S227&lt;$I$301,0,10-(I$302-'Datos de Indicador'!S227)/(I$302-I$301)*10)),1))</f>
        <v>8.1999999999999993</v>
      </c>
      <c r="J224" s="189">
        <f t="shared" si="25"/>
        <v>7.5</v>
      </c>
      <c r="K224" s="188">
        <f>IF('Datos de Indicador'!T227="No dato","x",ROUND(IF('Datos de Indicador'!T227&gt;K$302,10,IF('Datos de Indicador'!T227&lt;$K$301,0,10-(K$302-'Datos de Indicador'!T227)/(K$302-K$301)*10)),1))</f>
        <v>4.2</v>
      </c>
      <c r="L224" s="188">
        <f>IF('Datos de Indicador'!U227="No dato","x",ROUND(IF('Datos de Indicador'!U227&gt;L$302,10,IF('Datos de Indicador'!U227&lt;$L$301,0,10-(L$302-'Datos de Indicador'!U227)/(L$302-L$301)*10)),1))</f>
        <v>7.2</v>
      </c>
      <c r="M224" s="189">
        <f t="shared" si="26"/>
        <v>5.9</v>
      </c>
      <c r="N224" s="189">
        <f>'Datos de Indicador'!AG227</f>
        <v>10</v>
      </c>
      <c r="O224" s="190">
        <f t="shared" si="27"/>
        <v>7.6</v>
      </c>
      <c r="P224" s="191">
        <f>IF('Datos de Indicador'!V227="No dato","x",IF('Datos de Indicador'!AY227="No dato","x", 'Datos de Indicador'!V227/'Datos de Indicador'!AY227))</f>
        <v>3.6195455459481197E-3</v>
      </c>
      <c r="Q224" s="188">
        <f t="shared" si="28"/>
        <v>2.4</v>
      </c>
      <c r="R224" s="264">
        <f>IF('Datos de Indicador'!V227="No dato","x",ROUND(IF('Datos de Indicador'!V227&gt;R$302,10,IF('Datos de Indicador'!V227&lt;$R$301,0,10-(R$302-'Datos de Indicador'!V227)/(R$302-R$301)*10)),1))</f>
        <v>0.9</v>
      </c>
      <c r="S224" s="189">
        <f t="shared" si="29"/>
        <v>1.7</v>
      </c>
      <c r="T224" s="188">
        <f>IF('Datos de Indicador'!W227="No dato","x",ROUND(IF('Datos de Indicador'!W227&gt;T$302,10,IF('Datos de Indicador'!W227&lt;$T$301,0,10-(T$302-'Datos de Indicador'!W227)/(T$302-T$301)*10)),1))</f>
        <v>4.9000000000000004</v>
      </c>
      <c r="U224" s="188">
        <f>IF('Datos de Indicador'!X227="No dato","x",ROUND(IF('Datos de Indicador'!X227&gt;U$302,10,IF('Datos de Indicador'!X227&lt;$U$301,0,10-(U$302-'Datos de Indicador'!X227)/(U$302-U$301)*10)),1))</f>
        <v>10</v>
      </c>
      <c r="V224" s="188">
        <f>IF('Datos de Indicador'!Y227="No dato","x",ROUND(IF('Datos de Indicador'!Y227&gt;V$302,10,IF('Datos de Indicador'!Y227&lt;$V$301,0,10-(V$302-'Datos de Indicador'!Y227)/(V$302-V$301)*10)),1))</f>
        <v>0.6</v>
      </c>
      <c r="W224" s="188">
        <f>IF('Datos de Indicador'!Z227="No dato","x",ROUND(IF('Datos de Indicador'!Z227&gt;W$302,10,IF('Datos de Indicador'!Z227&lt;$W$301,0,(W$302-'Datos de Indicador'!Z227)/(W$302-W$301)*10)),1))</f>
        <v>5</v>
      </c>
      <c r="X224" s="317">
        <f>IF('Datos de Indicador'!AA227="No dato","x",ROUND(IF('Datos de Indicador'!AA227&gt;X$302,10,IF('Datos de Indicador'!AA227&lt;$X$301,0,10-(X$302-'Datos de Indicador'!AA227)/(X$302-X$301)*10)),1))</f>
        <v>10</v>
      </c>
      <c r="Y224" s="296">
        <f t="shared" si="31"/>
        <v>6.1</v>
      </c>
      <c r="Z224" s="192">
        <f t="shared" si="30"/>
        <v>4.2</v>
      </c>
      <c r="AB224" s="250"/>
      <c r="AC224" s="95"/>
      <c r="AD224" s="95"/>
    </row>
    <row r="225" spans="1:30">
      <c r="A225" s="48" t="s">
        <v>280</v>
      </c>
      <c r="B225" s="46" t="s">
        <v>290</v>
      </c>
      <c r="C225" s="160">
        <v>1412</v>
      </c>
      <c r="D225" s="188">
        <f>IF('Datos de Indicador'!O228="No dato","x",ROUND(IF('Datos de Indicador'!O228&gt;D$302,0,IF('Datos de Indicador'!O228&lt;$D$301,10,(D$302-'Datos de Indicador'!O228)/(D$302-D$301)*10)),1))</f>
        <v>8.1999999999999993</v>
      </c>
      <c r="E225" s="188">
        <f>IF('Datos de Indicador'!P228="No dato","x",ROUND(IF('Datos de Indicador'!P228&gt;E$302,10,IF('Datos de Indicador'!P228&lt;$E$301,0,10-(E$302-'Datos de Indicador'!P228)/(E$302-E$301)*10)),1))</f>
        <v>8.6</v>
      </c>
      <c r="F225" s="189">
        <f t="shared" si="24"/>
        <v>8.4</v>
      </c>
      <c r="G225" s="188">
        <f>IF('Datos de Indicador'!Q228="No dato","x",ROUND(IF('Datos de Indicador'!Q228&gt;G$302,0,IF('Datos de Indicador'!Q228&lt;$G$301,10,(G$302-'Datos de Indicador'!Q228)/(G$302-G$301)*10)),1))</f>
        <v>8.5</v>
      </c>
      <c r="H225" s="188">
        <f>IF('Datos de Indicador'!R228="No dato","x",ROUND(IF('Datos de Indicador'!R228&gt;H$302,10,IF('Datos de Indicador'!R228&lt;$E$301,0,10-(H$302-'Datos de Indicador'!R228)/(H$302-H$301)*10)),1))</f>
        <v>7.8</v>
      </c>
      <c r="I225" s="188" t="str">
        <f>IF('Datos de Indicador'!S228="No dato","x",ROUND(IF('Datos de Indicador'!S228&gt;I$302,10,IF('Datos de Indicador'!S228&lt;$I$301,0,10-(I$302-'Datos de Indicador'!S228)/(I$302-I$301)*10)),1))</f>
        <v>x</v>
      </c>
      <c r="J225" s="189">
        <f t="shared" si="25"/>
        <v>8.1999999999999993</v>
      </c>
      <c r="K225" s="188">
        <f>IF('Datos de Indicador'!T228="No dato","x",ROUND(IF('Datos de Indicador'!T228&gt;K$302,10,IF('Datos de Indicador'!T228&lt;$K$301,0,10-(K$302-'Datos de Indicador'!T228)/(K$302-K$301)*10)),1))</f>
        <v>3.5</v>
      </c>
      <c r="L225" s="188">
        <f>IF('Datos de Indicador'!U228="No dato","x",ROUND(IF('Datos de Indicador'!U228&gt;L$302,10,IF('Datos de Indicador'!U228&lt;$L$301,0,10-(L$302-'Datos de Indicador'!U228)/(L$302-L$301)*10)),1))</f>
        <v>7.2</v>
      </c>
      <c r="M225" s="189">
        <f t="shared" si="26"/>
        <v>5.7</v>
      </c>
      <c r="N225" s="189">
        <f>'Datos de Indicador'!AG228</f>
        <v>4</v>
      </c>
      <c r="O225" s="190">
        <f t="shared" si="27"/>
        <v>6.6</v>
      </c>
      <c r="P225" s="191">
        <f>IF('Datos de Indicador'!V228="No dato","x",IF('Datos de Indicador'!AY228="No dato","x", 'Datos de Indicador'!V228/'Datos de Indicador'!AY228))</f>
        <v>4.5644731837200456E-3</v>
      </c>
      <c r="Q225" s="188">
        <f t="shared" si="28"/>
        <v>3</v>
      </c>
      <c r="R225" s="264">
        <f>IF('Datos de Indicador'!V228="No dato","x",ROUND(IF('Datos de Indicador'!V228&gt;R$302,10,IF('Datos de Indicador'!V228&lt;$R$301,0,10-(R$302-'Datos de Indicador'!V228)/(R$302-R$301)*10)),1))</f>
        <v>0.6</v>
      </c>
      <c r="S225" s="189">
        <f t="shared" si="29"/>
        <v>1.9</v>
      </c>
      <c r="T225" s="188">
        <f>IF('Datos de Indicador'!W228="No dato","x",ROUND(IF('Datos de Indicador'!W228&gt;T$302,10,IF('Datos de Indicador'!W228&lt;$T$301,0,10-(T$302-'Datos de Indicador'!W228)/(T$302-T$301)*10)),1))</f>
        <v>2.7</v>
      </c>
      <c r="U225" s="188">
        <f>IF('Datos de Indicador'!X228="No dato","x",ROUND(IF('Datos de Indicador'!X228&gt;U$302,10,IF('Datos de Indicador'!X228&lt;$U$301,0,10-(U$302-'Datos de Indicador'!X228)/(U$302-U$301)*10)),1))</f>
        <v>10</v>
      </c>
      <c r="V225" s="188">
        <f>IF('Datos de Indicador'!Y228="No dato","x",ROUND(IF('Datos de Indicador'!Y228&gt;V$302,10,IF('Datos de Indicador'!Y228&lt;$V$301,0,10-(V$302-'Datos de Indicador'!Y228)/(V$302-V$301)*10)),1))</f>
        <v>5.2</v>
      </c>
      <c r="W225" s="188">
        <f>IF('Datos de Indicador'!Z228="No dato","x",ROUND(IF('Datos de Indicador'!Z228&gt;W$302,10,IF('Datos de Indicador'!Z228&lt;$W$301,0,(W$302-'Datos de Indicador'!Z228)/(W$302-W$301)*10)),1))</f>
        <v>7.5</v>
      </c>
      <c r="X225" s="317">
        <f>IF('Datos de Indicador'!AA228="No dato","x",ROUND(IF('Datos de Indicador'!AA228&gt;X$302,10,IF('Datos de Indicador'!AA228&lt;$X$301,0,10-(X$302-'Datos de Indicador'!AA228)/(X$302-X$301)*10)),1))</f>
        <v>5.6</v>
      </c>
      <c r="Y225" s="296">
        <f t="shared" si="31"/>
        <v>6.2</v>
      </c>
      <c r="Z225" s="192">
        <f t="shared" si="30"/>
        <v>4.4000000000000004</v>
      </c>
      <c r="AB225" s="250"/>
      <c r="AC225" s="95"/>
      <c r="AD225" s="95"/>
    </row>
    <row r="226" spans="1:30">
      <c r="A226" s="48" t="s">
        <v>280</v>
      </c>
      <c r="B226" s="46" t="s">
        <v>291</v>
      </c>
      <c r="C226" s="160">
        <v>1413</v>
      </c>
      <c r="D226" s="188">
        <f>IF('Datos de Indicador'!O229="No dato","x",ROUND(IF('Datos de Indicador'!O229&gt;D$302,0,IF('Datos de Indicador'!O229&lt;$D$301,10,(D$302-'Datos de Indicador'!O229)/(D$302-D$301)*10)),1))</f>
        <v>6.4</v>
      </c>
      <c r="E226" s="188">
        <f>IF('Datos de Indicador'!P229="No dato","x",ROUND(IF('Datos de Indicador'!P229&gt;E$302,10,IF('Datos de Indicador'!P229&lt;$E$301,0,10-(E$302-'Datos de Indicador'!P229)/(E$302-E$301)*10)),1))</f>
        <v>5.7</v>
      </c>
      <c r="F226" s="189">
        <f t="shared" si="24"/>
        <v>6.1</v>
      </c>
      <c r="G226" s="188">
        <f>IF('Datos de Indicador'!Q229="No dato","x",ROUND(IF('Datos de Indicador'!Q229&gt;G$302,0,IF('Datos de Indicador'!Q229&lt;$G$301,10,(G$302-'Datos de Indicador'!Q229)/(G$302-G$301)*10)),1))</f>
        <v>4</v>
      </c>
      <c r="H226" s="188">
        <f>IF('Datos de Indicador'!R229="No dato","x",ROUND(IF('Datos de Indicador'!R229&gt;H$302,10,IF('Datos de Indicador'!R229&lt;$E$301,0,10-(H$302-'Datos de Indicador'!R229)/(H$302-H$301)*10)),1))</f>
        <v>6.8</v>
      </c>
      <c r="I226" s="188">
        <f>IF('Datos de Indicador'!S229="No dato","x",ROUND(IF('Datos de Indicador'!S229&gt;I$302,10,IF('Datos de Indicador'!S229&lt;$I$301,0,10-(I$302-'Datos de Indicador'!S229)/(I$302-I$301)*10)),1))</f>
        <v>5.5</v>
      </c>
      <c r="J226" s="189">
        <f t="shared" si="25"/>
        <v>5.4</v>
      </c>
      <c r="K226" s="188">
        <f>IF('Datos de Indicador'!T229="No dato","x",ROUND(IF('Datos de Indicador'!T229&gt;K$302,10,IF('Datos de Indicador'!T229&lt;$K$301,0,10-(K$302-'Datos de Indicador'!T229)/(K$302-K$301)*10)),1))</f>
        <v>3.2</v>
      </c>
      <c r="L226" s="188">
        <f>IF('Datos de Indicador'!U229="No dato","x",ROUND(IF('Datos de Indicador'!U229&gt;L$302,10,IF('Datos de Indicador'!U229&lt;$L$301,0,10-(L$302-'Datos de Indicador'!U229)/(L$302-L$301)*10)),1))</f>
        <v>6.7</v>
      </c>
      <c r="M226" s="189">
        <f t="shared" si="26"/>
        <v>5.2</v>
      </c>
      <c r="N226" s="189">
        <f>'Datos de Indicador'!AG229</f>
        <v>10</v>
      </c>
      <c r="O226" s="190">
        <f t="shared" si="27"/>
        <v>6.7</v>
      </c>
      <c r="P226" s="191">
        <f>IF('Datos de Indicador'!V229="No dato","x",IF('Datos de Indicador'!AY229="No dato","x", 'Datos de Indicador'!V229/'Datos de Indicador'!AY229))</f>
        <v>1.4192139737991267E-2</v>
      </c>
      <c r="Q226" s="188">
        <f t="shared" si="28"/>
        <v>9.5</v>
      </c>
      <c r="R226" s="264">
        <f>IF('Datos de Indicador'!V229="No dato","x",ROUND(IF('Datos de Indicador'!V229&gt;R$302,10,IF('Datos de Indicador'!V229&lt;$R$301,0,10-(R$302-'Datos de Indicador'!V229)/(R$302-R$301)*10)),1))</f>
        <v>7.5</v>
      </c>
      <c r="S226" s="189">
        <f t="shared" si="29"/>
        <v>8.6999999999999993</v>
      </c>
      <c r="T226" s="188">
        <f>IF('Datos de Indicador'!W229="No dato","x",ROUND(IF('Datos de Indicador'!W229&gt;T$302,10,IF('Datos de Indicador'!W229&lt;$T$301,0,10-(T$302-'Datos de Indicador'!W229)/(T$302-T$301)*10)),1))</f>
        <v>5.9</v>
      </c>
      <c r="U226" s="188">
        <f>IF('Datos de Indicador'!X229="No dato","x",ROUND(IF('Datos de Indicador'!X229&gt;U$302,10,IF('Datos de Indicador'!X229&lt;$U$301,0,10-(U$302-'Datos de Indicador'!X229)/(U$302-U$301)*10)),1))</f>
        <v>10</v>
      </c>
      <c r="V226" s="188">
        <f>IF('Datos de Indicador'!Y229="No dato","x",ROUND(IF('Datos de Indicador'!Y229&gt;V$302,10,IF('Datos de Indicador'!Y229&lt;$V$301,0,10-(V$302-'Datos de Indicador'!Y229)/(V$302-V$301)*10)),1))</f>
        <v>10</v>
      </c>
      <c r="W226" s="188">
        <f>IF('Datos de Indicador'!Z229="No dato","x",ROUND(IF('Datos de Indicador'!Z229&gt;W$302,10,IF('Datos de Indicador'!Z229&lt;$W$301,0,(W$302-'Datos de Indicador'!Z229)/(W$302-W$301)*10)),1))</f>
        <v>2.5</v>
      </c>
      <c r="X226" s="317">
        <f>IF('Datos de Indicador'!AA229="No dato","x",ROUND(IF('Datos de Indicador'!AA229&gt;X$302,10,IF('Datos de Indicador'!AA229&lt;$X$301,0,10-(X$302-'Datos de Indicador'!AA229)/(X$302-X$301)*10)),1))</f>
        <v>10</v>
      </c>
      <c r="Y226" s="296">
        <f t="shared" si="31"/>
        <v>7.7</v>
      </c>
      <c r="Z226" s="192">
        <f t="shared" si="30"/>
        <v>8.1999999999999993</v>
      </c>
      <c r="AB226" s="250"/>
      <c r="AC226" s="95"/>
      <c r="AD226" s="95"/>
    </row>
    <row r="227" spans="1:30">
      <c r="A227" s="48" t="s">
        <v>280</v>
      </c>
      <c r="B227" s="46" t="s">
        <v>137</v>
      </c>
      <c r="C227" s="160">
        <v>1414</v>
      </c>
      <c r="D227" s="188">
        <f>IF('Datos de Indicador'!O230="No dato","x",ROUND(IF('Datos de Indicador'!O230&gt;D$302,0,IF('Datos de Indicador'!O230&lt;$D$301,10,(D$302-'Datos de Indicador'!O230)/(D$302-D$301)*10)),1))</f>
        <v>7</v>
      </c>
      <c r="E227" s="188">
        <f>IF('Datos de Indicador'!P230="No dato","x",ROUND(IF('Datos de Indicador'!P230&gt;E$302,10,IF('Datos de Indicador'!P230&lt;$E$301,0,10-(E$302-'Datos de Indicador'!P230)/(E$302-E$301)*10)),1))</f>
        <v>6.1</v>
      </c>
      <c r="F227" s="189">
        <f t="shared" si="24"/>
        <v>6.6</v>
      </c>
      <c r="G227" s="188">
        <f>IF('Datos de Indicador'!Q230="No dato","x",ROUND(IF('Datos de Indicador'!Q230&gt;G$302,0,IF('Datos de Indicador'!Q230&lt;$G$301,10,(G$302-'Datos de Indicador'!Q230)/(G$302-G$301)*10)),1))</f>
        <v>7.2</v>
      </c>
      <c r="H227" s="188">
        <f>IF('Datos de Indicador'!R230="No dato","x",ROUND(IF('Datos de Indicador'!R230&gt;H$302,10,IF('Datos de Indicador'!R230&lt;$E$301,0,10-(H$302-'Datos de Indicador'!R230)/(H$302-H$301)*10)),1))</f>
        <v>7.5</v>
      </c>
      <c r="I227" s="188" t="str">
        <f>IF('Datos de Indicador'!S230="No dato","x",ROUND(IF('Datos de Indicador'!S230&gt;I$302,10,IF('Datos de Indicador'!S230&lt;$I$301,0,10-(I$302-'Datos de Indicador'!S230)/(I$302-I$301)*10)),1))</f>
        <v>x</v>
      </c>
      <c r="J227" s="189">
        <f t="shared" si="25"/>
        <v>7.4</v>
      </c>
      <c r="K227" s="188">
        <f>IF('Datos de Indicador'!T230="No dato","x",ROUND(IF('Datos de Indicador'!T230&gt;K$302,10,IF('Datos de Indicador'!T230&lt;$K$301,0,10-(K$302-'Datos de Indicador'!T230)/(K$302-K$301)*10)),1))</f>
        <v>4.2</v>
      </c>
      <c r="L227" s="188">
        <f>IF('Datos de Indicador'!U230="No dato","x",ROUND(IF('Datos de Indicador'!U230&gt;L$302,10,IF('Datos de Indicador'!U230&lt;$L$301,0,10-(L$302-'Datos de Indicador'!U230)/(L$302-L$301)*10)),1))</f>
        <v>7.2</v>
      </c>
      <c r="M227" s="189">
        <f t="shared" si="26"/>
        <v>5.9</v>
      </c>
      <c r="N227" s="189">
        <f>'Datos de Indicador'!AG230</f>
        <v>10</v>
      </c>
      <c r="O227" s="190">
        <f t="shared" si="27"/>
        <v>7.5</v>
      </c>
      <c r="P227" s="191">
        <f>IF('Datos de Indicador'!V230="No dato","x",IF('Datos de Indicador'!AY230="No dato","x", 'Datos de Indicador'!V230/'Datos de Indicador'!AY230))</f>
        <v>1.0805500982318271E-2</v>
      </c>
      <c r="Q227" s="188">
        <f t="shared" si="28"/>
        <v>7.2</v>
      </c>
      <c r="R227" s="264">
        <f>IF('Datos de Indicador'!V230="No dato","x",ROUND(IF('Datos de Indicador'!V230&gt;R$302,10,IF('Datos de Indicador'!V230&lt;$R$301,0,10-(R$302-'Datos de Indicador'!V230)/(R$302-R$301)*10)),1))</f>
        <v>1.4</v>
      </c>
      <c r="S227" s="189">
        <f t="shared" si="29"/>
        <v>4.9000000000000004</v>
      </c>
      <c r="T227" s="188">
        <f>IF('Datos de Indicador'!W230="No dato","x",ROUND(IF('Datos de Indicador'!W230&gt;T$302,10,IF('Datos de Indicador'!W230&lt;$T$301,0,10-(T$302-'Datos de Indicador'!W230)/(T$302-T$301)*10)),1))</f>
        <v>3.2</v>
      </c>
      <c r="U227" s="188">
        <f>IF('Datos de Indicador'!X230="No dato","x",ROUND(IF('Datos de Indicador'!X230&gt;U$302,10,IF('Datos de Indicador'!X230&lt;$U$301,0,10-(U$302-'Datos de Indicador'!X230)/(U$302-U$301)*10)),1))</f>
        <v>7.1</v>
      </c>
      <c r="V227" s="188">
        <f>IF('Datos de Indicador'!Y230="No dato","x",ROUND(IF('Datos de Indicador'!Y230&gt;V$302,10,IF('Datos de Indicador'!Y230&lt;$V$301,0,10-(V$302-'Datos de Indicador'!Y230)/(V$302-V$301)*10)),1))</f>
        <v>2.9</v>
      </c>
      <c r="W227" s="188">
        <f>IF('Datos de Indicador'!Z230="No dato","x",ROUND(IF('Datos de Indicador'!Z230&gt;W$302,10,IF('Datos de Indicador'!Z230&lt;$W$301,0,(W$302-'Datos de Indicador'!Z230)/(W$302-W$301)*10)),1))</f>
        <v>2.5</v>
      </c>
      <c r="X227" s="317">
        <f>IF('Datos de Indicador'!AA230="No dato","x",ROUND(IF('Datos de Indicador'!AA230&gt;X$302,10,IF('Datos de Indicador'!AA230&lt;$X$301,0,10-(X$302-'Datos de Indicador'!AA230)/(X$302-X$301)*10)),1))</f>
        <v>10</v>
      </c>
      <c r="Y227" s="296">
        <f t="shared" si="31"/>
        <v>5.0999999999999996</v>
      </c>
      <c r="Z227" s="192">
        <f t="shared" si="30"/>
        <v>5</v>
      </c>
      <c r="AB227" s="250"/>
      <c r="AC227" s="95"/>
      <c r="AD227" s="95"/>
    </row>
    <row r="228" spans="1:30">
      <c r="A228" s="48" t="s">
        <v>280</v>
      </c>
      <c r="B228" s="46" t="s">
        <v>292</v>
      </c>
      <c r="C228" s="160">
        <v>1415</v>
      </c>
      <c r="D228" s="188">
        <f>IF('Datos de Indicador'!O231="No dato","x",ROUND(IF('Datos de Indicador'!O231&gt;D$302,0,IF('Datos de Indicador'!O231&lt;$D$301,10,(D$302-'Datos de Indicador'!O231)/(D$302-D$301)*10)),1))</f>
        <v>7</v>
      </c>
      <c r="E228" s="188">
        <f>IF('Datos de Indicador'!P231="No dato","x",ROUND(IF('Datos de Indicador'!P231&gt;E$302,10,IF('Datos de Indicador'!P231&lt;$E$301,0,10-(E$302-'Datos de Indicador'!P231)/(E$302-E$301)*10)),1))</f>
        <v>7</v>
      </c>
      <c r="F228" s="189">
        <f t="shared" si="24"/>
        <v>7</v>
      </c>
      <c r="G228" s="188">
        <f>IF('Datos de Indicador'!Q231="No dato","x",ROUND(IF('Datos de Indicador'!Q231&gt;G$302,0,IF('Datos de Indicador'!Q231&lt;$G$301,10,(G$302-'Datos de Indicador'!Q231)/(G$302-G$301)*10)),1))</f>
        <v>8.6999999999999993</v>
      </c>
      <c r="H228" s="188">
        <f>IF('Datos de Indicador'!R231="No dato","x",ROUND(IF('Datos de Indicador'!R231&gt;H$302,10,IF('Datos de Indicador'!R231&lt;$E$301,0,10-(H$302-'Datos de Indicador'!R231)/(H$302-H$301)*10)),1))</f>
        <v>6.6</v>
      </c>
      <c r="I228" s="188">
        <f>IF('Datos de Indicador'!S231="No dato","x",ROUND(IF('Datos de Indicador'!S231&gt;I$302,10,IF('Datos de Indicador'!S231&lt;$I$301,0,10-(I$302-'Datos de Indicador'!S231)/(I$302-I$301)*10)),1))</f>
        <v>10</v>
      </c>
      <c r="J228" s="189">
        <f t="shared" si="25"/>
        <v>8.4</v>
      </c>
      <c r="K228" s="188">
        <f>IF('Datos de Indicador'!T231="No dato","x",ROUND(IF('Datos de Indicador'!T231&gt;K$302,10,IF('Datos de Indicador'!T231&lt;$K$301,0,10-(K$302-'Datos de Indicador'!T231)/(K$302-K$301)*10)),1))</f>
        <v>3.1</v>
      </c>
      <c r="L228" s="188">
        <f>IF('Datos de Indicador'!U231="No dato","x",ROUND(IF('Datos de Indicador'!U231&gt;L$302,10,IF('Datos de Indicador'!U231&lt;$L$301,0,10-(L$302-'Datos de Indicador'!U231)/(L$302-L$301)*10)),1))</f>
        <v>7.5</v>
      </c>
      <c r="M228" s="189">
        <f t="shared" si="26"/>
        <v>5.7</v>
      </c>
      <c r="N228" s="189">
        <f>'Datos de Indicador'!AG231</f>
        <v>10</v>
      </c>
      <c r="O228" s="190">
        <f t="shared" si="27"/>
        <v>7.8</v>
      </c>
      <c r="P228" s="191">
        <f>IF('Datos de Indicador'!V231="No dato","x",IF('Datos de Indicador'!AY231="No dato","x", 'Datos de Indicador'!V231/'Datos de Indicador'!AY231))</f>
        <v>7.557744565217391E-3</v>
      </c>
      <c r="Q228" s="188">
        <f t="shared" si="28"/>
        <v>5</v>
      </c>
      <c r="R228" s="264">
        <f>IF('Datos de Indicador'!V231="No dato","x",ROUND(IF('Datos de Indicador'!V231&gt;R$302,10,IF('Datos de Indicador'!V231&lt;$R$301,0,10-(R$302-'Datos de Indicador'!V231)/(R$302-R$301)*10)),1))</f>
        <v>2.2000000000000002</v>
      </c>
      <c r="S228" s="189">
        <f t="shared" si="29"/>
        <v>3.7</v>
      </c>
      <c r="T228" s="188">
        <f>IF('Datos de Indicador'!W231="No dato","x",ROUND(IF('Datos de Indicador'!W231&gt;T$302,10,IF('Datos de Indicador'!W231&lt;$T$301,0,10-(T$302-'Datos de Indicador'!W231)/(T$302-T$301)*10)),1))</f>
        <v>4</v>
      </c>
      <c r="U228" s="188">
        <f>IF('Datos de Indicador'!X231="No dato","x",ROUND(IF('Datos de Indicador'!X231&gt;U$302,10,IF('Datos de Indicador'!X231&lt;$U$301,0,10-(U$302-'Datos de Indicador'!X231)/(U$302-U$301)*10)),1))</f>
        <v>9.1999999999999993</v>
      </c>
      <c r="V228" s="188">
        <f>IF('Datos de Indicador'!Y231="No dato","x",ROUND(IF('Datos de Indicador'!Y231&gt;V$302,10,IF('Datos de Indicador'!Y231&lt;$V$301,0,10-(V$302-'Datos de Indicador'!Y231)/(V$302-V$301)*10)),1))</f>
        <v>0.5</v>
      </c>
      <c r="W228" s="188">
        <f>IF('Datos de Indicador'!Z231="No dato","x",ROUND(IF('Datos de Indicador'!Z231&gt;W$302,10,IF('Datos de Indicador'!Z231&lt;$W$301,0,(W$302-'Datos de Indicador'!Z231)/(W$302-W$301)*10)),1))</f>
        <v>5</v>
      </c>
      <c r="X228" s="317">
        <f>IF('Datos de Indicador'!AA231="No dato","x",ROUND(IF('Datos de Indicador'!AA231&gt;X$302,10,IF('Datos de Indicador'!AA231&lt;$X$301,0,10-(X$302-'Datos de Indicador'!AA231)/(X$302-X$301)*10)),1))</f>
        <v>10</v>
      </c>
      <c r="Y228" s="296">
        <f t="shared" si="31"/>
        <v>5.7</v>
      </c>
      <c r="Z228" s="192">
        <f t="shared" si="30"/>
        <v>4.8</v>
      </c>
      <c r="AB228" s="250"/>
      <c r="AC228" s="95"/>
      <c r="AD228" s="95"/>
    </row>
    <row r="229" spans="1:30">
      <c r="A229" s="48" t="s">
        <v>280</v>
      </c>
      <c r="B229" s="46" t="s">
        <v>293</v>
      </c>
      <c r="C229" s="160">
        <v>1416</v>
      </c>
      <c r="D229" s="188">
        <f>IF('Datos de Indicador'!O232="No dato","x",ROUND(IF('Datos de Indicador'!O232&gt;D$302,0,IF('Datos de Indicador'!O232&lt;$D$301,10,(D$302-'Datos de Indicador'!O232)/(D$302-D$301)*10)),1))</f>
        <v>6.4</v>
      </c>
      <c r="E229" s="188">
        <f>IF('Datos de Indicador'!P232="No dato","x",ROUND(IF('Datos de Indicador'!P232&gt;E$302,10,IF('Datos de Indicador'!P232&lt;$E$301,0,10-(E$302-'Datos de Indicador'!P232)/(E$302-E$301)*10)),1))</f>
        <v>6.3</v>
      </c>
      <c r="F229" s="189">
        <f t="shared" si="24"/>
        <v>6.4</v>
      </c>
      <c r="G229" s="188">
        <f>IF('Datos de Indicador'!Q232="No dato","x",ROUND(IF('Datos de Indicador'!Q232&gt;G$302,0,IF('Datos de Indicador'!Q232&lt;$G$301,10,(G$302-'Datos de Indicador'!Q232)/(G$302-G$301)*10)),1))</f>
        <v>5</v>
      </c>
      <c r="H229" s="188">
        <f>IF('Datos de Indicador'!R232="No dato","x",ROUND(IF('Datos de Indicador'!R232&gt;H$302,10,IF('Datos de Indicador'!R232&lt;$E$301,0,10-(H$302-'Datos de Indicador'!R232)/(H$302-H$301)*10)),1))</f>
        <v>7.7</v>
      </c>
      <c r="I229" s="188">
        <f>IF('Datos de Indicador'!S232="No dato","x",ROUND(IF('Datos de Indicador'!S232&gt;I$302,10,IF('Datos de Indicador'!S232&lt;$I$301,0,10-(I$302-'Datos de Indicador'!S232)/(I$302-I$301)*10)),1))</f>
        <v>6.5</v>
      </c>
      <c r="J229" s="189">
        <f t="shared" si="25"/>
        <v>6.4</v>
      </c>
      <c r="K229" s="188">
        <f>IF('Datos de Indicador'!T232="No dato","x",ROUND(IF('Datos de Indicador'!T232&gt;K$302,10,IF('Datos de Indicador'!T232&lt;$K$301,0,10-(K$302-'Datos de Indicador'!T232)/(K$302-K$301)*10)),1))</f>
        <v>3.4</v>
      </c>
      <c r="L229" s="188">
        <f>IF('Datos de Indicador'!U232="No dato","x",ROUND(IF('Datos de Indicador'!U232&gt;L$302,10,IF('Datos de Indicador'!U232&lt;$L$301,0,10-(L$302-'Datos de Indicador'!U232)/(L$302-L$301)*10)),1))</f>
        <v>7</v>
      </c>
      <c r="M229" s="189">
        <f t="shared" si="26"/>
        <v>5.5</v>
      </c>
      <c r="N229" s="189">
        <f>'Datos de Indicador'!AG232</f>
        <v>10</v>
      </c>
      <c r="O229" s="190">
        <f t="shared" si="27"/>
        <v>7.1</v>
      </c>
      <c r="P229" s="191">
        <f>IF('Datos de Indicador'!V232="No dato","x",IF('Datos de Indicador'!AY232="No dato","x", 'Datos de Indicador'!V232/'Datos de Indicador'!AY232))</f>
        <v>5.6557464518194427E-3</v>
      </c>
      <c r="Q229" s="188">
        <f t="shared" si="28"/>
        <v>3.8</v>
      </c>
      <c r="R229" s="264">
        <f>IF('Datos de Indicador'!V232="No dato","x",ROUND(IF('Datos de Indicador'!V232&gt;R$302,10,IF('Datos de Indicador'!V232&lt;$R$301,0,10-(R$302-'Datos de Indicador'!V232)/(R$302-R$301)*10)),1))</f>
        <v>1.3</v>
      </c>
      <c r="S229" s="189">
        <f t="shared" si="29"/>
        <v>2.6</v>
      </c>
      <c r="T229" s="188">
        <f>IF('Datos de Indicador'!W232="No dato","x",ROUND(IF('Datos de Indicador'!W232&gt;T$302,10,IF('Datos de Indicador'!W232&lt;$T$301,0,10-(T$302-'Datos de Indicador'!W232)/(T$302-T$301)*10)),1))</f>
        <v>3.9</v>
      </c>
      <c r="U229" s="188">
        <f>IF('Datos de Indicador'!X232="No dato","x",ROUND(IF('Datos de Indicador'!X232&gt;U$302,10,IF('Datos de Indicador'!X232&lt;$U$301,0,10-(U$302-'Datos de Indicador'!X232)/(U$302-U$301)*10)),1))</f>
        <v>8.5</v>
      </c>
      <c r="V229" s="188">
        <f>IF('Datos de Indicador'!Y232="No dato","x",ROUND(IF('Datos de Indicador'!Y232&gt;V$302,10,IF('Datos de Indicador'!Y232&lt;$V$301,0,10-(V$302-'Datos de Indicador'!Y232)/(V$302-V$301)*10)),1))</f>
        <v>2</v>
      </c>
      <c r="W229" s="188">
        <f>IF('Datos de Indicador'!Z232="No dato","x",ROUND(IF('Datos de Indicador'!Z232&gt;W$302,10,IF('Datos de Indicador'!Z232&lt;$W$301,0,(W$302-'Datos de Indicador'!Z232)/(W$302-W$301)*10)),1))</f>
        <v>2.5</v>
      </c>
      <c r="X229" s="317">
        <f>IF('Datos de Indicador'!AA232="No dato","x",ROUND(IF('Datos de Indicador'!AA232&gt;X$302,10,IF('Datos de Indicador'!AA232&lt;$X$301,0,10-(X$302-'Datos de Indicador'!AA232)/(X$302-X$301)*10)),1))</f>
        <v>10</v>
      </c>
      <c r="Y229" s="296">
        <f t="shared" si="31"/>
        <v>5.4</v>
      </c>
      <c r="Z229" s="192">
        <f t="shared" si="30"/>
        <v>4.0999999999999996</v>
      </c>
      <c r="AB229" s="250"/>
      <c r="AC229" s="95"/>
      <c r="AD229" s="95"/>
    </row>
    <row r="230" spans="1:30">
      <c r="A230" s="48" t="s">
        <v>294</v>
      </c>
      <c r="B230" s="46" t="s">
        <v>295</v>
      </c>
      <c r="C230" s="160">
        <v>1501</v>
      </c>
      <c r="D230" s="188">
        <f>IF('Datos de Indicador'!O233="No dato","x",ROUND(IF('Datos de Indicador'!O233&gt;D$302,0,IF('Datos de Indicador'!O233&lt;$D$301,10,(D$302-'Datos de Indicador'!O233)/(D$302-D$301)*10)),1))</f>
        <v>5.6</v>
      </c>
      <c r="E230" s="188">
        <f>IF('Datos de Indicador'!P233="No dato","x",ROUND(IF('Datos de Indicador'!P233&gt;E$302,10,IF('Datos de Indicador'!P233&lt;$E$301,0,10-(E$302-'Datos de Indicador'!P233)/(E$302-E$301)*10)),1))</f>
        <v>7</v>
      </c>
      <c r="F230" s="189">
        <f t="shared" si="24"/>
        <v>6.4</v>
      </c>
      <c r="G230" s="188">
        <f>IF('Datos de Indicador'!Q233="No dato","x",ROUND(IF('Datos de Indicador'!Q233&gt;G$302,0,IF('Datos de Indicador'!Q233&lt;$G$301,10,(G$302-'Datos de Indicador'!Q233)/(G$302-G$301)*10)),1))</f>
        <v>4.3</v>
      </c>
      <c r="H230" s="188">
        <f>IF('Datos de Indicador'!R233="No dato","x",ROUND(IF('Datos de Indicador'!R233&gt;H$302,10,IF('Datos de Indicador'!R233&lt;$E$301,0,10-(H$302-'Datos de Indicador'!R233)/(H$302-H$301)*10)),1))</f>
        <v>7.4</v>
      </c>
      <c r="I230" s="188">
        <f>IF('Datos de Indicador'!S233="No dato","x",ROUND(IF('Datos de Indicador'!S233&gt;I$302,10,IF('Datos de Indicador'!S233&lt;$I$301,0,10-(I$302-'Datos de Indicador'!S233)/(I$302-I$301)*10)),1))</f>
        <v>7.9</v>
      </c>
      <c r="J230" s="189">
        <f t="shared" si="25"/>
        <v>6.5</v>
      </c>
      <c r="K230" s="188">
        <f>IF('Datos de Indicador'!T233="No dato","x",ROUND(IF('Datos de Indicador'!T233&gt;K$302,10,IF('Datos de Indicador'!T233&lt;$K$301,0,10-(K$302-'Datos de Indicador'!T233)/(K$302-K$301)*10)),1))</f>
        <v>3.5</v>
      </c>
      <c r="L230" s="188">
        <f>IF('Datos de Indicador'!U233="No dato","x",ROUND(IF('Datos de Indicador'!U233&gt;L$302,10,IF('Datos de Indicador'!U233&lt;$L$301,0,10-(L$302-'Datos de Indicador'!U233)/(L$302-L$301)*10)),1))</f>
        <v>7.7</v>
      </c>
      <c r="M230" s="189">
        <f t="shared" si="26"/>
        <v>6</v>
      </c>
      <c r="N230" s="189">
        <f>'Datos de Indicador'!AG233</f>
        <v>10</v>
      </c>
      <c r="O230" s="190">
        <f t="shared" si="27"/>
        <v>7.2</v>
      </c>
      <c r="P230" s="191">
        <f>IF('Datos de Indicador'!V233="No dato","x",IF('Datos de Indicador'!AY233="No dato","x", 'Datos de Indicador'!V233/'Datos de Indicador'!AY233))</f>
        <v>1.139760272938619E-2</v>
      </c>
      <c r="Q230" s="188">
        <f t="shared" si="28"/>
        <v>7.6</v>
      </c>
      <c r="R230" s="264">
        <f>IF('Datos de Indicador'!V233="No dato","x",ROUND(IF('Datos de Indicador'!V233&gt;R$302,10,IF('Datos de Indicador'!V233&lt;$R$301,0,10-(R$302-'Datos de Indicador'!V233)/(R$302-R$301)*10)),1))</f>
        <v>10</v>
      </c>
      <c r="S230" s="189">
        <f t="shared" si="29"/>
        <v>9.1</v>
      </c>
      <c r="T230" s="188">
        <f>IF('Datos de Indicador'!W233="No dato","x",ROUND(IF('Datos de Indicador'!W233&gt;T$302,10,IF('Datos de Indicador'!W233&lt;$T$301,0,10-(T$302-'Datos de Indicador'!W233)/(T$302-T$301)*10)),1))</f>
        <v>1.9</v>
      </c>
      <c r="U230" s="188">
        <f>IF('Datos de Indicador'!X233="No dato","x",ROUND(IF('Datos de Indicador'!X233&gt;U$302,10,IF('Datos de Indicador'!X233&lt;$U$301,0,10-(U$302-'Datos de Indicador'!X233)/(U$302-U$301)*10)),1))</f>
        <v>5.8</v>
      </c>
      <c r="V230" s="188">
        <f>IF('Datos de Indicador'!Y233="No dato","x",ROUND(IF('Datos de Indicador'!Y233&gt;V$302,10,IF('Datos de Indicador'!Y233&lt;$V$301,0,10-(V$302-'Datos de Indicador'!Y233)/(V$302-V$301)*10)),1))</f>
        <v>10</v>
      </c>
      <c r="W230" s="188">
        <f>IF('Datos de Indicador'!Z233="No dato","x",ROUND(IF('Datos de Indicador'!Z233&gt;W$302,10,IF('Datos de Indicador'!Z233&lt;$W$301,0,(W$302-'Datos de Indicador'!Z233)/(W$302-W$301)*10)),1))</f>
        <v>0</v>
      </c>
      <c r="X230" s="317">
        <f>IF('Datos de Indicador'!AA233="No dato","x",ROUND(IF('Datos de Indicador'!AA233&gt;X$302,10,IF('Datos de Indicador'!AA233&lt;$X$301,0,10-(X$302-'Datos de Indicador'!AA233)/(X$302-X$301)*10)),1))</f>
        <v>10</v>
      </c>
      <c r="Y230" s="296">
        <f t="shared" si="31"/>
        <v>5.5</v>
      </c>
      <c r="Z230" s="192">
        <f t="shared" si="30"/>
        <v>7.8</v>
      </c>
      <c r="AB230" s="250"/>
      <c r="AC230" s="95"/>
      <c r="AD230" s="95"/>
    </row>
    <row r="231" spans="1:30">
      <c r="A231" s="48" t="s">
        <v>294</v>
      </c>
      <c r="B231" s="46" t="s">
        <v>296</v>
      </c>
      <c r="C231" s="160">
        <v>1502</v>
      </c>
      <c r="D231" s="188">
        <f>IF('Datos de Indicador'!O234="No dato","x",ROUND(IF('Datos de Indicador'!O234&gt;D$302,0,IF('Datos de Indicador'!O234&lt;$D$301,10,(D$302-'Datos de Indicador'!O234)/(D$302-D$301)*10)),1))</f>
        <v>5.9</v>
      </c>
      <c r="E231" s="188">
        <f>IF('Datos de Indicador'!P234="No dato","x",ROUND(IF('Datos de Indicador'!P234&gt;E$302,10,IF('Datos de Indicador'!P234&lt;$E$301,0,10-(E$302-'Datos de Indicador'!P234)/(E$302-E$301)*10)),1))</f>
        <v>8.3000000000000007</v>
      </c>
      <c r="F231" s="189">
        <f t="shared" si="24"/>
        <v>7.3</v>
      </c>
      <c r="G231" s="188">
        <f>IF('Datos de Indicador'!Q234="No dato","x",ROUND(IF('Datos de Indicador'!Q234&gt;G$302,0,IF('Datos de Indicador'!Q234&lt;$G$301,10,(G$302-'Datos de Indicador'!Q234)/(G$302-G$301)*10)),1))</f>
        <v>7</v>
      </c>
      <c r="H231" s="188">
        <f>IF('Datos de Indicador'!R234="No dato","x",ROUND(IF('Datos de Indicador'!R234&gt;H$302,10,IF('Datos de Indicador'!R234&lt;$E$301,0,10-(H$302-'Datos de Indicador'!R234)/(H$302-H$301)*10)),1))</f>
        <v>6.7</v>
      </c>
      <c r="I231" s="188">
        <f>IF('Datos de Indicador'!S234="No dato","x",ROUND(IF('Datos de Indicador'!S234&gt;I$302,10,IF('Datos de Indicador'!S234&lt;$I$301,0,10-(I$302-'Datos de Indicador'!S234)/(I$302-I$301)*10)),1))</f>
        <v>9.6999999999999993</v>
      </c>
      <c r="J231" s="189">
        <f t="shared" si="25"/>
        <v>7.8</v>
      </c>
      <c r="K231" s="188">
        <f>IF('Datos de Indicador'!T234="No dato","x",ROUND(IF('Datos de Indicador'!T234&gt;K$302,10,IF('Datos de Indicador'!T234&lt;$K$301,0,10-(K$302-'Datos de Indicador'!T234)/(K$302-K$301)*10)),1))</f>
        <v>5.3</v>
      </c>
      <c r="L231" s="188">
        <f>IF('Datos de Indicador'!U234="No dato","x",ROUND(IF('Datos de Indicador'!U234&gt;L$302,10,IF('Datos de Indicador'!U234&lt;$L$301,0,10-(L$302-'Datos de Indicador'!U234)/(L$302-L$301)*10)),1))</f>
        <v>7.7</v>
      </c>
      <c r="M231" s="189">
        <f t="shared" si="26"/>
        <v>6.7</v>
      </c>
      <c r="N231" s="189">
        <f>'Datos de Indicador'!AG234</f>
        <v>10</v>
      </c>
      <c r="O231" s="190">
        <f t="shared" si="27"/>
        <v>8</v>
      </c>
      <c r="P231" s="191">
        <f>IF('Datos de Indicador'!V234="No dato","x",IF('Datos de Indicador'!AY234="No dato","x", 'Datos de Indicador'!V234/'Datos de Indicador'!AY234))</f>
        <v>1.0148945167504581E-2</v>
      </c>
      <c r="Q231" s="188">
        <f t="shared" si="28"/>
        <v>6.8</v>
      </c>
      <c r="R231" s="264">
        <f>IF('Datos de Indicador'!V234="No dato","x",ROUND(IF('Datos de Indicador'!V234&gt;R$302,10,IF('Datos de Indicador'!V234&lt;$R$301,0,10-(R$302-'Datos de Indicador'!V234)/(R$302-R$301)*10)),1))</f>
        <v>5.4</v>
      </c>
      <c r="S231" s="189">
        <f t="shared" si="29"/>
        <v>6.1</v>
      </c>
      <c r="T231" s="188">
        <f>IF('Datos de Indicador'!W234="No dato","x",ROUND(IF('Datos de Indicador'!W234&gt;T$302,10,IF('Datos de Indicador'!W234&lt;$T$301,0,10-(T$302-'Datos de Indicador'!W234)/(T$302-T$301)*10)),1))</f>
        <v>3.3</v>
      </c>
      <c r="U231" s="188">
        <f>IF('Datos de Indicador'!X234="No dato","x",ROUND(IF('Datos de Indicador'!X234&gt;U$302,10,IF('Datos de Indicador'!X234&lt;$U$301,0,10-(U$302-'Datos de Indicador'!X234)/(U$302-U$301)*10)),1))</f>
        <v>10</v>
      </c>
      <c r="V231" s="188">
        <f>IF('Datos de Indicador'!Y234="No dato","x",ROUND(IF('Datos de Indicador'!Y234&gt;V$302,10,IF('Datos de Indicador'!Y234&lt;$V$301,0,10-(V$302-'Datos de Indicador'!Y234)/(V$302-V$301)*10)),1))</f>
        <v>2.7</v>
      </c>
      <c r="W231" s="188">
        <f>IF('Datos de Indicador'!Z234="No dato","x",ROUND(IF('Datos de Indicador'!Z234&gt;W$302,10,IF('Datos de Indicador'!Z234&lt;$W$301,0,(W$302-'Datos de Indicador'!Z234)/(W$302-W$301)*10)),1))</f>
        <v>2.5</v>
      </c>
      <c r="X231" s="317">
        <f>IF('Datos de Indicador'!AA234="No dato","x",ROUND(IF('Datos de Indicador'!AA234&gt;X$302,10,IF('Datos de Indicador'!AA234&lt;$X$301,0,10-(X$302-'Datos de Indicador'!AA234)/(X$302-X$301)*10)),1))</f>
        <v>4.3</v>
      </c>
      <c r="Y231" s="296">
        <f t="shared" si="31"/>
        <v>4.5999999999999996</v>
      </c>
      <c r="Z231" s="192">
        <f t="shared" si="30"/>
        <v>5.4</v>
      </c>
      <c r="AB231" s="250"/>
      <c r="AC231" s="95"/>
      <c r="AD231" s="95"/>
    </row>
    <row r="232" spans="1:30">
      <c r="A232" s="48" t="s">
        <v>294</v>
      </c>
      <c r="B232" s="46" t="s">
        <v>297</v>
      </c>
      <c r="C232" s="160">
        <v>1503</v>
      </c>
      <c r="D232" s="188">
        <f>IF('Datos de Indicador'!O235="No dato","x",ROUND(IF('Datos de Indicador'!O235&gt;D$302,0,IF('Datos de Indicador'!O235&lt;$D$301,10,(D$302-'Datos de Indicador'!O235)/(D$302-D$301)*10)),1))</f>
        <v>6.1</v>
      </c>
      <c r="E232" s="188">
        <f>IF('Datos de Indicador'!P235="No dato","x",ROUND(IF('Datos de Indicador'!P235&gt;E$302,10,IF('Datos de Indicador'!P235&lt;$E$301,0,10-(E$302-'Datos de Indicador'!P235)/(E$302-E$301)*10)),1))</f>
        <v>8</v>
      </c>
      <c r="F232" s="189">
        <f t="shared" si="24"/>
        <v>7.2</v>
      </c>
      <c r="G232" s="188">
        <f>IF('Datos de Indicador'!Q235="No dato","x",ROUND(IF('Datos de Indicador'!Q235&gt;G$302,0,IF('Datos de Indicador'!Q235&lt;$G$301,10,(G$302-'Datos de Indicador'!Q235)/(G$302-G$301)*10)),1))</f>
        <v>6</v>
      </c>
      <c r="H232" s="188">
        <f>IF('Datos de Indicador'!R235="No dato","x",ROUND(IF('Datos de Indicador'!R235&gt;H$302,10,IF('Datos de Indicador'!R235&lt;$E$301,0,10-(H$302-'Datos de Indicador'!R235)/(H$302-H$301)*10)),1))</f>
        <v>7</v>
      </c>
      <c r="I232" s="188">
        <f>IF('Datos de Indicador'!S235="No dato","x",ROUND(IF('Datos de Indicador'!S235&gt;I$302,10,IF('Datos de Indicador'!S235&lt;$I$301,0,10-(I$302-'Datos de Indicador'!S235)/(I$302-I$301)*10)),1))</f>
        <v>9.4</v>
      </c>
      <c r="J232" s="189">
        <f t="shared" si="25"/>
        <v>7.5</v>
      </c>
      <c r="K232" s="188">
        <f>IF('Datos de Indicador'!T235="No dato","x",ROUND(IF('Datos de Indicador'!T235&gt;K$302,10,IF('Datos de Indicador'!T235&lt;$K$301,0,10-(K$302-'Datos de Indicador'!T235)/(K$302-K$301)*10)),1))</f>
        <v>5.2</v>
      </c>
      <c r="L232" s="188">
        <f>IF('Datos de Indicador'!U235="No dato","x",ROUND(IF('Datos de Indicador'!U235&gt;L$302,10,IF('Datos de Indicador'!U235&lt;$L$301,0,10-(L$302-'Datos de Indicador'!U235)/(L$302-L$301)*10)),1))</f>
        <v>8.1</v>
      </c>
      <c r="M232" s="189">
        <f t="shared" si="26"/>
        <v>6.9</v>
      </c>
      <c r="N232" s="189">
        <f>'Datos de Indicador'!AG235</f>
        <v>6</v>
      </c>
      <c r="O232" s="190">
        <f t="shared" si="27"/>
        <v>6.9</v>
      </c>
      <c r="P232" s="191">
        <f>IF('Datos de Indicador'!V235="No dato","x",IF('Datos de Indicador'!AY235="No dato","x", 'Datos de Indicador'!V235/'Datos de Indicador'!AY235))</f>
        <v>1.3322739347827831E-2</v>
      </c>
      <c r="Q232" s="188">
        <f t="shared" si="28"/>
        <v>8.9</v>
      </c>
      <c r="R232" s="264">
        <f>IF('Datos de Indicador'!V235="No dato","x",ROUND(IF('Datos de Indicador'!V235&gt;R$302,10,IF('Datos de Indicador'!V235&lt;$R$301,0,10-(R$302-'Datos de Indicador'!V235)/(R$302-R$301)*10)),1))</f>
        <v>10</v>
      </c>
      <c r="S232" s="189">
        <f t="shared" si="29"/>
        <v>9.5</v>
      </c>
      <c r="T232" s="188">
        <f>IF('Datos de Indicador'!W235="No dato","x",ROUND(IF('Datos de Indicador'!W235&gt;T$302,10,IF('Datos de Indicador'!W235&lt;$T$301,0,10-(T$302-'Datos de Indicador'!W235)/(T$302-T$301)*10)),1))</f>
        <v>2.8</v>
      </c>
      <c r="U232" s="188">
        <f>IF('Datos de Indicador'!X235="No dato","x",ROUND(IF('Datos de Indicador'!X235&gt;U$302,10,IF('Datos de Indicador'!X235&lt;$U$301,0,10-(U$302-'Datos de Indicador'!X235)/(U$302-U$301)*10)),1))</f>
        <v>7</v>
      </c>
      <c r="V232" s="188">
        <f>IF('Datos de Indicador'!Y235="No dato","x",ROUND(IF('Datos de Indicador'!Y235&gt;V$302,10,IF('Datos de Indicador'!Y235&lt;$V$301,0,10-(V$302-'Datos de Indicador'!Y235)/(V$302-V$301)*10)),1))</f>
        <v>1.6</v>
      </c>
      <c r="W232" s="188">
        <f>IF('Datos de Indicador'!Z235="No dato","x",ROUND(IF('Datos de Indicador'!Z235&gt;W$302,10,IF('Datos de Indicador'!Z235&lt;$W$301,0,(W$302-'Datos de Indicador'!Z235)/(W$302-W$301)*10)),1))</f>
        <v>0</v>
      </c>
      <c r="X232" s="317">
        <f>IF('Datos de Indicador'!AA235="No dato","x",ROUND(IF('Datos de Indicador'!AA235&gt;X$302,10,IF('Datos de Indicador'!AA235&lt;$X$301,0,10-(X$302-'Datos de Indicador'!AA235)/(X$302-X$301)*10)),1))</f>
        <v>10</v>
      </c>
      <c r="Y232" s="296">
        <f t="shared" si="31"/>
        <v>4.3</v>
      </c>
      <c r="Z232" s="192">
        <f t="shared" si="30"/>
        <v>7.8</v>
      </c>
      <c r="AB232" s="250"/>
      <c r="AC232" s="95"/>
      <c r="AD232" s="95"/>
    </row>
    <row r="233" spans="1:30">
      <c r="A233" s="48" t="s">
        <v>294</v>
      </c>
      <c r="B233" s="46" t="s">
        <v>298</v>
      </c>
      <c r="C233" s="160">
        <v>1504</v>
      </c>
      <c r="D233" s="188">
        <f>IF('Datos de Indicador'!O236="No dato","x",ROUND(IF('Datos de Indicador'!O236&gt;D$302,0,IF('Datos de Indicador'!O236&lt;$D$301,10,(D$302-'Datos de Indicador'!O236)/(D$302-D$301)*10)),1))</f>
        <v>7.2</v>
      </c>
      <c r="E233" s="188">
        <f>IF('Datos de Indicador'!P236="No dato","x",ROUND(IF('Datos de Indicador'!P236&gt;E$302,10,IF('Datos de Indicador'!P236&lt;$E$301,0,10-(E$302-'Datos de Indicador'!P236)/(E$302-E$301)*10)),1))</f>
        <v>7.9</v>
      </c>
      <c r="F233" s="189">
        <f t="shared" si="24"/>
        <v>7.6</v>
      </c>
      <c r="G233" s="188">
        <f>IF('Datos de Indicador'!Q236="No dato","x",ROUND(IF('Datos de Indicador'!Q236&gt;G$302,0,IF('Datos de Indicador'!Q236&lt;$G$301,10,(G$302-'Datos de Indicador'!Q236)/(G$302-G$301)*10)),1))</f>
        <v>8.3000000000000007</v>
      </c>
      <c r="H233" s="188">
        <f>IF('Datos de Indicador'!R236="No dato","x",ROUND(IF('Datos de Indicador'!R236&gt;H$302,10,IF('Datos de Indicador'!R236&lt;$E$301,0,10-(H$302-'Datos de Indicador'!R236)/(H$302-H$301)*10)),1))</f>
        <v>6.9</v>
      </c>
      <c r="I233" s="188">
        <f>IF('Datos de Indicador'!S236="No dato","x",ROUND(IF('Datos de Indicador'!S236&gt;I$302,10,IF('Datos de Indicador'!S236&lt;$I$301,0,10-(I$302-'Datos de Indicador'!S236)/(I$302-I$301)*10)),1))</f>
        <v>10</v>
      </c>
      <c r="J233" s="189">
        <f t="shared" si="25"/>
        <v>8.4</v>
      </c>
      <c r="K233" s="188">
        <f>IF('Datos de Indicador'!T236="No dato","x",ROUND(IF('Datos de Indicador'!T236&gt;K$302,10,IF('Datos de Indicador'!T236&lt;$K$301,0,10-(K$302-'Datos de Indicador'!T236)/(K$302-K$301)*10)),1))</f>
        <v>4.8</v>
      </c>
      <c r="L233" s="188">
        <f>IF('Datos de Indicador'!U236="No dato","x",ROUND(IF('Datos de Indicador'!U236&gt;L$302,10,IF('Datos de Indicador'!U236&lt;$L$301,0,10-(L$302-'Datos de Indicador'!U236)/(L$302-L$301)*10)),1))</f>
        <v>8.1999999999999993</v>
      </c>
      <c r="M233" s="189">
        <f t="shared" si="26"/>
        <v>6.8</v>
      </c>
      <c r="N233" s="189">
        <f>'Datos de Indicador'!AG236</f>
        <v>6</v>
      </c>
      <c r="O233" s="190">
        <f t="shared" si="27"/>
        <v>7.2</v>
      </c>
      <c r="P233" s="191">
        <f>IF('Datos de Indicador'!V236="No dato","x",IF('Datos de Indicador'!AY236="No dato","x", 'Datos de Indicador'!V236/'Datos de Indicador'!AY236))</f>
        <v>7.7215490615348062E-3</v>
      </c>
      <c r="Q233" s="188">
        <f t="shared" si="28"/>
        <v>5.0999999999999996</v>
      </c>
      <c r="R233" s="264">
        <f>IF('Datos de Indicador'!V236="No dato","x",ROUND(IF('Datos de Indicador'!V236&gt;R$302,10,IF('Datos de Indicador'!V236&lt;$R$301,0,10-(R$302-'Datos de Indicador'!V236)/(R$302-R$301)*10)),1))</f>
        <v>1.6</v>
      </c>
      <c r="S233" s="189">
        <f t="shared" si="29"/>
        <v>3.5</v>
      </c>
      <c r="T233" s="188">
        <f>IF('Datos de Indicador'!W236="No dato","x",ROUND(IF('Datos de Indicador'!W236&gt;T$302,10,IF('Datos de Indicador'!W236&lt;$T$301,0,10-(T$302-'Datos de Indicador'!W236)/(T$302-T$301)*10)),1))</f>
        <v>1.1000000000000001</v>
      </c>
      <c r="U233" s="188">
        <f>IF('Datos de Indicador'!X236="No dato","x",ROUND(IF('Datos de Indicador'!X236&gt;U$302,10,IF('Datos de Indicador'!X236&lt;$U$301,0,10-(U$302-'Datos de Indicador'!X236)/(U$302-U$301)*10)),1))</f>
        <v>10</v>
      </c>
      <c r="V233" s="188">
        <f>IF('Datos de Indicador'!Y236="No dato","x",ROUND(IF('Datos de Indicador'!Y236&gt;V$302,10,IF('Datos de Indicador'!Y236&lt;$V$301,0,10-(V$302-'Datos de Indicador'!Y236)/(V$302-V$301)*10)),1))</f>
        <v>0.2</v>
      </c>
      <c r="W233" s="188">
        <f>IF('Datos de Indicador'!Z236="No dato","x",ROUND(IF('Datos de Indicador'!Z236&gt;W$302,10,IF('Datos de Indicador'!Z236&lt;$W$301,0,(W$302-'Datos de Indicador'!Z236)/(W$302-W$301)*10)),1))</f>
        <v>5</v>
      </c>
      <c r="X233" s="317">
        <f>IF('Datos de Indicador'!AA236="No dato","x",ROUND(IF('Datos de Indicador'!AA236&gt;X$302,10,IF('Datos de Indicador'!AA236&lt;$X$301,0,10-(X$302-'Datos de Indicador'!AA236)/(X$302-X$301)*10)),1))</f>
        <v>2.8</v>
      </c>
      <c r="Y233" s="296">
        <f t="shared" si="31"/>
        <v>3.8</v>
      </c>
      <c r="Z233" s="192">
        <f t="shared" si="30"/>
        <v>3.7</v>
      </c>
      <c r="AB233" s="250"/>
      <c r="AC233" s="95"/>
      <c r="AD233" s="95"/>
    </row>
    <row r="234" spans="1:30">
      <c r="A234" s="48" t="s">
        <v>294</v>
      </c>
      <c r="B234" s="46" t="s">
        <v>299</v>
      </c>
      <c r="C234" s="160">
        <v>1505</v>
      </c>
      <c r="D234" s="188">
        <f>IF('Datos de Indicador'!O237="No dato","x",ROUND(IF('Datos de Indicador'!O237&gt;D$302,0,IF('Datos de Indicador'!O237&lt;$D$301,10,(D$302-'Datos de Indicador'!O237)/(D$302-D$301)*10)),1))</f>
        <v>7.3</v>
      </c>
      <c r="E234" s="188">
        <f>IF('Datos de Indicador'!P237="No dato","x",ROUND(IF('Datos de Indicador'!P237&gt;E$302,10,IF('Datos de Indicador'!P237&lt;$E$301,0,10-(E$302-'Datos de Indicador'!P237)/(E$302-E$301)*10)),1))</f>
        <v>9.3000000000000007</v>
      </c>
      <c r="F234" s="189">
        <f t="shared" si="24"/>
        <v>8.5</v>
      </c>
      <c r="G234" s="188">
        <f>IF('Datos de Indicador'!Q237="No dato","x",ROUND(IF('Datos de Indicador'!Q237&gt;G$302,0,IF('Datos de Indicador'!Q237&lt;$G$301,10,(G$302-'Datos de Indicador'!Q237)/(G$302-G$301)*10)),1))</f>
        <v>8.1999999999999993</v>
      </c>
      <c r="H234" s="188">
        <f>IF('Datos de Indicador'!R237="No dato","x",ROUND(IF('Datos de Indicador'!R237&gt;H$302,10,IF('Datos de Indicador'!R237&lt;$E$301,0,10-(H$302-'Datos de Indicador'!R237)/(H$302-H$301)*10)),1))</f>
        <v>7</v>
      </c>
      <c r="I234" s="188">
        <f>IF('Datos de Indicador'!S237="No dato","x",ROUND(IF('Datos de Indicador'!S237&gt;I$302,10,IF('Datos de Indicador'!S237&lt;$I$301,0,10-(I$302-'Datos de Indicador'!S237)/(I$302-I$301)*10)),1))</f>
        <v>10</v>
      </c>
      <c r="J234" s="189">
        <f t="shared" si="25"/>
        <v>8.4</v>
      </c>
      <c r="K234" s="188">
        <f>IF('Datos de Indicador'!T237="No dato","x",ROUND(IF('Datos de Indicador'!T237&gt;K$302,10,IF('Datos de Indicador'!T237&lt;$K$301,0,10-(K$302-'Datos de Indicador'!T237)/(K$302-K$301)*10)),1))</f>
        <v>7.3</v>
      </c>
      <c r="L234" s="188">
        <f>IF('Datos de Indicador'!U237="No dato","x",ROUND(IF('Datos de Indicador'!U237&gt;L$302,10,IF('Datos de Indicador'!U237&lt;$L$301,0,10-(L$302-'Datos de Indicador'!U237)/(L$302-L$301)*10)),1))</f>
        <v>7.9</v>
      </c>
      <c r="M234" s="189">
        <f t="shared" si="26"/>
        <v>7.6</v>
      </c>
      <c r="N234" s="189">
        <f>'Datos de Indicador'!AG237</f>
        <v>4</v>
      </c>
      <c r="O234" s="190">
        <f t="shared" si="27"/>
        <v>7.1</v>
      </c>
      <c r="P234" s="191">
        <f>IF('Datos de Indicador'!V237="No dato","x",IF('Datos de Indicador'!AY237="No dato","x", 'Datos de Indicador'!V237/'Datos de Indicador'!AY237))</f>
        <v>1.0734206771306265E-2</v>
      </c>
      <c r="Q234" s="188">
        <f t="shared" si="28"/>
        <v>7.2</v>
      </c>
      <c r="R234" s="264">
        <f>IF('Datos de Indicador'!V237="No dato","x",ROUND(IF('Datos de Indicador'!V237&gt;R$302,10,IF('Datos de Indicador'!V237&lt;$R$301,0,10-(R$302-'Datos de Indicador'!V237)/(R$302-R$301)*10)),1))</f>
        <v>8.3000000000000007</v>
      </c>
      <c r="S234" s="189">
        <f t="shared" si="29"/>
        <v>7.8</v>
      </c>
      <c r="T234" s="188">
        <f>IF('Datos de Indicador'!W237="No dato","x",ROUND(IF('Datos de Indicador'!W237&gt;T$302,10,IF('Datos de Indicador'!W237&lt;$T$301,0,10-(T$302-'Datos de Indicador'!W237)/(T$302-T$301)*10)),1))</f>
        <v>2.2000000000000002</v>
      </c>
      <c r="U234" s="188">
        <f>IF('Datos de Indicador'!X237="No dato","x",ROUND(IF('Datos de Indicador'!X237&gt;U$302,10,IF('Datos de Indicador'!X237&lt;$U$301,0,10-(U$302-'Datos de Indicador'!X237)/(U$302-U$301)*10)),1))</f>
        <v>10</v>
      </c>
      <c r="V234" s="188">
        <f>IF('Datos de Indicador'!Y237="No dato","x",ROUND(IF('Datos de Indicador'!Y237&gt;V$302,10,IF('Datos de Indicador'!Y237&lt;$V$301,0,10-(V$302-'Datos de Indicador'!Y237)/(V$302-V$301)*10)),1))</f>
        <v>3.6</v>
      </c>
      <c r="W234" s="188">
        <f>IF('Datos de Indicador'!Z237="No dato","x",ROUND(IF('Datos de Indicador'!Z237&gt;W$302,10,IF('Datos de Indicador'!Z237&lt;$W$301,0,(W$302-'Datos de Indicador'!Z237)/(W$302-W$301)*10)),1))</f>
        <v>5</v>
      </c>
      <c r="X234" s="317">
        <f>IF('Datos de Indicador'!AA237="No dato","x",ROUND(IF('Datos de Indicador'!AA237&gt;X$302,10,IF('Datos de Indicador'!AA237&lt;$X$301,0,10-(X$302-'Datos de Indicador'!AA237)/(X$302-X$301)*10)),1))</f>
        <v>2</v>
      </c>
      <c r="Y234" s="296">
        <f t="shared" si="31"/>
        <v>4.5999999999999996</v>
      </c>
      <c r="Z234" s="192">
        <f t="shared" si="30"/>
        <v>6.5</v>
      </c>
      <c r="AB234" s="250"/>
      <c r="AC234" s="95"/>
      <c r="AD234" s="95"/>
    </row>
    <row r="235" spans="1:30">
      <c r="A235" s="48" t="s">
        <v>294</v>
      </c>
      <c r="B235" s="46" t="s">
        <v>144</v>
      </c>
      <c r="C235" s="160">
        <v>1506</v>
      </c>
      <c r="D235" s="188">
        <f>IF('Datos de Indicador'!O238="No dato","x",ROUND(IF('Datos de Indicador'!O238&gt;D$302,0,IF('Datos de Indicador'!O238&lt;$D$301,10,(D$302-'Datos de Indicador'!O238)/(D$302-D$301)*10)),1))</f>
        <v>7.7</v>
      </c>
      <c r="E235" s="188">
        <f>IF('Datos de Indicador'!P238="No dato","x",ROUND(IF('Datos de Indicador'!P238&gt;E$302,10,IF('Datos de Indicador'!P238&lt;$E$301,0,10-(E$302-'Datos de Indicador'!P238)/(E$302-E$301)*10)),1))</f>
        <v>8.6999999999999993</v>
      </c>
      <c r="F235" s="189">
        <f t="shared" si="24"/>
        <v>8.1999999999999993</v>
      </c>
      <c r="G235" s="188">
        <f>IF('Datos de Indicador'!Q238="No dato","x",ROUND(IF('Datos de Indicador'!Q238&gt;G$302,0,IF('Datos de Indicador'!Q238&lt;$G$301,10,(G$302-'Datos de Indicador'!Q238)/(G$302-G$301)*10)),1))</f>
        <v>8.3000000000000007</v>
      </c>
      <c r="H235" s="188">
        <f>IF('Datos de Indicador'!R238="No dato","x",ROUND(IF('Datos de Indicador'!R238&gt;H$302,10,IF('Datos de Indicador'!R238&lt;$E$301,0,10-(H$302-'Datos de Indicador'!R238)/(H$302-H$301)*10)),1))</f>
        <v>6.5</v>
      </c>
      <c r="I235" s="188" t="str">
        <f>IF('Datos de Indicador'!S238="No dato","x",ROUND(IF('Datos de Indicador'!S238&gt;I$302,10,IF('Datos de Indicador'!S238&lt;$I$301,0,10-(I$302-'Datos de Indicador'!S238)/(I$302-I$301)*10)),1))</f>
        <v>x</v>
      </c>
      <c r="J235" s="189">
        <f t="shared" si="25"/>
        <v>7.4</v>
      </c>
      <c r="K235" s="188">
        <f>IF('Datos de Indicador'!T238="No dato","x",ROUND(IF('Datos de Indicador'!T238&gt;K$302,10,IF('Datos de Indicador'!T238&lt;$K$301,0,10-(K$302-'Datos de Indicador'!T238)/(K$302-K$301)*10)),1))</f>
        <v>7.1</v>
      </c>
      <c r="L235" s="188">
        <f>IF('Datos de Indicador'!U238="No dato","x",ROUND(IF('Datos de Indicador'!U238&gt;L$302,10,IF('Datos de Indicador'!U238&lt;$L$301,0,10-(L$302-'Datos de Indicador'!U238)/(L$302-L$301)*10)),1))</f>
        <v>9.5</v>
      </c>
      <c r="M235" s="189">
        <f t="shared" si="26"/>
        <v>8.6</v>
      </c>
      <c r="N235" s="189">
        <f>'Datos de Indicador'!AG238</f>
        <v>4</v>
      </c>
      <c r="O235" s="190">
        <f t="shared" si="27"/>
        <v>7.1</v>
      </c>
      <c r="P235" s="191">
        <f>IF('Datos de Indicador'!V238="No dato","x",IF('Datos de Indicador'!AY238="No dato","x", 'Datos de Indicador'!V238/'Datos de Indicador'!AY238))</f>
        <v>1.0509107893507707E-2</v>
      </c>
      <c r="Q235" s="188">
        <f t="shared" si="28"/>
        <v>7</v>
      </c>
      <c r="R235" s="264">
        <f>IF('Datos de Indicador'!V238="No dato","x",ROUND(IF('Datos de Indicador'!V238&gt;R$302,10,IF('Datos de Indicador'!V238&lt;$R$301,0,10-(R$302-'Datos de Indicador'!V238)/(R$302-R$301)*10)),1))</f>
        <v>1.1000000000000001</v>
      </c>
      <c r="S235" s="189">
        <f t="shared" si="29"/>
        <v>4.7</v>
      </c>
      <c r="T235" s="188">
        <f>IF('Datos de Indicador'!W238="No dato","x",ROUND(IF('Datos de Indicador'!W238&gt;T$302,10,IF('Datos de Indicador'!W238&lt;$T$301,0,10-(T$302-'Datos de Indicador'!W238)/(T$302-T$301)*10)),1))</f>
        <v>2.9</v>
      </c>
      <c r="U235" s="188">
        <f>IF('Datos de Indicador'!X238="No dato","x",ROUND(IF('Datos de Indicador'!X238&gt;U$302,10,IF('Datos de Indicador'!X238&lt;$U$301,0,10-(U$302-'Datos de Indicador'!X238)/(U$302-U$301)*10)),1))</f>
        <v>10</v>
      </c>
      <c r="V235" s="188">
        <f>IF('Datos de Indicador'!Y238="No dato","x",ROUND(IF('Datos de Indicador'!Y238&gt;V$302,10,IF('Datos de Indicador'!Y238&lt;$V$301,0,10-(V$302-'Datos de Indicador'!Y238)/(V$302-V$301)*10)),1))</f>
        <v>0.5</v>
      </c>
      <c r="W235" s="188">
        <f>IF('Datos de Indicador'!Z238="No dato","x",ROUND(IF('Datos de Indicador'!Z238&gt;W$302,10,IF('Datos de Indicador'!Z238&lt;$W$301,0,(W$302-'Datos de Indicador'!Z238)/(W$302-W$301)*10)),1))</f>
        <v>7.5</v>
      </c>
      <c r="X235" s="317">
        <f>IF('Datos de Indicador'!AA238="No dato","x",ROUND(IF('Datos de Indicador'!AA238&gt;X$302,10,IF('Datos de Indicador'!AA238&lt;$X$301,0,10-(X$302-'Datos de Indicador'!AA238)/(X$302-X$301)*10)),1))</f>
        <v>10</v>
      </c>
      <c r="Y235" s="296">
        <f t="shared" si="31"/>
        <v>6.2</v>
      </c>
      <c r="Z235" s="192">
        <f t="shared" si="30"/>
        <v>5.5</v>
      </c>
      <c r="AB235" s="250"/>
      <c r="AC235" s="95"/>
      <c r="AD235" s="95"/>
    </row>
    <row r="236" spans="1:30">
      <c r="A236" s="48" t="s">
        <v>294</v>
      </c>
      <c r="B236" s="46" t="s">
        <v>300</v>
      </c>
      <c r="C236" s="160">
        <v>1507</v>
      </c>
      <c r="D236" s="188">
        <f>IF('Datos de Indicador'!O239="No dato","x",ROUND(IF('Datos de Indicador'!O239&gt;D$302,0,IF('Datos de Indicador'!O239&lt;$D$301,10,(D$302-'Datos de Indicador'!O239)/(D$302-D$301)*10)),1))</f>
        <v>8.5</v>
      </c>
      <c r="E236" s="188">
        <f>IF('Datos de Indicador'!P239="No dato","x",ROUND(IF('Datos de Indicador'!P239&gt;E$302,10,IF('Datos de Indicador'!P239&lt;$E$301,0,10-(E$302-'Datos de Indicador'!P239)/(E$302-E$301)*10)),1))</f>
        <v>9</v>
      </c>
      <c r="F236" s="189">
        <f t="shared" si="24"/>
        <v>8.8000000000000007</v>
      </c>
      <c r="G236" s="188">
        <f>IF('Datos de Indicador'!Q239="No dato","x",ROUND(IF('Datos de Indicador'!Q239&gt;G$302,0,IF('Datos de Indicador'!Q239&lt;$G$301,10,(G$302-'Datos de Indicador'!Q239)/(G$302-G$301)*10)),1))</f>
        <v>7.7</v>
      </c>
      <c r="H236" s="188">
        <f>IF('Datos de Indicador'!R239="No dato","x",ROUND(IF('Datos de Indicador'!R239&gt;H$302,10,IF('Datos de Indicador'!R239&lt;$E$301,0,10-(H$302-'Datos de Indicador'!R239)/(H$302-H$301)*10)),1))</f>
        <v>6.2</v>
      </c>
      <c r="I236" s="188" t="str">
        <f>IF('Datos de Indicador'!S239="No dato","x",ROUND(IF('Datos de Indicador'!S239&gt;I$302,10,IF('Datos de Indicador'!S239&lt;$I$301,0,10-(I$302-'Datos de Indicador'!S239)/(I$302-I$301)*10)),1))</f>
        <v>x</v>
      </c>
      <c r="J236" s="189">
        <f t="shared" si="25"/>
        <v>7</v>
      </c>
      <c r="K236" s="188">
        <f>IF('Datos de Indicador'!T239="No dato","x",ROUND(IF('Datos de Indicador'!T239&gt;K$302,10,IF('Datos de Indicador'!T239&lt;$K$301,0,10-(K$302-'Datos de Indicador'!T239)/(K$302-K$301)*10)),1))</f>
        <v>7.9</v>
      </c>
      <c r="L236" s="188">
        <f>IF('Datos de Indicador'!U239="No dato","x",ROUND(IF('Datos de Indicador'!U239&gt;L$302,10,IF('Datos de Indicador'!U239&lt;$L$301,0,10-(L$302-'Datos de Indicador'!U239)/(L$302-L$301)*10)),1))</f>
        <v>7.7</v>
      </c>
      <c r="M236" s="189">
        <f t="shared" si="26"/>
        <v>7.8</v>
      </c>
      <c r="N236" s="189">
        <f>'Datos de Indicador'!AG239</f>
        <v>6</v>
      </c>
      <c r="O236" s="190">
        <f t="shared" si="27"/>
        <v>7.4</v>
      </c>
      <c r="P236" s="191">
        <f>IF('Datos de Indicador'!V239="No dato","x",IF('Datos de Indicador'!AY239="No dato","x", 'Datos de Indicador'!V239/'Datos de Indicador'!AY239))</f>
        <v>3.2330489447687473E-3</v>
      </c>
      <c r="Q236" s="188">
        <f t="shared" si="28"/>
        <v>2.2000000000000002</v>
      </c>
      <c r="R236" s="264">
        <f>IF('Datos de Indicador'!V239="No dato","x",ROUND(IF('Datos de Indicador'!V239&gt;R$302,10,IF('Datos de Indicador'!V239&lt;$R$301,0,10-(R$302-'Datos de Indicador'!V239)/(R$302-R$301)*10)),1))</f>
        <v>0.9</v>
      </c>
      <c r="S236" s="189">
        <f t="shared" si="29"/>
        <v>1.6</v>
      </c>
      <c r="T236" s="188">
        <f>IF('Datos de Indicador'!W239="No dato","x",ROUND(IF('Datos de Indicador'!W239&gt;T$302,10,IF('Datos de Indicador'!W239&lt;$T$301,0,10-(T$302-'Datos de Indicador'!W239)/(T$302-T$301)*10)),1))</f>
        <v>2</v>
      </c>
      <c r="U236" s="188">
        <f>IF('Datos de Indicador'!X239="No dato","x",ROUND(IF('Datos de Indicador'!X239&gt;U$302,10,IF('Datos de Indicador'!X239&lt;$U$301,0,10-(U$302-'Datos de Indicador'!X239)/(U$302-U$301)*10)),1))</f>
        <v>10</v>
      </c>
      <c r="V236" s="188">
        <f>IF('Datos de Indicador'!Y239="No dato","x",ROUND(IF('Datos de Indicador'!Y239&gt;V$302,10,IF('Datos de Indicador'!Y239&lt;$V$301,0,10-(V$302-'Datos de Indicador'!Y239)/(V$302-V$301)*10)),1))</f>
        <v>5.6</v>
      </c>
      <c r="W236" s="188">
        <f>IF('Datos de Indicador'!Z239="No dato","x",ROUND(IF('Datos de Indicador'!Z239&gt;W$302,10,IF('Datos de Indicador'!Z239&lt;$W$301,0,(W$302-'Datos de Indicador'!Z239)/(W$302-W$301)*10)),1))</f>
        <v>7.5</v>
      </c>
      <c r="X236" s="317">
        <f>IF('Datos de Indicador'!AA239="No dato","x",ROUND(IF('Datos de Indicador'!AA239&gt;X$302,10,IF('Datos de Indicador'!AA239&lt;$X$301,0,10-(X$302-'Datos de Indicador'!AA239)/(X$302-X$301)*10)),1))</f>
        <v>2.8</v>
      </c>
      <c r="Y236" s="296">
        <f t="shared" si="31"/>
        <v>5.6</v>
      </c>
      <c r="Z236" s="192">
        <f t="shared" si="30"/>
        <v>3.9</v>
      </c>
      <c r="AB236" s="250"/>
      <c r="AC236" s="95"/>
      <c r="AD236" s="95"/>
    </row>
    <row r="237" spans="1:30">
      <c r="A237" s="48" t="s">
        <v>294</v>
      </c>
      <c r="B237" s="46" t="s">
        <v>301</v>
      </c>
      <c r="C237" s="160">
        <v>1508</v>
      </c>
      <c r="D237" s="188">
        <f>IF('Datos de Indicador'!O240="No dato","x",ROUND(IF('Datos de Indicador'!O240&gt;D$302,0,IF('Datos de Indicador'!O240&lt;$D$301,10,(D$302-'Datos de Indicador'!O240)/(D$302-D$301)*10)),1))</f>
        <v>7.1</v>
      </c>
      <c r="E237" s="188">
        <f>IF('Datos de Indicador'!P240="No dato","x",ROUND(IF('Datos de Indicador'!P240&gt;E$302,10,IF('Datos de Indicador'!P240&lt;$E$301,0,10-(E$302-'Datos de Indicador'!P240)/(E$302-E$301)*10)),1))</f>
        <v>9.3000000000000007</v>
      </c>
      <c r="F237" s="189">
        <f t="shared" si="24"/>
        <v>8.4</v>
      </c>
      <c r="G237" s="188">
        <f>IF('Datos de Indicador'!Q240="No dato","x",ROUND(IF('Datos de Indicador'!Q240&gt;G$302,0,IF('Datos de Indicador'!Q240&lt;$G$301,10,(G$302-'Datos de Indicador'!Q240)/(G$302-G$301)*10)),1))</f>
        <v>7.8</v>
      </c>
      <c r="H237" s="188">
        <f>IF('Datos de Indicador'!R240="No dato","x",ROUND(IF('Datos de Indicador'!R240&gt;H$302,10,IF('Datos de Indicador'!R240&lt;$E$301,0,10-(H$302-'Datos de Indicador'!R240)/(H$302-H$301)*10)),1))</f>
        <v>6.7</v>
      </c>
      <c r="I237" s="188">
        <f>IF('Datos de Indicador'!S240="No dato","x",ROUND(IF('Datos de Indicador'!S240&gt;I$302,10,IF('Datos de Indicador'!S240&lt;$I$301,0,10-(I$302-'Datos de Indicador'!S240)/(I$302-I$301)*10)),1))</f>
        <v>10</v>
      </c>
      <c r="J237" s="189">
        <f t="shared" si="25"/>
        <v>8.1999999999999993</v>
      </c>
      <c r="K237" s="188">
        <f>IF('Datos de Indicador'!T240="No dato","x",ROUND(IF('Datos de Indicador'!T240&gt;K$302,10,IF('Datos de Indicador'!T240&lt;$K$301,0,10-(K$302-'Datos de Indicador'!T240)/(K$302-K$301)*10)),1))</f>
        <v>6.9</v>
      </c>
      <c r="L237" s="188">
        <f>IF('Datos de Indicador'!U240="No dato","x",ROUND(IF('Datos de Indicador'!U240&gt;L$302,10,IF('Datos de Indicador'!U240&lt;$L$301,0,10-(L$302-'Datos de Indicador'!U240)/(L$302-L$301)*10)),1))</f>
        <v>8.3000000000000007</v>
      </c>
      <c r="M237" s="189">
        <f t="shared" si="26"/>
        <v>7.7</v>
      </c>
      <c r="N237" s="189">
        <f>'Datos de Indicador'!AG240</f>
        <v>6</v>
      </c>
      <c r="O237" s="190">
        <f t="shared" si="27"/>
        <v>7.6</v>
      </c>
      <c r="P237" s="191">
        <f>IF('Datos de Indicador'!V240="No dato","x",IF('Datos de Indicador'!AY240="No dato","x", 'Datos de Indicador'!V240/'Datos de Indicador'!AY240))</f>
        <v>6.5626108549130899E-3</v>
      </c>
      <c r="Q237" s="188">
        <f t="shared" si="28"/>
        <v>4.4000000000000004</v>
      </c>
      <c r="R237" s="264">
        <f>IF('Datos de Indicador'!V240="No dato","x",ROUND(IF('Datos de Indicador'!V240&gt;R$302,10,IF('Datos de Indicador'!V240&lt;$R$301,0,10-(R$302-'Datos de Indicador'!V240)/(R$302-R$301)*10)),1))</f>
        <v>3.7</v>
      </c>
      <c r="S237" s="189">
        <f t="shared" si="29"/>
        <v>4.0999999999999996</v>
      </c>
      <c r="T237" s="188">
        <f>IF('Datos de Indicador'!W240="No dato","x",ROUND(IF('Datos de Indicador'!W240&gt;T$302,10,IF('Datos de Indicador'!W240&lt;$T$301,0,10-(T$302-'Datos de Indicador'!W240)/(T$302-T$301)*10)),1))</f>
        <v>3.8</v>
      </c>
      <c r="U237" s="188">
        <f>IF('Datos de Indicador'!X240="No dato","x",ROUND(IF('Datos de Indicador'!X240&gt;U$302,10,IF('Datos de Indicador'!X240&lt;$U$301,0,10-(U$302-'Datos de Indicador'!X240)/(U$302-U$301)*10)),1))</f>
        <v>6.1</v>
      </c>
      <c r="V237" s="188">
        <f>IF('Datos de Indicador'!Y240="No dato","x",ROUND(IF('Datos de Indicador'!Y240&gt;V$302,10,IF('Datos de Indicador'!Y240&lt;$V$301,0,10-(V$302-'Datos de Indicador'!Y240)/(V$302-V$301)*10)),1))</f>
        <v>3.6</v>
      </c>
      <c r="W237" s="188">
        <f>IF('Datos de Indicador'!Z240="No dato","x",ROUND(IF('Datos de Indicador'!Z240&gt;W$302,10,IF('Datos de Indicador'!Z240&lt;$W$301,0,(W$302-'Datos de Indicador'!Z240)/(W$302-W$301)*10)),1))</f>
        <v>2.5</v>
      </c>
      <c r="X237" s="317">
        <f>IF('Datos de Indicador'!AA240="No dato","x",ROUND(IF('Datos de Indicador'!AA240&gt;X$302,10,IF('Datos de Indicador'!AA240&lt;$X$301,0,10-(X$302-'Datos de Indicador'!AA240)/(X$302-X$301)*10)),1))</f>
        <v>2.9</v>
      </c>
      <c r="Y237" s="296">
        <f t="shared" si="31"/>
        <v>3.8</v>
      </c>
      <c r="Z237" s="192">
        <f t="shared" si="30"/>
        <v>4</v>
      </c>
      <c r="AB237" s="250"/>
      <c r="AC237" s="95"/>
      <c r="AD237" s="95"/>
    </row>
    <row r="238" spans="1:30">
      <c r="A238" s="48" t="s">
        <v>294</v>
      </c>
      <c r="B238" s="46" t="s">
        <v>302</v>
      </c>
      <c r="C238" s="160">
        <v>1509</v>
      </c>
      <c r="D238" s="188">
        <f>IF('Datos de Indicador'!O241="No dato","x",ROUND(IF('Datos de Indicador'!O241&gt;D$302,0,IF('Datos de Indicador'!O241&lt;$D$301,10,(D$302-'Datos de Indicador'!O241)/(D$302-D$301)*10)),1))</f>
        <v>7.2</v>
      </c>
      <c r="E238" s="188">
        <f>IF('Datos de Indicador'!P241="No dato","x",ROUND(IF('Datos de Indicador'!P241&gt;E$302,10,IF('Datos de Indicador'!P241&lt;$E$301,0,10-(E$302-'Datos de Indicador'!P241)/(E$302-E$301)*10)),1))</f>
        <v>7</v>
      </c>
      <c r="F238" s="189">
        <f t="shared" si="24"/>
        <v>7.1</v>
      </c>
      <c r="G238" s="188">
        <f>IF('Datos de Indicador'!Q241="No dato","x",ROUND(IF('Datos de Indicador'!Q241&gt;G$302,0,IF('Datos de Indicador'!Q241&lt;$G$301,10,(G$302-'Datos de Indicador'!Q241)/(G$302-G$301)*10)),1))</f>
        <v>8.6999999999999993</v>
      </c>
      <c r="H238" s="188">
        <f>IF('Datos de Indicador'!R241="No dato","x",ROUND(IF('Datos de Indicador'!R241&gt;H$302,10,IF('Datos de Indicador'!R241&lt;$E$301,0,10-(H$302-'Datos de Indicador'!R241)/(H$302-H$301)*10)),1))</f>
        <v>6.5</v>
      </c>
      <c r="I238" s="188">
        <f>IF('Datos de Indicador'!S241="No dato","x",ROUND(IF('Datos de Indicador'!S241&gt;I$302,10,IF('Datos de Indicador'!S241&lt;$I$301,0,10-(I$302-'Datos de Indicador'!S241)/(I$302-I$301)*10)),1))</f>
        <v>9.3000000000000007</v>
      </c>
      <c r="J238" s="189">
        <f t="shared" si="25"/>
        <v>8.1999999999999993</v>
      </c>
      <c r="K238" s="188">
        <f>IF('Datos de Indicador'!T241="No dato","x",ROUND(IF('Datos de Indicador'!T241&gt;K$302,10,IF('Datos de Indicador'!T241&lt;$K$301,0,10-(K$302-'Datos de Indicador'!T241)/(K$302-K$301)*10)),1))</f>
        <v>5.0999999999999996</v>
      </c>
      <c r="L238" s="188">
        <f>IF('Datos de Indicador'!U241="No dato","x",ROUND(IF('Datos de Indicador'!U241&gt;L$302,10,IF('Datos de Indicador'!U241&lt;$L$301,0,10-(L$302-'Datos de Indicador'!U241)/(L$302-L$301)*10)),1))</f>
        <v>8.1999999999999993</v>
      </c>
      <c r="M238" s="189">
        <f t="shared" si="26"/>
        <v>6.9</v>
      </c>
      <c r="N238" s="189">
        <f>'Datos de Indicador'!AG241</f>
        <v>4</v>
      </c>
      <c r="O238" s="190">
        <f t="shared" si="27"/>
        <v>6.6</v>
      </c>
      <c r="P238" s="191">
        <f>IF('Datos de Indicador'!V241="No dato","x",IF('Datos de Indicador'!AY241="No dato","x", 'Datos de Indicador'!V241/'Datos de Indicador'!AY241))</f>
        <v>1.1904761904761904E-2</v>
      </c>
      <c r="Q238" s="188">
        <f t="shared" si="28"/>
        <v>7.9</v>
      </c>
      <c r="R238" s="264">
        <f>IF('Datos de Indicador'!V241="No dato","x",ROUND(IF('Datos de Indicador'!V241&gt;R$302,10,IF('Datos de Indicador'!V241&lt;$R$301,0,10-(R$302-'Datos de Indicador'!V241)/(R$302-R$301)*10)),1))</f>
        <v>2.2999999999999998</v>
      </c>
      <c r="S238" s="189">
        <f t="shared" si="29"/>
        <v>5.8</v>
      </c>
      <c r="T238" s="188">
        <f>IF('Datos de Indicador'!W241="No dato","x",ROUND(IF('Datos de Indicador'!W241&gt;T$302,10,IF('Datos de Indicador'!W241&lt;$T$301,0,10-(T$302-'Datos de Indicador'!W241)/(T$302-T$301)*10)),1))</f>
        <v>2.8</v>
      </c>
      <c r="U238" s="188">
        <f>IF('Datos de Indicador'!X241="No dato","x",ROUND(IF('Datos de Indicador'!X241&gt;U$302,10,IF('Datos de Indicador'!X241&lt;$U$301,0,10-(U$302-'Datos de Indicador'!X241)/(U$302-U$301)*10)),1))</f>
        <v>6.3</v>
      </c>
      <c r="V238" s="188" t="str">
        <f>IF('Datos de Indicador'!Y241="No dato","x",ROUND(IF('Datos de Indicador'!Y241&gt;V$302,10,IF('Datos de Indicador'!Y241&lt;$V$301,0,10-(V$302-'Datos de Indicador'!Y241)/(V$302-V$301)*10)),1))</f>
        <v>x</v>
      </c>
      <c r="W238" s="188">
        <f>IF('Datos de Indicador'!Z241="No dato","x",ROUND(IF('Datos de Indicador'!Z241&gt;W$302,10,IF('Datos de Indicador'!Z241&lt;$W$301,0,(W$302-'Datos de Indicador'!Z241)/(W$302-W$301)*10)),1))</f>
        <v>2.5</v>
      </c>
      <c r="X238" s="317">
        <f>IF('Datos de Indicador'!AA241="No dato","x",ROUND(IF('Datos de Indicador'!AA241&gt;X$302,10,IF('Datos de Indicador'!AA241&lt;$X$301,0,10-(X$302-'Datos de Indicador'!AA241)/(X$302-X$301)*10)),1))</f>
        <v>1</v>
      </c>
      <c r="Y238" s="296">
        <f t="shared" si="31"/>
        <v>3.2</v>
      </c>
      <c r="Z238" s="192">
        <f t="shared" si="30"/>
        <v>4.5999999999999996</v>
      </c>
      <c r="AB238" s="250"/>
      <c r="AC238" s="95"/>
      <c r="AD238" s="95"/>
    </row>
    <row r="239" spans="1:30">
      <c r="A239" s="48" t="s">
        <v>294</v>
      </c>
      <c r="B239" s="46" t="s">
        <v>303</v>
      </c>
      <c r="C239" s="160">
        <v>1510</v>
      </c>
      <c r="D239" s="188">
        <f>IF('Datos de Indicador'!O242="No dato","x",ROUND(IF('Datos de Indicador'!O242&gt;D$302,0,IF('Datos de Indicador'!O242&lt;$D$301,10,(D$302-'Datos de Indicador'!O242)/(D$302-D$301)*10)),1))</f>
        <v>9.1</v>
      </c>
      <c r="E239" s="188">
        <f>IF('Datos de Indicador'!P242="No dato","x",ROUND(IF('Datos de Indicador'!P242&gt;E$302,10,IF('Datos de Indicador'!P242&lt;$E$301,0,10-(E$302-'Datos de Indicador'!P242)/(E$302-E$301)*10)),1))</f>
        <v>10</v>
      </c>
      <c r="F239" s="189">
        <f t="shared" si="24"/>
        <v>9.6</v>
      </c>
      <c r="G239" s="188">
        <f>IF('Datos de Indicador'!Q242="No dato","x",ROUND(IF('Datos de Indicador'!Q242&gt;G$302,0,IF('Datos de Indicador'!Q242&lt;$G$301,10,(G$302-'Datos de Indicador'!Q242)/(G$302-G$301)*10)),1))</f>
        <v>8.3000000000000007</v>
      </c>
      <c r="H239" s="188">
        <f>IF('Datos de Indicador'!R242="No dato","x",ROUND(IF('Datos de Indicador'!R242&gt;H$302,10,IF('Datos de Indicador'!R242&lt;$E$301,0,10-(H$302-'Datos de Indicador'!R242)/(H$302-H$301)*10)),1))</f>
        <v>6.9</v>
      </c>
      <c r="I239" s="188" t="str">
        <f>IF('Datos de Indicador'!S242="No dato","x",ROUND(IF('Datos de Indicador'!S242&gt;I$302,10,IF('Datos de Indicador'!S242&lt;$I$301,0,10-(I$302-'Datos de Indicador'!S242)/(I$302-I$301)*10)),1))</f>
        <v>x</v>
      </c>
      <c r="J239" s="189">
        <f t="shared" si="25"/>
        <v>7.6</v>
      </c>
      <c r="K239" s="188">
        <f>IF('Datos de Indicador'!T242="No dato","x",ROUND(IF('Datos de Indicador'!T242&gt;K$302,10,IF('Datos de Indicador'!T242&lt;$K$301,0,10-(K$302-'Datos de Indicador'!T242)/(K$302-K$301)*10)),1))</f>
        <v>7.6</v>
      </c>
      <c r="L239" s="188">
        <f>IF('Datos de Indicador'!U242="No dato","x",ROUND(IF('Datos de Indicador'!U242&gt;L$302,10,IF('Datos de Indicador'!U242&lt;$L$301,0,10-(L$302-'Datos de Indicador'!U242)/(L$302-L$301)*10)),1))</f>
        <v>8.3000000000000007</v>
      </c>
      <c r="M239" s="189">
        <f t="shared" si="26"/>
        <v>8</v>
      </c>
      <c r="N239" s="189">
        <f>'Datos de Indicador'!AG242</f>
        <v>4</v>
      </c>
      <c r="O239" s="190">
        <f t="shared" si="27"/>
        <v>7.3</v>
      </c>
      <c r="P239" s="191">
        <f>IF('Datos de Indicador'!V242="No dato","x",IF('Datos de Indicador'!AY242="No dato","x", 'Datos de Indicador'!V242/'Datos de Indicador'!AY242))</f>
        <v>1.3893429225237005E-3</v>
      </c>
      <c r="Q239" s="188">
        <f t="shared" si="28"/>
        <v>0.9</v>
      </c>
      <c r="R239" s="264">
        <f>IF('Datos de Indicador'!V242="No dato","x",ROUND(IF('Datos de Indicador'!V242&gt;R$302,10,IF('Datos de Indicador'!V242&lt;$R$301,0,10-(R$302-'Datos de Indicador'!V242)/(R$302-R$301)*10)),1))</f>
        <v>0.4</v>
      </c>
      <c r="S239" s="189">
        <f t="shared" si="29"/>
        <v>0.7</v>
      </c>
      <c r="T239" s="188">
        <f>IF('Datos de Indicador'!W242="No dato","x",ROUND(IF('Datos de Indicador'!W242&gt;T$302,10,IF('Datos de Indicador'!W242&lt;$T$301,0,10-(T$302-'Datos de Indicador'!W242)/(T$302-T$301)*10)),1))</f>
        <v>5</v>
      </c>
      <c r="U239" s="188">
        <f>IF('Datos de Indicador'!X242="No dato","x",ROUND(IF('Datos de Indicador'!X242&gt;U$302,10,IF('Datos de Indicador'!X242&lt;$U$301,0,10-(U$302-'Datos de Indicador'!X242)/(U$302-U$301)*10)),1))</f>
        <v>10</v>
      </c>
      <c r="V239" s="188">
        <f>IF('Datos de Indicador'!Y242="No dato","x",ROUND(IF('Datos de Indicador'!Y242&gt;V$302,10,IF('Datos de Indicador'!Y242&lt;$V$301,0,10-(V$302-'Datos de Indicador'!Y242)/(V$302-V$301)*10)),1))</f>
        <v>4.5999999999999996</v>
      </c>
      <c r="W239" s="188">
        <f>IF('Datos de Indicador'!Z242="No dato","x",ROUND(IF('Datos de Indicador'!Z242&gt;W$302,10,IF('Datos de Indicador'!Z242&lt;$W$301,0,(W$302-'Datos de Indicador'!Z242)/(W$302-W$301)*10)),1))</f>
        <v>10</v>
      </c>
      <c r="X239" s="317">
        <f>IF('Datos de Indicador'!AA242="No dato","x",ROUND(IF('Datos de Indicador'!AA242&gt;X$302,10,IF('Datos de Indicador'!AA242&lt;$X$301,0,10-(X$302-'Datos de Indicador'!AA242)/(X$302-X$301)*10)),1))</f>
        <v>6.8</v>
      </c>
      <c r="Y239" s="296">
        <f t="shared" si="31"/>
        <v>7.3</v>
      </c>
      <c r="Z239" s="192">
        <f t="shared" si="30"/>
        <v>4.8</v>
      </c>
      <c r="AB239" s="250"/>
      <c r="AC239" s="95"/>
      <c r="AD239" s="95"/>
    </row>
    <row r="240" spans="1:30">
      <c r="A240" s="48" t="s">
        <v>294</v>
      </c>
      <c r="B240" s="46" t="s">
        <v>304</v>
      </c>
      <c r="C240" s="160">
        <v>1511</v>
      </c>
      <c r="D240" s="188">
        <f>IF('Datos de Indicador'!O243="No dato","x",ROUND(IF('Datos de Indicador'!O243&gt;D$302,0,IF('Datos de Indicador'!O243&lt;$D$301,10,(D$302-'Datos de Indicador'!O243)/(D$302-D$301)*10)),1))</f>
        <v>7.3</v>
      </c>
      <c r="E240" s="188">
        <f>IF('Datos de Indicador'!P243="No dato","x",ROUND(IF('Datos de Indicador'!P243&gt;E$302,10,IF('Datos de Indicador'!P243&lt;$E$301,0,10-(E$302-'Datos de Indicador'!P243)/(E$302-E$301)*10)),1))</f>
        <v>8.3000000000000007</v>
      </c>
      <c r="F240" s="189">
        <f t="shared" si="24"/>
        <v>7.8</v>
      </c>
      <c r="G240" s="188">
        <f>IF('Datos de Indicador'!Q243="No dato","x",ROUND(IF('Datos de Indicador'!Q243&gt;G$302,0,IF('Datos de Indicador'!Q243&lt;$G$301,10,(G$302-'Datos de Indicador'!Q243)/(G$302-G$301)*10)),1))</f>
        <v>8.3000000000000007</v>
      </c>
      <c r="H240" s="188">
        <f>IF('Datos de Indicador'!R243="No dato","x",ROUND(IF('Datos de Indicador'!R243&gt;H$302,10,IF('Datos de Indicador'!R243&lt;$E$301,0,10-(H$302-'Datos de Indicador'!R243)/(H$302-H$301)*10)),1))</f>
        <v>7.4</v>
      </c>
      <c r="I240" s="188" t="str">
        <f>IF('Datos de Indicador'!S243="No dato","x",ROUND(IF('Datos de Indicador'!S243&gt;I$302,10,IF('Datos de Indicador'!S243&lt;$I$301,0,10-(I$302-'Datos de Indicador'!S243)/(I$302-I$301)*10)),1))</f>
        <v>x</v>
      </c>
      <c r="J240" s="189">
        <f t="shared" si="25"/>
        <v>7.9</v>
      </c>
      <c r="K240" s="188">
        <f>IF('Datos de Indicador'!T243="No dato","x",ROUND(IF('Datos de Indicador'!T243&gt;K$302,10,IF('Datos de Indicador'!T243&lt;$K$301,0,10-(K$302-'Datos de Indicador'!T243)/(K$302-K$301)*10)),1))</f>
        <v>6.8</v>
      </c>
      <c r="L240" s="188">
        <f>IF('Datos de Indicador'!U243="No dato","x",ROUND(IF('Datos de Indicador'!U243&gt;L$302,10,IF('Datos de Indicador'!U243&lt;$L$301,0,10-(L$302-'Datos de Indicador'!U243)/(L$302-L$301)*10)),1))</f>
        <v>8.4</v>
      </c>
      <c r="M240" s="189">
        <f t="shared" si="26"/>
        <v>7.7</v>
      </c>
      <c r="N240" s="189">
        <f>'Datos de Indicador'!AG243</f>
        <v>6</v>
      </c>
      <c r="O240" s="190">
        <f t="shared" si="27"/>
        <v>7.4</v>
      </c>
      <c r="P240" s="191">
        <f>IF('Datos de Indicador'!V243="No dato","x",IF('Datos de Indicador'!AY243="No dato","x", 'Datos de Indicador'!V243/'Datos de Indicador'!AY243))</f>
        <v>7.9066554079987722E-3</v>
      </c>
      <c r="Q240" s="188">
        <f t="shared" si="28"/>
        <v>5.3</v>
      </c>
      <c r="R240" s="264">
        <f>IF('Datos de Indicador'!V243="No dato","x",ROUND(IF('Datos de Indicador'!V243&gt;R$302,10,IF('Datos de Indicador'!V243&lt;$R$301,0,10-(R$302-'Datos de Indicador'!V243)/(R$302-R$301)*10)),1))</f>
        <v>2.6</v>
      </c>
      <c r="S240" s="189">
        <f t="shared" si="29"/>
        <v>4.0999999999999996</v>
      </c>
      <c r="T240" s="188">
        <f>IF('Datos de Indicador'!W243="No dato","x",ROUND(IF('Datos de Indicador'!W243&gt;T$302,10,IF('Datos de Indicador'!W243&lt;$T$301,0,10-(T$302-'Datos de Indicador'!W243)/(T$302-T$301)*10)),1))</f>
        <v>4.2</v>
      </c>
      <c r="U240" s="188">
        <f>IF('Datos de Indicador'!X243="No dato","x",ROUND(IF('Datos de Indicador'!X243&gt;U$302,10,IF('Datos de Indicador'!X243&lt;$U$301,0,10-(U$302-'Datos de Indicador'!X243)/(U$302-U$301)*10)),1))</f>
        <v>10</v>
      </c>
      <c r="V240" s="188">
        <f>IF('Datos de Indicador'!Y243="No dato","x",ROUND(IF('Datos de Indicador'!Y243&gt;V$302,10,IF('Datos de Indicador'!Y243&lt;$V$301,0,10-(V$302-'Datos de Indicador'!Y243)/(V$302-V$301)*10)),1))</f>
        <v>3.1</v>
      </c>
      <c r="W240" s="188">
        <f>IF('Datos de Indicador'!Z243="No dato","x",ROUND(IF('Datos de Indicador'!Z243&gt;W$302,10,IF('Datos de Indicador'!Z243&lt;$W$301,0,(W$302-'Datos de Indicador'!Z243)/(W$302-W$301)*10)),1))</f>
        <v>10</v>
      </c>
      <c r="X240" s="317">
        <f>IF('Datos de Indicador'!AA243="No dato","x",ROUND(IF('Datos de Indicador'!AA243&gt;X$302,10,IF('Datos de Indicador'!AA243&lt;$X$301,0,10-(X$302-'Datos de Indicador'!AA243)/(X$302-X$301)*10)),1))</f>
        <v>5.4</v>
      </c>
      <c r="Y240" s="296">
        <f t="shared" si="31"/>
        <v>6.5</v>
      </c>
      <c r="Z240" s="192">
        <f t="shared" si="30"/>
        <v>5.4</v>
      </c>
      <c r="AB240" s="250"/>
      <c r="AC240" s="95"/>
      <c r="AD240" s="95"/>
    </row>
    <row r="241" spans="1:30">
      <c r="A241" s="48" t="s">
        <v>294</v>
      </c>
      <c r="B241" s="46" t="s">
        <v>305</v>
      </c>
      <c r="C241" s="160">
        <v>1512</v>
      </c>
      <c r="D241" s="188">
        <f>IF('Datos de Indicador'!O244="No dato","x",ROUND(IF('Datos de Indicador'!O244&gt;D$302,0,IF('Datos de Indicador'!O244&lt;$D$301,10,(D$302-'Datos de Indicador'!O244)/(D$302-D$301)*10)),1))</f>
        <v>7.6</v>
      </c>
      <c r="E241" s="188">
        <f>IF('Datos de Indicador'!P244="No dato","x",ROUND(IF('Datos de Indicador'!P244&gt;E$302,10,IF('Datos de Indicador'!P244&lt;$E$301,0,10-(E$302-'Datos de Indicador'!P244)/(E$302-E$301)*10)),1))</f>
        <v>8.6</v>
      </c>
      <c r="F241" s="189">
        <f t="shared" si="24"/>
        <v>8.1</v>
      </c>
      <c r="G241" s="188">
        <f>IF('Datos de Indicador'!Q244="No dato","x",ROUND(IF('Datos de Indicador'!Q244&gt;G$302,0,IF('Datos de Indicador'!Q244&lt;$G$301,10,(G$302-'Datos de Indicador'!Q244)/(G$302-G$301)*10)),1))</f>
        <v>6.8</v>
      </c>
      <c r="H241" s="188">
        <f>IF('Datos de Indicador'!R244="No dato","x",ROUND(IF('Datos de Indicador'!R244&gt;H$302,10,IF('Datos de Indicador'!R244&lt;$E$301,0,10-(H$302-'Datos de Indicador'!R244)/(H$302-H$301)*10)),1))</f>
        <v>7.3</v>
      </c>
      <c r="I241" s="188" t="str">
        <f>IF('Datos de Indicador'!S244="No dato","x",ROUND(IF('Datos de Indicador'!S244&gt;I$302,10,IF('Datos de Indicador'!S244&lt;$I$301,0,10-(I$302-'Datos de Indicador'!S244)/(I$302-I$301)*10)),1))</f>
        <v>x</v>
      </c>
      <c r="J241" s="189">
        <f t="shared" si="25"/>
        <v>7.1</v>
      </c>
      <c r="K241" s="188">
        <f>IF('Datos de Indicador'!T244="No dato","x",ROUND(IF('Datos de Indicador'!T244&gt;K$302,10,IF('Datos de Indicador'!T244&lt;$K$301,0,10-(K$302-'Datos de Indicador'!T244)/(K$302-K$301)*10)),1))</f>
        <v>8</v>
      </c>
      <c r="L241" s="188">
        <f>IF('Datos de Indicador'!U244="No dato","x",ROUND(IF('Datos de Indicador'!U244&gt;L$302,10,IF('Datos de Indicador'!U244&lt;$L$301,0,10-(L$302-'Datos de Indicador'!U244)/(L$302-L$301)*10)),1))</f>
        <v>9</v>
      </c>
      <c r="M241" s="189">
        <f t="shared" si="26"/>
        <v>8.5</v>
      </c>
      <c r="N241" s="189">
        <f>'Datos de Indicador'!AG244</f>
        <v>4</v>
      </c>
      <c r="O241" s="190">
        <f t="shared" si="27"/>
        <v>6.9</v>
      </c>
      <c r="P241" s="191">
        <f>IF('Datos de Indicador'!V244="No dato","x",IF('Datos de Indicador'!AY244="No dato","x", 'Datos de Indicador'!V244/'Datos de Indicador'!AY244))</f>
        <v>3.4392069593364352E-3</v>
      </c>
      <c r="Q241" s="188">
        <f t="shared" si="28"/>
        <v>2.2999999999999998</v>
      </c>
      <c r="R241" s="264">
        <f>IF('Datos de Indicador'!V244="No dato","x",ROUND(IF('Datos de Indicador'!V244&gt;R$302,10,IF('Datos de Indicador'!V244&lt;$R$301,0,10-(R$302-'Datos de Indicador'!V244)/(R$302-R$301)*10)),1))</f>
        <v>0.4</v>
      </c>
      <c r="S241" s="189">
        <f t="shared" si="29"/>
        <v>1.4</v>
      </c>
      <c r="T241" s="188">
        <f>IF('Datos de Indicador'!W244="No dato","x",ROUND(IF('Datos de Indicador'!W244&gt;T$302,10,IF('Datos de Indicador'!W244&lt;$T$301,0,10-(T$302-'Datos de Indicador'!W244)/(T$302-T$301)*10)),1))</f>
        <v>1.9</v>
      </c>
      <c r="U241" s="188">
        <f>IF('Datos de Indicador'!X244="No dato","x",ROUND(IF('Datos de Indicador'!X244&gt;U$302,10,IF('Datos de Indicador'!X244&lt;$U$301,0,10-(U$302-'Datos de Indicador'!X244)/(U$302-U$301)*10)),1))</f>
        <v>10</v>
      </c>
      <c r="V241" s="188">
        <f>IF('Datos de Indicador'!Y244="No dato","x",ROUND(IF('Datos de Indicador'!Y244&gt;V$302,10,IF('Datos de Indicador'!Y244&lt;$V$301,0,10-(V$302-'Datos de Indicador'!Y244)/(V$302-V$301)*10)),1))</f>
        <v>5.2</v>
      </c>
      <c r="W241" s="188">
        <f>IF('Datos de Indicador'!Z244="No dato","x",ROUND(IF('Datos de Indicador'!Z244&gt;W$302,10,IF('Datos de Indicador'!Z244&lt;$W$301,0,(W$302-'Datos de Indicador'!Z244)/(W$302-W$301)*10)),1))</f>
        <v>7.5</v>
      </c>
      <c r="X241" s="317">
        <f>IF('Datos de Indicador'!AA244="No dato","x",ROUND(IF('Datos de Indicador'!AA244&gt;X$302,10,IF('Datos de Indicador'!AA244&lt;$X$301,0,10-(X$302-'Datos de Indicador'!AA244)/(X$302-X$301)*10)),1))</f>
        <v>5.7</v>
      </c>
      <c r="Y241" s="296">
        <f t="shared" si="31"/>
        <v>6.1</v>
      </c>
      <c r="Z241" s="192">
        <f t="shared" si="30"/>
        <v>4.0999999999999996</v>
      </c>
      <c r="AB241" s="250"/>
      <c r="AC241" s="95"/>
      <c r="AD241" s="95"/>
    </row>
    <row r="242" spans="1:30">
      <c r="A242" s="48" t="s">
        <v>294</v>
      </c>
      <c r="B242" s="46" t="s">
        <v>42</v>
      </c>
      <c r="C242" s="160">
        <v>1513</v>
      </c>
      <c r="D242" s="188">
        <f>IF('Datos de Indicador'!O245="No dato","x",ROUND(IF('Datos de Indicador'!O245&gt;D$302,0,IF('Datos de Indicador'!O245&lt;$D$301,10,(D$302-'Datos de Indicador'!O245)/(D$302-D$301)*10)),1))</f>
        <v>6.2</v>
      </c>
      <c r="E242" s="188">
        <f>IF('Datos de Indicador'!P245="No dato","x",ROUND(IF('Datos de Indicador'!P245&gt;E$302,10,IF('Datos de Indicador'!P245&lt;$E$301,0,10-(E$302-'Datos de Indicador'!P245)/(E$302-E$301)*10)),1))</f>
        <v>7.5</v>
      </c>
      <c r="F242" s="189">
        <f t="shared" si="24"/>
        <v>6.9</v>
      </c>
      <c r="G242" s="188">
        <f>IF('Datos de Indicador'!Q245="No dato","x",ROUND(IF('Datos de Indicador'!Q245&gt;G$302,0,IF('Datos de Indicador'!Q245&lt;$G$301,10,(G$302-'Datos de Indicador'!Q245)/(G$302-G$301)*10)),1))</f>
        <v>7.5</v>
      </c>
      <c r="H242" s="188">
        <f>IF('Datos de Indicador'!R245="No dato","x",ROUND(IF('Datos de Indicador'!R245&gt;H$302,10,IF('Datos de Indicador'!R245&lt;$E$301,0,10-(H$302-'Datos de Indicador'!R245)/(H$302-H$301)*10)),1))</f>
        <v>6.9</v>
      </c>
      <c r="I242" s="188">
        <f>IF('Datos de Indicador'!S245="No dato","x",ROUND(IF('Datos de Indicador'!S245&gt;I$302,10,IF('Datos de Indicador'!S245&lt;$I$301,0,10-(I$302-'Datos de Indicador'!S245)/(I$302-I$301)*10)),1))</f>
        <v>9.6</v>
      </c>
      <c r="J242" s="189">
        <f t="shared" si="25"/>
        <v>8</v>
      </c>
      <c r="K242" s="188">
        <f>IF('Datos de Indicador'!T245="No dato","x",ROUND(IF('Datos de Indicador'!T245&gt;K$302,10,IF('Datos de Indicador'!T245&lt;$K$301,0,10-(K$302-'Datos de Indicador'!T245)/(K$302-K$301)*10)),1))</f>
        <v>6.8</v>
      </c>
      <c r="L242" s="188">
        <f>IF('Datos de Indicador'!U245="No dato","x",ROUND(IF('Datos de Indicador'!U245&gt;L$302,10,IF('Datos de Indicador'!U245&lt;$L$301,0,10-(L$302-'Datos de Indicador'!U245)/(L$302-L$301)*10)),1))</f>
        <v>8.4</v>
      </c>
      <c r="M242" s="189">
        <f t="shared" si="26"/>
        <v>7.7</v>
      </c>
      <c r="N242" s="189">
        <f>'Datos de Indicador'!AG245</f>
        <v>4</v>
      </c>
      <c r="O242" s="190">
        <f t="shared" si="27"/>
        <v>6.7</v>
      </c>
      <c r="P242" s="191">
        <f>IF('Datos de Indicador'!V245="No dato","x",IF('Datos de Indicador'!AY245="No dato","x", 'Datos de Indicador'!V245/'Datos de Indicador'!AY245))</f>
        <v>1.2957604730154736E-2</v>
      </c>
      <c r="Q242" s="188">
        <f t="shared" si="28"/>
        <v>8.6</v>
      </c>
      <c r="R242" s="264">
        <f>IF('Datos de Indicador'!V245="No dato","x",ROUND(IF('Datos de Indicador'!V245&gt;R$302,10,IF('Datos de Indicador'!V245&lt;$R$301,0,10-(R$302-'Datos de Indicador'!V245)/(R$302-R$301)*10)),1))</f>
        <v>2.6</v>
      </c>
      <c r="S242" s="189">
        <f t="shared" si="29"/>
        <v>6.5</v>
      </c>
      <c r="T242" s="188">
        <f>IF('Datos de Indicador'!W245="No dato","x",ROUND(IF('Datos de Indicador'!W245&gt;T$302,10,IF('Datos de Indicador'!W245&lt;$T$301,0,10-(T$302-'Datos de Indicador'!W245)/(T$302-T$301)*10)),1))</f>
        <v>2.1</v>
      </c>
      <c r="U242" s="188">
        <f>IF('Datos de Indicador'!X245="No dato","x",ROUND(IF('Datos de Indicador'!X245&gt;U$302,10,IF('Datos de Indicador'!X245&lt;$U$301,0,10-(U$302-'Datos de Indicador'!X245)/(U$302-U$301)*10)),1))</f>
        <v>7.1</v>
      </c>
      <c r="V242" s="188">
        <f>IF('Datos de Indicador'!Y245="No dato","x",ROUND(IF('Datos de Indicador'!Y245&gt;V$302,10,IF('Datos de Indicador'!Y245&lt;$V$301,0,10-(V$302-'Datos de Indicador'!Y245)/(V$302-V$301)*10)),1))</f>
        <v>1.6</v>
      </c>
      <c r="W242" s="188">
        <f>IF('Datos de Indicador'!Z245="No dato","x",ROUND(IF('Datos de Indicador'!Z245&gt;W$302,10,IF('Datos de Indicador'!Z245&lt;$W$301,0,(W$302-'Datos de Indicador'!Z245)/(W$302-W$301)*10)),1))</f>
        <v>2.5</v>
      </c>
      <c r="X242" s="317">
        <f>IF('Datos de Indicador'!AA245="No dato","x",ROUND(IF('Datos de Indicador'!AA245&gt;X$302,10,IF('Datos de Indicador'!AA245&lt;$X$301,0,10-(X$302-'Datos de Indicador'!AA245)/(X$302-X$301)*10)),1))</f>
        <v>4.8</v>
      </c>
      <c r="Y242" s="296">
        <f t="shared" si="31"/>
        <v>3.6</v>
      </c>
      <c r="Z242" s="192">
        <f t="shared" si="30"/>
        <v>5.2</v>
      </c>
      <c r="AB242" s="250"/>
      <c r="AC242" s="95"/>
      <c r="AD242" s="95"/>
    </row>
    <row r="243" spans="1:30">
      <c r="A243" s="48" t="s">
        <v>294</v>
      </c>
      <c r="B243" s="46" t="s">
        <v>306</v>
      </c>
      <c r="C243" s="160">
        <v>1514</v>
      </c>
      <c r="D243" s="188">
        <f>IF('Datos de Indicador'!O246="No dato","x",ROUND(IF('Datos de Indicador'!O246&gt;D$302,0,IF('Datos de Indicador'!O246&lt;$D$301,10,(D$302-'Datos de Indicador'!O246)/(D$302-D$301)*10)),1))</f>
        <v>8.5</v>
      </c>
      <c r="E243" s="188">
        <f>IF('Datos de Indicador'!P246="No dato","x",ROUND(IF('Datos de Indicador'!P246&gt;E$302,10,IF('Datos de Indicador'!P246&lt;$E$301,0,10-(E$302-'Datos de Indicador'!P246)/(E$302-E$301)*10)),1))</f>
        <v>9.1999999999999993</v>
      </c>
      <c r="F243" s="189">
        <f t="shared" si="24"/>
        <v>8.9</v>
      </c>
      <c r="G243" s="188">
        <f>IF('Datos de Indicador'!Q246="No dato","x",ROUND(IF('Datos de Indicador'!Q246&gt;G$302,0,IF('Datos de Indicador'!Q246&lt;$G$301,10,(G$302-'Datos de Indicador'!Q246)/(G$302-G$301)*10)),1))</f>
        <v>8.3000000000000007</v>
      </c>
      <c r="H243" s="188">
        <f>IF('Datos de Indicador'!R246="No dato","x",ROUND(IF('Datos de Indicador'!R246&gt;H$302,10,IF('Datos de Indicador'!R246&lt;$E$301,0,10-(H$302-'Datos de Indicador'!R246)/(H$302-H$301)*10)),1))</f>
        <v>6.6</v>
      </c>
      <c r="I243" s="188">
        <f>IF('Datos de Indicador'!S246="No dato","x",ROUND(IF('Datos de Indicador'!S246&gt;I$302,10,IF('Datos de Indicador'!S246&lt;$I$301,0,10-(I$302-'Datos de Indicador'!S246)/(I$302-I$301)*10)),1))</f>
        <v>10</v>
      </c>
      <c r="J243" s="189">
        <f t="shared" si="25"/>
        <v>8.3000000000000007</v>
      </c>
      <c r="K243" s="188">
        <f>IF('Datos de Indicador'!T246="No dato","x",ROUND(IF('Datos de Indicador'!T246&gt;K$302,10,IF('Datos de Indicador'!T246&lt;$K$301,0,10-(K$302-'Datos de Indicador'!T246)/(K$302-K$301)*10)),1))</f>
        <v>9</v>
      </c>
      <c r="L243" s="188">
        <f>IF('Datos de Indicador'!U246="No dato","x",ROUND(IF('Datos de Indicador'!U246&gt;L$302,10,IF('Datos de Indicador'!U246&lt;$L$301,0,10-(L$302-'Datos de Indicador'!U246)/(L$302-L$301)*10)),1))</f>
        <v>7.7</v>
      </c>
      <c r="M243" s="189">
        <f t="shared" si="26"/>
        <v>8.4</v>
      </c>
      <c r="N243" s="189">
        <f>'Datos de Indicador'!AG246</f>
        <v>4</v>
      </c>
      <c r="O243" s="190">
        <f t="shared" si="27"/>
        <v>7.4</v>
      </c>
      <c r="P243" s="191">
        <f>IF('Datos de Indicador'!V246="No dato","x",IF('Datos de Indicador'!AY246="No dato","x", 'Datos de Indicador'!V246/'Datos de Indicador'!AY246))</f>
        <v>6.7503427908448474E-3</v>
      </c>
      <c r="Q243" s="188">
        <f t="shared" si="28"/>
        <v>4.5</v>
      </c>
      <c r="R243" s="264">
        <f>IF('Datos de Indicador'!V246="No dato","x",ROUND(IF('Datos de Indicador'!V246&gt;R$302,10,IF('Datos de Indicador'!V246&lt;$R$301,0,10-(R$302-'Datos de Indicador'!V246)/(R$302-R$301)*10)),1))</f>
        <v>1.6</v>
      </c>
      <c r="S243" s="189">
        <f t="shared" si="29"/>
        <v>3.2</v>
      </c>
      <c r="T243" s="188">
        <f>IF('Datos de Indicador'!W246="No dato","x",ROUND(IF('Datos de Indicador'!W246&gt;T$302,10,IF('Datos de Indicador'!W246&lt;$T$301,0,10-(T$302-'Datos de Indicador'!W246)/(T$302-T$301)*10)),1))</f>
        <v>4.5999999999999996</v>
      </c>
      <c r="U243" s="188">
        <f>IF('Datos de Indicador'!X246="No dato","x",ROUND(IF('Datos de Indicador'!X246&gt;U$302,10,IF('Datos de Indicador'!X246&lt;$U$301,0,10-(U$302-'Datos de Indicador'!X246)/(U$302-U$301)*10)),1))</f>
        <v>10</v>
      </c>
      <c r="V243" s="188">
        <f>IF('Datos de Indicador'!Y246="No dato","x",ROUND(IF('Datos de Indicador'!Y246&gt;V$302,10,IF('Datos de Indicador'!Y246&lt;$V$301,0,10-(V$302-'Datos de Indicador'!Y246)/(V$302-V$301)*10)),1))</f>
        <v>3.4</v>
      </c>
      <c r="W243" s="188">
        <f>IF('Datos de Indicador'!Z246="No dato","x",ROUND(IF('Datos de Indicador'!Z246&gt;W$302,10,IF('Datos de Indicador'!Z246&lt;$W$301,0,(W$302-'Datos de Indicador'!Z246)/(W$302-W$301)*10)),1))</f>
        <v>7.5</v>
      </c>
      <c r="X243" s="317">
        <f>IF('Datos de Indicador'!AA246="No dato","x",ROUND(IF('Datos de Indicador'!AA246&gt;X$302,10,IF('Datos de Indicador'!AA246&lt;$X$301,0,10-(X$302-'Datos de Indicador'!AA246)/(X$302-X$301)*10)),1))</f>
        <v>4.4000000000000004</v>
      </c>
      <c r="Y243" s="296">
        <f t="shared" si="31"/>
        <v>6</v>
      </c>
      <c r="Z243" s="192">
        <f t="shared" si="30"/>
        <v>4.8</v>
      </c>
      <c r="AB243" s="250"/>
      <c r="AC243" s="95"/>
      <c r="AD243" s="95"/>
    </row>
    <row r="244" spans="1:30">
      <c r="A244" s="48" t="s">
        <v>294</v>
      </c>
      <c r="B244" s="46" t="s">
        <v>307</v>
      </c>
      <c r="C244" s="160">
        <v>1515</v>
      </c>
      <c r="D244" s="188">
        <f>IF('Datos de Indicador'!O247="No dato","x",ROUND(IF('Datos de Indicador'!O247&gt;D$302,0,IF('Datos de Indicador'!O247&lt;$D$301,10,(D$302-'Datos de Indicador'!O247)/(D$302-D$301)*10)),1))</f>
        <v>6.8</v>
      </c>
      <c r="E244" s="188">
        <f>IF('Datos de Indicador'!P247="No dato","x",ROUND(IF('Datos de Indicador'!P247&gt;E$302,10,IF('Datos de Indicador'!P247&lt;$E$301,0,10-(E$302-'Datos de Indicador'!P247)/(E$302-E$301)*10)),1))</f>
        <v>6.3</v>
      </c>
      <c r="F244" s="189">
        <f t="shared" si="24"/>
        <v>6.6</v>
      </c>
      <c r="G244" s="188">
        <f>IF('Datos de Indicador'!Q247="No dato","x",ROUND(IF('Datos de Indicador'!Q247&gt;G$302,0,IF('Datos de Indicador'!Q247&lt;$G$301,10,(G$302-'Datos de Indicador'!Q247)/(G$302-G$301)*10)),1))</f>
        <v>8</v>
      </c>
      <c r="H244" s="188">
        <f>IF('Datos de Indicador'!R247="No dato","x",ROUND(IF('Datos de Indicador'!R247&gt;H$302,10,IF('Datos de Indicador'!R247&lt;$E$301,0,10-(H$302-'Datos de Indicador'!R247)/(H$302-H$301)*10)),1))</f>
        <v>6.8</v>
      </c>
      <c r="I244" s="188" t="str">
        <f>IF('Datos de Indicador'!S247="No dato","x",ROUND(IF('Datos de Indicador'!S247&gt;I$302,10,IF('Datos de Indicador'!S247&lt;$I$301,0,10-(I$302-'Datos de Indicador'!S247)/(I$302-I$301)*10)),1))</f>
        <v>x</v>
      </c>
      <c r="J244" s="189">
        <f t="shared" si="25"/>
        <v>7.4</v>
      </c>
      <c r="K244" s="188">
        <f>IF('Datos de Indicador'!T247="No dato","x",ROUND(IF('Datos de Indicador'!T247&gt;K$302,10,IF('Datos de Indicador'!T247&lt;$K$301,0,10-(K$302-'Datos de Indicador'!T247)/(K$302-K$301)*10)),1))</f>
        <v>5.3</v>
      </c>
      <c r="L244" s="188">
        <f>IF('Datos de Indicador'!U247="No dato","x",ROUND(IF('Datos de Indicador'!U247&gt;L$302,10,IF('Datos de Indicador'!U247&lt;$L$301,0,10-(L$302-'Datos de Indicador'!U247)/(L$302-L$301)*10)),1))</f>
        <v>8</v>
      </c>
      <c r="M244" s="189">
        <f t="shared" si="26"/>
        <v>6.9</v>
      </c>
      <c r="N244" s="189">
        <f>'Datos de Indicador'!AG247</f>
        <v>6</v>
      </c>
      <c r="O244" s="190">
        <f t="shared" si="27"/>
        <v>6.7</v>
      </c>
      <c r="P244" s="191">
        <f>IF('Datos de Indicador'!V247="No dato","x",IF('Datos de Indicador'!AY247="No dato","x", 'Datos de Indicador'!V247/'Datos de Indicador'!AY247))</f>
        <v>1.1370436864153202E-2</v>
      </c>
      <c r="Q244" s="188">
        <f t="shared" si="28"/>
        <v>7.6</v>
      </c>
      <c r="R244" s="264">
        <f>IF('Datos de Indicador'!V247="No dato","x",ROUND(IF('Datos de Indicador'!V247&gt;R$302,10,IF('Datos de Indicador'!V247&lt;$R$301,0,10-(R$302-'Datos de Indicador'!V247)/(R$302-R$301)*10)),1))</f>
        <v>3.3</v>
      </c>
      <c r="S244" s="189">
        <f t="shared" si="29"/>
        <v>5.9</v>
      </c>
      <c r="T244" s="188">
        <f>IF('Datos de Indicador'!W247="No dato","x",ROUND(IF('Datos de Indicador'!W247&gt;T$302,10,IF('Datos de Indicador'!W247&lt;$T$301,0,10-(T$302-'Datos de Indicador'!W247)/(T$302-T$301)*10)),1))</f>
        <v>3.3</v>
      </c>
      <c r="U244" s="188">
        <f>IF('Datos de Indicador'!X247="No dato","x",ROUND(IF('Datos de Indicador'!X247&gt;U$302,10,IF('Datos de Indicador'!X247&lt;$U$301,0,10-(U$302-'Datos de Indicador'!X247)/(U$302-U$301)*10)),1))</f>
        <v>7.5</v>
      </c>
      <c r="V244" s="188">
        <f>IF('Datos de Indicador'!Y247="No dato","x",ROUND(IF('Datos de Indicador'!Y247&gt;V$302,10,IF('Datos de Indicador'!Y247&lt;$V$301,0,10-(V$302-'Datos de Indicador'!Y247)/(V$302-V$301)*10)),1))</f>
        <v>1.3</v>
      </c>
      <c r="W244" s="188">
        <f>IF('Datos de Indicador'!Z247="No dato","x",ROUND(IF('Datos de Indicador'!Z247&gt;W$302,10,IF('Datos de Indicador'!Z247&lt;$W$301,0,(W$302-'Datos de Indicador'!Z247)/(W$302-W$301)*10)),1))</f>
        <v>5</v>
      </c>
      <c r="X244" s="317">
        <f>IF('Datos de Indicador'!AA247="No dato","x",ROUND(IF('Datos de Indicador'!AA247&gt;X$302,10,IF('Datos de Indicador'!AA247&lt;$X$301,0,10-(X$302-'Datos de Indicador'!AA247)/(X$302-X$301)*10)),1))</f>
        <v>3.7</v>
      </c>
      <c r="Y244" s="296">
        <f t="shared" si="31"/>
        <v>4.2</v>
      </c>
      <c r="Z244" s="192">
        <f t="shared" si="30"/>
        <v>5.0999999999999996</v>
      </c>
      <c r="AB244" s="250"/>
      <c r="AC244" s="95"/>
      <c r="AD244" s="95"/>
    </row>
    <row r="245" spans="1:30">
      <c r="A245" s="48" t="s">
        <v>294</v>
      </c>
      <c r="B245" s="46" t="s">
        <v>308</v>
      </c>
      <c r="C245" s="160">
        <v>1516</v>
      </c>
      <c r="D245" s="188">
        <f>IF('Datos de Indicador'!O248="No dato","x",ROUND(IF('Datos de Indicador'!O248&gt;D$302,0,IF('Datos de Indicador'!O248&lt;$D$301,10,(D$302-'Datos de Indicador'!O248)/(D$302-D$301)*10)),1))</f>
        <v>6.1</v>
      </c>
      <c r="E245" s="188">
        <f>IF('Datos de Indicador'!P248="No dato","x",ROUND(IF('Datos de Indicador'!P248&gt;E$302,10,IF('Datos de Indicador'!P248&lt;$E$301,0,10-(E$302-'Datos de Indicador'!P248)/(E$302-E$301)*10)),1))</f>
        <v>6.6</v>
      </c>
      <c r="F245" s="189">
        <f t="shared" si="24"/>
        <v>6.4</v>
      </c>
      <c r="G245" s="188">
        <f>IF('Datos de Indicador'!Q248="No dato","x",ROUND(IF('Datos de Indicador'!Q248&gt;G$302,0,IF('Datos de Indicador'!Q248&lt;$G$301,10,(G$302-'Datos de Indicador'!Q248)/(G$302-G$301)*10)),1))</f>
        <v>7</v>
      </c>
      <c r="H245" s="188">
        <f>IF('Datos de Indicador'!R248="No dato","x",ROUND(IF('Datos de Indicador'!R248&gt;H$302,10,IF('Datos de Indicador'!R248&lt;$E$301,0,10-(H$302-'Datos de Indicador'!R248)/(H$302-H$301)*10)),1))</f>
        <v>6.5</v>
      </c>
      <c r="I245" s="188">
        <f>IF('Datos de Indicador'!S248="No dato","x",ROUND(IF('Datos de Indicador'!S248&gt;I$302,10,IF('Datos de Indicador'!S248&lt;$I$301,0,10-(I$302-'Datos de Indicador'!S248)/(I$302-I$301)*10)),1))</f>
        <v>8.5</v>
      </c>
      <c r="J245" s="189">
        <f t="shared" si="25"/>
        <v>7.3</v>
      </c>
      <c r="K245" s="188">
        <f>IF('Datos de Indicador'!T248="No dato","x",ROUND(IF('Datos de Indicador'!T248&gt;K$302,10,IF('Datos de Indicador'!T248&lt;$K$301,0,10-(K$302-'Datos de Indicador'!T248)/(K$302-K$301)*10)),1))</f>
        <v>4.9000000000000004</v>
      </c>
      <c r="L245" s="188">
        <f>IF('Datos de Indicador'!U248="No dato","x",ROUND(IF('Datos de Indicador'!U248&gt;L$302,10,IF('Datos de Indicador'!U248&lt;$L$301,0,10-(L$302-'Datos de Indicador'!U248)/(L$302-L$301)*10)),1))</f>
        <v>8.6999999999999993</v>
      </c>
      <c r="M245" s="189">
        <f t="shared" si="26"/>
        <v>7.2</v>
      </c>
      <c r="N245" s="189">
        <f>'Datos de Indicador'!AG248</f>
        <v>4</v>
      </c>
      <c r="O245" s="190">
        <f t="shared" si="27"/>
        <v>6.2</v>
      </c>
      <c r="P245" s="191">
        <f>IF('Datos de Indicador'!V248="No dato","x",IF('Datos de Indicador'!AY248="No dato","x", 'Datos de Indicador'!V248/'Datos de Indicador'!AY248))</f>
        <v>1.1056826947801491E-2</v>
      </c>
      <c r="Q245" s="188">
        <f t="shared" si="28"/>
        <v>7.4</v>
      </c>
      <c r="R245" s="264">
        <f>IF('Datos de Indicador'!V248="No dato","x",ROUND(IF('Datos de Indicador'!V248&gt;R$302,10,IF('Datos de Indicador'!V248&lt;$R$301,0,10-(R$302-'Datos de Indicador'!V248)/(R$302-R$301)*10)),1))</f>
        <v>2.1</v>
      </c>
      <c r="S245" s="189">
        <f t="shared" si="29"/>
        <v>5.3</v>
      </c>
      <c r="T245" s="188">
        <f>IF('Datos de Indicador'!W248="No dato","x",ROUND(IF('Datos de Indicador'!W248&gt;T$302,10,IF('Datos de Indicador'!W248&lt;$T$301,0,10-(T$302-'Datos de Indicador'!W248)/(T$302-T$301)*10)),1))</f>
        <v>3</v>
      </c>
      <c r="U245" s="188">
        <f>IF('Datos de Indicador'!X248="No dato","x",ROUND(IF('Datos de Indicador'!X248&gt;U$302,10,IF('Datos de Indicador'!X248&lt;$U$301,0,10-(U$302-'Datos de Indicador'!X248)/(U$302-U$301)*10)),1))</f>
        <v>10</v>
      </c>
      <c r="V245" s="188">
        <f>IF('Datos de Indicador'!Y248="No dato","x",ROUND(IF('Datos de Indicador'!Y248&gt;V$302,10,IF('Datos de Indicador'!Y248&lt;$V$301,0,10-(V$302-'Datos de Indicador'!Y248)/(V$302-V$301)*10)),1))</f>
        <v>9.3000000000000007</v>
      </c>
      <c r="W245" s="188">
        <f>IF('Datos de Indicador'!Z248="No dato","x",ROUND(IF('Datos de Indicador'!Z248&gt;W$302,10,IF('Datos de Indicador'!Z248&lt;$W$301,0,(W$302-'Datos de Indicador'!Z248)/(W$302-W$301)*10)),1))</f>
        <v>5</v>
      </c>
      <c r="X245" s="317">
        <f>IF('Datos de Indicador'!AA248="No dato","x",ROUND(IF('Datos de Indicador'!AA248&gt;X$302,10,IF('Datos de Indicador'!AA248&lt;$X$301,0,10-(X$302-'Datos de Indicador'!AA248)/(X$302-X$301)*10)),1))</f>
        <v>10</v>
      </c>
      <c r="Y245" s="296">
        <f t="shared" si="31"/>
        <v>7.5</v>
      </c>
      <c r="Z245" s="192">
        <f t="shared" si="30"/>
        <v>6.5</v>
      </c>
      <c r="AB245" s="250"/>
      <c r="AC245" s="95"/>
      <c r="AD245" s="95"/>
    </row>
    <row r="246" spans="1:30">
      <c r="A246" s="48" t="s">
        <v>294</v>
      </c>
      <c r="B246" s="46" t="s">
        <v>309</v>
      </c>
      <c r="C246" s="160">
        <v>1517</v>
      </c>
      <c r="D246" s="188">
        <f>IF('Datos de Indicador'!O249="No dato","x",ROUND(IF('Datos de Indicador'!O249&gt;D$302,0,IF('Datos de Indicador'!O249&lt;$D$301,10,(D$302-'Datos de Indicador'!O249)/(D$302-D$301)*10)),1))</f>
        <v>6.6</v>
      </c>
      <c r="E246" s="188">
        <f>IF('Datos de Indicador'!P249="No dato","x",ROUND(IF('Datos de Indicador'!P249&gt;E$302,10,IF('Datos de Indicador'!P249&lt;$E$301,0,10-(E$302-'Datos de Indicador'!P249)/(E$302-E$301)*10)),1))</f>
        <v>7</v>
      </c>
      <c r="F246" s="189">
        <f t="shared" si="24"/>
        <v>6.8</v>
      </c>
      <c r="G246" s="188">
        <f>IF('Datos de Indicador'!Q249="No dato","x",ROUND(IF('Datos de Indicador'!Q249&gt;G$302,0,IF('Datos de Indicador'!Q249&lt;$G$301,10,(G$302-'Datos de Indicador'!Q249)/(G$302-G$301)*10)),1))</f>
        <v>5.8</v>
      </c>
      <c r="H246" s="188">
        <f>IF('Datos de Indicador'!R249="No dato","x",ROUND(IF('Datos de Indicador'!R249&gt;H$302,10,IF('Datos de Indicador'!R249&lt;$E$301,0,10-(H$302-'Datos de Indicador'!R249)/(H$302-H$301)*10)),1))</f>
        <v>7.2</v>
      </c>
      <c r="I246" s="188">
        <f>IF('Datos de Indicador'!S249="No dato","x",ROUND(IF('Datos de Indicador'!S249&gt;I$302,10,IF('Datos de Indicador'!S249&lt;$I$301,0,10-(I$302-'Datos de Indicador'!S249)/(I$302-I$301)*10)),1))</f>
        <v>7.9</v>
      </c>
      <c r="J246" s="189">
        <f t="shared" si="25"/>
        <v>7</v>
      </c>
      <c r="K246" s="188">
        <f>IF('Datos de Indicador'!T249="No dato","x",ROUND(IF('Datos de Indicador'!T249&gt;K$302,10,IF('Datos de Indicador'!T249&lt;$K$301,0,10-(K$302-'Datos de Indicador'!T249)/(K$302-K$301)*10)),1))</f>
        <v>6</v>
      </c>
      <c r="L246" s="188">
        <f>IF('Datos de Indicador'!U249="No dato","x",ROUND(IF('Datos de Indicador'!U249&gt;L$302,10,IF('Datos de Indicador'!U249&lt;$L$301,0,10-(L$302-'Datos de Indicador'!U249)/(L$302-L$301)*10)),1))</f>
        <v>7.6</v>
      </c>
      <c r="M246" s="189">
        <f t="shared" si="26"/>
        <v>6.9</v>
      </c>
      <c r="N246" s="189">
        <f>'Datos de Indicador'!AG249</f>
        <v>4</v>
      </c>
      <c r="O246" s="190">
        <f t="shared" si="27"/>
        <v>6.2</v>
      </c>
      <c r="P246" s="191">
        <f>IF('Datos de Indicador'!V249="No dato","x",IF('Datos de Indicador'!AY249="No dato","x", 'Datos de Indicador'!V249/'Datos de Indicador'!AY249))</f>
        <v>1.0042283298097251E-2</v>
      </c>
      <c r="Q246" s="188">
        <f t="shared" si="28"/>
        <v>6.7</v>
      </c>
      <c r="R246" s="264">
        <f>IF('Datos de Indicador'!V249="No dato","x",ROUND(IF('Datos de Indicador'!V249&gt;R$302,10,IF('Datos de Indicador'!V249&lt;$R$301,0,10-(R$302-'Datos de Indicador'!V249)/(R$302-R$301)*10)),1))</f>
        <v>6.6</v>
      </c>
      <c r="S246" s="189">
        <f t="shared" si="29"/>
        <v>6.7</v>
      </c>
      <c r="T246" s="188">
        <f>IF('Datos de Indicador'!W249="No dato","x",ROUND(IF('Datos de Indicador'!W249&gt;T$302,10,IF('Datos de Indicador'!W249&lt;$T$301,0,10-(T$302-'Datos de Indicador'!W249)/(T$302-T$301)*10)),1))</f>
        <v>5</v>
      </c>
      <c r="U246" s="188">
        <f>IF('Datos de Indicador'!X249="No dato","x",ROUND(IF('Datos de Indicador'!X249&gt;U$302,10,IF('Datos de Indicador'!X249&lt;$U$301,0,10-(U$302-'Datos de Indicador'!X249)/(U$302-U$301)*10)),1))</f>
        <v>8.1999999999999993</v>
      </c>
      <c r="V246" s="188">
        <f>IF('Datos de Indicador'!Y249="No dato","x",ROUND(IF('Datos de Indicador'!Y249&gt;V$302,10,IF('Datos de Indicador'!Y249&lt;$V$301,0,10-(V$302-'Datos de Indicador'!Y249)/(V$302-V$301)*10)),1))</f>
        <v>5.0999999999999996</v>
      </c>
      <c r="W246" s="188">
        <f>IF('Datos de Indicador'!Z249="No dato","x",ROUND(IF('Datos de Indicador'!Z249&gt;W$302,10,IF('Datos de Indicador'!Z249&lt;$W$301,0,(W$302-'Datos de Indicador'!Z249)/(W$302-W$301)*10)),1))</f>
        <v>2.5</v>
      </c>
      <c r="X246" s="317">
        <f>IF('Datos de Indicador'!AA249="No dato","x",ROUND(IF('Datos de Indicador'!AA249&gt;X$302,10,IF('Datos de Indicador'!AA249&lt;$X$301,0,10-(X$302-'Datos de Indicador'!AA249)/(X$302-X$301)*10)),1))</f>
        <v>7</v>
      </c>
      <c r="Y246" s="296">
        <f t="shared" si="31"/>
        <v>5.6</v>
      </c>
      <c r="Z246" s="192">
        <f t="shared" si="30"/>
        <v>6.2</v>
      </c>
      <c r="AB246" s="250"/>
      <c r="AC246" s="95"/>
      <c r="AD246" s="95"/>
    </row>
    <row r="247" spans="1:30">
      <c r="A247" s="48" t="s">
        <v>294</v>
      </c>
      <c r="B247" s="46" t="s">
        <v>310</v>
      </c>
      <c r="C247" s="160">
        <v>1518</v>
      </c>
      <c r="D247" s="188">
        <f>IF('Datos de Indicador'!O250="No dato","x",ROUND(IF('Datos de Indicador'!O250&gt;D$302,0,IF('Datos de Indicador'!O250&lt;$D$301,10,(D$302-'Datos de Indicador'!O250)/(D$302-D$301)*10)),1))</f>
        <v>6.4</v>
      </c>
      <c r="E247" s="188">
        <f>IF('Datos de Indicador'!P250="No dato","x",ROUND(IF('Datos de Indicador'!P250&gt;E$302,10,IF('Datos de Indicador'!P250&lt;$E$301,0,10-(E$302-'Datos de Indicador'!P250)/(E$302-E$301)*10)),1))</f>
        <v>8.1</v>
      </c>
      <c r="F247" s="189">
        <f t="shared" si="24"/>
        <v>7.3</v>
      </c>
      <c r="G247" s="188">
        <f>IF('Datos de Indicador'!Q250="No dato","x",ROUND(IF('Datos de Indicador'!Q250&gt;G$302,0,IF('Datos de Indicador'!Q250&lt;$G$301,10,(G$302-'Datos de Indicador'!Q250)/(G$302-G$301)*10)),1))</f>
        <v>7.5</v>
      </c>
      <c r="H247" s="188">
        <f>IF('Datos de Indicador'!R250="No dato","x",ROUND(IF('Datos de Indicador'!R250&gt;H$302,10,IF('Datos de Indicador'!R250&lt;$E$301,0,10-(H$302-'Datos de Indicador'!R250)/(H$302-H$301)*10)),1))</f>
        <v>6.8</v>
      </c>
      <c r="I247" s="188">
        <f>IF('Datos de Indicador'!S250="No dato","x",ROUND(IF('Datos de Indicador'!S250&gt;I$302,10,IF('Datos de Indicador'!S250&lt;$I$301,0,10-(I$302-'Datos de Indicador'!S250)/(I$302-I$301)*10)),1))</f>
        <v>10</v>
      </c>
      <c r="J247" s="189">
        <f t="shared" si="25"/>
        <v>8.1</v>
      </c>
      <c r="K247" s="188">
        <f>IF('Datos de Indicador'!T250="No dato","x",ROUND(IF('Datos de Indicador'!T250&gt;K$302,10,IF('Datos de Indicador'!T250&lt;$K$301,0,10-(K$302-'Datos de Indicador'!T250)/(K$302-K$301)*10)),1))</f>
        <v>4.4000000000000004</v>
      </c>
      <c r="L247" s="188">
        <f>IF('Datos de Indicador'!U250="No dato","x",ROUND(IF('Datos de Indicador'!U250&gt;L$302,10,IF('Datos de Indicador'!U250&lt;$L$301,0,10-(L$302-'Datos de Indicador'!U250)/(L$302-L$301)*10)),1))</f>
        <v>8.1999999999999993</v>
      </c>
      <c r="M247" s="189">
        <f t="shared" si="26"/>
        <v>6.7</v>
      </c>
      <c r="N247" s="189">
        <f>'Datos de Indicador'!AG250</f>
        <v>6</v>
      </c>
      <c r="O247" s="190">
        <f t="shared" si="27"/>
        <v>7</v>
      </c>
      <c r="P247" s="191">
        <f>IF('Datos de Indicador'!V250="No dato","x",IF('Datos de Indicador'!AY250="No dato","x", 'Datos de Indicador'!V250/'Datos de Indicador'!AY250))</f>
        <v>6.3391442155309036E-3</v>
      </c>
      <c r="Q247" s="188">
        <f t="shared" si="28"/>
        <v>4.2</v>
      </c>
      <c r="R247" s="264">
        <f>IF('Datos de Indicador'!V250="No dato","x",ROUND(IF('Datos de Indicador'!V250&gt;R$302,10,IF('Datos de Indicador'!V250&lt;$R$301,0,10-(R$302-'Datos de Indicador'!V250)/(R$302-R$301)*10)),1))</f>
        <v>1.6</v>
      </c>
      <c r="S247" s="189">
        <f t="shared" si="29"/>
        <v>3</v>
      </c>
      <c r="T247" s="188">
        <f>IF('Datos de Indicador'!W250="No dato","x",ROUND(IF('Datos de Indicador'!W250&gt;T$302,10,IF('Datos de Indicador'!W250&lt;$T$301,0,10-(T$302-'Datos de Indicador'!W250)/(T$302-T$301)*10)),1))</f>
        <v>1.7</v>
      </c>
      <c r="U247" s="188" t="str">
        <f>IF('Datos de Indicador'!X250="No dato","x",ROUND(IF('Datos de Indicador'!X250&gt;U$302,10,IF('Datos de Indicador'!X250&lt;$U$301,0,10-(U$302-'Datos de Indicador'!X250)/(U$302-U$301)*10)),1))</f>
        <v>x</v>
      </c>
      <c r="V247" s="188">
        <f>IF('Datos de Indicador'!Y250="No dato","x",ROUND(IF('Datos de Indicador'!Y250&gt;V$302,10,IF('Datos de Indicador'!Y250&lt;$V$301,0,10-(V$302-'Datos de Indicador'!Y250)/(V$302-V$301)*10)),1))</f>
        <v>0.7</v>
      </c>
      <c r="W247" s="188">
        <f>IF('Datos de Indicador'!Z250="No dato","x",ROUND(IF('Datos de Indicador'!Z250&gt;W$302,10,IF('Datos de Indicador'!Z250&lt;$W$301,0,(W$302-'Datos de Indicador'!Z250)/(W$302-W$301)*10)),1))</f>
        <v>2.5</v>
      </c>
      <c r="X247" s="317">
        <f>IF('Datos de Indicador'!AA250="No dato","x",ROUND(IF('Datos de Indicador'!AA250&gt;X$302,10,IF('Datos de Indicador'!AA250&lt;$X$301,0,10-(X$302-'Datos de Indicador'!AA250)/(X$302-X$301)*10)),1))</f>
        <v>10</v>
      </c>
      <c r="Y247" s="296">
        <f t="shared" si="31"/>
        <v>3.7</v>
      </c>
      <c r="Z247" s="192">
        <f t="shared" si="30"/>
        <v>3.4</v>
      </c>
      <c r="AB247" s="250"/>
      <c r="AC247" s="95"/>
      <c r="AD247" s="95"/>
    </row>
    <row r="248" spans="1:30">
      <c r="A248" s="48" t="s">
        <v>294</v>
      </c>
      <c r="B248" s="46" t="s">
        <v>311</v>
      </c>
      <c r="C248" s="160">
        <v>1519</v>
      </c>
      <c r="D248" s="188">
        <f>IF('Datos de Indicador'!O251="No dato","x",ROUND(IF('Datos de Indicador'!O251&gt;D$302,0,IF('Datos de Indicador'!O251&lt;$D$301,10,(D$302-'Datos de Indicador'!O251)/(D$302-D$301)*10)),1))</f>
        <v>6.4</v>
      </c>
      <c r="E248" s="188">
        <f>IF('Datos de Indicador'!P251="No dato","x",ROUND(IF('Datos de Indicador'!P251&gt;E$302,10,IF('Datos de Indicador'!P251&lt;$E$301,0,10-(E$302-'Datos de Indicador'!P251)/(E$302-E$301)*10)),1))</f>
        <v>8</v>
      </c>
      <c r="F248" s="189">
        <f t="shared" si="24"/>
        <v>7.3</v>
      </c>
      <c r="G248" s="188">
        <f>IF('Datos de Indicador'!Q251="No dato","x",ROUND(IF('Datos de Indicador'!Q251&gt;G$302,0,IF('Datos de Indicador'!Q251&lt;$G$301,10,(G$302-'Datos de Indicador'!Q251)/(G$302-G$301)*10)),1))</f>
        <v>7.8</v>
      </c>
      <c r="H248" s="188">
        <f>IF('Datos de Indicador'!R251="No dato","x",ROUND(IF('Datos de Indicador'!R251&gt;H$302,10,IF('Datos de Indicador'!R251&lt;$E$301,0,10-(H$302-'Datos de Indicador'!R251)/(H$302-H$301)*10)),1))</f>
        <v>6.7</v>
      </c>
      <c r="I248" s="188">
        <f>IF('Datos de Indicador'!S251="No dato","x",ROUND(IF('Datos de Indicador'!S251&gt;I$302,10,IF('Datos de Indicador'!S251&lt;$I$301,0,10-(I$302-'Datos de Indicador'!S251)/(I$302-I$301)*10)),1))</f>
        <v>10</v>
      </c>
      <c r="J248" s="189">
        <f t="shared" si="25"/>
        <v>8.1999999999999993</v>
      </c>
      <c r="K248" s="188">
        <f>IF('Datos de Indicador'!T251="No dato","x",ROUND(IF('Datos de Indicador'!T251&gt;K$302,10,IF('Datos de Indicador'!T251&lt;$K$301,0,10-(K$302-'Datos de Indicador'!T251)/(K$302-K$301)*10)),1))</f>
        <v>4.7</v>
      </c>
      <c r="L248" s="188">
        <f>IF('Datos de Indicador'!U251="No dato","x",ROUND(IF('Datos de Indicador'!U251&gt;L$302,10,IF('Datos de Indicador'!U251&lt;$L$301,0,10-(L$302-'Datos de Indicador'!U251)/(L$302-L$301)*10)),1))</f>
        <v>8.3000000000000007</v>
      </c>
      <c r="M248" s="189">
        <f t="shared" si="26"/>
        <v>6.9</v>
      </c>
      <c r="N248" s="189">
        <f>'Datos de Indicador'!AG251</f>
        <v>6</v>
      </c>
      <c r="O248" s="190">
        <f t="shared" si="27"/>
        <v>7.1</v>
      </c>
      <c r="P248" s="191">
        <f>IF('Datos de Indicador'!V251="No dato","x",IF('Datos de Indicador'!AY251="No dato","x", 'Datos de Indicador'!V251/'Datos de Indicador'!AY251))</f>
        <v>7.4233836585243518E-3</v>
      </c>
      <c r="Q248" s="188">
        <f t="shared" si="28"/>
        <v>4.9000000000000004</v>
      </c>
      <c r="R248" s="264">
        <f>IF('Datos de Indicador'!V251="No dato","x",ROUND(IF('Datos de Indicador'!V251&gt;R$302,10,IF('Datos de Indicador'!V251&lt;$R$301,0,10-(R$302-'Datos de Indicador'!V251)/(R$302-R$301)*10)),1))</f>
        <v>3.7</v>
      </c>
      <c r="S248" s="189">
        <f t="shared" si="29"/>
        <v>4.3</v>
      </c>
      <c r="T248" s="188">
        <f>IF('Datos de Indicador'!W251="No dato","x",ROUND(IF('Datos de Indicador'!W251&gt;T$302,10,IF('Datos de Indicador'!W251&lt;$T$301,0,10-(T$302-'Datos de Indicador'!W251)/(T$302-T$301)*10)),1))</f>
        <v>1.8</v>
      </c>
      <c r="U248" s="188">
        <f>IF('Datos de Indicador'!X251="No dato","x",ROUND(IF('Datos de Indicador'!X251&gt;U$302,10,IF('Datos de Indicador'!X251&lt;$U$301,0,10-(U$302-'Datos de Indicador'!X251)/(U$302-U$301)*10)),1))</f>
        <v>6.1</v>
      </c>
      <c r="V248" s="188">
        <f>IF('Datos de Indicador'!Y251="No dato","x",ROUND(IF('Datos de Indicador'!Y251&gt;V$302,10,IF('Datos de Indicador'!Y251&lt;$V$301,0,10-(V$302-'Datos de Indicador'!Y251)/(V$302-V$301)*10)),1))</f>
        <v>0.3</v>
      </c>
      <c r="W248" s="188">
        <f>IF('Datos de Indicador'!Z251="No dato","x",ROUND(IF('Datos de Indicador'!Z251&gt;W$302,10,IF('Datos de Indicador'!Z251&lt;$W$301,0,(W$302-'Datos de Indicador'!Z251)/(W$302-W$301)*10)),1))</f>
        <v>2.5</v>
      </c>
      <c r="X248" s="317">
        <f>IF('Datos de Indicador'!AA251="No dato","x",ROUND(IF('Datos de Indicador'!AA251&gt;X$302,10,IF('Datos de Indicador'!AA251&lt;$X$301,0,10-(X$302-'Datos de Indicador'!AA251)/(X$302-X$301)*10)),1))</f>
        <v>2.8</v>
      </c>
      <c r="Y248" s="296">
        <f t="shared" si="31"/>
        <v>2.7</v>
      </c>
      <c r="Z248" s="192">
        <f t="shared" si="30"/>
        <v>3.5</v>
      </c>
      <c r="AB248" s="250"/>
      <c r="AC248" s="95"/>
      <c r="AD248" s="95"/>
    </row>
    <row r="249" spans="1:30">
      <c r="A249" s="48" t="s">
        <v>294</v>
      </c>
      <c r="B249" s="46" t="s">
        <v>312</v>
      </c>
      <c r="C249" s="160">
        <v>1520</v>
      </c>
      <c r="D249" s="188">
        <f>IF('Datos de Indicador'!O252="No dato","x",ROUND(IF('Datos de Indicador'!O252&gt;D$302,0,IF('Datos de Indicador'!O252&lt;$D$301,10,(D$302-'Datos de Indicador'!O252)/(D$302-D$301)*10)),1))</f>
        <v>6</v>
      </c>
      <c r="E249" s="188">
        <f>IF('Datos de Indicador'!P252="No dato","x",ROUND(IF('Datos de Indicador'!P252&gt;E$302,10,IF('Datos de Indicador'!P252&lt;$E$301,0,10-(E$302-'Datos de Indicador'!P252)/(E$302-E$301)*10)),1))</f>
        <v>7.6</v>
      </c>
      <c r="F249" s="189">
        <f t="shared" si="24"/>
        <v>6.9</v>
      </c>
      <c r="G249" s="188">
        <f>IF('Datos de Indicador'!Q252="No dato","x",ROUND(IF('Datos de Indicador'!Q252&gt;G$302,0,IF('Datos de Indicador'!Q252&lt;$G$301,10,(G$302-'Datos de Indicador'!Q252)/(G$302-G$301)*10)),1))</f>
        <v>5.3</v>
      </c>
      <c r="H249" s="188">
        <f>IF('Datos de Indicador'!R252="No dato","x",ROUND(IF('Datos de Indicador'!R252&gt;H$302,10,IF('Datos de Indicador'!R252&lt;$E$301,0,10-(H$302-'Datos de Indicador'!R252)/(H$302-H$301)*10)),1))</f>
        <v>7.4</v>
      </c>
      <c r="I249" s="188">
        <f>IF('Datos de Indicador'!S252="No dato","x",ROUND(IF('Datos de Indicador'!S252&gt;I$302,10,IF('Datos de Indicador'!S252&lt;$I$301,0,10-(I$302-'Datos de Indicador'!S252)/(I$302-I$301)*10)),1))</f>
        <v>10</v>
      </c>
      <c r="J249" s="189">
        <f t="shared" si="25"/>
        <v>7.6</v>
      </c>
      <c r="K249" s="188">
        <f>IF('Datos de Indicador'!T252="No dato","x",ROUND(IF('Datos de Indicador'!T252&gt;K$302,10,IF('Datos de Indicador'!T252&lt;$K$301,0,10-(K$302-'Datos de Indicador'!T252)/(K$302-K$301)*10)),1))</f>
        <v>3.9</v>
      </c>
      <c r="L249" s="188">
        <f>IF('Datos de Indicador'!U252="No dato","x",ROUND(IF('Datos de Indicador'!U252&gt;L$302,10,IF('Datos de Indicador'!U252&lt;$L$301,0,10-(L$302-'Datos de Indicador'!U252)/(L$302-L$301)*10)),1))</f>
        <v>8.4</v>
      </c>
      <c r="M249" s="189">
        <f t="shared" si="26"/>
        <v>6.7</v>
      </c>
      <c r="N249" s="189">
        <f>'Datos de Indicador'!AG252</f>
        <v>10</v>
      </c>
      <c r="O249" s="190">
        <f t="shared" si="27"/>
        <v>7.8</v>
      </c>
      <c r="P249" s="191">
        <f>IF('Datos de Indicador'!V252="No dato","x",IF('Datos de Indicador'!AY252="No dato","x", 'Datos de Indicador'!V252/'Datos de Indicador'!AY252))</f>
        <v>8.5928116049154585E-3</v>
      </c>
      <c r="Q249" s="188">
        <f t="shared" si="28"/>
        <v>5.7</v>
      </c>
      <c r="R249" s="264">
        <f>IF('Datos de Indicador'!V252="No dato","x",ROUND(IF('Datos de Indicador'!V252&gt;R$302,10,IF('Datos de Indicador'!V252&lt;$R$301,0,10-(R$302-'Datos de Indicador'!V252)/(R$302-R$301)*10)),1))</f>
        <v>2.2999999999999998</v>
      </c>
      <c r="S249" s="189">
        <f t="shared" si="29"/>
        <v>4.2</v>
      </c>
      <c r="T249" s="188">
        <f>IF('Datos de Indicador'!W252="No dato","x",ROUND(IF('Datos de Indicador'!W252&gt;T$302,10,IF('Datos de Indicador'!W252&lt;$T$301,0,10-(T$302-'Datos de Indicador'!W252)/(T$302-T$301)*10)),1))</f>
        <v>3.3</v>
      </c>
      <c r="U249" s="188">
        <f>IF('Datos de Indicador'!X252="No dato","x",ROUND(IF('Datos de Indicador'!X252&gt;U$302,10,IF('Datos de Indicador'!X252&lt;$U$301,0,10-(U$302-'Datos de Indicador'!X252)/(U$302-U$301)*10)),1))</f>
        <v>5.9</v>
      </c>
      <c r="V249" s="188">
        <f>IF('Datos de Indicador'!Y252="No dato","x",ROUND(IF('Datos de Indicador'!Y252&gt;V$302,10,IF('Datos de Indicador'!Y252&lt;$V$301,0,10-(V$302-'Datos de Indicador'!Y252)/(V$302-V$301)*10)),1))</f>
        <v>0.5</v>
      </c>
      <c r="W249" s="188">
        <f>IF('Datos de Indicador'!Z252="No dato","x",ROUND(IF('Datos de Indicador'!Z252&gt;W$302,10,IF('Datos de Indicador'!Z252&lt;$W$301,0,(W$302-'Datos de Indicador'!Z252)/(W$302-W$301)*10)),1))</f>
        <v>2.5</v>
      </c>
      <c r="X249" s="317">
        <f>IF('Datos de Indicador'!AA252="No dato","x",ROUND(IF('Datos de Indicador'!AA252&gt;X$302,10,IF('Datos de Indicador'!AA252&lt;$X$301,0,10-(X$302-'Datos de Indicador'!AA252)/(X$302-X$301)*10)),1))</f>
        <v>6</v>
      </c>
      <c r="Y249" s="296">
        <f t="shared" si="31"/>
        <v>3.6</v>
      </c>
      <c r="Z249" s="192">
        <f t="shared" si="30"/>
        <v>3.9</v>
      </c>
      <c r="AB249" s="250"/>
      <c r="AC249" s="95"/>
      <c r="AD249" s="95"/>
    </row>
    <row r="250" spans="1:30">
      <c r="A250" s="48" t="s">
        <v>294</v>
      </c>
      <c r="B250" s="46" t="s">
        <v>313</v>
      </c>
      <c r="C250" s="160">
        <v>1521</v>
      </c>
      <c r="D250" s="188">
        <f>IF('Datos de Indicador'!O253="No dato","x",ROUND(IF('Datos de Indicador'!O253&gt;D$302,0,IF('Datos de Indicador'!O253&lt;$D$301,10,(D$302-'Datos de Indicador'!O253)/(D$302-D$301)*10)),1))</f>
        <v>6.5</v>
      </c>
      <c r="E250" s="188">
        <f>IF('Datos de Indicador'!P253="No dato","x",ROUND(IF('Datos de Indicador'!P253&gt;E$302,10,IF('Datos de Indicador'!P253&lt;$E$301,0,10-(E$302-'Datos de Indicador'!P253)/(E$302-E$301)*10)),1))</f>
        <v>6.6</v>
      </c>
      <c r="F250" s="189">
        <f t="shared" si="24"/>
        <v>6.6</v>
      </c>
      <c r="G250" s="188">
        <f>IF('Datos de Indicador'!Q253="No dato","x",ROUND(IF('Datos de Indicador'!Q253&gt;G$302,0,IF('Datos de Indicador'!Q253&lt;$G$301,10,(G$302-'Datos de Indicador'!Q253)/(G$302-G$301)*10)),1))</f>
        <v>7.3</v>
      </c>
      <c r="H250" s="188">
        <f>IF('Datos de Indicador'!R253="No dato","x",ROUND(IF('Datos de Indicador'!R253&gt;H$302,10,IF('Datos de Indicador'!R253&lt;$E$301,0,10-(H$302-'Datos de Indicador'!R253)/(H$302-H$301)*10)),1))</f>
        <v>6.8</v>
      </c>
      <c r="I250" s="188" t="str">
        <f>IF('Datos de Indicador'!S253="No dato","x",ROUND(IF('Datos de Indicador'!S253&gt;I$302,10,IF('Datos de Indicador'!S253&lt;$I$301,0,10-(I$302-'Datos de Indicador'!S253)/(I$302-I$301)*10)),1))</f>
        <v>x</v>
      </c>
      <c r="J250" s="189">
        <f t="shared" si="25"/>
        <v>7.1</v>
      </c>
      <c r="K250" s="188">
        <f>IF('Datos de Indicador'!T253="No dato","x",ROUND(IF('Datos de Indicador'!T253&gt;K$302,10,IF('Datos de Indicador'!T253&lt;$K$301,0,10-(K$302-'Datos de Indicador'!T253)/(K$302-K$301)*10)),1))</f>
        <v>5.0999999999999996</v>
      </c>
      <c r="L250" s="188">
        <f>IF('Datos de Indicador'!U253="No dato","x",ROUND(IF('Datos de Indicador'!U253&gt;L$302,10,IF('Datos de Indicador'!U253&lt;$L$301,0,10-(L$302-'Datos de Indicador'!U253)/(L$302-L$301)*10)),1))</f>
        <v>9.1</v>
      </c>
      <c r="M250" s="189">
        <f t="shared" si="26"/>
        <v>7.6</v>
      </c>
      <c r="N250" s="189">
        <f>'Datos de Indicador'!AG253</f>
        <v>6</v>
      </c>
      <c r="O250" s="190">
        <f t="shared" si="27"/>
        <v>6.8</v>
      </c>
      <c r="P250" s="191">
        <f>IF('Datos de Indicador'!V253="No dato","x",IF('Datos de Indicador'!AY253="No dato","x", 'Datos de Indicador'!V253/'Datos de Indicador'!AY253))</f>
        <v>1.6075182391492519E-2</v>
      </c>
      <c r="Q250" s="188">
        <f t="shared" si="28"/>
        <v>10</v>
      </c>
      <c r="R250" s="264">
        <f>IF('Datos de Indicador'!V253="No dato","x",ROUND(IF('Datos de Indicador'!V253&gt;R$302,10,IF('Datos de Indicador'!V253&lt;$R$301,0,10-(R$302-'Datos de Indicador'!V253)/(R$302-R$301)*10)),1))</f>
        <v>3.2</v>
      </c>
      <c r="S250" s="189">
        <f t="shared" si="29"/>
        <v>8.1</v>
      </c>
      <c r="T250" s="188">
        <f>IF('Datos de Indicador'!W253="No dato","x",ROUND(IF('Datos de Indicador'!W253&gt;T$302,10,IF('Datos de Indicador'!W253&lt;$T$301,0,10-(T$302-'Datos de Indicador'!W253)/(T$302-T$301)*10)),1))</f>
        <v>2.6</v>
      </c>
      <c r="U250" s="188">
        <f>IF('Datos de Indicador'!X253="No dato","x",ROUND(IF('Datos de Indicador'!X253&gt;U$302,10,IF('Datos de Indicador'!X253&lt;$U$301,0,10-(U$302-'Datos de Indicador'!X253)/(U$302-U$301)*10)),1))</f>
        <v>7.7</v>
      </c>
      <c r="V250" s="188">
        <f>IF('Datos de Indicador'!Y253="No dato","x",ROUND(IF('Datos de Indicador'!Y253&gt;V$302,10,IF('Datos de Indicador'!Y253&lt;$V$301,0,10-(V$302-'Datos de Indicador'!Y253)/(V$302-V$301)*10)),1))</f>
        <v>0.2</v>
      </c>
      <c r="W250" s="188">
        <f>IF('Datos de Indicador'!Z253="No dato","x",ROUND(IF('Datos de Indicador'!Z253&gt;W$302,10,IF('Datos de Indicador'!Z253&lt;$W$301,0,(W$302-'Datos de Indicador'!Z253)/(W$302-W$301)*10)),1))</f>
        <v>2.5</v>
      </c>
      <c r="X250" s="317">
        <f>IF('Datos de Indicador'!AA253="No dato","x",ROUND(IF('Datos de Indicador'!AA253&gt;X$302,10,IF('Datos de Indicador'!AA253&lt;$X$301,0,10-(X$302-'Datos de Indicador'!AA253)/(X$302-X$301)*10)),1))</f>
        <v>7.2</v>
      </c>
      <c r="Y250" s="296">
        <f t="shared" si="31"/>
        <v>4</v>
      </c>
      <c r="Z250" s="192">
        <f t="shared" si="30"/>
        <v>6.5</v>
      </c>
      <c r="AB250" s="250"/>
      <c r="AC250" s="95"/>
      <c r="AD250" s="95"/>
    </row>
    <row r="251" spans="1:30">
      <c r="A251" s="48" t="s">
        <v>294</v>
      </c>
      <c r="B251" s="46" t="s">
        <v>314</v>
      </c>
      <c r="C251" s="160">
        <v>1522</v>
      </c>
      <c r="D251" s="188">
        <f>IF('Datos de Indicador'!O254="No dato","x",ROUND(IF('Datos de Indicador'!O254&gt;D$302,0,IF('Datos de Indicador'!O254&lt;$D$301,10,(D$302-'Datos de Indicador'!O254)/(D$302-D$301)*10)),1))</f>
        <v>8.8000000000000007</v>
      </c>
      <c r="E251" s="188">
        <f>IF('Datos de Indicador'!P254="No dato","x",ROUND(IF('Datos de Indicador'!P254&gt;E$302,10,IF('Datos de Indicador'!P254&lt;$E$301,0,10-(E$302-'Datos de Indicador'!P254)/(E$302-E$301)*10)),1))</f>
        <v>9.8000000000000007</v>
      </c>
      <c r="F251" s="189">
        <f t="shared" si="24"/>
        <v>9.4</v>
      </c>
      <c r="G251" s="188">
        <f>IF('Datos de Indicador'!Q254="No dato","x",ROUND(IF('Datos de Indicador'!Q254&gt;G$302,0,IF('Datos de Indicador'!Q254&lt;$G$301,10,(G$302-'Datos de Indicador'!Q254)/(G$302-G$301)*10)),1))</f>
        <v>9.1999999999999993</v>
      </c>
      <c r="H251" s="188">
        <f>IF('Datos de Indicador'!R254="No dato","x",ROUND(IF('Datos de Indicador'!R254&gt;H$302,10,IF('Datos de Indicador'!R254&lt;$E$301,0,10-(H$302-'Datos de Indicador'!R254)/(H$302-H$301)*10)),1))</f>
        <v>6.6</v>
      </c>
      <c r="I251" s="188" t="str">
        <f>IF('Datos de Indicador'!S254="No dato","x",ROUND(IF('Datos de Indicador'!S254&gt;I$302,10,IF('Datos de Indicador'!S254&lt;$I$301,0,10-(I$302-'Datos de Indicador'!S254)/(I$302-I$301)*10)),1))</f>
        <v>x</v>
      </c>
      <c r="J251" s="189">
        <f t="shared" si="25"/>
        <v>7.9</v>
      </c>
      <c r="K251" s="188">
        <f>IF('Datos de Indicador'!T254="No dato","x",ROUND(IF('Datos de Indicador'!T254&gt;K$302,10,IF('Datos de Indicador'!T254&lt;$K$301,0,10-(K$302-'Datos de Indicador'!T254)/(K$302-K$301)*10)),1))</f>
        <v>8.6</v>
      </c>
      <c r="L251" s="188">
        <f>IF('Datos de Indicador'!U254="No dato","x",ROUND(IF('Datos de Indicador'!U254&gt;L$302,10,IF('Datos de Indicador'!U254&lt;$L$301,0,10-(L$302-'Datos de Indicador'!U254)/(L$302-L$301)*10)),1))</f>
        <v>8.5</v>
      </c>
      <c r="M251" s="189">
        <f t="shared" si="26"/>
        <v>8.6</v>
      </c>
      <c r="N251" s="189">
        <f>'Datos de Indicador'!AG254</f>
        <v>4</v>
      </c>
      <c r="O251" s="190">
        <f t="shared" si="27"/>
        <v>7.5</v>
      </c>
      <c r="P251" s="191">
        <f>IF('Datos de Indicador'!V254="No dato","x",IF('Datos de Indicador'!AY254="No dato","x", 'Datos de Indicador'!V254/'Datos de Indicador'!AY254))</f>
        <v>1.1151515151515152E-2</v>
      </c>
      <c r="Q251" s="188">
        <f t="shared" si="28"/>
        <v>7.4</v>
      </c>
      <c r="R251" s="264">
        <f>IF('Datos de Indicador'!V254="No dato","x",ROUND(IF('Datos de Indicador'!V254&gt;R$302,10,IF('Datos de Indicador'!V254&lt;$R$301,0,10-(R$302-'Datos de Indicador'!V254)/(R$302-R$301)*10)),1))</f>
        <v>3.4</v>
      </c>
      <c r="S251" s="189">
        <f t="shared" si="29"/>
        <v>5.8</v>
      </c>
      <c r="T251" s="188">
        <f>IF('Datos de Indicador'!W254="No dato","x",ROUND(IF('Datos de Indicador'!W254&gt;T$302,10,IF('Datos de Indicador'!W254&lt;$T$301,0,10-(T$302-'Datos de Indicador'!W254)/(T$302-T$301)*10)),1))</f>
        <v>6.2</v>
      </c>
      <c r="U251" s="188">
        <f>IF('Datos de Indicador'!X254="No dato","x",ROUND(IF('Datos de Indicador'!X254&gt;U$302,10,IF('Datos de Indicador'!X254&lt;$U$301,0,10-(U$302-'Datos de Indicador'!X254)/(U$302-U$301)*10)),1))</f>
        <v>8.3000000000000007</v>
      </c>
      <c r="V251" s="188">
        <f>IF('Datos de Indicador'!Y254="No dato","x",ROUND(IF('Datos de Indicador'!Y254&gt;V$302,10,IF('Datos de Indicador'!Y254&lt;$V$301,0,10-(V$302-'Datos de Indicador'!Y254)/(V$302-V$301)*10)),1))</f>
        <v>2</v>
      </c>
      <c r="W251" s="188">
        <f>IF('Datos de Indicador'!Z254="No dato","x",ROUND(IF('Datos de Indicador'!Z254&gt;W$302,10,IF('Datos de Indicador'!Z254&lt;$W$301,0,(W$302-'Datos de Indicador'!Z254)/(W$302-W$301)*10)),1))</f>
        <v>7.5</v>
      </c>
      <c r="X251" s="317">
        <f>IF('Datos de Indicador'!AA254="No dato","x",ROUND(IF('Datos de Indicador'!AA254&gt;X$302,10,IF('Datos de Indicador'!AA254&lt;$X$301,0,10-(X$302-'Datos de Indicador'!AA254)/(X$302-X$301)*10)),1))</f>
        <v>6.6</v>
      </c>
      <c r="Y251" s="296">
        <f t="shared" si="31"/>
        <v>6.1</v>
      </c>
      <c r="Z251" s="192">
        <f t="shared" si="30"/>
        <v>6</v>
      </c>
      <c r="AB251" s="250"/>
      <c r="AC251" s="95"/>
      <c r="AD251" s="95"/>
    </row>
    <row r="252" spans="1:30">
      <c r="A252" s="48" t="s">
        <v>294</v>
      </c>
      <c r="B252" s="46" t="s">
        <v>315</v>
      </c>
      <c r="C252" s="160">
        <v>1523</v>
      </c>
      <c r="D252" s="188">
        <f>IF('Datos de Indicador'!O255="No dato","x",ROUND(IF('Datos de Indicador'!O255&gt;D$302,0,IF('Datos de Indicador'!O255&lt;$D$301,10,(D$302-'Datos de Indicador'!O255)/(D$302-D$301)*10)),1))</f>
        <v>6.9</v>
      </c>
      <c r="E252" s="188">
        <f>IF('Datos de Indicador'!P255="No dato","x",ROUND(IF('Datos de Indicador'!P255&gt;E$302,10,IF('Datos de Indicador'!P255&lt;$E$301,0,10-(E$302-'Datos de Indicador'!P255)/(E$302-E$301)*10)),1))</f>
        <v>9</v>
      </c>
      <c r="F252" s="189">
        <f t="shared" si="24"/>
        <v>8.1</v>
      </c>
      <c r="G252" s="188">
        <f>IF('Datos de Indicador'!Q255="No dato","x",ROUND(IF('Datos de Indicador'!Q255&gt;G$302,0,IF('Datos de Indicador'!Q255&lt;$G$301,10,(G$302-'Datos de Indicador'!Q255)/(G$302-G$301)*10)),1))</f>
        <v>7.8</v>
      </c>
      <c r="H252" s="188">
        <f>IF('Datos de Indicador'!R255="No dato","x",ROUND(IF('Datos de Indicador'!R255&gt;H$302,10,IF('Datos de Indicador'!R255&lt;$E$301,0,10-(H$302-'Datos de Indicador'!R255)/(H$302-H$301)*10)),1))</f>
        <v>6.8</v>
      </c>
      <c r="I252" s="188">
        <f>IF('Datos de Indicador'!S255="No dato","x",ROUND(IF('Datos de Indicador'!S255&gt;I$302,10,IF('Datos de Indicador'!S255&lt;$I$301,0,10-(I$302-'Datos de Indicador'!S255)/(I$302-I$301)*10)),1))</f>
        <v>10</v>
      </c>
      <c r="J252" s="189">
        <f t="shared" si="25"/>
        <v>8.1999999999999993</v>
      </c>
      <c r="K252" s="188">
        <f>IF('Datos de Indicador'!T255="No dato","x",ROUND(IF('Datos de Indicador'!T255&gt;K$302,10,IF('Datos de Indicador'!T255&lt;$K$301,0,10-(K$302-'Datos de Indicador'!T255)/(K$302-K$301)*10)),1))</f>
        <v>6.7</v>
      </c>
      <c r="L252" s="188">
        <f>IF('Datos de Indicador'!U255="No dato","x",ROUND(IF('Datos de Indicador'!U255&gt;L$302,10,IF('Datos de Indicador'!U255&lt;$L$301,0,10-(L$302-'Datos de Indicador'!U255)/(L$302-L$301)*10)),1))</f>
        <v>8.4</v>
      </c>
      <c r="M252" s="189">
        <f t="shared" si="26"/>
        <v>7.7</v>
      </c>
      <c r="N252" s="189">
        <f>'Datos de Indicador'!AG255</f>
        <v>4</v>
      </c>
      <c r="O252" s="190">
        <f t="shared" si="27"/>
        <v>7</v>
      </c>
      <c r="P252" s="191">
        <f>IF('Datos de Indicador'!V255="No dato","x",IF('Datos de Indicador'!AY255="No dato","x", 'Datos de Indicador'!V255/'Datos de Indicador'!AY255))</f>
        <v>5.7959391973171001E-3</v>
      </c>
      <c r="Q252" s="188">
        <f t="shared" si="28"/>
        <v>3.9</v>
      </c>
      <c r="R252" s="264">
        <f>IF('Datos de Indicador'!V255="No dato","x",ROUND(IF('Datos de Indicador'!V255&gt;R$302,10,IF('Datos de Indicador'!V255&lt;$R$301,0,10-(R$302-'Datos de Indicador'!V255)/(R$302-R$301)*10)),1))</f>
        <v>4</v>
      </c>
      <c r="S252" s="189">
        <f t="shared" si="29"/>
        <v>4</v>
      </c>
      <c r="T252" s="188">
        <f>IF('Datos de Indicador'!W255="No dato","x",ROUND(IF('Datos de Indicador'!W255&gt;T$302,10,IF('Datos de Indicador'!W255&lt;$T$301,0,10-(T$302-'Datos de Indicador'!W255)/(T$302-T$301)*10)),1))</f>
        <v>2.6</v>
      </c>
      <c r="U252" s="188">
        <f>IF('Datos de Indicador'!X255="No dato","x",ROUND(IF('Datos de Indicador'!X255&gt;U$302,10,IF('Datos de Indicador'!X255&lt;$U$301,0,10-(U$302-'Datos de Indicador'!X255)/(U$302-U$301)*10)),1))</f>
        <v>8.6999999999999993</v>
      </c>
      <c r="V252" s="188">
        <f>IF('Datos de Indicador'!Y255="No dato","x",ROUND(IF('Datos de Indicador'!Y255&gt;V$302,10,IF('Datos de Indicador'!Y255&lt;$V$301,0,10-(V$302-'Datos de Indicador'!Y255)/(V$302-V$301)*10)),1))</f>
        <v>5.4</v>
      </c>
      <c r="W252" s="188">
        <f>IF('Datos de Indicador'!Z255="No dato","x",ROUND(IF('Datos de Indicador'!Z255&gt;W$302,10,IF('Datos de Indicador'!Z255&lt;$W$301,0,(W$302-'Datos de Indicador'!Z255)/(W$302-W$301)*10)),1))</f>
        <v>5</v>
      </c>
      <c r="X252" s="317">
        <f>IF('Datos de Indicador'!AA255="No dato","x",ROUND(IF('Datos de Indicador'!AA255&gt;X$302,10,IF('Datos de Indicador'!AA255&lt;$X$301,0,10-(X$302-'Datos de Indicador'!AA255)/(X$302-X$301)*10)),1))</f>
        <v>2.8</v>
      </c>
      <c r="Y252" s="296">
        <f t="shared" si="31"/>
        <v>4.9000000000000004</v>
      </c>
      <c r="Z252" s="192">
        <f t="shared" si="30"/>
        <v>4.5</v>
      </c>
      <c r="AB252" s="250"/>
      <c r="AC252" s="95"/>
      <c r="AD252" s="95"/>
    </row>
    <row r="253" spans="1:30">
      <c r="A253" s="48" t="s">
        <v>316</v>
      </c>
      <c r="B253" s="46" t="s">
        <v>317</v>
      </c>
      <c r="C253" s="160">
        <v>1601</v>
      </c>
      <c r="D253" s="188">
        <f>IF('Datos de Indicador'!O256="No dato","x",ROUND(IF('Datos de Indicador'!O256&gt;D$302,0,IF('Datos de Indicador'!O256&lt;$D$301,10,(D$302-'Datos de Indicador'!O256)/(D$302-D$301)*10)),1))</f>
        <v>5.8</v>
      </c>
      <c r="E253" s="188">
        <f>IF('Datos de Indicador'!P256="No dato","x",ROUND(IF('Datos de Indicador'!P256&gt;E$302,10,IF('Datos de Indicador'!P256&lt;$E$301,0,10-(E$302-'Datos de Indicador'!P256)/(E$302-E$301)*10)),1))</f>
        <v>5.6</v>
      </c>
      <c r="F253" s="189">
        <f t="shared" si="24"/>
        <v>5.7</v>
      </c>
      <c r="G253" s="188">
        <f>IF('Datos de Indicador'!Q256="No dato","x",ROUND(IF('Datos de Indicador'!Q256&gt;G$302,0,IF('Datos de Indicador'!Q256&lt;$G$301,10,(G$302-'Datos de Indicador'!Q256)/(G$302-G$301)*10)),1))</f>
        <v>4.3</v>
      </c>
      <c r="H253" s="188">
        <f>IF('Datos de Indicador'!R256="No dato","x",ROUND(IF('Datos de Indicador'!R256&gt;H$302,10,IF('Datos de Indicador'!R256&lt;$E$301,0,10-(H$302-'Datos de Indicador'!R256)/(H$302-H$301)*10)),1))</f>
        <v>8.4</v>
      </c>
      <c r="I253" s="188">
        <f>IF('Datos de Indicador'!S256="No dato","x",ROUND(IF('Datos de Indicador'!S256&gt;I$302,10,IF('Datos de Indicador'!S256&lt;$I$301,0,10-(I$302-'Datos de Indicador'!S256)/(I$302-I$301)*10)),1))</f>
        <v>6.6</v>
      </c>
      <c r="J253" s="189">
        <f t="shared" si="25"/>
        <v>6.4</v>
      </c>
      <c r="K253" s="188">
        <f>IF('Datos de Indicador'!T256="No dato","x",ROUND(IF('Datos de Indicador'!T256&gt;K$302,10,IF('Datos de Indicador'!T256&lt;$K$301,0,10-(K$302-'Datos de Indicador'!T256)/(K$302-K$301)*10)),1))</f>
        <v>2.7</v>
      </c>
      <c r="L253" s="188">
        <f>IF('Datos de Indicador'!U256="No dato","x",ROUND(IF('Datos de Indicador'!U256&gt;L$302,10,IF('Datos de Indicador'!U256&lt;$L$301,0,10-(L$302-'Datos de Indicador'!U256)/(L$302-L$301)*10)),1))</f>
        <v>7.6</v>
      </c>
      <c r="M253" s="189">
        <f t="shared" si="26"/>
        <v>5.7</v>
      </c>
      <c r="N253" s="189">
        <f>'Datos de Indicador'!AG256</f>
        <v>10</v>
      </c>
      <c r="O253" s="190">
        <f t="shared" si="27"/>
        <v>7</v>
      </c>
      <c r="P253" s="191">
        <f>IF('Datos de Indicador'!V256="No dato","x",IF('Datos de Indicador'!AY256="No dato","x", 'Datos de Indicador'!V256/'Datos de Indicador'!AY256))</f>
        <v>9.2797972024806479E-3</v>
      </c>
      <c r="Q253" s="188">
        <f t="shared" si="28"/>
        <v>6.2</v>
      </c>
      <c r="R253" s="264">
        <f>IF('Datos de Indicador'!V256="No dato","x",ROUND(IF('Datos de Indicador'!V256&gt;R$302,10,IF('Datos de Indicador'!V256&lt;$R$301,0,10-(R$302-'Datos de Indicador'!V256)/(R$302-R$301)*10)),1))</f>
        <v>10</v>
      </c>
      <c r="S253" s="189">
        <f t="shared" si="29"/>
        <v>8.8000000000000007</v>
      </c>
      <c r="T253" s="188">
        <f>IF('Datos de Indicador'!W256="No dato","x",ROUND(IF('Datos de Indicador'!W256&gt;T$302,10,IF('Datos de Indicador'!W256&lt;$T$301,0,10-(T$302-'Datos de Indicador'!W256)/(T$302-T$301)*10)),1))</f>
        <v>6.5</v>
      </c>
      <c r="U253" s="188">
        <f>IF('Datos de Indicador'!X256="No dato","x",ROUND(IF('Datos de Indicador'!X256&gt;U$302,10,IF('Datos de Indicador'!X256&lt;$U$301,0,10-(U$302-'Datos de Indicador'!X256)/(U$302-U$301)*10)),1))</f>
        <v>8.8000000000000007</v>
      </c>
      <c r="V253" s="188">
        <f>IF('Datos de Indicador'!Y256="No dato","x",ROUND(IF('Datos de Indicador'!Y256&gt;V$302,10,IF('Datos de Indicador'!Y256&lt;$V$301,0,10-(V$302-'Datos de Indicador'!Y256)/(V$302-V$301)*10)),1))</f>
        <v>10</v>
      </c>
      <c r="W253" s="188">
        <f>IF('Datos de Indicador'!Z256="No dato","x",ROUND(IF('Datos de Indicador'!Z256&gt;W$302,10,IF('Datos de Indicador'!Z256&lt;$W$301,0,(W$302-'Datos de Indicador'!Z256)/(W$302-W$301)*10)),1))</f>
        <v>0</v>
      </c>
      <c r="X253" s="317">
        <f>IF('Datos de Indicador'!AA256="No dato","x",ROUND(IF('Datos de Indicador'!AA256&gt;X$302,10,IF('Datos de Indicador'!AA256&lt;$X$301,0,10-(X$302-'Datos de Indicador'!AA256)/(X$302-X$301)*10)),1))</f>
        <v>10</v>
      </c>
      <c r="Y253" s="296">
        <f t="shared" si="31"/>
        <v>7.1</v>
      </c>
      <c r="Z253" s="192">
        <f t="shared" si="30"/>
        <v>8.1</v>
      </c>
      <c r="AB253" s="250"/>
      <c r="AC253" s="95"/>
      <c r="AD253" s="95"/>
    </row>
    <row r="254" spans="1:30">
      <c r="A254" s="48" t="s">
        <v>316</v>
      </c>
      <c r="B254" s="46" t="s">
        <v>318</v>
      </c>
      <c r="C254" s="160">
        <v>1602</v>
      </c>
      <c r="D254" s="188">
        <f>IF('Datos de Indicador'!O257="No dato","x",ROUND(IF('Datos de Indicador'!O257&gt;D$302,0,IF('Datos de Indicador'!O257&lt;$D$301,10,(D$302-'Datos de Indicador'!O257)/(D$302-D$301)*10)),1))</f>
        <v>7.1</v>
      </c>
      <c r="E254" s="188">
        <f>IF('Datos de Indicador'!P257="No dato","x",ROUND(IF('Datos de Indicador'!P257&gt;E$302,10,IF('Datos de Indicador'!P257&lt;$E$301,0,10-(E$302-'Datos de Indicador'!P257)/(E$302-E$301)*10)),1))</f>
        <v>7.1</v>
      </c>
      <c r="F254" s="189">
        <f t="shared" si="24"/>
        <v>7.1</v>
      </c>
      <c r="G254" s="188">
        <f>IF('Datos de Indicador'!Q257="No dato","x",ROUND(IF('Datos de Indicador'!Q257&gt;G$302,0,IF('Datos de Indicador'!Q257&lt;$G$301,10,(G$302-'Datos de Indicador'!Q257)/(G$302-G$301)*10)),1))</f>
        <v>8.5</v>
      </c>
      <c r="H254" s="188">
        <f>IF('Datos de Indicador'!R257="No dato","x",ROUND(IF('Datos de Indicador'!R257&gt;H$302,10,IF('Datos de Indicador'!R257&lt;$E$301,0,10-(H$302-'Datos de Indicador'!R257)/(H$302-H$301)*10)),1))</f>
        <v>6.8</v>
      </c>
      <c r="I254" s="188">
        <f>IF('Datos de Indicador'!S257="No dato","x",ROUND(IF('Datos de Indicador'!S257&gt;I$302,10,IF('Datos de Indicador'!S257&lt;$I$301,0,10-(I$302-'Datos de Indicador'!S257)/(I$302-I$301)*10)),1))</f>
        <v>8.5</v>
      </c>
      <c r="J254" s="189">
        <f t="shared" si="25"/>
        <v>7.9</v>
      </c>
      <c r="K254" s="188">
        <f>IF('Datos de Indicador'!T257="No dato","x",ROUND(IF('Datos de Indicador'!T257&gt;K$302,10,IF('Datos de Indicador'!T257&lt;$K$301,0,10-(K$302-'Datos de Indicador'!T257)/(K$302-K$301)*10)),1))</f>
        <v>4.5</v>
      </c>
      <c r="L254" s="188">
        <f>IF('Datos de Indicador'!U257="No dato","x",ROUND(IF('Datos de Indicador'!U257&gt;L$302,10,IF('Datos de Indicador'!U257&lt;$L$301,0,10-(L$302-'Datos de Indicador'!U257)/(L$302-L$301)*10)),1))</f>
        <v>8.1</v>
      </c>
      <c r="M254" s="189">
        <f t="shared" si="26"/>
        <v>6.6</v>
      </c>
      <c r="N254" s="189">
        <f>'Datos de Indicador'!AG257</f>
        <v>10</v>
      </c>
      <c r="O254" s="190">
        <f t="shared" si="27"/>
        <v>7.9</v>
      </c>
      <c r="P254" s="191">
        <f>IF('Datos de Indicador'!V257="No dato","x",IF('Datos de Indicador'!AY257="No dato","x", 'Datos de Indicador'!V257/'Datos de Indicador'!AY257))</f>
        <v>4.3052837573385521E-3</v>
      </c>
      <c r="Q254" s="188">
        <f t="shared" si="28"/>
        <v>2.9</v>
      </c>
      <c r="R254" s="264">
        <f>IF('Datos de Indicador'!V257="No dato","x",ROUND(IF('Datos de Indicador'!V257&gt;R$302,10,IF('Datos de Indicador'!V257&lt;$R$301,0,10-(R$302-'Datos de Indicador'!V257)/(R$302-R$301)*10)),1))</f>
        <v>1.1000000000000001</v>
      </c>
      <c r="S254" s="189">
        <f t="shared" si="29"/>
        <v>2</v>
      </c>
      <c r="T254" s="188">
        <f>IF('Datos de Indicador'!W257="No dato","x",ROUND(IF('Datos de Indicador'!W257&gt;T$302,10,IF('Datos de Indicador'!W257&lt;$T$301,0,10-(T$302-'Datos de Indicador'!W257)/(T$302-T$301)*10)),1))</f>
        <v>3.4</v>
      </c>
      <c r="U254" s="188">
        <f>IF('Datos de Indicador'!X257="No dato","x",ROUND(IF('Datos de Indicador'!X257&gt;U$302,10,IF('Datos de Indicador'!X257&lt;$U$301,0,10-(U$302-'Datos de Indicador'!X257)/(U$302-U$301)*10)),1))</f>
        <v>10</v>
      </c>
      <c r="V254" s="188">
        <f>IF('Datos de Indicador'!Y257="No dato","x",ROUND(IF('Datos de Indicador'!Y257&gt;V$302,10,IF('Datos de Indicador'!Y257&lt;$V$301,0,10-(V$302-'Datos de Indicador'!Y257)/(V$302-V$301)*10)),1))</f>
        <v>0.4</v>
      </c>
      <c r="W254" s="188">
        <f>IF('Datos de Indicador'!Z257="No dato","x",ROUND(IF('Datos de Indicador'!Z257&gt;W$302,10,IF('Datos de Indicador'!Z257&lt;$W$301,0,(W$302-'Datos de Indicador'!Z257)/(W$302-W$301)*10)),1))</f>
        <v>7.5</v>
      </c>
      <c r="X254" s="317">
        <f>IF('Datos de Indicador'!AA257="No dato","x",ROUND(IF('Datos de Indicador'!AA257&gt;X$302,10,IF('Datos de Indicador'!AA257&lt;$X$301,0,10-(X$302-'Datos de Indicador'!AA257)/(X$302-X$301)*10)),1))</f>
        <v>9.3000000000000007</v>
      </c>
      <c r="Y254" s="296">
        <f t="shared" si="31"/>
        <v>6.1</v>
      </c>
      <c r="Z254" s="192">
        <f t="shared" si="30"/>
        <v>4.4000000000000004</v>
      </c>
      <c r="AB254" s="250"/>
      <c r="AC254" s="95"/>
      <c r="AD254" s="95"/>
    </row>
    <row r="255" spans="1:30">
      <c r="A255" s="48" t="s">
        <v>316</v>
      </c>
      <c r="B255" s="46" t="s">
        <v>319</v>
      </c>
      <c r="C255" s="160">
        <v>1603</v>
      </c>
      <c r="D255" s="188">
        <f>IF('Datos de Indicador'!O258="No dato","x",ROUND(IF('Datos de Indicador'!O258&gt;D$302,0,IF('Datos de Indicador'!O258&lt;$D$301,10,(D$302-'Datos de Indicador'!O258)/(D$302-D$301)*10)),1))</f>
        <v>7.8</v>
      </c>
      <c r="E255" s="188">
        <f>IF('Datos de Indicador'!P258="No dato","x",ROUND(IF('Datos de Indicador'!P258&gt;E$302,10,IF('Datos de Indicador'!P258&lt;$E$301,0,10-(E$302-'Datos de Indicador'!P258)/(E$302-E$301)*10)),1))</f>
        <v>8.4</v>
      </c>
      <c r="F255" s="189">
        <f t="shared" si="24"/>
        <v>8.1</v>
      </c>
      <c r="G255" s="188">
        <f>IF('Datos de Indicador'!Q258="No dato","x",ROUND(IF('Datos de Indicador'!Q258&gt;G$302,0,IF('Datos de Indicador'!Q258&lt;$G$301,10,(G$302-'Datos de Indicador'!Q258)/(G$302-G$301)*10)),1))</f>
        <v>8.5</v>
      </c>
      <c r="H255" s="188">
        <f>IF('Datos de Indicador'!R258="No dato","x",ROUND(IF('Datos de Indicador'!R258&gt;H$302,10,IF('Datos de Indicador'!R258&lt;$E$301,0,10-(H$302-'Datos de Indicador'!R258)/(H$302-H$301)*10)),1))</f>
        <v>7.2</v>
      </c>
      <c r="I255" s="188">
        <f>IF('Datos de Indicador'!S258="No dato","x",ROUND(IF('Datos de Indicador'!S258&gt;I$302,10,IF('Datos de Indicador'!S258&lt;$I$301,0,10-(I$302-'Datos de Indicador'!S258)/(I$302-I$301)*10)),1))</f>
        <v>7.7</v>
      </c>
      <c r="J255" s="189">
        <f t="shared" si="25"/>
        <v>7.8</v>
      </c>
      <c r="K255" s="188">
        <f>IF('Datos de Indicador'!T258="No dato","x",ROUND(IF('Datos de Indicador'!T258&gt;K$302,10,IF('Datos de Indicador'!T258&lt;$K$301,0,10-(K$302-'Datos de Indicador'!T258)/(K$302-K$301)*10)),1))</f>
        <v>5.4</v>
      </c>
      <c r="L255" s="188">
        <f>IF('Datos de Indicador'!U258="No dato","x",ROUND(IF('Datos de Indicador'!U258&gt;L$302,10,IF('Datos de Indicador'!U258&lt;$L$301,0,10-(L$302-'Datos de Indicador'!U258)/(L$302-L$301)*10)),1))</f>
        <v>7.6</v>
      </c>
      <c r="M255" s="189">
        <f t="shared" si="26"/>
        <v>6.6</v>
      </c>
      <c r="N255" s="189">
        <f>'Datos de Indicador'!AG258</f>
        <v>6</v>
      </c>
      <c r="O255" s="190">
        <f t="shared" si="27"/>
        <v>7.1</v>
      </c>
      <c r="P255" s="191">
        <f>IF('Datos de Indicador'!V258="No dato","x",IF('Datos de Indicador'!AY258="No dato","x", 'Datos de Indicador'!V258/'Datos de Indicador'!AY258))</f>
        <v>7.0925767918088734E-3</v>
      </c>
      <c r="Q255" s="188">
        <f t="shared" si="28"/>
        <v>4.7</v>
      </c>
      <c r="R255" s="264">
        <f>IF('Datos de Indicador'!V258="No dato","x",ROUND(IF('Datos de Indicador'!V258&gt;R$302,10,IF('Datos de Indicador'!V258&lt;$R$301,0,10-(R$302-'Datos de Indicador'!V258)/(R$302-R$301)*10)),1))</f>
        <v>3.3</v>
      </c>
      <c r="S255" s="189">
        <f t="shared" si="29"/>
        <v>4</v>
      </c>
      <c r="T255" s="188">
        <f>IF('Datos de Indicador'!W258="No dato","x",ROUND(IF('Datos de Indicador'!W258&gt;T$302,10,IF('Datos de Indicador'!W258&lt;$T$301,0,10-(T$302-'Datos de Indicador'!W258)/(T$302-T$301)*10)),1))</f>
        <v>5</v>
      </c>
      <c r="U255" s="188">
        <f>IF('Datos de Indicador'!X258="No dato","x",ROUND(IF('Datos de Indicador'!X258&gt;U$302,10,IF('Datos de Indicador'!X258&lt;$U$301,0,10-(U$302-'Datos de Indicador'!X258)/(U$302-U$301)*10)),1))</f>
        <v>10</v>
      </c>
      <c r="V255" s="188">
        <f>IF('Datos de Indicador'!Y258="No dato","x",ROUND(IF('Datos de Indicador'!Y258&gt;V$302,10,IF('Datos de Indicador'!Y258&lt;$V$301,0,10-(V$302-'Datos de Indicador'!Y258)/(V$302-V$301)*10)),1))</f>
        <v>0.7</v>
      </c>
      <c r="W255" s="188">
        <f>IF('Datos de Indicador'!Z258="No dato","x",ROUND(IF('Datos de Indicador'!Z258&gt;W$302,10,IF('Datos de Indicador'!Z258&lt;$W$301,0,(W$302-'Datos de Indicador'!Z258)/(W$302-W$301)*10)),1))</f>
        <v>10</v>
      </c>
      <c r="X255" s="317">
        <f>IF('Datos de Indicador'!AA258="No dato","x",ROUND(IF('Datos de Indicador'!AA258&gt;X$302,10,IF('Datos de Indicador'!AA258&lt;$X$301,0,10-(X$302-'Datos de Indicador'!AA258)/(X$302-X$301)*10)),1))</f>
        <v>2</v>
      </c>
      <c r="Y255" s="296">
        <f t="shared" si="31"/>
        <v>5.5</v>
      </c>
      <c r="Z255" s="192">
        <f t="shared" si="30"/>
        <v>4.8</v>
      </c>
      <c r="AB255" s="250"/>
      <c r="AC255" s="95"/>
      <c r="AD255" s="95"/>
    </row>
    <row r="256" spans="1:30">
      <c r="A256" s="48" t="s">
        <v>316</v>
      </c>
      <c r="B256" s="46" t="s">
        <v>320</v>
      </c>
      <c r="C256" s="160">
        <v>1604</v>
      </c>
      <c r="D256" s="188">
        <f>IF('Datos de Indicador'!O259="No dato","x",ROUND(IF('Datos de Indicador'!O259&gt;D$302,0,IF('Datos de Indicador'!O259&lt;$D$301,10,(D$302-'Datos de Indicador'!O259)/(D$302-D$301)*10)),1))</f>
        <v>7.2</v>
      </c>
      <c r="E256" s="188">
        <f>IF('Datos de Indicador'!P259="No dato","x",ROUND(IF('Datos de Indicador'!P259&gt;E$302,10,IF('Datos de Indicador'!P259&lt;$E$301,0,10-(E$302-'Datos de Indicador'!P259)/(E$302-E$301)*10)),1))</f>
        <v>7.4</v>
      </c>
      <c r="F256" s="189">
        <f t="shared" si="24"/>
        <v>7.3</v>
      </c>
      <c r="G256" s="188">
        <f>IF('Datos de Indicador'!Q259="No dato","x",ROUND(IF('Datos de Indicador'!Q259&gt;G$302,0,IF('Datos de Indicador'!Q259&lt;$G$301,10,(G$302-'Datos de Indicador'!Q259)/(G$302-G$301)*10)),1))</f>
        <v>6.5</v>
      </c>
      <c r="H256" s="188">
        <f>IF('Datos de Indicador'!R259="No dato","x",ROUND(IF('Datos de Indicador'!R259&gt;H$302,10,IF('Datos de Indicador'!R259&lt;$E$301,0,10-(H$302-'Datos de Indicador'!R259)/(H$302-H$301)*10)),1))</f>
        <v>7.2</v>
      </c>
      <c r="I256" s="188">
        <f>IF('Datos de Indicador'!S259="No dato","x",ROUND(IF('Datos de Indicador'!S259&gt;I$302,10,IF('Datos de Indicador'!S259&lt;$I$301,0,10-(I$302-'Datos de Indicador'!S259)/(I$302-I$301)*10)),1))</f>
        <v>9.6999999999999993</v>
      </c>
      <c r="J256" s="189">
        <f t="shared" si="25"/>
        <v>7.8</v>
      </c>
      <c r="K256" s="188">
        <f>IF('Datos de Indicador'!T259="No dato","x",ROUND(IF('Datos de Indicador'!T259&gt;K$302,10,IF('Datos de Indicador'!T259&lt;$K$301,0,10-(K$302-'Datos de Indicador'!T259)/(K$302-K$301)*10)),1))</f>
        <v>4.2</v>
      </c>
      <c r="L256" s="188">
        <f>IF('Datos de Indicador'!U259="No dato","x",ROUND(IF('Datos de Indicador'!U259&gt;L$302,10,IF('Datos de Indicador'!U259&lt;$L$301,0,10-(L$302-'Datos de Indicador'!U259)/(L$302-L$301)*10)),1))</f>
        <v>8</v>
      </c>
      <c r="M256" s="189">
        <f t="shared" si="26"/>
        <v>6.5</v>
      </c>
      <c r="N256" s="189">
        <f>'Datos de Indicador'!AG259</f>
        <v>6</v>
      </c>
      <c r="O256" s="190">
        <f t="shared" si="27"/>
        <v>6.9</v>
      </c>
      <c r="P256" s="191">
        <f>IF('Datos de Indicador'!V259="No dato","x",IF('Datos de Indicador'!AY259="No dato","x", 'Datos de Indicador'!V259/'Datos de Indicador'!AY259))</f>
        <v>1.1893237449868621E-2</v>
      </c>
      <c r="Q256" s="188">
        <f t="shared" si="28"/>
        <v>7.9</v>
      </c>
      <c r="R256" s="264">
        <f>IF('Datos de Indicador'!V259="No dato","x",ROUND(IF('Datos de Indicador'!V259&gt;R$302,10,IF('Datos de Indicador'!V259&lt;$R$301,0,10-(R$302-'Datos de Indicador'!V259)/(R$302-R$301)*10)),1))</f>
        <v>6.4</v>
      </c>
      <c r="S256" s="189">
        <f t="shared" si="29"/>
        <v>7.2</v>
      </c>
      <c r="T256" s="188">
        <f>IF('Datos de Indicador'!W259="No dato","x",ROUND(IF('Datos de Indicador'!W259&gt;T$302,10,IF('Datos de Indicador'!W259&lt;$T$301,0,10-(T$302-'Datos de Indicador'!W259)/(T$302-T$301)*10)),1))</f>
        <v>2.2999999999999998</v>
      </c>
      <c r="U256" s="188">
        <f>IF('Datos de Indicador'!X259="No dato","x",ROUND(IF('Datos de Indicador'!X259&gt;U$302,10,IF('Datos de Indicador'!X259&lt;$U$301,0,10-(U$302-'Datos de Indicador'!X259)/(U$302-U$301)*10)),1))</f>
        <v>10</v>
      </c>
      <c r="V256" s="188">
        <f>IF('Datos de Indicador'!Y259="No dato","x",ROUND(IF('Datos de Indicador'!Y259&gt;V$302,10,IF('Datos de Indicador'!Y259&lt;$V$301,0,10-(V$302-'Datos de Indicador'!Y259)/(V$302-V$301)*10)),1))</f>
        <v>1.5</v>
      </c>
      <c r="W256" s="188">
        <f>IF('Datos de Indicador'!Z259="No dato","x",ROUND(IF('Datos de Indicador'!Z259&gt;W$302,10,IF('Datos de Indicador'!Z259&lt;$W$301,0,(W$302-'Datos de Indicador'!Z259)/(W$302-W$301)*10)),1))</f>
        <v>5</v>
      </c>
      <c r="X256" s="317">
        <f>IF('Datos de Indicador'!AA259="No dato","x",ROUND(IF('Datos de Indicador'!AA259&gt;X$302,10,IF('Datos de Indicador'!AA259&lt;$X$301,0,10-(X$302-'Datos de Indicador'!AA259)/(X$302-X$301)*10)),1))</f>
        <v>10</v>
      </c>
      <c r="Y256" s="296">
        <f t="shared" si="31"/>
        <v>5.8</v>
      </c>
      <c r="Z256" s="192">
        <f t="shared" si="30"/>
        <v>6.6</v>
      </c>
      <c r="AB256" s="250"/>
      <c r="AC256" s="95"/>
      <c r="AD256" s="95"/>
    </row>
    <row r="257" spans="1:30">
      <c r="A257" s="48" t="s">
        <v>316</v>
      </c>
      <c r="B257" s="46" t="s">
        <v>321</v>
      </c>
      <c r="C257" s="160">
        <v>1605</v>
      </c>
      <c r="D257" s="188">
        <f>IF('Datos de Indicador'!O260="No dato","x",ROUND(IF('Datos de Indicador'!O260&gt;D$302,0,IF('Datos de Indicador'!O260&lt;$D$301,10,(D$302-'Datos de Indicador'!O260)/(D$302-D$301)*10)),1))</f>
        <v>7.3</v>
      </c>
      <c r="E257" s="188">
        <f>IF('Datos de Indicador'!P260="No dato","x",ROUND(IF('Datos de Indicador'!P260&gt;E$302,10,IF('Datos de Indicador'!P260&lt;$E$301,0,10-(E$302-'Datos de Indicador'!P260)/(E$302-E$301)*10)),1))</f>
        <v>5.9</v>
      </c>
      <c r="F257" s="189">
        <f t="shared" si="24"/>
        <v>6.7</v>
      </c>
      <c r="G257" s="188">
        <f>IF('Datos de Indicador'!Q260="No dato","x",ROUND(IF('Datos de Indicador'!Q260&gt;G$302,0,IF('Datos de Indicador'!Q260&lt;$G$301,10,(G$302-'Datos de Indicador'!Q260)/(G$302-G$301)*10)),1))</f>
        <v>4.5</v>
      </c>
      <c r="H257" s="188">
        <f>IF('Datos de Indicador'!R260="No dato","x",ROUND(IF('Datos de Indicador'!R260&gt;H$302,10,IF('Datos de Indicador'!R260&lt;$E$301,0,10-(H$302-'Datos de Indicador'!R260)/(H$302-H$301)*10)),1))</f>
        <v>7.1</v>
      </c>
      <c r="I257" s="188" t="str">
        <f>IF('Datos de Indicador'!S260="No dato","x",ROUND(IF('Datos de Indicador'!S260&gt;I$302,10,IF('Datos de Indicador'!S260&lt;$I$301,0,10-(I$302-'Datos de Indicador'!S260)/(I$302-I$301)*10)),1))</f>
        <v>x</v>
      </c>
      <c r="J257" s="189">
        <f t="shared" si="25"/>
        <v>5.8</v>
      </c>
      <c r="K257" s="188">
        <f>IF('Datos de Indicador'!T260="No dato","x",ROUND(IF('Datos de Indicador'!T260&gt;K$302,10,IF('Datos de Indicador'!T260&lt;$K$301,0,10-(K$302-'Datos de Indicador'!T260)/(K$302-K$301)*10)),1))</f>
        <v>4.2</v>
      </c>
      <c r="L257" s="188">
        <f>IF('Datos de Indicador'!U260="No dato","x",ROUND(IF('Datos de Indicador'!U260&gt;L$302,10,IF('Datos de Indicador'!U260&lt;$L$301,0,10-(L$302-'Datos de Indicador'!U260)/(L$302-L$301)*10)),1))</f>
        <v>6.5</v>
      </c>
      <c r="M257" s="189">
        <f t="shared" si="26"/>
        <v>5.5</v>
      </c>
      <c r="N257" s="189">
        <f>'Datos de Indicador'!AG260</f>
        <v>10</v>
      </c>
      <c r="O257" s="190">
        <f t="shared" si="27"/>
        <v>7</v>
      </c>
      <c r="P257" s="191">
        <f>IF('Datos de Indicador'!V260="No dato","x",IF('Datos de Indicador'!AY260="No dato","x", 'Datos de Indicador'!V260/'Datos de Indicador'!AY260))</f>
        <v>2.0956372642408076E-3</v>
      </c>
      <c r="Q257" s="188">
        <f t="shared" si="28"/>
        <v>1.4</v>
      </c>
      <c r="R257" s="264">
        <f>IF('Datos de Indicador'!V260="No dato","x",ROUND(IF('Datos de Indicador'!V260&gt;R$302,10,IF('Datos de Indicador'!V260&lt;$R$301,0,10-(R$302-'Datos de Indicador'!V260)/(R$302-R$301)*10)),1))</f>
        <v>0.3</v>
      </c>
      <c r="S257" s="189">
        <f t="shared" si="29"/>
        <v>0.9</v>
      </c>
      <c r="T257" s="188">
        <f>IF('Datos de Indicador'!W260="No dato","x",ROUND(IF('Datos de Indicador'!W260&gt;T$302,10,IF('Datos de Indicador'!W260&lt;$T$301,0,10-(T$302-'Datos de Indicador'!W260)/(T$302-T$301)*10)),1))</f>
        <v>5.8</v>
      </c>
      <c r="U257" s="188">
        <f>IF('Datos de Indicador'!X260="No dato","x",ROUND(IF('Datos de Indicador'!X260&gt;U$302,10,IF('Datos de Indicador'!X260&lt;$U$301,0,10-(U$302-'Datos de Indicador'!X260)/(U$302-U$301)*10)),1))</f>
        <v>10</v>
      </c>
      <c r="V257" s="188">
        <f>IF('Datos de Indicador'!Y260="No dato","x",ROUND(IF('Datos de Indicador'!Y260&gt;V$302,10,IF('Datos de Indicador'!Y260&lt;$V$301,0,10-(V$302-'Datos de Indicador'!Y260)/(V$302-V$301)*10)),1))</f>
        <v>0.4</v>
      </c>
      <c r="W257" s="188">
        <f>IF('Datos de Indicador'!Z260="No dato","x",ROUND(IF('Datos de Indicador'!Z260&gt;W$302,10,IF('Datos de Indicador'!Z260&lt;$W$301,0,(W$302-'Datos de Indicador'!Z260)/(W$302-W$301)*10)),1))</f>
        <v>7.5</v>
      </c>
      <c r="X257" s="317">
        <f>IF('Datos de Indicador'!AA260="No dato","x",ROUND(IF('Datos de Indicador'!AA260&gt;X$302,10,IF('Datos de Indicador'!AA260&lt;$X$301,0,10-(X$302-'Datos de Indicador'!AA260)/(X$302-X$301)*10)),1))</f>
        <v>6.7</v>
      </c>
      <c r="Y257" s="296">
        <f t="shared" si="31"/>
        <v>6.1</v>
      </c>
      <c r="Z257" s="192">
        <f t="shared" si="30"/>
        <v>4</v>
      </c>
      <c r="AB257" s="250"/>
      <c r="AC257" s="95"/>
      <c r="AD257" s="95"/>
    </row>
    <row r="258" spans="1:30">
      <c r="A258" s="48" t="s">
        <v>316</v>
      </c>
      <c r="B258" s="46" t="s">
        <v>322</v>
      </c>
      <c r="C258" s="160">
        <v>1606</v>
      </c>
      <c r="D258" s="188">
        <f>IF('Datos de Indicador'!O261="No dato","x",ROUND(IF('Datos de Indicador'!O261&gt;D$302,0,IF('Datos de Indicador'!O261&lt;$D$301,10,(D$302-'Datos de Indicador'!O261)/(D$302-D$301)*10)),1))</f>
        <v>7.7</v>
      </c>
      <c r="E258" s="188">
        <f>IF('Datos de Indicador'!P261="No dato","x",ROUND(IF('Datos de Indicador'!P261&gt;E$302,10,IF('Datos de Indicador'!P261&lt;$E$301,0,10-(E$302-'Datos de Indicador'!P261)/(E$302-E$301)*10)),1))</f>
        <v>8.5</v>
      </c>
      <c r="F258" s="189">
        <f t="shared" si="24"/>
        <v>8.1</v>
      </c>
      <c r="G258" s="188">
        <f>IF('Datos de Indicador'!Q261="No dato","x",ROUND(IF('Datos de Indicador'!Q261&gt;G$302,0,IF('Datos de Indicador'!Q261&lt;$G$301,10,(G$302-'Datos de Indicador'!Q261)/(G$302-G$301)*10)),1))</f>
        <v>8.6999999999999993</v>
      </c>
      <c r="H258" s="188">
        <f>IF('Datos de Indicador'!R261="No dato","x",ROUND(IF('Datos de Indicador'!R261&gt;H$302,10,IF('Datos de Indicador'!R261&lt;$E$301,0,10-(H$302-'Datos de Indicador'!R261)/(H$302-H$301)*10)),1))</f>
        <v>7.6</v>
      </c>
      <c r="I258" s="188" t="str">
        <f>IF('Datos de Indicador'!S261="No dato","x",ROUND(IF('Datos de Indicador'!S261&gt;I$302,10,IF('Datos de Indicador'!S261&lt;$I$301,0,10-(I$302-'Datos de Indicador'!S261)/(I$302-I$301)*10)),1))</f>
        <v>x</v>
      </c>
      <c r="J258" s="189">
        <f t="shared" si="25"/>
        <v>8.1999999999999993</v>
      </c>
      <c r="K258" s="188">
        <f>IF('Datos de Indicador'!T261="No dato","x",ROUND(IF('Datos de Indicador'!T261&gt;K$302,10,IF('Datos de Indicador'!T261&lt;$K$301,0,10-(K$302-'Datos de Indicador'!T261)/(K$302-K$301)*10)),1))</f>
        <v>6.2</v>
      </c>
      <c r="L258" s="188">
        <f>IF('Datos de Indicador'!U261="No dato","x",ROUND(IF('Datos de Indicador'!U261&gt;L$302,10,IF('Datos de Indicador'!U261&lt;$L$301,0,10-(L$302-'Datos de Indicador'!U261)/(L$302-L$301)*10)),1))</f>
        <v>8.1</v>
      </c>
      <c r="M258" s="189">
        <f t="shared" si="26"/>
        <v>7.3</v>
      </c>
      <c r="N258" s="189">
        <f>'Datos de Indicador'!AG261</f>
        <v>10</v>
      </c>
      <c r="O258" s="190">
        <f t="shared" si="27"/>
        <v>8.4</v>
      </c>
      <c r="P258" s="191">
        <f>IF('Datos de Indicador'!V261="No dato","x",IF('Datos de Indicador'!AY261="No dato","x", 'Datos de Indicador'!V261/'Datos de Indicador'!AY261))</f>
        <v>3.1172739976351714E-3</v>
      </c>
      <c r="Q258" s="188">
        <f t="shared" si="28"/>
        <v>2.1</v>
      </c>
      <c r="R258" s="264">
        <f>IF('Datos de Indicador'!V261="No dato","x",ROUND(IF('Datos de Indicador'!V261&gt;R$302,10,IF('Datos de Indicador'!V261&lt;$R$301,0,10-(R$302-'Datos de Indicador'!V261)/(R$302-R$301)*10)),1))</f>
        <v>0.7</v>
      </c>
      <c r="S258" s="189">
        <f t="shared" si="29"/>
        <v>1.4</v>
      </c>
      <c r="T258" s="188">
        <f>IF('Datos de Indicador'!W261="No dato","x",ROUND(IF('Datos de Indicador'!W261&gt;T$302,10,IF('Datos de Indicador'!W261&lt;$T$301,0,10-(T$302-'Datos de Indicador'!W261)/(T$302-T$301)*10)),1))</f>
        <v>4.2</v>
      </c>
      <c r="U258" s="188">
        <f>IF('Datos de Indicador'!X261="No dato","x",ROUND(IF('Datos de Indicador'!X261&gt;U$302,10,IF('Datos de Indicador'!X261&lt;$U$301,0,10-(U$302-'Datos de Indicador'!X261)/(U$302-U$301)*10)),1))</f>
        <v>10</v>
      </c>
      <c r="V258" s="188">
        <f>IF('Datos de Indicador'!Y261="No dato","x",ROUND(IF('Datos de Indicador'!Y261&gt;V$302,10,IF('Datos de Indicador'!Y261&lt;$V$301,0,10-(V$302-'Datos de Indicador'!Y261)/(V$302-V$301)*10)),1))</f>
        <v>1.4</v>
      </c>
      <c r="W258" s="188">
        <f>IF('Datos de Indicador'!Z261="No dato","x",ROUND(IF('Datos de Indicador'!Z261&gt;W$302,10,IF('Datos de Indicador'!Z261&lt;$W$301,0,(W$302-'Datos de Indicador'!Z261)/(W$302-W$301)*10)),1))</f>
        <v>7.5</v>
      </c>
      <c r="X258" s="317">
        <f>IF('Datos de Indicador'!AA261="No dato","x",ROUND(IF('Datos de Indicador'!AA261&gt;X$302,10,IF('Datos de Indicador'!AA261&lt;$X$301,0,10-(X$302-'Datos de Indicador'!AA261)/(X$302-X$301)*10)),1))</f>
        <v>10</v>
      </c>
      <c r="Y258" s="296">
        <f t="shared" si="31"/>
        <v>6.6</v>
      </c>
      <c r="Z258" s="192">
        <f t="shared" si="30"/>
        <v>4.5</v>
      </c>
      <c r="AB258" s="250"/>
      <c r="AC258" s="95"/>
      <c r="AD258" s="95"/>
    </row>
    <row r="259" spans="1:30">
      <c r="A259" s="48" t="s">
        <v>316</v>
      </c>
      <c r="B259" s="46" t="s">
        <v>323</v>
      </c>
      <c r="C259" s="160">
        <v>1607</v>
      </c>
      <c r="D259" s="188">
        <f>IF('Datos de Indicador'!O262="No dato","x",ROUND(IF('Datos de Indicador'!O262&gt;D$302,0,IF('Datos de Indicador'!O262&lt;$D$301,10,(D$302-'Datos de Indicador'!O262)/(D$302-D$301)*10)),1))</f>
        <v>7.4</v>
      </c>
      <c r="E259" s="188">
        <f>IF('Datos de Indicador'!P262="No dato","x",ROUND(IF('Datos de Indicador'!P262&gt;E$302,10,IF('Datos de Indicador'!P262&lt;$E$301,0,10-(E$302-'Datos de Indicador'!P262)/(E$302-E$301)*10)),1))</f>
        <v>7</v>
      </c>
      <c r="F259" s="189">
        <f t="shared" ref="F259:F300" si="32">ROUND(IF(E259="x",D259,(10-GEOMEAN(((10-D259)/10*9+1),((10-E259)/10*9+1)))/9*10),1)</f>
        <v>7.2</v>
      </c>
      <c r="G259" s="188">
        <f>IF('Datos de Indicador'!Q262="No dato","x",ROUND(IF('Datos de Indicador'!Q262&gt;G$302,0,IF('Datos de Indicador'!Q262&lt;$G$301,10,(G$302-'Datos de Indicador'!Q262)/(G$302-G$301)*10)),1))</f>
        <v>8.5</v>
      </c>
      <c r="H259" s="188">
        <f>IF('Datos de Indicador'!R262="No dato","x",ROUND(IF('Datos de Indicador'!R262&gt;H$302,10,IF('Datos de Indicador'!R262&lt;$E$301,0,10-(H$302-'Datos de Indicador'!R262)/(H$302-H$301)*10)),1))</f>
        <v>6.3</v>
      </c>
      <c r="I259" s="188" t="str">
        <f>IF('Datos de Indicador'!S262="No dato","x",ROUND(IF('Datos de Indicador'!S262&gt;I$302,10,IF('Datos de Indicador'!S262&lt;$I$301,0,10-(I$302-'Datos de Indicador'!S262)/(I$302-I$301)*10)),1))</f>
        <v>x</v>
      </c>
      <c r="J259" s="189">
        <f t="shared" ref="J259:J300" si="33">IF(AND(G259="x",H259="x", I259="x"),"x",ROUND(AVERAGE(G259,H259,I259),1))</f>
        <v>7.4</v>
      </c>
      <c r="K259" s="188">
        <f>IF('Datos de Indicador'!T262="No dato","x",ROUND(IF('Datos de Indicador'!T262&gt;K$302,10,IF('Datos de Indicador'!T262&lt;$K$301,0,10-(K$302-'Datos de Indicador'!T262)/(K$302-K$301)*10)),1))</f>
        <v>4.5</v>
      </c>
      <c r="L259" s="188">
        <f>IF('Datos de Indicador'!U262="No dato","x",ROUND(IF('Datos de Indicador'!U262&gt;L$302,10,IF('Datos de Indicador'!U262&lt;$L$301,0,10-(L$302-'Datos de Indicador'!U262)/(L$302-L$301)*10)),1))</f>
        <v>7.8</v>
      </c>
      <c r="M259" s="189">
        <f t="shared" ref="M259:M300" si="34">ROUND(IF(L259="x",K259,(10-GEOMEAN(((10-K259)/10*9+1),((10-L259)/10*9+1)))/9*10),1)</f>
        <v>6.4</v>
      </c>
      <c r="N259" s="189">
        <f>'Datos de Indicador'!AG262</f>
        <v>6</v>
      </c>
      <c r="O259" s="190">
        <f t="shared" ref="O259:O300" si="35">ROUND(AVERAGE(F259,J259,M259,N259),1)</f>
        <v>6.8</v>
      </c>
      <c r="P259" s="191">
        <f>IF('Datos de Indicador'!V262="No dato","x",IF('Datos de Indicador'!AY262="No dato","x", 'Datos de Indicador'!V262/'Datos de Indicador'!AY262))</f>
        <v>9.7932535364526653E-3</v>
      </c>
      <c r="Q259" s="188">
        <f t="shared" ref="Q259:Q300" si="36">IF(P259="x","x",ROUND(IF(P259&gt;Q$302,10,IF(P259&lt;$Q$301,0,10-(Q$302-P259)/(Q$302-Q$301)*10)),1))</f>
        <v>6.5</v>
      </c>
      <c r="R259" s="264">
        <f>IF('Datos de Indicador'!V262="No dato","x",ROUND(IF('Datos de Indicador'!V262&gt;R$302,10,IF('Datos de Indicador'!V262&lt;$R$301,0,10-(R$302-'Datos de Indicador'!V262)/(R$302-R$301)*10)),1))</f>
        <v>1.3</v>
      </c>
      <c r="S259" s="189">
        <f t="shared" ref="S259:S300" si="37">ROUND(IF(Q259="x",R259,(10-GEOMEAN(((10-R259)/10*9+1),((10-Q259)/10*9+1)))/9*10),1)</f>
        <v>4.4000000000000004</v>
      </c>
      <c r="T259" s="188">
        <f>IF('Datos de Indicador'!W262="No dato","x",ROUND(IF('Datos de Indicador'!W262&gt;T$302,10,IF('Datos de Indicador'!W262&lt;$T$301,0,10-(T$302-'Datos de Indicador'!W262)/(T$302-T$301)*10)),1))</f>
        <v>8.5</v>
      </c>
      <c r="U259" s="188">
        <f>IF('Datos de Indicador'!X262="No dato","x",ROUND(IF('Datos de Indicador'!X262&gt;U$302,10,IF('Datos de Indicador'!X262&lt;$U$301,0,10-(U$302-'Datos de Indicador'!X262)/(U$302-U$301)*10)),1))</f>
        <v>10</v>
      </c>
      <c r="V259" s="188">
        <f>IF('Datos de Indicador'!Y262="No dato","x",ROUND(IF('Datos de Indicador'!Y262&gt;V$302,10,IF('Datos de Indicador'!Y262&lt;$V$301,0,10-(V$302-'Datos de Indicador'!Y262)/(V$302-V$301)*10)),1))</f>
        <v>0.4</v>
      </c>
      <c r="W259" s="188">
        <f>IF('Datos de Indicador'!Z262="No dato","x",ROUND(IF('Datos de Indicador'!Z262&gt;W$302,10,IF('Datos de Indicador'!Z262&lt;$W$301,0,(W$302-'Datos de Indicador'!Z262)/(W$302-W$301)*10)),1))</f>
        <v>7.5</v>
      </c>
      <c r="X259" s="317">
        <f>IF('Datos de Indicador'!AA262="No dato","x",ROUND(IF('Datos de Indicador'!AA262&gt;X$302,10,IF('Datos de Indicador'!AA262&lt;$X$301,0,10-(X$302-'Datos de Indicador'!AA262)/(X$302-X$301)*10)),1))</f>
        <v>10</v>
      </c>
      <c r="Y259" s="296">
        <f t="shared" si="31"/>
        <v>7.3</v>
      </c>
      <c r="Z259" s="192">
        <f t="shared" ref="Z259:Z300" si="38">ROUND((10-GEOMEAN(((10-S259)/10*9+1),((10-Y259)/10*9+1)))/9*10,1)</f>
        <v>6.1</v>
      </c>
      <c r="AB259" s="250"/>
      <c r="AC259" s="95"/>
      <c r="AD259" s="95"/>
    </row>
    <row r="260" spans="1:30">
      <c r="A260" s="48" t="s">
        <v>316</v>
      </c>
      <c r="B260" s="46" t="s">
        <v>324</v>
      </c>
      <c r="C260" s="160">
        <v>1608</v>
      </c>
      <c r="D260" s="188">
        <f>IF('Datos de Indicador'!O263="No dato","x",ROUND(IF('Datos de Indicador'!O263&gt;D$302,0,IF('Datos de Indicador'!O263&lt;$D$301,10,(D$302-'Datos de Indicador'!O263)/(D$302-D$301)*10)),1))</f>
        <v>7.7</v>
      </c>
      <c r="E260" s="188">
        <f>IF('Datos de Indicador'!P263="No dato","x",ROUND(IF('Datos de Indicador'!P263&gt;E$302,10,IF('Datos de Indicador'!P263&lt;$E$301,0,10-(E$302-'Datos de Indicador'!P263)/(E$302-E$301)*10)),1))</f>
        <v>7.8</v>
      </c>
      <c r="F260" s="189">
        <f t="shared" si="32"/>
        <v>7.8</v>
      </c>
      <c r="G260" s="188">
        <f>IF('Datos de Indicador'!Q263="No dato","x",ROUND(IF('Datos de Indicador'!Q263&gt;G$302,0,IF('Datos de Indicador'!Q263&lt;$G$301,10,(G$302-'Datos de Indicador'!Q263)/(G$302-G$301)*10)),1))</f>
        <v>8</v>
      </c>
      <c r="H260" s="188">
        <f>IF('Datos de Indicador'!R263="No dato","x",ROUND(IF('Datos de Indicador'!R263&gt;H$302,10,IF('Datos de Indicador'!R263&lt;$E$301,0,10-(H$302-'Datos de Indicador'!R263)/(H$302-H$301)*10)),1))</f>
        <v>6.7</v>
      </c>
      <c r="I260" s="188" t="str">
        <f>IF('Datos de Indicador'!S263="No dato","x",ROUND(IF('Datos de Indicador'!S263&gt;I$302,10,IF('Datos de Indicador'!S263&lt;$I$301,0,10-(I$302-'Datos de Indicador'!S263)/(I$302-I$301)*10)),1))</f>
        <v>x</v>
      </c>
      <c r="J260" s="189">
        <f t="shared" si="33"/>
        <v>7.4</v>
      </c>
      <c r="K260" s="188">
        <f>IF('Datos de Indicador'!T263="No dato","x",ROUND(IF('Datos de Indicador'!T263&gt;K$302,10,IF('Datos de Indicador'!T263&lt;$K$301,0,10-(K$302-'Datos de Indicador'!T263)/(K$302-K$301)*10)),1))</f>
        <v>6.8</v>
      </c>
      <c r="L260" s="188">
        <f>IF('Datos de Indicador'!U263="No dato","x",ROUND(IF('Datos de Indicador'!U263&gt;L$302,10,IF('Datos de Indicador'!U263&lt;$L$301,0,10-(L$302-'Datos de Indicador'!U263)/(L$302-L$301)*10)),1))</f>
        <v>8.6</v>
      </c>
      <c r="M260" s="189">
        <f t="shared" si="34"/>
        <v>7.8</v>
      </c>
      <c r="N260" s="189">
        <f>'Datos de Indicador'!AG263</f>
        <v>10</v>
      </c>
      <c r="O260" s="190">
        <f t="shared" si="35"/>
        <v>8.3000000000000007</v>
      </c>
      <c r="P260" s="191">
        <f>IF('Datos de Indicador'!V263="No dato","x",IF('Datos de Indicador'!AY263="No dato","x", 'Datos de Indicador'!V263/'Datos de Indicador'!AY263))</f>
        <v>5.5259926320098242E-3</v>
      </c>
      <c r="Q260" s="188">
        <f t="shared" si="36"/>
        <v>3.7</v>
      </c>
      <c r="R260" s="264">
        <f>IF('Datos de Indicador'!V263="No dato","x",ROUND(IF('Datos de Indicador'!V263&gt;R$302,10,IF('Datos de Indicador'!V263&lt;$R$301,0,10-(R$302-'Datos de Indicador'!V263)/(R$302-R$301)*10)),1))</f>
        <v>0.7</v>
      </c>
      <c r="S260" s="189">
        <f t="shared" si="37"/>
        <v>2.2999999999999998</v>
      </c>
      <c r="T260" s="188">
        <f>IF('Datos de Indicador'!W263="No dato","x",ROUND(IF('Datos de Indicador'!W263&gt;T$302,10,IF('Datos de Indicador'!W263&lt;$T$301,0,10-(T$302-'Datos de Indicador'!W263)/(T$302-T$301)*10)),1))</f>
        <v>5.4</v>
      </c>
      <c r="U260" s="188">
        <f>IF('Datos de Indicador'!X263="No dato","x",ROUND(IF('Datos de Indicador'!X263&gt;U$302,10,IF('Datos de Indicador'!X263&lt;$U$301,0,10-(U$302-'Datos de Indicador'!X263)/(U$302-U$301)*10)),1))</f>
        <v>10</v>
      </c>
      <c r="V260" s="188" t="str">
        <f>IF('Datos de Indicador'!Y263="No dato","x",ROUND(IF('Datos de Indicador'!Y263&gt;V$302,10,IF('Datos de Indicador'!Y263&lt;$V$301,0,10-(V$302-'Datos de Indicador'!Y263)/(V$302-V$301)*10)),1))</f>
        <v>x</v>
      </c>
      <c r="W260" s="188">
        <f>IF('Datos de Indicador'!Z263="No dato","x",ROUND(IF('Datos de Indicador'!Z263&gt;W$302,10,IF('Datos de Indicador'!Z263&lt;$W$301,0,(W$302-'Datos de Indicador'!Z263)/(W$302-W$301)*10)),1))</f>
        <v>7.5</v>
      </c>
      <c r="X260" s="317">
        <f>IF('Datos de Indicador'!AA263="No dato","x",ROUND(IF('Datos de Indicador'!AA263&gt;X$302,10,IF('Datos de Indicador'!AA263&lt;$X$301,0,10-(X$302-'Datos de Indicador'!AA263)/(X$302-X$301)*10)),1))</f>
        <v>10</v>
      </c>
      <c r="Y260" s="296">
        <f t="shared" ref="Y260:Y300" si="39">ROUND(AVERAGE(T260,U260,V260,W260,X260),1)</f>
        <v>8.1999999999999993</v>
      </c>
      <c r="Z260" s="192">
        <f t="shared" si="38"/>
        <v>6</v>
      </c>
      <c r="AB260" s="250"/>
      <c r="AC260" s="95"/>
      <c r="AD260" s="95"/>
    </row>
    <row r="261" spans="1:30">
      <c r="A261" s="48" t="s">
        <v>316</v>
      </c>
      <c r="B261" s="46" t="s">
        <v>325</v>
      </c>
      <c r="C261" s="160">
        <v>1609</v>
      </c>
      <c r="D261" s="188">
        <f>IF('Datos de Indicador'!O264="No dato","x",ROUND(IF('Datos de Indicador'!O264&gt;D$302,0,IF('Datos de Indicador'!O264&lt;$D$301,10,(D$302-'Datos de Indicador'!O264)/(D$302-D$301)*10)),1))</f>
        <v>7.2</v>
      </c>
      <c r="E261" s="188">
        <f>IF('Datos de Indicador'!P264="No dato","x",ROUND(IF('Datos de Indicador'!P264&gt;E$302,10,IF('Datos de Indicador'!P264&lt;$E$301,0,10-(E$302-'Datos de Indicador'!P264)/(E$302-E$301)*10)),1))</f>
        <v>6.1</v>
      </c>
      <c r="F261" s="189">
        <f t="shared" si="32"/>
        <v>6.7</v>
      </c>
      <c r="G261" s="188">
        <f>IF('Datos de Indicador'!Q264="No dato","x",ROUND(IF('Datos de Indicador'!Q264&gt;G$302,0,IF('Datos de Indicador'!Q264&lt;$G$301,10,(G$302-'Datos de Indicador'!Q264)/(G$302-G$301)*10)),1))</f>
        <v>7</v>
      </c>
      <c r="H261" s="188">
        <f>IF('Datos de Indicador'!R264="No dato","x",ROUND(IF('Datos de Indicador'!R264&gt;H$302,10,IF('Datos de Indicador'!R264&lt;$E$301,0,10-(H$302-'Datos de Indicador'!R264)/(H$302-H$301)*10)),1))</f>
        <v>6.4</v>
      </c>
      <c r="I261" s="188">
        <f>IF('Datos de Indicador'!S264="No dato","x",ROUND(IF('Datos de Indicador'!S264&gt;I$302,10,IF('Datos de Indicador'!S264&lt;$I$301,0,10-(I$302-'Datos de Indicador'!S264)/(I$302-I$301)*10)),1))</f>
        <v>6.9</v>
      </c>
      <c r="J261" s="189">
        <f t="shared" si="33"/>
        <v>6.8</v>
      </c>
      <c r="K261" s="188">
        <f>IF('Datos de Indicador'!T264="No dato","x",ROUND(IF('Datos de Indicador'!T264&gt;K$302,10,IF('Datos de Indicador'!T264&lt;$K$301,0,10-(K$302-'Datos de Indicador'!T264)/(K$302-K$301)*10)),1))</f>
        <v>4.5</v>
      </c>
      <c r="L261" s="188">
        <f>IF('Datos de Indicador'!U264="No dato","x",ROUND(IF('Datos de Indicador'!U264&gt;L$302,10,IF('Datos de Indicador'!U264&lt;$L$301,0,10-(L$302-'Datos de Indicador'!U264)/(L$302-L$301)*10)),1))</f>
        <v>7.1</v>
      </c>
      <c r="M261" s="189">
        <f t="shared" si="34"/>
        <v>6</v>
      </c>
      <c r="N261" s="189">
        <f>'Datos de Indicador'!AG264</f>
        <v>10</v>
      </c>
      <c r="O261" s="190">
        <f t="shared" si="35"/>
        <v>7.4</v>
      </c>
      <c r="P261" s="191">
        <f>IF('Datos de Indicador'!V264="No dato","x",IF('Datos de Indicador'!AY264="No dato","x", 'Datos de Indicador'!V264/'Datos de Indicador'!AY264))</f>
        <v>2.2144522144522147E-3</v>
      </c>
      <c r="Q261" s="188">
        <f t="shared" si="36"/>
        <v>1.5</v>
      </c>
      <c r="R261" s="264">
        <f>IF('Datos de Indicador'!V264="No dato","x",ROUND(IF('Datos de Indicador'!V264&gt;R$302,10,IF('Datos de Indicador'!V264&lt;$R$301,0,10-(R$302-'Datos de Indicador'!V264)/(R$302-R$301)*10)),1))</f>
        <v>0.5</v>
      </c>
      <c r="S261" s="189">
        <f t="shared" si="37"/>
        <v>1</v>
      </c>
      <c r="T261" s="188">
        <f>IF('Datos de Indicador'!W264="No dato","x",ROUND(IF('Datos de Indicador'!W264&gt;T$302,10,IF('Datos de Indicador'!W264&lt;$T$301,0,10-(T$302-'Datos de Indicador'!W264)/(T$302-T$301)*10)),1))</f>
        <v>4.7</v>
      </c>
      <c r="U261" s="188">
        <f>IF('Datos de Indicador'!X264="No dato","x",ROUND(IF('Datos de Indicador'!X264&gt;U$302,10,IF('Datos de Indicador'!X264&lt;$U$301,0,10-(U$302-'Datos de Indicador'!X264)/(U$302-U$301)*10)),1))</f>
        <v>10</v>
      </c>
      <c r="V261" s="188">
        <f>IF('Datos de Indicador'!Y264="No dato","x",ROUND(IF('Datos de Indicador'!Y264&gt;V$302,10,IF('Datos de Indicador'!Y264&lt;$V$301,0,10-(V$302-'Datos de Indicador'!Y264)/(V$302-V$301)*10)),1))</f>
        <v>0.2</v>
      </c>
      <c r="W261" s="188">
        <f>IF('Datos de Indicador'!Z264="No dato","x",ROUND(IF('Datos de Indicador'!Z264&gt;W$302,10,IF('Datos de Indicador'!Z264&lt;$W$301,0,(W$302-'Datos de Indicador'!Z264)/(W$302-W$301)*10)),1))</f>
        <v>5</v>
      </c>
      <c r="X261" s="317">
        <f>IF('Datos de Indicador'!AA264="No dato","x",ROUND(IF('Datos de Indicador'!AA264&gt;X$302,10,IF('Datos de Indicador'!AA264&lt;$X$301,0,10-(X$302-'Datos de Indicador'!AA264)/(X$302-X$301)*10)),1))</f>
        <v>6.2</v>
      </c>
      <c r="Y261" s="296">
        <f t="shared" si="39"/>
        <v>5.2</v>
      </c>
      <c r="Z261" s="192">
        <f t="shared" si="38"/>
        <v>3.4</v>
      </c>
      <c r="AB261" s="250"/>
      <c r="AC261" s="95"/>
      <c r="AD261" s="95"/>
    </row>
    <row r="262" spans="1:30">
      <c r="A262" s="48" t="s">
        <v>316</v>
      </c>
      <c r="B262" s="46" t="s">
        <v>326</v>
      </c>
      <c r="C262" s="160">
        <v>1610</v>
      </c>
      <c r="D262" s="188">
        <f>IF('Datos de Indicador'!O265="No dato","x",ROUND(IF('Datos de Indicador'!O265&gt;D$302,0,IF('Datos de Indicador'!O265&lt;$D$301,10,(D$302-'Datos de Indicador'!O265)/(D$302-D$301)*10)),1))</f>
        <v>7.2</v>
      </c>
      <c r="E262" s="188">
        <f>IF('Datos de Indicador'!P265="No dato","x",ROUND(IF('Datos de Indicador'!P265&gt;E$302,10,IF('Datos de Indicador'!P265&lt;$E$301,0,10-(E$302-'Datos de Indicador'!P265)/(E$302-E$301)*10)),1))</f>
        <v>6.2</v>
      </c>
      <c r="F262" s="189">
        <f t="shared" si="32"/>
        <v>6.7</v>
      </c>
      <c r="G262" s="188">
        <f>IF('Datos de Indicador'!Q265="No dato","x",ROUND(IF('Datos de Indicador'!Q265&gt;G$302,0,IF('Datos de Indicador'!Q265&lt;$G$301,10,(G$302-'Datos de Indicador'!Q265)/(G$302-G$301)*10)),1))</f>
        <v>8</v>
      </c>
      <c r="H262" s="188">
        <f>IF('Datos de Indicador'!R265="No dato","x",ROUND(IF('Datos de Indicador'!R265&gt;H$302,10,IF('Datos de Indicador'!R265&lt;$E$301,0,10-(H$302-'Datos de Indicador'!R265)/(H$302-H$301)*10)),1))</f>
        <v>7</v>
      </c>
      <c r="I262" s="188" t="str">
        <f>IF('Datos de Indicador'!S265="No dato","x",ROUND(IF('Datos de Indicador'!S265&gt;I$302,10,IF('Datos de Indicador'!S265&lt;$I$301,0,10-(I$302-'Datos de Indicador'!S265)/(I$302-I$301)*10)),1))</f>
        <v>x</v>
      </c>
      <c r="J262" s="189">
        <f t="shared" si="33"/>
        <v>7.5</v>
      </c>
      <c r="K262" s="188">
        <f>IF('Datos de Indicador'!T265="No dato","x",ROUND(IF('Datos de Indicador'!T265&gt;K$302,10,IF('Datos de Indicador'!T265&lt;$K$301,0,10-(K$302-'Datos de Indicador'!T265)/(K$302-K$301)*10)),1))</f>
        <v>4.0999999999999996</v>
      </c>
      <c r="L262" s="188">
        <f>IF('Datos de Indicador'!U265="No dato","x",ROUND(IF('Datos de Indicador'!U265&gt;L$302,10,IF('Datos de Indicador'!U265&lt;$L$301,0,10-(L$302-'Datos de Indicador'!U265)/(L$302-L$301)*10)),1))</f>
        <v>7.6</v>
      </c>
      <c r="M262" s="189">
        <f t="shared" si="34"/>
        <v>6.1</v>
      </c>
      <c r="N262" s="189">
        <f>'Datos de Indicador'!AG265</f>
        <v>6</v>
      </c>
      <c r="O262" s="190">
        <f t="shared" si="35"/>
        <v>6.6</v>
      </c>
      <c r="P262" s="191">
        <f>IF('Datos de Indicador'!V265="No dato","x",IF('Datos de Indicador'!AY265="No dato","x", 'Datos de Indicador'!V265/'Datos de Indicador'!AY265))</f>
        <v>5.4094385375862714E-3</v>
      </c>
      <c r="Q262" s="188">
        <f t="shared" si="36"/>
        <v>3.6</v>
      </c>
      <c r="R262" s="264">
        <f>IF('Datos de Indicador'!V265="No dato","x",ROUND(IF('Datos de Indicador'!V265&gt;R$302,10,IF('Datos de Indicador'!V265&lt;$R$301,0,10-(R$302-'Datos de Indicador'!V265)/(R$302-R$301)*10)),1))</f>
        <v>0.7</v>
      </c>
      <c r="S262" s="189">
        <f t="shared" si="37"/>
        <v>2.2999999999999998</v>
      </c>
      <c r="T262" s="188">
        <f>IF('Datos de Indicador'!W265="No dato","x",ROUND(IF('Datos de Indicador'!W265&gt;T$302,10,IF('Datos de Indicador'!W265&lt;$T$301,0,10-(T$302-'Datos de Indicador'!W265)/(T$302-T$301)*10)),1))</f>
        <v>8</v>
      </c>
      <c r="U262" s="188">
        <f>IF('Datos de Indicador'!X265="No dato","x",ROUND(IF('Datos de Indicador'!X265&gt;U$302,10,IF('Datos de Indicador'!X265&lt;$U$301,0,10-(U$302-'Datos de Indicador'!X265)/(U$302-U$301)*10)),1))</f>
        <v>10</v>
      </c>
      <c r="V262" s="188">
        <f>IF('Datos de Indicador'!Y265="No dato","x",ROUND(IF('Datos de Indicador'!Y265&gt;V$302,10,IF('Datos de Indicador'!Y265&lt;$V$301,0,10-(V$302-'Datos de Indicador'!Y265)/(V$302-V$301)*10)),1))</f>
        <v>0.9</v>
      </c>
      <c r="W262" s="188">
        <f>IF('Datos de Indicador'!Z265="No dato","x",ROUND(IF('Datos de Indicador'!Z265&gt;W$302,10,IF('Datos de Indicador'!Z265&lt;$W$301,0,(W$302-'Datos de Indicador'!Z265)/(W$302-W$301)*10)),1))</f>
        <v>5</v>
      </c>
      <c r="X262" s="317">
        <f>IF('Datos de Indicador'!AA265="No dato","x",ROUND(IF('Datos de Indicador'!AA265&gt;X$302,10,IF('Datos de Indicador'!AA265&lt;$X$301,0,10-(X$302-'Datos de Indicador'!AA265)/(X$302-X$301)*10)),1))</f>
        <v>4.4000000000000004</v>
      </c>
      <c r="Y262" s="296">
        <f t="shared" si="39"/>
        <v>5.7</v>
      </c>
      <c r="Z262" s="192">
        <f t="shared" si="38"/>
        <v>4.2</v>
      </c>
      <c r="AB262" s="250"/>
      <c r="AC262" s="95"/>
      <c r="AD262" s="95"/>
    </row>
    <row r="263" spans="1:30">
      <c r="A263" s="48" t="s">
        <v>316</v>
      </c>
      <c r="B263" s="46" t="s">
        <v>327</v>
      </c>
      <c r="C263" s="160">
        <v>1611</v>
      </c>
      <c r="D263" s="188">
        <f>IF('Datos de Indicador'!O266="No dato","x",ROUND(IF('Datos de Indicador'!O266&gt;D$302,0,IF('Datos de Indicador'!O266&lt;$D$301,10,(D$302-'Datos de Indicador'!O266)/(D$302-D$301)*10)),1))</f>
        <v>7.2</v>
      </c>
      <c r="E263" s="188">
        <f>IF('Datos de Indicador'!P266="No dato","x",ROUND(IF('Datos de Indicador'!P266&gt;E$302,10,IF('Datos de Indicador'!P266&lt;$E$301,0,10-(E$302-'Datos de Indicador'!P266)/(E$302-E$301)*10)),1))</f>
        <v>6.5</v>
      </c>
      <c r="F263" s="189">
        <f t="shared" si="32"/>
        <v>6.9</v>
      </c>
      <c r="G263" s="188">
        <f>IF('Datos de Indicador'!Q266="No dato","x",ROUND(IF('Datos de Indicador'!Q266&gt;G$302,0,IF('Datos de Indicador'!Q266&lt;$G$301,10,(G$302-'Datos de Indicador'!Q266)/(G$302-G$301)*10)),1))</f>
        <v>7.5</v>
      </c>
      <c r="H263" s="188">
        <f>IF('Datos de Indicador'!R266="No dato","x",ROUND(IF('Datos de Indicador'!R266&gt;H$302,10,IF('Datos de Indicador'!R266&lt;$E$301,0,10-(H$302-'Datos de Indicador'!R266)/(H$302-H$301)*10)),1))</f>
        <v>7</v>
      </c>
      <c r="I263" s="188">
        <f>IF('Datos de Indicador'!S266="No dato","x",ROUND(IF('Datos de Indicador'!S266&gt;I$302,10,IF('Datos de Indicador'!S266&lt;$I$301,0,10-(I$302-'Datos de Indicador'!S266)/(I$302-I$301)*10)),1))</f>
        <v>8.1</v>
      </c>
      <c r="J263" s="189">
        <f t="shared" si="33"/>
        <v>7.5</v>
      </c>
      <c r="K263" s="188">
        <f>IF('Datos de Indicador'!T266="No dato","x",ROUND(IF('Datos de Indicador'!T266&gt;K$302,10,IF('Datos de Indicador'!T266&lt;$K$301,0,10-(K$302-'Datos de Indicador'!T266)/(K$302-K$301)*10)),1))</f>
        <v>4.3</v>
      </c>
      <c r="L263" s="188">
        <f>IF('Datos de Indicador'!U266="No dato","x",ROUND(IF('Datos de Indicador'!U266&gt;L$302,10,IF('Datos de Indicador'!U266&lt;$L$301,0,10-(L$302-'Datos de Indicador'!U266)/(L$302-L$301)*10)),1))</f>
        <v>7.6</v>
      </c>
      <c r="M263" s="189">
        <f t="shared" si="34"/>
        <v>6.2</v>
      </c>
      <c r="N263" s="189">
        <f>'Datos de Indicador'!AG266</f>
        <v>10</v>
      </c>
      <c r="O263" s="190">
        <f t="shared" si="35"/>
        <v>7.7</v>
      </c>
      <c r="P263" s="191">
        <f>IF('Datos de Indicador'!V266="No dato","x",IF('Datos de Indicador'!AY266="No dato","x", 'Datos de Indicador'!V266/'Datos de Indicador'!AY266))</f>
        <v>9.8500601948123007E-4</v>
      </c>
      <c r="Q263" s="188">
        <f t="shared" si="36"/>
        <v>0.7</v>
      </c>
      <c r="R263" s="264">
        <f>IF('Datos de Indicador'!V266="No dato","x",ROUND(IF('Datos de Indicador'!V266&gt;R$302,10,IF('Datos de Indicador'!V266&lt;$R$301,0,10-(R$302-'Datos de Indicador'!V266)/(R$302-R$301)*10)),1))</f>
        <v>0.2</v>
      </c>
      <c r="S263" s="189">
        <f t="shared" si="37"/>
        <v>0.5</v>
      </c>
      <c r="T263" s="188">
        <f>IF('Datos de Indicador'!W266="No dato","x",ROUND(IF('Datos de Indicador'!W266&gt;T$302,10,IF('Datos de Indicador'!W266&lt;$T$301,0,10-(T$302-'Datos de Indicador'!W266)/(T$302-T$301)*10)),1))</f>
        <v>4</v>
      </c>
      <c r="U263" s="188">
        <f>IF('Datos de Indicador'!X266="No dato","x",ROUND(IF('Datos de Indicador'!X266&gt;U$302,10,IF('Datos de Indicador'!X266&lt;$U$301,0,10-(U$302-'Datos de Indicador'!X266)/(U$302-U$301)*10)),1))</f>
        <v>10</v>
      </c>
      <c r="V263" s="188" t="str">
        <f>IF('Datos de Indicador'!Y266="No dato","x",ROUND(IF('Datos de Indicador'!Y266&gt;V$302,10,IF('Datos de Indicador'!Y266&lt;$V$301,0,10-(V$302-'Datos de Indicador'!Y266)/(V$302-V$301)*10)),1))</f>
        <v>x</v>
      </c>
      <c r="W263" s="188">
        <f>IF('Datos de Indicador'!Z266="No dato","x",ROUND(IF('Datos de Indicador'!Z266&gt;W$302,10,IF('Datos de Indicador'!Z266&lt;$W$301,0,(W$302-'Datos de Indicador'!Z266)/(W$302-W$301)*10)),1))</f>
        <v>5</v>
      </c>
      <c r="X263" s="317">
        <f>IF('Datos de Indicador'!AA266="No dato","x",ROUND(IF('Datos de Indicador'!AA266&gt;X$302,10,IF('Datos de Indicador'!AA266&lt;$X$301,0,10-(X$302-'Datos de Indicador'!AA266)/(X$302-X$301)*10)),1))</f>
        <v>4.5</v>
      </c>
      <c r="Y263" s="296">
        <f t="shared" si="39"/>
        <v>5.9</v>
      </c>
      <c r="Z263" s="192">
        <f t="shared" si="38"/>
        <v>3.7</v>
      </c>
      <c r="AB263" s="250"/>
      <c r="AC263" s="95"/>
      <c r="AD263" s="95"/>
    </row>
    <row r="264" spans="1:30">
      <c r="A264" s="48" t="s">
        <v>316</v>
      </c>
      <c r="B264" s="46" t="s">
        <v>328</v>
      </c>
      <c r="C264" s="160">
        <v>1612</v>
      </c>
      <c r="D264" s="188">
        <f>IF('Datos de Indicador'!O267="No dato","x",ROUND(IF('Datos de Indicador'!O267&gt;D$302,0,IF('Datos de Indicador'!O267&lt;$D$301,10,(D$302-'Datos de Indicador'!O267)/(D$302-D$301)*10)),1))</f>
        <v>6.9</v>
      </c>
      <c r="E264" s="188">
        <f>IF('Datos de Indicador'!P267="No dato","x",ROUND(IF('Datos de Indicador'!P267&gt;E$302,10,IF('Datos de Indicador'!P267&lt;$E$301,0,10-(E$302-'Datos de Indicador'!P267)/(E$302-E$301)*10)),1))</f>
        <v>7.2</v>
      </c>
      <c r="F264" s="189">
        <f t="shared" si="32"/>
        <v>7.1</v>
      </c>
      <c r="G264" s="188">
        <f>IF('Datos de Indicador'!Q267="No dato","x",ROUND(IF('Datos de Indicador'!Q267&gt;G$302,0,IF('Datos de Indicador'!Q267&lt;$G$301,10,(G$302-'Datos de Indicador'!Q267)/(G$302-G$301)*10)),1))</f>
        <v>6.3</v>
      </c>
      <c r="H264" s="188">
        <f>IF('Datos de Indicador'!R267="No dato","x",ROUND(IF('Datos de Indicador'!R267&gt;H$302,10,IF('Datos de Indicador'!R267&lt;$E$301,0,10-(H$302-'Datos de Indicador'!R267)/(H$302-H$301)*10)),1))</f>
        <v>7.5</v>
      </c>
      <c r="I264" s="188">
        <f>IF('Datos de Indicador'!S267="No dato","x",ROUND(IF('Datos de Indicador'!S267&gt;I$302,10,IF('Datos de Indicador'!S267&lt;$I$301,0,10-(I$302-'Datos de Indicador'!S267)/(I$302-I$301)*10)),1))</f>
        <v>9.6</v>
      </c>
      <c r="J264" s="189">
        <f t="shared" si="33"/>
        <v>7.8</v>
      </c>
      <c r="K264" s="188">
        <f>IF('Datos de Indicador'!T267="No dato","x",ROUND(IF('Datos de Indicador'!T267&gt;K$302,10,IF('Datos de Indicador'!T267&lt;$K$301,0,10-(K$302-'Datos de Indicador'!T267)/(K$302-K$301)*10)),1))</f>
        <v>4.3</v>
      </c>
      <c r="L264" s="188">
        <f>IF('Datos de Indicador'!U267="No dato","x",ROUND(IF('Datos de Indicador'!U267&gt;L$302,10,IF('Datos de Indicador'!U267&lt;$L$301,0,10-(L$302-'Datos de Indicador'!U267)/(L$302-L$301)*10)),1))</f>
        <v>8.3000000000000007</v>
      </c>
      <c r="M264" s="189">
        <f t="shared" si="34"/>
        <v>6.7</v>
      </c>
      <c r="N264" s="189">
        <f>'Datos de Indicador'!AG267</f>
        <v>10</v>
      </c>
      <c r="O264" s="190">
        <f t="shared" si="35"/>
        <v>7.9</v>
      </c>
      <c r="P264" s="191">
        <f>IF('Datos de Indicador'!V267="No dato","x",IF('Datos de Indicador'!AY267="No dato","x", 'Datos de Indicador'!V267/'Datos de Indicador'!AY267))</f>
        <v>8.3199290032725051E-4</v>
      </c>
      <c r="Q264" s="188">
        <f t="shared" si="36"/>
        <v>0.6</v>
      </c>
      <c r="R264" s="264">
        <f>IF('Datos de Indicador'!V267="No dato","x",ROUND(IF('Datos de Indicador'!V267&gt;R$302,10,IF('Datos de Indicador'!V267&lt;$R$301,0,10-(R$302-'Datos de Indicador'!V267)/(R$302-R$301)*10)),1))</f>
        <v>0.7</v>
      </c>
      <c r="S264" s="189">
        <f t="shared" si="37"/>
        <v>0.7</v>
      </c>
      <c r="T264" s="188">
        <f>IF('Datos de Indicador'!W267="No dato","x",ROUND(IF('Datos de Indicador'!W267&gt;T$302,10,IF('Datos de Indicador'!W267&lt;$T$301,0,10-(T$302-'Datos de Indicador'!W267)/(T$302-T$301)*10)),1))</f>
        <v>3.3</v>
      </c>
      <c r="U264" s="188">
        <f>IF('Datos de Indicador'!X267="No dato","x",ROUND(IF('Datos de Indicador'!X267&gt;U$302,10,IF('Datos de Indicador'!X267&lt;$U$301,0,10-(U$302-'Datos de Indicador'!X267)/(U$302-U$301)*10)),1))</f>
        <v>10</v>
      </c>
      <c r="V264" s="188" t="str">
        <f>IF('Datos de Indicador'!Y267="No dato","x",ROUND(IF('Datos de Indicador'!Y267&gt;V$302,10,IF('Datos de Indicador'!Y267&lt;$V$301,0,10-(V$302-'Datos de Indicador'!Y267)/(V$302-V$301)*10)),1))</f>
        <v>x</v>
      </c>
      <c r="W264" s="188">
        <f>IF('Datos de Indicador'!Z267="No dato","x",ROUND(IF('Datos de Indicador'!Z267&gt;W$302,10,IF('Datos de Indicador'!Z267&lt;$W$301,0,(W$302-'Datos de Indicador'!Z267)/(W$302-W$301)*10)),1))</f>
        <v>7.5</v>
      </c>
      <c r="X264" s="317">
        <f>IF('Datos de Indicador'!AA267="No dato","x",ROUND(IF('Datos de Indicador'!AA267&gt;X$302,10,IF('Datos de Indicador'!AA267&lt;$X$301,0,10-(X$302-'Datos de Indicador'!AA267)/(X$302-X$301)*10)),1))</f>
        <v>1.4</v>
      </c>
      <c r="Y264" s="296">
        <f t="shared" si="39"/>
        <v>5.6</v>
      </c>
      <c r="Z264" s="192">
        <f t="shared" si="38"/>
        <v>3.5</v>
      </c>
      <c r="AB264" s="250"/>
      <c r="AC264" s="95"/>
      <c r="AD264" s="95"/>
    </row>
    <row r="265" spans="1:30">
      <c r="A265" s="48" t="s">
        <v>316</v>
      </c>
      <c r="B265" s="46" t="s">
        <v>329</v>
      </c>
      <c r="C265" s="160">
        <v>1613</v>
      </c>
      <c r="D265" s="188">
        <f>IF('Datos de Indicador'!O268="No dato","x",ROUND(IF('Datos de Indicador'!O268&gt;D$302,0,IF('Datos de Indicador'!O268&lt;$D$301,10,(D$302-'Datos de Indicador'!O268)/(D$302-D$301)*10)),1))</f>
        <v>8.1</v>
      </c>
      <c r="E265" s="188">
        <f>IF('Datos de Indicador'!P268="No dato","x",ROUND(IF('Datos de Indicador'!P268&gt;E$302,10,IF('Datos de Indicador'!P268&lt;$E$301,0,10-(E$302-'Datos de Indicador'!P268)/(E$302-E$301)*10)),1))</f>
        <v>7.6</v>
      </c>
      <c r="F265" s="189">
        <f t="shared" si="32"/>
        <v>7.9</v>
      </c>
      <c r="G265" s="188">
        <f>IF('Datos de Indicador'!Q268="No dato","x",ROUND(IF('Datos de Indicador'!Q268&gt;G$302,0,IF('Datos de Indicador'!Q268&lt;$G$301,10,(G$302-'Datos de Indicador'!Q268)/(G$302-G$301)*10)),1))</f>
        <v>7.7</v>
      </c>
      <c r="H265" s="188">
        <f>IF('Datos de Indicador'!R268="No dato","x",ROUND(IF('Datos de Indicador'!R268&gt;H$302,10,IF('Datos de Indicador'!R268&lt;$E$301,0,10-(H$302-'Datos de Indicador'!R268)/(H$302-H$301)*10)),1))</f>
        <v>6.9</v>
      </c>
      <c r="I265" s="188">
        <f>IF('Datos de Indicador'!S268="No dato","x",ROUND(IF('Datos de Indicador'!S268&gt;I$302,10,IF('Datos de Indicador'!S268&lt;$I$301,0,10-(I$302-'Datos de Indicador'!S268)/(I$302-I$301)*10)),1))</f>
        <v>8.5</v>
      </c>
      <c r="J265" s="189">
        <f t="shared" si="33"/>
        <v>7.7</v>
      </c>
      <c r="K265" s="188">
        <f>IF('Datos de Indicador'!T268="No dato","x",ROUND(IF('Datos de Indicador'!T268&gt;K$302,10,IF('Datos de Indicador'!T268&lt;$K$301,0,10-(K$302-'Datos de Indicador'!T268)/(K$302-K$301)*10)),1))</f>
        <v>4.5</v>
      </c>
      <c r="L265" s="188">
        <f>IF('Datos de Indicador'!U268="No dato","x",ROUND(IF('Datos de Indicador'!U268&gt;L$302,10,IF('Datos de Indicador'!U268&lt;$L$301,0,10-(L$302-'Datos de Indicador'!U268)/(L$302-L$301)*10)),1))</f>
        <v>7.3</v>
      </c>
      <c r="M265" s="189">
        <f t="shared" si="34"/>
        <v>6.1</v>
      </c>
      <c r="N265" s="189">
        <f>'Datos de Indicador'!AG268</f>
        <v>10</v>
      </c>
      <c r="O265" s="190">
        <f t="shared" si="35"/>
        <v>7.9</v>
      </c>
      <c r="P265" s="191">
        <f>IF('Datos de Indicador'!V268="No dato","x",IF('Datos de Indicador'!AY268="No dato","x", 'Datos de Indicador'!V268/'Datos de Indicador'!AY268))</f>
        <v>2.6432071985217322E-2</v>
      </c>
      <c r="Q265" s="188">
        <f t="shared" si="36"/>
        <v>10</v>
      </c>
      <c r="R265" s="264">
        <f>IF('Datos de Indicador'!V268="No dato","x",ROUND(IF('Datos de Indicador'!V268&gt;R$302,10,IF('Datos de Indicador'!V268&lt;$R$301,0,10-(R$302-'Datos de Indicador'!V268)/(R$302-R$301)*10)),1))</f>
        <v>8.1999999999999993</v>
      </c>
      <c r="S265" s="189">
        <f t="shared" si="37"/>
        <v>9.3000000000000007</v>
      </c>
      <c r="T265" s="188">
        <f>IF('Datos de Indicador'!W268="No dato","x",ROUND(IF('Datos de Indicador'!W268&gt;T$302,10,IF('Datos de Indicador'!W268&lt;$T$301,0,10-(T$302-'Datos de Indicador'!W268)/(T$302-T$301)*10)),1))</f>
        <v>4.0999999999999996</v>
      </c>
      <c r="U265" s="188">
        <f>IF('Datos de Indicador'!X268="No dato","x",ROUND(IF('Datos de Indicador'!X268&gt;U$302,10,IF('Datos de Indicador'!X268&lt;$U$301,0,10-(U$302-'Datos de Indicador'!X268)/(U$302-U$301)*10)),1))</f>
        <v>10</v>
      </c>
      <c r="V265" s="188">
        <f>IF('Datos de Indicador'!Y268="No dato","x",ROUND(IF('Datos de Indicador'!Y268&gt;V$302,10,IF('Datos de Indicador'!Y268&lt;$V$301,0,10-(V$302-'Datos de Indicador'!Y268)/(V$302-V$301)*10)),1))</f>
        <v>1.4</v>
      </c>
      <c r="W265" s="188">
        <f>IF('Datos de Indicador'!Z268="No dato","x",ROUND(IF('Datos de Indicador'!Z268&gt;W$302,10,IF('Datos de Indicador'!Z268&lt;$W$301,0,(W$302-'Datos de Indicador'!Z268)/(W$302-W$301)*10)),1))</f>
        <v>10</v>
      </c>
      <c r="X265" s="317">
        <f>IF('Datos de Indicador'!AA268="No dato","x",ROUND(IF('Datos de Indicador'!AA268&gt;X$302,10,IF('Datos de Indicador'!AA268&lt;$X$301,0,10-(X$302-'Datos de Indicador'!AA268)/(X$302-X$301)*10)),1))</f>
        <v>10</v>
      </c>
      <c r="Y265" s="296">
        <f t="shared" si="39"/>
        <v>7.1</v>
      </c>
      <c r="Z265" s="192">
        <f t="shared" si="38"/>
        <v>8.4</v>
      </c>
      <c r="AB265" s="250"/>
      <c r="AC265" s="95"/>
      <c r="AD265" s="95"/>
    </row>
    <row r="266" spans="1:30">
      <c r="A266" s="48" t="s">
        <v>316</v>
      </c>
      <c r="B266" s="46" t="s">
        <v>330</v>
      </c>
      <c r="C266" s="160">
        <v>1614</v>
      </c>
      <c r="D266" s="188">
        <f>IF('Datos de Indicador'!O269="No dato","x",ROUND(IF('Datos de Indicador'!O269&gt;D$302,0,IF('Datos de Indicador'!O269&lt;$D$301,10,(D$302-'Datos de Indicador'!O269)/(D$302-D$301)*10)),1))</f>
        <v>7.7</v>
      </c>
      <c r="E266" s="188">
        <f>IF('Datos de Indicador'!P269="No dato","x",ROUND(IF('Datos de Indicador'!P269&gt;E$302,10,IF('Datos de Indicador'!P269&lt;$E$301,0,10-(E$302-'Datos de Indicador'!P269)/(E$302-E$301)*10)),1))</f>
        <v>7.1</v>
      </c>
      <c r="F266" s="189">
        <f t="shared" si="32"/>
        <v>7.4</v>
      </c>
      <c r="G266" s="188">
        <f>IF('Datos de Indicador'!Q269="No dato","x",ROUND(IF('Datos de Indicador'!Q269&gt;G$302,0,IF('Datos de Indicador'!Q269&lt;$G$301,10,(G$302-'Datos de Indicador'!Q269)/(G$302-G$301)*10)),1))</f>
        <v>9</v>
      </c>
      <c r="H266" s="188">
        <f>IF('Datos de Indicador'!R269="No dato","x",ROUND(IF('Datos de Indicador'!R269&gt;H$302,10,IF('Datos de Indicador'!R269&lt;$E$301,0,10-(H$302-'Datos de Indicador'!R269)/(H$302-H$301)*10)),1))</f>
        <v>6.7</v>
      </c>
      <c r="I266" s="188">
        <f>IF('Datos de Indicador'!S269="No dato","x",ROUND(IF('Datos de Indicador'!S269&gt;I$302,10,IF('Datos de Indicador'!S269&lt;$I$301,0,10-(I$302-'Datos de Indicador'!S269)/(I$302-I$301)*10)),1))</f>
        <v>10</v>
      </c>
      <c r="J266" s="189">
        <f t="shared" si="33"/>
        <v>8.6</v>
      </c>
      <c r="K266" s="188">
        <f>IF('Datos de Indicador'!T269="No dato","x",ROUND(IF('Datos de Indicador'!T269&gt;K$302,10,IF('Datos de Indicador'!T269&lt;$K$301,0,10-(K$302-'Datos de Indicador'!T269)/(K$302-K$301)*10)),1))</f>
        <v>5.7</v>
      </c>
      <c r="L266" s="188">
        <f>IF('Datos de Indicador'!U269="No dato","x",ROUND(IF('Datos de Indicador'!U269&gt;L$302,10,IF('Datos de Indicador'!U269&lt;$L$301,0,10-(L$302-'Datos de Indicador'!U269)/(L$302-L$301)*10)),1))</f>
        <v>8</v>
      </c>
      <c r="M266" s="189">
        <f t="shared" si="34"/>
        <v>7</v>
      </c>
      <c r="N266" s="189">
        <f>'Datos de Indicador'!AG269</f>
        <v>6</v>
      </c>
      <c r="O266" s="190">
        <f t="shared" si="35"/>
        <v>7.3</v>
      </c>
      <c r="P266" s="191">
        <f>IF('Datos de Indicador'!V269="No dato","x",IF('Datos de Indicador'!AY269="No dato","x", 'Datos de Indicador'!V269/'Datos de Indicador'!AY269))</f>
        <v>1.2368356600538819E-2</v>
      </c>
      <c r="Q266" s="188">
        <f t="shared" si="36"/>
        <v>8.1999999999999993</v>
      </c>
      <c r="R266" s="264">
        <f>IF('Datos de Indicador'!V269="No dato","x",ROUND(IF('Datos de Indicador'!V269&gt;R$302,10,IF('Datos de Indicador'!V269&lt;$R$301,0,10-(R$302-'Datos de Indicador'!V269)/(R$302-R$301)*10)),1))</f>
        <v>2.5</v>
      </c>
      <c r="S266" s="189">
        <f t="shared" si="37"/>
        <v>6.1</v>
      </c>
      <c r="T266" s="188">
        <f>IF('Datos de Indicador'!W269="No dato","x",ROUND(IF('Datos de Indicador'!W269&gt;T$302,10,IF('Datos de Indicador'!W269&lt;$T$301,0,10-(T$302-'Datos de Indicador'!W269)/(T$302-T$301)*10)),1))</f>
        <v>6.6</v>
      </c>
      <c r="U266" s="188">
        <f>IF('Datos de Indicador'!X269="No dato","x",ROUND(IF('Datos de Indicador'!X269&gt;U$302,10,IF('Datos de Indicador'!X269&lt;$U$301,0,10-(U$302-'Datos de Indicador'!X269)/(U$302-U$301)*10)),1))</f>
        <v>10</v>
      </c>
      <c r="V266" s="188">
        <f>IF('Datos de Indicador'!Y269="No dato","x",ROUND(IF('Datos de Indicador'!Y269&gt;V$302,10,IF('Datos de Indicador'!Y269&lt;$V$301,0,10-(V$302-'Datos de Indicador'!Y269)/(V$302-V$301)*10)),1))</f>
        <v>1.2</v>
      </c>
      <c r="W266" s="188">
        <f>IF('Datos de Indicador'!Z269="No dato","x",ROUND(IF('Datos de Indicador'!Z269&gt;W$302,10,IF('Datos de Indicador'!Z269&lt;$W$301,0,(W$302-'Datos de Indicador'!Z269)/(W$302-W$301)*10)),1))</f>
        <v>5</v>
      </c>
      <c r="X266" s="317">
        <f>IF('Datos de Indicador'!AA269="No dato","x",ROUND(IF('Datos de Indicador'!AA269&gt;X$302,10,IF('Datos de Indicador'!AA269&lt;$X$301,0,10-(X$302-'Datos de Indicador'!AA269)/(X$302-X$301)*10)),1))</f>
        <v>10</v>
      </c>
      <c r="Y266" s="296">
        <f t="shared" si="39"/>
        <v>6.6</v>
      </c>
      <c r="Z266" s="192">
        <f t="shared" si="38"/>
        <v>6.4</v>
      </c>
      <c r="AB266" s="250"/>
      <c r="AC266" s="95"/>
      <c r="AD266" s="95"/>
    </row>
    <row r="267" spans="1:30">
      <c r="A267" s="48" t="s">
        <v>316</v>
      </c>
      <c r="B267" s="46" t="s">
        <v>331</v>
      </c>
      <c r="C267" s="160">
        <v>1615</v>
      </c>
      <c r="D267" s="188">
        <f>IF('Datos de Indicador'!O270="No dato","x",ROUND(IF('Datos de Indicador'!O270&gt;D$302,0,IF('Datos de Indicador'!O270&lt;$D$301,10,(D$302-'Datos de Indicador'!O270)/(D$302-D$301)*10)),1))</f>
        <v>7.1</v>
      </c>
      <c r="E267" s="188">
        <f>IF('Datos de Indicador'!P270="No dato","x",ROUND(IF('Datos de Indicador'!P270&gt;E$302,10,IF('Datos de Indicador'!P270&lt;$E$301,0,10-(E$302-'Datos de Indicador'!P270)/(E$302-E$301)*10)),1))</f>
        <v>6.9</v>
      </c>
      <c r="F267" s="189">
        <f t="shared" si="32"/>
        <v>7</v>
      </c>
      <c r="G267" s="188">
        <f>IF('Datos de Indicador'!Q270="No dato","x",ROUND(IF('Datos de Indicador'!Q270&gt;G$302,0,IF('Datos de Indicador'!Q270&lt;$G$301,10,(G$302-'Datos de Indicador'!Q270)/(G$302-G$301)*10)),1))</f>
        <v>7.2</v>
      </c>
      <c r="H267" s="188">
        <f>IF('Datos de Indicador'!R270="No dato","x",ROUND(IF('Datos de Indicador'!R270&gt;H$302,10,IF('Datos de Indicador'!R270&lt;$E$301,0,10-(H$302-'Datos de Indicador'!R270)/(H$302-H$301)*10)),1))</f>
        <v>7.2</v>
      </c>
      <c r="I267" s="188">
        <f>IF('Datos de Indicador'!S270="No dato","x",ROUND(IF('Datos de Indicador'!S270&gt;I$302,10,IF('Datos de Indicador'!S270&lt;$I$301,0,10-(I$302-'Datos de Indicador'!S270)/(I$302-I$301)*10)),1))</f>
        <v>10</v>
      </c>
      <c r="J267" s="189">
        <f t="shared" si="33"/>
        <v>8.1</v>
      </c>
      <c r="K267" s="188">
        <f>IF('Datos de Indicador'!T270="No dato","x",ROUND(IF('Datos de Indicador'!T270&gt;K$302,10,IF('Datos de Indicador'!T270&lt;$K$301,0,10-(K$302-'Datos de Indicador'!T270)/(K$302-K$301)*10)),1))</f>
        <v>4.3</v>
      </c>
      <c r="L267" s="188">
        <f>IF('Datos de Indicador'!U270="No dato","x",ROUND(IF('Datos de Indicador'!U270&gt;L$302,10,IF('Datos de Indicador'!U270&lt;$L$301,0,10-(L$302-'Datos de Indicador'!U270)/(L$302-L$301)*10)),1))</f>
        <v>8.3000000000000007</v>
      </c>
      <c r="M267" s="189">
        <f t="shared" si="34"/>
        <v>6.7</v>
      </c>
      <c r="N267" s="189">
        <f>'Datos de Indicador'!AG270</f>
        <v>10</v>
      </c>
      <c r="O267" s="190">
        <f t="shared" si="35"/>
        <v>8</v>
      </c>
      <c r="P267" s="191">
        <f>IF('Datos de Indicador'!V270="No dato","x",IF('Datos de Indicador'!AY270="No dato","x", 'Datos de Indicador'!V270/'Datos de Indicador'!AY270))</f>
        <v>1.7598592112630989E-3</v>
      </c>
      <c r="Q267" s="188">
        <f t="shared" si="36"/>
        <v>1.2</v>
      </c>
      <c r="R267" s="264">
        <f>IF('Datos de Indicador'!V270="No dato","x",ROUND(IF('Datos de Indicador'!V270&gt;R$302,10,IF('Datos de Indicador'!V270&lt;$R$301,0,10-(R$302-'Datos de Indicador'!V270)/(R$302-R$301)*10)),1))</f>
        <v>0.5</v>
      </c>
      <c r="S267" s="189">
        <f t="shared" si="37"/>
        <v>0.9</v>
      </c>
      <c r="T267" s="188">
        <f>IF('Datos de Indicador'!W270="No dato","x",ROUND(IF('Datos de Indicador'!W270&gt;T$302,10,IF('Datos de Indicador'!W270&lt;$T$301,0,10-(T$302-'Datos de Indicador'!W270)/(T$302-T$301)*10)),1))</f>
        <v>4.5999999999999996</v>
      </c>
      <c r="U267" s="188">
        <f>IF('Datos de Indicador'!X270="No dato","x",ROUND(IF('Datos de Indicador'!X270&gt;U$302,10,IF('Datos de Indicador'!X270&lt;$U$301,0,10-(U$302-'Datos de Indicador'!X270)/(U$302-U$301)*10)),1))</f>
        <v>10</v>
      </c>
      <c r="V267" s="188" t="str">
        <f>IF('Datos de Indicador'!Y270="No dato","x",ROUND(IF('Datos de Indicador'!Y270&gt;V$302,10,IF('Datos de Indicador'!Y270&lt;$V$301,0,10-(V$302-'Datos de Indicador'!Y270)/(V$302-V$301)*10)),1))</f>
        <v>x</v>
      </c>
      <c r="W267" s="188">
        <f>IF('Datos de Indicador'!Z270="No dato","x",ROUND(IF('Datos de Indicador'!Z270&gt;W$302,10,IF('Datos de Indicador'!Z270&lt;$W$301,0,(W$302-'Datos de Indicador'!Z270)/(W$302-W$301)*10)),1))</f>
        <v>5</v>
      </c>
      <c r="X267" s="317">
        <f>IF('Datos de Indicador'!AA270="No dato","x",ROUND(IF('Datos de Indicador'!AA270&gt;X$302,10,IF('Datos de Indicador'!AA270&lt;$X$301,0,10-(X$302-'Datos de Indicador'!AA270)/(X$302-X$301)*10)),1))</f>
        <v>5.2</v>
      </c>
      <c r="Y267" s="296">
        <f t="shared" si="39"/>
        <v>6.2</v>
      </c>
      <c r="Z267" s="192">
        <f t="shared" si="38"/>
        <v>4</v>
      </c>
      <c r="AB267" s="250"/>
      <c r="AC267" s="95"/>
      <c r="AD267" s="95"/>
    </row>
    <row r="268" spans="1:30">
      <c r="A268" s="48" t="s">
        <v>316</v>
      </c>
      <c r="B268" s="46" t="s">
        <v>332</v>
      </c>
      <c r="C268" s="160">
        <v>1616</v>
      </c>
      <c r="D268" s="188">
        <f>IF('Datos de Indicador'!O271="No dato","x",ROUND(IF('Datos de Indicador'!O271&gt;D$302,0,IF('Datos de Indicador'!O271&lt;$D$301,10,(D$302-'Datos de Indicador'!O271)/(D$302-D$301)*10)),1))</f>
        <v>8.8000000000000007</v>
      </c>
      <c r="E268" s="188">
        <f>IF('Datos de Indicador'!P271="No dato","x",ROUND(IF('Datos de Indicador'!P271&gt;E$302,10,IF('Datos de Indicador'!P271&lt;$E$301,0,10-(E$302-'Datos de Indicador'!P271)/(E$302-E$301)*10)),1))</f>
        <v>9.1999999999999993</v>
      </c>
      <c r="F268" s="189">
        <f t="shared" si="32"/>
        <v>9</v>
      </c>
      <c r="G268" s="188">
        <f>IF('Datos de Indicador'!Q271="No dato","x",ROUND(IF('Datos de Indicador'!Q271&gt;G$302,0,IF('Datos de Indicador'!Q271&lt;$G$301,10,(G$302-'Datos de Indicador'!Q271)/(G$302-G$301)*10)),1))</f>
        <v>9</v>
      </c>
      <c r="H268" s="188">
        <f>IF('Datos de Indicador'!R271="No dato","x",ROUND(IF('Datos de Indicador'!R271&gt;H$302,10,IF('Datos de Indicador'!R271&lt;$E$301,0,10-(H$302-'Datos de Indicador'!R271)/(H$302-H$301)*10)),1))</f>
        <v>6.5</v>
      </c>
      <c r="I268" s="188">
        <f>IF('Datos de Indicador'!S271="No dato","x",ROUND(IF('Datos de Indicador'!S271&gt;I$302,10,IF('Datos de Indicador'!S271&lt;$I$301,0,10-(I$302-'Datos de Indicador'!S271)/(I$302-I$301)*10)),1))</f>
        <v>10</v>
      </c>
      <c r="J268" s="189">
        <f t="shared" si="33"/>
        <v>8.5</v>
      </c>
      <c r="K268" s="188">
        <f>IF('Datos de Indicador'!T271="No dato","x",ROUND(IF('Datos de Indicador'!T271&gt;K$302,10,IF('Datos de Indicador'!T271&lt;$K$301,0,10-(K$302-'Datos de Indicador'!T271)/(K$302-K$301)*10)),1))</f>
        <v>8</v>
      </c>
      <c r="L268" s="188">
        <f>IF('Datos de Indicador'!U271="No dato","x",ROUND(IF('Datos de Indicador'!U271&gt;L$302,10,IF('Datos de Indicador'!U271&lt;$L$301,0,10-(L$302-'Datos de Indicador'!U271)/(L$302-L$301)*10)),1))</f>
        <v>8</v>
      </c>
      <c r="M268" s="189">
        <f t="shared" si="34"/>
        <v>8</v>
      </c>
      <c r="N268" s="189">
        <f>'Datos de Indicador'!AG271</f>
        <v>10</v>
      </c>
      <c r="O268" s="190">
        <f t="shared" si="35"/>
        <v>8.9</v>
      </c>
      <c r="P268" s="191">
        <f>IF('Datos de Indicador'!V271="No dato","x",IF('Datos de Indicador'!AY271="No dato","x", 'Datos de Indicador'!V271/'Datos de Indicador'!AY271))</f>
        <v>3.2328219596778934E-3</v>
      </c>
      <c r="Q268" s="188">
        <f t="shared" si="36"/>
        <v>2.2000000000000002</v>
      </c>
      <c r="R268" s="264">
        <f>IF('Datos de Indicador'!V271="No dato","x",ROUND(IF('Datos de Indicador'!V271&gt;R$302,10,IF('Datos de Indicador'!V271&lt;$R$301,0,10-(R$302-'Datos de Indicador'!V271)/(R$302-R$301)*10)),1))</f>
        <v>1.4</v>
      </c>
      <c r="S268" s="189">
        <f t="shared" si="37"/>
        <v>1.8</v>
      </c>
      <c r="T268" s="188">
        <f>IF('Datos de Indicador'!W271="No dato","x",ROUND(IF('Datos de Indicador'!W271&gt;T$302,10,IF('Datos de Indicador'!W271&lt;$T$301,0,10-(T$302-'Datos de Indicador'!W271)/(T$302-T$301)*10)),1))</f>
        <v>4.9000000000000004</v>
      </c>
      <c r="U268" s="188">
        <f>IF('Datos de Indicador'!X271="No dato","x",ROUND(IF('Datos de Indicador'!X271&gt;U$302,10,IF('Datos de Indicador'!X271&lt;$U$301,0,10-(U$302-'Datos de Indicador'!X271)/(U$302-U$301)*10)),1))</f>
        <v>10</v>
      </c>
      <c r="V268" s="188">
        <f>IF('Datos de Indicador'!Y271="No dato","x",ROUND(IF('Datos de Indicador'!Y271&gt;V$302,10,IF('Datos de Indicador'!Y271&lt;$V$301,0,10-(V$302-'Datos de Indicador'!Y271)/(V$302-V$301)*10)),1))</f>
        <v>0.6</v>
      </c>
      <c r="W268" s="188">
        <f>IF('Datos de Indicador'!Z271="No dato","x",ROUND(IF('Datos de Indicador'!Z271&gt;W$302,10,IF('Datos de Indicador'!Z271&lt;$W$301,0,(W$302-'Datos de Indicador'!Z271)/(W$302-W$301)*10)),1))</f>
        <v>10</v>
      </c>
      <c r="X268" s="317">
        <f>IF('Datos de Indicador'!AA271="No dato","x",ROUND(IF('Datos de Indicador'!AA271&gt;X$302,10,IF('Datos de Indicador'!AA271&lt;$X$301,0,10-(X$302-'Datos de Indicador'!AA271)/(X$302-X$301)*10)),1))</f>
        <v>3.4</v>
      </c>
      <c r="Y268" s="296">
        <f t="shared" si="39"/>
        <v>5.8</v>
      </c>
      <c r="Z268" s="192">
        <f t="shared" si="38"/>
        <v>4.0999999999999996</v>
      </c>
      <c r="AB268" s="250"/>
      <c r="AC268" s="95"/>
      <c r="AD268" s="95"/>
    </row>
    <row r="269" spans="1:30">
      <c r="A269" s="48" t="s">
        <v>316</v>
      </c>
      <c r="B269" s="46" t="s">
        <v>333</v>
      </c>
      <c r="C269" s="160">
        <v>1617</v>
      </c>
      <c r="D269" s="188">
        <f>IF('Datos de Indicador'!O272="No dato","x",ROUND(IF('Datos de Indicador'!O272&gt;D$302,0,IF('Datos de Indicador'!O272&lt;$D$301,10,(D$302-'Datos de Indicador'!O272)/(D$302-D$301)*10)),1))</f>
        <v>6.9</v>
      </c>
      <c r="E269" s="188">
        <f>IF('Datos de Indicador'!P272="No dato","x",ROUND(IF('Datos de Indicador'!P272&gt;E$302,10,IF('Datos de Indicador'!P272&lt;$E$301,0,10-(E$302-'Datos de Indicador'!P272)/(E$302-E$301)*10)),1))</f>
        <v>6.3</v>
      </c>
      <c r="F269" s="189">
        <f t="shared" si="32"/>
        <v>6.6</v>
      </c>
      <c r="G269" s="188">
        <f>IF('Datos de Indicador'!Q272="No dato","x",ROUND(IF('Datos de Indicador'!Q272&gt;G$302,0,IF('Datos de Indicador'!Q272&lt;$G$301,10,(G$302-'Datos de Indicador'!Q272)/(G$302-G$301)*10)),1))</f>
        <v>6.2</v>
      </c>
      <c r="H269" s="188">
        <f>IF('Datos de Indicador'!R272="No dato","x",ROUND(IF('Datos de Indicador'!R272&gt;H$302,10,IF('Datos de Indicador'!R272&lt;$E$301,0,10-(H$302-'Datos de Indicador'!R272)/(H$302-H$301)*10)),1))</f>
        <v>7.5</v>
      </c>
      <c r="I269" s="188">
        <f>IF('Datos de Indicador'!S272="No dato","x",ROUND(IF('Datos de Indicador'!S272&gt;I$302,10,IF('Datos de Indicador'!S272&lt;$I$301,0,10-(I$302-'Datos de Indicador'!S272)/(I$302-I$301)*10)),1))</f>
        <v>7.4</v>
      </c>
      <c r="J269" s="189">
        <f t="shared" si="33"/>
        <v>7</v>
      </c>
      <c r="K269" s="188">
        <f>IF('Datos de Indicador'!T272="No dato","x",ROUND(IF('Datos de Indicador'!T272&gt;K$302,10,IF('Datos de Indicador'!T272&lt;$K$301,0,10-(K$302-'Datos de Indicador'!T272)/(K$302-K$301)*10)),1))</f>
        <v>4.7</v>
      </c>
      <c r="L269" s="188">
        <f>IF('Datos de Indicador'!U272="No dato","x",ROUND(IF('Datos de Indicador'!U272&gt;L$302,10,IF('Datos de Indicador'!U272&lt;$L$301,0,10-(L$302-'Datos de Indicador'!U272)/(L$302-L$301)*10)),1))</f>
        <v>7.6</v>
      </c>
      <c r="M269" s="189">
        <f t="shared" si="34"/>
        <v>6.4</v>
      </c>
      <c r="N269" s="189">
        <f>'Datos de Indicador'!AG272</f>
        <v>10</v>
      </c>
      <c r="O269" s="190">
        <f t="shared" si="35"/>
        <v>7.5</v>
      </c>
      <c r="P269" s="191">
        <f>IF('Datos de Indicador'!V272="No dato","x",IF('Datos de Indicador'!AY272="No dato","x", 'Datos de Indicador'!V272/'Datos de Indicador'!AY272))</f>
        <v>2.4771197337569019E-3</v>
      </c>
      <c r="Q269" s="188">
        <f t="shared" si="36"/>
        <v>1.7</v>
      </c>
      <c r="R269" s="264">
        <f>IF('Datos de Indicador'!V272="No dato","x",ROUND(IF('Datos de Indicador'!V272&gt;R$302,10,IF('Datos de Indicador'!V272&lt;$R$301,0,10-(R$302-'Datos de Indicador'!V272)/(R$302-R$301)*10)),1))</f>
        <v>3.3</v>
      </c>
      <c r="S269" s="189">
        <f t="shared" si="37"/>
        <v>2.5</v>
      </c>
      <c r="T269" s="188">
        <f>IF('Datos de Indicador'!W272="No dato","x",ROUND(IF('Datos de Indicador'!W272&gt;T$302,10,IF('Datos de Indicador'!W272&lt;$T$301,0,10-(T$302-'Datos de Indicador'!W272)/(T$302-T$301)*10)),1))</f>
        <v>3.3</v>
      </c>
      <c r="U269" s="188">
        <f>IF('Datos de Indicador'!X272="No dato","x",ROUND(IF('Datos de Indicador'!X272&gt;U$302,10,IF('Datos de Indicador'!X272&lt;$U$301,0,10-(U$302-'Datos de Indicador'!X272)/(U$302-U$301)*10)),1))</f>
        <v>10</v>
      </c>
      <c r="V269" s="188">
        <f>IF('Datos de Indicador'!Y272="No dato","x",ROUND(IF('Datos de Indicador'!Y272&gt;V$302,10,IF('Datos de Indicador'!Y272&lt;$V$301,0,10-(V$302-'Datos de Indicador'!Y272)/(V$302-V$301)*10)),1))</f>
        <v>0.7</v>
      </c>
      <c r="W269" s="188">
        <f>IF('Datos de Indicador'!Z272="No dato","x",ROUND(IF('Datos de Indicador'!Z272&gt;W$302,10,IF('Datos de Indicador'!Z272&lt;$W$301,0,(W$302-'Datos de Indicador'!Z272)/(W$302-W$301)*10)),1))</f>
        <v>2.5</v>
      </c>
      <c r="X269" s="317">
        <f>IF('Datos de Indicador'!AA272="No dato","x",ROUND(IF('Datos de Indicador'!AA272&gt;X$302,10,IF('Datos de Indicador'!AA272&lt;$X$301,0,10-(X$302-'Datos de Indicador'!AA272)/(X$302-X$301)*10)),1))</f>
        <v>0.6</v>
      </c>
      <c r="Y269" s="296">
        <f t="shared" si="39"/>
        <v>3.4</v>
      </c>
      <c r="Z269" s="192">
        <f t="shared" si="38"/>
        <v>3</v>
      </c>
      <c r="AB269" s="250"/>
      <c r="AC269" s="95"/>
      <c r="AD269" s="95"/>
    </row>
    <row r="270" spans="1:30">
      <c r="A270" s="48" t="s">
        <v>316</v>
      </c>
      <c r="B270" s="46" t="s">
        <v>334</v>
      </c>
      <c r="C270" s="160">
        <v>1618</v>
      </c>
      <c r="D270" s="188">
        <f>IF('Datos de Indicador'!O273="No dato","x",ROUND(IF('Datos de Indicador'!O273&gt;D$302,0,IF('Datos de Indicador'!O273&lt;$D$301,10,(D$302-'Datos de Indicador'!O273)/(D$302-D$301)*10)),1))</f>
        <v>6.8</v>
      </c>
      <c r="E270" s="188">
        <f>IF('Datos de Indicador'!P273="No dato","x",ROUND(IF('Datos de Indicador'!P273&gt;E$302,10,IF('Datos de Indicador'!P273&lt;$E$301,0,10-(E$302-'Datos de Indicador'!P273)/(E$302-E$301)*10)),1))</f>
        <v>7.7</v>
      </c>
      <c r="F270" s="189">
        <f t="shared" si="32"/>
        <v>7.3</v>
      </c>
      <c r="G270" s="188">
        <f>IF('Datos de Indicador'!Q273="No dato","x",ROUND(IF('Datos de Indicador'!Q273&gt;G$302,0,IF('Datos de Indicador'!Q273&lt;$G$301,10,(G$302-'Datos de Indicador'!Q273)/(G$302-G$301)*10)),1))</f>
        <v>7</v>
      </c>
      <c r="H270" s="188">
        <f>IF('Datos de Indicador'!R273="No dato","x",ROUND(IF('Datos de Indicador'!R273&gt;H$302,10,IF('Datos de Indicador'!R273&lt;$E$301,0,10-(H$302-'Datos de Indicador'!R273)/(H$302-H$301)*10)),1))</f>
        <v>6.9</v>
      </c>
      <c r="I270" s="188" t="str">
        <f>IF('Datos de Indicador'!S273="No dato","x",ROUND(IF('Datos de Indicador'!S273&gt;I$302,10,IF('Datos de Indicador'!S273&lt;$I$301,0,10-(I$302-'Datos de Indicador'!S273)/(I$302-I$301)*10)),1))</f>
        <v>x</v>
      </c>
      <c r="J270" s="189">
        <f t="shared" si="33"/>
        <v>7</v>
      </c>
      <c r="K270" s="188">
        <f>IF('Datos de Indicador'!T273="No dato","x",ROUND(IF('Datos de Indicador'!T273&gt;K$302,10,IF('Datos de Indicador'!T273&lt;$K$301,0,10-(K$302-'Datos de Indicador'!T273)/(K$302-K$301)*10)),1))</f>
        <v>6.7</v>
      </c>
      <c r="L270" s="188">
        <f>IF('Datos de Indicador'!U273="No dato","x",ROUND(IF('Datos de Indicador'!U273&gt;L$302,10,IF('Datos de Indicador'!U273&lt;$L$301,0,10-(L$302-'Datos de Indicador'!U273)/(L$302-L$301)*10)),1))</f>
        <v>7.4</v>
      </c>
      <c r="M270" s="189">
        <f t="shared" si="34"/>
        <v>7.1</v>
      </c>
      <c r="N270" s="189">
        <f>'Datos de Indicador'!AG273</f>
        <v>10</v>
      </c>
      <c r="O270" s="190">
        <f t="shared" si="35"/>
        <v>7.9</v>
      </c>
      <c r="P270" s="191">
        <f>IF('Datos de Indicador'!V273="No dato","x",IF('Datos de Indicador'!AY273="No dato","x", 'Datos de Indicador'!V273/'Datos de Indicador'!AY273))</f>
        <v>3.4672759037763741E-2</v>
      </c>
      <c r="Q270" s="188">
        <f t="shared" si="36"/>
        <v>10</v>
      </c>
      <c r="R270" s="264">
        <f>IF('Datos de Indicador'!V273="No dato","x",ROUND(IF('Datos de Indicador'!V273&gt;R$302,10,IF('Datos de Indicador'!V273&lt;$R$301,0,10-(R$302-'Datos de Indicador'!V273)/(R$302-R$301)*10)),1))</f>
        <v>6.4</v>
      </c>
      <c r="S270" s="189">
        <f t="shared" si="37"/>
        <v>8.8000000000000007</v>
      </c>
      <c r="T270" s="188">
        <f>IF('Datos de Indicador'!W273="No dato","x",ROUND(IF('Datos de Indicador'!W273&gt;T$302,10,IF('Datos de Indicador'!W273&lt;$T$301,0,10-(T$302-'Datos de Indicador'!W273)/(T$302-T$301)*10)),1))</f>
        <v>6.7</v>
      </c>
      <c r="U270" s="188">
        <f>IF('Datos de Indicador'!X273="No dato","x",ROUND(IF('Datos de Indicador'!X273&gt;U$302,10,IF('Datos de Indicador'!X273&lt;$U$301,0,10-(U$302-'Datos de Indicador'!X273)/(U$302-U$301)*10)),1))</f>
        <v>10</v>
      </c>
      <c r="V270" s="188">
        <f>IF('Datos de Indicador'!Y273="No dato","x",ROUND(IF('Datos de Indicador'!Y273&gt;V$302,10,IF('Datos de Indicador'!Y273&lt;$V$301,0,10-(V$302-'Datos de Indicador'!Y273)/(V$302-V$301)*10)),1))</f>
        <v>5.8</v>
      </c>
      <c r="W270" s="188">
        <f>IF('Datos de Indicador'!Z273="No dato","x",ROUND(IF('Datos de Indicador'!Z273&gt;W$302,10,IF('Datos de Indicador'!Z273&lt;$W$301,0,(W$302-'Datos de Indicador'!Z273)/(W$302-W$301)*10)),1))</f>
        <v>7.5</v>
      </c>
      <c r="X270" s="317">
        <f>IF('Datos de Indicador'!AA273="No dato","x",ROUND(IF('Datos de Indicador'!AA273&gt;X$302,10,IF('Datos de Indicador'!AA273&lt;$X$301,0,10-(X$302-'Datos de Indicador'!AA273)/(X$302-X$301)*10)),1))</f>
        <v>10</v>
      </c>
      <c r="Y270" s="296">
        <f t="shared" si="39"/>
        <v>8</v>
      </c>
      <c r="Z270" s="192">
        <f t="shared" si="38"/>
        <v>8.4</v>
      </c>
      <c r="AB270" s="250"/>
      <c r="AC270" s="95"/>
      <c r="AD270" s="95"/>
    </row>
    <row r="271" spans="1:30">
      <c r="A271" s="48" t="s">
        <v>316</v>
      </c>
      <c r="B271" s="46" t="s">
        <v>335</v>
      </c>
      <c r="C271" s="160">
        <v>1619</v>
      </c>
      <c r="D271" s="188">
        <f>IF('Datos de Indicador'!O274="No dato","x",ROUND(IF('Datos de Indicador'!O274&gt;D$302,0,IF('Datos de Indicador'!O274&lt;$D$301,10,(D$302-'Datos de Indicador'!O274)/(D$302-D$301)*10)),1))</f>
        <v>7.1</v>
      </c>
      <c r="E271" s="188">
        <f>IF('Datos de Indicador'!P274="No dato","x",ROUND(IF('Datos de Indicador'!P274&gt;E$302,10,IF('Datos de Indicador'!P274&lt;$E$301,0,10-(E$302-'Datos de Indicador'!P274)/(E$302-E$301)*10)),1))</f>
        <v>5.9</v>
      </c>
      <c r="F271" s="189">
        <f t="shared" si="32"/>
        <v>6.5</v>
      </c>
      <c r="G271" s="188">
        <f>IF('Datos de Indicador'!Q274="No dato","x",ROUND(IF('Datos de Indicador'!Q274&gt;G$302,0,IF('Datos de Indicador'!Q274&lt;$G$301,10,(G$302-'Datos de Indicador'!Q274)/(G$302-G$301)*10)),1))</f>
        <v>7.3</v>
      </c>
      <c r="H271" s="188">
        <f>IF('Datos de Indicador'!R274="No dato","x",ROUND(IF('Datos de Indicador'!R274&gt;H$302,10,IF('Datos de Indicador'!R274&lt;$E$301,0,10-(H$302-'Datos de Indicador'!R274)/(H$302-H$301)*10)),1))</f>
        <v>6.3</v>
      </c>
      <c r="I271" s="188">
        <f>IF('Datos de Indicador'!S274="No dato","x",ROUND(IF('Datos de Indicador'!S274&gt;I$302,10,IF('Datos de Indicador'!S274&lt;$I$301,0,10-(I$302-'Datos de Indicador'!S274)/(I$302-I$301)*10)),1))</f>
        <v>7.2</v>
      </c>
      <c r="J271" s="189">
        <f t="shared" si="33"/>
        <v>6.9</v>
      </c>
      <c r="K271" s="188">
        <f>IF('Datos de Indicador'!T274="No dato","x",ROUND(IF('Datos de Indicador'!T274&gt;K$302,10,IF('Datos de Indicador'!T274&lt;$K$301,0,10-(K$302-'Datos de Indicador'!T274)/(K$302-K$301)*10)),1))</f>
        <v>3.5</v>
      </c>
      <c r="L271" s="188">
        <f>IF('Datos de Indicador'!U274="No dato","x",ROUND(IF('Datos de Indicador'!U274&gt;L$302,10,IF('Datos de Indicador'!U274&lt;$L$301,0,10-(L$302-'Datos de Indicador'!U274)/(L$302-L$301)*10)),1))</f>
        <v>7.7</v>
      </c>
      <c r="M271" s="189">
        <f t="shared" si="34"/>
        <v>6</v>
      </c>
      <c r="N271" s="189">
        <f>'Datos de Indicador'!AG274</f>
        <v>6</v>
      </c>
      <c r="O271" s="190">
        <f t="shared" si="35"/>
        <v>6.4</v>
      </c>
      <c r="P271" s="191">
        <f>IF('Datos de Indicador'!V274="No dato","x",IF('Datos de Indicador'!AY274="No dato","x", 'Datos de Indicador'!V274/'Datos de Indicador'!AY274))</f>
        <v>1.1419080244991177E-3</v>
      </c>
      <c r="Q271" s="188">
        <f t="shared" si="36"/>
        <v>0.8</v>
      </c>
      <c r="R271" s="264">
        <f>IF('Datos de Indicador'!V274="No dato","x",ROUND(IF('Datos de Indicador'!V274&gt;R$302,10,IF('Datos de Indicador'!V274&lt;$R$301,0,10-(R$302-'Datos de Indicador'!V274)/(R$302-R$301)*10)),1))</f>
        <v>0.5</v>
      </c>
      <c r="S271" s="189">
        <f t="shared" si="37"/>
        <v>0.7</v>
      </c>
      <c r="T271" s="188">
        <f>IF('Datos de Indicador'!W274="No dato","x",ROUND(IF('Datos de Indicador'!W274&gt;T$302,10,IF('Datos de Indicador'!W274&lt;$T$301,0,10-(T$302-'Datos de Indicador'!W274)/(T$302-T$301)*10)),1))</f>
        <v>8.1999999999999993</v>
      </c>
      <c r="U271" s="188">
        <f>IF('Datos de Indicador'!X274="No dato","x",ROUND(IF('Datos de Indicador'!X274&gt;U$302,10,IF('Datos de Indicador'!X274&lt;$U$301,0,10-(U$302-'Datos de Indicador'!X274)/(U$302-U$301)*10)),1))</f>
        <v>10</v>
      </c>
      <c r="V271" s="188">
        <f>IF('Datos de Indicador'!Y274="No dato","x",ROUND(IF('Datos de Indicador'!Y274&gt;V$302,10,IF('Datos de Indicador'!Y274&lt;$V$301,0,10-(V$302-'Datos de Indicador'!Y274)/(V$302-V$301)*10)),1))</f>
        <v>0.9</v>
      </c>
      <c r="W271" s="188">
        <f>IF('Datos de Indicador'!Z274="No dato","x",ROUND(IF('Datos de Indicador'!Z274&gt;W$302,10,IF('Datos de Indicador'!Z274&lt;$W$301,0,(W$302-'Datos de Indicador'!Z274)/(W$302-W$301)*10)),1))</f>
        <v>5</v>
      </c>
      <c r="X271" s="317">
        <f>IF('Datos de Indicador'!AA274="No dato","x",ROUND(IF('Datos de Indicador'!AA274&gt;X$302,10,IF('Datos de Indicador'!AA274&lt;$X$301,0,10-(X$302-'Datos de Indicador'!AA274)/(X$302-X$301)*10)),1))</f>
        <v>3.5</v>
      </c>
      <c r="Y271" s="296">
        <f t="shared" si="39"/>
        <v>5.5</v>
      </c>
      <c r="Z271" s="192">
        <f t="shared" si="38"/>
        <v>3.5</v>
      </c>
      <c r="AB271" s="250"/>
      <c r="AC271" s="95"/>
      <c r="AD271" s="95"/>
    </row>
    <row r="272" spans="1:30">
      <c r="A272" s="48" t="s">
        <v>316</v>
      </c>
      <c r="B272" s="46" t="s">
        <v>157</v>
      </c>
      <c r="C272" s="160">
        <v>1620</v>
      </c>
      <c r="D272" s="188">
        <f>IF('Datos de Indicador'!O275="No dato","x",ROUND(IF('Datos de Indicador'!O275&gt;D$302,0,IF('Datos de Indicador'!O275&lt;$D$301,10,(D$302-'Datos de Indicador'!O275)/(D$302-D$301)*10)),1))</f>
        <v>8.1999999999999993</v>
      </c>
      <c r="E272" s="188">
        <f>IF('Datos de Indicador'!P275="No dato","x",ROUND(IF('Datos de Indicador'!P275&gt;E$302,10,IF('Datos de Indicador'!P275&lt;$E$301,0,10-(E$302-'Datos de Indicador'!P275)/(E$302-E$301)*10)),1))</f>
        <v>7.8</v>
      </c>
      <c r="F272" s="189">
        <f t="shared" si="32"/>
        <v>8</v>
      </c>
      <c r="G272" s="188">
        <f>IF('Datos de Indicador'!Q275="No dato","x",ROUND(IF('Datos de Indicador'!Q275&gt;G$302,0,IF('Datos de Indicador'!Q275&lt;$G$301,10,(G$302-'Datos de Indicador'!Q275)/(G$302-G$301)*10)),1))</f>
        <v>8.1999999999999993</v>
      </c>
      <c r="H272" s="188">
        <f>IF('Datos de Indicador'!R275="No dato","x",ROUND(IF('Datos de Indicador'!R275&gt;H$302,10,IF('Datos de Indicador'!R275&lt;$E$301,0,10-(H$302-'Datos de Indicador'!R275)/(H$302-H$301)*10)),1))</f>
        <v>6.9</v>
      </c>
      <c r="I272" s="188">
        <f>IF('Datos de Indicador'!S275="No dato","x",ROUND(IF('Datos de Indicador'!S275&gt;I$302,10,IF('Datos de Indicador'!S275&lt;$I$301,0,10-(I$302-'Datos de Indicador'!S275)/(I$302-I$301)*10)),1))</f>
        <v>7.7</v>
      </c>
      <c r="J272" s="189">
        <f t="shared" si="33"/>
        <v>7.6</v>
      </c>
      <c r="K272" s="188">
        <f>IF('Datos de Indicador'!T275="No dato","x",ROUND(IF('Datos de Indicador'!T275&gt;K$302,10,IF('Datos de Indicador'!T275&lt;$K$301,0,10-(K$302-'Datos de Indicador'!T275)/(K$302-K$301)*10)),1))</f>
        <v>5.2</v>
      </c>
      <c r="L272" s="188">
        <f>IF('Datos de Indicador'!U275="No dato","x",ROUND(IF('Datos de Indicador'!U275&gt;L$302,10,IF('Datos de Indicador'!U275&lt;$L$301,0,10-(L$302-'Datos de Indicador'!U275)/(L$302-L$301)*10)),1))</f>
        <v>7.8</v>
      </c>
      <c r="M272" s="189">
        <f t="shared" si="34"/>
        <v>6.7</v>
      </c>
      <c r="N272" s="189">
        <f>'Datos de Indicador'!AG275</f>
        <v>6</v>
      </c>
      <c r="O272" s="190">
        <f t="shared" si="35"/>
        <v>7.1</v>
      </c>
      <c r="P272" s="191">
        <f>IF('Datos de Indicador'!V275="No dato","x",IF('Datos de Indicador'!AY275="No dato","x", 'Datos de Indicador'!V275/'Datos de Indicador'!AY275))</f>
        <v>4.7537250828905845E-3</v>
      </c>
      <c r="Q272" s="188">
        <f t="shared" si="36"/>
        <v>3.2</v>
      </c>
      <c r="R272" s="264">
        <f>IF('Datos de Indicador'!V275="No dato","x",ROUND(IF('Datos de Indicador'!V275&gt;R$302,10,IF('Datos de Indicador'!V275&lt;$R$301,0,10-(R$302-'Datos de Indicador'!V275)/(R$302-R$301)*10)),1))</f>
        <v>3</v>
      </c>
      <c r="S272" s="189">
        <f t="shared" si="37"/>
        <v>3.1</v>
      </c>
      <c r="T272" s="188">
        <f>IF('Datos de Indicador'!W275="No dato","x",ROUND(IF('Datos de Indicador'!W275&gt;T$302,10,IF('Datos de Indicador'!W275&lt;$T$301,0,10-(T$302-'Datos de Indicador'!W275)/(T$302-T$301)*10)),1))</f>
        <v>3.3</v>
      </c>
      <c r="U272" s="188">
        <f>IF('Datos de Indicador'!X275="No dato","x",ROUND(IF('Datos de Indicador'!X275&gt;U$302,10,IF('Datos de Indicador'!X275&lt;$U$301,0,10-(U$302-'Datos de Indicador'!X275)/(U$302-U$301)*10)),1))</f>
        <v>10</v>
      </c>
      <c r="V272" s="188">
        <f>IF('Datos de Indicador'!Y275="No dato","x",ROUND(IF('Datos de Indicador'!Y275&gt;V$302,10,IF('Datos de Indicador'!Y275&lt;$V$301,0,10-(V$302-'Datos de Indicador'!Y275)/(V$302-V$301)*10)),1))</f>
        <v>4.5</v>
      </c>
      <c r="W272" s="188">
        <f>IF('Datos de Indicador'!Z275="No dato","x",ROUND(IF('Datos de Indicador'!Z275&gt;W$302,10,IF('Datos de Indicador'!Z275&lt;$W$301,0,(W$302-'Datos de Indicador'!Z275)/(W$302-W$301)*10)),1))</f>
        <v>10</v>
      </c>
      <c r="X272" s="317">
        <f>IF('Datos de Indicador'!AA275="No dato","x",ROUND(IF('Datos de Indicador'!AA275&gt;X$302,10,IF('Datos de Indicador'!AA275&lt;$X$301,0,10-(X$302-'Datos de Indicador'!AA275)/(X$302-X$301)*10)),1))</f>
        <v>10</v>
      </c>
      <c r="Y272" s="296">
        <f t="shared" si="39"/>
        <v>7.6</v>
      </c>
      <c r="Z272" s="192">
        <f t="shared" si="38"/>
        <v>5.8</v>
      </c>
      <c r="AB272" s="250"/>
      <c r="AC272" s="95"/>
      <c r="AD272" s="95"/>
    </row>
    <row r="273" spans="1:30">
      <c r="A273" s="48" t="s">
        <v>316</v>
      </c>
      <c r="B273" s="46" t="s">
        <v>291</v>
      </c>
      <c r="C273" s="160">
        <v>1621</v>
      </c>
      <c r="D273" s="188">
        <f>IF('Datos de Indicador'!O276="No dato","x",ROUND(IF('Datos de Indicador'!O276&gt;D$302,0,IF('Datos de Indicador'!O276&lt;$D$301,10,(D$302-'Datos de Indicador'!O276)/(D$302-D$301)*10)),1))</f>
        <v>7.1</v>
      </c>
      <c r="E273" s="188">
        <f>IF('Datos de Indicador'!P276="No dato","x",ROUND(IF('Datos de Indicador'!P276&gt;E$302,10,IF('Datos de Indicador'!P276&lt;$E$301,0,10-(E$302-'Datos de Indicador'!P276)/(E$302-E$301)*10)),1))</f>
        <v>6.9</v>
      </c>
      <c r="F273" s="189">
        <f t="shared" si="32"/>
        <v>7</v>
      </c>
      <c r="G273" s="188">
        <f>IF('Datos de Indicador'!Q276="No dato","x",ROUND(IF('Datos de Indicador'!Q276&gt;G$302,0,IF('Datos de Indicador'!Q276&lt;$G$301,10,(G$302-'Datos de Indicador'!Q276)/(G$302-G$301)*10)),1))</f>
        <v>6.8</v>
      </c>
      <c r="H273" s="188">
        <f>IF('Datos de Indicador'!R276="No dato","x",ROUND(IF('Datos de Indicador'!R276&gt;H$302,10,IF('Datos de Indicador'!R276&lt;$E$301,0,10-(H$302-'Datos de Indicador'!R276)/(H$302-H$301)*10)),1))</f>
        <v>7.4</v>
      </c>
      <c r="I273" s="188">
        <f>IF('Datos de Indicador'!S276="No dato","x",ROUND(IF('Datos de Indicador'!S276&gt;I$302,10,IF('Datos de Indicador'!S276&lt;$I$301,0,10-(I$302-'Datos de Indicador'!S276)/(I$302-I$301)*10)),1))</f>
        <v>7.9</v>
      </c>
      <c r="J273" s="189">
        <f t="shared" si="33"/>
        <v>7.4</v>
      </c>
      <c r="K273" s="188">
        <f>IF('Datos de Indicador'!T276="No dato","x",ROUND(IF('Datos de Indicador'!T276&gt;K$302,10,IF('Datos de Indicador'!T276&lt;$K$301,0,10-(K$302-'Datos de Indicador'!T276)/(K$302-K$301)*10)),1))</f>
        <v>4.7</v>
      </c>
      <c r="L273" s="188">
        <f>IF('Datos de Indicador'!U276="No dato","x",ROUND(IF('Datos de Indicador'!U276&gt;L$302,10,IF('Datos de Indicador'!U276&lt;$L$301,0,10-(L$302-'Datos de Indicador'!U276)/(L$302-L$301)*10)),1))</f>
        <v>8.1</v>
      </c>
      <c r="M273" s="189">
        <f t="shared" si="34"/>
        <v>6.7</v>
      </c>
      <c r="N273" s="189">
        <f>'Datos de Indicador'!AG276</f>
        <v>10</v>
      </c>
      <c r="O273" s="190">
        <f t="shared" si="35"/>
        <v>7.8</v>
      </c>
      <c r="P273" s="191">
        <f>IF('Datos de Indicador'!V276="No dato","x",IF('Datos de Indicador'!AY276="No dato","x", 'Datos de Indicador'!V276/'Datos de Indicador'!AY276))</f>
        <v>5.5382264943662869E-3</v>
      </c>
      <c r="Q273" s="188">
        <f t="shared" si="36"/>
        <v>3.7</v>
      </c>
      <c r="R273" s="264">
        <f>IF('Datos de Indicador'!V276="No dato","x",ROUND(IF('Datos de Indicador'!V276&gt;R$302,10,IF('Datos de Indicador'!V276&lt;$R$301,0,10-(R$302-'Datos de Indicador'!V276)/(R$302-R$301)*10)),1))</f>
        <v>2.2000000000000002</v>
      </c>
      <c r="S273" s="189">
        <f t="shared" si="37"/>
        <v>3</v>
      </c>
      <c r="T273" s="188">
        <f>IF('Datos de Indicador'!W276="No dato","x",ROUND(IF('Datos de Indicador'!W276&gt;T$302,10,IF('Datos de Indicador'!W276&lt;$T$301,0,10-(T$302-'Datos de Indicador'!W276)/(T$302-T$301)*10)),1))</f>
        <v>3.1</v>
      </c>
      <c r="U273" s="188">
        <f>IF('Datos de Indicador'!X276="No dato","x",ROUND(IF('Datos de Indicador'!X276&gt;U$302,10,IF('Datos de Indicador'!X276&lt;$U$301,0,10-(U$302-'Datos de Indicador'!X276)/(U$302-U$301)*10)),1))</f>
        <v>10</v>
      </c>
      <c r="V273" s="188">
        <f>IF('Datos de Indicador'!Y276="No dato","x",ROUND(IF('Datos de Indicador'!Y276&gt;V$302,10,IF('Datos de Indicador'!Y276&lt;$V$301,0,10-(V$302-'Datos de Indicador'!Y276)/(V$302-V$301)*10)),1))</f>
        <v>10</v>
      </c>
      <c r="W273" s="188">
        <f>IF('Datos de Indicador'!Z276="No dato","x",ROUND(IF('Datos de Indicador'!Z276&gt;W$302,10,IF('Datos de Indicador'!Z276&lt;$W$301,0,(W$302-'Datos de Indicador'!Z276)/(W$302-W$301)*10)),1))</f>
        <v>5</v>
      </c>
      <c r="X273" s="317">
        <f>IF('Datos de Indicador'!AA276="No dato","x",ROUND(IF('Datos de Indicador'!AA276&gt;X$302,10,IF('Datos de Indicador'!AA276&lt;$X$301,0,10-(X$302-'Datos de Indicador'!AA276)/(X$302-X$301)*10)),1))</f>
        <v>10</v>
      </c>
      <c r="Y273" s="296">
        <f t="shared" si="39"/>
        <v>7.6</v>
      </c>
      <c r="Z273" s="192">
        <f t="shared" si="38"/>
        <v>5.8</v>
      </c>
      <c r="AB273" s="250"/>
      <c r="AC273" s="95"/>
      <c r="AD273" s="95"/>
    </row>
    <row r="274" spans="1:30">
      <c r="A274" s="48" t="s">
        <v>316</v>
      </c>
      <c r="B274" s="46" t="s">
        <v>178</v>
      </c>
      <c r="C274" s="160">
        <v>1622</v>
      </c>
      <c r="D274" s="188">
        <f>IF('Datos de Indicador'!O277="No dato","x",ROUND(IF('Datos de Indicador'!O277&gt;D$302,0,IF('Datos de Indicador'!O277&lt;$D$301,10,(D$302-'Datos de Indicador'!O277)/(D$302-D$301)*10)),1))</f>
        <v>7.1</v>
      </c>
      <c r="E274" s="188">
        <f>IF('Datos de Indicador'!P277="No dato","x",ROUND(IF('Datos de Indicador'!P277&gt;E$302,10,IF('Datos de Indicador'!P277&lt;$E$301,0,10-(E$302-'Datos de Indicador'!P277)/(E$302-E$301)*10)),1))</f>
        <v>7.2</v>
      </c>
      <c r="F274" s="189">
        <f t="shared" si="32"/>
        <v>7.2</v>
      </c>
      <c r="G274" s="188">
        <f>IF('Datos de Indicador'!Q277="No dato","x",ROUND(IF('Datos de Indicador'!Q277&gt;G$302,0,IF('Datos de Indicador'!Q277&lt;$G$301,10,(G$302-'Datos de Indicador'!Q277)/(G$302-G$301)*10)),1))</f>
        <v>7.3</v>
      </c>
      <c r="H274" s="188">
        <f>IF('Datos de Indicador'!R277="No dato","x",ROUND(IF('Datos de Indicador'!R277&gt;H$302,10,IF('Datos de Indicador'!R277&lt;$E$301,0,10-(H$302-'Datos de Indicador'!R277)/(H$302-H$301)*10)),1))</f>
        <v>7.3</v>
      </c>
      <c r="I274" s="188">
        <f>IF('Datos de Indicador'!S277="No dato","x",ROUND(IF('Datos de Indicador'!S277&gt;I$302,10,IF('Datos de Indicador'!S277&lt;$I$301,0,10-(I$302-'Datos de Indicador'!S277)/(I$302-I$301)*10)),1))</f>
        <v>9.4</v>
      </c>
      <c r="J274" s="189">
        <f t="shared" si="33"/>
        <v>8</v>
      </c>
      <c r="K274" s="188">
        <f>IF('Datos de Indicador'!T277="No dato","x",ROUND(IF('Datos de Indicador'!T277&gt;K$302,10,IF('Datos de Indicador'!T277&lt;$K$301,0,10-(K$302-'Datos de Indicador'!T277)/(K$302-K$301)*10)),1))</f>
        <v>4.5999999999999996</v>
      </c>
      <c r="L274" s="188">
        <f>IF('Datos de Indicador'!U277="No dato","x",ROUND(IF('Datos de Indicador'!U277&gt;L$302,10,IF('Datos de Indicador'!U277&lt;$L$301,0,10-(L$302-'Datos de Indicador'!U277)/(L$302-L$301)*10)),1))</f>
        <v>8</v>
      </c>
      <c r="M274" s="189">
        <f t="shared" si="34"/>
        <v>6.6</v>
      </c>
      <c r="N274" s="189">
        <f>'Datos de Indicador'!AG277</f>
        <v>10</v>
      </c>
      <c r="O274" s="190">
        <f t="shared" si="35"/>
        <v>8</v>
      </c>
      <c r="P274" s="191">
        <f>IF('Datos de Indicador'!V277="No dato","x",IF('Datos de Indicador'!AY277="No dato","x", 'Datos de Indicador'!V277/'Datos de Indicador'!AY277))</f>
        <v>4.4997353096876656E-3</v>
      </c>
      <c r="Q274" s="188">
        <f t="shared" si="36"/>
        <v>3</v>
      </c>
      <c r="R274" s="264">
        <f>IF('Datos de Indicador'!V277="No dato","x",ROUND(IF('Datos de Indicador'!V277&gt;R$302,10,IF('Datos de Indicador'!V277&lt;$R$301,0,10-(R$302-'Datos de Indicador'!V277)/(R$302-R$301)*10)),1))</f>
        <v>1.7</v>
      </c>
      <c r="S274" s="189">
        <f t="shared" si="37"/>
        <v>2.4</v>
      </c>
      <c r="T274" s="188">
        <f>IF('Datos de Indicador'!W277="No dato","x",ROUND(IF('Datos de Indicador'!W277&gt;T$302,10,IF('Datos de Indicador'!W277&lt;$T$301,0,10-(T$302-'Datos de Indicador'!W277)/(T$302-T$301)*10)),1))</f>
        <v>7</v>
      </c>
      <c r="U274" s="188">
        <f>IF('Datos de Indicador'!X277="No dato","x",ROUND(IF('Datos de Indicador'!X277&gt;U$302,10,IF('Datos de Indicador'!X277&lt;$U$301,0,10-(U$302-'Datos de Indicador'!X277)/(U$302-U$301)*10)),1))</f>
        <v>10</v>
      </c>
      <c r="V274" s="188">
        <f>IF('Datos de Indicador'!Y277="No dato","x",ROUND(IF('Datos de Indicador'!Y277&gt;V$302,10,IF('Datos de Indicador'!Y277&lt;$V$301,0,10-(V$302-'Datos de Indicador'!Y277)/(V$302-V$301)*10)),1))</f>
        <v>0.5</v>
      </c>
      <c r="W274" s="188">
        <f>IF('Datos de Indicador'!Z277="No dato","x",ROUND(IF('Datos de Indicador'!Z277&gt;W$302,10,IF('Datos de Indicador'!Z277&lt;$W$301,0,(W$302-'Datos de Indicador'!Z277)/(W$302-W$301)*10)),1))</f>
        <v>7.5</v>
      </c>
      <c r="X274" s="317">
        <f>IF('Datos de Indicador'!AA277="No dato","x",ROUND(IF('Datos de Indicador'!AA277&gt;X$302,10,IF('Datos de Indicador'!AA277&lt;$X$301,0,10-(X$302-'Datos de Indicador'!AA277)/(X$302-X$301)*10)),1))</f>
        <v>10</v>
      </c>
      <c r="Y274" s="296">
        <f t="shared" si="39"/>
        <v>7</v>
      </c>
      <c r="Z274" s="192">
        <f t="shared" si="38"/>
        <v>5.0999999999999996</v>
      </c>
      <c r="AB274" s="250"/>
      <c r="AC274" s="95"/>
      <c r="AD274" s="95"/>
    </row>
    <row r="275" spans="1:30">
      <c r="A275" s="48" t="s">
        <v>316</v>
      </c>
      <c r="B275" s="46" t="s">
        <v>336</v>
      </c>
      <c r="C275" s="160">
        <v>1623</v>
      </c>
      <c r="D275" s="188">
        <f>IF('Datos de Indicador'!O278="No dato","x",ROUND(IF('Datos de Indicador'!O278&gt;D$302,0,IF('Datos de Indicador'!O278&lt;$D$301,10,(D$302-'Datos de Indicador'!O278)/(D$302-D$301)*10)),1))</f>
        <v>6.8</v>
      </c>
      <c r="E275" s="188">
        <f>IF('Datos de Indicador'!P278="No dato","x",ROUND(IF('Datos de Indicador'!P278&gt;E$302,10,IF('Datos de Indicador'!P278&lt;$E$301,0,10-(E$302-'Datos de Indicador'!P278)/(E$302-E$301)*10)),1))</f>
        <v>6.2</v>
      </c>
      <c r="F275" s="189">
        <f t="shared" si="32"/>
        <v>6.5</v>
      </c>
      <c r="G275" s="188">
        <f>IF('Datos de Indicador'!Q278="No dato","x",ROUND(IF('Datos de Indicador'!Q278&gt;G$302,0,IF('Datos de Indicador'!Q278&lt;$G$301,10,(G$302-'Datos de Indicador'!Q278)/(G$302-G$301)*10)),1))</f>
        <v>7.7</v>
      </c>
      <c r="H275" s="188">
        <f>IF('Datos de Indicador'!R278="No dato","x",ROUND(IF('Datos de Indicador'!R278&gt;H$302,10,IF('Datos de Indicador'!R278&lt;$E$301,0,10-(H$302-'Datos de Indicador'!R278)/(H$302-H$301)*10)),1))</f>
        <v>7.5</v>
      </c>
      <c r="I275" s="188">
        <f>IF('Datos de Indicador'!S278="No dato","x",ROUND(IF('Datos de Indicador'!S278&gt;I$302,10,IF('Datos de Indicador'!S278&lt;$I$301,0,10-(I$302-'Datos de Indicador'!S278)/(I$302-I$301)*10)),1))</f>
        <v>9.4</v>
      </c>
      <c r="J275" s="189">
        <f t="shared" si="33"/>
        <v>8.1999999999999993</v>
      </c>
      <c r="K275" s="188">
        <f>IF('Datos de Indicador'!T278="No dato","x",ROUND(IF('Datos de Indicador'!T278&gt;K$302,10,IF('Datos de Indicador'!T278&lt;$K$301,0,10-(K$302-'Datos de Indicador'!T278)/(K$302-K$301)*10)),1))</f>
        <v>5.2</v>
      </c>
      <c r="L275" s="188">
        <f>IF('Datos de Indicador'!U278="No dato","x",ROUND(IF('Datos de Indicador'!U278&gt;L$302,10,IF('Datos de Indicador'!U278&lt;$L$301,0,10-(L$302-'Datos de Indicador'!U278)/(L$302-L$301)*10)),1))</f>
        <v>8</v>
      </c>
      <c r="M275" s="189">
        <f t="shared" si="34"/>
        <v>6.8</v>
      </c>
      <c r="N275" s="189">
        <f>'Datos de Indicador'!AG278</f>
        <v>10</v>
      </c>
      <c r="O275" s="190">
        <f t="shared" si="35"/>
        <v>7.9</v>
      </c>
      <c r="P275" s="191">
        <f>IF('Datos de Indicador'!V278="No dato","x",IF('Datos de Indicador'!AY278="No dato","x", 'Datos de Indicador'!V278/'Datos de Indicador'!AY278))</f>
        <v>3.3364226135310471E-3</v>
      </c>
      <c r="Q275" s="188">
        <f t="shared" si="36"/>
        <v>2.2000000000000002</v>
      </c>
      <c r="R275" s="264">
        <f>IF('Datos de Indicador'!V278="No dato","x",ROUND(IF('Datos de Indicador'!V278&gt;R$302,10,IF('Datos de Indicador'!V278&lt;$R$301,0,10-(R$302-'Datos de Indicador'!V278)/(R$302-R$301)*10)),1))</f>
        <v>0.9</v>
      </c>
      <c r="S275" s="189">
        <f t="shared" si="37"/>
        <v>1.6</v>
      </c>
      <c r="T275" s="188">
        <f>IF('Datos de Indicador'!W278="No dato","x",ROUND(IF('Datos de Indicador'!W278&gt;T$302,10,IF('Datos de Indicador'!W278&lt;$T$301,0,10-(T$302-'Datos de Indicador'!W278)/(T$302-T$301)*10)),1))</f>
        <v>5.4</v>
      </c>
      <c r="U275" s="188">
        <f>IF('Datos de Indicador'!X278="No dato","x",ROUND(IF('Datos de Indicador'!X278&gt;U$302,10,IF('Datos de Indicador'!X278&lt;$U$301,0,10-(U$302-'Datos de Indicador'!X278)/(U$302-U$301)*10)),1))</f>
        <v>10</v>
      </c>
      <c r="V275" s="188">
        <f>IF('Datos de Indicador'!Y278="No dato","x",ROUND(IF('Datos de Indicador'!Y278&gt;V$302,10,IF('Datos de Indicador'!Y278&lt;$V$301,0,10-(V$302-'Datos de Indicador'!Y278)/(V$302-V$301)*10)),1))</f>
        <v>0.5</v>
      </c>
      <c r="W275" s="188">
        <f>IF('Datos de Indicador'!Z278="No dato","x",ROUND(IF('Datos de Indicador'!Z278&gt;W$302,10,IF('Datos de Indicador'!Z278&lt;$W$301,0,(W$302-'Datos de Indicador'!Z278)/(W$302-W$301)*10)),1))</f>
        <v>5</v>
      </c>
      <c r="X275" s="317">
        <f>IF('Datos de Indicador'!AA278="No dato","x",ROUND(IF('Datos de Indicador'!AA278&gt;X$302,10,IF('Datos de Indicador'!AA278&lt;$X$301,0,10-(X$302-'Datos de Indicador'!AA278)/(X$302-X$301)*10)),1))</f>
        <v>8.9</v>
      </c>
      <c r="Y275" s="296">
        <f t="shared" si="39"/>
        <v>6</v>
      </c>
      <c r="Z275" s="192">
        <f t="shared" si="38"/>
        <v>4.0999999999999996</v>
      </c>
      <c r="AB275" s="250"/>
      <c r="AC275" s="95"/>
      <c r="AD275" s="95"/>
    </row>
    <row r="276" spans="1:30">
      <c r="A276" s="48" t="s">
        <v>316</v>
      </c>
      <c r="B276" s="46" t="s">
        <v>337</v>
      </c>
      <c r="C276" s="160">
        <v>1624</v>
      </c>
      <c r="D276" s="188">
        <f>IF('Datos de Indicador'!O279="No dato","x",ROUND(IF('Datos de Indicador'!O279&gt;D$302,0,IF('Datos de Indicador'!O279&lt;$D$301,10,(D$302-'Datos de Indicador'!O279)/(D$302-D$301)*10)),1))</f>
        <v>7.2</v>
      </c>
      <c r="E276" s="188">
        <f>IF('Datos de Indicador'!P279="No dato","x",ROUND(IF('Datos de Indicador'!P279&gt;E$302,10,IF('Datos de Indicador'!P279&lt;$E$301,0,10-(E$302-'Datos de Indicador'!P279)/(E$302-E$301)*10)),1))</f>
        <v>6.5</v>
      </c>
      <c r="F276" s="189">
        <f t="shared" si="32"/>
        <v>6.9</v>
      </c>
      <c r="G276" s="188">
        <f>IF('Datos de Indicador'!Q279="No dato","x",ROUND(IF('Datos de Indicador'!Q279&gt;G$302,0,IF('Datos de Indicador'!Q279&lt;$G$301,10,(G$302-'Datos de Indicador'!Q279)/(G$302-G$301)*10)),1))</f>
        <v>5</v>
      </c>
      <c r="H276" s="188">
        <f>IF('Datos de Indicador'!R279="No dato","x",ROUND(IF('Datos de Indicador'!R279&gt;H$302,10,IF('Datos de Indicador'!R279&lt;$E$301,0,10-(H$302-'Datos de Indicador'!R279)/(H$302-H$301)*10)),1))</f>
        <v>6.6</v>
      </c>
      <c r="I276" s="188">
        <f>IF('Datos de Indicador'!S279="No dato","x",ROUND(IF('Datos de Indicador'!S279&gt;I$302,10,IF('Datos de Indicador'!S279&lt;$I$301,0,10-(I$302-'Datos de Indicador'!S279)/(I$302-I$301)*10)),1))</f>
        <v>8.6</v>
      </c>
      <c r="J276" s="189">
        <f t="shared" si="33"/>
        <v>6.7</v>
      </c>
      <c r="K276" s="188">
        <f>IF('Datos de Indicador'!T279="No dato","x",ROUND(IF('Datos de Indicador'!T279&gt;K$302,10,IF('Datos de Indicador'!T279&lt;$K$301,0,10-(K$302-'Datos de Indicador'!T279)/(K$302-K$301)*10)),1))</f>
        <v>2.7</v>
      </c>
      <c r="L276" s="188">
        <f>IF('Datos de Indicador'!U279="No dato","x",ROUND(IF('Datos de Indicador'!U279&gt;L$302,10,IF('Datos de Indicador'!U279&lt;$L$301,0,10-(L$302-'Datos de Indicador'!U279)/(L$302-L$301)*10)),1))</f>
        <v>7.9</v>
      </c>
      <c r="M276" s="189">
        <f t="shared" si="34"/>
        <v>5.9</v>
      </c>
      <c r="N276" s="189">
        <f>'Datos de Indicador'!AG279</f>
        <v>10</v>
      </c>
      <c r="O276" s="190">
        <f t="shared" si="35"/>
        <v>7.4</v>
      </c>
      <c r="P276" s="191">
        <f>IF('Datos de Indicador'!V279="No dato","x",IF('Datos de Indicador'!AY279="No dato","x", 'Datos de Indicador'!V279/'Datos de Indicador'!AY279))</f>
        <v>5.8365758754863814E-3</v>
      </c>
      <c r="Q276" s="188">
        <f t="shared" si="36"/>
        <v>3.9</v>
      </c>
      <c r="R276" s="264">
        <f>IF('Datos de Indicador'!V279="No dato","x",ROUND(IF('Datos de Indicador'!V279&gt;R$302,10,IF('Datos de Indicador'!V279&lt;$R$301,0,10-(R$302-'Datos de Indicador'!V279)/(R$302-R$301)*10)),1))</f>
        <v>0.5</v>
      </c>
      <c r="S276" s="189">
        <f t="shared" si="37"/>
        <v>2.4</v>
      </c>
      <c r="T276" s="188">
        <f>IF('Datos de Indicador'!W279="No dato","x",ROUND(IF('Datos de Indicador'!W279&gt;T$302,10,IF('Datos de Indicador'!W279&lt;$T$301,0,10-(T$302-'Datos de Indicador'!W279)/(T$302-T$301)*10)),1))</f>
        <v>8.3000000000000007</v>
      </c>
      <c r="U276" s="188">
        <f>IF('Datos de Indicador'!X279="No dato","x",ROUND(IF('Datos de Indicador'!X279&gt;U$302,10,IF('Datos de Indicador'!X279&lt;$U$301,0,10-(U$302-'Datos de Indicador'!X279)/(U$302-U$301)*10)),1))</f>
        <v>10</v>
      </c>
      <c r="V276" s="188">
        <f>IF('Datos de Indicador'!Y279="No dato","x",ROUND(IF('Datos de Indicador'!Y279&gt;V$302,10,IF('Datos de Indicador'!Y279&lt;$V$301,0,10-(V$302-'Datos de Indicador'!Y279)/(V$302-V$301)*10)),1))</f>
        <v>0.5</v>
      </c>
      <c r="W276" s="188">
        <f>IF('Datos de Indicador'!Z279="No dato","x",ROUND(IF('Datos de Indicador'!Z279&gt;W$302,10,IF('Datos de Indicador'!Z279&lt;$W$301,0,(W$302-'Datos de Indicador'!Z279)/(W$302-W$301)*10)),1))</f>
        <v>7.5</v>
      </c>
      <c r="X276" s="317">
        <f>IF('Datos de Indicador'!AA279="No dato","x",ROUND(IF('Datos de Indicador'!AA279&gt;X$302,10,IF('Datos de Indicador'!AA279&lt;$X$301,0,10-(X$302-'Datos de Indicador'!AA279)/(X$302-X$301)*10)),1))</f>
        <v>1.4</v>
      </c>
      <c r="Y276" s="296">
        <f t="shared" si="39"/>
        <v>5.5</v>
      </c>
      <c r="Z276" s="192">
        <f t="shared" si="38"/>
        <v>4.0999999999999996</v>
      </c>
      <c r="AB276" s="250"/>
      <c r="AC276" s="95"/>
      <c r="AD276" s="95"/>
    </row>
    <row r="277" spans="1:30">
      <c r="A277" s="48" t="s">
        <v>316</v>
      </c>
      <c r="B277" s="46" t="s">
        <v>180</v>
      </c>
      <c r="C277" s="160">
        <v>1625</v>
      </c>
      <c r="D277" s="188">
        <f>IF('Datos de Indicador'!O280="No dato","x",ROUND(IF('Datos de Indicador'!O280&gt;D$302,0,IF('Datos de Indicador'!O280&lt;$D$301,10,(D$302-'Datos de Indicador'!O280)/(D$302-D$301)*10)),1))</f>
        <v>7.2</v>
      </c>
      <c r="E277" s="188">
        <f>IF('Datos de Indicador'!P280="No dato","x",ROUND(IF('Datos de Indicador'!P280&gt;E$302,10,IF('Datos de Indicador'!P280&lt;$E$301,0,10-(E$302-'Datos de Indicador'!P280)/(E$302-E$301)*10)),1))</f>
        <v>8.4</v>
      </c>
      <c r="F277" s="189">
        <f t="shared" si="32"/>
        <v>7.9</v>
      </c>
      <c r="G277" s="188">
        <f>IF('Datos de Indicador'!Q280="No dato","x",ROUND(IF('Datos de Indicador'!Q280&gt;G$302,0,IF('Datos de Indicador'!Q280&lt;$G$301,10,(G$302-'Datos de Indicador'!Q280)/(G$302-G$301)*10)),1))</f>
        <v>7.8</v>
      </c>
      <c r="H277" s="188">
        <f>IF('Datos de Indicador'!R280="No dato","x",ROUND(IF('Datos de Indicador'!R280&gt;H$302,10,IF('Datos de Indicador'!R280&lt;$E$301,0,10-(H$302-'Datos de Indicador'!R280)/(H$302-H$301)*10)),1))</f>
        <v>6.9</v>
      </c>
      <c r="I277" s="188">
        <f>IF('Datos de Indicador'!S280="No dato","x",ROUND(IF('Datos de Indicador'!S280&gt;I$302,10,IF('Datos de Indicador'!S280&lt;$I$301,0,10-(I$302-'Datos de Indicador'!S280)/(I$302-I$301)*10)),1))</f>
        <v>10</v>
      </c>
      <c r="J277" s="189">
        <f t="shared" si="33"/>
        <v>8.1999999999999993</v>
      </c>
      <c r="K277" s="188">
        <f>IF('Datos de Indicador'!T280="No dato","x",ROUND(IF('Datos de Indicador'!T280&gt;K$302,10,IF('Datos de Indicador'!T280&lt;$K$301,0,10-(K$302-'Datos de Indicador'!T280)/(K$302-K$301)*10)),1))</f>
        <v>7.1</v>
      </c>
      <c r="L277" s="188">
        <f>IF('Datos de Indicador'!U280="No dato","x",ROUND(IF('Datos de Indicador'!U280&gt;L$302,10,IF('Datos de Indicador'!U280&lt;$L$301,0,10-(L$302-'Datos de Indicador'!U280)/(L$302-L$301)*10)),1))</f>
        <v>7.5</v>
      </c>
      <c r="M277" s="189">
        <f t="shared" si="34"/>
        <v>7.3</v>
      </c>
      <c r="N277" s="189">
        <f>'Datos de Indicador'!AG280</f>
        <v>10</v>
      </c>
      <c r="O277" s="190">
        <f t="shared" si="35"/>
        <v>8.4</v>
      </c>
      <c r="P277" s="191">
        <f>IF('Datos de Indicador'!V280="No dato","x",IF('Datos de Indicador'!AY280="No dato","x", 'Datos de Indicador'!V280/'Datos de Indicador'!AY280))</f>
        <v>5.4726368159203984E-3</v>
      </c>
      <c r="Q277" s="188">
        <f t="shared" si="36"/>
        <v>3.6</v>
      </c>
      <c r="R277" s="264">
        <f>IF('Datos de Indicador'!V280="No dato","x",ROUND(IF('Datos de Indicador'!V280&gt;R$302,10,IF('Datos de Indicador'!V280&lt;$R$301,0,10-(R$302-'Datos de Indicador'!V280)/(R$302-R$301)*10)),1))</f>
        <v>0.5</v>
      </c>
      <c r="S277" s="189">
        <f t="shared" si="37"/>
        <v>2.2000000000000002</v>
      </c>
      <c r="T277" s="188">
        <f>IF('Datos de Indicador'!W280="No dato","x",ROUND(IF('Datos de Indicador'!W280&gt;T$302,10,IF('Datos de Indicador'!W280&lt;$T$301,0,10-(T$302-'Datos de Indicador'!W280)/(T$302-T$301)*10)),1))</f>
        <v>2.5</v>
      </c>
      <c r="U277" s="188">
        <f>IF('Datos de Indicador'!X280="No dato","x",ROUND(IF('Datos de Indicador'!X280&gt;U$302,10,IF('Datos de Indicador'!X280&lt;$U$301,0,10-(U$302-'Datos de Indicador'!X280)/(U$302-U$301)*10)),1))</f>
        <v>10</v>
      </c>
      <c r="V277" s="188" t="str">
        <f>IF('Datos de Indicador'!Y280="No dato","x",ROUND(IF('Datos de Indicador'!Y280&gt;V$302,10,IF('Datos de Indicador'!Y280&lt;$V$301,0,10-(V$302-'Datos de Indicador'!Y280)/(V$302-V$301)*10)),1))</f>
        <v>x</v>
      </c>
      <c r="W277" s="188">
        <f>IF('Datos de Indicador'!Z280="No dato","x",ROUND(IF('Datos de Indicador'!Z280&gt;W$302,10,IF('Datos de Indicador'!Z280&lt;$W$301,0,(W$302-'Datos de Indicador'!Z280)/(W$302-W$301)*10)),1))</f>
        <v>5</v>
      </c>
      <c r="X277" s="317">
        <f>IF('Datos de Indicador'!AA280="No dato","x",ROUND(IF('Datos de Indicador'!AA280&gt;X$302,10,IF('Datos de Indicador'!AA280&lt;$X$301,0,10-(X$302-'Datos de Indicador'!AA280)/(X$302-X$301)*10)),1))</f>
        <v>10</v>
      </c>
      <c r="Y277" s="296">
        <f t="shared" si="39"/>
        <v>6.9</v>
      </c>
      <c r="Z277" s="192">
        <f t="shared" si="38"/>
        <v>5</v>
      </c>
      <c r="AB277" s="250"/>
      <c r="AC277" s="95"/>
      <c r="AD277" s="95"/>
    </row>
    <row r="278" spans="1:30">
      <c r="A278" s="48" t="s">
        <v>316</v>
      </c>
      <c r="B278" s="46" t="s">
        <v>338</v>
      </c>
      <c r="C278" s="160">
        <v>1626</v>
      </c>
      <c r="D278" s="188">
        <f>IF('Datos de Indicador'!O281="No dato","x",ROUND(IF('Datos de Indicador'!O281&gt;D$302,0,IF('Datos de Indicador'!O281&lt;$D$301,10,(D$302-'Datos de Indicador'!O281)/(D$302-D$301)*10)),1))</f>
        <v>6.8</v>
      </c>
      <c r="E278" s="188">
        <f>IF('Datos de Indicador'!P281="No dato","x",ROUND(IF('Datos de Indicador'!P281&gt;E$302,10,IF('Datos de Indicador'!P281&lt;$E$301,0,10-(E$302-'Datos de Indicador'!P281)/(E$302-E$301)*10)),1))</f>
        <v>6</v>
      </c>
      <c r="F278" s="189">
        <f t="shared" si="32"/>
        <v>6.4</v>
      </c>
      <c r="G278" s="188">
        <f>IF('Datos de Indicador'!Q281="No dato","x",ROUND(IF('Datos de Indicador'!Q281&gt;G$302,0,IF('Datos de Indicador'!Q281&lt;$G$301,10,(G$302-'Datos de Indicador'!Q281)/(G$302-G$301)*10)),1))</f>
        <v>7</v>
      </c>
      <c r="H278" s="188">
        <f>IF('Datos de Indicador'!R281="No dato","x",ROUND(IF('Datos de Indicador'!R281&gt;H$302,10,IF('Datos de Indicador'!R281&lt;$E$301,0,10-(H$302-'Datos de Indicador'!R281)/(H$302-H$301)*10)),1))</f>
        <v>7.3</v>
      </c>
      <c r="I278" s="188">
        <f>IF('Datos de Indicador'!S281="No dato","x",ROUND(IF('Datos de Indicador'!S281&gt;I$302,10,IF('Datos de Indicador'!S281&lt;$I$301,0,10-(I$302-'Datos de Indicador'!S281)/(I$302-I$301)*10)),1))</f>
        <v>6.5</v>
      </c>
      <c r="J278" s="189">
        <f t="shared" si="33"/>
        <v>6.9</v>
      </c>
      <c r="K278" s="188">
        <f>IF('Datos de Indicador'!T281="No dato","x",ROUND(IF('Datos de Indicador'!T281&gt;K$302,10,IF('Datos de Indicador'!T281&lt;$K$301,0,10-(K$302-'Datos de Indicador'!T281)/(K$302-K$301)*10)),1))</f>
        <v>3.7</v>
      </c>
      <c r="L278" s="188">
        <f>IF('Datos de Indicador'!U281="No dato","x",ROUND(IF('Datos de Indicador'!U281&gt;L$302,10,IF('Datos de Indicador'!U281&lt;$L$301,0,10-(L$302-'Datos de Indicador'!U281)/(L$302-L$301)*10)),1))</f>
        <v>7.5</v>
      </c>
      <c r="M278" s="189">
        <f t="shared" si="34"/>
        <v>5.9</v>
      </c>
      <c r="N278" s="189">
        <f>'Datos de Indicador'!AG281</f>
        <v>10</v>
      </c>
      <c r="O278" s="190">
        <f t="shared" si="35"/>
        <v>7.3</v>
      </c>
      <c r="P278" s="191">
        <f>IF('Datos de Indicador'!V281="No dato","x",IF('Datos de Indicador'!AY281="No dato","x", 'Datos de Indicador'!V281/'Datos de Indicador'!AY281))</f>
        <v>2.2915213709275681E-3</v>
      </c>
      <c r="Q278" s="188">
        <f t="shared" si="36"/>
        <v>1.5</v>
      </c>
      <c r="R278" s="264">
        <f>IF('Datos de Indicador'!V281="No dato","x",ROUND(IF('Datos de Indicador'!V281&gt;R$302,10,IF('Datos de Indicador'!V281&lt;$R$301,0,10-(R$302-'Datos de Indicador'!V281)/(R$302-R$301)*10)),1))</f>
        <v>1.1000000000000001</v>
      </c>
      <c r="S278" s="189">
        <f t="shared" si="37"/>
        <v>1.3</v>
      </c>
      <c r="T278" s="188">
        <f>IF('Datos de Indicador'!W281="No dato","x",ROUND(IF('Datos de Indicador'!W281&gt;T$302,10,IF('Datos de Indicador'!W281&lt;$T$301,0,10-(T$302-'Datos de Indicador'!W281)/(T$302-T$301)*10)),1))</f>
        <v>7.5</v>
      </c>
      <c r="U278" s="188">
        <f>IF('Datos de Indicador'!X281="No dato","x",ROUND(IF('Datos de Indicador'!X281&gt;U$302,10,IF('Datos de Indicador'!X281&lt;$U$301,0,10-(U$302-'Datos de Indicador'!X281)/(U$302-U$301)*10)),1))</f>
        <v>10</v>
      </c>
      <c r="V278" s="188">
        <f>IF('Datos de Indicador'!Y281="No dato","x",ROUND(IF('Datos de Indicador'!Y281&gt;V$302,10,IF('Datos de Indicador'!Y281&lt;$V$301,0,10-(V$302-'Datos de Indicador'!Y281)/(V$302-V$301)*10)),1))</f>
        <v>0.7</v>
      </c>
      <c r="W278" s="188">
        <f>IF('Datos de Indicador'!Z281="No dato","x",ROUND(IF('Datos de Indicador'!Z281&gt;W$302,10,IF('Datos de Indicador'!Z281&lt;$W$301,0,(W$302-'Datos de Indicador'!Z281)/(W$302-W$301)*10)),1))</f>
        <v>5</v>
      </c>
      <c r="X278" s="317">
        <f>IF('Datos de Indicador'!AA281="No dato","x",ROUND(IF('Datos de Indicador'!AA281&gt;X$302,10,IF('Datos de Indicador'!AA281&lt;$X$301,0,10-(X$302-'Datos de Indicador'!AA281)/(X$302-X$301)*10)),1))</f>
        <v>10</v>
      </c>
      <c r="Y278" s="296">
        <f t="shared" si="39"/>
        <v>6.6</v>
      </c>
      <c r="Z278" s="192">
        <f t="shared" si="38"/>
        <v>4.5</v>
      </c>
      <c r="AB278" s="250"/>
      <c r="AC278" s="95"/>
      <c r="AD278" s="95"/>
    </row>
    <row r="279" spans="1:30">
      <c r="A279" s="48" t="s">
        <v>316</v>
      </c>
      <c r="B279" s="46" t="s">
        <v>339</v>
      </c>
      <c r="C279" s="160">
        <v>1627</v>
      </c>
      <c r="D279" s="188">
        <f>IF('Datos de Indicador'!O282="No dato","x",ROUND(IF('Datos de Indicador'!O282&gt;D$302,0,IF('Datos de Indicador'!O282&lt;$D$301,10,(D$302-'Datos de Indicador'!O282)/(D$302-D$301)*10)),1))</f>
        <v>6</v>
      </c>
      <c r="E279" s="188">
        <f>IF('Datos de Indicador'!P282="No dato","x",ROUND(IF('Datos de Indicador'!P282&gt;E$302,10,IF('Datos de Indicador'!P282&lt;$E$301,0,10-(E$302-'Datos de Indicador'!P282)/(E$302-E$301)*10)),1))</f>
        <v>5.6</v>
      </c>
      <c r="F279" s="189">
        <f t="shared" si="32"/>
        <v>5.8</v>
      </c>
      <c r="G279" s="188">
        <f>IF('Datos de Indicador'!Q282="No dato","x",ROUND(IF('Datos de Indicador'!Q282&gt;G$302,0,IF('Datos de Indicador'!Q282&lt;$G$301,10,(G$302-'Datos de Indicador'!Q282)/(G$302-G$301)*10)),1))</f>
        <v>6.2</v>
      </c>
      <c r="H279" s="188">
        <f>IF('Datos de Indicador'!R282="No dato","x",ROUND(IF('Datos de Indicador'!R282&gt;H$302,10,IF('Datos de Indicador'!R282&lt;$E$301,0,10-(H$302-'Datos de Indicador'!R282)/(H$302-H$301)*10)),1))</f>
        <v>9</v>
      </c>
      <c r="I279" s="188">
        <f>IF('Datos de Indicador'!S282="No dato","x",ROUND(IF('Datos de Indicador'!S282&gt;I$302,10,IF('Datos de Indicador'!S282&lt;$I$301,0,10-(I$302-'Datos de Indicador'!S282)/(I$302-I$301)*10)),1))</f>
        <v>6.6</v>
      </c>
      <c r="J279" s="189">
        <f t="shared" si="33"/>
        <v>7.3</v>
      </c>
      <c r="K279" s="188">
        <f>IF('Datos de Indicador'!T282="No dato","x",ROUND(IF('Datos de Indicador'!T282&gt;K$302,10,IF('Datos de Indicador'!T282&lt;$K$301,0,10-(K$302-'Datos de Indicador'!T282)/(K$302-K$301)*10)),1))</f>
        <v>4.7</v>
      </c>
      <c r="L279" s="188">
        <f>IF('Datos de Indicador'!U282="No dato","x",ROUND(IF('Datos de Indicador'!U282&gt;L$302,10,IF('Datos de Indicador'!U282&lt;$L$301,0,10-(L$302-'Datos de Indicador'!U282)/(L$302-L$301)*10)),1))</f>
        <v>8.1999999999999993</v>
      </c>
      <c r="M279" s="189">
        <f t="shared" si="34"/>
        <v>6.8</v>
      </c>
      <c r="N279" s="189">
        <f>'Datos de Indicador'!AG282</f>
        <v>10</v>
      </c>
      <c r="O279" s="190">
        <f t="shared" si="35"/>
        <v>7.5</v>
      </c>
      <c r="P279" s="191">
        <f>IF('Datos de Indicador'!V282="No dato","x",IF('Datos de Indicador'!AY282="No dato","x", 'Datos de Indicador'!V282/'Datos de Indicador'!AY282))</f>
        <v>5.3486770128449287E-3</v>
      </c>
      <c r="Q279" s="188">
        <f t="shared" si="36"/>
        <v>3.6</v>
      </c>
      <c r="R279" s="264">
        <f>IF('Datos de Indicador'!V282="No dato","x",ROUND(IF('Datos de Indicador'!V282&gt;R$302,10,IF('Datos de Indicador'!V282&lt;$R$301,0,10-(R$302-'Datos de Indicador'!V282)/(R$302-R$301)*10)),1))</f>
        <v>3.3</v>
      </c>
      <c r="S279" s="189">
        <f t="shared" si="37"/>
        <v>3.5</v>
      </c>
      <c r="T279" s="188">
        <f>IF('Datos de Indicador'!W282="No dato","x",ROUND(IF('Datos de Indicador'!W282&gt;T$302,10,IF('Datos de Indicador'!W282&lt;$T$301,0,10-(T$302-'Datos de Indicador'!W282)/(T$302-T$301)*10)),1))</f>
        <v>1.6</v>
      </c>
      <c r="U279" s="188">
        <f>IF('Datos de Indicador'!X282="No dato","x",ROUND(IF('Datos de Indicador'!X282&gt;U$302,10,IF('Datos de Indicador'!X282&lt;$U$301,0,10-(U$302-'Datos de Indicador'!X282)/(U$302-U$301)*10)),1))</f>
        <v>10</v>
      </c>
      <c r="V279" s="188">
        <f>IF('Datos de Indicador'!Y282="No dato","x",ROUND(IF('Datos de Indicador'!Y282&gt;V$302,10,IF('Datos de Indicador'!Y282&lt;$V$301,0,10-(V$302-'Datos de Indicador'!Y282)/(V$302-V$301)*10)),1))</f>
        <v>2</v>
      </c>
      <c r="W279" s="188">
        <f>IF('Datos de Indicador'!Z282="No dato","x",ROUND(IF('Datos de Indicador'!Z282&gt;W$302,10,IF('Datos de Indicador'!Z282&lt;$W$301,0,(W$302-'Datos de Indicador'!Z282)/(W$302-W$301)*10)),1))</f>
        <v>2.5</v>
      </c>
      <c r="X279" s="317">
        <f>IF('Datos de Indicador'!AA282="No dato","x",ROUND(IF('Datos de Indicador'!AA282&gt;X$302,10,IF('Datos de Indicador'!AA282&lt;$X$301,0,10-(X$302-'Datos de Indicador'!AA282)/(X$302-X$301)*10)),1))</f>
        <v>10</v>
      </c>
      <c r="Y279" s="296">
        <f t="shared" si="39"/>
        <v>5.2</v>
      </c>
      <c r="Z279" s="192">
        <f t="shared" si="38"/>
        <v>4.4000000000000004</v>
      </c>
      <c r="AB279" s="250"/>
      <c r="AC279" s="95"/>
      <c r="AD279" s="95"/>
    </row>
    <row r="280" spans="1:30">
      <c r="A280" s="48" t="s">
        <v>316</v>
      </c>
      <c r="B280" s="46" t="s">
        <v>340</v>
      </c>
      <c r="C280" s="160">
        <v>1628</v>
      </c>
      <c r="D280" s="188">
        <f>IF('Datos de Indicador'!O283="No dato","x",ROUND(IF('Datos de Indicador'!O283&gt;D$302,0,IF('Datos de Indicador'!O283&lt;$D$301,10,(D$302-'Datos de Indicador'!O283)/(D$302-D$301)*10)),1))</f>
        <v>8.1</v>
      </c>
      <c r="E280" s="188">
        <f>IF('Datos de Indicador'!P283="No dato","x",ROUND(IF('Datos de Indicador'!P283&gt;E$302,10,IF('Datos de Indicador'!P283&lt;$E$301,0,10-(E$302-'Datos de Indicador'!P283)/(E$302-E$301)*10)),1))</f>
        <v>8.6</v>
      </c>
      <c r="F280" s="189">
        <f t="shared" si="32"/>
        <v>8.4</v>
      </c>
      <c r="G280" s="188">
        <f>IF('Datos de Indicador'!Q283="No dato","x",ROUND(IF('Datos de Indicador'!Q283&gt;G$302,0,IF('Datos de Indicador'!Q283&lt;$G$301,10,(G$302-'Datos de Indicador'!Q283)/(G$302-G$301)*10)),1))</f>
        <v>8.5</v>
      </c>
      <c r="H280" s="188">
        <f>IF('Datos de Indicador'!R283="No dato","x",ROUND(IF('Datos de Indicador'!R283&gt;H$302,10,IF('Datos de Indicador'!R283&lt;$E$301,0,10-(H$302-'Datos de Indicador'!R283)/(H$302-H$301)*10)),1))</f>
        <v>7.5</v>
      </c>
      <c r="I280" s="188">
        <f>IF('Datos de Indicador'!S283="No dato","x",ROUND(IF('Datos de Indicador'!S283&gt;I$302,10,IF('Datos de Indicador'!S283&lt;$I$301,0,10-(I$302-'Datos de Indicador'!S283)/(I$302-I$301)*10)),1))</f>
        <v>10</v>
      </c>
      <c r="J280" s="189">
        <f t="shared" si="33"/>
        <v>8.6999999999999993</v>
      </c>
      <c r="K280" s="188">
        <f>IF('Datos de Indicador'!T283="No dato","x",ROUND(IF('Datos de Indicador'!T283&gt;K$302,10,IF('Datos de Indicador'!T283&lt;$K$301,0,10-(K$302-'Datos de Indicador'!T283)/(K$302-K$301)*10)),1))</f>
        <v>7.5</v>
      </c>
      <c r="L280" s="188">
        <f>IF('Datos de Indicador'!U283="No dato","x",ROUND(IF('Datos de Indicador'!U283&gt;L$302,10,IF('Datos de Indicador'!U283&lt;$L$301,0,10-(L$302-'Datos de Indicador'!U283)/(L$302-L$301)*10)),1))</f>
        <v>8.1</v>
      </c>
      <c r="M280" s="189">
        <f t="shared" si="34"/>
        <v>7.8</v>
      </c>
      <c r="N280" s="189">
        <f>'Datos de Indicador'!AG283</f>
        <v>10</v>
      </c>
      <c r="O280" s="190">
        <f t="shared" si="35"/>
        <v>8.6999999999999993</v>
      </c>
      <c r="P280" s="191">
        <f>IF('Datos de Indicador'!V283="No dato","x",IF('Datos de Indicador'!AY283="No dato","x", 'Datos de Indicador'!V283/'Datos de Indicador'!AY283))</f>
        <v>7.3070482569645304E-3</v>
      </c>
      <c r="Q280" s="188">
        <f t="shared" si="36"/>
        <v>4.9000000000000004</v>
      </c>
      <c r="R280" s="264">
        <f>IF('Datos de Indicador'!V283="No dato","x",ROUND(IF('Datos de Indicador'!V283&gt;R$302,10,IF('Datos de Indicador'!V283&lt;$R$301,0,10-(R$302-'Datos de Indicador'!V283)/(R$302-R$301)*10)),1))</f>
        <v>2.4</v>
      </c>
      <c r="S280" s="189">
        <f t="shared" si="37"/>
        <v>3.8</v>
      </c>
      <c r="T280" s="188">
        <f>IF('Datos de Indicador'!W283="No dato","x",ROUND(IF('Datos de Indicador'!W283&gt;T$302,10,IF('Datos de Indicador'!W283&lt;$T$301,0,10-(T$302-'Datos de Indicador'!W283)/(T$302-T$301)*10)),1))</f>
        <v>2.5</v>
      </c>
      <c r="U280" s="188">
        <f>IF('Datos de Indicador'!X283="No dato","x",ROUND(IF('Datos de Indicador'!X283&gt;U$302,10,IF('Datos de Indicador'!X283&lt;$U$301,0,10-(U$302-'Datos de Indicador'!X283)/(U$302-U$301)*10)),1))</f>
        <v>10</v>
      </c>
      <c r="V280" s="188">
        <f>IF('Datos de Indicador'!Y283="No dato","x",ROUND(IF('Datos de Indicador'!Y283&gt;V$302,10,IF('Datos de Indicador'!Y283&lt;$V$301,0,10-(V$302-'Datos de Indicador'!Y283)/(V$302-V$301)*10)),1))</f>
        <v>4</v>
      </c>
      <c r="W280" s="188">
        <f>IF('Datos de Indicador'!Z283="No dato","x",ROUND(IF('Datos de Indicador'!Z283&gt;W$302,10,IF('Datos de Indicador'!Z283&lt;$W$301,0,(W$302-'Datos de Indicador'!Z283)/(W$302-W$301)*10)),1))</f>
        <v>7.5</v>
      </c>
      <c r="X280" s="317">
        <f>IF('Datos de Indicador'!AA283="No dato","x",ROUND(IF('Datos de Indicador'!AA283&gt;X$302,10,IF('Datos de Indicador'!AA283&lt;$X$301,0,10-(X$302-'Datos de Indicador'!AA283)/(X$302-X$301)*10)),1))</f>
        <v>2.6</v>
      </c>
      <c r="Y280" s="296">
        <f t="shared" si="39"/>
        <v>5.3</v>
      </c>
      <c r="Z280" s="192">
        <f t="shared" si="38"/>
        <v>4.5999999999999996</v>
      </c>
      <c r="AB280" s="250"/>
      <c r="AC280" s="95"/>
      <c r="AD280" s="95"/>
    </row>
    <row r="281" spans="1:30">
      <c r="A281" s="48" t="s">
        <v>341</v>
      </c>
      <c r="B281" s="46" t="s">
        <v>342</v>
      </c>
      <c r="C281" s="160">
        <v>1701</v>
      </c>
      <c r="D281" s="188">
        <f>IF('Datos de Indicador'!O284="No dato","x",ROUND(IF('Datos de Indicador'!O284&gt;D$302,0,IF('Datos de Indicador'!O284&lt;$D$301,10,(D$302-'Datos de Indicador'!O284)/(D$302-D$301)*10)),1))</f>
        <v>6.1</v>
      </c>
      <c r="E281" s="188">
        <f>IF('Datos de Indicador'!P284="No dato","x",ROUND(IF('Datos de Indicador'!P284&gt;E$302,10,IF('Datos de Indicador'!P284&lt;$E$301,0,10-(E$302-'Datos de Indicador'!P284)/(E$302-E$301)*10)),1))</f>
        <v>8.6</v>
      </c>
      <c r="F281" s="189">
        <f t="shared" si="32"/>
        <v>7.6</v>
      </c>
      <c r="G281" s="188">
        <f>IF('Datos de Indicador'!Q284="No dato","x",ROUND(IF('Datos de Indicador'!Q284&gt;G$302,0,IF('Datos de Indicador'!Q284&lt;$G$301,10,(G$302-'Datos de Indicador'!Q284)/(G$302-G$301)*10)),1))</f>
        <v>5.3</v>
      </c>
      <c r="H281" s="188">
        <f>IF('Datos de Indicador'!R284="No dato","x",ROUND(IF('Datos de Indicador'!R284&gt;H$302,10,IF('Datos de Indicador'!R284&lt;$E$301,0,10-(H$302-'Datos de Indicador'!R284)/(H$302-H$301)*10)),1))</f>
        <v>8.6</v>
      </c>
      <c r="I281" s="188">
        <f>IF('Datos de Indicador'!S284="No dato","x",ROUND(IF('Datos de Indicador'!S284&gt;I$302,10,IF('Datos de Indicador'!S284&lt;$I$301,0,10-(I$302-'Datos de Indicador'!S284)/(I$302-I$301)*10)),1))</f>
        <v>10</v>
      </c>
      <c r="J281" s="189">
        <f t="shared" si="33"/>
        <v>8</v>
      </c>
      <c r="K281" s="188">
        <f>IF('Datos de Indicador'!T284="No dato","x",ROUND(IF('Datos de Indicador'!T284&gt;K$302,10,IF('Datos de Indicador'!T284&lt;$K$301,0,10-(K$302-'Datos de Indicador'!T284)/(K$302-K$301)*10)),1))</f>
        <v>4.5999999999999996</v>
      </c>
      <c r="L281" s="188">
        <f>IF('Datos de Indicador'!U284="No dato","x",ROUND(IF('Datos de Indicador'!U284&gt;L$302,10,IF('Datos de Indicador'!U284&lt;$L$301,0,10-(L$302-'Datos de Indicador'!U284)/(L$302-L$301)*10)),1))</f>
        <v>8.1999999999999993</v>
      </c>
      <c r="M281" s="189">
        <f t="shared" si="34"/>
        <v>6.8</v>
      </c>
      <c r="N281" s="189">
        <f>'Datos de Indicador'!AG284</f>
        <v>10</v>
      </c>
      <c r="O281" s="190">
        <f t="shared" si="35"/>
        <v>8.1</v>
      </c>
      <c r="P281" s="191">
        <f>IF('Datos de Indicador'!V284="No dato","x",IF('Datos de Indicador'!AY284="No dato","x", 'Datos de Indicador'!V284/'Datos de Indicador'!AY284))</f>
        <v>1.1080939771634818E-2</v>
      </c>
      <c r="Q281" s="188">
        <f t="shared" si="36"/>
        <v>7.4</v>
      </c>
      <c r="R281" s="264">
        <f>IF('Datos de Indicador'!V284="No dato","x",ROUND(IF('Datos de Indicador'!V284&gt;R$302,10,IF('Datos de Indicador'!V284&lt;$R$301,0,10-(R$302-'Datos de Indicador'!V284)/(R$302-R$301)*10)),1))</f>
        <v>10</v>
      </c>
      <c r="S281" s="189">
        <f t="shared" si="37"/>
        <v>9.1</v>
      </c>
      <c r="T281" s="188">
        <f>IF('Datos de Indicador'!W284="No dato","x",ROUND(IF('Datos de Indicador'!W284&gt;T$302,10,IF('Datos de Indicador'!W284&lt;$T$301,0,10-(T$302-'Datos de Indicador'!W284)/(T$302-T$301)*10)),1))</f>
        <v>3.3</v>
      </c>
      <c r="U281" s="188">
        <f>IF('Datos de Indicador'!X284="No dato","x",ROUND(IF('Datos de Indicador'!X284&gt;U$302,10,IF('Datos de Indicador'!X284&lt;$U$301,0,10-(U$302-'Datos de Indicador'!X284)/(U$302-U$301)*10)),1))</f>
        <v>7.2</v>
      </c>
      <c r="V281" s="188">
        <f>IF('Datos de Indicador'!Y284="No dato","x",ROUND(IF('Datos de Indicador'!Y284&gt;V$302,10,IF('Datos de Indicador'!Y284&lt;$V$301,0,10-(V$302-'Datos de Indicador'!Y284)/(V$302-V$301)*10)),1))</f>
        <v>1.1000000000000001</v>
      </c>
      <c r="W281" s="188">
        <f>IF('Datos de Indicador'!Z284="No dato","x",ROUND(IF('Datos de Indicador'!Z284&gt;W$302,10,IF('Datos de Indicador'!Z284&lt;$W$301,0,(W$302-'Datos de Indicador'!Z284)/(W$302-W$301)*10)),1))</f>
        <v>2.5</v>
      </c>
      <c r="X281" s="317">
        <f>IF('Datos de Indicador'!AA284="No dato","x",ROUND(IF('Datos de Indicador'!AA284&gt;X$302,10,IF('Datos de Indicador'!AA284&lt;$X$301,0,10-(X$302-'Datos de Indicador'!AA284)/(X$302-X$301)*10)),1))</f>
        <v>10</v>
      </c>
      <c r="Y281" s="296">
        <f t="shared" si="39"/>
        <v>4.8</v>
      </c>
      <c r="Z281" s="192">
        <f t="shared" si="38"/>
        <v>7.5</v>
      </c>
      <c r="AB281" s="250"/>
      <c r="AC281" s="95"/>
      <c r="AD281" s="95"/>
    </row>
    <row r="282" spans="1:30">
      <c r="A282" s="48" t="s">
        <v>341</v>
      </c>
      <c r="B282" s="46" t="s">
        <v>343</v>
      </c>
      <c r="C282" s="160">
        <v>1702</v>
      </c>
      <c r="D282" s="188">
        <f>IF('Datos de Indicador'!O285="No dato","x",ROUND(IF('Datos de Indicador'!O285&gt;D$302,0,IF('Datos de Indicador'!O285&lt;$D$301,10,(D$302-'Datos de Indicador'!O285)/(D$302-D$301)*10)),1))</f>
        <v>6.8</v>
      </c>
      <c r="E282" s="188">
        <f>IF('Datos de Indicador'!P285="No dato","x",ROUND(IF('Datos de Indicador'!P285&gt;E$302,10,IF('Datos de Indicador'!P285&lt;$E$301,0,10-(E$302-'Datos de Indicador'!P285)/(E$302-E$301)*10)),1))</f>
        <v>8</v>
      </c>
      <c r="F282" s="189">
        <f t="shared" si="32"/>
        <v>7.4</v>
      </c>
      <c r="G282" s="188">
        <f>IF('Datos de Indicador'!Q285="No dato","x",ROUND(IF('Datos de Indicador'!Q285&gt;G$302,0,IF('Datos de Indicador'!Q285&lt;$G$301,10,(G$302-'Datos de Indicador'!Q285)/(G$302-G$301)*10)),1))</f>
        <v>6.3</v>
      </c>
      <c r="H282" s="188">
        <f>IF('Datos de Indicador'!R285="No dato","x",ROUND(IF('Datos de Indicador'!R285&gt;H$302,10,IF('Datos de Indicador'!R285&lt;$E$301,0,10-(H$302-'Datos de Indicador'!R285)/(H$302-H$301)*10)),1))</f>
        <v>7.3</v>
      </c>
      <c r="I282" s="188" t="str">
        <f>IF('Datos de Indicador'!S285="No dato","x",ROUND(IF('Datos de Indicador'!S285&gt;I$302,10,IF('Datos de Indicador'!S285&lt;$I$301,0,10-(I$302-'Datos de Indicador'!S285)/(I$302-I$301)*10)),1))</f>
        <v>x</v>
      </c>
      <c r="J282" s="189">
        <f t="shared" si="33"/>
        <v>6.8</v>
      </c>
      <c r="K282" s="188">
        <f>IF('Datos de Indicador'!T285="No dato","x",ROUND(IF('Datos de Indicador'!T285&gt;K$302,10,IF('Datos de Indicador'!T285&lt;$K$301,0,10-(K$302-'Datos de Indicador'!T285)/(K$302-K$301)*10)),1))</f>
        <v>4.8</v>
      </c>
      <c r="L282" s="188">
        <f>IF('Datos de Indicador'!U285="No dato","x",ROUND(IF('Datos de Indicador'!U285&gt;L$302,10,IF('Datos de Indicador'!U285&lt;$L$301,0,10-(L$302-'Datos de Indicador'!U285)/(L$302-L$301)*10)),1))</f>
        <v>8.8000000000000007</v>
      </c>
      <c r="M282" s="189">
        <f t="shared" si="34"/>
        <v>7.3</v>
      </c>
      <c r="N282" s="189">
        <f>'Datos de Indicador'!AG285</f>
        <v>6</v>
      </c>
      <c r="O282" s="190">
        <f t="shared" si="35"/>
        <v>6.9</v>
      </c>
      <c r="P282" s="191">
        <f>IF('Datos de Indicador'!V285="No dato","x",IF('Datos de Indicador'!AY285="No dato","x", 'Datos de Indicador'!V285/'Datos de Indicador'!AY285))</f>
        <v>1.193001060445387E-2</v>
      </c>
      <c r="Q282" s="188">
        <f t="shared" si="36"/>
        <v>8</v>
      </c>
      <c r="R282" s="264">
        <f>IF('Datos de Indicador'!V285="No dato","x",ROUND(IF('Datos de Indicador'!V285&gt;R$302,10,IF('Datos de Indicador'!V285&lt;$R$301,0,10-(R$302-'Datos de Indicador'!V285)/(R$302-R$301)*10)),1))</f>
        <v>2.2000000000000002</v>
      </c>
      <c r="S282" s="189">
        <f t="shared" si="37"/>
        <v>5.8</v>
      </c>
      <c r="T282" s="188">
        <f>IF('Datos de Indicador'!W285="No dato","x",ROUND(IF('Datos de Indicador'!W285&gt;T$302,10,IF('Datos de Indicador'!W285&lt;$T$301,0,10-(T$302-'Datos de Indicador'!W285)/(T$302-T$301)*10)),1))</f>
        <v>6</v>
      </c>
      <c r="U282" s="188">
        <f>IF('Datos de Indicador'!X285="No dato","x",ROUND(IF('Datos de Indicador'!X285&gt;U$302,10,IF('Datos de Indicador'!X285&lt;$U$301,0,10-(U$302-'Datos de Indicador'!X285)/(U$302-U$301)*10)),1))</f>
        <v>5.4</v>
      </c>
      <c r="V282" s="188">
        <f>IF('Datos de Indicador'!Y285="No dato","x",ROUND(IF('Datos de Indicador'!Y285&gt;V$302,10,IF('Datos de Indicador'!Y285&lt;$V$301,0,10-(V$302-'Datos de Indicador'!Y285)/(V$302-V$301)*10)),1))</f>
        <v>0.7</v>
      </c>
      <c r="W282" s="188">
        <f>IF('Datos de Indicador'!Z285="No dato","x",ROUND(IF('Datos de Indicador'!Z285&gt;W$302,10,IF('Datos de Indicador'!Z285&lt;$W$301,0,(W$302-'Datos de Indicador'!Z285)/(W$302-W$301)*10)),1))</f>
        <v>0</v>
      </c>
      <c r="X282" s="317">
        <f>IF('Datos de Indicador'!AA285="No dato","x",ROUND(IF('Datos de Indicador'!AA285&gt;X$302,10,IF('Datos de Indicador'!AA285&lt;$X$301,0,10-(X$302-'Datos de Indicador'!AA285)/(X$302-X$301)*10)),1))</f>
        <v>5.6</v>
      </c>
      <c r="Y282" s="296">
        <f t="shared" si="39"/>
        <v>3.5</v>
      </c>
      <c r="Z282" s="192">
        <f t="shared" si="38"/>
        <v>4.8</v>
      </c>
      <c r="AB282" s="250"/>
      <c r="AC282" s="95"/>
      <c r="AD282" s="95"/>
    </row>
    <row r="283" spans="1:30">
      <c r="A283" s="48" t="s">
        <v>341</v>
      </c>
      <c r="B283" s="46" t="s">
        <v>344</v>
      </c>
      <c r="C283" s="160">
        <v>1703</v>
      </c>
      <c r="D283" s="188">
        <f>IF('Datos de Indicador'!O286="No dato","x",ROUND(IF('Datos de Indicador'!O286&gt;D$302,0,IF('Datos de Indicador'!O286&lt;$D$301,10,(D$302-'Datos de Indicador'!O286)/(D$302-D$301)*10)),1))</f>
        <v>6</v>
      </c>
      <c r="E283" s="188">
        <f>IF('Datos de Indicador'!P286="No dato","x",ROUND(IF('Datos de Indicador'!P286&gt;E$302,10,IF('Datos de Indicador'!P286&lt;$E$301,0,10-(E$302-'Datos de Indicador'!P286)/(E$302-E$301)*10)),1))</f>
        <v>8.3000000000000007</v>
      </c>
      <c r="F283" s="189">
        <f t="shared" si="32"/>
        <v>7.3</v>
      </c>
      <c r="G283" s="188">
        <f>IF('Datos de Indicador'!Q286="No dato","x",ROUND(IF('Datos de Indicador'!Q286&gt;G$302,0,IF('Datos de Indicador'!Q286&lt;$G$301,10,(G$302-'Datos de Indicador'!Q286)/(G$302-G$301)*10)),1))</f>
        <v>6.3</v>
      </c>
      <c r="H283" s="188">
        <f>IF('Datos de Indicador'!R286="No dato","x",ROUND(IF('Datos de Indicador'!R286&gt;H$302,10,IF('Datos de Indicador'!R286&lt;$E$301,0,10-(H$302-'Datos de Indicador'!R286)/(H$302-H$301)*10)),1))</f>
        <v>8</v>
      </c>
      <c r="I283" s="188">
        <f>IF('Datos de Indicador'!S286="No dato","x",ROUND(IF('Datos de Indicador'!S286&gt;I$302,10,IF('Datos de Indicador'!S286&lt;$I$301,0,10-(I$302-'Datos de Indicador'!S286)/(I$302-I$301)*10)),1))</f>
        <v>10</v>
      </c>
      <c r="J283" s="189">
        <f t="shared" si="33"/>
        <v>8.1</v>
      </c>
      <c r="K283" s="188">
        <f>IF('Datos de Indicador'!T286="No dato","x",ROUND(IF('Datos de Indicador'!T286&gt;K$302,10,IF('Datos de Indicador'!T286&lt;$K$301,0,10-(K$302-'Datos de Indicador'!T286)/(K$302-K$301)*10)),1))</f>
        <v>4.5</v>
      </c>
      <c r="L283" s="188">
        <f>IF('Datos de Indicador'!U286="No dato","x",ROUND(IF('Datos de Indicador'!U286&gt;L$302,10,IF('Datos de Indicador'!U286&lt;$L$301,0,10-(L$302-'Datos de Indicador'!U286)/(L$302-L$301)*10)),1))</f>
        <v>8</v>
      </c>
      <c r="M283" s="189">
        <f t="shared" si="34"/>
        <v>6.6</v>
      </c>
      <c r="N283" s="189">
        <f>'Datos de Indicador'!AG286</f>
        <v>10</v>
      </c>
      <c r="O283" s="190">
        <f t="shared" si="35"/>
        <v>8</v>
      </c>
      <c r="P283" s="191">
        <f>IF('Datos de Indicador'!V286="No dato","x",IF('Datos de Indicador'!AY286="No dato","x", 'Datos de Indicador'!V286/'Datos de Indicador'!AY286))</f>
        <v>8.0645161290322578E-3</v>
      </c>
      <c r="Q283" s="188">
        <f t="shared" si="36"/>
        <v>5.4</v>
      </c>
      <c r="R283" s="264">
        <f>IF('Datos de Indicador'!V286="No dato","x",ROUND(IF('Datos de Indicador'!V286&gt;R$302,10,IF('Datos de Indicador'!V286&lt;$R$301,0,10-(R$302-'Datos de Indicador'!V286)/(R$302-R$301)*10)),1))</f>
        <v>2.6</v>
      </c>
      <c r="S283" s="189">
        <f t="shared" si="37"/>
        <v>4.0999999999999996</v>
      </c>
      <c r="T283" s="188">
        <f>IF('Datos de Indicador'!W286="No dato","x",ROUND(IF('Datos de Indicador'!W286&gt;T$302,10,IF('Datos de Indicador'!W286&lt;$T$301,0,10-(T$302-'Datos de Indicador'!W286)/(T$302-T$301)*10)),1))</f>
        <v>2.4</v>
      </c>
      <c r="U283" s="188">
        <f>IF('Datos de Indicador'!X286="No dato","x",ROUND(IF('Datos de Indicador'!X286&gt;U$302,10,IF('Datos de Indicador'!X286&lt;$U$301,0,10-(U$302-'Datos de Indicador'!X286)/(U$302-U$301)*10)),1))</f>
        <v>9.3000000000000007</v>
      </c>
      <c r="V283" s="188">
        <f>IF('Datos de Indicador'!Y286="No dato","x",ROUND(IF('Datos de Indicador'!Y286&gt;V$302,10,IF('Datos de Indicador'!Y286&lt;$V$301,0,10-(V$302-'Datos de Indicador'!Y286)/(V$302-V$301)*10)),1))</f>
        <v>3.8</v>
      </c>
      <c r="W283" s="188">
        <f>IF('Datos de Indicador'!Z286="No dato","x",ROUND(IF('Datos de Indicador'!Z286&gt;W$302,10,IF('Datos de Indicador'!Z286&lt;$W$301,0,(W$302-'Datos de Indicador'!Z286)/(W$302-W$301)*10)),1))</f>
        <v>2.5</v>
      </c>
      <c r="X283" s="317">
        <f>IF('Datos de Indicador'!AA286="No dato","x",ROUND(IF('Datos de Indicador'!AA286&gt;X$302,10,IF('Datos de Indicador'!AA286&lt;$X$301,0,10-(X$302-'Datos de Indicador'!AA286)/(X$302-X$301)*10)),1))</f>
        <v>7.7</v>
      </c>
      <c r="Y283" s="296">
        <f t="shared" si="39"/>
        <v>5.0999999999999996</v>
      </c>
      <c r="Z283" s="192">
        <f t="shared" si="38"/>
        <v>4.5999999999999996</v>
      </c>
      <c r="AB283" s="250"/>
      <c r="AC283" s="95"/>
      <c r="AD283" s="95"/>
    </row>
    <row r="284" spans="1:30">
      <c r="A284" s="48" t="s">
        <v>341</v>
      </c>
      <c r="B284" s="46" t="s">
        <v>345</v>
      </c>
      <c r="C284" s="160">
        <v>1704</v>
      </c>
      <c r="D284" s="188">
        <f>IF('Datos de Indicador'!O287="No dato","x",ROUND(IF('Datos de Indicador'!O287&gt;D$302,0,IF('Datos de Indicador'!O287&lt;$D$301,10,(D$302-'Datos de Indicador'!O287)/(D$302-D$301)*10)),1))</f>
        <v>6.5</v>
      </c>
      <c r="E284" s="188">
        <f>IF('Datos de Indicador'!P287="No dato","x",ROUND(IF('Datos de Indicador'!P287&gt;E$302,10,IF('Datos de Indicador'!P287&lt;$E$301,0,10-(E$302-'Datos de Indicador'!P287)/(E$302-E$301)*10)),1))</f>
        <v>9</v>
      </c>
      <c r="F284" s="189">
        <f t="shared" si="32"/>
        <v>8</v>
      </c>
      <c r="G284" s="188">
        <f>IF('Datos de Indicador'!Q287="No dato","x",ROUND(IF('Datos de Indicador'!Q287&gt;G$302,0,IF('Datos de Indicador'!Q287&lt;$G$301,10,(G$302-'Datos de Indicador'!Q287)/(G$302-G$301)*10)),1))</f>
        <v>8.5</v>
      </c>
      <c r="H284" s="188">
        <f>IF('Datos de Indicador'!R287="No dato","x",ROUND(IF('Datos de Indicador'!R287&gt;H$302,10,IF('Datos de Indicador'!R287&lt;$E$301,0,10-(H$302-'Datos de Indicador'!R287)/(H$302-H$301)*10)),1))</f>
        <v>8.5</v>
      </c>
      <c r="I284" s="188" t="str">
        <f>IF('Datos de Indicador'!S287="No dato","x",ROUND(IF('Datos de Indicador'!S287&gt;I$302,10,IF('Datos de Indicador'!S287&lt;$I$301,0,10-(I$302-'Datos de Indicador'!S287)/(I$302-I$301)*10)),1))</f>
        <v>x</v>
      </c>
      <c r="J284" s="189">
        <f t="shared" si="33"/>
        <v>8.5</v>
      </c>
      <c r="K284" s="188">
        <f>IF('Datos de Indicador'!T287="No dato","x",ROUND(IF('Datos de Indicador'!T287&gt;K$302,10,IF('Datos de Indicador'!T287&lt;$K$301,0,10-(K$302-'Datos de Indicador'!T287)/(K$302-K$301)*10)),1))</f>
        <v>5.8</v>
      </c>
      <c r="L284" s="188">
        <f>IF('Datos de Indicador'!U287="No dato","x",ROUND(IF('Datos de Indicador'!U287&gt;L$302,10,IF('Datos de Indicador'!U287&lt;$L$301,0,10-(L$302-'Datos de Indicador'!U287)/(L$302-L$301)*10)),1))</f>
        <v>8.3000000000000007</v>
      </c>
      <c r="M284" s="189">
        <f t="shared" si="34"/>
        <v>7.2</v>
      </c>
      <c r="N284" s="189">
        <f>'Datos de Indicador'!AG287</f>
        <v>6</v>
      </c>
      <c r="O284" s="190">
        <f t="shared" si="35"/>
        <v>7.4</v>
      </c>
      <c r="P284" s="191">
        <f>IF('Datos de Indicador'!V287="No dato","x",IF('Datos de Indicador'!AY287="No dato","x", 'Datos de Indicador'!V287/'Datos de Indicador'!AY287))</f>
        <v>8.8028169014084511E-3</v>
      </c>
      <c r="Q284" s="188">
        <f t="shared" si="36"/>
        <v>5.9</v>
      </c>
      <c r="R284" s="264">
        <f>IF('Datos de Indicador'!V287="No dato","x",ROUND(IF('Datos de Indicador'!V287&gt;R$302,10,IF('Datos de Indicador'!V287&lt;$R$301,0,10-(R$302-'Datos de Indicador'!V287)/(R$302-R$301)*10)),1))</f>
        <v>1.6</v>
      </c>
      <c r="S284" s="189">
        <f t="shared" si="37"/>
        <v>4.0999999999999996</v>
      </c>
      <c r="T284" s="188">
        <f>IF('Datos de Indicador'!W287="No dato","x",ROUND(IF('Datos de Indicador'!W287&gt;T$302,10,IF('Datos de Indicador'!W287&lt;$T$301,0,10-(T$302-'Datos de Indicador'!W287)/(T$302-T$301)*10)),1))</f>
        <v>3.1</v>
      </c>
      <c r="U284" s="188">
        <f>IF('Datos de Indicador'!X287="No dato","x",ROUND(IF('Datos de Indicador'!X287&gt;U$302,10,IF('Datos de Indicador'!X287&lt;$U$301,0,10-(U$302-'Datos de Indicador'!X287)/(U$302-U$301)*10)),1))</f>
        <v>5.8</v>
      </c>
      <c r="V284" s="188">
        <f>IF('Datos de Indicador'!Y287="No dato","x",ROUND(IF('Datos de Indicador'!Y287&gt;V$302,10,IF('Datos de Indicador'!Y287&lt;$V$301,0,10-(V$302-'Datos de Indicador'!Y287)/(V$302-V$301)*10)),1))</f>
        <v>5.3</v>
      </c>
      <c r="W284" s="188">
        <f>IF('Datos de Indicador'!Z287="No dato","x",ROUND(IF('Datos de Indicador'!Z287&gt;W$302,10,IF('Datos de Indicador'!Z287&lt;$W$301,0,(W$302-'Datos de Indicador'!Z287)/(W$302-W$301)*10)),1))</f>
        <v>2.5</v>
      </c>
      <c r="X284" s="317">
        <f>IF('Datos de Indicador'!AA287="No dato","x",ROUND(IF('Datos de Indicador'!AA287&gt;X$302,10,IF('Datos de Indicador'!AA287&lt;$X$301,0,10-(X$302-'Datos de Indicador'!AA287)/(X$302-X$301)*10)),1))</f>
        <v>6.4</v>
      </c>
      <c r="Y284" s="296">
        <f t="shared" si="39"/>
        <v>4.5999999999999996</v>
      </c>
      <c r="Z284" s="192">
        <f t="shared" si="38"/>
        <v>4.4000000000000004</v>
      </c>
      <c r="AB284" s="250"/>
      <c r="AC284" s="95"/>
      <c r="AD284" s="95"/>
    </row>
    <row r="285" spans="1:30">
      <c r="A285" s="48" t="s">
        <v>341</v>
      </c>
      <c r="B285" s="46" t="s">
        <v>346</v>
      </c>
      <c r="C285" s="160">
        <v>1705</v>
      </c>
      <c r="D285" s="188">
        <f>IF('Datos de Indicador'!O288="No dato","x",ROUND(IF('Datos de Indicador'!O288&gt;D$302,0,IF('Datos de Indicador'!O288&lt;$D$301,10,(D$302-'Datos de Indicador'!O288)/(D$302-D$301)*10)),1))</f>
        <v>6.4</v>
      </c>
      <c r="E285" s="188">
        <f>IF('Datos de Indicador'!P288="No dato","x",ROUND(IF('Datos de Indicador'!P288&gt;E$302,10,IF('Datos de Indicador'!P288&lt;$E$301,0,10-(E$302-'Datos de Indicador'!P288)/(E$302-E$301)*10)),1))</f>
        <v>8.3000000000000007</v>
      </c>
      <c r="F285" s="189">
        <f t="shared" si="32"/>
        <v>7.5</v>
      </c>
      <c r="G285" s="188">
        <f>IF('Datos de Indicador'!Q288="No dato","x",ROUND(IF('Datos de Indicador'!Q288&gt;G$302,0,IF('Datos de Indicador'!Q288&lt;$G$301,10,(G$302-'Datos de Indicador'!Q288)/(G$302-G$301)*10)),1))</f>
        <v>8.6999999999999993</v>
      </c>
      <c r="H285" s="188">
        <f>IF('Datos de Indicador'!R288="No dato","x",ROUND(IF('Datos de Indicador'!R288&gt;H$302,10,IF('Datos de Indicador'!R288&lt;$E$301,0,10-(H$302-'Datos de Indicador'!R288)/(H$302-H$301)*10)),1))</f>
        <v>8</v>
      </c>
      <c r="I285" s="188" t="str">
        <f>IF('Datos de Indicador'!S288="No dato","x",ROUND(IF('Datos de Indicador'!S288&gt;I$302,10,IF('Datos de Indicador'!S288&lt;$I$301,0,10-(I$302-'Datos de Indicador'!S288)/(I$302-I$301)*10)),1))</f>
        <v>x</v>
      </c>
      <c r="J285" s="189">
        <f t="shared" si="33"/>
        <v>8.4</v>
      </c>
      <c r="K285" s="188">
        <f>IF('Datos de Indicador'!T288="No dato","x",ROUND(IF('Datos de Indicador'!T288&gt;K$302,10,IF('Datos de Indicador'!T288&lt;$K$301,0,10-(K$302-'Datos de Indicador'!T288)/(K$302-K$301)*10)),1))</f>
        <v>5</v>
      </c>
      <c r="L285" s="188">
        <f>IF('Datos de Indicador'!U288="No dato","x",ROUND(IF('Datos de Indicador'!U288&gt;L$302,10,IF('Datos de Indicador'!U288&lt;$L$301,0,10-(L$302-'Datos de Indicador'!U288)/(L$302-L$301)*10)),1))</f>
        <v>7.8</v>
      </c>
      <c r="M285" s="189">
        <f t="shared" si="34"/>
        <v>6.6</v>
      </c>
      <c r="N285" s="189">
        <f>'Datos de Indicador'!AG288</f>
        <v>4</v>
      </c>
      <c r="O285" s="190">
        <f t="shared" si="35"/>
        <v>6.6</v>
      </c>
      <c r="P285" s="191">
        <f>IF('Datos de Indicador'!V288="No dato","x",IF('Datos de Indicador'!AY288="No dato","x", 'Datos de Indicador'!V288/'Datos de Indicador'!AY288))</f>
        <v>1.3819095477386936E-2</v>
      </c>
      <c r="Q285" s="188">
        <f t="shared" si="36"/>
        <v>9.1999999999999993</v>
      </c>
      <c r="R285" s="264">
        <f>IF('Datos de Indicador'!V288="No dato","x",ROUND(IF('Datos de Indicador'!V288&gt;R$302,10,IF('Datos de Indicador'!V288&lt;$R$301,0,10-(R$302-'Datos de Indicador'!V288)/(R$302-R$301)*10)),1))</f>
        <v>1.4</v>
      </c>
      <c r="S285" s="189">
        <f t="shared" si="37"/>
        <v>6.8</v>
      </c>
      <c r="T285" s="188">
        <f>IF('Datos de Indicador'!W288="No dato","x",ROUND(IF('Datos de Indicador'!W288&gt;T$302,10,IF('Datos de Indicador'!W288&lt;$T$301,0,10-(T$302-'Datos de Indicador'!W288)/(T$302-T$301)*10)),1))</f>
        <v>5.3</v>
      </c>
      <c r="U285" s="188">
        <f>IF('Datos de Indicador'!X288="No dato","x",ROUND(IF('Datos de Indicador'!X288&gt;U$302,10,IF('Datos de Indicador'!X288&lt;$U$301,0,10-(U$302-'Datos de Indicador'!X288)/(U$302-U$301)*10)),1))</f>
        <v>5.3</v>
      </c>
      <c r="V285" s="188">
        <f>IF('Datos de Indicador'!Y288="No dato","x",ROUND(IF('Datos de Indicador'!Y288&gt;V$302,10,IF('Datos de Indicador'!Y288&lt;$V$301,0,10-(V$302-'Datos de Indicador'!Y288)/(V$302-V$301)*10)),1))</f>
        <v>2.7</v>
      </c>
      <c r="W285" s="188">
        <f>IF('Datos de Indicador'!Z288="No dato","x",ROUND(IF('Datos de Indicador'!Z288&gt;W$302,10,IF('Datos de Indicador'!Z288&lt;$W$301,0,(W$302-'Datos de Indicador'!Z288)/(W$302-W$301)*10)),1))</f>
        <v>2.5</v>
      </c>
      <c r="X285" s="317">
        <f>IF('Datos de Indicador'!AA288="No dato","x",ROUND(IF('Datos de Indicador'!AA288&gt;X$302,10,IF('Datos de Indicador'!AA288&lt;$X$301,0,10-(X$302-'Datos de Indicador'!AA288)/(X$302-X$301)*10)),1))</f>
        <v>6.5</v>
      </c>
      <c r="Y285" s="296">
        <f t="shared" si="39"/>
        <v>4.5</v>
      </c>
      <c r="Z285" s="192">
        <f t="shared" si="38"/>
        <v>5.8</v>
      </c>
      <c r="AB285" s="250"/>
      <c r="AC285" s="95"/>
      <c r="AD285" s="95"/>
    </row>
    <row r="286" spans="1:30">
      <c r="A286" s="48" t="s">
        <v>341</v>
      </c>
      <c r="B286" s="46" t="s">
        <v>347</v>
      </c>
      <c r="C286" s="160">
        <v>1706</v>
      </c>
      <c r="D286" s="188">
        <f>IF('Datos de Indicador'!O289="No dato","x",ROUND(IF('Datos de Indicador'!O289&gt;D$302,0,IF('Datos de Indicador'!O289&lt;$D$301,10,(D$302-'Datos de Indicador'!O289)/(D$302-D$301)*10)),1))</f>
        <v>6.2</v>
      </c>
      <c r="E286" s="188">
        <f>IF('Datos de Indicador'!P289="No dato","x",ROUND(IF('Datos de Indicador'!P289&gt;E$302,10,IF('Datos de Indicador'!P289&lt;$E$301,0,10-(E$302-'Datos de Indicador'!P289)/(E$302-E$301)*10)),1))</f>
        <v>8.1999999999999993</v>
      </c>
      <c r="F286" s="189">
        <f t="shared" si="32"/>
        <v>7.3</v>
      </c>
      <c r="G286" s="188">
        <f>IF('Datos de Indicador'!Q289="No dato","x",ROUND(IF('Datos de Indicador'!Q289&gt;G$302,0,IF('Datos de Indicador'!Q289&lt;$G$301,10,(G$302-'Datos de Indicador'!Q289)/(G$302-G$301)*10)),1))</f>
        <v>6.5</v>
      </c>
      <c r="H286" s="188">
        <f>IF('Datos de Indicador'!R289="No dato","x",ROUND(IF('Datos de Indicador'!R289&gt;H$302,10,IF('Datos de Indicador'!R289&lt;$E$301,0,10-(H$302-'Datos de Indicador'!R289)/(H$302-H$301)*10)),1))</f>
        <v>8.5</v>
      </c>
      <c r="I286" s="188">
        <f>IF('Datos de Indicador'!S289="No dato","x",ROUND(IF('Datos de Indicador'!S289&gt;I$302,10,IF('Datos de Indicador'!S289&lt;$I$301,0,10-(I$302-'Datos de Indicador'!S289)/(I$302-I$301)*10)),1))</f>
        <v>7.2</v>
      </c>
      <c r="J286" s="189">
        <f t="shared" si="33"/>
        <v>7.4</v>
      </c>
      <c r="K286" s="188">
        <f>IF('Datos de Indicador'!T289="No dato","x",ROUND(IF('Datos de Indicador'!T289&gt;K$302,10,IF('Datos de Indicador'!T289&lt;$K$301,0,10-(K$302-'Datos de Indicador'!T289)/(K$302-K$301)*10)),1))</f>
        <v>3.6</v>
      </c>
      <c r="L286" s="188">
        <f>IF('Datos de Indicador'!U289="No dato","x",ROUND(IF('Datos de Indicador'!U289&gt;L$302,10,IF('Datos de Indicador'!U289&lt;$L$301,0,10-(L$302-'Datos de Indicador'!U289)/(L$302-L$301)*10)),1))</f>
        <v>8.3000000000000007</v>
      </c>
      <c r="M286" s="189">
        <f t="shared" si="34"/>
        <v>6.5</v>
      </c>
      <c r="N286" s="189">
        <f>'Datos de Indicador'!AG289</f>
        <v>10</v>
      </c>
      <c r="O286" s="190">
        <f t="shared" si="35"/>
        <v>7.8</v>
      </c>
      <c r="P286" s="191">
        <f>IF('Datos de Indicador'!V289="No dato","x",IF('Datos de Indicador'!AY289="No dato","x", 'Datos de Indicador'!V289/'Datos de Indicador'!AY289))</f>
        <v>7.8249428709923144E-3</v>
      </c>
      <c r="Q286" s="188">
        <f t="shared" si="36"/>
        <v>5.2</v>
      </c>
      <c r="R286" s="264">
        <f>IF('Datos de Indicador'!V289="No dato","x",ROUND(IF('Datos de Indicador'!V289&gt;R$302,10,IF('Datos de Indicador'!V289&lt;$R$301,0,10-(R$302-'Datos de Indicador'!V289)/(R$302-R$301)*10)),1))</f>
        <v>2.8</v>
      </c>
      <c r="S286" s="189">
        <f t="shared" si="37"/>
        <v>4.0999999999999996</v>
      </c>
      <c r="T286" s="188">
        <f>IF('Datos de Indicador'!W289="No dato","x",ROUND(IF('Datos de Indicador'!W289&gt;T$302,10,IF('Datos de Indicador'!W289&lt;$T$301,0,10-(T$302-'Datos de Indicador'!W289)/(T$302-T$301)*10)),1))</f>
        <v>9.9</v>
      </c>
      <c r="U286" s="188">
        <f>IF('Datos de Indicador'!X289="No dato","x",ROUND(IF('Datos de Indicador'!X289&gt;U$302,10,IF('Datos de Indicador'!X289&lt;$U$301,0,10-(U$302-'Datos de Indicador'!X289)/(U$302-U$301)*10)),1))</f>
        <v>6.7</v>
      </c>
      <c r="V286" s="188">
        <f>IF('Datos de Indicador'!Y289="No dato","x",ROUND(IF('Datos de Indicador'!Y289&gt;V$302,10,IF('Datos de Indicador'!Y289&lt;$V$301,0,10-(V$302-'Datos de Indicador'!Y289)/(V$302-V$301)*10)),1))</f>
        <v>1</v>
      </c>
      <c r="W286" s="188">
        <f>IF('Datos de Indicador'!Z289="No dato","x",ROUND(IF('Datos de Indicador'!Z289&gt;W$302,10,IF('Datos de Indicador'!Z289&lt;$W$301,0,(W$302-'Datos de Indicador'!Z289)/(W$302-W$301)*10)),1))</f>
        <v>2.5</v>
      </c>
      <c r="X286" s="317">
        <f>IF('Datos de Indicador'!AA289="No dato","x",ROUND(IF('Datos de Indicador'!AA289&gt;X$302,10,IF('Datos de Indicador'!AA289&lt;$X$301,0,10-(X$302-'Datos de Indicador'!AA289)/(X$302-X$301)*10)),1))</f>
        <v>10</v>
      </c>
      <c r="Y286" s="296">
        <f t="shared" si="39"/>
        <v>6</v>
      </c>
      <c r="Z286" s="192">
        <f t="shared" si="38"/>
        <v>5.0999999999999996</v>
      </c>
      <c r="AB286" s="250"/>
      <c r="AC286" s="95"/>
      <c r="AD286" s="95"/>
    </row>
    <row r="287" spans="1:30">
      <c r="A287" s="48" t="s">
        <v>341</v>
      </c>
      <c r="B287" s="46" t="s">
        <v>348</v>
      </c>
      <c r="C287" s="160">
        <v>1707</v>
      </c>
      <c r="D287" s="188">
        <f>IF('Datos de Indicador'!O290="No dato","x",ROUND(IF('Datos de Indicador'!O290&gt;D$302,0,IF('Datos de Indicador'!O290&lt;$D$301,10,(D$302-'Datos de Indicador'!O290)/(D$302-D$301)*10)),1))</f>
        <v>6.7</v>
      </c>
      <c r="E287" s="188">
        <f>IF('Datos de Indicador'!P290="No dato","x",ROUND(IF('Datos de Indicador'!P290&gt;E$302,10,IF('Datos de Indicador'!P290&lt;$E$301,0,10-(E$302-'Datos de Indicador'!P290)/(E$302-E$301)*10)),1))</f>
        <v>9.1</v>
      </c>
      <c r="F287" s="189">
        <f t="shared" si="32"/>
        <v>8.1</v>
      </c>
      <c r="G287" s="188">
        <f>IF('Datos de Indicador'!Q290="No dato","x",ROUND(IF('Datos de Indicador'!Q290&gt;G$302,0,IF('Datos de Indicador'!Q290&lt;$G$301,10,(G$302-'Datos de Indicador'!Q290)/(G$302-G$301)*10)),1))</f>
        <v>7.5</v>
      </c>
      <c r="H287" s="188">
        <f>IF('Datos de Indicador'!R290="No dato","x",ROUND(IF('Datos de Indicador'!R290&gt;H$302,10,IF('Datos de Indicador'!R290&lt;$E$301,0,10-(H$302-'Datos de Indicador'!R290)/(H$302-H$301)*10)),1))</f>
        <v>9</v>
      </c>
      <c r="I287" s="188">
        <f>IF('Datos de Indicador'!S290="No dato","x",ROUND(IF('Datos de Indicador'!S290&gt;I$302,10,IF('Datos de Indicador'!S290&lt;$I$301,0,10-(I$302-'Datos de Indicador'!S290)/(I$302-I$301)*10)),1))</f>
        <v>10</v>
      </c>
      <c r="J287" s="189">
        <f t="shared" si="33"/>
        <v>8.8000000000000007</v>
      </c>
      <c r="K287" s="188">
        <f>IF('Datos de Indicador'!T290="No dato","x",ROUND(IF('Datos de Indicador'!T290&gt;K$302,10,IF('Datos de Indicador'!T290&lt;$K$301,0,10-(K$302-'Datos de Indicador'!T290)/(K$302-K$301)*10)),1))</f>
        <v>5.2</v>
      </c>
      <c r="L287" s="188">
        <f>IF('Datos de Indicador'!U290="No dato","x",ROUND(IF('Datos de Indicador'!U290&gt;L$302,10,IF('Datos de Indicador'!U290&lt;$L$301,0,10-(L$302-'Datos de Indicador'!U290)/(L$302-L$301)*10)),1))</f>
        <v>8.1999999999999993</v>
      </c>
      <c r="M287" s="189">
        <f t="shared" si="34"/>
        <v>7</v>
      </c>
      <c r="N287" s="189">
        <f>'Datos de Indicador'!AG290</f>
        <v>6</v>
      </c>
      <c r="O287" s="190">
        <f t="shared" si="35"/>
        <v>7.5</v>
      </c>
      <c r="P287" s="191">
        <f>IF('Datos de Indicador'!V290="No dato","x",IF('Datos de Indicador'!AY290="No dato","x", 'Datos de Indicador'!V290/'Datos de Indicador'!AY290))</f>
        <v>8.8836662749706228E-3</v>
      </c>
      <c r="Q287" s="188">
        <f t="shared" si="36"/>
        <v>5.9</v>
      </c>
      <c r="R287" s="264">
        <f>IF('Datos de Indicador'!V290="No dato","x",ROUND(IF('Datos de Indicador'!V290&gt;R$302,10,IF('Datos de Indicador'!V290&lt;$R$301,0,10-(R$302-'Datos de Indicador'!V290)/(R$302-R$301)*10)),1))</f>
        <v>4.7</v>
      </c>
      <c r="S287" s="189">
        <f t="shared" si="37"/>
        <v>5.3</v>
      </c>
      <c r="T287" s="188">
        <f>IF('Datos de Indicador'!W290="No dato","x",ROUND(IF('Datos de Indicador'!W290&gt;T$302,10,IF('Datos de Indicador'!W290&lt;$T$301,0,10-(T$302-'Datos de Indicador'!W290)/(T$302-T$301)*10)),1))</f>
        <v>3.3</v>
      </c>
      <c r="U287" s="188">
        <f>IF('Datos de Indicador'!X290="No dato","x",ROUND(IF('Datos de Indicador'!X290&gt;U$302,10,IF('Datos de Indicador'!X290&lt;$U$301,0,10-(U$302-'Datos de Indicador'!X290)/(U$302-U$301)*10)),1))</f>
        <v>10</v>
      </c>
      <c r="V287" s="188">
        <f>IF('Datos de Indicador'!Y290="No dato","x",ROUND(IF('Datos de Indicador'!Y290&gt;V$302,10,IF('Datos de Indicador'!Y290&lt;$V$301,0,10-(V$302-'Datos de Indicador'!Y290)/(V$302-V$301)*10)),1))</f>
        <v>2.9</v>
      </c>
      <c r="W287" s="188">
        <f>IF('Datos de Indicador'!Z290="No dato","x",ROUND(IF('Datos de Indicador'!Z290&gt;W$302,10,IF('Datos de Indicador'!Z290&lt;$W$301,0,(W$302-'Datos de Indicador'!Z290)/(W$302-W$301)*10)),1))</f>
        <v>5</v>
      </c>
      <c r="X287" s="317">
        <f>IF('Datos de Indicador'!AA290="No dato","x",ROUND(IF('Datos de Indicador'!AA290&gt;X$302,10,IF('Datos de Indicador'!AA290&lt;$X$301,0,10-(X$302-'Datos de Indicador'!AA290)/(X$302-X$301)*10)),1))</f>
        <v>10</v>
      </c>
      <c r="Y287" s="296">
        <f t="shared" si="39"/>
        <v>6.2</v>
      </c>
      <c r="Z287" s="192">
        <f t="shared" si="38"/>
        <v>5.8</v>
      </c>
      <c r="AB287" s="250"/>
      <c r="AC287" s="95"/>
      <c r="AD287" s="95"/>
    </row>
    <row r="288" spans="1:30">
      <c r="A288" s="48" t="s">
        <v>341</v>
      </c>
      <c r="B288" s="46" t="s">
        <v>349</v>
      </c>
      <c r="C288" s="160">
        <v>1708</v>
      </c>
      <c r="D288" s="188">
        <f>IF('Datos de Indicador'!O291="No dato","x",ROUND(IF('Datos de Indicador'!O291&gt;D$302,0,IF('Datos de Indicador'!O291&lt;$D$301,10,(D$302-'Datos de Indicador'!O291)/(D$302-D$301)*10)),1))</f>
        <v>7.8</v>
      </c>
      <c r="E288" s="188">
        <f>IF('Datos de Indicador'!P291="No dato","x",ROUND(IF('Datos de Indicador'!P291&gt;E$302,10,IF('Datos de Indicador'!P291&lt;$E$301,0,10-(E$302-'Datos de Indicador'!P291)/(E$302-E$301)*10)),1))</f>
        <v>10</v>
      </c>
      <c r="F288" s="189">
        <f t="shared" si="32"/>
        <v>9.1999999999999993</v>
      </c>
      <c r="G288" s="188">
        <f>IF('Datos de Indicador'!Q291="No dato","x",ROUND(IF('Datos de Indicador'!Q291&gt;G$302,0,IF('Datos de Indicador'!Q291&lt;$G$301,10,(G$302-'Datos de Indicador'!Q291)/(G$302-G$301)*10)),1))</f>
        <v>9</v>
      </c>
      <c r="H288" s="188">
        <f>IF('Datos de Indicador'!R291="No dato","x",ROUND(IF('Datos de Indicador'!R291&gt;H$302,10,IF('Datos de Indicador'!R291&lt;$E$301,0,10-(H$302-'Datos de Indicador'!R291)/(H$302-H$301)*10)),1))</f>
        <v>8.3000000000000007</v>
      </c>
      <c r="I288" s="188">
        <f>IF('Datos de Indicador'!S291="No dato","x",ROUND(IF('Datos de Indicador'!S291&gt;I$302,10,IF('Datos de Indicador'!S291&lt;$I$301,0,10-(I$302-'Datos de Indicador'!S291)/(I$302-I$301)*10)),1))</f>
        <v>10</v>
      </c>
      <c r="J288" s="189">
        <f t="shared" si="33"/>
        <v>9.1</v>
      </c>
      <c r="K288" s="188">
        <f>IF('Datos de Indicador'!T291="No dato","x",ROUND(IF('Datos de Indicador'!T291&gt;K$302,10,IF('Datos de Indicador'!T291&lt;$K$301,0,10-(K$302-'Datos de Indicador'!T291)/(K$302-K$301)*10)),1))</f>
        <v>5.6</v>
      </c>
      <c r="L288" s="188">
        <f>IF('Datos de Indicador'!U291="No dato","x",ROUND(IF('Datos de Indicador'!U291&gt;L$302,10,IF('Datos de Indicador'!U291&lt;$L$301,0,10-(L$302-'Datos de Indicador'!U291)/(L$302-L$301)*10)),1))</f>
        <v>8.1</v>
      </c>
      <c r="M288" s="189">
        <f t="shared" si="34"/>
        <v>7</v>
      </c>
      <c r="N288" s="189">
        <f>'Datos de Indicador'!AG291</f>
        <v>6</v>
      </c>
      <c r="O288" s="190">
        <f t="shared" si="35"/>
        <v>7.8</v>
      </c>
      <c r="P288" s="191">
        <f>IF('Datos de Indicador'!V291="No dato","x",IF('Datos de Indicador'!AY291="No dato","x", 'Datos de Indicador'!V291/'Datos de Indicador'!AY291))</f>
        <v>5.7815194238766609E-3</v>
      </c>
      <c r="Q288" s="188">
        <f t="shared" si="36"/>
        <v>3.9</v>
      </c>
      <c r="R288" s="264">
        <f>IF('Datos de Indicador'!V291="No dato","x",ROUND(IF('Datos de Indicador'!V291&gt;R$302,10,IF('Datos de Indicador'!V291&lt;$R$301,0,10-(R$302-'Datos de Indicador'!V291)/(R$302-R$301)*10)),1))</f>
        <v>1.4</v>
      </c>
      <c r="S288" s="189">
        <f t="shared" si="37"/>
        <v>2.7</v>
      </c>
      <c r="T288" s="188">
        <f>IF('Datos de Indicador'!W291="No dato","x",ROUND(IF('Datos de Indicador'!W291&gt;T$302,10,IF('Datos de Indicador'!W291&lt;$T$301,0,10-(T$302-'Datos de Indicador'!W291)/(T$302-T$301)*10)),1))</f>
        <v>2.8</v>
      </c>
      <c r="U288" s="188">
        <f>IF('Datos de Indicador'!X291="No dato","x",ROUND(IF('Datos de Indicador'!X291&gt;U$302,10,IF('Datos de Indicador'!X291&lt;$U$301,0,10-(U$302-'Datos de Indicador'!X291)/(U$302-U$301)*10)),1))</f>
        <v>9.5</v>
      </c>
      <c r="V288" s="188">
        <f>IF('Datos de Indicador'!Y291="No dato","x",ROUND(IF('Datos de Indicador'!Y291&gt;V$302,10,IF('Datos de Indicador'!Y291&lt;$V$301,0,10-(V$302-'Datos de Indicador'!Y291)/(V$302-V$301)*10)),1))</f>
        <v>3.4</v>
      </c>
      <c r="W288" s="188">
        <f>IF('Datos de Indicador'!Z291="No dato","x",ROUND(IF('Datos de Indicador'!Z291&gt;W$302,10,IF('Datos de Indicador'!Z291&lt;$W$301,0,(W$302-'Datos de Indicador'!Z291)/(W$302-W$301)*10)),1))</f>
        <v>7.5</v>
      </c>
      <c r="X288" s="317">
        <f>IF('Datos de Indicador'!AA291="No dato","x",ROUND(IF('Datos de Indicador'!AA291&gt;X$302,10,IF('Datos de Indicador'!AA291&lt;$X$301,0,10-(X$302-'Datos de Indicador'!AA291)/(X$302-X$301)*10)),1))</f>
        <v>4.5999999999999996</v>
      </c>
      <c r="Y288" s="296">
        <f t="shared" si="39"/>
        <v>5.6</v>
      </c>
      <c r="Z288" s="192">
        <f t="shared" si="38"/>
        <v>4.3</v>
      </c>
      <c r="AB288" s="250"/>
      <c r="AC288" s="95"/>
      <c r="AD288" s="95"/>
    </row>
    <row r="289" spans="1:30">
      <c r="A289" s="48" t="s">
        <v>341</v>
      </c>
      <c r="B289" s="46" t="s">
        <v>350</v>
      </c>
      <c r="C289" s="160">
        <v>1709</v>
      </c>
      <c r="D289" s="188">
        <f>IF('Datos de Indicador'!O292="No dato","x",ROUND(IF('Datos de Indicador'!O292&gt;D$302,0,IF('Datos de Indicador'!O292&lt;$D$301,10,(D$302-'Datos de Indicador'!O292)/(D$302-D$301)*10)),1))</f>
        <v>5.2</v>
      </c>
      <c r="E289" s="188">
        <f>IF('Datos de Indicador'!P292="No dato","x",ROUND(IF('Datos de Indicador'!P292&gt;E$302,10,IF('Datos de Indicador'!P292&lt;$E$301,0,10-(E$302-'Datos de Indicador'!P292)/(E$302-E$301)*10)),1))</f>
        <v>7.5</v>
      </c>
      <c r="F289" s="189">
        <f t="shared" si="32"/>
        <v>6.5</v>
      </c>
      <c r="G289" s="188">
        <f>IF('Datos de Indicador'!Q292="No dato","x",ROUND(IF('Datos de Indicador'!Q292&gt;G$302,0,IF('Datos de Indicador'!Q292&lt;$G$301,10,(G$302-'Datos de Indicador'!Q292)/(G$302-G$301)*10)),1))</f>
        <v>2.8</v>
      </c>
      <c r="H289" s="188">
        <f>IF('Datos de Indicador'!R292="No dato","x",ROUND(IF('Datos de Indicador'!R292&gt;H$302,10,IF('Datos de Indicador'!R292&lt;$E$301,0,10-(H$302-'Datos de Indicador'!R292)/(H$302-H$301)*10)),1))</f>
        <v>8.4</v>
      </c>
      <c r="I289" s="188">
        <f>IF('Datos de Indicador'!S292="No dato","x",ROUND(IF('Datos de Indicador'!S292&gt;I$302,10,IF('Datos de Indicador'!S292&lt;$I$301,0,10-(I$302-'Datos de Indicador'!S292)/(I$302-I$301)*10)),1))</f>
        <v>9.9</v>
      </c>
      <c r="J289" s="189">
        <f t="shared" si="33"/>
        <v>7</v>
      </c>
      <c r="K289" s="188">
        <f>IF('Datos de Indicador'!T292="No dato","x",ROUND(IF('Datos de Indicador'!T292&gt;K$302,10,IF('Datos de Indicador'!T292&lt;$K$301,0,10-(K$302-'Datos de Indicador'!T292)/(K$302-K$301)*10)),1))</f>
        <v>3.4</v>
      </c>
      <c r="L289" s="188">
        <f>IF('Datos de Indicador'!U292="No dato","x",ROUND(IF('Datos de Indicador'!U292&gt;L$302,10,IF('Datos de Indicador'!U292&lt;$L$301,0,10-(L$302-'Datos de Indicador'!U292)/(L$302-L$301)*10)),1))</f>
        <v>7.9</v>
      </c>
      <c r="M289" s="189">
        <f t="shared" si="34"/>
        <v>6.1</v>
      </c>
      <c r="N289" s="189">
        <f>'Datos de Indicador'!AG292</f>
        <v>10</v>
      </c>
      <c r="O289" s="190">
        <f t="shared" si="35"/>
        <v>7.4</v>
      </c>
      <c r="P289" s="191">
        <f>IF('Datos de Indicador'!V292="No dato","x",IF('Datos de Indicador'!AY292="No dato","x", 'Datos de Indicador'!V292/'Datos de Indicador'!AY292))</f>
        <v>7.845009891534211E-3</v>
      </c>
      <c r="Q289" s="188">
        <f t="shared" si="36"/>
        <v>5.2</v>
      </c>
      <c r="R289" s="264">
        <f>IF('Datos de Indicador'!V292="No dato","x",ROUND(IF('Datos de Indicador'!V292&gt;R$302,10,IF('Datos de Indicador'!V292&lt;$R$301,0,10-(R$302-'Datos de Indicador'!V292)/(R$302-R$301)*10)),1))</f>
        <v>8.6</v>
      </c>
      <c r="S289" s="189">
        <f t="shared" si="37"/>
        <v>7.3</v>
      </c>
      <c r="T289" s="188">
        <f>IF('Datos de Indicador'!W292="No dato","x",ROUND(IF('Datos de Indicador'!W292&gt;T$302,10,IF('Datos de Indicador'!W292&lt;$T$301,0,10-(T$302-'Datos de Indicador'!W292)/(T$302-T$301)*10)),1))</f>
        <v>1.7</v>
      </c>
      <c r="U289" s="188">
        <f>IF('Datos de Indicador'!X292="No dato","x",ROUND(IF('Datos de Indicador'!X292&gt;U$302,10,IF('Datos de Indicador'!X292&lt;$U$301,0,10-(U$302-'Datos de Indicador'!X292)/(U$302-U$301)*10)),1))</f>
        <v>7</v>
      </c>
      <c r="V289" s="188">
        <f>IF('Datos de Indicador'!Y292="No dato","x",ROUND(IF('Datos de Indicador'!Y292&gt;V$302,10,IF('Datos de Indicador'!Y292&lt;$V$301,0,10-(V$302-'Datos de Indicador'!Y292)/(V$302-V$301)*10)),1))</f>
        <v>9.6</v>
      </c>
      <c r="W289" s="188">
        <f>IF('Datos de Indicador'!Z292="No dato","x",ROUND(IF('Datos de Indicador'!Z292&gt;W$302,10,IF('Datos de Indicador'!Z292&lt;$W$301,0,(W$302-'Datos de Indicador'!Z292)/(W$302-W$301)*10)),1))</f>
        <v>0</v>
      </c>
      <c r="X289" s="317">
        <f>IF('Datos de Indicador'!AA292="No dato","x",ROUND(IF('Datos de Indicador'!AA292&gt;X$302,10,IF('Datos de Indicador'!AA292&lt;$X$301,0,10-(X$302-'Datos de Indicador'!AA292)/(X$302-X$301)*10)),1))</f>
        <v>10</v>
      </c>
      <c r="Y289" s="296">
        <f t="shared" si="39"/>
        <v>5.7</v>
      </c>
      <c r="Z289" s="192">
        <f t="shared" si="38"/>
        <v>6.6</v>
      </c>
      <c r="AB289" s="250"/>
      <c r="AC289" s="95"/>
      <c r="AD289" s="95"/>
    </row>
    <row r="290" spans="1:30">
      <c r="A290" s="49" t="s">
        <v>351</v>
      </c>
      <c r="B290" s="46" t="s">
        <v>351</v>
      </c>
      <c r="C290" s="160">
        <v>1801</v>
      </c>
      <c r="D290" s="188">
        <f>IF('Datos de Indicador'!O293="No dato","x",ROUND(IF('Datos de Indicador'!O293&gt;D$302,0,IF('Datos de Indicador'!O293&lt;$D$301,10,(D$302-'Datos de Indicador'!O293)/(D$302-D$301)*10)),1))</f>
        <v>6.8</v>
      </c>
      <c r="E290" s="188">
        <f>IF('Datos de Indicador'!P293="No dato","x",ROUND(IF('Datos de Indicador'!P293&gt;E$302,10,IF('Datos de Indicador'!P293&lt;$E$301,0,10-(E$302-'Datos de Indicador'!P293)/(E$302-E$301)*10)),1))</f>
        <v>8</v>
      </c>
      <c r="F290" s="189">
        <f t="shared" si="32"/>
        <v>7.4</v>
      </c>
      <c r="G290" s="188">
        <f>IF('Datos de Indicador'!Q293="No dato","x",ROUND(IF('Datos de Indicador'!Q293&gt;G$302,0,IF('Datos de Indicador'!Q293&lt;$G$301,10,(G$302-'Datos de Indicador'!Q293)/(G$302-G$301)*10)),1))</f>
        <v>7.2</v>
      </c>
      <c r="H290" s="188">
        <f>IF('Datos de Indicador'!R293="No dato","x",ROUND(IF('Datos de Indicador'!R293&gt;H$302,10,IF('Datos de Indicador'!R293&lt;$E$301,0,10-(H$302-'Datos de Indicador'!R293)/(H$302-H$301)*10)),1))</f>
        <v>7.2</v>
      </c>
      <c r="I290" s="188">
        <f>IF('Datos de Indicador'!S293="No dato","x",ROUND(IF('Datos de Indicador'!S293&gt;I$302,10,IF('Datos de Indicador'!S293&lt;$I$301,0,10-(I$302-'Datos de Indicador'!S293)/(I$302-I$301)*10)),1))</f>
        <v>8.3000000000000007</v>
      </c>
      <c r="J290" s="189">
        <f t="shared" si="33"/>
        <v>7.6</v>
      </c>
      <c r="K290" s="188">
        <f>IF('Datos de Indicador'!T293="No dato","x",ROUND(IF('Datos de Indicador'!T293&gt;K$302,10,IF('Datos de Indicador'!T293&lt;$K$301,0,10-(K$302-'Datos de Indicador'!T293)/(K$302-K$301)*10)),1))</f>
        <v>6.5</v>
      </c>
      <c r="L290" s="188">
        <f>IF('Datos de Indicador'!U293="No dato","x",ROUND(IF('Datos de Indicador'!U293&gt;L$302,10,IF('Datos de Indicador'!U293&lt;$L$301,0,10-(L$302-'Datos de Indicador'!U293)/(L$302-L$301)*10)),1))</f>
        <v>8.1999999999999993</v>
      </c>
      <c r="M290" s="189">
        <f t="shared" si="34"/>
        <v>7.4</v>
      </c>
      <c r="N290" s="189">
        <f>'Datos de Indicador'!AG293</f>
        <v>10</v>
      </c>
      <c r="O290" s="190">
        <f t="shared" si="35"/>
        <v>8.1</v>
      </c>
      <c r="P290" s="191">
        <f>IF('Datos de Indicador'!V293="No dato","x",IF('Datos de Indicador'!AY293="No dato","x", 'Datos de Indicador'!V293/'Datos de Indicador'!AY293))</f>
        <v>8.4140772307658776E-3</v>
      </c>
      <c r="Q290" s="188">
        <f t="shared" si="36"/>
        <v>5.6</v>
      </c>
      <c r="R290" s="264">
        <f>IF('Datos de Indicador'!V293="No dato","x",ROUND(IF('Datos de Indicador'!V293&gt;R$302,10,IF('Datos de Indicador'!V293&lt;$R$301,0,10-(R$302-'Datos de Indicador'!V293)/(R$302-R$301)*10)),1))</f>
        <v>10</v>
      </c>
      <c r="S290" s="189">
        <f t="shared" si="37"/>
        <v>8.6</v>
      </c>
      <c r="T290" s="188">
        <f>IF('Datos de Indicador'!W293="No dato","x",ROUND(IF('Datos de Indicador'!W293&gt;T$302,10,IF('Datos de Indicador'!W293&lt;$T$301,0,10-(T$302-'Datos de Indicador'!W293)/(T$302-T$301)*10)),1))</f>
        <v>5.0999999999999996</v>
      </c>
      <c r="U290" s="188">
        <f>IF('Datos de Indicador'!X293="No dato","x",ROUND(IF('Datos de Indicador'!X293&gt;U$302,10,IF('Datos de Indicador'!X293&lt;$U$301,0,10-(U$302-'Datos de Indicador'!X293)/(U$302-U$301)*10)),1))</f>
        <v>9</v>
      </c>
      <c r="V290" s="188">
        <f>IF('Datos de Indicador'!Y293="No dato","x",ROUND(IF('Datos de Indicador'!Y293&gt;V$302,10,IF('Datos de Indicador'!Y293&lt;$V$301,0,10-(V$302-'Datos de Indicador'!Y293)/(V$302-V$301)*10)),1))</f>
        <v>7.6</v>
      </c>
      <c r="W290" s="188">
        <f>IF('Datos de Indicador'!Z293="No dato","x",ROUND(IF('Datos de Indicador'!Z293&gt;W$302,10,IF('Datos de Indicador'!Z293&lt;$W$301,0,(W$302-'Datos de Indicador'!Z293)/(W$302-W$301)*10)),1))</f>
        <v>5</v>
      </c>
      <c r="X290" s="317">
        <f>IF('Datos de Indicador'!AA293="No dato","x",ROUND(IF('Datos de Indicador'!AA293&gt;X$302,10,IF('Datos de Indicador'!AA293&lt;$X$301,0,10-(X$302-'Datos de Indicador'!AA293)/(X$302-X$301)*10)),1))</f>
        <v>10</v>
      </c>
      <c r="Y290" s="296">
        <f t="shared" si="39"/>
        <v>7.3</v>
      </c>
      <c r="Z290" s="192">
        <f t="shared" si="38"/>
        <v>8</v>
      </c>
      <c r="AB290" s="250"/>
      <c r="AC290" s="95"/>
      <c r="AD290" s="95"/>
    </row>
    <row r="291" spans="1:30">
      <c r="A291" s="49" t="s">
        <v>351</v>
      </c>
      <c r="B291" s="46" t="s">
        <v>352</v>
      </c>
      <c r="C291" s="160">
        <v>1802</v>
      </c>
      <c r="D291" s="188">
        <f>IF('Datos de Indicador'!O294="No dato","x",ROUND(IF('Datos de Indicador'!O294&gt;D$302,0,IF('Datos de Indicador'!O294&lt;$D$301,10,(D$302-'Datos de Indicador'!O294)/(D$302-D$301)*10)),1))</f>
        <v>5.9</v>
      </c>
      <c r="E291" s="188">
        <f>IF('Datos de Indicador'!P294="No dato","x",ROUND(IF('Datos de Indicador'!P294&gt;E$302,10,IF('Datos de Indicador'!P294&lt;$E$301,0,10-(E$302-'Datos de Indicador'!P294)/(E$302-E$301)*10)),1))</f>
        <v>7.5</v>
      </c>
      <c r="F291" s="189">
        <f t="shared" si="32"/>
        <v>6.8</v>
      </c>
      <c r="G291" s="188">
        <f>IF('Datos de Indicador'!Q294="No dato","x",ROUND(IF('Datos de Indicador'!Q294&gt;G$302,0,IF('Datos de Indicador'!Q294&lt;$G$301,10,(G$302-'Datos de Indicador'!Q294)/(G$302-G$301)*10)),1))</f>
        <v>5.8</v>
      </c>
      <c r="H291" s="188">
        <f>IF('Datos de Indicador'!R294="No dato","x",ROUND(IF('Datos de Indicador'!R294&gt;H$302,10,IF('Datos de Indicador'!R294&lt;$E$301,0,10-(H$302-'Datos de Indicador'!R294)/(H$302-H$301)*10)),1))</f>
        <v>7.2</v>
      </c>
      <c r="I291" s="188">
        <f>IF('Datos de Indicador'!S294="No dato","x",ROUND(IF('Datos de Indicador'!S294&gt;I$302,10,IF('Datos de Indicador'!S294&lt;$I$301,0,10-(I$302-'Datos de Indicador'!S294)/(I$302-I$301)*10)),1))</f>
        <v>10</v>
      </c>
      <c r="J291" s="189">
        <f t="shared" si="33"/>
        <v>7.7</v>
      </c>
      <c r="K291" s="188">
        <f>IF('Datos de Indicador'!T294="No dato","x",ROUND(IF('Datos de Indicador'!T294&gt;K$302,10,IF('Datos de Indicador'!T294&lt;$K$301,0,10-(K$302-'Datos de Indicador'!T294)/(K$302-K$301)*10)),1))</f>
        <v>4.5</v>
      </c>
      <c r="L291" s="188">
        <f>IF('Datos de Indicador'!U294="No dato","x",ROUND(IF('Datos de Indicador'!U294&gt;L$302,10,IF('Datos de Indicador'!U294&lt;$L$301,0,10-(L$302-'Datos de Indicador'!U294)/(L$302-L$301)*10)),1))</f>
        <v>9.1</v>
      </c>
      <c r="M291" s="189">
        <f t="shared" si="34"/>
        <v>7.5</v>
      </c>
      <c r="N291" s="189">
        <f>'Datos de Indicador'!AG294</f>
        <v>4</v>
      </c>
      <c r="O291" s="190">
        <f t="shared" si="35"/>
        <v>6.5</v>
      </c>
      <c r="P291" s="191">
        <f>IF('Datos de Indicador'!V294="No dato","x",IF('Datos de Indicador'!AY294="No dato","x", 'Datos de Indicador'!V294/'Datos de Indicador'!AY294))</f>
        <v>3.6770850743774027E-3</v>
      </c>
      <c r="Q291" s="188">
        <f t="shared" si="36"/>
        <v>2.5</v>
      </c>
      <c r="R291" s="264">
        <f>IF('Datos de Indicador'!V294="No dato","x",ROUND(IF('Datos de Indicador'!V294&gt;R$302,10,IF('Datos de Indicador'!V294&lt;$R$301,0,10-(R$302-'Datos de Indicador'!V294)/(R$302-R$301)*10)),1))</f>
        <v>0.5</v>
      </c>
      <c r="S291" s="189">
        <f t="shared" si="37"/>
        <v>1.6</v>
      </c>
      <c r="T291" s="188">
        <f>IF('Datos de Indicador'!W294="No dato","x",ROUND(IF('Datos de Indicador'!W294&gt;T$302,10,IF('Datos de Indicador'!W294&lt;$T$301,0,10-(T$302-'Datos de Indicador'!W294)/(T$302-T$301)*10)),1))</f>
        <v>9.8000000000000007</v>
      </c>
      <c r="U291" s="188">
        <f>IF('Datos de Indicador'!X294="No dato","x",ROUND(IF('Datos de Indicador'!X294&gt;U$302,10,IF('Datos de Indicador'!X294&lt;$U$301,0,10-(U$302-'Datos de Indicador'!X294)/(U$302-U$301)*10)),1))</f>
        <v>8.1</v>
      </c>
      <c r="V291" s="188">
        <f>IF('Datos de Indicador'!Y294="No dato","x",ROUND(IF('Datos de Indicador'!Y294&gt;V$302,10,IF('Datos de Indicador'!Y294&lt;$V$301,0,10-(V$302-'Datos de Indicador'!Y294)/(V$302-V$301)*10)),1))</f>
        <v>0.5</v>
      </c>
      <c r="W291" s="188">
        <f>IF('Datos de Indicador'!Z294="No dato","x",ROUND(IF('Datos de Indicador'!Z294&gt;W$302,10,IF('Datos de Indicador'!Z294&lt;$W$301,0,(W$302-'Datos de Indicador'!Z294)/(W$302-W$301)*10)),1))</f>
        <v>5</v>
      </c>
      <c r="X291" s="317">
        <f>IF('Datos de Indicador'!AA294="No dato","x",ROUND(IF('Datos de Indicador'!AA294&gt;X$302,10,IF('Datos de Indicador'!AA294&lt;$X$301,0,10-(X$302-'Datos de Indicador'!AA294)/(X$302-X$301)*10)),1))</f>
        <v>10</v>
      </c>
      <c r="Y291" s="296">
        <f t="shared" si="39"/>
        <v>6.7</v>
      </c>
      <c r="Z291" s="192">
        <f t="shared" si="38"/>
        <v>4.5999999999999996</v>
      </c>
      <c r="AB291" s="250"/>
      <c r="AC291" s="95"/>
      <c r="AD291" s="95"/>
    </row>
    <row r="292" spans="1:30">
      <c r="A292" s="49" t="s">
        <v>351</v>
      </c>
      <c r="B292" s="46" t="s">
        <v>353</v>
      </c>
      <c r="C292" s="160">
        <v>1803</v>
      </c>
      <c r="D292" s="188">
        <f>IF('Datos de Indicador'!O295="No dato","x",ROUND(IF('Datos de Indicador'!O295&gt;D$302,0,IF('Datos de Indicador'!O295&lt;$D$301,10,(D$302-'Datos de Indicador'!O295)/(D$302-D$301)*10)),1))</f>
        <v>6.6</v>
      </c>
      <c r="E292" s="188">
        <f>IF('Datos de Indicador'!P295="No dato","x",ROUND(IF('Datos de Indicador'!P295&gt;E$302,10,IF('Datos de Indicador'!P295&lt;$E$301,0,10-(E$302-'Datos de Indicador'!P295)/(E$302-E$301)*10)),1))</f>
        <v>7.2</v>
      </c>
      <c r="F292" s="189">
        <f t="shared" si="32"/>
        <v>6.9</v>
      </c>
      <c r="G292" s="188">
        <f>IF('Datos de Indicador'!Q295="No dato","x",ROUND(IF('Datos de Indicador'!Q295&gt;G$302,0,IF('Datos de Indicador'!Q295&lt;$G$301,10,(G$302-'Datos de Indicador'!Q295)/(G$302-G$301)*10)),1))</f>
        <v>6.8</v>
      </c>
      <c r="H292" s="188">
        <f>IF('Datos de Indicador'!R295="No dato","x",ROUND(IF('Datos de Indicador'!R295&gt;H$302,10,IF('Datos de Indicador'!R295&lt;$E$301,0,10-(H$302-'Datos de Indicador'!R295)/(H$302-H$301)*10)),1))</f>
        <v>7</v>
      </c>
      <c r="I292" s="188">
        <f>IF('Datos de Indicador'!S295="No dato","x",ROUND(IF('Datos de Indicador'!S295&gt;I$302,10,IF('Datos de Indicador'!S295&lt;$I$301,0,10-(I$302-'Datos de Indicador'!S295)/(I$302-I$301)*10)),1))</f>
        <v>8.9</v>
      </c>
      <c r="J292" s="189">
        <f t="shared" si="33"/>
        <v>7.6</v>
      </c>
      <c r="K292" s="188">
        <f>IF('Datos de Indicador'!T295="No dato","x",ROUND(IF('Datos de Indicador'!T295&gt;K$302,10,IF('Datos de Indicador'!T295&lt;$K$301,0,10-(K$302-'Datos de Indicador'!T295)/(K$302-K$301)*10)),1))</f>
        <v>5.4</v>
      </c>
      <c r="L292" s="188">
        <f>IF('Datos de Indicador'!U295="No dato","x",ROUND(IF('Datos de Indicador'!U295&gt;L$302,10,IF('Datos de Indicador'!U295&lt;$L$301,0,10-(L$302-'Datos de Indicador'!U295)/(L$302-L$301)*10)),1))</f>
        <v>8.1999999999999993</v>
      </c>
      <c r="M292" s="189">
        <f t="shared" si="34"/>
        <v>7</v>
      </c>
      <c r="N292" s="189">
        <f>'Datos de Indicador'!AG295</f>
        <v>10</v>
      </c>
      <c r="O292" s="190">
        <f t="shared" si="35"/>
        <v>7.9</v>
      </c>
      <c r="P292" s="191">
        <f>IF('Datos de Indicador'!V295="No dato","x",IF('Datos de Indicador'!AY295="No dato","x", 'Datos de Indicador'!V295/'Datos de Indicador'!AY295))</f>
        <v>8.024796195652174E-3</v>
      </c>
      <c r="Q292" s="188">
        <f t="shared" si="36"/>
        <v>5.3</v>
      </c>
      <c r="R292" s="264">
        <f>IF('Datos de Indicador'!V295="No dato","x",ROUND(IF('Datos de Indicador'!V295&gt;R$302,10,IF('Datos de Indicador'!V295&lt;$R$301,0,10-(R$302-'Datos de Indicador'!V295)/(R$302-R$301)*10)),1))</f>
        <v>9.4</v>
      </c>
      <c r="S292" s="189">
        <f t="shared" si="37"/>
        <v>8</v>
      </c>
      <c r="T292" s="188">
        <f>IF('Datos de Indicador'!W295="No dato","x",ROUND(IF('Datos de Indicador'!W295&gt;T$302,10,IF('Datos de Indicador'!W295&lt;$T$301,0,10-(T$302-'Datos de Indicador'!W295)/(T$302-T$301)*10)),1))</f>
        <v>2.8</v>
      </c>
      <c r="U292" s="188">
        <f>IF('Datos de Indicador'!X295="No dato","x",ROUND(IF('Datos de Indicador'!X295&gt;U$302,10,IF('Datos de Indicador'!X295&lt;$U$301,0,10-(U$302-'Datos de Indicador'!X295)/(U$302-U$301)*10)),1))</f>
        <v>9.1</v>
      </c>
      <c r="V292" s="188">
        <f>IF('Datos de Indicador'!Y295="No dato","x",ROUND(IF('Datos de Indicador'!Y295&gt;V$302,10,IF('Datos de Indicador'!Y295&lt;$V$301,0,10-(V$302-'Datos de Indicador'!Y295)/(V$302-V$301)*10)),1))</f>
        <v>1.5</v>
      </c>
      <c r="W292" s="188">
        <f>IF('Datos de Indicador'!Z295="No dato","x",ROUND(IF('Datos de Indicador'!Z295&gt;W$302,10,IF('Datos de Indicador'!Z295&lt;$W$301,0,(W$302-'Datos de Indicador'!Z295)/(W$302-W$301)*10)),1))</f>
        <v>5</v>
      </c>
      <c r="X292" s="317">
        <f>IF('Datos de Indicador'!AA295="No dato","x",ROUND(IF('Datos de Indicador'!AA295&gt;X$302,10,IF('Datos de Indicador'!AA295&lt;$X$301,0,10-(X$302-'Datos de Indicador'!AA295)/(X$302-X$301)*10)),1))</f>
        <v>8.6</v>
      </c>
      <c r="Y292" s="296">
        <f t="shared" si="39"/>
        <v>5.4</v>
      </c>
      <c r="Z292" s="192">
        <f t="shared" si="38"/>
        <v>6.9</v>
      </c>
      <c r="AB292" s="250"/>
      <c r="AC292" s="95"/>
      <c r="AD292" s="95"/>
    </row>
    <row r="293" spans="1:30">
      <c r="A293" s="49" t="s">
        <v>351</v>
      </c>
      <c r="B293" s="46" t="s">
        <v>354</v>
      </c>
      <c r="C293" s="160">
        <v>1804</v>
      </c>
      <c r="D293" s="188">
        <f>IF('Datos de Indicador'!O296="No dato","x",ROUND(IF('Datos de Indicador'!O296&gt;D$302,0,IF('Datos de Indicador'!O296&lt;$D$301,10,(D$302-'Datos de Indicador'!O296)/(D$302-D$301)*10)),1))</f>
        <v>4.9000000000000004</v>
      </c>
      <c r="E293" s="188">
        <f>IF('Datos de Indicador'!P296="No dato","x",ROUND(IF('Datos de Indicador'!P296&gt;E$302,10,IF('Datos de Indicador'!P296&lt;$E$301,0,10-(E$302-'Datos de Indicador'!P296)/(E$302-E$301)*10)),1))</f>
        <v>5.4</v>
      </c>
      <c r="F293" s="189">
        <f t="shared" si="32"/>
        <v>5.2</v>
      </c>
      <c r="G293" s="188">
        <f>IF('Datos de Indicador'!Q296="No dato","x",ROUND(IF('Datos de Indicador'!Q296&gt;G$302,0,IF('Datos de Indicador'!Q296&lt;$G$301,10,(G$302-'Datos de Indicador'!Q296)/(G$302-G$301)*10)),1))</f>
        <v>2.8</v>
      </c>
      <c r="H293" s="188">
        <f>IF('Datos de Indicador'!R296="No dato","x",ROUND(IF('Datos de Indicador'!R296&gt;H$302,10,IF('Datos de Indicador'!R296&lt;$E$301,0,10-(H$302-'Datos de Indicador'!R296)/(H$302-H$301)*10)),1))</f>
        <v>6.3</v>
      </c>
      <c r="I293" s="188">
        <f>IF('Datos de Indicador'!S296="No dato","x",ROUND(IF('Datos de Indicador'!S296&gt;I$302,10,IF('Datos de Indicador'!S296&lt;$I$301,0,10-(I$302-'Datos de Indicador'!S296)/(I$302-I$301)*10)),1))</f>
        <v>7</v>
      </c>
      <c r="J293" s="189">
        <f t="shared" si="33"/>
        <v>5.4</v>
      </c>
      <c r="K293" s="188">
        <f>IF('Datos de Indicador'!T296="No dato","x",ROUND(IF('Datos de Indicador'!T296&gt;K$302,10,IF('Datos de Indicador'!T296&lt;$K$301,0,10-(K$302-'Datos de Indicador'!T296)/(K$302-K$301)*10)),1))</f>
        <v>2.6</v>
      </c>
      <c r="L293" s="188">
        <f>IF('Datos de Indicador'!U296="No dato","x",ROUND(IF('Datos de Indicador'!U296&gt;L$302,10,IF('Datos de Indicador'!U296&lt;$L$301,0,10-(L$302-'Datos de Indicador'!U296)/(L$302-L$301)*10)),1))</f>
        <v>8</v>
      </c>
      <c r="M293" s="189">
        <f t="shared" si="34"/>
        <v>6</v>
      </c>
      <c r="N293" s="189">
        <f>'Datos de Indicador'!AG296</f>
        <v>10</v>
      </c>
      <c r="O293" s="190">
        <f t="shared" si="35"/>
        <v>6.7</v>
      </c>
      <c r="P293" s="191">
        <f>IF('Datos de Indicador'!V296="No dato","x",IF('Datos de Indicador'!AY296="No dato","x", 'Datos de Indicador'!V296/'Datos de Indicador'!AY296))</f>
        <v>1.0854122861851452E-2</v>
      </c>
      <c r="Q293" s="188">
        <f t="shared" si="36"/>
        <v>7.2</v>
      </c>
      <c r="R293" s="264">
        <f>IF('Datos de Indicador'!V296="No dato","x",ROUND(IF('Datos de Indicador'!V296&gt;R$302,10,IF('Datos de Indicador'!V296&lt;$R$301,0,10-(R$302-'Datos de Indicador'!V296)/(R$302-R$301)*10)),1))</f>
        <v>10</v>
      </c>
      <c r="S293" s="189">
        <f t="shared" si="37"/>
        <v>9</v>
      </c>
      <c r="T293" s="188">
        <f>IF('Datos de Indicador'!W296="No dato","x",ROUND(IF('Datos de Indicador'!W296&gt;T$302,10,IF('Datos de Indicador'!W296&lt;$T$301,0,10-(T$302-'Datos de Indicador'!W296)/(T$302-T$301)*10)),1))</f>
        <v>2.8</v>
      </c>
      <c r="U293" s="188">
        <f>IF('Datos de Indicador'!X296="No dato","x",ROUND(IF('Datos de Indicador'!X296&gt;U$302,10,IF('Datos de Indicador'!X296&lt;$U$301,0,10-(U$302-'Datos de Indicador'!X296)/(U$302-U$301)*10)),1))</f>
        <v>6.9</v>
      </c>
      <c r="V293" s="188">
        <f>IF('Datos de Indicador'!Y296="No dato","x",ROUND(IF('Datos de Indicador'!Y296&gt;V$302,10,IF('Datos de Indicador'!Y296&lt;$V$301,0,10-(V$302-'Datos de Indicador'!Y296)/(V$302-V$301)*10)),1))</f>
        <v>5.5</v>
      </c>
      <c r="W293" s="188">
        <f>IF('Datos de Indicador'!Z296="No dato","x",ROUND(IF('Datos de Indicador'!Z296&gt;W$302,10,IF('Datos de Indicador'!Z296&lt;$W$301,0,(W$302-'Datos de Indicador'!Z296)/(W$302-W$301)*10)),1))</f>
        <v>0</v>
      </c>
      <c r="X293" s="317">
        <f>IF('Datos de Indicador'!AA296="No dato","x",ROUND(IF('Datos de Indicador'!AA296&gt;X$302,10,IF('Datos de Indicador'!AA296&lt;$X$301,0,10-(X$302-'Datos de Indicador'!AA296)/(X$302-X$301)*10)),1))</f>
        <v>10</v>
      </c>
      <c r="Y293" s="296">
        <f t="shared" si="39"/>
        <v>5</v>
      </c>
      <c r="Z293" s="192">
        <f t="shared" si="38"/>
        <v>7.5</v>
      </c>
      <c r="AB293" s="250"/>
      <c r="AC293" s="95"/>
      <c r="AD293" s="95"/>
    </row>
    <row r="294" spans="1:30">
      <c r="A294" s="49" t="s">
        <v>351</v>
      </c>
      <c r="B294" s="46" t="s">
        <v>355</v>
      </c>
      <c r="C294" s="160">
        <v>1805</v>
      </c>
      <c r="D294" s="188">
        <f>IF('Datos de Indicador'!O297="No dato","x",ROUND(IF('Datos de Indicador'!O297&gt;D$302,0,IF('Datos de Indicador'!O297&lt;$D$301,10,(D$302-'Datos de Indicador'!O297)/(D$302-D$301)*10)),1))</f>
        <v>7.1</v>
      </c>
      <c r="E294" s="188">
        <f>IF('Datos de Indicador'!P297="No dato","x",ROUND(IF('Datos de Indicador'!P297&gt;E$302,10,IF('Datos de Indicador'!P297&lt;$E$301,0,10-(E$302-'Datos de Indicador'!P297)/(E$302-E$301)*10)),1))</f>
        <v>8.8000000000000007</v>
      </c>
      <c r="F294" s="189">
        <f t="shared" si="32"/>
        <v>8.1</v>
      </c>
      <c r="G294" s="188">
        <f>IF('Datos de Indicador'!Q297="No dato","x",ROUND(IF('Datos de Indicador'!Q297&gt;G$302,0,IF('Datos de Indicador'!Q297&lt;$G$301,10,(G$302-'Datos de Indicador'!Q297)/(G$302-G$301)*10)),1))</f>
        <v>8</v>
      </c>
      <c r="H294" s="188">
        <f>IF('Datos de Indicador'!R297="No dato","x",ROUND(IF('Datos de Indicador'!R297&gt;H$302,10,IF('Datos de Indicador'!R297&lt;$E$301,0,10-(H$302-'Datos de Indicador'!R297)/(H$302-H$301)*10)),1))</f>
        <v>8.1999999999999993</v>
      </c>
      <c r="I294" s="188">
        <f>IF('Datos de Indicador'!S297="No dato","x",ROUND(IF('Datos de Indicador'!S297&gt;I$302,10,IF('Datos de Indicador'!S297&lt;$I$301,0,10-(I$302-'Datos de Indicador'!S297)/(I$302-I$301)*10)),1))</f>
        <v>10</v>
      </c>
      <c r="J294" s="189">
        <f t="shared" si="33"/>
        <v>8.6999999999999993</v>
      </c>
      <c r="K294" s="188">
        <f>IF('Datos de Indicador'!T297="No dato","x",ROUND(IF('Datos de Indicador'!T297&gt;K$302,10,IF('Datos de Indicador'!T297&lt;$K$301,0,10-(K$302-'Datos de Indicador'!T297)/(K$302-K$301)*10)),1))</f>
        <v>7.4</v>
      </c>
      <c r="L294" s="188">
        <f>IF('Datos de Indicador'!U297="No dato","x",ROUND(IF('Datos de Indicador'!U297&gt;L$302,10,IF('Datos de Indicador'!U297&lt;$L$301,0,10-(L$302-'Datos de Indicador'!U297)/(L$302-L$301)*10)),1))</f>
        <v>8.6</v>
      </c>
      <c r="M294" s="189">
        <f t="shared" si="34"/>
        <v>8.1</v>
      </c>
      <c r="N294" s="189">
        <f>'Datos de Indicador'!AG297</f>
        <v>4</v>
      </c>
      <c r="O294" s="190">
        <f t="shared" si="35"/>
        <v>7.2</v>
      </c>
      <c r="P294" s="191">
        <f>IF('Datos de Indicador'!V297="No dato","x",IF('Datos de Indicador'!AY297="No dato","x", 'Datos de Indicador'!V297/'Datos de Indicador'!AY297))</f>
        <v>3.3033963043253844E-3</v>
      </c>
      <c r="Q294" s="188">
        <f t="shared" si="36"/>
        <v>2.2000000000000002</v>
      </c>
      <c r="R294" s="264">
        <f>IF('Datos de Indicador'!V297="No dato","x",ROUND(IF('Datos de Indicador'!V297&gt;R$302,10,IF('Datos de Indicador'!V297&lt;$R$301,0,10-(R$302-'Datos de Indicador'!V297)/(R$302-R$301)*10)),1))</f>
        <v>0.8</v>
      </c>
      <c r="S294" s="189">
        <f t="shared" si="37"/>
        <v>1.5</v>
      </c>
      <c r="T294" s="188">
        <f>IF('Datos de Indicador'!W297="No dato","x",ROUND(IF('Datos de Indicador'!W297&gt;T$302,10,IF('Datos de Indicador'!W297&lt;$T$301,0,10-(T$302-'Datos de Indicador'!W297)/(T$302-T$301)*10)),1))</f>
        <v>4.3</v>
      </c>
      <c r="U294" s="188">
        <f>IF('Datos de Indicador'!X297="No dato","x",ROUND(IF('Datos de Indicador'!X297&gt;U$302,10,IF('Datos de Indicador'!X297&lt;$U$301,0,10-(U$302-'Datos de Indicador'!X297)/(U$302-U$301)*10)),1))</f>
        <v>10</v>
      </c>
      <c r="V294" s="188">
        <f>IF('Datos de Indicador'!Y297="No dato","x",ROUND(IF('Datos de Indicador'!Y297&gt;V$302,10,IF('Datos de Indicador'!Y297&lt;$V$301,0,10-(V$302-'Datos de Indicador'!Y297)/(V$302-V$301)*10)),1))</f>
        <v>2.1</v>
      </c>
      <c r="W294" s="188">
        <f>IF('Datos de Indicador'!Z297="No dato","x",ROUND(IF('Datos de Indicador'!Z297&gt;W$302,10,IF('Datos de Indicador'!Z297&lt;$W$301,0,(W$302-'Datos de Indicador'!Z297)/(W$302-W$301)*10)),1))</f>
        <v>7.5</v>
      </c>
      <c r="X294" s="317">
        <f>IF('Datos de Indicador'!AA297="No dato","x",ROUND(IF('Datos de Indicador'!AA297&gt;X$302,10,IF('Datos de Indicador'!AA297&lt;$X$301,0,10-(X$302-'Datos de Indicador'!AA297)/(X$302-X$301)*10)),1))</f>
        <v>4.4000000000000004</v>
      </c>
      <c r="Y294" s="296">
        <f t="shared" si="39"/>
        <v>5.7</v>
      </c>
      <c r="Z294" s="192">
        <f t="shared" si="38"/>
        <v>3.9</v>
      </c>
      <c r="AB294" s="250"/>
      <c r="AC294" s="95"/>
      <c r="AD294" s="95"/>
    </row>
    <row r="295" spans="1:30">
      <c r="A295" s="49" t="s">
        <v>351</v>
      </c>
      <c r="B295" s="46" t="s">
        <v>356</v>
      </c>
      <c r="C295" s="160">
        <v>1806</v>
      </c>
      <c r="D295" s="188">
        <f>IF('Datos de Indicador'!O298="No dato","x",ROUND(IF('Datos de Indicador'!O298&gt;D$302,0,IF('Datos de Indicador'!O298&lt;$D$301,10,(D$302-'Datos de Indicador'!O298)/(D$302-D$301)*10)),1))</f>
        <v>6.9</v>
      </c>
      <c r="E295" s="188">
        <f>IF('Datos de Indicador'!P298="No dato","x",ROUND(IF('Datos de Indicador'!P298&gt;E$302,10,IF('Datos de Indicador'!P298&lt;$E$301,0,10-(E$302-'Datos de Indicador'!P298)/(E$302-E$301)*10)),1))</f>
        <v>8.1999999999999993</v>
      </c>
      <c r="F295" s="189">
        <f t="shared" si="32"/>
        <v>7.6</v>
      </c>
      <c r="G295" s="188">
        <f>IF('Datos de Indicador'!Q298="No dato","x",ROUND(IF('Datos de Indicador'!Q298&gt;G$302,0,IF('Datos de Indicador'!Q298&lt;$G$301,10,(G$302-'Datos de Indicador'!Q298)/(G$302-G$301)*10)),1))</f>
        <v>7</v>
      </c>
      <c r="H295" s="188">
        <f>IF('Datos de Indicador'!R298="No dato","x",ROUND(IF('Datos de Indicador'!R298&gt;H$302,10,IF('Datos de Indicador'!R298&lt;$E$301,0,10-(H$302-'Datos de Indicador'!R298)/(H$302-H$301)*10)),1))</f>
        <v>7</v>
      </c>
      <c r="I295" s="188">
        <f>IF('Datos de Indicador'!S298="No dato","x",ROUND(IF('Datos de Indicador'!S298&gt;I$302,10,IF('Datos de Indicador'!S298&lt;$I$301,0,10-(I$302-'Datos de Indicador'!S298)/(I$302-I$301)*10)),1))</f>
        <v>9.9</v>
      </c>
      <c r="J295" s="189">
        <f t="shared" si="33"/>
        <v>8</v>
      </c>
      <c r="K295" s="188">
        <f>IF('Datos de Indicador'!T298="No dato","x",ROUND(IF('Datos de Indicador'!T298&gt;K$302,10,IF('Datos de Indicador'!T298&lt;$K$301,0,10-(K$302-'Datos de Indicador'!T298)/(K$302-K$301)*10)),1))</f>
        <v>6.4</v>
      </c>
      <c r="L295" s="188">
        <f>IF('Datos de Indicador'!U298="No dato","x",ROUND(IF('Datos de Indicador'!U298&gt;L$302,10,IF('Datos de Indicador'!U298&lt;$L$301,0,10-(L$302-'Datos de Indicador'!U298)/(L$302-L$301)*10)),1))</f>
        <v>8.1</v>
      </c>
      <c r="M295" s="189">
        <f t="shared" si="34"/>
        <v>7.3</v>
      </c>
      <c r="N295" s="189">
        <f>'Datos de Indicador'!AG298</f>
        <v>10</v>
      </c>
      <c r="O295" s="190">
        <f t="shared" si="35"/>
        <v>8.1999999999999993</v>
      </c>
      <c r="P295" s="191">
        <f>IF('Datos de Indicador'!V298="No dato","x",IF('Datos de Indicador'!AY298="No dato","x", 'Datos de Indicador'!V298/'Datos de Indicador'!AY298))</f>
        <v>1.4966522252855455E-2</v>
      </c>
      <c r="Q295" s="188">
        <f t="shared" si="36"/>
        <v>10</v>
      </c>
      <c r="R295" s="264">
        <f>IF('Datos de Indicador'!V298="No dato","x",ROUND(IF('Datos de Indicador'!V298&gt;R$302,10,IF('Datos de Indicador'!V298&lt;$R$301,0,10-(R$302-'Datos de Indicador'!V298)/(R$302-R$301)*10)),1))</f>
        <v>10</v>
      </c>
      <c r="S295" s="189">
        <f t="shared" si="37"/>
        <v>10</v>
      </c>
      <c r="T295" s="188">
        <f>IF('Datos de Indicador'!W298="No dato","x",ROUND(IF('Datos de Indicador'!W298&gt;T$302,10,IF('Datos de Indicador'!W298&lt;$T$301,0,10-(T$302-'Datos de Indicador'!W298)/(T$302-T$301)*10)),1))</f>
        <v>5.8</v>
      </c>
      <c r="U295" s="188">
        <f>IF('Datos de Indicador'!X298="No dato","x",ROUND(IF('Datos de Indicador'!X298&gt;U$302,10,IF('Datos de Indicador'!X298&lt;$U$301,0,10-(U$302-'Datos de Indicador'!X298)/(U$302-U$301)*10)),1))</f>
        <v>10</v>
      </c>
      <c r="V295" s="188">
        <f>IF('Datos de Indicador'!Y298="No dato","x",ROUND(IF('Datos de Indicador'!Y298&gt;V$302,10,IF('Datos de Indicador'!Y298&lt;$V$301,0,10-(V$302-'Datos de Indicador'!Y298)/(V$302-V$301)*10)),1))</f>
        <v>4.8</v>
      </c>
      <c r="W295" s="188">
        <f>IF('Datos de Indicador'!Z298="No dato","x",ROUND(IF('Datos de Indicador'!Z298&gt;W$302,10,IF('Datos de Indicador'!Z298&lt;$W$301,0,(W$302-'Datos de Indicador'!Z298)/(W$302-W$301)*10)),1))</f>
        <v>5</v>
      </c>
      <c r="X295" s="317">
        <f>IF('Datos de Indicador'!AA298="No dato","x",ROUND(IF('Datos de Indicador'!AA298&gt;X$302,10,IF('Datos de Indicador'!AA298&lt;$X$301,0,10-(X$302-'Datos de Indicador'!AA298)/(X$302-X$301)*10)),1))</f>
        <v>10</v>
      </c>
      <c r="Y295" s="296">
        <f t="shared" si="39"/>
        <v>7.1</v>
      </c>
      <c r="Z295" s="192">
        <f t="shared" si="38"/>
        <v>9</v>
      </c>
      <c r="AB295" s="250"/>
      <c r="AC295" s="95"/>
      <c r="AD295" s="95"/>
    </row>
    <row r="296" spans="1:30">
      <c r="A296" s="49" t="s">
        <v>351</v>
      </c>
      <c r="B296" s="46" t="s">
        <v>357</v>
      </c>
      <c r="C296" s="160">
        <v>1807</v>
      </c>
      <c r="D296" s="188">
        <f>IF('Datos de Indicador'!O299="No dato","x",ROUND(IF('Datos de Indicador'!O299&gt;D$302,0,IF('Datos de Indicador'!O299&lt;$D$301,10,(D$302-'Datos de Indicador'!O299)/(D$302-D$301)*10)),1))</f>
        <v>5.6</v>
      </c>
      <c r="E296" s="188">
        <f>IF('Datos de Indicador'!P299="No dato","x",ROUND(IF('Datos de Indicador'!P299&gt;E$302,10,IF('Datos de Indicador'!P299&lt;$E$301,0,10-(E$302-'Datos de Indicador'!P299)/(E$302-E$301)*10)),1))</f>
        <v>6.7</v>
      </c>
      <c r="F296" s="189">
        <f t="shared" si="32"/>
        <v>6.2</v>
      </c>
      <c r="G296" s="188">
        <f>IF('Datos de Indicador'!Q299="No dato","x",ROUND(IF('Datos de Indicador'!Q299&gt;G$302,0,IF('Datos de Indicador'!Q299&lt;$G$301,10,(G$302-'Datos de Indicador'!Q299)/(G$302-G$301)*10)),1))</f>
        <v>5</v>
      </c>
      <c r="H296" s="188">
        <f>IF('Datos de Indicador'!R299="No dato","x",ROUND(IF('Datos de Indicador'!R299&gt;H$302,10,IF('Datos de Indicador'!R299&lt;$E$301,0,10-(H$302-'Datos de Indicador'!R299)/(H$302-H$301)*10)),1))</f>
        <v>7.1</v>
      </c>
      <c r="I296" s="188">
        <f>IF('Datos de Indicador'!S299="No dato","x",ROUND(IF('Datos de Indicador'!S299&gt;I$302,10,IF('Datos de Indicador'!S299&lt;$I$301,0,10-(I$302-'Datos de Indicador'!S299)/(I$302-I$301)*10)),1))</f>
        <v>8.6999999999999993</v>
      </c>
      <c r="J296" s="189">
        <f t="shared" si="33"/>
        <v>6.9</v>
      </c>
      <c r="K296" s="188">
        <f>IF('Datos de Indicador'!T299="No dato","x",ROUND(IF('Datos de Indicador'!T299&gt;K$302,10,IF('Datos de Indicador'!T299&lt;$K$301,0,10-(K$302-'Datos de Indicador'!T299)/(K$302-K$301)*10)),1))</f>
        <v>4.4000000000000004</v>
      </c>
      <c r="L296" s="188">
        <f>IF('Datos de Indicador'!U299="No dato","x",ROUND(IF('Datos de Indicador'!U299&gt;L$302,10,IF('Datos de Indicador'!U299&lt;$L$301,0,10-(L$302-'Datos de Indicador'!U299)/(L$302-L$301)*10)),1))</f>
        <v>8.4</v>
      </c>
      <c r="M296" s="189">
        <f t="shared" si="34"/>
        <v>6.8</v>
      </c>
      <c r="N296" s="189">
        <f>'Datos de Indicador'!AG299</f>
        <v>10</v>
      </c>
      <c r="O296" s="190">
        <f t="shared" si="35"/>
        <v>7.5</v>
      </c>
      <c r="P296" s="191">
        <f>IF('Datos de Indicador'!V299="No dato","x",IF('Datos de Indicador'!AY299="No dato","x", 'Datos de Indicador'!V299/'Datos de Indicador'!AY299))</f>
        <v>8.6021894835969833E-3</v>
      </c>
      <c r="Q296" s="188">
        <f t="shared" si="36"/>
        <v>5.7</v>
      </c>
      <c r="R296" s="264">
        <f>IF('Datos de Indicador'!V299="No dato","x",ROUND(IF('Datos de Indicador'!V299&gt;R$302,10,IF('Datos de Indicador'!V299&lt;$R$301,0,10-(R$302-'Datos de Indicador'!V299)/(R$302-R$301)*10)),1))</f>
        <v>10</v>
      </c>
      <c r="S296" s="189">
        <f t="shared" si="37"/>
        <v>8.6999999999999993</v>
      </c>
      <c r="T296" s="188">
        <f>IF('Datos de Indicador'!W299="No dato","x",ROUND(IF('Datos de Indicador'!W299&gt;T$302,10,IF('Datos de Indicador'!W299&lt;$T$301,0,10-(T$302-'Datos de Indicador'!W299)/(T$302-T$301)*10)),1))</f>
        <v>3.4</v>
      </c>
      <c r="U296" s="188">
        <f>IF('Datos de Indicador'!X299="No dato","x",ROUND(IF('Datos de Indicador'!X299&gt;U$302,10,IF('Datos de Indicador'!X299&lt;$U$301,0,10-(U$302-'Datos de Indicador'!X299)/(U$302-U$301)*10)),1))</f>
        <v>7.5</v>
      </c>
      <c r="V296" s="188">
        <f>IF('Datos de Indicador'!Y299="No dato","x",ROUND(IF('Datos de Indicador'!Y299&gt;V$302,10,IF('Datos de Indicador'!Y299&lt;$V$301,0,10-(V$302-'Datos de Indicador'!Y299)/(V$302-V$301)*10)),1))</f>
        <v>6</v>
      </c>
      <c r="W296" s="188">
        <f>IF('Datos de Indicador'!Z299="No dato","x",ROUND(IF('Datos de Indicador'!Z299&gt;W$302,10,IF('Datos de Indicador'!Z299&lt;$W$301,0,(W$302-'Datos de Indicador'!Z299)/(W$302-W$301)*10)),1))</f>
        <v>0</v>
      </c>
      <c r="X296" s="317">
        <f>IF('Datos de Indicador'!AA299="No dato","x",ROUND(IF('Datos de Indicador'!AA299&gt;X$302,10,IF('Datos de Indicador'!AA299&lt;$X$301,0,10-(X$302-'Datos de Indicador'!AA299)/(X$302-X$301)*10)),1))</f>
        <v>10</v>
      </c>
      <c r="Y296" s="296">
        <f t="shared" si="39"/>
        <v>5.4</v>
      </c>
      <c r="Z296" s="192">
        <f t="shared" si="38"/>
        <v>7.4</v>
      </c>
      <c r="AB296" s="250"/>
      <c r="AC296" s="95"/>
      <c r="AD296" s="95"/>
    </row>
    <row r="297" spans="1:30">
      <c r="A297" s="49" t="s">
        <v>351</v>
      </c>
      <c r="B297" s="46" t="s">
        <v>180</v>
      </c>
      <c r="C297" s="160">
        <v>1808</v>
      </c>
      <c r="D297" s="188">
        <f>IF('Datos de Indicador'!O300="No dato","x",ROUND(IF('Datos de Indicador'!O300&gt;D$302,0,IF('Datos de Indicador'!O300&lt;$D$301,10,(D$302-'Datos de Indicador'!O300)/(D$302-D$301)*10)),1))</f>
        <v>5.4</v>
      </c>
      <c r="E297" s="188">
        <f>IF('Datos de Indicador'!P300="No dato","x",ROUND(IF('Datos de Indicador'!P300&gt;E$302,10,IF('Datos de Indicador'!P300&lt;$E$301,0,10-(E$302-'Datos de Indicador'!P300)/(E$302-E$301)*10)),1))</f>
        <v>6.7</v>
      </c>
      <c r="F297" s="189">
        <f t="shared" si="32"/>
        <v>6.1</v>
      </c>
      <c r="G297" s="188">
        <f>IF('Datos de Indicador'!Q300="No dato","x",ROUND(IF('Datos de Indicador'!Q300&gt;G$302,0,IF('Datos de Indicador'!Q300&lt;$G$301,10,(G$302-'Datos de Indicador'!Q300)/(G$302-G$301)*10)),1))</f>
        <v>4.5</v>
      </c>
      <c r="H297" s="188">
        <f>IF('Datos de Indicador'!R300="No dato","x",ROUND(IF('Datos de Indicador'!R300&gt;H$302,10,IF('Datos de Indicador'!R300&lt;$E$301,0,10-(H$302-'Datos de Indicador'!R300)/(H$302-H$301)*10)),1))</f>
        <v>6</v>
      </c>
      <c r="I297" s="188">
        <f>IF('Datos de Indicador'!S300="No dato","x",ROUND(IF('Datos de Indicador'!S300&gt;I$302,10,IF('Datos de Indicador'!S300&lt;$I$301,0,10-(I$302-'Datos de Indicador'!S300)/(I$302-I$301)*10)),1))</f>
        <v>9.1999999999999993</v>
      </c>
      <c r="J297" s="189">
        <f t="shared" si="33"/>
        <v>6.6</v>
      </c>
      <c r="K297" s="188">
        <f>IF('Datos de Indicador'!T300="No dato","x",ROUND(IF('Datos de Indicador'!T300&gt;K$302,10,IF('Datos de Indicador'!T300&lt;$K$301,0,10-(K$302-'Datos de Indicador'!T300)/(K$302-K$301)*10)),1))</f>
        <v>4</v>
      </c>
      <c r="L297" s="188">
        <f>IF('Datos de Indicador'!U300="No dato","x",ROUND(IF('Datos de Indicador'!U300&gt;L$302,10,IF('Datos de Indicador'!U300&lt;$L$301,0,10-(L$302-'Datos de Indicador'!U300)/(L$302-L$301)*10)),1))</f>
        <v>8.1</v>
      </c>
      <c r="M297" s="189">
        <f t="shared" si="34"/>
        <v>6.5</v>
      </c>
      <c r="N297" s="189">
        <f>'Datos de Indicador'!AG300</f>
        <v>10</v>
      </c>
      <c r="O297" s="190">
        <f t="shared" si="35"/>
        <v>7.3</v>
      </c>
      <c r="P297" s="191">
        <f>IF('Datos de Indicador'!V300="No dato","x",IF('Datos de Indicador'!AY300="No dato","x", 'Datos de Indicador'!V300/'Datos de Indicador'!AY300))</f>
        <v>1.9845485272815065E-2</v>
      </c>
      <c r="Q297" s="188">
        <f t="shared" si="36"/>
        <v>10</v>
      </c>
      <c r="R297" s="264">
        <f>IF('Datos de Indicador'!V300="No dato","x",ROUND(IF('Datos de Indicador'!V300&gt;R$302,10,IF('Datos de Indicador'!V300&lt;$R$301,0,10-(R$302-'Datos de Indicador'!V300)/(R$302-R$301)*10)),1))</f>
        <v>10</v>
      </c>
      <c r="S297" s="189">
        <f t="shared" si="37"/>
        <v>10</v>
      </c>
      <c r="T297" s="188">
        <f>IF('Datos de Indicador'!W300="No dato","x",ROUND(IF('Datos de Indicador'!W300&gt;T$302,10,IF('Datos de Indicador'!W300&lt;$T$301,0,10-(T$302-'Datos de Indicador'!W300)/(T$302-T$301)*10)),1))</f>
        <v>7.8</v>
      </c>
      <c r="U297" s="188">
        <f>IF('Datos de Indicador'!X300="No dato","x",ROUND(IF('Datos de Indicador'!X300&gt;U$302,10,IF('Datos de Indicador'!X300&lt;$U$301,0,10-(U$302-'Datos de Indicador'!X300)/(U$302-U$301)*10)),1))</f>
        <v>7.5</v>
      </c>
      <c r="V297" s="188">
        <f>IF('Datos de Indicador'!Y300="No dato","x",ROUND(IF('Datos de Indicador'!Y300&gt;V$302,10,IF('Datos de Indicador'!Y300&lt;$V$301,0,10-(V$302-'Datos de Indicador'!Y300)/(V$302-V$301)*10)),1))</f>
        <v>2.4</v>
      </c>
      <c r="W297" s="188">
        <f>IF('Datos de Indicador'!Z300="No dato","x",ROUND(IF('Datos de Indicador'!Z300&gt;W$302,10,IF('Datos de Indicador'!Z300&lt;$W$301,0,(W$302-'Datos de Indicador'!Z300)/(W$302-W$301)*10)),1))</f>
        <v>0</v>
      </c>
      <c r="X297" s="317">
        <f>IF('Datos de Indicador'!AA300="No dato","x",ROUND(IF('Datos de Indicador'!AA300&gt;X$302,10,IF('Datos de Indicador'!AA300&lt;$X$301,0,10-(X$302-'Datos de Indicador'!AA300)/(X$302-X$301)*10)),1))</f>
        <v>10</v>
      </c>
      <c r="Y297" s="296">
        <f t="shared" si="39"/>
        <v>5.5</v>
      </c>
      <c r="Z297" s="192">
        <f t="shared" si="38"/>
        <v>8.6</v>
      </c>
      <c r="AB297" s="250"/>
      <c r="AC297" s="95"/>
      <c r="AD297" s="95"/>
    </row>
    <row r="298" spans="1:30">
      <c r="A298" s="49" t="s">
        <v>351</v>
      </c>
      <c r="B298" s="46" t="s">
        <v>358</v>
      </c>
      <c r="C298" s="160">
        <v>1809</v>
      </c>
      <c r="D298" s="188">
        <f>IF('Datos de Indicador'!O301="No dato","x",ROUND(IF('Datos de Indicador'!O301&gt;D$302,0,IF('Datos de Indicador'!O301&lt;$D$301,10,(D$302-'Datos de Indicador'!O301)/(D$302-D$301)*10)),1))</f>
        <v>7.1</v>
      </c>
      <c r="E298" s="188">
        <f>IF('Datos de Indicador'!P301="No dato","x",ROUND(IF('Datos de Indicador'!P301&gt;E$302,10,IF('Datos de Indicador'!P301&lt;$E$301,0,10-(E$302-'Datos de Indicador'!P301)/(E$302-E$301)*10)),1))</f>
        <v>8.4</v>
      </c>
      <c r="F298" s="189">
        <f t="shared" si="32"/>
        <v>7.8</v>
      </c>
      <c r="G298" s="188">
        <f>IF('Datos de Indicador'!Q301="No dato","x",ROUND(IF('Datos de Indicador'!Q301&gt;G$302,0,IF('Datos de Indicador'!Q301&lt;$G$301,10,(G$302-'Datos de Indicador'!Q301)/(G$302-G$301)*10)),1))</f>
        <v>8</v>
      </c>
      <c r="H298" s="188">
        <f>IF('Datos de Indicador'!R301="No dato","x",ROUND(IF('Datos de Indicador'!R301&gt;H$302,10,IF('Datos de Indicador'!R301&lt;$E$301,0,10-(H$302-'Datos de Indicador'!R301)/(H$302-H$301)*10)),1))</f>
        <v>7</v>
      </c>
      <c r="I298" s="188">
        <f>IF('Datos de Indicador'!S301="No dato","x",ROUND(IF('Datos de Indicador'!S301&gt;I$302,10,IF('Datos de Indicador'!S301&lt;$I$301,0,10-(I$302-'Datos de Indicador'!S301)/(I$302-I$301)*10)),1))</f>
        <v>10</v>
      </c>
      <c r="J298" s="189">
        <f t="shared" si="33"/>
        <v>8.3000000000000007</v>
      </c>
      <c r="K298" s="188">
        <f>IF('Datos de Indicador'!T301="No dato","x",ROUND(IF('Datos de Indicador'!T301&gt;K$302,10,IF('Datos de Indicador'!T301&lt;$K$301,0,10-(K$302-'Datos de Indicador'!T301)/(K$302-K$301)*10)),1))</f>
        <v>7.1</v>
      </c>
      <c r="L298" s="188">
        <f>IF('Datos de Indicador'!U301="No dato","x",ROUND(IF('Datos de Indicador'!U301&gt;L$302,10,IF('Datos de Indicador'!U301&lt;$L$301,0,10-(L$302-'Datos de Indicador'!U301)/(L$302-L$301)*10)),1))</f>
        <v>8.8000000000000007</v>
      </c>
      <c r="M298" s="189">
        <f t="shared" si="34"/>
        <v>8.1</v>
      </c>
      <c r="N298" s="189">
        <f>'Datos de Indicador'!AG301</f>
        <v>4</v>
      </c>
      <c r="O298" s="190">
        <f t="shared" si="35"/>
        <v>7.1</v>
      </c>
      <c r="P298" s="191">
        <f>IF('Datos de Indicador'!V301="No dato","x",IF('Datos de Indicador'!AY301="No dato","x", 'Datos de Indicador'!V301/'Datos de Indicador'!AY301))</f>
        <v>1.1772965383161419E-2</v>
      </c>
      <c r="Q298" s="188">
        <f t="shared" si="36"/>
        <v>7.8</v>
      </c>
      <c r="R298" s="264">
        <f>IF('Datos de Indicador'!V301="No dato","x",ROUND(IF('Datos de Indicador'!V301&gt;R$302,10,IF('Datos de Indicador'!V301&lt;$R$301,0,10-(R$302-'Datos de Indicador'!V301)/(R$302-R$301)*10)),1))</f>
        <v>5.4</v>
      </c>
      <c r="S298" s="189">
        <f t="shared" si="37"/>
        <v>6.8</v>
      </c>
      <c r="T298" s="188">
        <f>IF('Datos de Indicador'!W301="No dato","x",ROUND(IF('Datos de Indicador'!W301&gt;T$302,10,IF('Datos de Indicador'!W301&lt;$T$301,0,10-(T$302-'Datos de Indicador'!W301)/(T$302-T$301)*10)),1))</f>
        <v>7</v>
      </c>
      <c r="U298" s="188">
        <f>IF('Datos de Indicador'!X301="No dato","x",ROUND(IF('Datos de Indicador'!X301&gt;U$302,10,IF('Datos de Indicador'!X301&lt;$U$301,0,10-(U$302-'Datos de Indicador'!X301)/(U$302-U$301)*10)),1))</f>
        <v>9.1</v>
      </c>
      <c r="V298" s="188">
        <f>IF('Datos de Indicador'!Y301="No dato","x",ROUND(IF('Datos de Indicador'!Y301&gt;V$302,10,IF('Datos de Indicador'!Y301&lt;$V$301,0,10-(V$302-'Datos de Indicador'!Y301)/(V$302-V$301)*10)),1))</f>
        <v>2.8</v>
      </c>
      <c r="W298" s="188">
        <f>IF('Datos de Indicador'!Z301="No dato","x",ROUND(IF('Datos de Indicador'!Z301&gt;W$302,10,IF('Datos de Indicador'!Z301&lt;$W$301,0,(W$302-'Datos de Indicador'!Z301)/(W$302-W$301)*10)),1))</f>
        <v>5</v>
      </c>
      <c r="X298" s="317">
        <f>IF('Datos de Indicador'!AA301="No dato","x",ROUND(IF('Datos de Indicador'!AA301&gt;X$302,10,IF('Datos de Indicador'!AA301&lt;$X$301,0,10-(X$302-'Datos de Indicador'!AA301)/(X$302-X$301)*10)),1))</f>
        <v>10</v>
      </c>
      <c r="Y298" s="296">
        <f t="shared" si="39"/>
        <v>6.8</v>
      </c>
      <c r="Z298" s="192">
        <f t="shared" si="38"/>
        <v>6.8</v>
      </c>
      <c r="AB298" s="250"/>
      <c r="AC298" s="95"/>
      <c r="AD298" s="95"/>
    </row>
    <row r="299" spans="1:30">
      <c r="A299" s="49" t="s">
        <v>351</v>
      </c>
      <c r="B299" s="46" t="s">
        <v>359</v>
      </c>
      <c r="C299" s="160">
        <v>1810</v>
      </c>
      <c r="D299" s="188">
        <f>IF('Datos de Indicador'!O302="No dato","x",ROUND(IF('Datos de Indicador'!O302&gt;D$302,0,IF('Datos de Indicador'!O302&lt;$D$301,10,(D$302-'Datos de Indicador'!O302)/(D$302-D$301)*10)),1))</f>
        <v>7.2</v>
      </c>
      <c r="E299" s="188">
        <f>IF('Datos de Indicador'!P302="No dato","x",ROUND(IF('Datos de Indicador'!P302&gt;E$302,10,IF('Datos de Indicador'!P302&lt;$E$301,0,10-(E$302-'Datos de Indicador'!P302)/(E$302-E$301)*10)),1))</f>
        <v>8.3000000000000007</v>
      </c>
      <c r="F299" s="189">
        <f t="shared" si="32"/>
        <v>7.8</v>
      </c>
      <c r="G299" s="188">
        <f>IF('Datos de Indicador'!Q302="No dato","x",ROUND(IF('Datos de Indicador'!Q302&gt;G$302,0,IF('Datos de Indicador'!Q302&lt;$G$301,10,(G$302-'Datos de Indicador'!Q302)/(G$302-G$301)*10)),1))</f>
        <v>8.3000000000000007</v>
      </c>
      <c r="H299" s="188">
        <f>IF('Datos de Indicador'!R302="No dato","x",ROUND(IF('Datos de Indicador'!R302&gt;H$302,10,IF('Datos de Indicador'!R302&lt;$E$301,0,10-(H$302-'Datos de Indicador'!R302)/(H$302-H$301)*10)),1))</f>
        <v>7.1</v>
      </c>
      <c r="I299" s="188">
        <f>IF('Datos de Indicador'!S302="No dato","x",ROUND(IF('Datos de Indicador'!S302&gt;I$302,10,IF('Datos de Indicador'!S302&lt;$I$301,0,10-(I$302-'Datos de Indicador'!S302)/(I$302-I$301)*10)),1))</f>
        <v>8</v>
      </c>
      <c r="J299" s="189">
        <f t="shared" si="33"/>
        <v>7.8</v>
      </c>
      <c r="K299" s="188">
        <f>IF('Datos de Indicador'!T302="No dato","x",ROUND(IF('Datos de Indicador'!T302&gt;K$302,10,IF('Datos de Indicador'!T302&lt;$K$301,0,10-(K$302-'Datos de Indicador'!T302)/(K$302-K$301)*10)),1))</f>
        <v>7.3</v>
      </c>
      <c r="L299" s="188">
        <f>IF('Datos de Indicador'!U302="No dato","x",ROUND(IF('Datos de Indicador'!U302&gt;L$302,10,IF('Datos de Indicador'!U302&lt;$L$301,0,10-(L$302-'Datos de Indicador'!U302)/(L$302-L$301)*10)),1))</f>
        <v>7.9</v>
      </c>
      <c r="M299" s="189">
        <f t="shared" si="34"/>
        <v>7.6</v>
      </c>
      <c r="N299" s="189">
        <f>'Datos de Indicador'!AG302</f>
        <v>6</v>
      </c>
      <c r="O299" s="190">
        <f t="shared" si="35"/>
        <v>7.3</v>
      </c>
      <c r="P299" s="191">
        <f>IF('Datos de Indicador'!V302="No dato","x",IF('Datos de Indicador'!AY302="No dato","x", 'Datos de Indicador'!V302/'Datos de Indicador'!AY302))</f>
        <v>5.5670339761248848E-3</v>
      </c>
      <c r="Q299" s="188">
        <f t="shared" si="36"/>
        <v>3.7</v>
      </c>
      <c r="R299" s="264">
        <f>IF('Datos de Indicador'!V302="No dato","x",ROUND(IF('Datos de Indicador'!V302&gt;R$302,10,IF('Datos de Indicador'!V302&lt;$R$301,0,10-(R$302-'Datos de Indicador'!V302)/(R$302-R$301)*10)),1))</f>
        <v>4.8</v>
      </c>
      <c r="S299" s="189">
        <f t="shared" si="37"/>
        <v>4.3</v>
      </c>
      <c r="T299" s="188">
        <f>IF('Datos de Indicador'!W302="No dato","x",ROUND(IF('Datos de Indicador'!W302&gt;T$302,10,IF('Datos de Indicador'!W302&lt;$T$301,0,10-(T$302-'Datos de Indicador'!W302)/(T$302-T$301)*10)),1))</f>
        <v>5</v>
      </c>
      <c r="U299" s="188">
        <f>IF('Datos de Indicador'!X302="No dato","x",ROUND(IF('Datos de Indicador'!X302&gt;U$302,10,IF('Datos de Indicador'!X302&lt;$U$301,0,10-(U$302-'Datos de Indicador'!X302)/(U$302-U$301)*10)),1))</f>
        <v>10</v>
      </c>
      <c r="V299" s="188">
        <f>IF('Datos de Indicador'!Y302="No dato","x",ROUND(IF('Datos de Indicador'!Y302&gt;V$302,10,IF('Datos de Indicador'!Y302&lt;$V$301,0,10-(V$302-'Datos de Indicador'!Y302)/(V$302-V$301)*10)),1))</f>
        <v>2.1</v>
      </c>
      <c r="W299" s="188">
        <f>IF('Datos de Indicador'!Z302="No dato","x",ROUND(IF('Datos de Indicador'!Z302&gt;W$302,10,IF('Datos de Indicador'!Z302&lt;$W$301,0,(W$302-'Datos de Indicador'!Z302)/(W$302-W$301)*10)),1))</f>
        <v>7.5</v>
      </c>
      <c r="X299" s="317">
        <f>IF('Datos de Indicador'!AA302="No dato","x",ROUND(IF('Datos de Indicador'!AA302&gt;X$302,10,IF('Datos de Indicador'!AA302&lt;$X$301,0,10-(X$302-'Datos de Indicador'!AA302)/(X$302-X$301)*10)),1))</f>
        <v>10</v>
      </c>
      <c r="Y299" s="296">
        <f t="shared" si="39"/>
        <v>6.9</v>
      </c>
      <c r="Z299" s="192">
        <f t="shared" si="38"/>
        <v>5.8</v>
      </c>
      <c r="AB299" s="250"/>
      <c r="AC299" s="95"/>
      <c r="AD299" s="95"/>
    </row>
    <row r="300" spans="1:30">
      <c r="A300" s="51" t="s">
        <v>351</v>
      </c>
      <c r="B300" s="109" t="s">
        <v>360</v>
      </c>
      <c r="C300" s="162">
        <v>1811</v>
      </c>
      <c r="D300" s="188">
        <f>IF('Datos de Indicador'!O303="No dato","x",ROUND(IF('Datos de Indicador'!O303&gt;D$302,0,IF('Datos de Indicador'!O303&lt;$D$301,10,(D$302-'Datos de Indicador'!O303)/(D$302-D$301)*10)),1))</f>
        <v>7.2</v>
      </c>
      <c r="E300" s="188">
        <f>IF('Datos de Indicador'!P303="No dato","x",ROUND(IF('Datos de Indicador'!P303&gt;E$302,10,IF('Datos de Indicador'!P303&lt;$E$301,0,10-(E$302-'Datos de Indicador'!P303)/(E$302-E$301)*10)),1))</f>
        <v>9.6</v>
      </c>
      <c r="F300" s="189">
        <f t="shared" si="32"/>
        <v>8.6999999999999993</v>
      </c>
      <c r="G300" s="188">
        <f>IF('Datos de Indicador'!Q303="No dato","x",ROUND(IF('Datos de Indicador'!Q303&gt;G$302,0,IF('Datos de Indicador'!Q303&lt;$G$301,10,(G$302-'Datos de Indicador'!Q303)/(G$302-G$301)*10)),1))</f>
        <v>7.3</v>
      </c>
      <c r="H300" s="188">
        <f>IF('Datos de Indicador'!R303="No dato","x",ROUND(IF('Datos de Indicador'!R303&gt;H$302,10,IF('Datos de Indicador'!R303&lt;$E$301,0,10-(H$302-'Datos de Indicador'!R303)/(H$302-H$301)*10)),1))</f>
        <v>7.6</v>
      </c>
      <c r="I300" s="188">
        <f>IF('Datos de Indicador'!S303="No dato","x",ROUND(IF('Datos de Indicador'!S303&gt;I$302,10,IF('Datos de Indicador'!S303&lt;$I$301,0,10-(I$302-'Datos de Indicador'!S303)/(I$302-I$301)*10)),1))</f>
        <v>10</v>
      </c>
      <c r="J300" s="189">
        <f t="shared" si="33"/>
        <v>8.3000000000000007</v>
      </c>
      <c r="K300" s="188">
        <f>IF('Datos de Indicador'!T303="No dato","x",ROUND(IF('Datos de Indicador'!T303&gt;K$302,10,IF('Datos de Indicador'!T303&lt;$K$301,0,10-(K$302-'Datos de Indicador'!T303)/(K$302-K$301)*10)),1))</f>
        <v>7.2</v>
      </c>
      <c r="L300" s="188">
        <f>IF('Datos de Indicador'!U303="No dato","x",ROUND(IF('Datos de Indicador'!U303&gt;L$302,10,IF('Datos de Indicador'!U303&lt;$L$301,0,10-(L$302-'Datos de Indicador'!U303)/(L$302-L$301)*10)),1))</f>
        <v>8</v>
      </c>
      <c r="M300" s="189">
        <f t="shared" si="34"/>
        <v>7.6</v>
      </c>
      <c r="N300" s="189">
        <f>'Datos de Indicador'!AG303</f>
        <v>6</v>
      </c>
      <c r="O300" s="190">
        <f t="shared" si="35"/>
        <v>7.7</v>
      </c>
      <c r="P300" s="191">
        <f>IF('Datos de Indicador'!V303="No dato","x",IF('Datos de Indicador'!AY303="No dato","x", 'Datos de Indicador'!V303/'Datos de Indicador'!AY303))</f>
        <v>3.8778715884547417E-3</v>
      </c>
      <c r="Q300" s="188">
        <f t="shared" si="36"/>
        <v>2.6</v>
      </c>
      <c r="R300" s="264">
        <f>IF('Datos de Indicador'!V303="No dato","x",ROUND(IF('Datos de Indicador'!V303&gt;R$302,10,IF('Datos de Indicador'!V303&lt;$R$301,0,10-(R$302-'Datos de Indicador'!V303)/(R$302-R$301)*10)),1))</f>
        <v>2</v>
      </c>
      <c r="S300" s="189">
        <f t="shared" si="37"/>
        <v>2.2999999999999998</v>
      </c>
      <c r="T300" s="188">
        <f>IF('Datos de Indicador'!W303="No dato","x",ROUND(IF('Datos de Indicador'!W303&gt;T$302,10,IF('Datos de Indicador'!W303&lt;$T$301,0,10-(T$302-'Datos de Indicador'!W303)/(T$302-T$301)*10)),1))</f>
        <v>4.5</v>
      </c>
      <c r="U300" s="188">
        <f>IF('Datos de Indicador'!X303="No dato","x",ROUND(IF('Datos de Indicador'!X303&gt;U$302,10,IF('Datos de Indicador'!X303&lt;$U$301,0,10-(U$302-'Datos de Indicador'!X303)/(U$302-U$301)*10)),1))</f>
        <v>10</v>
      </c>
      <c r="V300" s="188">
        <f>IF('Datos de Indicador'!Y303="No dato","x",ROUND(IF('Datos de Indicador'!Y303&gt;V$302,10,IF('Datos de Indicador'!Y303&lt;$V$301,0,10-(V$302-'Datos de Indicador'!Y303)/(V$302-V$301)*10)),1))</f>
        <v>3.1</v>
      </c>
      <c r="W300" s="188">
        <f>IF('Datos de Indicador'!Z303="No dato","x",ROUND(IF('Datos de Indicador'!Z303&gt;W$302,10,IF('Datos de Indicador'!Z303&lt;$W$301,0,(W$302-'Datos de Indicador'!Z303)/(W$302-W$301)*10)),1))</f>
        <v>7.5</v>
      </c>
      <c r="X300" s="317">
        <f>IF('Datos de Indicador'!AA303="No dato","x",ROUND(IF('Datos de Indicador'!AA303&gt;X$302,10,IF('Datos de Indicador'!AA303&lt;$X$301,0,10-(X$302-'Datos de Indicador'!AA303)/(X$302-X$301)*10)),1))</f>
        <v>10</v>
      </c>
      <c r="Y300" s="296">
        <f t="shared" si="39"/>
        <v>7</v>
      </c>
      <c r="Z300" s="192">
        <f t="shared" si="38"/>
        <v>5.0999999999999996</v>
      </c>
      <c r="AB300" s="250"/>
      <c r="AC300" s="95"/>
      <c r="AD300" s="95"/>
    </row>
    <row r="301" spans="1:30">
      <c r="A301" s="193"/>
      <c r="B301" s="193"/>
      <c r="C301" s="194" t="s">
        <v>1</v>
      </c>
      <c r="D301" s="195">
        <v>0.5</v>
      </c>
      <c r="E301" s="195">
        <v>0</v>
      </c>
      <c r="F301" s="196"/>
      <c r="G301" s="195">
        <v>0</v>
      </c>
      <c r="H301" s="195">
        <v>0.2</v>
      </c>
      <c r="I301" s="195">
        <v>0</v>
      </c>
      <c r="J301" s="196"/>
      <c r="K301" s="195">
        <v>50</v>
      </c>
      <c r="L301" s="195">
        <v>15</v>
      </c>
      <c r="M301" s="196"/>
      <c r="N301" s="196"/>
      <c r="O301" s="196"/>
      <c r="P301" s="196"/>
      <c r="Q301" s="195">
        <v>0</v>
      </c>
      <c r="R301" s="195">
        <v>1</v>
      </c>
      <c r="S301" s="196"/>
      <c r="T301" s="195">
        <v>0</v>
      </c>
      <c r="U301" s="195">
        <v>0</v>
      </c>
      <c r="V301" s="195">
        <f>'Datos de Indicador'!Y304</f>
        <v>0</v>
      </c>
      <c r="W301" s="195">
        <f>'Datos de Indicador'!Z304</f>
        <v>1</v>
      </c>
      <c r="X301" s="195">
        <v>0</v>
      </c>
      <c r="Y301" s="196"/>
      <c r="Z301" s="196"/>
    </row>
    <row r="302" spans="1:30">
      <c r="A302" s="193"/>
      <c r="B302" s="193"/>
      <c r="C302" s="194" t="s">
        <v>2</v>
      </c>
      <c r="D302" s="195">
        <v>0.95</v>
      </c>
      <c r="E302" s="195">
        <v>80</v>
      </c>
      <c r="F302" s="196"/>
      <c r="G302" s="195">
        <v>0.6</v>
      </c>
      <c r="H302" s="195">
        <v>0.6</v>
      </c>
      <c r="I302" s="195">
        <v>60</v>
      </c>
      <c r="J302" s="196"/>
      <c r="K302" s="195">
        <v>100</v>
      </c>
      <c r="L302" s="195">
        <v>80</v>
      </c>
      <c r="M302" s="196"/>
      <c r="N302" s="196"/>
      <c r="O302" s="196"/>
      <c r="P302" s="196"/>
      <c r="Q302" s="318">
        <v>1.4999999999999999E-2</v>
      </c>
      <c r="R302" s="319">
        <v>400</v>
      </c>
      <c r="S302" s="196"/>
      <c r="T302" s="195">
        <v>10</v>
      </c>
      <c r="U302" s="195">
        <v>40</v>
      </c>
      <c r="V302" s="195">
        <v>100</v>
      </c>
      <c r="W302" s="195">
        <f>'Datos de Indicador'!Z305</f>
        <v>5</v>
      </c>
      <c r="X302" s="195">
        <v>1.8</v>
      </c>
      <c r="Y302" s="196"/>
      <c r="Z302" s="196"/>
    </row>
    <row r="304" spans="1:30">
      <c r="D304" s="43"/>
      <c r="E304" s="44" t="s">
        <v>415</v>
      </c>
      <c r="G304" s="21"/>
      <c r="H304" s="22"/>
      <c r="I304" s="22"/>
    </row>
    <row r="305" spans="7:9">
      <c r="G305" s="21"/>
      <c r="H305" s="22"/>
      <c r="I305" s="22"/>
    </row>
    <row r="306" spans="7:9">
      <c r="G306" s="23"/>
      <c r="H306" s="22"/>
      <c r="I306" s="24"/>
    </row>
    <row r="307" spans="7:9">
      <c r="G307" s="21"/>
      <c r="H307" s="22"/>
      <c r="I307" s="22"/>
    </row>
  </sheetData>
  <autoFilter ref="A2:Z302" xr:uid="{00000000-0009-0000-0000-000004000000}"/>
  <sortState xmlns:xlrd2="http://schemas.microsoft.com/office/spreadsheetml/2017/richdata2" ref="A3:B193">
    <sortCondition ref="A3:A193"/>
  </sortState>
  <mergeCells count="1">
    <mergeCell ref="A1:Z1"/>
  </mergeCell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AL302"/>
  <sheetViews>
    <sheetView showGridLines="0" zoomScaleNormal="100" workbookViewId="0">
      <pane xSplit="3" ySplit="2" topLeftCell="D3" activePane="bottomRight" state="frozen"/>
      <selection activeCell="P27" sqref="P27"/>
      <selection pane="topRight" activeCell="P27" sqref="P27"/>
      <selection pane="bottomLeft" activeCell="P27" sqref="P27"/>
      <selection pane="bottomRight" activeCell="E2" sqref="E2"/>
    </sheetView>
  </sheetViews>
  <sheetFormatPr defaultColWidth="9.109375" defaultRowHeight="14.4"/>
  <cols>
    <col min="1" max="1" width="17.88671875" style="1" customWidth="1"/>
    <col min="2" max="2" width="25.6640625" style="1" customWidth="1"/>
    <col min="3" max="3" width="9.33203125" style="9" customWidth="1"/>
    <col min="4" max="5" width="7.88671875" style="1" customWidth="1"/>
    <col min="6" max="6" width="7.88671875" style="10" customWidth="1"/>
    <col min="7" max="7" width="7.88671875" style="1" customWidth="1"/>
    <col min="8" max="9" width="7.88671875" style="10" customWidth="1"/>
    <col min="10" max="12" width="7.88671875" style="1" customWidth="1"/>
    <col min="13" max="13" width="7.88671875" style="10" customWidth="1"/>
    <col min="14" max="14" width="7.88671875" style="1" customWidth="1"/>
    <col min="15" max="17" width="7.88671875" style="5" customWidth="1"/>
    <col min="18" max="22" width="7.88671875" style="1" customWidth="1"/>
    <col min="23" max="23" width="8" style="1" customWidth="1"/>
    <col min="24" max="26" width="7.88671875" style="1" customWidth="1"/>
    <col min="27" max="27" width="7.88671875" style="10" customWidth="1"/>
    <col min="28" max="28" width="9.109375" style="1"/>
    <col min="29" max="29" width="11.88671875" style="1" bestFit="1" customWidth="1"/>
    <col min="30" max="16384" width="9.109375" style="1"/>
  </cols>
  <sheetData>
    <row r="1" spans="1:31" s="19" customFormat="1" ht="15" customHeight="1">
      <c r="A1" s="431"/>
      <c r="B1" s="431"/>
      <c r="C1" s="431"/>
      <c r="D1" s="431"/>
      <c r="E1" s="431"/>
      <c r="F1" s="431"/>
      <c r="G1" s="431"/>
      <c r="H1" s="431"/>
      <c r="I1" s="431"/>
      <c r="J1" s="431"/>
      <c r="K1" s="431"/>
      <c r="L1" s="431"/>
      <c r="M1" s="431"/>
      <c r="N1" s="431"/>
      <c r="O1" s="431"/>
      <c r="P1" s="431"/>
      <c r="Q1" s="431"/>
      <c r="R1" s="431"/>
      <c r="S1" s="431"/>
      <c r="T1" s="431"/>
      <c r="U1" s="431"/>
      <c r="V1" s="431"/>
      <c r="W1" s="431"/>
      <c r="X1" s="431"/>
      <c r="Y1" s="431"/>
      <c r="Z1" s="431"/>
      <c r="AA1" s="431"/>
    </row>
    <row r="2" spans="1:31" ht="109.5" customHeight="1" thickBot="1">
      <c r="A2" s="141" t="s">
        <v>361</v>
      </c>
      <c r="B2" s="142" t="s">
        <v>16</v>
      </c>
      <c r="C2" s="142" t="s">
        <v>412</v>
      </c>
      <c r="D2" s="197" t="s">
        <v>107</v>
      </c>
      <c r="E2" s="197" t="s">
        <v>409</v>
      </c>
      <c r="F2" s="198" t="s">
        <v>118</v>
      </c>
      <c r="G2" s="197" t="s">
        <v>86</v>
      </c>
      <c r="H2" s="198" t="s">
        <v>85</v>
      </c>
      <c r="I2" s="199" t="s">
        <v>6</v>
      </c>
      <c r="J2" s="197" t="s">
        <v>108</v>
      </c>
      <c r="K2" s="197" t="s">
        <v>408</v>
      </c>
      <c r="L2" s="197" t="s">
        <v>109</v>
      </c>
      <c r="M2" s="198" t="s">
        <v>87</v>
      </c>
      <c r="N2" s="197" t="s">
        <v>110</v>
      </c>
      <c r="O2" s="201" t="s">
        <v>650</v>
      </c>
      <c r="P2" s="201" t="s">
        <v>651</v>
      </c>
      <c r="Q2" s="201" t="s">
        <v>652</v>
      </c>
      <c r="R2" s="198" t="s">
        <v>88</v>
      </c>
      <c r="S2" s="200" t="s">
        <v>363</v>
      </c>
      <c r="T2" s="200" t="s">
        <v>367</v>
      </c>
      <c r="U2" s="200" t="s">
        <v>368</v>
      </c>
      <c r="V2" s="200" t="s">
        <v>366</v>
      </c>
      <c r="W2" s="201" t="s">
        <v>371</v>
      </c>
      <c r="X2" s="201" t="s">
        <v>111</v>
      </c>
      <c r="Y2" s="202" t="s">
        <v>89</v>
      </c>
      <c r="Z2" s="311" t="s">
        <v>648</v>
      </c>
      <c r="AA2" s="199" t="s">
        <v>112</v>
      </c>
    </row>
    <row r="3" spans="1:31">
      <c r="A3" s="47" t="s">
        <v>183</v>
      </c>
      <c r="B3" s="108" t="s">
        <v>125</v>
      </c>
      <c r="C3" s="152">
        <v>101</v>
      </c>
      <c r="D3" s="203">
        <f>IF('Datos de Indicador'!AH6="No dato","x",ROUND(IF('Datos de Indicador'!AH6&gt;D$302,10,IF('Datos de Indicador'!AH6&lt;$D$301,0,10-(D$302-'Datos de Indicador'!AH6)/(D$302-D$301)*10)),1))</f>
        <v>5</v>
      </c>
      <c r="E3" s="204" t="str">
        <f>IF('Datos de Indicador'!AI6="No dato","x",ROUND(IF('Datos de Indicador'!AI6&gt;E$302,0,IF('Datos de Indicador'!AI6&lt;$E$301,10,(E$302-'Datos de Indicador'!AI6)/(E$302-E$301)*10)),1))</f>
        <v>x</v>
      </c>
      <c r="F3" s="205">
        <f>IF(AND(D3="x",E3="x"),"x",ROUND(AVERAGE(D3,D3,E3),1))</f>
        <v>5</v>
      </c>
      <c r="G3" s="204">
        <f>IF('Datos de Indicador'!AJ6="No dato","x",ROUND(IF('Datos de Indicador'!AJ6&gt;G$302,0,IF('Datos de Indicador'!AJ6&lt;$G$301,10,(G$302-'Datos de Indicador'!AJ6)/(G$302-G$301)*10)),1))</f>
        <v>0.3</v>
      </c>
      <c r="H3" s="206">
        <f t="shared" ref="H3:H66" si="0">G3</f>
        <v>0.3</v>
      </c>
      <c r="I3" s="207">
        <f t="shared" ref="I3:I66" si="1">ROUND(IF(H3="x",F3,(10-GEOMEAN(((10-H3)/10*9+1),((10-F3)/10*9+1)))/9*10),1)</f>
        <v>3</v>
      </c>
      <c r="J3" s="204">
        <f>IF('Datos de Indicador'!AK6="No dato","x",ROUND(IF('Datos de Indicador'!AK6&gt;J$302,0,IF('Datos de Indicador'!AK6&lt;$J$301,10,(J$302-'Datos de Indicador'!AK6)/(J$302-J$301)*10)),1))</f>
        <v>2.1</v>
      </c>
      <c r="K3" s="204">
        <f>IF('Datos de Indicador'!AL6="No dato","x",ROUND(IF('Datos de Indicador'!AL6&gt;K$302,0,IF('Datos de Indicador'!AL6&lt;$K$301,10,(K$302-'Datos de Indicador'!AL6)/(K$302-K$301)*10)),1))</f>
        <v>3.5</v>
      </c>
      <c r="L3" s="204">
        <f>IF('Datos de Indicador'!AM6="No dato","x",ROUND(IF('Datos de Indicador'!AM6&gt;L$302,0,IF('Datos de Indicador'!AM6&lt;$L$301,10,(L$302-'Datos de Indicador'!AM6)/(L$302-L$301)*10)),1))</f>
        <v>1.1000000000000001</v>
      </c>
      <c r="M3" s="206">
        <f t="shared" ref="M3:M66" si="2">IF(AND(J3="x",K3="x",L3="x"),"x",ROUND(AVERAGE(J3,K3,L3),1))</f>
        <v>2.2000000000000002</v>
      </c>
      <c r="N3" s="203">
        <f>IF('Datos de Indicador'!AN6="No dato","x",ROUND(IF('Datos de Indicador'!AN6&gt;N$302,0,IF('Datos de Indicador'!AN6&lt;$N$301,10,(N$302-'Datos de Indicador'!AN6)/(N$302-N$301)*10)),1))</f>
        <v>7.6</v>
      </c>
      <c r="O3" s="210">
        <f>IF('Datos de Indicador'!AO6="No dato","x",ROUND(IF('Datos de Indicador'!AO6&gt;O$302,0,IF('Datos de Indicador'!AO6&lt;$O$301,10,(O$302-'Datos de Indicador'!AO6)/(O$302-O$301)*10)),1))</f>
        <v>4.9000000000000004</v>
      </c>
      <c r="P3" s="210">
        <f>IF('Datos de Indicador'!AP6="No dato","x",ROUND(IF('Datos de Indicador'!AP6&gt;P$302,0,IF('Datos de Indicador'!AP6&lt;$P$301,10,(P$302-'Datos de Indicador'!AP6)/(P$302-P$301)*10)),1))</f>
        <v>8.8000000000000007</v>
      </c>
      <c r="Q3" s="210">
        <f>IF('Datos de Indicador'!AQ6="No dato","x",ROUND(IF('Datos de Indicador'!AQ6&gt;Q$302,0,IF('Datos de Indicador'!AQ6&lt;$O$301,10,(Q$302-'Datos de Indicador'!AQ6)/(Q$302-Q$301)*10)),1))</f>
        <v>6.5</v>
      </c>
      <c r="R3" s="297">
        <f>IF(AND(N3="x",O3="x",P3="x"),"x",ROUND(AVERAGE(N3,O3,P3,Q3),1))</f>
        <v>7</v>
      </c>
      <c r="S3" s="208">
        <f>IF('Datos de Indicador'!AR6="No data","x",ROUND(IF('Datos de Indicador'!AR6&gt;S$302,0,IF('Datos de Indicador'!AR6&lt;S$301,10,(S$302-'Datos de Indicador'!AR6)/(S$302-S$301)*10)),1))</f>
        <v>7</v>
      </c>
      <c r="T3" s="208">
        <f>IF('Datos de Indicador'!AS6="No data","x",ROUND(IF('Datos de Indicador'!AS6&gt;T$302,0,IF('Datos de Indicador'!AS6&lt;T$301,10,(T$302-'Datos de Indicador'!AS6)/(T$302-T$301)*10)),1))</f>
        <v>10</v>
      </c>
      <c r="U3" s="208">
        <f>IF('Datos de Indicador'!AT6="No data","x",ROUND(IF('Datos de Indicador'!AT6&gt;U$302,0,IF('Datos de Indicador'!AT6&lt;U$301,10,(U$302-'Datos de Indicador'!AT6)/(U$302-U$301)*10)),1))</f>
        <v>3.1</v>
      </c>
      <c r="V3" s="208">
        <f>IF('Datos de Indicador'!AU6="No data","x",ROUND(IF('Datos de Indicador'!AU6&gt;V$302,0,IF('Datos de Indicador'!AU6&lt;V$301,10,(V$302-'Datos de Indicador'!AU6)/(V$302-V$301)*10)),1))</f>
        <v>4.9000000000000004</v>
      </c>
      <c r="W3" s="209">
        <f>IF(AND(S3="x",T3="x",U3="x",V3="x"),"x",ROUND(AVERAGE(S3,T3,U3,V3,U3,V3),1))</f>
        <v>5.5</v>
      </c>
      <c r="X3" s="210">
        <f>IF('Datos de Indicador'!AV6="No dato","x",ROUND(IF('Datos de Indicador'!AV6&gt;X$302,0,IF('Datos de Indicador'!AV6&lt;$X$301,10,(X$302-'Datos de Indicador'!AV6)/(X$302-X$301)*10)),1))</f>
        <v>1.6</v>
      </c>
      <c r="Y3" s="206">
        <f t="shared" ref="Y3:Y66" si="3">IF(AND(W3="x",X3="x"),"x",ROUND(AVERAGE(W3,X3),1))</f>
        <v>3.6</v>
      </c>
      <c r="Z3" s="206">
        <f>'Datos de Indicador'!AW6</f>
        <v>4</v>
      </c>
      <c r="AA3" s="211">
        <f>IF(AND(M3="x",R3="x",Y3="x"),"x",ROUND(AVERAGE(M3,R3,Y3,Z3),1))</f>
        <v>4.2</v>
      </c>
      <c r="AB3" s="15"/>
      <c r="AC3" s="222"/>
      <c r="AE3" s="222"/>
    </row>
    <row r="4" spans="1:31">
      <c r="A4" s="48" t="s">
        <v>183</v>
      </c>
      <c r="B4" s="46" t="s">
        <v>126</v>
      </c>
      <c r="C4" s="160">
        <v>102</v>
      </c>
      <c r="D4" s="203">
        <f>IF('Datos de Indicador'!AH7="No dato","x",ROUND(IF('Datos de Indicador'!AH7&gt;D$302,10,IF('Datos de Indicador'!AH7&lt;$D$301,0,10-(D$302-'Datos de Indicador'!AH7)/(D$302-D$301)*10)),1))</f>
        <v>1</v>
      </c>
      <c r="E4" s="204">
        <f>IF('Datos de Indicador'!AI7="No dato","x",ROUND(IF('Datos de Indicador'!AI7&gt;E$302,0,IF('Datos de Indicador'!AI7&lt;$E$301,10,(E$302-'Datos de Indicador'!AI7)/(E$302-E$301)*10)),1))</f>
        <v>6</v>
      </c>
      <c r="F4" s="205">
        <f t="shared" ref="F4:F67" si="4">IF(AND(D4="x",E4="x"),"x",ROUND(AVERAGE(D4,D4,E4),1))</f>
        <v>2.7</v>
      </c>
      <c r="G4" s="204">
        <f>IF('Datos de Indicador'!AJ7="No dato","x",ROUND(IF('Datos de Indicador'!AJ7&gt;G$302,0,IF('Datos de Indicador'!AJ7&lt;$G$301,10,(G$302-'Datos de Indicador'!AJ7)/(G$302-G$301)*10)),1))</f>
        <v>3</v>
      </c>
      <c r="H4" s="206">
        <f t="shared" si="0"/>
        <v>3</v>
      </c>
      <c r="I4" s="207">
        <f t="shared" si="1"/>
        <v>2.9</v>
      </c>
      <c r="J4" s="204">
        <f>IF('Datos de Indicador'!AK7="No dato","x",ROUND(IF('Datos de Indicador'!AK7&gt;J$302,0,IF('Datos de Indicador'!AK7&lt;$J$301,10,(J$302-'Datos de Indicador'!AK7)/(J$302-J$301)*10)),1))</f>
        <v>1.9</v>
      </c>
      <c r="K4" s="204">
        <f>IF('Datos de Indicador'!AL7="No dato","x",ROUND(IF('Datos de Indicador'!AL7&gt;K$302,0,IF('Datos de Indicador'!AL7&lt;$K$301,10,(K$302-'Datos de Indicador'!AL7)/(K$302-K$301)*10)),1))</f>
        <v>7.3</v>
      </c>
      <c r="L4" s="204">
        <f>IF('Datos de Indicador'!AM7="No dato","x",ROUND(IF('Datos de Indicador'!AM7&gt;L$302,0,IF('Datos de Indicador'!AM7&lt;$L$301,10,(L$302-'Datos de Indicador'!AM7)/(L$302-L$301)*10)),1))</f>
        <v>2.4</v>
      </c>
      <c r="M4" s="206">
        <f t="shared" si="2"/>
        <v>3.9</v>
      </c>
      <c r="N4" s="203">
        <f>IF('Datos de Indicador'!AN7="No dato","x",ROUND(IF('Datos de Indicador'!AN7&gt;N$302,0,IF('Datos de Indicador'!AN7&lt;$N$301,10,(N$302-'Datos de Indicador'!AN7)/(N$302-N$301)*10)),1))</f>
        <v>7.9</v>
      </c>
      <c r="O4" s="210">
        <f>IF('Datos de Indicador'!AO7="No dato","x",ROUND(IF('Datos de Indicador'!AO7&gt;O$302,0,IF('Datos de Indicador'!AO7&lt;$O$301,10,(O$302-'Datos de Indicador'!AO7)/(O$302-O$301)*10)),1))</f>
        <v>3.8</v>
      </c>
      <c r="P4" s="210">
        <f>IF('Datos de Indicador'!AP7="No dato","x",ROUND(IF('Datos de Indicador'!AP7&gt;P$302,0,IF('Datos de Indicador'!AP7&lt;$P$301,10,(P$302-'Datos de Indicador'!AP7)/(P$302-P$301)*10)),1))</f>
        <v>9.1999999999999993</v>
      </c>
      <c r="Q4" s="210">
        <f>IF('Datos de Indicador'!AQ7="No dato","x",ROUND(IF('Datos de Indicador'!AQ7&gt;Q$302,0,IF('Datos de Indicador'!AQ7&lt;$O$301,10,(Q$302-'Datos de Indicador'!AQ7)/(Q$302-Q$301)*10)),1))</f>
        <v>6</v>
      </c>
      <c r="R4" s="297">
        <f t="shared" ref="R4:R67" si="5">IF(AND(N4="x",O4="x",P4="x"),"x",ROUND(AVERAGE(N4,O4,P4,Q4),1))</f>
        <v>6.7</v>
      </c>
      <c r="S4" s="208">
        <f>IF('Datos de Indicador'!AR7="No data","x",ROUND(IF('Datos de Indicador'!AR7&gt;S$302,0,IF('Datos de Indicador'!AR7&lt;S$301,10,(S$302-'Datos de Indicador'!AR7)/(S$302-S$301)*10)),1))</f>
        <v>1.6</v>
      </c>
      <c r="T4" s="208">
        <f>IF('Datos de Indicador'!AS7="No data","x",ROUND(IF('Datos de Indicador'!AS7&gt;T$302,0,IF('Datos de Indicador'!AS7&lt;T$301,10,(T$302-'Datos de Indicador'!AS7)/(T$302-T$301)*10)),1))</f>
        <v>0.3</v>
      </c>
      <c r="U4" s="208">
        <f>IF('Datos de Indicador'!AT7="No data","x",ROUND(IF('Datos de Indicador'!AT7&gt;U$302,0,IF('Datos de Indicador'!AT7&lt;U$301,10,(U$302-'Datos de Indicador'!AT7)/(U$302-U$301)*10)),1))</f>
        <v>3</v>
      </c>
      <c r="V4" s="208">
        <f>IF('Datos de Indicador'!AU7="No data","x",ROUND(IF('Datos de Indicador'!AU7&gt;V$302,0,IF('Datos de Indicador'!AU7&lt;V$301,10,(V$302-'Datos de Indicador'!AU7)/(V$302-V$301)*10)),1))</f>
        <v>7.4</v>
      </c>
      <c r="W4" s="209">
        <f t="shared" ref="W4:W67" si="6">IF(AND(S4="x",T4="x",U4="x",V4="x"),"x",ROUND(AVERAGE(S4,T4,U4,V4,U4,V4),1))</f>
        <v>3.8</v>
      </c>
      <c r="X4" s="210">
        <f>IF('Datos de Indicador'!AV7="No dato","x",ROUND(IF('Datos de Indicador'!AV7&gt;X$302,0,IF('Datos de Indicador'!AV7&lt;$X$301,10,(X$302-'Datos de Indicador'!AV7)/(X$302-X$301)*10)),1))</f>
        <v>2.6</v>
      </c>
      <c r="Y4" s="206">
        <f t="shared" si="3"/>
        <v>3.2</v>
      </c>
      <c r="Z4" s="206">
        <f>'Datos de Indicador'!AW7</f>
        <v>10</v>
      </c>
      <c r="AA4" s="211">
        <f t="shared" ref="AA4:AA67" si="7">IF(AND(M4="x",R4="x",Y4="x"),"x",ROUND(AVERAGE(M4,R4,Y4,Z4),1))</f>
        <v>6</v>
      </c>
      <c r="AB4" s="15"/>
      <c r="AC4" s="222"/>
      <c r="AE4" s="222"/>
    </row>
    <row r="5" spans="1:31">
      <c r="A5" s="48" t="s">
        <v>183</v>
      </c>
      <c r="B5" s="46" t="s">
        <v>127</v>
      </c>
      <c r="C5" s="160">
        <v>103</v>
      </c>
      <c r="D5" s="203">
        <f>IF('Datos de Indicador'!AH8="No dato","x",ROUND(IF('Datos de Indicador'!AH8&gt;D$302,10,IF('Datos de Indicador'!AH8&lt;$D$301,0,10-(D$302-'Datos de Indicador'!AH8)/(D$302-D$301)*10)),1))</f>
        <v>5</v>
      </c>
      <c r="E5" s="204">
        <f>IF('Datos de Indicador'!AI8="No dato","x",ROUND(IF('Datos de Indicador'!AI8&gt;E$302,0,IF('Datos de Indicador'!AI8&lt;$E$301,10,(E$302-'Datos de Indicador'!AI8)/(E$302-E$301)*10)),1))</f>
        <v>0</v>
      </c>
      <c r="F5" s="205">
        <f t="shared" si="4"/>
        <v>3.3</v>
      </c>
      <c r="G5" s="204">
        <f>IF('Datos de Indicador'!AJ8="No dato","x",ROUND(IF('Datos de Indicador'!AJ8&gt;G$302,0,IF('Datos de Indicador'!AJ8&lt;$G$301,10,(G$302-'Datos de Indicador'!AJ8)/(G$302-G$301)*10)),1))</f>
        <v>4.0999999999999996</v>
      </c>
      <c r="H5" s="206">
        <f t="shared" si="0"/>
        <v>4.0999999999999996</v>
      </c>
      <c r="I5" s="207">
        <f t="shared" si="1"/>
        <v>3.7</v>
      </c>
      <c r="J5" s="204">
        <f>IF('Datos de Indicador'!AK8="No dato","x",ROUND(IF('Datos de Indicador'!AK8&gt;J$302,0,IF('Datos de Indicador'!AK8&lt;$J$301,10,(J$302-'Datos de Indicador'!AK8)/(J$302-J$301)*10)),1))</f>
        <v>5.6</v>
      </c>
      <c r="K5" s="204">
        <f>IF('Datos de Indicador'!AL8="No dato","x",ROUND(IF('Datos de Indicador'!AL8&gt;K$302,0,IF('Datos de Indicador'!AL8&lt;$K$301,10,(K$302-'Datos de Indicador'!AL8)/(K$302-K$301)*10)),1))</f>
        <v>9.1</v>
      </c>
      <c r="L5" s="204">
        <f>IF('Datos de Indicador'!AM8="No dato","x",ROUND(IF('Datos de Indicador'!AM8&gt;L$302,0,IF('Datos de Indicador'!AM8&lt;$L$301,10,(L$302-'Datos de Indicador'!AM8)/(L$302-L$301)*10)),1))</f>
        <v>3.1</v>
      </c>
      <c r="M5" s="206">
        <f t="shared" si="2"/>
        <v>5.9</v>
      </c>
      <c r="N5" s="203">
        <f>IF('Datos de Indicador'!AN8="No dato","x",ROUND(IF('Datos de Indicador'!AN8&gt;N$302,0,IF('Datos de Indicador'!AN8&lt;$N$301,10,(N$302-'Datos de Indicador'!AN8)/(N$302-N$301)*10)),1))</f>
        <v>5.8</v>
      </c>
      <c r="O5" s="210">
        <f>IF('Datos de Indicador'!AO8="No dato","x",ROUND(IF('Datos de Indicador'!AO8&gt;O$302,0,IF('Datos de Indicador'!AO8&lt;$O$301,10,(O$302-'Datos de Indicador'!AO8)/(O$302-O$301)*10)),1))</f>
        <v>5.2</v>
      </c>
      <c r="P5" s="210">
        <f>IF('Datos de Indicador'!AP8="No dato","x",ROUND(IF('Datos de Indicador'!AP8&gt;P$302,0,IF('Datos de Indicador'!AP8&lt;$P$301,10,(P$302-'Datos de Indicador'!AP8)/(P$302-P$301)*10)),1))</f>
        <v>10</v>
      </c>
      <c r="Q5" s="210">
        <f>IF('Datos de Indicador'!AQ8="No dato","x",ROUND(IF('Datos de Indicador'!AQ8&gt;Q$302,0,IF('Datos de Indicador'!AQ8&lt;$O$301,10,(Q$302-'Datos de Indicador'!AQ8)/(Q$302-Q$301)*10)),1))</f>
        <v>7.5</v>
      </c>
      <c r="R5" s="297">
        <f t="shared" si="5"/>
        <v>7.1</v>
      </c>
      <c r="S5" s="208">
        <f>IF('Datos de Indicador'!AR8="No data","x",ROUND(IF('Datos de Indicador'!AR8&gt;S$302,0,IF('Datos de Indicador'!AR8&lt;S$301,10,(S$302-'Datos de Indicador'!AR8)/(S$302-S$301)*10)),1))</f>
        <v>6.7</v>
      </c>
      <c r="T5" s="208">
        <f>IF('Datos de Indicador'!AS8="No data","x",ROUND(IF('Datos de Indicador'!AS8&gt;T$302,0,IF('Datos de Indicador'!AS8&lt;T$301,10,(T$302-'Datos de Indicador'!AS8)/(T$302-T$301)*10)),1))</f>
        <v>0</v>
      </c>
      <c r="U5" s="208">
        <f>IF('Datos de Indicador'!AT8="No data","x",ROUND(IF('Datos de Indicador'!AT8&gt;U$302,0,IF('Datos de Indicador'!AT8&lt;U$301,10,(U$302-'Datos de Indicador'!AT8)/(U$302-U$301)*10)),1))</f>
        <v>5.3</v>
      </c>
      <c r="V5" s="208">
        <f>IF('Datos de Indicador'!AU8="No data","x",ROUND(IF('Datos de Indicador'!AU8&gt;V$302,0,IF('Datos de Indicador'!AU8&lt;V$301,10,(V$302-'Datos de Indicador'!AU8)/(V$302-V$301)*10)),1))</f>
        <v>10</v>
      </c>
      <c r="W5" s="209">
        <f t="shared" si="6"/>
        <v>6.2</v>
      </c>
      <c r="X5" s="210">
        <f>IF('Datos de Indicador'!AV8="No dato","x",ROUND(IF('Datos de Indicador'!AV8&gt;X$302,0,IF('Datos de Indicador'!AV8&lt;$X$301,10,(X$302-'Datos de Indicador'!AV8)/(X$302-X$301)*10)),1))</f>
        <v>3.9</v>
      </c>
      <c r="Y5" s="206">
        <f t="shared" si="3"/>
        <v>5.0999999999999996</v>
      </c>
      <c r="Z5" s="206">
        <f>'Datos de Indicador'!AW8</f>
        <v>10</v>
      </c>
      <c r="AA5" s="211">
        <f t="shared" si="7"/>
        <v>7</v>
      </c>
      <c r="AB5" s="15"/>
      <c r="AC5" s="222"/>
      <c r="AE5" s="222"/>
    </row>
    <row r="6" spans="1:31">
      <c r="A6" s="48" t="s">
        <v>183</v>
      </c>
      <c r="B6" s="46" t="s">
        <v>128</v>
      </c>
      <c r="C6" s="160">
        <v>104</v>
      </c>
      <c r="D6" s="203">
        <f>IF('Datos de Indicador'!AH9="No dato","x",ROUND(IF('Datos de Indicador'!AH9&gt;D$302,10,IF('Datos de Indicador'!AH9&lt;$D$301,0,10-(D$302-'Datos de Indicador'!AH9)/(D$302-D$301)*10)),1))</f>
        <v>5</v>
      </c>
      <c r="E6" s="204">
        <f>IF('Datos de Indicador'!AI9="No dato","x",ROUND(IF('Datos de Indicador'!AI9&gt;E$302,0,IF('Datos de Indicador'!AI9&lt;$E$301,10,(E$302-'Datos de Indicador'!AI9)/(E$302-E$301)*10)),1))</f>
        <v>0</v>
      </c>
      <c r="F6" s="205">
        <f t="shared" si="4"/>
        <v>3.3</v>
      </c>
      <c r="G6" s="204">
        <f>IF('Datos de Indicador'!AJ9="No dato","x",ROUND(IF('Datos de Indicador'!AJ9&gt;G$302,0,IF('Datos de Indicador'!AJ9&lt;$G$301,10,(G$302-'Datos de Indicador'!AJ9)/(G$302-G$301)*10)),1))</f>
        <v>4.2</v>
      </c>
      <c r="H6" s="206">
        <f t="shared" si="0"/>
        <v>4.2</v>
      </c>
      <c r="I6" s="207">
        <f t="shared" si="1"/>
        <v>3.8</v>
      </c>
      <c r="J6" s="204">
        <f>IF('Datos de Indicador'!AK9="No dato","x",ROUND(IF('Datos de Indicador'!AK9&gt;J$302,0,IF('Datos de Indicador'!AK9&lt;$J$301,10,(J$302-'Datos de Indicador'!AK9)/(J$302-J$301)*10)),1))</f>
        <v>9.1999999999999993</v>
      </c>
      <c r="K6" s="204">
        <f>IF('Datos de Indicador'!AL9="No dato","x",ROUND(IF('Datos de Indicador'!AL9&gt;K$302,0,IF('Datos de Indicador'!AL9&lt;$K$301,10,(K$302-'Datos de Indicador'!AL9)/(K$302-K$301)*10)),1))</f>
        <v>9.1</v>
      </c>
      <c r="L6" s="204">
        <f>IF('Datos de Indicador'!AM9="No dato","x",ROUND(IF('Datos de Indicador'!AM9&gt;L$302,0,IF('Datos de Indicador'!AM9&lt;$L$301,10,(L$302-'Datos de Indicador'!AM9)/(L$302-L$301)*10)),1))</f>
        <v>3.5</v>
      </c>
      <c r="M6" s="206">
        <f t="shared" si="2"/>
        <v>7.3</v>
      </c>
      <c r="N6" s="203">
        <f>IF('Datos de Indicador'!AN9="No dato","x",ROUND(IF('Datos de Indicador'!AN9&gt;N$302,0,IF('Datos de Indicador'!AN9&lt;$N$301,10,(N$302-'Datos de Indicador'!AN9)/(N$302-N$301)*10)),1))</f>
        <v>6.7</v>
      </c>
      <c r="O6" s="210">
        <f>IF('Datos de Indicador'!AO9="No dato","x",ROUND(IF('Datos de Indicador'!AO9&gt;O$302,0,IF('Datos de Indicador'!AO9&lt;$O$301,10,(O$302-'Datos de Indicador'!AO9)/(O$302-O$301)*10)),1))</f>
        <v>5.0999999999999996</v>
      </c>
      <c r="P6" s="210">
        <f>IF('Datos de Indicador'!AP9="No dato","x",ROUND(IF('Datos de Indicador'!AP9&gt;P$302,0,IF('Datos de Indicador'!AP9&lt;$P$301,10,(P$302-'Datos de Indicador'!AP9)/(P$302-P$301)*10)),1))</f>
        <v>7.9</v>
      </c>
      <c r="Q6" s="210">
        <f>IF('Datos de Indicador'!AQ9="No dato","x",ROUND(IF('Datos de Indicador'!AQ9&gt;Q$302,0,IF('Datos de Indicador'!AQ9&lt;$O$301,10,(Q$302-'Datos de Indicador'!AQ9)/(Q$302-Q$301)*10)),1))</f>
        <v>6.2</v>
      </c>
      <c r="R6" s="297">
        <f t="shared" si="5"/>
        <v>6.5</v>
      </c>
      <c r="S6" s="208">
        <f>IF('Datos de Indicador'!AR9="No data","x",ROUND(IF('Datos de Indicador'!AR9&gt;S$302,0,IF('Datos de Indicador'!AR9&lt;S$301,10,(S$302-'Datos de Indicador'!AR9)/(S$302-S$301)*10)),1))</f>
        <v>6.7</v>
      </c>
      <c r="T6" s="208">
        <f>IF('Datos de Indicador'!AS9="No data","x",ROUND(IF('Datos de Indicador'!AS9&gt;T$302,0,IF('Datos de Indicador'!AS9&lt;T$301,10,(T$302-'Datos de Indicador'!AS9)/(T$302-T$301)*10)),1))</f>
        <v>0</v>
      </c>
      <c r="U6" s="208">
        <f>IF('Datos de Indicador'!AT9="No data","x",ROUND(IF('Datos de Indicador'!AT9&gt;U$302,0,IF('Datos de Indicador'!AT9&lt;U$301,10,(U$302-'Datos de Indicador'!AT9)/(U$302-U$301)*10)),1))</f>
        <v>5.6</v>
      </c>
      <c r="V6" s="208">
        <f>IF('Datos de Indicador'!AU9="No data","x",ROUND(IF('Datos de Indicador'!AU9&gt;V$302,0,IF('Datos de Indicador'!AU9&lt;V$301,10,(V$302-'Datos de Indicador'!AU9)/(V$302-V$301)*10)),1))</f>
        <v>9.9</v>
      </c>
      <c r="W6" s="209">
        <f t="shared" si="6"/>
        <v>6.3</v>
      </c>
      <c r="X6" s="210">
        <f>IF('Datos de Indicador'!AV9="No dato","x",ROUND(IF('Datos de Indicador'!AV9&gt;X$302,0,IF('Datos de Indicador'!AV9&lt;$X$301,10,(X$302-'Datos de Indicador'!AV9)/(X$302-X$301)*10)),1))</f>
        <v>4.5</v>
      </c>
      <c r="Y6" s="206">
        <f t="shared" si="3"/>
        <v>5.4</v>
      </c>
      <c r="Z6" s="206">
        <f>'Datos de Indicador'!AW9</f>
        <v>10</v>
      </c>
      <c r="AA6" s="211">
        <f t="shared" si="7"/>
        <v>7.3</v>
      </c>
      <c r="AB6" s="15"/>
      <c r="AC6" s="222"/>
      <c r="AE6" s="222"/>
    </row>
    <row r="7" spans="1:31">
      <c r="A7" s="48" t="s">
        <v>183</v>
      </c>
      <c r="B7" s="46" t="s">
        <v>129</v>
      </c>
      <c r="C7" s="160">
        <v>105</v>
      </c>
      <c r="D7" s="203">
        <f>IF('Datos de Indicador'!AH10="No dato","x",ROUND(IF('Datos de Indicador'!AH10&gt;D$302,10,IF('Datos de Indicador'!AH10&lt;$D$301,0,10-(D$302-'Datos de Indicador'!AH10)/(D$302-D$301)*10)),1))</f>
        <v>1</v>
      </c>
      <c r="E7" s="204">
        <f>IF('Datos de Indicador'!AI10="No dato","x",ROUND(IF('Datos de Indicador'!AI10&gt;E$302,0,IF('Datos de Indicador'!AI10&lt;$E$301,10,(E$302-'Datos de Indicador'!AI10)/(E$302-E$301)*10)),1))</f>
        <v>5.0999999999999996</v>
      </c>
      <c r="F7" s="205">
        <f t="shared" si="4"/>
        <v>2.4</v>
      </c>
      <c r="G7" s="204">
        <f>IF('Datos de Indicador'!AJ10="No dato","x",ROUND(IF('Datos de Indicador'!AJ10&gt;G$302,0,IF('Datos de Indicador'!AJ10&lt;$G$301,10,(G$302-'Datos de Indicador'!AJ10)/(G$302-G$301)*10)),1))</f>
        <v>3.1</v>
      </c>
      <c r="H7" s="206">
        <f t="shared" si="0"/>
        <v>3.1</v>
      </c>
      <c r="I7" s="207">
        <f t="shared" si="1"/>
        <v>2.8</v>
      </c>
      <c r="J7" s="204">
        <f>IF('Datos de Indicador'!AK10="No dato","x",ROUND(IF('Datos de Indicador'!AK10&gt;J$302,0,IF('Datos de Indicador'!AK10&lt;$J$301,10,(J$302-'Datos de Indicador'!AK10)/(J$302-J$301)*10)),1))</f>
        <v>6.2</v>
      </c>
      <c r="K7" s="204">
        <f>IF('Datos de Indicador'!AL10="No dato","x",ROUND(IF('Datos de Indicador'!AL10&gt;K$302,0,IF('Datos de Indicador'!AL10&lt;$K$301,10,(K$302-'Datos de Indicador'!AL10)/(K$302-K$301)*10)),1))</f>
        <v>8</v>
      </c>
      <c r="L7" s="204">
        <f>IF('Datos de Indicador'!AM10="No dato","x",ROUND(IF('Datos de Indicador'!AM10&gt;L$302,0,IF('Datos de Indicador'!AM10&lt;$L$301,10,(L$302-'Datos de Indicador'!AM10)/(L$302-L$301)*10)),1))</f>
        <v>3.1</v>
      </c>
      <c r="M7" s="206">
        <f t="shared" si="2"/>
        <v>5.8</v>
      </c>
      <c r="N7" s="203">
        <f>IF('Datos de Indicador'!AN10="No dato","x",ROUND(IF('Datos de Indicador'!AN10&gt;N$302,0,IF('Datos de Indicador'!AN10&lt;$N$301,10,(N$302-'Datos de Indicador'!AN10)/(N$302-N$301)*10)),1))</f>
        <v>7.8</v>
      </c>
      <c r="O7" s="210">
        <f>IF('Datos de Indicador'!AO10="No dato","x",ROUND(IF('Datos de Indicador'!AO10&gt;O$302,0,IF('Datos de Indicador'!AO10&lt;$O$301,10,(O$302-'Datos de Indicador'!AO10)/(O$302-O$301)*10)),1))</f>
        <v>3.2</v>
      </c>
      <c r="P7" s="210">
        <f>IF('Datos de Indicador'!AP10="No dato","x",ROUND(IF('Datos de Indicador'!AP10&gt;P$302,0,IF('Datos de Indicador'!AP10&lt;$P$301,10,(P$302-'Datos de Indicador'!AP10)/(P$302-P$301)*10)),1))</f>
        <v>3.1</v>
      </c>
      <c r="Q7" s="210">
        <f>IF('Datos de Indicador'!AQ10="No dato","x",ROUND(IF('Datos de Indicador'!AQ10&gt;Q$302,0,IF('Datos de Indicador'!AQ10&lt;$O$301,10,(Q$302-'Datos de Indicador'!AQ10)/(Q$302-Q$301)*10)),1))</f>
        <v>3.1</v>
      </c>
      <c r="R7" s="297">
        <f t="shared" si="5"/>
        <v>4.3</v>
      </c>
      <c r="S7" s="208">
        <f>IF('Datos de Indicador'!AR10="No data","x",ROUND(IF('Datos de Indicador'!AR10&gt;S$302,0,IF('Datos de Indicador'!AR10&lt;S$301,10,(S$302-'Datos de Indicador'!AR10)/(S$302-S$301)*10)),1))</f>
        <v>6.3</v>
      </c>
      <c r="T7" s="208">
        <f>IF('Datos de Indicador'!AS10="No data","x",ROUND(IF('Datos de Indicador'!AS10&gt;T$302,0,IF('Datos de Indicador'!AS10&lt;T$301,10,(T$302-'Datos de Indicador'!AS10)/(T$302-T$301)*10)),1))</f>
        <v>1</v>
      </c>
      <c r="U7" s="208">
        <f>IF('Datos de Indicador'!AT10="No data","x",ROUND(IF('Datos de Indicador'!AT10&gt;U$302,0,IF('Datos de Indicador'!AT10&lt;U$301,10,(U$302-'Datos de Indicador'!AT10)/(U$302-U$301)*10)),1))</f>
        <v>2.2999999999999998</v>
      </c>
      <c r="V7" s="208">
        <f>IF('Datos de Indicador'!AU10="No data","x",ROUND(IF('Datos de Indicador'!AU10&gt;V$302,0,IF('Datos de Indicador'!AU10&lt;V$301,10,(V$302-'Datos de Indicador'!AU10)/(V$302-V$301)*10)),1))</f>
        <v>5.4</v>
      </c>
      <c r="W7" s="209">
        <f t="shared" si="6"/>
        <v>3.8</v>
      </c>
      <c r="X7" s="210">
        <f>IF('Datos de Indicador'!AV10="No dato","x",ROUND(IF('Datos de Indicador'!AV10&gt;X$302,0,IF('Datos de Indicador'!AV10&lt;$X$301,10,(X$302-'Datos de Indicador'!AV10)/(X$302-X$301)*10)),1))</f>
        <v>3.7</v>
      </c>
      <c r="Y7" s="206">
        <f t="shared" si="3"/>
        <v>3.8</v>
      </c>
      <c r="Z7" s="206">
        <f>'Datos de Indicador'!AW10</f>
        <v>10</v>
      </c>
      <c r="AA7" s="211">
        <f t="shared" si="7"/>
        <v>6</v>
      </c>
      <c r="AB7" s="15"/>
      <c r="AC7" s="222"/>
      <c r="AE7" s="222"/>
    </row>
    <row r="8" spans="1:31">
      <c r="A8" s="48" t="s">
        <v>183</v>
      </c>
      <c r="B8" s="46" t="s">
        <v>48</v>
      </c>
      <c r="C8" s="160">
        <v>106</v>
      </c>
      <c r="D8" s="203">
        <f>IF('Datos de Indicador'!AH11="No dato","x",ROUND(IF('Datos de Indicador'!AH11&gt;D$302,10,IF('Datos de Indicador'!AH11&lt;$D$301,0,10-(D$302-'Datos de Indicador'!AH11)/(D$302-D$301)*10)),1))</f>
        <v>5</v>
      </c>
      <c r="E8" s="204">
        <f>IF('Datos de Indicador'!AI11="No dato","x",ROUND(IF('Datos de Indicador'!AI11&gt;E$302,0,IF('Datos de Indicador'!AI11&lt;$E$301,10,(E$302-'Datos de Indicador'!AI11)/(E$302-E$301)*10)),1))</f>
        <v>0</v>
      </c>
      <c r="F8" s="205">
        <f t="shared" si="4"/>
        <v>3.3</v>
      </c>
      <c r="G8" s="204">
        <f>IF('Datos de Indicador'!AJ11="No dato","x",ROUND(IF('Datos de Indicador'!AJ11&gt;G$302,0,IF('Datos de Indicador'!AJ11&lt;$G$301,10,(G$302-'Datos de Indicador'!AJ11)/(G$302-G$301)*10)),1))</f>
        <v>3</v>
      </c>
      <c r="H8" s="206">
        <f t="shared" si="0"/>
        <v>3</v>
      </c>
      <c r="I8" s="207">
        <f t="shared" si="1"/>
        <v>3.2</v>
      </c>
      <c r="J8" s="204">
        <f>IF('Datos de Indicador'!AK11="No dato","x",ROUND(IF('Datos de Indicador'!AK11&gt;J$302,0,IF('Datos de Indicador'!AK11&lt;$J$301,10,(J$302-'Datos de Indicador'!AK11)/(J$302-J$301)*10)),1))</f>
        <v>4.4000000000000004</v>
      </c>
      <c r="K8" s="204">
        <f>IF('Datos de Indicador'!AL11="No dato","x",ROUND(IF('Datos de Indicador'!AL11&gt;K$302,0,IF('Datos de Indicador'!AL11&lt;$K$301,10,(K$302-'Datos de Indicador'!AL11)/(K$302-K$301)*10)),1))</f>
        <v>8.1</v>
      </c>
      <c r="L8" s="204">
        <f>IF('Datos de Indicador'!AM11="No dato","x",ROUND(IF('Datos de Indicador'!AM11&gt;L$302,0,IF('Datos de Indicador'!AM11&lt;$L$301,10,(L$302-'Datos de Indicador'!AM11)/(L$302-L$301)*10)),1))</f>
        <v>1.9</v>
      </c>
      <c r="M8" s="206">
        <f t="shared" si="2"/>
        <v>4.8</v>
      </c>
      <c r="N8" s="203">
        <f>IF('Datos de Indicador'!AN11="No dato","x",ROUND(IF('Datos de Indicador'!AN11&gt;N$302,0,IF('Datos de Indicador'!AN11&lt;$N$301,10,(N$302-'Datos de Indicador'!AN11)/(N$302-N$301)*10)),1))</f>
        <v>8.6</v>
      </c>
      <c r="O8" s="204">
        <f>IF('Datos de Indicador'!AO11="No dato","x",ROUND(IF('Datos de Indicador'!AO11&gt;O$302,0,IF('Datos de Indicador'!AO11&lt;$O$301,10,(O$302-'Datos de Indicador'!AO11)/(O$302-O$301)*10)),1))</f>
        <v>3.3</v>
      </c>
      <c r="P8" s="204">
        <f>IF('Datos de Indicador'!AP11="No dato","x",ROUND(IF('Datos de Indicador'!AP11&gt;P$302,0,IF('Datos de Indicador'!AP11&lt;$P$301,10,(P$302-'Datos de Indicador'!AP11)/(P$302-P$301)*10)),1))</f>
        <v>6.7</v>
      </c>
      <c r="Q8" s="210">
        <f>IF('Datos de Indicador'!AQ11="No dato","x",ROUND(IF('Datos de Indicador'!AQ11&gt;Q$302,0,IF('Datos de Indicador'!AQ11&lt;$O$301,10,(Q$302-'Datos de Indicador'!AQ11)/(Q$302-Q$301)*10)),1))</f>
        <v>4.7</v>
      </c>
      <c r="R8" s="297">
        <f t="shared" si="5"/>
        <v>5.8</v>
      </c>
      <c r="S8" s="208">
        <f>IF('Datos de Indicador'!AR11="No data","x",ROUND(IF('Datos de Indicador'!AR11&gt;S$302,0,IF('Datos de Indicador'!AR11&lt;S$301,10,(S$302-'Datos de Indicador'!AR11)/(S$302-S$301)*10)),1))</f>
        <v>9.3000000000000007</v>
      </c>
      <c r="T8" s="208">
        <f>IF('Datos de Indicador'!AS11="No data","x",ROUND(IF('Datos de Indicador'!AS11&gt;T$302,0,IF('Datos de Indicador'!AS11&lt;T$301,10,(T$302-'Datos de Indicador'!AS11)/(T$302-T$301)*10)),1))</f>
        <v>2.2999999999999998</v>
      </c>
      <c r="U8" s="208">
        <f>IF('Datos de Indicador'!AT11="No data","x",ROUND(IF('Datos de Indicador'!AT11&gt;U$302,0,IF('Datos de Indicador'!AT11&lt;U$301,10,(U$302-'Datos de Indicador'!AT11)/(U$302-U$301)*10)),1))</f>
        <v>4.4000000000000004</v>
      </c>
      <c r="V8" s="208">
        <f>IF('Datos de Indicador'!AU11="No data","x",ROUND(IF('Datos de Indicador'!AU11&gt;V$302,0,IF('Datos de Indicador'!AU11&lt;V$301,10,(V$302-'Datos de Indicador'!AU11)/(V$302-V$301)*10)),1))</f>
        <v>6.2</v>
      </c>
      <c r="W8" s="209">
        <f t="shared" si="6"/>
        <v>5.5</v>
      </c>
      <c r="X8" s="210">
        <f>IF('Datos de Indicador'!AV11="No dato","x",ROUND(IF('Datos de Indicador'!AV11&gt;X$302,0,IF('Datos de Indicador'!AV11&lt;$X$301,10,(X$302-'Datos de Indicador'!AV11)/(X$302-X$301)*10)),1))</f>
        <v>2.7</v>
      </c>
      <c r="Y8" s="206">
        <f t="shared" si="3"/>
        <v>4.0999999999999996</v>
      </c>
      <c r="Z8" s="206">
        <f>'Datos de Indicador'!AW11</f>
        <v>10</v>
      </c>
      <c r="AA8" s="211">
        <f t="shared" si="7"/>
        <v>6.2</v>
      </c>
      <c r="AB8" s="15"/>
      <c r="AC8" s="222"/>
      <c r="AE8" s="222"/>
    </row>
    <row r="9" spans="1:31">
      <c r="A9" s="48" t="s">
        <v>183</v>
      </c>
      <c r="B9" s="46" t="s">
        <v>130</v>
      </c>
      <c r="C9" s="160">
        <v>107</v>
      </c>
      <c r="D9" s="203">
        <f>IF('Datos de Indicador'!AH12="No dato","x",ROUND(IF('Datos de Indicador'!AH12&gt;D$302,10,IF('Datos de Indicador'!AH12&lt;$D$301,0,10-(D$302-'Datos de Indicador'!AH12)/(D$302-D$301)*10)),1))</f>
        <v>5</v>
      </c>
      <c r="E9" s="204">
        <f>IF('Datos de Indicador'!AI12="No dato","x",ROUND(IF('Datos de Indicador'!AI12&gt;E$302,0,IF('Datos de Indicador'!AI12&lt;$E$301,10,(E$302-'Datos de Indicador'!AI12)/(E$302-E$301)*10)),1))</f>
        <v>0</v>
      </c>
      <c r="F9" s="205">
        <f t="shared" si="4"/>
        <v>3.3</v>
      </c>
      <c r="G9" s="204">
        <f>IF('Datos de Indicador'!AJ12="No dato","x",ROUND(IF('Datos de Indicador'!AJ12&gt;G$302,0,IF('Datos de Indicador'!AJ12&lt;$G$301,10,(G$302-'Datos de Indicador'!AJ12)/(G$302-G$301)*10)),1))</f>
        <v>1.9</v>
      </c>
      <c r="H9" s="206">
        <f t="shared" si="0"/>
        <v>1.9</v>
      </c>
      <c r="I9" s="207">
        <f t="shared" si="1"/>
        <v>2.6</v>
      </c>
      <c r="J9" s="204">
        <f>IF('Datos de Indicador'!AK12="No dato","x",ROUND(IF('Datos de Indicador'!AK12&gt;J$302,0,IF('Datos de Indicador'!AK12&lt;$J$301,10,(J$302-'Datos de Indicador'!AK12)/(J$302-J$301)*10)),1))</f>
        <v>5.9</v>
      </c>
      <c r="K9" s="204">
        <f>IF('Datos de Indicador'!AL12="No dato","x",ROUND(IF('Datos de Indicador'!AL12&gt;K$302,0,IF('Datos de Indicador'!AL12&lt;$K$301,10,(K$302-'Datos de Indicador'!AL12)/(K$302-K$301)*10)),1))</f>
        <v>6.8</v>
      </c>
      <c r="L9" s="204">
        <f>IF('Datos de Indicador'!AM12="No dato","x",ROUND(IF('Datos de Indicador'!AM12&gt;L$302,0,IF('Datos de Indicador'!AM12&lt;$L$301,10,(L$302-'Datos de Indicador'!AM12)/(L$302-L$301)*10)),1))</f>
        <v>2.1</v>
      </c>
      <c r="M9" s="206">
        <f t="shared" si="2"/>
        <v>4.9000000000000004</v>
      </c>
      <c r="N9" s="203">
        <f>IF('Datos de Indicador'!AN12="No dato","x",ROUND(IF('Datos de Indicador'!AN12&gt;N$302,0,IF('Datos de Indicador'!AN12&lt;$N$301,10,(N$302-'Datos de Indicador'!AN12)/(N$302-N$301)*10)),1))</f>
        <v>6.9</v>
      </c>
      <c r="O9" s="204">
        <f>IF('Datos de Indicador'!AO12="No dato","x",ROUND(IF('Datos de Indicador'!AO12&gt;O$302,0,IF('Datos de Indicador'!AO12&lt;$O$301,10,(O$302-'Datos de Indicador'!AO12)/(O$302-O$301)*10)),1))</f>
        <v>4.3</v>
      </c>
      <c r="P9" s="204">
        <f>IF('Datos de Indicador'!AP12="No dato","x",ROUND(IF('Datos de Indicador'!AP12&gt;P$302,0,IF('Datos de Indicador'!AP12&lt;$P$301,10,(P$302-'Datos de Indicador'!AP12)/(P$302-P$301)*10)),1))</f>
        <v>8.4</v>
      </c>
      <c r="Q9" s="210">
        <f>IF('Datos de Indicador'!AQ12="No dato","x",ROUND(IF('Datos de Indicador'!AQ12&gt;Q$302,0,IF('Datos de Indicador'!AQ12&lt;$O$301,10,(Q$302-'Datos de Indicador'!AQ12)/(Q$302-Q$301)*10)),1))</f>
        <v>5.9</v>
      </c>
      <c r="R9" s="297">
        <f t="shared" si="5"/>
        <v>6.4</v>
      </c>
      <c r="S9" s="208">
        <f>IF('Datos de Indicador'!AR12="No data","x",ROUND(IF('Datos de Indicador'!AR12&gt;S$302,0,IF('Datos de Indicador'!AR12&lt;S$301,10,(S$302-'Datos de Indicador'!AR12)/(S$302-S$301)*10)),1))</f>
        <v>7</v>
      </c>
      <c r="T9" s="208">
        <f>IF('Datos de Indicador'!AS12="No data","x",ROUND(IF('Datos de Indicador'!AS12&gt;T$302,0,IF('Datos de Indicador'!AS12&lt;T$301,10,(T$302-'Datos de Indicador'!AS12)/(T$302-T$301)*10)),1))</f>
        <v>5</v>
      </c>
      <c r="U9" s="208">
        <f>IF('Datos de Indicador'!AT12="No data","x",ROUND(IF('Datos de Indicador'!AT12&gt;U$302,0,IF('Datos de Indicador'!AT12&lt;U$301,10,(U$302-'Datos de Indicador'!AT12)/(U$302-U$301)*10)),1))</f>
        <v>4.8</v>
      </c>
      <c r="V9" s="208">
        <f>IF('Datos de Indicador'!AU12="No data","x",ROUND(IF('Datos de Indicador'!AU12&gt;V$302,0,IF('Datos de Indicador'!AU12&lt;V$301,10,(V$302-'Datos de Indicador'!AU12)/(V$302-V$301)*10)),1))</f>
        <v>7.6</v>
      </c>
      <c r="W9" s="209">
        <f t="shared" si="6"/>
        <v>6.1</v>
      </c>
      <c r="X9" s="210">
        <f>IF('Datos de Indicador'!AV12="No dato","x",ROUND(IF('Datos de Indicador'!AV12&gt;X$302,0,IF('Datos de Indicador'!AV12&lt;$X$301,10,(X$302-'Datos de Indicador'!AV12)/(X$302-X$301)*10)),1))</f>
        <v>3.2</v>
      </c>
      <c r="Y9" s="206">
        <f t="shared" si="3"/>
        <v>4.7</v>
      </c>
      <c r="Z9" s="206">
        <f>'Datos de Indicador'!AW12</f>
        <v>6</v>
      </c>
      <c r="AA9" s="211">
        <f t="shared" si="7"/>
        <v>5.5</v>
      </c>
      <c r="AB9" s="15"/>
      <c r="AC9" s="222"/>
      <c r="AE9" s="222"/>
    </row>
    <row r="10" spans="1:31">
      <c r="A10" s="48" t="s">
        <v>183</v>
      </c>
      <c r="B10" s="46" t="s">
        <v>131</v>
      </c>
      <c r="C10" s="160">
        <v>108</v>
      </c>
      <c r="D10" s="203">
        <f>IF('Datos de Indicador'!AH13="No dato","x",ROUND(IF('Datos de Indicador'!AH13&gt;D$302,10,IF('Datos de Indicador'!AH13&lt;$D$301,0,10-(D$302-'Datos de Indicador'!AH13)/(D$302-D$301)*10)),1))</f>
        <v>5</v>
      </c>
      <c r="E10" s="204">
        <f>IF('Datos de Indicador'!AI13="No dato","x",ROUND(IF('Datos de Indicador'!AI13&gt;E$302,0,IF('Datos de Indicador'!AI13&lt;$E$301,10,(E$302-'Datos de Indicador'!AI13)/(E$302-E$301)*10)),1))</f>
        <v>0</v>
      </c>
      <c r="F10" s="205">
        <f t="shared" si="4"/>
        <v>3.3</v>
      </c>
      <c r="G10" s="204">
        <f>IF('Datos de Indicador'!AJ13="No dato","x",ROUND(IF('Datos de Indicador'!AJ13&gt;G$302,0,IF('Datos de Indicador'!AJ13&lt;$G$301,10,(G$302-'Datos de Indicador'!AJ13)/(G$302-G$301)*10)),1))</f>
        <v>3.5</v>
      </c>
      <c r="H10" s="206">
        <f t="shared" si="0"/>
        <v>3.5</v>
      </c>
      <c r="I10" s="207">
        <f t="shared" si="1"/>
        <v>3.4</v>
      </c>
      <c r="J10" s="204">
        <f>IF('Datos de Indicador'!AK13="No dato","x",ROUND(IF('Datos de Indicador'!AK13&gt;J$302,0,IF('Datos de Indicador'!AK13&lt;$J$301,10,(J$302-'Datos de Indicador'!AK13)/(J$302-J$301)*10)),1))</f>
        <v>3.3</v>
      </c>
      <c r="K10" s="204">
        <f>IF('Datos de Indicador'!AL13="No dato","x",ROUND(IF('Datos de Indicador'!AL13&gt;K$302,0,IF('Datos de Indicador'!AL13&lt;$K$301,10,(K$302-'Datos de Indicador'!AL13)/(K$302-K$301)*10)),1))</f>
        <v>9.4</v>
      </c>
      <c r="L10" s="204">
        <f>IF('Datos de Indicador'!AM13="No dato","x",ROUND(IF('Datos de Indicador'!AM13&gt;L$302,0,IF('Datos de Indicador'!AM13&lt;$L$301,10,(L$302-'Datos de Indicador'!AM13)/(L$302-L$301)*10)),1))</f>
        <v>2.5</v>
      </c>
      <c r="M10" s="206">
        <f t="shared" si="2"/>
        <v>5.0999999999999996</v>
      </c>
      <c r="N10" s="203">
        <f>IF('Datos de Indicador'!AN13="No dato","x",ROUND(IF('Datos de Indicador'!AN13&gt;N$302,0,IF('Datos de Indicador'!AN13&lt;$N$301,10,(N$302-'Datos de Indicador'!AN13)/(N$302-N$301)*10)),1))</f>
        <v>6.4</v>
      </c>
      <c r="O10" s="204">
        <f>IF('Datos de Indicador'!AO13="No dato","x",ROUND(IF('Datos de Indicador'!AO13&gt;O$302,0,IF('Datos de Indicador'!AO13&lt;$O$301,10,(O$302-'Datos de Indicador'!AO13)/(O$302-O$301)*10)),1))</f>
        <v>4.7</v>
      </c>
      <c r="P10" s="204">
        <f>IF('Datos de Indicador'!AP13="No dato","x",ROUND(IF('Datos de Indicador'!AP13&gt;P$302,0,IF('Datos de Indicador'!AP13&lt;$P$301,10,(P$302-'Datos de Indicador'!AP13)/(P$302-P$301)*10)),1))</f>
        <v>3</v>
      </c>
      <c r="Q10" s="210">
        <f>IF('Datos de Indicador'!AQ13="No dato","x",ROUND(IF('Datos de Indicador'!AQ13&gt;Q$302,0,IF('Datos de Indicador'!AQ13&lt;$O$301,10,(Q$302-'Datos de Indicador'!AQ13)/(Q$302-Q$301)*10)),1))</f>
        <v>4.0999999999999996</v>
      </c>
      <c r="R10" s="297">
        <f t="shared" si="5"/>
        <v>4.5999999999999996</v>
      </c>
      <c r="S10" s="208">
        <f>IF('Datos de Indicador'!AR13="No data","x",ROUND(IF('Datos de Indicador'!AR13&gt;S$302,0,IF('Datos de Indicador'!AR13&lt;S$301,10,(S$302-'Datos de Indicador'!AR13)/(S$302-S$301)*10)),1))</f>
        <v>3.4</v>
      </c>
      <c r="T10" s="208">
        <f>IF('Datos de Indicador'!AS13="No data","x",ROUND(IF('Datos de Indicador'!AS13&gt;T$302,0,IF('Datos de Indicador'!AS13&lt;T$301,10,(T$302-'Datos de Indicador'!AS13)/(T$302-T$301)*10)),1))</f>
        <v>0.8</v>
      </c>
      <c r="U10" s="208">
        <f>IF('Datos de Indicador'!AT13="No data","x",ROUND(IF('Datos de Indicador'!AT13&gt;U$302,0,IF('Datos de Indicador'!AT13&lt;U$301,10,(U$302-'Datos de Indicador'!AT13)/(U$302-U$301)*10)),1))</f>
        <v>3.4</v>
      </c>
      <c r="V10" s="208">
        <f>IF('Datos de Indicador'!AU13="No data","x",ROUND(IF('Datos de Indicador'!AU13&gt;V$302,0,IF('Datos de Indicador'!AU13&lt;V$301,10,(V$302-'Datos de Indicador'!AU13)/(V$302-V$301)*10)),1))</f>
        <v>6.8</v>
      </c>
      <c r="W10" s="209">
        <f t="shared" si="6"/>
        <v>4.0999999999999996</v>
      </c>
      <c r="X10" s="210">
        <f>IF('Datos de Indicador'!AV13="No dato","x",ROUND(IF('Datos de Indicador'!AV13&gt;X$302,0,IF('Datos de Indicador'!AV13&lt;$X$301,10,(X$302-'Datos de Indicador'!AV13)/(X$302-X$301)*10)),1))</f>
        <v>3.8</v>
      </c>
      <c r="Y10" s="206">
        <f t="shared" si="3"/>
        <v>4</v>
      </c>
      <c r="Z10" s="206">
        <f>'Datos de Indicador'!AW13</f>
        <v>10</v>
      </c>
      <c r="AA10" s="211">
        <f t="shared" si="7"/>
        <v>5.9</v>
      </c>
      <c r="AB10" s="15"/>
      <c r="AC10" s="222"/>
      <c r="AE10" s="222"/>
    </row>
    <row r="11" spans="1:31">
      <c r="A11" s="48" t="s">
        <v>184</v>
      </c>
      <c r="B11" s="46" t="s">
        <v>132</v>
      </c>
      <c r="C11" s="160">
        <v>201</v>
      </c>
      <c r="D11" s="203">
        <f>IF('Datos de Indicador'!AH14="No dato","x",ROUND(IF('Datos de Indicador'!AH14&gt;D$302,10,IF('Datos de Indicador'!AH14&lt;$D$301,0,10-(D$302-'Datos de Indicador'!AH14)/(D$302-D$301)*10)),1))</f>
        <v>5</v>
      </c>
      <c r="E11" s="204">
        <f>IF('Datos de Indicador'!AI14="No dato","x",ROUND(IF('Datos de Indicador'!AI14&gt;E$302,0,IF('Datos de Indicador'!AI14&lt;$E$301,10,(E$302-'Datos de Indicador'!AI14)/(E$302-E$301)*10)),1))</f>
        <v>0</v>
      </c>
      <c r="F11" s="205">
        <f t="shared" si="4"/>
        <v>3.3</v>
      </c>
      <c r="G11" s="204">
        <f>IF('Datos de Indicador'!AJ14="No dato","x",ROUND(IF('Datos de Indicador'!AJ14&gt;G$302,0,IF('Datos de Indicador'!AJ14&lt;$G$301,10,(G$302-'Datos de Indicador'!AJ14)/(G$302-G$301)*10)),1))</f>
        <v>2.6</v>
      </c>
      <c r="H11" s="206">
        <f t="shared" si="0"/>
        <v>2.6</v>
      </c>
      <c r="I11" s="207">
        <f t="shared" si="1"/>
        <v>3</v>
      </c>
      <c r="J11" s="204">
        <f>IF('Datos de Indicador'!AK14="No dato","x",ROUND(IF('Datos de Indicador'!AK14&gt;J$302,0,IF('Datos de Indicador'!AK14&lt;$J$301,10,(J$302-'Datos de Indicador'!AK14)/(J$302-J$301)*10)),1))</f>
        <v>5.0999999999999996</v>
      </c>
      <c r="K11" s="204">
        <f>IF('Datos de Indicador'!AL14="No dato","x",ROUND(IF('Datos de Indicador'!AL14&gt;K$302,0,IF('Datos de Indicador'!AL14&lt;$K$301,10,(K$302-'Datos de Indicador'!AL14)/(K$302-K$301)*10)),1))</f>
        <v>8.1</v>
      </c>
      <c r="L11" s="204">
        <f>IF('Datos de Indicador'!AM14="No dato","x",ROUND(IF('Datos de Indicador'!AM14&gt;L$302,0,IF('Datos de Indicador'!AM14&lt;$L$301,10,(L$302-'Datos de Indicador'!AM14)/(L$302-L$301)*10)),1))</f>
        <v>2.9</v>
      </c>
      <c r="M11" s="206">
        <f t="shared" si="2"/>
        <v>5.4</v>
      </c>
      <c r="N11" s="203">
        <f>IF('Datos de Indicador'!AN14="No dato","x",ROUND(IF('Datos de Indicador'!AN14&gt;N$302,0,IF('Datos de Indicador'!AN14&lt;$N$301,10,(N$302-'Datos de Indicador'!AN14)/(N$302-N$301)*10)),1))</f>
        <v>6.6</v>
      </c>
      <c r="O11" s="204">
        <f>IF('Datos de Indicador'!AO14="No dato","x",ROUND(IF('Datos de Indicador'!AO14&gt;O$302,0,IF('Datos de Indicador'!AO14&lt;$O$301,10,(O$302-'Datos de Indicador'!AO14)/(O$302-O$301)*10)),1))</f>
        <v>9.9</v>
      </c>
      <c r="P11" s="204">
        <f>IF('Datos de Indicador'!AP14="No dato","x",ROUND(IF('Datos de Indicador'!AP14&gt;P$302,0,IF('Datos de Indicador'!AP14&lt;$P$301,10,(P$302-'Datos de Indicador'!AP14)/(P$302-P$301)*10)),1))</f>
        <v>10</v>
      </c>
      <c r="Q11" s="210">
        <f>IF('Datos de Indicador'!AQ14="No dato","x",ROUND(IF('Datos de Indicador'!AQ14&gt;Q$302,0,IF('Datos de Indicador'!AQ14&lt;$O$301,10,(Q$302-'Datos de Indicador'!AQ14)/(Q$302-Q$301)*10)),1))</f>
        <v>10</v>
      </c>
      <c r="R11" s="297">
        <f t="shared" si="5"/>
        <v>9.1</v>
      </c>
      <c r="S11" s="208">
        <f>IF('Datos de Indicador'!AR14="No data","x",ROUND(IF('Datos de Indicador'!AR14&gt;S$302,0,IF('Datos de Indicador'!AR14&lt;S$301,10,(S$302-'Datos de Indicador'!AR14)/(S$302-S$301)*10)),1))</f>
        <v>9.6</v>
      </c>
      <c r="T11" s="208">
        <f>IF('Datos de Indicador'!AS14="No data","x",ROUND(IF('Datos de Indicador'!AS14&gt;T$302,0,IF('Datos de Indicador'!AS14&lt;T$301,10,(T$302-'Datos de Indicador'!AS14)/(T$302-T$301)*10)),1))</f>
        <v>0.5</v>
      </c>
      <c r="U11" s="208">
        <f>IF('Datos de Indicador'!AT14="No data","x",ROUND(IF('Datos de Indicador'!AT14&gt;U$302,0,IF('Datos de Indicador'!AT14&lt;U$301,10,(U$302-'Datos de Indicador'!AT14)/(U$302-U$301)*10)),1))</f>
        <v>4</v>
      </c>
      <c r="V11" s="208">
        <f>IF('Datos de Indicador'!AU14="No data","x",ROUND(IF('Datos de Indicador'!AU14&gt;V$302,0,IF('Datos de Indicador'!AU14&lt;V$301,10,(V$302-'Datos de Indicador'!AU14)/(V$302-V$301)*10)),1))</f>
        <v>6.9</v>
      </c>
      <c r="W11" s="209">
        <f t="shared" si="6"/>
        <v>5.3</v>
      </c>
      <c r="X11" s="210">
        <f>IF('Datos de Indicador'!AV14="No dato","x",ROUND(IF('Datos de Indicador'!AV14&gt;X$302,0,IF('Datos de Indicador'!AV14&lt;$X$301,10,(X$302-'Datos de Indicador'!AV14)/(X$302-X$301)*10)),1))</f>
        <v>3.6</v>
      </c>
      <c r="Y11" s="206">
        <f t="shared" si="3"/>
        <v>4.5</v>
      </c>
      <c r="Z11" s="206">
        <f>'Datos de Indicador'!AW14</f>
        <v>6</v>
      </c>
      <c r="AA11" s="211">
        <f t="shared" si="7"/>
        <v>6.3</v>
      </c>
      <c r="AB11" s="15"/>
      <c r="AC11" s="222"/>
      <c r="AE11" s="222"/>
    </row>
    <row r="12" spans="1:31">
      <c r="A12" s="48" t="s">
        <v>184</v>
      </c>
      <c r="B12" s="46" t="s">
        <v>133</v>
      </c>
      <c r="C12" s="160">
        <v>202</v>
      </c>
      <c r="D12" s="203">
        <f>IF('Datos de Indicador'!AH15="No dato","x",ROUND(IF('Datos de Indicador'!AH15&gt;D$302,10,IF('Datos de Indicador'!AH15&lt;$D$301,0,10-(D$302-'Datos de Indicador'!AH15)/(D$302-D$301)*10)),1))</f>
        <v>10</v>
      </c>
      <c r="E12" s="204">
        <f>IF('Datos de Indicador'!AI15="No dato","x",ROUND(IF('Datos de Indicador'!AI15&gt;E$302,0,IF('Datos de Indicador'!AI15&lt;$E$301,10,(E$302-'Datos de Indicador'!AI15)/(E$302-E$301)*10)),1))</f>
        <v>0</v>
      </c>
      <c r="F12" s="205">
        <f t="shared" si="4"/>
        <v>6.7</v>
      </c>
      <c r="G12" s="204">
        <f>IF('Datos de Indicador'!AJ15="No dato","x",ROUND(IF('Datos de Indicador'!AJ15&gt;G$302,0,IF('Datos de Indicador'!AJ15&lt;$G$301,10,(G$302-'Datos de Indicador'!AJ15)/(G$302-G$301)*10)),1))</f>
        <v>4.9000000000000004</v>
      </c>
      <c r="H12" s="206">
        <f t="shared" si="0"/>
        <v>4.9000000000000004</v>
      </c>
      <c r="I12" s="207">
        <f t="shared" si="1"/>
        <v>5.9</v>
      </c>
      <c r="J12" s="204">
        <f>IF('Datos de Indicador'!AK15="No dato","x",ROUND(IF('Datos de Indicador'!AK15&gt;J$302,0,IF('Datos de Indicador'!AK15&lt;$J$301,10,(J$302-'Datos de Indicador'!AK15)/(J$302-J$301)*10)),1))</f>
        <v>10</v>
      </c>
      <c r="K12" s="204">
        <f>IF('Datos de Indicador'!AL15="No dato","x",ROUND(IF('Datos de Indicador'!AL15&gt;K$302,0,IF('Datos de Indicador'!AL15&lt;$K$301,10,(K$302-'Datos de Indicador'!AL15)/(K$302-K$301)*10)),1))</f>
        <v>9.5</v>
      </c>
      <c r="L12" s="204">
        <f>IF('Datos de Indicador'!AM15="No dato","x",ROUND(IF('Datos de Indicador'!AM15&gt;L$302,0,IF('Datos de Indicador'!AM15&lt;$L$301,10,(L$302-'Datos de Indicador'!AM15)/(L$302-L$301)*10)),1))</f>
        <v>5.5</v>
      </c>
      <c r="M12" s="206">
        <f t="shared" si="2"/>
        <v>8.3000000000000007</v>
      </c>
      <c r="N12" s="203">
        <f>IF('Datos de Indicador'!AN15="No dato","x",ROUND(IF('Datos de Indicador'!AN15&gt;N$302,0,IF('Datos de Indicador'!AN15&lt;$N$301,10,(N$302-'Datos de Indicador'!AN15)/(N$302-N$301)*10)),1))</f>
        <v>8.1</v>
      </c>
      <c r="O12" s="204">
        <f>IF('Datos de Indicador'!AO15="No dato","x",ROUND(IF('Datos de Indicador'!AO15&gt;O$302,0,IF('Datos de Indicador'!AO15&lt;$O$301,10,(O$302-'Datos de Indicador'!AO15)/(O$302-O$301)*10)),1))</f>
        <v>9.1</v>
      </c>
      <c r="P12" s="204">
        <f>IF('Datos de Indicador'!AP15="No dato","x",ROUND(IF('Datos de Indicador'!AP15&gt;P$302,0,IF('Datos de Indicador'!AP15&lt;$P$301,10,(P$302-'Datos de Indicador'!AP15)/(P$302-P$301)*10)),1))</f>
        <v>10</v>
      </c>
      <c r="Q12" s="210">
        <f>IF('Datos de Indicador'!AQ15="No dato","x",ROUND(IF('Datos de Indicador'!AQ15&gt;Q$302,0,IF('Datos de Indicador'!AQ15&lt;$O$301,10,(Q$302-'Datos de Indicador'!AQ15)/(Q$302-Q$301)*10)),1))</f>
        <v>10</v>
      </c>
      <c r="R12" s="297">
        <f t="shared" si="5"/>
        <v>9.3000000000000007</v>
      </c>
      <c r="S12" s="208">
        <f>IF('Datos de Indicador'!AR15="No data","x",ROUND(IF('Datos de Indicador'!AR15&gt;S$302,0,IF('Datos de Indicador'!AR15&lt;S$301,10,(S$302-'Datos de Indicador'!AR15)/(S$302-S$301)*10)),1))</f>
        <v>10</v>
      </c>
      <c r="T12" s="208">
        <f>IF('Datos de Indicador'!AS15="No data","x",ROUND(IF('Datos de Indicador'!AS15&gt;T$302,0,IF('Datos de Indicador'!AS15&lt;T$301,10,(T$302-'Datos de Indicador'!AS15)/(T$302-T$301)*10)),1))</f>
        <v>1.5</v>
      </c>
      <c r="U12" s="208">
        <f>IF('Datos de Indicador'!AT15="No data","x",ROUND(IF('Datos de Indicador'!AT15&gt;U$302,0,IF('Datos de Indicador'!AT15&lt;U$301,10,(U$302-'Datos de Indicador'!AT15)/(U$302-U$301)*10)),1))</f>
        <v>5.4</v>
      </c>
      <c r="V12" s="208">
        <f>IF('Datos de Indicador'!AU15="No data","x",ROUND(IF('Datos de Indicador'!AU15&gt;V$302,0,IF('Datos de Indicador'!AU15&lt;V$301,10,(V$302-'Datos de Indicador'!AU15)/(V$302-V$301)*10)),1))</f>
        <v>9.4</v>
      </c>
      <c r="W12" s="209">
        <f t="shared" si="6"/>
        <v>6.9</v>
      </c>
      <c r="X12" s="210">
        <f>IF('Datos de Indicador'!AV15="No dato","x",ROUND(IF('Datos de Indicador'!AV15&gt;X$302,0,IF('Datos de Indicador'!AV15&lt;$X$301,10,(X$302-'Datos de Indicador'!AV15)/(X$302-X$301)*10)),1))</f>
        <v>5.8</v>
      </c>
      <c r="Y12" s="206">
        <f t="shared" si="3"/>
        <v>6.4</v>
      </c>
      <c r="Z12" s="206">
        <f>'Datos de Indicador'!AW15</f>
        <v>10</v>
      </c>
      <c r="AA12" s="211">
        <f t="shared" si="7"/>
        <v>8.5</v>
      </c>
      <c r="AB12" s="15"/>
      <c r="AC12" s="222"/>
      <c r="AE12" s="222"/>
    </row>
    <row r="13" spans="1:31">
      <c r="A13" s="49" t="s">
        <v>184</v>
      </c>
      <c r="B13" s="46" t="s">
        <v>134</v>
      </c>
      <c r="C13" s="160">
        <v>203</v>
      </c>
      <c r="D13" s="203">
        <f>IF('Datos de Indicador'!AH16="No dato","x",ROUND(IF('Datos de Indicador'!AH16&gt;D$302,10,IF('Datos de Indicador'!AH16&lt;$D$301,0,10-(D$302-'Datos de Indicador'!AH16)/(D$302-D$301)*10)),1))</f>
        <v>5</v>
      </c>
      <c r="E13" s="204">
        <f>IF('Datos de Indicador'!AI16="No dato","x",ROUND(IF('Datos de Indicador'!AI16&gt;E$302,0,IF('Datos de Indicador'!AI16&lt;$E$301,10,(E$302-'Datos de Indicador'!AI16)/(E$302-E$301)*10)),1))</f>
        <v>0</v>
      </c>
      <c r="F13" s="205">
        <f t="shared" si="4"/>
        <v>3.3</v>
      </c>
      <c r="G13" s="204">
        <f>IF('Datos de Indicador'!AJ16="No dato","x",ROUND(IF('Datos de Indicador'!AJ16&gt;G$302,0,IF('Datos de Indicador'!AJ16&lt;$G$301,10,(G$302-'Datos de Indicador'!AJ16)/(G$302-G$301)*10)),1))</f>
        <v>5.4</v>
      </c>
      <c r="H13" s="206">
        <f t="shared" si="0"/>
        <v>5.4</v>
      </c>
      <c r="I13" s="207">
        <f t="shared" si="1"/>
        <v>4.4000000000000004</v>
      </c>
      <c r="J13" s="204">
        <f>IF('Datos de Indicador'!AK16="No dato","x",ROUND(IF('Datos de Indicador'!AK16&gt;J$302,0,IF('Datos de Indicador'!AK16&lt;$J$301,10,(J$302-'Datos de Indicador'!AK16)/(J$302-J$301)*10)),1))</f>
        <v>10</v>
      </c>
      <c r="K13" s="204">
        <f>IF('Datos de Indicador'!AL16="No dato","x",ROUND(IF('Datos de Indicador'!AL16&gt;K$302,0,IF('Datos de Indicador'!AL16&lt;$K$301,10,(K$302-'Datos de Indicador'!AL16)/(K$302-K$301)*10)),1))</f>
        <v>9.8000000000000007</v>
      </c>
      <c r="L13" s="204">
        <f>IF('Datos de Indicador'!AM16="No dato","x",ROUND(IF('Datos de Indicador'!AM16&gt;L$302,0,IF('Datos de Indicador'!AM16&lt;$L$301,10,(L$302-'Datos de Indicador'!AM16)/(L$302-L$301)*10)),1))</f>
        <v>3.9</v>
      </c>
      <c r="M13" s="206">
        <f t="shared" si="2"/>
        <v>7.9</v>
      </c>
      <c r="N13" s="203">
        <f>IF('Datos de Indicador'!AN16="No dato","x",ROUND(IF('Datos de Indicador'!AN16&gt;N$302,0,IF('Datos de Indicador'!AN16&lt;$N$301,10,(N$302-'Datos de Indicador'!AN16)/(N$302-N$301)*10)),1))</f>
        <v>9.9</v>
      </c>
      <c r="O13" s="204">
        <f>IF('Datos de Indicador'!AO16="No dato","x",ROUND(IF('Datos de Indicador'!AO16&gt;O$302,0,IF('Datos de Indicador'!AO16&lt;$O$301,10,(O$302-'Datos de Indicador'!AO16)/(O$302-O$301)*10)),1))</f>
        <v>10</v>
      </c>
      <c r="P13" s="204">
        <f>IF('Datos de Indicador'!AP16="No dato","x",ROUND(IF('Datos de Indicador'!AP16&gt;P$302,0,IF('Datos de Indicador'!AP16&lt;$P$301,10,(P$302-'Datos de Indicador'!AP16)/(P$302-P$301)*10)),1))</f>
        <v>7.7</v>
      </c>
      <c r="Q13" s="210">
        <f>IF('Datos de Indicador'!AQ16="No dato","x",ROUND(IF('Datos de Indicador'!AQ16&gt;Q$302,0,IF('Datos de Indicador'!AQ16&lt;$O$301,10,(Q$302-'Datos de Indicador'!AQ16)/(Q$302-Q$301)*10)),1))</f>
        <v>10.5</v>
      </c>
      <c r="R13" s="297">
        <f t="shared" si="5"/>
        <v>9.5</v>
      </c>
      <c r="S13" s="208">
        <f>IF('Datos de Indicador'!AR16="No data","x",ROUND(IF('Datos de Indicador'!AR16&gt;S$302,0,IF('Datos de Indicador'!AR16&lt;S$301,10,(S$302-'Datos de Indicador'!AR16)/(S$302-S$301)*10)),1))</f>
        <v>9.4</v>
      </c>
      <c r="T13" s="208">
        <f>IF('Datos de Indicador'!AS16="No data","x",ROUND(IF('Datos de Indicador'!AS16&gt;T$302,0,IF('Datos de Indicador'!AS16&lt;T$301,10,(T$302-'Datos de Indicador'!AS16)/(T$302-T$301)*10)),1))</f>
        <v>2.2999999999999998</v>
      </c>
      <c r="U13" s="208">
        <f>IF('Datos de Indicador'!AT16="No data","x",ROUND(IF('Datos de Indicador'!AT16&gt;U$302,0,IF('Datos de Indicador'!AT16&lt;U$301,10,(U$302-'Datos de Indicador'!AT16)/(U$302-U$301)*10)),1))</f>
        <v>6</v>
      </c>
      <c r="V13" s="208">
        <f>IF('Datos de Indicador'!AU16="No data","x",ROUND(IF('Datos de Indicador'!AU16&gt;V$302,0,IF('Datos de Indicador'!AU16&lt;V$301,10,(V$302-'Datos de Indicador'!AU16)/(V$302-V$301)*10)),1))</f>
        <v>10</v>
      </c>
      <c r="W13" s="209">
        <f t="shared" si="6"/>
        <v>7.3</v>
      </c>
      <c r="X13" s="210">
        <f>IF('Datos de Indicador'!AV16="No dato","x",ROUND(IF('Datos de Indicador'!AV16&gt;X$302,0,IF('Datos de Indicador'!AV16&lt;$X$301,10,(X$302-'Datos de Indicador'!AV16)/(X$302-X$301)*10)),1))</f>
        <v>3.7</v>
      </c>
      <c r="Y13" s="206">
        <f t="shared" si="3"/>
        <v>5.5</v>
      </c>
      <c r="Z13" s="206">
        <f>'Datos de Indicador'!AW16</f>
        <v>10</v>
      </c>
      <c r="AA13" s="211">
        <f t="shared" si="7"/>
        <v>8.1999999999999993</v>
      </c>
      <c r="AB13" s="15"/>
      <c r="AC13" s="222"/>
      <c r="AE13" s="222"/>
    </row>
    <row r="14" spans="1:31">
      <c r="A14" s="49" t="s">
        <v>184</v>
      </c>
      <c r="B14" s="46" t="s">
        <v>135</v>
      </c>
      <c r="C14" s="160">
        <v>204</v>
      </c>
      <c r="D14" s="203">
        <f>IF('Datos de Indicador'!AH17="No dato","x",ROUND(IF('Datos de Indicador'!AH17&gt;D$302,10,IF('Datos de Indicador'!AH17&lt;$D$301,0,10-(D$302-'Datos de Indicador'!AH17)/(D$302-D$301)*10)),1))</f>
        <v>10</v>
      </c>
      <c r="E14" s="204">
        <f>IF('Datos de Indicador'!AI17="No dato","x",ROUND(IF('Datos de Indicador'!AI17&gt;E$302,0,IF('Datos de Indicador'!AI17&lt;$E$301,10,(E$302-'Datos de Indicador'!AI17)/(E$302-E$301)*10)),1))</f>
        <v>0</v>
      </c>
      <c r="F14" s="205">
        <f t="shared" si="4"/>
        <v>6.7</v>
      </c>
      <c r="G14" s="204">
        <f>IF('Datos de Indicador'!AJ17="No dato","x",ROUND(IF('Datos de Indicador'!AJ17&gt;G$302,0,IF('Datos de Indicador'!AJ17&lt;$G$301,10,(G$302-'Datos de Indicador'!AJ17)/(G$302-G$301)*10)),1))</f>
        <v>5.7</v>
      </c>
      <c r="H14" s="206">
        <f t="shared" si="0"/>
        <v>5.7</v>
      </c>
      <c r="I14" s="207">
        <f t="shared" si="1"/>
        <v>6.2</v>
      </c>
      <c r="J14" s="204">
        <f>IF('Datos de Indicador'!AK17="No dato","x",ROUND(IF('Datos de Indicador'!AK17&gt;J$302,0,IF('Datos de Indicador'!AK17&lt;$J$301,10,(J$302-'Datos de Indicador'!AK17)/(J$302-J$301)*10)),1))</f>
        <v>10</v>
      </c>
      <c r="K14" s="204">
        <f>IF('Datos de Indicador'!AL17="No dato","x",ROUND(IF('Datos de Indicador'!AL17&gt;K$302,0,IF('Datos de Indicador'!AL17&lt;$K$301,10,(K$302-'Datos de Indicador'!AL17)/(K$302-K$301)*10)),1))</f>
        <v>9.6</v>
      </c>
      <c r="L14" s="204">
        <f>IF('Datos de Indicador'!AM17="No dato","x",ROUND(IF('Datos de Indicador'!AM17&gt;L$302,0,IF('Datos de Indicador'!AM17&lt;$L$301,10,(L$302-'Datos de Indicador'!AM17)/(L$302-L$301)*10)),1))</f>
        <v>3.1</v>
      </c>
      <c r="M14" s="206">
        <f t="shared" si="2"/>
        <v>7.6</v>
      </c>
      <c r="N14" s="203">
        <f>IF('Datos de Indicador'!AN17="No dato","x",ROUND(IF('Datos de Indicador'!AN17&gt;N$302,0,IF('Datos de Indicador'!AN17&lt;$N$301,10,(N$302-'Datos de Indicador'!AN17)/(N$302-N$301)*10)),1))</f>
        <v>8.1</v>
      </c>
      <c r="O14" s="204">
        <f>IF('Datos de Indicador'!AO17="No dato","x",ROUND(IF('Datos de Indicador'!AO17&gt;O$302,0,IF('Datos de Indicador'!AO17&lt;$O$301,10,(O$302-'Datos de Indicador'!AO17)/(O$302-O$301)*10)),1))</f>
        <v>9.6</v>
      </c>
      <c r="P14" s="204">
        <f>IF('Datos de Indicador'!AP17="No dato","x",ROUND(IF('Datos de Indicador'!AP17&gt;P$302,0,IF('Datos de Indicador'!AP17&lt;$P$301,10,(P$302-'Datos de Indicador'!AP17)/(P$302-P$301)*10)),1))</f>
        <v>9.6</v>
      </c>
      <c r="Q14" s="210">
        <f>IF('Datos de Indicador'!AQ17="No dato","x",ROUND(IF('Datos de Indicador'!AQ17&gt;Q$302,0,IF('Datos de Indicador'!AQ17&lt;$O$301,10,(Q$302-'Datos de Indicador'!AQ17)/(Q$302-Q$301)*10)),1))</f>
        <v>9.6</v>
      </c>
      <c r="R14" s="297">
        <f t="shared" si="5"/>
        <v>9.1999999999999993</v>
      </c>
      <c r="S14" s="208">
        <f>IF('Datos de Indicador'!AR17="No data","x",ROUND(IF('Datos de Indicador'!AR17&gt;S$302,0,IF('Datos de Indicador'!AR17&lt;S$301,10,(S$302-'Datos de Indicador'!AR17)/(S$302-S$301)*10)),1))</f>
        <v>9.6</v>
      </c>
      <c r="T14" s="208">
        <f>IF('Datos de Indicador'!AS17="No data","x",ROUND(IF('Datos de Indicador'!AS17&gt;T$302,0,IF('Datos de Indicador'!AS17&lt;T$301,10,(T$302-'Datos de Indicador'!AS17)/(T$302-T$301)*10)),1))</f>
        <v>10</v>
      </c>
      <c r="U14" s="208">
        <f>IF('Datos de Indicador'!AT17="No data","x",ROUND(IF('Datos de Indicador'!AT17&gt;U$302,0,IF('Datos de Indicador'!AT17&lt;U$301,10,(U$302-'Datos de Indicador'!AT17)/(U$302-U$301)*10)),1))</f>
        <v>7.4</v>
      </c>
      <c r="V14" s="208">
        <f>IF('Datos de Indicador'!AU17="No data","x",ROUND(IF('Datos de Indicador'!AU17&gt;V$302,0,IF('Datos de Indicador'!AU17&lt;V$301,10,(V$302-'Datos de Indicador'!AU17)/(V$302-V$301)*10)),1))</f>
        <v>10</v>
      </c>
      <c r="W14" s="209">
        <f t="shared" si="6"/>
        <v>9.1</v>
      </c>
      <c r="X14" s="210">
        <f>IF('Datos de Indicador'!AV17="No dato","x",ROUND(IF('Datos de Indicador'!AV17&gt;X$302,0,IF('Datos de Indicador'!AV17&lt;$X$301,10,(X$302-'Datos de Indicador'!AV17)/(X$302-X$301)*10)),1))</f>
        <v>5</v>
      </c>
      <c r="Y14" s="206">
        <f t="shared" si="3"/>
        <v>7.1</v>
      </c>
      <c r="Z14" s="206">
        <f>'Datos de Indicador'!AW17</f>
        <v>10</v>
      </c>
      <c r="AA14" s="211">
        <f t="shared" si="7"/>
        <v>8.5</v>
      </c>
      <c r="AB14" s="15"/>
      <c r="AC14" s="222"/>
      <c r="AE14" s="222"/>
    </row>
    <row r="15" spans="1:31">
      <c r="A15" s="49" t="s">
        <v>184</v>
      </c>
      <c r="B15" s="46" t="s">
        <v>136</v>
      </c>
      <c r="C15" s="160">
        <v>205</v>
      </c>
      <c r="D15" s="203">
        <f>IF('Datos de Indicador'!AH18="No dato","x",ROUND(IF('Datos de Indicador'!AH18&gt;D$302,10,IF('Datos de Indicador'!AH18&lt;$D$301,0,10-(D$302-'Datos de Indicador'!AH18)/(D$302-D$301)*10)),1))</f>
        <v>10</v>
      </c>
      <c r="E15" s="204">
        <f>IF('Datos de Indicador'!AI18="No dato","x",ROUND(IF('Datos de Indicador'!AI18&gt;E$302,0,IF('Datos de Indicador'!AI18&lt;$E$301,10,(E$302-'Datos de Indicador'!AI18)/(E$302-E$301)*10)),1))</f>
        <v>0</v>
      </c>
      <c r="F15" s="205">
        <f t="shared" si="4"/>
        <v>6.7</v>
      </c>
      <c r="G15" s="204">
        <f>IF('Datos de Indicador'!AJ18="No dato","x",ROUND(IF('Datos de Indicador'!AJ18&gt;G$302,0,IF('Datos de Indicador'!AJ18&lt;$G$301,10,(G$302-'Datos de Indicador'!AJ18)/(G$302-G$301)*10)),1))</f>
        <v>2.6</v>
      </c>
      <c r="H15" s="206">
        <f t="shared" si="0"/>
        <v>2.6</v>
      </c>
      <c r="I15" s="207">
        <f t="shared" si="1"/>
        <v>5</v>
      </c>
      <c r="J15" s="204">
        <f>IF('Datos de Indicador'!AK18="No dato","x",ROUND(IF('Datos de Indicador'!AK18&gt;J$302,0,IF('Datos de Indicador'!AK18&lt;$J$301,10,(J$302-'Datos de Indicador'!AK18)/(J$302-J$301)*10)),1))</f>
        <v>1.4</v>
      </c>
      <c r="K15" s="204">
        <f>IF('Datos de Indicador'!AL18="No dato","x",ROUND(IF('Datos de Indicador'!AL18&gt;K$302,0,IF('Datos de Indicador'!AL18&lt;$K$301,10,(K$302-'Datos de Indicador'!AL18)/(K$302-K$301)*10)),1))</f>
        <v>7.7</v>
      </c>
      <c r="L15" s="204">
        <f>IF('Datos de Indicador'!AM18="No dato","x",ROUND(IF('Datos de Indicador'!AM18&gt;L$302,0,IF('Datos de Indicador'!AM18&lt;$L$301,10,(L$302-'Datos de Indicador'!AM18)/(L$302-L$301)*10)),1))</f>
        <v>2.4</v>
      </c>
      <c r="M15" s="206">
        <f t="shared" si="2"/>
        <v>3.8</v>
      </c>
      <c r="N15" s="203">
        <f>IF('Datos de Indicador'!AN18="No dato","x",ROUND(IF('Datos de Indicador'!AN18&gt;N$302,0,IF('Datos de Indicador'!AN18&lt;$N$301,10,(N$302-'Datos de Indicador'!AN18)/(N$302-N$301)*10)),1))</f>
        <v>7</v>
      </c>
      <c r="O15" s="204">
        <f>IF('Datos de Indicador'!AO18="No dato","x",ROUND(IF('Datos de Indicador'!AO18&gt;O$302,0,IF('Datos de Indicador'!AO18&lt;$O$301,10,(O$302-'Datos de Indicador'!AO18)/(O$302-O$301)*10)),1))</f>
        <v>5.5</v>
      </c>
      <c r="P15" s="204">
        <f>IF('Datos de Indicador'!AP18="No dato","x",ROUND(IF('Datos de Indicador'!AP18&gt;P$302,0,IF('Datos de Indicador'!AP18&lt;$P$301,10,(P$302-'Datos de Indicador'!AP18)/(P$302-P$301)*10)),1))</f>
        <v>9</v>
      </c>
      <c r="Q15" s="210">
        <f>IF('Datos de Indicador'!AQ18="No dato","x",ROUND(IF('Datos de Indicador'!AQ18&gt;Q$302,0,IF('Datos de Indicador'!AQ18&lt;$O$301,10,(Q$302-'Datos de Indicador'!AQ18)/(Q$302-Q$301)*10)),1))</f>
        <v>6.9</v>
      </c>
      <c r="R15" s="297">
        <f t="shared" si="5"/>
        <v>7.1</v>
      </c>
      <c r="S15" s="208">
        <f>IF('Datos de Indicador'!AR18="No data","x",ROUND(IF('Datos de Indicador'!AR18&gt;S$302,0,IF('Datos de Indicador'!AR18&lt;S$301,10,(S$302-'Datos de Indicador'!AR18)/(S$302-S$301)*10)),1))</f>
        <v>7</v>
      </c>
      <c r="T15" s="208">
        <f>IF('Datos de Indicador'!AS18="No data","x",ROUND(IF('Datos de Indicador'!AS18&gt;T$302,0,IF('Datos de Indicador'!AS18&lt;T$301,10,(T$302-'Datos de Indicador'!AS18)/(T$302-T$301)*10)),1))</f>
        <v>0</v>
      </c>
      <c r="U15" s="208">
        <f>IF('Datos de Indicador'!AT18="No data","x",ROUND(IF('Datos de Indicador'!AT18&gt;U$302,0,IF('Datos de Indicador'!AT18&lt;U$301,10,(U$302-'Datos de Indicador'!AT18)/(U$302-U$301)*10)),1))</f>
        <v>0.8</v>
      </c>
      <c r="V15" s="208">
        <f>IF('Datos de Indicador'!AU18="No data","x",ROUND(IF('Datos de Indicador'!AU18&gt;V$302,0,IF('Datos de Indicador'!AU18&lt;V$301,10,(V$302-'Datos de Indicador'!AU18)/(V$302-V$301)*10)),1))</f>
        <v>3.5</v>
      </c>
      <c r="W15" s="209">
        <f t="shared" si="6"/>
        <v>2.6</v>
      </c>
      <c r="X15" s="210">
        <f>IF('Datos de Indicador'!AV18="No dato","x",ROUND(IF('Datos de Indicador'!AV18&gt;X$302,0,IF('Datos de Indicador'!AV18&lt;$X$301,10,(X$302-'Datos de Indicador'!AV18)/(X$302-X$301)*10)),1))</f>
        <v>3</v>
      </c>
      <c r="Y15" s="206">
        <f t="shared" si="3"/>
        <v>2.8</v>
      </c>
      <c r="Z15" s="206">
        <f>'Datos de Indicador'!AW18</f>
        <v>10</v>
      </c>
      <c r="AA15" s="211">
        <f t="shared" si="7"/>
        <v>5.9</v>
      </c>
      <c r="AB15" s="15"/>
      <c r="AC15" s="222"/>
      <c r="AE15" s="222"/>
    </row>
    <row r="16" spans="1:31">
      <c r="A16" s="49" t="s">
        <v>184</v>
      </c>
      <c r="B16" s="46" t="s">
        <v>137</v>
      </c>
      <c r="C16" s="160">
        <v>206</v>
      </c>
      <c r="D16" s="203">
        <f>IF('Datos de Indicador'!AH19="No dato","x",ROUND(IF('Datos de Indicador'!AH19&gt;D$302,10,IF('Datos de Indicador'!AH19&lt;$D$301,0,10-(D$302-'Datos de Indicador'!AH19)/(D$302-D$301)*10)),1))</f>
        <v>10</v>
      </c>
      <c r="E16" s="204">
        <f>IF('Datos de Indicador'!AI19="No dato","x",ROUND(IF('Datos de Indicador'!AI19&gt;E$302,0,IF('Datos de Indicador'!AI19&lt;$E$301,10,(E$302-'Datos de Indicador'!AI19)/(E$302-E$301)*10)),1))</f>
        <v>0</v>
      </c>
      <c r="F16" s="205">
        <f t="shared" si="4"/>
        <v>6.7</v>
      </c>
      <c r="G16" s="204">
        <f>IF('Datos de Indicador'!AJ19="No dato","x",ROUND(IF('Datos de Indicador'!AJ19&gt;G$302,0,IF('Datos de Indicador'!AJ19&lt;$G$301,10,(G$302-'Datos de Indicador'!AJ19)/(G$302-G$301)*10)),1))</f>
        <v>5.8</v>
      </c>
      <c r="H16" s="206">
        <f t="shared" si="0"/>
        <v>5.8</v>
      </c>
      <c r="I16" s="207">
        <f t="shared" si="1"/>
        <v>6.3</v>
      </c>
      <c r="J16" s="204">
        <f>IF('Datos de Indicador'!AK19="No dato","x",ROUND(IF('Datos de Indicador'!AK19&gt;J$302,0,IF('Datos de Indicador'!AK19&lt;$J$301,10,(J$302-'Datos de Indicador'!AK19)/(J$302-J$301)*10)),1))</f>
        <v>7.2</v>
      </c>
      <c r="K16" s="204">
        <f>IF('Datos de Indicador'!AL19="No dato","x",ROUND(IF('Datos de Indicador'!AL19&gt;K$302,0,IF('Datos de Indicador'!AL19&lt;$K$301,10,(K$302-'Datos de Indicador'!AL19)/(K$302-K$301)*10)),1))</f>
        <v>9.1999999999999993</v>
      </c>
      <c r="L16" s="204">
        <f>IF('Datos de Indicador'!AM19="No dato","x",ROUND(IF('Datos de Indicador'!AM19&gt;L$302,0,IF('Datos de Indicador'!AM19&lt;$L$301,10,(L$302-'Datos de Indicador'!AM19)/(L$302-L$301)*10)),1))</f>
        <v>3.8</v>
      </c>
      <c r="M16" s="206">
        <f t="shared" si="2"/>
        <v>6.7</v>
      </c>
      <c r="N16" s="203">
        <f>IF('Datos de Indicador'!AN19="No dato","x",ROUND(IF('Datos de Indicador'!AN19&gt;N$302,0,IF('Datos de Indicador'!AN19&lt;$N$301,10,(N$302-'Datos de Indicador'!AN19)/(N$302-N$301)*10)),1))</f>
        <v>9</v>
      </c>
      <c r="O16" s="204">
        <f>IF('Datos de Indicador'!AO19="No dato","x",ROUND(IF('Datos de Indicador'!AO19&gt;O$302,0,IF('Datos de Indicador'!AO19&lt;$O$301,10,(O$302-'Datos de Indicador'!AO19)/(O$302-O$301)*10)),1))</f>
        <v>4.8</v>
      </c>
      <c r="P16" s="204">
        <f>IF('Datos de Indicador'!AP19="No dato","x",ROUND(IF('Datos de Indicador'!AP19&gt;P$302,0,IF('Datos de Indicador'!AP19&lt;$P$301,10,(P$302-'Datos de Indicador'!AP19)/(P$302-P$301)*10)),1))</f>
        <v>3.7</v>
      </c>
      <c r="Q16" s="210">
        <f>IF('Datos de Indicador'!AQ19="No dato","x",ROUND(IF('Datos de Indicador'!AQ19&gt;Q$302,0,IF('Datos de Indicador'!AQ19&lt;$O$301,10,(Q$302-'Datos de Indicador'!AQ19)/(Q$302-Q$301)*10)),1))</f>
        <v>4.4000000000000004</v>
      </c>
      <c r="R16" s="297">
        <f t="shared" si="5"/>
        <v>5.5</v>
      </c>
      <c r="S16" s="208">
        <f>IF('Datos de Indicador'!AR19="No data","x",ROUND(IF('Datos de Indicador'!AR19&gt;S$302,0,IF('Datos de Indicador'!AR19&lt;S$301,10,(S$302-'Datos de Indicador'!AR19)/(S$302-S$301)*10)),1))</f>
        <v>9.1</v>
      </c>
      <c r="T16" s="208">
        <f>IF('Datos de Indicador'!AS19="No data","x",ROUND(IF('Datos de Indicador'!AS19&gt;T$302,0,IF('Datos de Indicador'!AS19&lt;T$301,10,(T$302-'Datos de Indicador'!AS19)/(T$302-T$301)*10)),1))</f>
        <v>0</v>
      </c>
      <c r="U16" s="208">
        <f>IF('Datos de Indicador'!AT19="No data","x",ROUND(IF('Datos de Indicador'!AT19&gt;U$302,0,IF('Datos de Indicador'!AT19&lt;U$301,10,(U$302-'Datos de Indicador'!AT19)/(U$302-U$301)*10)),1))</f>
        <v>4.5</v>
      </c>
      <c r="V16" s="208">
        <f>IF('Datos de Indicador'!AU19="No data","x",ROUND(IF('Datos de Indicador'!AU19&gt;V$302,0,IF('Datos de Indicador'!AU19&lt;V$301,10,(V$302-'Datos de Indicador'!AU19)/(V$302-V$301)*10)),1))</f>
        <v>10</v>
      </c>
      <c r="W16" s="209">
        <f t="shared" si="6"/>
        <v>6.4</v>
      </c>
      <c r="X16" s="210">
        <f>IF('Datos de Indicador'!AV19="No dato","x",ROUND(IF('Datos de Indicador'!AV19&gt;X$302,0,IF('Datos de Indicador'!AV19&lt;$X$301,10,(X$302-'Datos de Indicador'!AV19)/(X$302-X$301)*10)),1))</f>
        <v>4</v>
      </c>
      <c r="Y16" s="206">
        <f t="shared" si="3"/>
        <v>5.2</v>
      </c>
      <c r="Z16" s="206">
        <f>'Datos de Indicador'!AW19</f>
        <v>10</v>
      </c>
      <c r="AA16" s="211">
        <f t="shared" si="7"/>
        <v>6.9</v>
      </c>
      <c r="AB16" s="15"/>
      <c r="AC16" s="222"/>
      <c r="AE16" s="222"/>
    </row>
    <row r="17" spans="1:31">
      <c r="A17" s="49" t="s">
        <v>184</v>
      </c>
      <c r="B17" s="46" t="s">
        <v>138</v>
      </c>
      <c r="C17" s="160">
        <v>207</v>
      </c>
      <c r="D17" s="203">
        <f>IF('Datos de Indicador'!AH20="No dato","x",ROUND(IF('Datos de Indicador'!AH20&gt;D$302,10,IF('Datos de Indicador'!AH20&lt;$D$301,0,10-(D$302-'Datos de Indicador'!AH20)/(D$302-D$301)*10)),1))</f>
        <v>10</v>
      </c>
      <c r="E17" s="204">
        <f>IF('Datos de Indicador'!AI20="No dato","x",ROUND(IF('Datos de Indicador'!AI20&gt;E$302,0,IF('Datos de Indicador'!AI20&lt;$E$301,10,(E$302-'Datos de Indicador'!AI20)/(E$302-E$301)*10)),1))</f>
        <v>1.4</v>
      </c>
      <c r="F17" s="205">
        <f t="shared" si="4"/>
        <v>7.1</v>
      </c>
      <c r="G17" s="204">
        <f>IF('Datos de Indicador'!AJ20="No dato","x",ROUND(IF('Datos de Indicador'!AJ20&gt;G$302,0,IF('Datos de Indicador'!AJ20&lt;$G$301,10,(G$302-'Datos de Indicador'!AJ20)/(G$302-G$301)*10)),1))</f>
        <v>4.3</v>
      </c>
      <c r="H17" s="206">
        <f t="shared" si="0"/>
        <v>4.3</v>
      </c>
      <c r="I17" s="207">
        <f t="shared" si="1"/>
        <v>5.9</v>
      </c>
      <c r="J17" s="204">
        <f>IF('Datos de Indicador'!AK20="No dato","x",ROUND(IF('Datos de Indicador'!AK20&gt;J$302,0,IF('Datos de Indicador'!AK20&lt;$J$301,10,(J$302-'Datos de Indicador'!AK20)/(J$302-J$301)*10)),1))</f>
        <v>5.8</v>
      </c>
      <c r="K17" s="204">
        <f>IF('Datos de Indicador'!AL20="No dato","x",ROUND(IF('Datos de Indicador'!AL20&gt;K$302,0,IF('Datos de Indicador'!AL20&lt;$K$301,10,(K$302-'Datos de Indicador'!AL20)/(K$302-K$301)*10)),1))</f>
        <v>9.4</v>
      </c>
      <c r="L17" s="204">
        <f>IF('Datos de Indicador'!AM20="No dato","x",ROUND(IF('Datos de Indicador'!AM20&gt;L$302,0,IF('Datos de Indicador'!AM20&lt;$L$301,10,(L$302-'Datos de Indicador'!AM20)/(L$302-L$301)*10)),1))</f>
        <v>2.5</v>
      </c>
      <c r="M17" s="206">
        <f t="shared" si="2"/>
        <v>5.9</v>
      </c>
      <c r="N17" s="203">
        <f>IF('Datos de Indicador'!AN20="No dato","x",ROUND(IF('Datos de Indicador'!AN20&gt;N$302,0,IF('Datos de Indicador'!AN20&lt;$N$301,10,(N$302-'Datos de Indicador'!AN20)/(N$302-N$301)*10)),1))</f>
        <v>8.3000000000000007</v>
      </c>
      <c r="O17" s="204">
        <f>IF('Datos de Indicador'!AO20="No dato","x",ROUND(IF('Datos de Indicador'!AO20&gt;O$302,0,IF('Datos de Indicador'!AO20&lt;$O$301,10,(O$302-'Datos de Indicador'!AO20)/(O$302-O$301)*10)),1))</f>
        <v>8.5</v>
      </c>
      <c r="P17" s="204">
        <f>IF('Datos de Indicador'!AP20="No dato","x",ROUND(IF('Datos de Indicador'!AP20&gt;P$302,0,IF('Datos de Indicador'!AP20&lt;$P$301,10,(P$302-'Datos de Indicador'!AP20)/(P$302-P$301)*10)),1))</f>
        <v>10</v>
      </c>
      <c r="Q17" s="210">
        <f>IF('Datos de Indicador'!AQ20="No dato","x",ROUND(IF('Datos de Indicador'!AQ20&gt;Q$302,0,IF('Datos de Indicador'!AQ20&lt;$O$301,10,(Q$302-'Datos de Indicador'!AQ20)/(Q$302-Q$301)*10)),1))</f>
        <v>10</v>
      </c>
      <c r="R17" s="297">
        <f t="shared" si="5"/>
        <v>9.1999999999999993</v>
      </c>
      <c r="S17" s="208">
        <f>IF('Datos de Indicador'!AR20="No data","x",ROUND(IF('Datos de Indicador'!AR20&gt;S$302,0,IF('Datos de Indicador'!AR20&lt;S$301,10,(S$302-'Datos de Indicador'!AR20)/(S$302-S$301)*10)),1))</f>
        <v>8.4</v>
      </c>
      <c r="T17" s="208">
        <f>IF('Datos de Indicador'!AS20="No data","x",ROUND(IF('Datos de Indicador'!AS20&gt;T$302,0,IF('Datos de Indicador'!AS20&lt;T$301,10,(T$302-'Datos de Indicador'!AS20)/(T$302-T$301)*10)),1))</f>
        <v>0</v>
      </c>
      <c r="U17" s="208">
        <f>IF('Datos de Indicador'!AT20="No data","x",ROUND(IF('Datos de Indicador'!AT20&gt;U$302,0,IF('Datos de Indicador'!AT20&lt;U$301,10,(U$302-'Datos de Indicador'!AT20)/(U$302-U$301)*10)),1))</f>
        <v>6.5</v>
      </c>
      <c r="V17" s="208">
        <f>IF('Datos de Indicador'!AU20="No data","x",ROUND(IF('Datos de Indicador'!AU20&gt;V$302,0,IF('Datos de Indicador'!AU20&lt;V$301,10,(V$302-'Datos de Indicador'!AU20)/(V$302-V$301)*10)),1))</f>
        <v>10</v>
      </c>
      <c r="W17" s="209">
        <f t="shared" si="6"/>
        <v>6.9</v>
      </c>
      <c r="X17" s="210">
        <f>IF('Datos de Indicador'!AV20="No dato","x",ROUND(IF('Datos de Indicador'!AV20&gt;X$302,0,IF('Datos de Indicador'!AV20&lt;$X$301,10,(X$302-'Datos de Indicador'!AV20)/(X$302-X$301)*10)),1))</f>
        <v>4</v>
      </c>
      <c r="Y17" s="206">
        <f t="shared" si="3"/>
        <v>5.5</v>
      </c>
      <c r="Z17" s="206">
        <f>'Datos de Indicador'!AW20</f>
        <v>10</v>
      </c>
      <c r="AA17" s="211">
        <f t="shared" si="7"/>
        <v>7.7</v>
      </c>
      <c r="AB17" s="15"/>
      <c r="AC17" s="222"/>
      <c r="AE17" s="222"/>
    </row>
    <row r="18" spans="1:31">
      <c r="A18" s="49" t="s">
        <v>184</v>
      </c>
      <c r="B18" s="46" t="s">
        <v>139</v>
      </c>
      <c r="C18" s="160">
        <v>208</v>
      </c>
      <c r="D18" s="203">
        <f>IF('Datos de Indicador'!AH21="No dato","x",ROUND(IF('Datos de Indicador'!AH21&gt;D$302,10,IF('Datos de Indicador'!AH21&lt;$D$301,0,10-(D$302-'Datos de Indicador'!AH21)/(D$302-D$301)*10)),1))</f>
        <v>10</v>
      </c>
      <c r="E18" s="204">
        <f>IF('Datos de Indicador'!AI21="No dato","x",ROUND(IF('Datos de Indicador'!AI21&gt;E$302,0,IF('Datos de Indicador'!AI21&lt;$E$301,10,(E$302-'Datos de Indicador'!AI21)/(E$302-E$301)*10)),1))</f>
        <v>0</v>
      </c>
      <c r="F18" s="205">
        <f t="shared" si="4"/>
        <v>6.7</v>
      </c>
      <c r="G18" s="204">
        <f>IF('Datos de Indicador'!AJ21="No dato","x",ROUND(IF('Datos de Indicador'!AJ21&gt;G$302,0,IF('Datos de Indicador'!AJ21&lt;$G$301,10,(G$302-'Datos de Indicador'!AJ21)/(G$302-G$301)*10)),1))</f>
        <v>3.2</v>
      </c>
      <c r="H18" s="206">
        <f t="shared" si="0"/>
        <v>3.2</v>
      </c>
      <c r="I18" s="207">
        <f t="shared" si="1"/>
        <v>5.2</v>
      </c>
      <c r="J18" s="204">
        <f>IF('Datos de Indicador'!AK21="No dato","x",ROUND(IF('Datos de Indicador'!AK21&gt;J$302,0,IF('Datos de Indicador'!AK21&lt;$J$301,10,(J$302-'Datos de Indicador'!AK21)/(J$302-J$301)*10)),1))</f>
        <v>4</v>
      </c>
      <c r="K18" s="204">
        <f>IF('Datos de Indicador'!AL21="No dato","x",ROUND(IF('Datos de Indicador'!AL21&gt;K$302,0,IF('Datos de Indicador'!AL21&lt;$K$301,10,(K$302-'Datos de Indicador'!AL21)/(K$302-K$301)*10)),1))</f>
        <v>8.1999999999999993</v>
      </c>
      <c r="L18" s="204">
        <f>IF('Datos de Indicador'!AM21="No dato","x",ROUND(IF('Datos de Indicador'!AM21&gt;L$302,0,IF('Datos de Indicador'!AM21&lt;$L$301,10,(L$302-'Datos de Indicador'!AM21)/(L$302-L$301)*10)),1))</f>
        <v>2.9</v>
      </c>
      <c r="M18" s="206">
        <f t="shared" si="2"/>
        <v>5</v>
      </c>
      <c r="N18" s="203">
        <f>IF('Datos de Indicador'!AN21="No dato","x",ROUND(IF('Datos de Indicador'!AN21&gt;N$302,0,IF('Datos de Indicador'!AN21&lt;$N$301,10,(N$302-'Datos de Indicador'!AN21)/(N$302-N$301)*10)),1))</f>
        <v>5</v>
      </c>
      <c r="O18" s="204">
        <f>IF('Datos de Indicador'!AO21="No dato","x",ROUND(IF('Datos de Indicador'!AO21&gt;O$302,0,IF('Datos de Indicador'!AO21&lt;$O$301,10,(O$302-'Datos de Indicador'!AO21)/(O$302-O$301)*10)),1))</f>
        <v>4.5</v>
      </c>
      <c r="P18" s="204">
        <f>IF('Datos de Indicador'!AP21="No dato","x",ROUND(IF('Datos de Indicador'!AP21&gt;P$302,0,IF('Datos de Indicador'!AP21&lt;$P$301,10,(P$302-'Datos de Indicador'!AP21)/(P$302-P$301)*10)),1))</f>
        <v>10</v>
      </c>
      <c r="Q18" s="210">
        <f>IF('Datos de Indicador'!AQ21="No dato","x",ROUND(IF('Datos de Indicador'!AQ21&gt;Q$302,0,IF('Datos de Indicador'!AQ21&lt;$O$301,10,(Q$302-'Datos de Indicador'!AQ21)/(Q$302-Q$301)*10)),1))</f>
        <v>7.7</v>
      </c>
      <c r="R18" s="297">
        <f t="shared" si="5"/>
        <v>6.8</v>
      </c>
      <c r="S18" s="208">
        <f>IF('Datos de Indicador'!AR21="No data","x",ROUND(IF('Datos de Indicador'!AR21&gt;S$302,0,IF('Datos de Indicador'!AR21&lt;S$301,10,(S$302-'Datos de Indicador'!AR21)/(S$302-S$301)*10)),1))</f>
        <v>9</v>
      </c>
      <c r="T18" s="208">
        <f>IF('Datos de Indicador'!AS21="No data","x",ROUND(IF('Datos de Indicador'!AS21&gt;T$302,0,IF('Datos de Indicador'!AS21&lt;T$301,10,(T$302-'Datos de Indicador'!AS21)/(T$302-T$301)*10)),1))</f>
        <v>0</v>
      </c>
      <c r="U18" s="208">
        <f>IF('Datos de Indicador'!AT21="No data","x",ROUND(IF('Datos de Indicador'!AT21&gt;U$302,0,IF('Datos de Indicador'!AT21&lt;U$301,10,(U$302-'Datos de Indicador'!AT21)/(U$302-U$301)*10)),1))</f>
        <v>4.7</v>
      </c>
      <c r="V18" s="208">
        <f>IF('Datos de Indicador'!AU21="No data","x",ROUND(IF('Datos de Indicador'!AU21&gt;V$302,0,IF('Datos de Indicador'!AU21&lt;V$301,10,(V$302-'Datos de Indicador'!AU21)/(V$302-V$301)*10)),1))</f>
        <v>7.1</v>
      </c>
      <c r="W18" s="209">
        <f t="shared" si="6"/>
        <v>5.4</v>
      </c>
      <c r="X18" s="210">
        <f>IF('Datos de Indicador'!AV21="No dato","x",ROUND(IF('Datos de Indicador'!AV21&gt;X$302,0,IF('Datos de Indicador'!AV21&lt;$X$301,10,(X$302-'Datos de Indicador'!AV21)/(X$302-X$301)*10)),1))</f>
        <v>3.8</v>
      </c>
      <c r="Y18" s="206">
        <f t="shared" si="3"/>
        <v>4.5999999999999996</v>
      </c>
      <c r="Z18" s="206">
        <f>'Datos de Indicador'!AW21</f>
        <v>10</v>
      </c>
      <c r="AA18" s="211">
        <f t="shared" si="7"/>
        <v>6.6</v>
      </c>
      <c r="AB18" s="15"/>
      <c r="AC18" s="222"/>
      <c r="AE18" s="222"/>
    </row>
    <row r="19" spans="1:31">
      <c r="A19" s="49" t="s">
        <v>184</v>
      </c>
      <c r="B19" s="46" t="s">
        <v>140</v>
      </c>
      <c r="C19" s="160">
        <v>209</v>
      </c>
      <c r="D19" s="203">
        <f>IF('Datos de Indicador'!AH22="No dato","x",ROUND(IF('Datos de Indicador'!AH22&gt;D$302,10,IF('Datos de Indicador'!AH22&lt;$D$301,0,10-(D$302-'Datos de Indicador'!AH22)/(D$302-D$301)*10)),1))</f>
        <v>10</v>
      </c>
      <c r="E19" s="204">
        <f>IF('Datos de Indicador'!AI22="No dato","x",ROUND(IF('Datos de Indicador'!AI22&gt;E$302,0,IF('Datos de Indicador'!AI22&lt;$E$301,10,(E$302-'Datos de Indicador'!AI22)/(E$302-E$301)*10)),1))</f>
        <v>0</v>
      </c>
      <c r="F19" s="205">
        <f t="shared" si="4"/>
        <v>6.7</v>
      </c>
      <c r="G19" s="204">
        <f>IF('Datos de Indicador'!AJ22="No dato","x",ROUND(IF('Datos de Indicador'!AJ22&gt;G$302,0,IF('Datos de Indicador'!AJ22&lt;$G$301,10,(G$302-'Datos de Indicador'!AJ22)/(G$302-G$301)*10)),1))</f>
        <v>1.9</v>
      </c>
      <c r="H19" s="206">
        <f t="shared" si="0"/>
        <v>1.9</v>
      </c>
      <c r="I19" s="207">
        <f t="shared" si="1"/>
        <v>4.7</v>
      </c>
      <c r="J19" s="204">
        <f>IF('Datos de Indicador'!AK22="No dato","x",ROUND(IF('Datos de Indicador'!AK22&gt;J$302,0,IF('Datos de Indicador'!AK22&lt;$J$301,10,(J$302-'Datos de Indicador'!AK22)/(J$302-J$301)*10)),1))</f>
        <v>3.4</v>
      </c>
      <c r="K19" s="204">
        <f>IF('Datos de Indicador'!AL22="No dato","x",ROUND(IF('Datos de Indicador'!AL22&gt;K$302,0,IF('Datos de Indicador'!AL22&lt;$K$301,10,(K$302-'Datos de Indicador'!AL22)/(K$302-K$301)*10)),1))</f>
        <v>8.3000000000000007</v>
      </c>
      <c r="L19" s="204">
        <f>IF('Datos de Indicador'!AM22="No dato","x",ROUND(IF('Datos de Indicador'!AM22&gt;L$302,0,IF('Datos de Indicador'!AM22&lt;$L$301,10,(L$302-'Datos de Indicador'!AM22)/(L$302-L$301)*10)),1))</f>
        <v>2.1</v>
      </c>
      <c r="M19" s="206">
        <f t="shared" si="2"/>
        <v>4.5999999999999996</v>
      </c>
      <c r="N19" s="203">
        <f>IF('Datos de Indicador'!AN22="No dato","x",ROUND(IF('Datos de Indicador'!AN22&gt;N$302,0,IF('Datos de Indicador'!AN22&lt;$N$301,10,(N$302-'Datos de Indicador'!AN22)/(N$302-N$301)*10)),1))</f>
        <v>8</v>
      </c>
      <c r="O19" s="204">
        <f>IF('Datos de Indicador'!AO22="No dato","x",ROUND(IF('Datos de Indicador'!AO22&gt;O$302,0,IF('Datos de Indicador'!AO22&lt;$O$301,10,(O$302-'Datos de Indicador'!AO22)/(O$302-O$301)*10)),1))</f>
        <v>4.9000000000000004</v>
      </c>
      <c r="P19" s="204">
        <f>IF('Datos de Indicador'!AP22="No dato","x",ROUND(IF('Datos de Indicador'!AP22&gt;P$302,0,IF('Datos de Indicador'!AP22&lt;$P$301,10,(P$302-'Datos de Indicador'!AP22)/(P$302-P$301)*10)),1))</f>
        <v>10</v>
      </c>
      <c r="Q19" s="210">
        <f>IF('Datos de Indicador'!AQ22="No dato","x",ROUND(IF('Datos de Indicador'!AQ22&gt;Q$302,0,IF('Datos de Indicador'!AQ22&lt;$O$301,10,(Q$302-'Datos de Indicador'!AQ22)/(Q$302-Q$301)*10)),1))</f>
        <v>8</v>
      </c>
      <c r="R19" s="297">
        <f t="shared" si="5"/>
        <v>7.7</v>
      </c>
      <c r="S19" s="208">
        <f>IF('Datos de Indicador'!AR22="No data","x",ROUND(IF('Datos de Indicador'!AR22&gt;S$302,0,IF('Datos de Indicador'!AR22&lt;S$301,10,(S$302-'Datos de Indicador'!AR22)/(S$302-S$301)*10)),1))</f>
        <v>8.4</v>
      </c>
      <c r="T19" s="208">
        <f>IF('Datos de Indicador'!AS22="No data","x",ROUND(IF('Datos de Indicador'!AS22&gt;T$302,0,IF('Datos de Indicador'!AS22&lt;T$301,10,(T$302-'Datos de Indicador'!AS22)/(T$302-T$301)*10)),1))</f>
        <v>7</v>
      </c>
      <c r="U19" s="208">
        <f>IF('Datos de Indicador'!AT22="No data","x",ROUND(IF('Datos de Indicador'!AT22&gt;U$302,0,IF('Datos de Indicador'!AT22&lt;U$301,10,(U$302-'Datos de Indicador'!AT22)/(U$302-U$301)*10)),1))</f>
        <v>4.4000000000000004</v>
      </c>
      <c r="V19" s="208">
        <f>IF('Datos de Indicador'!AU22="No data","x",ROUND(IF('Datos de Indicador'!AU22&gt;V$302,0,IF('Datos de Indicador'!AU22&lt;V$301,10,(V$302-'Datos de Indicador'!AU22)/(V$302-V$301)*10)),1))</f>
        <v>6.1</v>
      </c>
      <c r="W19" s="209">
        <f t="shared" si="6"/>
        <v>6.1</v>
      </c>
      <c r="X19" s="210">
        <f>IF('Datos de Indicador'!AV22="No dato","x",ROUND(IF('Datos de Indicador'!AV22&gt;X$302,0,IF('Datos de Indicador'!AV22&lt;$X$301,10,(X$302-'Datos de Indicador'!AV22)/(X$302-X$301)*10)),1))</f>
        <v>3.6</v>
      </c>
      <c r="Y19" s="206">
        <f t="shared" si="3"/>
        <v>4.9000000000000004</v>
      </c>
      <c r="Z19" s="206">
        <f>'Datos de Indicador'!AW22</f>
        <v>6</v>
      </c>
      <c r="AA19" s="211">
        <f t="shared" si="7"/>
        <v>5.8</v>
      </c>
      <c r="AB19" s="15"/>
      <c r="AC19" s="222"/>
      <c r="AE19" s="222"/>
    </row>
    <row r="20" spans="1:31">
      <c r="A20" s="49" t="s">
        <v>184</v>
      </c>
      <c r="B20" s="46" t="s">
        <v>141</v>
      </c>
      <c r="C20" s="160">
        <v>210</v>
      </c>
      <c r="D20" s="203">
        <f>IF('Datos de Indicador'!AH23="No dato","x",ROUND(IF('Datos de Indicador'!AH23&gt;D$302,10,IF('Datos de Indicador'!AH23&lt;$D$301,0,10-(D$302-'Datos de Indicador'!AH23)/(D$302-D$301)*10)),1))</f>
        <v>10</v>
      </c>
      <c r="E20" s="204">
        <f>IF('Datos de Indicador'!AI23="No dato","x",ROUND(IF('Datos de Indicador'!AI23&gt;E$302,0,IF('Datos de Indicador'!AI23&lt;$E$301,10,(E$302-'Datos de Indicador'!AI23)/(E$302-E$301)*10)),1))</f>
        <v>0</v>
      </c>
      <c r="F20" s="205">
        <f t="shared" si="4"/>
        <v>6.7</v>
      </c>
      <c r="G20" s="204">
        <f>IF('Datos de Indicador'!AJ23="No dato","x",ROUND(IF('Datos de Indicador'!AJ23&gt;G$302,0,IF('Datos de Indicador'!AJ23&lt;$G$301,10,(G$302-'Datos de Indicador'!AJ23)/(G$302-G$301)*10)),1))</f>
        <v>3.4</v>
      </c>
      <c r="H20" s="206">
        <f t="shared" si="0"/>
        <v>3.4</v>
      </c>
      <c r="I20" s="207">
        <f t="shared" si="1"/>
        <v>5.3</v>
      </c>
      <c r="J20" s="204">
        <f>IF('Datos de Indicador'!AK23="No dato","x",ROUND(IF('Datos de Indicador'!AK23&gt;J$302,0,IF('Datos de Indicador'!AK23&lt;$J$301,10,(J$302-'Datos de Indicador'!AK23)/(J$302-J$301)*10)),1))</f>
        <v>7.3</v>
      </c>
      <c r="K20" s="204">
        <f>IF('Datos de Indicador'!AL23="No dato","x",ROUND(IF('Datos de Indicador'!AL23&gt;K$302,0,IF('Datos de Indicador'!AL23&lt;$K$301,10,(K$302-'Datos de Indicador'!AL23)/(K$302-K$301)*10)),1))</f>
        <v>7.8</v>
      </c>
      <c r="L20" s="204">
        <f>IF('Datos de Indicador'!AM23="No dato","x",ROUND(IF('Datos de Indicador'!AM23&gt;L$302,0,IF('Datos de Indicador'!AM23&lt;$L$301,10,(L$302-'Datos de Indicador'!AM23)/(L$302-L$301)*10)),1))</f>
        <v>3.2</v>
      </c>
      <c r="M20" s="206">
        <f t="shared" si="2"/>
        <v>6.1</v>
      </c>
      <c r="N20" s="203">
        <f>IF('Datos de Indicador'!AN23="No dato","x",ROUND(IF('Datos de Indicador'!AN23&gt;N$302,0,IF('Datos de Indicador'!AN23&lt;$N$301,10,(N$302-'Datos de Indicador'!AN23)/(N$302-N$301)*10)),1))</f>
        <v>7.4</v>
      </c>
      <c r="O20" s="204">
        <f>IF('Datos de Indicador'!AO23="No dato","x",ROUND(IF('Datos de Indicador'!AO23&gt;O$302,0,IF('Datos de Indicador'!AO23&lt;$O$301,10,(O$302-'Datos de Indicador'!AO23)/(O$302-O$301)*10)),1))</f>
        <v>3.2</v>
      </c>
      <c r="P20" s="204">
        <f>IF('Datos de Indicador'!AP23="No dato","x",ROUND(IF('Datos de Indicador'!AP23&gt;P$302,0,IF('Datos de Indicador'!AP23&lt;$P$301,10,(P$302-'Datos de Indicador'!AP23)/(P$302-P$301)*10)),1))</f>
        <v>1.7</v>
      </c>
      <c r="Q20" s="210">
        <f>IF('Datos de Indicador'!AQ23="No dato","x",ROUND(IF('Datos de Indicador'!AQ23&gt;Q$302,0,IF('Datos de Indicador'!AQ23&lt;$O$301,10,(Q$302-'Datos de Indicador'!AQ23)/(Q$302-Q$301)*10)),1))</f>
        <v>2.6</v>
      </c>
      <c r="R20" s="297">
        <f t="shared" si="5"/>
        <v>3.7</v>
      </c>
      <c r="S20" s="208">
        <f>IF('Datos de Indicador'!AR23="No data","x",ROUND(IF('Datos de Indicador'!AR23&gt;S$302,0,IF('Datos de Indicador'!AR23&lt;S$301,10,(S$302-'Datos de Indicador'!AR23)/(S$302-S$301)*10)),1))</f>
        <v>6.7</v>
      </c>
      <c r="T20" s="208">
        <f>IF('Datos de Indicador'!AS23="No data","x",ROUND(IF('Datos de Indicador'!AS23&gt;T$302,0,IF('Datos de Indicador'!AS23&lt;T$301,10,(T$302-'Datos de Indicador'!AS23)/(T$302-T$301)*10)),1))</f>
        <v>0</v>
      </c>
      <c r="U20" s="208">
        <f>IF('Datos de Indicador'!AT23="No data","x",ROUND(IF('Datos de Indicador'!AT23&gt;U$302,0,IF('Datos de Indicador'!AT23&lt;U$301,10,(U$302-'Datos de Indicador'!AT23)/(U$302-U$301)*10)),1))</f>
        <v>6.4</v>
      </c>
      <c r="V20" s="208">
        <f>IF('Datos de Indicador'!AU23="No data","x",ROUND(IF('Datos de Indicador'!AU23&gt;V$302,0,IF('Datos de Indicador'!AU23&lt;V$301,10,(V$302-'Datos de Indicador'!AU23)/(V$302-V$301)*10)),1))</f>
        <v>9.3000000000000007</v>
      </c>
      <c r="W20" s="209">
        <f t="shared" si="6"/>
        <v>6.4</v>
      </c>
      <c r="X20" s="210">
        <f>IF('Datos de Indicador'!AV23="No dato","x",ROUND(IF('Datos de Indicador'!AV23&gt;X$302,0,IF('Datos de Indicador'!AV23&lt;$X$301,10,(X$302-'Datos de Indicador'!AV23)/(X$302-X$301)*10)),1))</f>
        <v>4.7</v>
      </c>
      <c r="Y20" s="206">
        <f t="shared" si="3"/>
        <v>5.6</v>
      </c>
      <c r="Z20" s="206">
        <f>'Datos de Indicador'!AW23</f>
        <v>10</v>
      </c>
      <c r="AA20" s="211">
        <f t="shared" si="7"/>
        <v>6.4</v>
      </c>
      <c r="AB20" s="15"/>
      <c r="AC20" s="222"/>
      <c r="AE20" s="222"/>
    </row>
    <row r="21" spans="1:31">
      <c r="A21" s="48" t="s">
        <v>142</v>
      </c>
      <c r="B21" s="46" t="s">
        <v>142</v>
      </c>
      <c r="C21" s="160">
        <v>301</v>
      </c>
      <c r="D21" s="203">
        <f>IF('Datos de Indicador'!AH24="No dato","x",ROUND(IF('Datos de Indicador'!AH24&gt;D$302,10,IF('Datos de Indicador'!AH24&lt;$D$301,0,10-(D$302-'Datos de Indicador'!AH24)/(D$302-D$301)*10)),1))</f>
        <v>1</v>
      </c>
      <c r="E21" s="204" t="str">
        <f>IF('Datos de Indicador'!AI24="No dato","x",ROUND(IF('Datos de Indicador'!AI24&gt;E$302,0,IF('Datos de Indicador'!AI24&lt;$E$301,10,(E$302-'Datos de Indicador'!AI24)/(E$302-E$301)*10)),1))</f>
        <v>x</v>
      </c>
      <c r="F21" s="205">
        <f t="shared" si="4"/>
        <v>1</v>
      </c>
      <c r="G21" s="204">
        <f>IF('Datos de Indicador'!AJ24="No dato","x",ROUND(IF('Datos de Indicador'!AJ24&gt;G$302,0,IF('Datos de Indicador'!AJ24&lt;$G$301,10,(G$302-'Datos de Indicador'!AJ24)/(G$302-G$301)*10)),1))</f>
        <v>1.8</v>
      </c>
      <c r="H21" s="206">
        <f t="shared" si="0"/>
        <v>1.8</v>
      </c>
      <c r="I21" s="207">
        <f t="shared" si="1"/>
        <v>1.4</v>
      </c>
      <c r="J21" s="204">
        <f>IF('Datos de Indicador'!AK24="No dato","x",ROUND(IF('Datos de Indicador'!AK24&gt;J$302,0,IF('Datos de Indicador'!AK24&lt;$J$301,10,(J$302-'Datos de Indicador'!AK24)/(J$302-J$301)*10)),1))</f>
        <v>4.7</v>
      </c>
      <c r="K21" s="204">
        <f>IF('Datos de Indicador'!AL24="No dato","x",ROUND(IF('Datos de Indicador'!AL24&gt;K$302,0,IF('Datos de Indicador'!AL24&lt;$K$301,10,(K$302-'Datos de Indicador'!AL24)/(K$302-K$301)*10)),1))</f>
        <v>3.7</v>
      </c>
      <c r="L21" s="204">
        <f>IF('Datos de Indicador'!AM24="No dato","x",ROUND(IF('Datos de Indicador'!AM24&gt;L$302,0,IF('Datos de Indicador'!AM24&lt;$L$301,10,(L$302-'Datos de Indicador'!AM24)/(L$302-L$301)*10)),1))</f>
        <v>2.7</v>
      </c>
      <c r="M21" s="206">
        <f t="shared" si="2"/>
        <v>3.7</v>
      </c>
      <c r="N21" s="203">
        <f>IF('Datos de Indicador'!AN24="No dato","x",ROUND(IF('Datos de Indicador'!AN24&gt;N$302,0,IF('Datos de Indicador'!AN24&lt;$N$301,10,(N$302-'Datos de Indicador'!AN24)/(N$302-N$301)*10)),1))</f>
        <v>6.8</v>
      </c>
      <c r="O21" s="204">
        <f>IF('Datos de Indicador'!AO24="No dato","x",ROUND(IF('Datos de Indicador'!AO24&gt;O$302,0,IF('Datos de Indicador'!AO24&lt;$O$301,10,(O$302-'Datos de Indicador'!AO24)/(O$302-O$301)*10)),1))</f>
        <v>9.6</v>
      </c>
      <c r="P21" s="204">
        <f>IF('Datos de Indicador'!AP24="No dato","x",ROUND(IF('Datos de Indicador'!AP24&gt;P$302,0,IF('Datos de Indicador'!AP24&lt;$P$301,10,(P$302-'Datos de Indicador'!AP24)/(P$302-P$301)*10)),1))</f>
        <v>7.3</v>
      </c>
      <c r="Q21" s="210">
        <f>IF('Datos de Indicador'!AQ24="No dato","x",ROUND(IF('Datos de Indicador'!AQ24&gt;Q$302,0,IF('Datos de Indicador'!AQ24&lt;$O$301,10,(Q$302-'Datos de Indicador'!AQ24)/(Q$302-Q$301)*10)),1))</f>
        <v>8.8000000000000007</v>
      </c>
      <c r="R21" s="297">
        <f t="shared" si="5"/>
        <v>8.1</v>
      </c>
      <c r="S21" s="208">
        <f>IF('Datos de Indicador'!AR24="No data","x",ROUND(IF('Datos de Indicador'!AR24&gt;S$302,0,IF('Datos de Indicador'!AR24&lt;S$301,10,(S$302-'Datos de Indicador'!AR24)/(S$302-S$301)*10)),1))</f>
        <v>5.3</v>
      </c>
      <c r="T21" s="208">
        <f>IF('Datos de Indicador'!AS24="No data","x",ROUND(IF('Datos de Indicador'!AS24&gt;T$302,0,IF('Datos de Indicador'!AS24&lt;T$301,10,(T$302-'Datos de Indicador'!AS24)/(T$302-T$301)*10)),1))</f>
        <v>6.5</v>
      </c>
      <c r="U21" s="208">
        <f>IF('Datos de Indicador'!AT24="No data","x",ROUND(IF('Datos de Indicador'!AT24&gt;U$302,0,IF('Datos de Indicador'!AT24&lt;U$301,10,(U$302-'Datos de Indicador'!AT24)/(U$302-U$301)*10)),1))</f>
        <v>4.0999999999999996</v>
      </c>
      <c r="V21" s="208">
        <f>IF('Datos de Indicador'!AU24="No data","x",ROUND(IF('Datos de Indicador'!AU24&gt;V$302,0,IF('Datos de Indicador'!AU24&lt;V$301,10,(V$302-'Datos de Indicador'!AU24)/(V$302-V$301)*10)),1))</f>
        <v>5.4</v>
      </c>
      <c r="W21" s="209">
        <f t="shared" si="6"/>
        <v>5.0999999999999996</v>
      </c>
      <c r="X21" s="210">
        <f>IF('Datos de Indicador'!AV24="No dato","x",ROUND(IF('Datos de Indicador'!AV24&gt;X$302,0,IF('Datos de Indicador'!AV24&lt;$X$301,10,(X$302-'Datos de Indicador'!AV24)/(X$302-X$301)*10)),1))</f>
        <v>3.4</v>
      </c>
      <c r="Y21" s="206">
        <f t="shared" si="3"/>
        <v>4.3</v>
      </c>
      <c r="Z21" s="206">
        <f>'Datos de Indicador'!AW24</f>
        <v>6</v>
      </c>
      <c r="AA21" s="211">
        <f t="shared" si="7"/>
        <v>5.5</v>
      </c>
      <c r="AB21" s="15"/>
      <c r="AC21" s="222"/>
      <c r="AE21" s="222"/>
    </row>
    <row r="22" spans="1:31">
      <c r="A22" s="48" t="s">
        <v>142</v>
      </c>
      <c r="B22" s="46" t="s">
        <v>143</v>
      </c>
      <c r="C22" s="160">
        <v>302</v>
      </c>
      <c r="D22" s="203">
        <f>IF('Datos de Indicador'!AH25="No dato","x",ROUND(IF('Datos de Indicador'!AH25&gt;D$302,10,IF('Datos de Indicador'!AH25&lt;$D$301,0,10-(D$302-'Datos de Indicador'!AH25)/(D$302-D$301)*10)),1))</f>
        <v>10</v>
      </c>
      <c r="E22" s="204">
        <f>IF('Datos de Indicador'!AI25="No dato","x",ROUND(IF('Datos de Indicador'!AI25&gt;E$302,0,IF('Datos de Indicador'!AI25&lt;$E$301,10,(E$302-'Datos de Indicador'!AI25)/(E$302-E$301)*10)),1))</f>
        <v>0</v>
      </c>
      <c r="F22" s="205">
        <f t="shared" si="4"/>
        <v>6.7</v>
      </c>
      <c r="G22" s="204">
        <f>IF('Datos de Indicador'!AJ25="No dato","x",ROUND(IF('Datos de Indicador'!AJ25&gt;G$302,0,IF('Datos de Indicador'!AJ25&lt;$G$301,10,(G$302-'Datos de Indicador'!AJ25)/(G$302-G$301)*10)),1))</f>
        <v>5.8</v>
      </c>
      <c r="H22" s="206">
        <f t="shared" si="0"/>
        <v>5.8</v>
      </c>
      <c r="I22" s="207">
        <f t="shared" si="1"/>
        <v>6.3</v>
      </c>
      <c r="J22" s="204">
        <f>IF('Datos de Indicador'!AK25="No dato","x",ROUND(IF('Datos de Indicador'!AK25&gt;J$302,0,IF('Datos de Indicador'!AK25&lt;$J$301,10,(J$302-'Datos de Indicador'!AK25)/(J$302-J$301)*10)),1))</f>
        <v>2.8</v>
      </c>
      <c r="K22" s="204">
        <f>IF('Datos de Indicador'!AL25="No dato","x",ROUND(IF('Datos de Indicador'!AL25&gt;K$302,0,IF('Datos de Indicador'!AL25&lt;$K$301,10,(K$302-'Datos de Indicador'!AL25)/(K$302-K$301)*10)),1))</f>
        <v>8.1</v>
      </c>
      <c r="L22" s="204">
        <f>IF('Datos de Indicador'!AM25="No dato","x",ROUND(IF('Datos de Indicador'!AM25&gt;L$302,0,IF('Datos de Indicador'!AM25&lt;$L$301,10,(L$302-'Datos de Indicador'!AM25)/(L$302-L$301)*10)),1))</f>
        <v>2.9</v>
      </c>
      <c r="M22" s="206">
        <f t="shared" si="2"/>
        <v>4.5999999999999996</v>
      </c>
      <c r="N22" s="203">
        <f>IF('Datos de Indicador'!AN25="No dato","x",ROUND(IF('Datos de Indicador'!AN25&gt;N$302,0,IF('Datos de Indicador'!AN25&lt;$N$301,10,(N$302-'Datos de Indicador'!AN25)/(N$302-N$301)*10)),1))</f>
        <v>2.7</v>
      </c>
      <c r="O22" s="204">
        <f>IF('Datos de Indicador'!AO25="No dato","x",ROUND(IF('Datos de Indicador'!AO25&gt;O$302,0,IF('Datos de Indicador'!AO25&lt;$O$301,10,(O$302-'Datos de Indicador'!AO25)/(O$302-O$301)*10)),1))</f>
        <v>5.9</v>
      </c>
      <c r="P22" s="204">
        <f>IF('Datos de Indicador'!AP25="No dato","x",ROUND(IF('Datos de Indicador'!AP25&gt;P$302,0,IF('Datos de Indicador'!AP25&lt;$P$301,10,(P$302-'Datos de Indicador'!AP25)/(P$302-P$301)*10)),1))</f>
        <v>4</v>
      </c>
      <c r="Q22" s="210">
        <f>IF('Datos de Indicador'!AQ25="No dato","x",ROUND(IF('Datos de Indicador'!AQ25&gt;Q$302,0,IF('Datos de Indicador'!AQ25&lt;$O$301,10,(Q$302-'Datos de Indicador'!AQ25)/(Q$302-Q$301)*10)),1))</f>
        <v>5.2</v>
      </c>
      <c r="R22" s="297">
        <f t="shared" si="5"/>
        <v>4.5</v>
      </c>
      <c r="S22" s="208">
        <f>IF('Datos de Indicador'!AR25="No data","x",ROUND(IF('Datos de Indicador'!AR25&gt;S$302,0,IF('Datos de Indicador'!AR25&lt;S$301,10,(S$302-'Datos de Indicador'!AR25)/(S$302-S$301)*10)),1))</f>
        <v>7.6</v>
      </c>
      <c r="T22" s="208">
        <f>IF('Datos de Indicador'!AS25="No data","x",ROUND(IF('Datos de Indicador'!AS25&gt;T$302,0,IF('Datos de Indicador'!AS25&lt;T$301,10,(T$302-'Datos de Indicador'!AS25)/(T$302-T$301)*10)),1))</f>
        <v>1.5</v>
      </c>
      <c r="U22" s="208">
        <f>IF('Datos de Indicador'!AT25="No data","x",ROUND(IF('Datos de Indicador'!AT25&gt;U$302,0,IF('Datos de Indicador'!AT25&lt;U$301,10,(U$302-'Datos de Indicador'!AT25)/(U$302-U$301)*10)),1))</f>
        <v>4.8</v>
      </c>
      <c r="V22" s="208">
        <f>IF('Datos de Indicador'!AU25="No data","x",ROUND(IF('Datos de Indicador'!AU25&gt;V$302,0,IF('Datos de Indicador'!AU25&lt;V$301,10,(V$302-'Datos de Indicador'!AU25)/(V$302-V$301)*10)),1))</f>
        <v>6.6</v>
      </c>
      <c r="W22" s="209">
        <f t="shared" si="6"/>
        <v>5.3</v>
      </c>
      <c r="X22" s="210">
        <f>IF('Datos de Indicador'!AV25="No dato","x",ROUND(IF('Datos de Indicador'!AV25&gt;X$302,0,IF('Datos de Indicador'!AV25&lt;$X$301,10,(X$302-'Datos de Indicador'!AV25)/(X$302-X$301)*10)),1))</f>
        <v>3.4</v>
      </c>
      <c r="Y22" s="206">
        <f t="shared" si="3"/>
        <v>4.4000000000000004</v>
      </c>
      <c r="Z22" s="206">
        <f>'Datos de Indicador'!AW25</f>
        <v>10</v>
      </c>
      <c r="AA22" s="211">
        <f t="shared" si="7"/>
        <v>5.9</v>
      </c>
      <c r="AB22" s="15"/>
      <c r="AC22" s="222"/>
      <c r="AE22" s="222"/>
    </row>
    <row r="23" spans="1:31">
      <c r="A23" s="48" t="s">
        <v>142</v>
      </c>
      <c r="B23" s="46" t="s">
        <v>144</v>
      </c>
      <c r="C23" s="160">
        <v>303</v>
      </c>
      <c r="D23" s="203">
        <f>IF('Datos de Indicador'!AH26="No dato","x",ROUND(IF('Datos de Indicador'!AH26&gt;D$302,10,IF('Datos de Indicador'!AH26&lt;$D$301,0,10-(D$302-'Datos de Indicador'!AH26)/(D$302-D$301)*10)),1))</f>
        <v>10</v>
      </c>
      <c r="E23" s="204">
        <f>IF('Datos de Indicador'!AI26="No dato","x",ROUND(IF('Datos de Indicador'!AI26&gt;E$302,0,IF('Datos de Indicador'!AI26&lt;$E$301,10,(E$302-'Datos de Indicador'!AI26)/(E$302-E$301)*10)),1))</f>
        <v>0</v>
      </c>
      <c r="F23" s="205">
        <f t="shared" si="4"/>
        <v>6.7</v>
      </c>
      <c r="G23" s="204">
        <f>IF('Datos de Indicador'!AJ26="No dato","x",ROUND(IF('Datos de Indicador'!AJ26&gt;G$302,0,IF('Datos de Indicador'!AJ26&lt;$G$301,10,(G$302-'Datos de Indicador'!AJ26)/(G$302-G$301)*10)),1))</f>
        <v>5.6</v>
      </c>
      <c r="H23" s="206">
        <f t="shared" si="0"/>
        <v>5.6</v>
      </c>
      <c r="I23" s="207">
        <f t="shared" si="1"/>
        <v>6.2</v>
      </c>
      <c r="J23" s="204">
        <f>IF('Datos de Indicador'!AK26="No dato","x",ROUND(IF('Datos de Indicador'!AK26&gt;J$302,0,IF('Datos de Indicador'!AK26&lt;$J$301,10,(J$302-'Datos de Indicador'!AK26)/(J$302-J$301)*10)),1))</f>
        <v>6.5</v>
      </c>
      <c r="K23" s="204">
        <f>IF('Datos de Indicador'!AL26="No dato","x",ROUND(IF('Datos de Indicador'!AL26&gt;K$302,0,IF('Datos de Indicador'!AL26&lt;$K$301,10,(K$302-'Datos de Indicador'!AL26)/(K$302-K$301)*10)),1))</f>
        <v>9.9</v>
      </c>
      <c r="L23" s="204">
        <f>IF('Datos de Indicador'!AM26="No dato","x",ROUND(IF('Datos de Indicador'!AM26&gt;L$302,0,IF('Datos de Indicador'!AM26&lt;$L$301,10,(L$302-'Datos de Indicador'!AM26)/(L$302-L$301)*10)),1))</f>
        <v>5</v>
      </c>
      <c r="M23" s="206">
        <f t="shared" si="2"/>
        <v>7.1</v>
      </c>
      <c r="N23" s="203">
        <f>IF('Datos de Indicador'!AN26="No dato","x",ROUND(IF('Datos de Indicador'!AN26&gt;N$302,0,IF('Datos de Indicador'!AN26&lt;$N$301,10,(N$302-'Datos de Indicador'!AN26)/(N$302-N$301)*10)),1))</f>
        <v>6.1</v>
      </c>
      <c r="O23" s="204">
        <f>IF('Datos de Indicador'!AO26="No dato","x",ROUND(IF('Datos de Indicador'!AO26&gt;O$302,0,IF('Datos de Indicador'!AO26&lt;$O$301,10,(O$302-'Datos de Indicador'!AO26)/(O$302-O$301)*10)),1))</f>
        <v>10</v>
      </c>
      <c r="P23" s="204">
        <f>IF('Datos de Indicador'!AP26="No dato","x",ROUND(IF('Datos de Indicador'!AP26&gt;P$302,0,IF('Datos de Indicador'!AP26&lt;$P$301,10,(P$302-'Datos de Indicador'!AP26)/(P$302-P$301)*10)),1))</f>
        <v>3.4</v>
      </c>
      <c r="Q23" s="210">
        <f>IF('Datos de Indicador'!AQ26="No dato","x",ROUND(IF('Datos de Indicador'!AQ26&gt;Q$302,0,IF('Datos de Indicador'!AQ26&lt;$O$301,10,(Q$302-'Datos de Indicador'!AQ26)/(Q$302-Q$301)*10)),1))</f>
        <v>10.199999999999999</v>
      </c>
      <c r="R23" s="297">
        <f t="shared" si="5"/>
        <v>7.4</v>
      </c>
      <c r="S23" s="208">
        <f>IF('Datos de Indicador'!AR26="No data","x",ROUND(IF('Datos de Indicador'!AR26&gt;S$302,0,IF('Datos de Indicador'!AR26&lt;S$301,10,(S$302-'Datos de Indicador'!AR26)/(S$302-S$301)*10)),1))</f>
        <v>0</v>
      </c>
      <c r="T23" s="208">
        <f>IF('Datos de Indicador'!AS26="No data","x",ROUND(IF('Datos de Indicador'!AS26&gt;T$302,0,IF('Datos de Indicador'!AS26&lt;T$301,10,(T$302-'Datos de Indicador'!AS26)/(T$302-T$301)*10)),1))</f>
        <v>9</v>
      </c>
      <c r="U23" s="208">
        <f>IF('Datos de Indicador'!AT26="No data","x",ROUND(IF('Datos de Indicador'!AT26&gt;U$302,0,IF('Datos de Indicador'!AT26&lt;U$301,10,(U$302-'Datos de Indicador'!AT26)/(U$302-U$301)*10)),1))</f>
        <v>8.6</v>
      </c>
      <c r="V23" s="208">
        <f>IF('Datos de Indicador'!AU26="No data","x",ROUND(IF('Datos de Indicador'!AU26&gt;V$302,0,IF('Datos de Indicador'!AU26&lt;V$301,10,(V$302-'Datos de Indicador'!AU26)/(V$302-V$301)*10)),1))</f>
        <v>10</v>
      </c>
      <c r="W23" s="209">
        <f t="shared" si="6"/>
        <v>7.7</v>
      </c>
      <c r="X23" s="210">
        <f>IF('Datos de Indicador'!AV26="No dato","x",ROUND(IF('Datos de Indicador'!AV26&gt;X$302,0,IF('Datos de Indicador'!AV26&lt;$X$301,10,(X$302-'Datos de Indicador'!AV26)/(X$302-X$301)*10)),1))</f>
        <v>6</v>
      </c>
      <c r="Y23" s="206">
        <f t="shared" si="3"/>
        <v>6.9</v>
      </c>
      <c r="Z23" s="206">
        <f>'Datos de Indicador'!AW26</f>
        <v>10</v>
      </c>
      <c r="AA23" s="211">
        <f t="shared" si="7"/>
        <v>7.9</v>
      </c>
      <c r="AB23" s="15"/>
      <c r="AC23" s="222"/>
      <c r="AE23" s="222"/>
    </row>
    <row r="24" spans="1:31">
      <c r="A24" s="48" t="s">
        <v>142</v>
      </c>
      <c r="B24" s="46" t="s">
        <v>145</v>
      </c>
      <c r="C24" s="160">
        <v>304</v>
      </c>
      <c r="D24" s="203">
        <f>IF('Datos de Indicador'!AH27="No dato","x",ROUND(IF('Datos de Indicador'!AH27&gt;D$302,10,IF('Datos de Indicador'!AH27&lt;$D$301,0,10-(D$302-'Datos de Indicador'!AH27)/(D$302-D$301)*10)),1))</f>
        <v>10</v>
      </c>
      <c r="E24" s="204">
        <f>IF('Datos de Indicador'!AI27="No dato","x",ROUND(IF('Datos de Indicador'!AI27&gt;E$302,0,IF('Datos de Indicador'!AI27&lt;$E$301,10,(E$302-'Datos de Indicador'!AI27)/(E$302-E$301)*10)),1))</f>
        <v>0</v>
      </c>
      <c r="F24" s="205">
        <f t="shared" si="4"/>
        <v>6.7</v>
      </c>
      <c r="G24" s="204">
        <f>IF('Datos de Indicador'!AJ27="No dato","x",ROUND(IF('Datos de Indicador'!AJ27&gt;G$302,0,IF('Datos de Indicador'!AJ27&lt;$G$301,10,(G$302-'Datos de Indicador'!AJ27)/(G$302-G$301)*10)),1))</f>
        <v>6.1</v>
      </c>
      <c r="H24" s="206">
        <f t="shared" si="0"/>
        <v>6.1</v>
      </c>
      <c r="I24" s="207">
        <f t="shared" si="1"/>
        <v>6.4</v>
      </c>
      <c r="J24" s="204">
        <f>IF('Datos de Indicador'!AK27="No dato","x",ROUND(IF('Datos de Indicador'!AK27&gt;J$302,0,IF('Datos de Indicador'!AK27&lt;$J$301,10,(J$302-'Datos de Indicador'!AK27)/(J$302-J$301)*10)),1))</f>
        <v>10</v>
      </c>
      <c r="K24" s="204">
        <f>IF('Datos de Indicador'!AL27="No dato","x",ROUND(IF('Datos de Indicador'!AL27&gt;K$302,0,IF('Datos de Indicador'!AL27&lt;$K$301,10,(K$302-'Datos de Indicador'!AL27)/(K$302-K$301)*10)),1))</f>
        <v>9.6</v>
      </c>
      <c r="L24" s="204">
        <f>IF('Datos de Indicador'!AM27="No dato","x",ROUND(IF('Datos de Indicador'!AM27&gt;L$302,0,IF('Datos de Indicador'!AM27&lt;$L$301,10,(L$302-'Datos de Indicador'!AM27)/(L$302-L$301)*10)),1))</f>
        <v>4.3</v>
      </c>
      <c r="M24" s="206">
        <f t="shared" si="2"/>
        <v>8</v>
      </c>
      <c r="N24" s="203">
        <f>IF('Datos de Indicador'!AN27="No dato","x",ROUND(IF('Datos de Indicador'!AN27&gt;N$302,0,IF('Datos de Indicador'!AN27&lt;$N$301,10,(N$302-'Datos de Indicador'!AN27)/(N$302-N$301)*10)),1))</f>
        <v>0</v>
      </c>
      <c r="O24" s="204">
        <f>IF('Datos de Indicador'!AO27="No dato","x",ROUND(IF('Datos de Indicador'!AO27&gt;O$302,0,IF('Datos de Indicador'!AO27&lt;$O$301,10,(O$302-'Datos de Indicador'!AO27)/(O$302-O$301)*10)),1))</f>
        <v>10</v>
      </c>
      <c r="P24" s="204">
        <f>IF('Datos de Indicador'!AP27="No dato","x",ROUND(IF('Datos de Indicador'!AP27&gt;P$302,0,IF('Datos de Indicador'!AP27&lt;$P$301,10,(P$302-'Datos de Indicador'!AP27)/(P$302-P$301)*10)),1))</f>
        <v>10</v>
      </c>
      <c r="Q24" s="210">
        <f>IF('Datos de Indicador'!AQ27="No dato","x",ROUND(IF('Datos de Indicador'!AQ27&gt;Q$302,0,IF('Datos de Indicador'!AQ27&lt;$O$301,10,(Q$302-'Datos de Indicador'!AQ27)/(Q$302-Q$301)*10)),1))</f>
        <v>10</v>
      </c>
      <c r="R24" s="297">
        <f t="shared" si="5"/>
        <v>7.5</v>
      </c>
      <c r="S24" s="208">
        <f>IF('Datos de Indicador'!AR27="No data","x",ROUND(IF('Datos de Indicador'!AR27&gt;S$302,0,IF('Datos de Indicador'!AR27&lt;S$301,10,(S$302-'Datos de Indicador'!AR27)/(S$302-S$301)*10)),1))</f>
        <v>1.6</v>
      </c>
      <c r="T24" s="208">
        <f>IF('Datos de Indicador'!AS27="No data","x",ROUND(IF('Datos de Indicador'!AS27&gt;T$302,0,IF('Datos de Indicador'!AS27&lt;T$301,10,(T$302-'Datos de Indicador'!AS27)/(T$302-T$301)*10)),1))</f>
        <v>2.5</v>
      </c>
      <c r="U24" s="208">
        <f>IF('Datos de Indicador'!AT27="No data","x",ROUND(IF('Datos de Indicador'!AT27&gt;U$302,0,IF('Datos de Indicador'!AT27&lt;U$301,10,(U$302-'Datos de Indicador'!AT27)/(U$302-U$301)*10)),1))</f>
        <v>9.1</v>
      </c>
      <c r="V24" s="208">
        <f>IF('Datos de Indicador'!AU27="No data","x",ROUND(IF('Datos de Indicador'!AU27&gt;V$302,0,IF('Datos de Indicador'!AU27&lt;V$301,10,(V$302-'Datos de Indicador'!AU27)/(V$302-V$301)*10)),1))</f>
        <v>10</v>
      </c>
      <c r="W24" s="209">
        <f t="shared" si="6"/>
        <v>7.1</v>
      </c>
      <c r="X24" s="210">
        <f>IF('Datos de Indicador'!AV27="No dato","x",ROUND(IF('Datos de Indicador'!AV27&gt;X$302,0,IF('Datos de Indicador'!AV27&lt;$X$301,10,(X$302-'Datos de Indicador'!AV27)/(X$302-X$301)*10)),1))</f>
        <v>4.2</v>
      </c>
      <c r="Y24" s="206">
        <f t="shared" si="3"/>
        <v>5.7</v>
      </c>
      <c r="Z24" s="206">
        <f>'Datos de Indicador'!AW27</f>
        <v>10</v>
      </c>
      <c r="AA24" s="211">
        <f t="shared" si="7"/>
        <v>7.8</v>
      </c>
      <c r="AB24" s="15"/>
      <c r="AC24" s="222"/>
      <c r="AE24" s="222"/>
    </row>
    <row r="25" spans="1:31">
      <c r="A25" s="48" t="s">
        <v>142</v>
      </c>
      <c r="B25" s="46" t="s">
        <v>146</v>
      </c>
      <c r="C25" s="160">
        <v>305</v>
      </c>
      <c r="D25" s="203">
        <f>IF('Datos de Indicador'!AH28="No dato","x",ROUND(IF('Datos de Indicador'!AH28&gt;D$302,10,IF('Datos de Indicador'!AH28&lt;$D$301,0,10-(D$302-'Datos de Indicador'!AH28)/(D$302-D$301)*10)),1))</f>
        <v>10</v>
      </c>
      <c r="E25" s="204">
        <f>IF('Datos de Indicador'!AI28="No dato","x",ROUND(IF('Datos de Indicador'!AI28&gt;E$302,0,IF('Datos de Indicador'!AI28&lt;$E$301,10,(E$302-'Datos de Indicador'!AI28)/(E$302-E$301)*10)),1))</f>
        <v>0</v>
      </c>
      <c r="F25" s="205">
        <f t="shared" si="4"/>
        <v>6.7</v>
      </c>
      <c r="G25" s="204">
        <f>IF('Datos de Indicador'!AJ28="No dato","x",ROUND(IF('Datos de Indicador'!AJ28&gt;G$302,0,IF('Datos de Indicador'!AJ28&lt;$G$301,10,(G$302-'Datos de Indicador'!AJ28)/(G$302-G$301)*10)),1))</f>
        <v>8.6</v>
      </c>
      <c r="H25" s="206">
        <f t="shared" si="0"/>
        <v>8.6</v>
      </c>
      <c r="I25" s="207">
        <f t="shared" si="1"/>
        <v>7.8</v>
      </c>
      <c r="J25" s="204">
        <f>IF('Datos de Indicador'!AK28="No dato","x",ROUND(IF('Datos de Indicador'!AK28&gt;J$302,0,IF('Datos de Indicador'!AK28&lt;$J$301,10,(J$302-'Datos de Indicador'!AK28)/(J$302-J$301)*10)),1))</f>
        <v>6.4</v>
      </c>
      <c r="K25" s="204">
        <f>IF('Datos de Indicador'!AL28="No dato","x",ROUND(IF('Datos de Indicador'!AL28&gt;K$302,0,IF('Datos de Indicador'!AL28&lt;$K$301,10,(K$302-'Datos de Indicador'!AL28)/(K$302-K$301)*10)),1))</f>
        <v>9.8000000000000007</v>
      </c>
      <c r="L25" s="204">
        <f>IF('Datos de Indicador'!AM28="No dato","x",ROUND(IF('Datos de Indicador'!AM28&gt;L$302,0,IF('Datos de Indicador'!AM28&lt;$L$301,10,(L$302-'Datos de Indicador'!AM28)/(L$302-L$301)*10)),1))</f>
        <v>2.2000000000000002</v>
      </c>
      <c r="M25" s="206">
        <f t="shared" si="2"/>
        <v>6.1</v>
      </c>
      <c r="N25" s="203">
        <f>IF('Datos de Indicador'!AN28="No dato","x",ROUND(IF('Datos de Indicador'!AN28&gt;N$302,0,IF('Datos de Indicador'!AN28&lt;$N$301,10,(N$302-'Datos de Indicador'!AN28)/(N$302-N$301)*10)),1))</f>
        <v>9.1999999999999993</v>
      </c>
      <c r="O25" s="204">
        <f>IF('Datos de Indicador'!AO28="No dato","x",ROUND(IF('Datos de Indicador'!AO28&gt;O$302,0,IF('Datos de Indicador'!AO28&lt;$O$301,10,(O$302-'Datos de Indicador'!AO28)/(O$302-O$301)*10)),1))</f>
        <v>8.3000000000000007</v>
      </c>
      <c r="P25" s="204">
        <f>IF('Datos de Indicador'!AP28="No dato","x",ROUND(IF('Datos de Indicador'!AP28&gt;P$302,0,IF('Datos de Indicador'!AP28&lt;$P$301,10,(P$302-'Datos de Indicador'!AP28)/(P$302-P$301)*10)),1))</f>
        <v>8.8000000000000007</v>
      </c>
      <c r="Q25" s="210">
        <f>IF('Datos de Indicador'!AQ28="No dato","x",ROUND(IF('Datos de Indicador'!AQ28&gt;Q$302,0,IF('Datos de Indicador'!AQ28&lt;$O$301,10,(Q$302-'Datos de Indicador'!AQ28)/(Q$302-Q$301)*10)),1))</f>
        <v>8.5</v>
      </c>
      <c r="R25" s="297">
        <f t="shared" si="5"/>
        <v>8.6999999999999993</v>
      </c>
      <c r="S25" s="208">
        <f>IF('Datos de Indicador'!AR28="No data","x",ROUND(IF('Datos de Indicador'!AR28&gt;S$302,0,IF('Datos de Indicador'!AR28&lt;S$301,10,(S$302-'Datos de Indicador'!AR28)/(S$302-S$301)*10)),1))</f>
        <v>10</v>
      </c>
      <c r="T25" s="208">
        <f>IF('Datos de Indicador'!AS28="No data","x",ROUND(IF('Datos de Indicador'!AS28&gt;T$302,0,IF('Datos de Indicador'!AS28&lt;T$301,10,(T$302-'Datos de Indicador'!AS28)/(T$302-T$301)*10)),1))</f>
        <v>0</v>
      </c>
      <c r="U25" s="208">
        <f>IF('Datos de Indicador'!AT28="No data","x",ROUND(IF('Datos de Indicador'!AT28&gt;U$302,0,IF('Datos de Indicador'!AT28&lt;U$301,10,(U$302-'Datos de Indicador'!AT28)/(U$302-U$301)*10)),1))</f>
        <v>7.1</v>
      </c>
      <c r="V25" s="208">
        <f>IF('Datos de Indicador'!AU28="No data","x",ROUND(IF('Datos de Indicador'!AU28&gt;V$302,0,IF('Datos de Indicador'!AU28&lt;V$301,10,(V$302-'Datos de Indicador'!AU28)/(V$302-V$301)*10)),1))</f>
        <v>9.1</v>
      </c>
      <c r="W25" s="209">
        <f t="shared" si="6"/>
        <v>7.1</v>
      </c>
      <c r="X25" s="210">
        <f>IF('Datos de Indicador'!AV28="No dato","x",ROUND(IF('Datos de Indicador'!AV28&gt;X$302,0,IF('Datos de Indicador'!AV28&lt;$X$301,10,(X$302-'Datos de Indicador'!AV28)/(X$302-X$301)*10)),1))</f>
        <v>3.6</v>
      </c>
      <c r="Y25" s="206">
        <f t="shared" si="3"/>
        <v>5.4</v>
      </c>
      <c r="Z25" s="206">
        <f>'Datos de Indicador'!AW28</f>
        <v>10</v>
      </c>
      <c r="AA25" s="211">
        <f t="shared" si="7"/>
        <v>7.6</v>
      </c>
      <c r="AB25" s="15"/>
      <c r="AC25" s="222"/>
      <c r="AE25" s="222"/>
    </row>
    <row r="26" spans="1:31">
      <c r="A26" s="48" t="s">
        <v>142</v>
      </c>
      <c r="B26" s="46" t="s">
        <v>147</v>
      </c>
      <c r="C26" s="160">
        <v>306</v>
      </c>
      <c r="D26" s="203">
        <f>IF('Datos de Indicador'!AH29="No dato","x",ROUND(IF('Datos de Indicador'!AH29&gt;D$302,10,IF('Datos de Indicador'!AH29&lt;$D$301,0,10-(D$302-'Datos de Indicador'!AH29)/(D$302-D$301)*10)),1))</f>
        <v>5</v>
      </c>
      <c r="E26" s="204">
        <f>IF('Datos de Indicador'!AI29="No dato","x",ROUND(IF('Datos de Indicador'!AI29&gt;E$302,0,IF('Datos de Indicador'!AI29&lt;$E$301,10,(E$302-'Datos de Indicador'!AI29)/(E$302-E$301)*10)),1))</f>
        <v>0</v>
      </c>
      <c r="F26" s="205">
        <f t="shared" si="4"/>
        <v>3.3</v>
      </c>
      <c r="G26" s="204">
        <f>IF('Datos de Indicador'!AJ29="No dato","x",ROUND(IF('Datos de Indicador'!AJ29&gt;G$302,0,IF('Datos de Indicador'!AJ29&lt;$G$301,10,(G$302-'Datos de Indicador'!AJ29)/(G$302-G$301)*10)),1))</f>
        <v>4</v>
      </c>
      <c r="H26" s="206">
        <f t="shared" si="0"/>
        <v>4</v>
      </c>
      <c r="I26" s="207">
        <f t="shared" si="1"/>
        <v>3.7</v>
      </c>
      <c r="J26" s="204">
        <f>IF('Datos de Indicador'!AK29="No dato","x",ROUND(IF('Datos de Indicador'!AK29&gt;J$302,0,IF('Datos de Indicador'!AK29&lt;$J$301,10,(J$302-'Datos de Indicador'!AK29)/(J$302-J$301)*10)),1))</f>
        <v>9.1999999999999993</v>
      </c>
      <c r="K26" s="204">
        <f>IF('Datos de Indicador'!AL29="No dato","x",ROUND(IF('Datos de Indicador'!AL29&gt;K$302,0,IF('Datos de Indicador'!AL29&lt;$K$301,10,(K$302-'Datos de Indicador'!AL29)/(K$302-K$301)*10)),1))</f>
        <v>9.3000000000000007</v>
      </c>
      <c r="L26" s="204">
        <f>IF('Datos de Indicador'!AM29="No dato","x",ROUND(IF('Datos de Indicador'!AM29&gt;L$302,0,IF('Datos de Indicador'!AM29&lt;$L$301,10,(L$302-'Datos de Indicador'!AM29)/(L$302-L$301)*10)),1))</f>
        <v>3.6</v>
      </c>
      <c r="M26" s="206">
        <f t="shared" si="2"/>
        <v>7.4</v>
      </c>
      <c r="N26" s="203">
        <f>IF('Datos de Indicador'!AN29="No dato","x",ROUND(IF('Datos de Indicador'!AN29&gt;N$302,0,IF('Datos de Indicador'!AN29&lt;$N$301,10,(N$302-'Datos de Indicador'!AN29)/(N$302-N$301)*10)),1))</f>
        <v>8</v>
      </c>
      <c r="O26" s="204">
        <f>IF('Datos de Indicador'!AO29="No dato","x",ROUND(IF('Datos de Indicador'!AO29&gt;O$302,0,IF('Datos de Indicador'!AO29&lt;$O$301,10,(O$302-'Datos de Indicador'!AO29)/(O$302-O$301)*10)),1))</f>
        <v>9.6</v>
      </c>
      <c r="P26" s="204">
        <f>IF('Datos de Indicador'!AP29="No dato","x",ROUND(IF('Datos de Indicador'!AP29&gt;P$302,0,IF('Datos de Indicador'!AP29&lt;$P$301,10,(P$302-'Datos de Indicador'!AP29)/(P$302-P$301)*10)),1))</f>
        <v>6.4</v>
      </c>
      <c r="Q26" s="210">
        <f>IF('Datos de Indicador'!AQ29="No dato","x",ROUND(IF('Datos de Indicador'!AQ29&gt;Q$302,0,IF('Datos de Indicador'!AQ29&lt;$O$301,10,(Q$302-'Datos de Indicador'!AQ29)/(Q$302-Q$301)*10)),1))</f>
        <v>8.5</v>
      </c>
      <c r="R26" s="297">
        <f t="shared" si="5"/>
        <v>8.1</v>
      </c>
      <c r="S26" s="208">
        <f>IF('Datos de Indicador'!AR29="No data","x",ROUND(IF('Datos de Indicador'!AR29&gt;S$302,0,IF('Datos de Indicador'!AR29&lt;S$301,10,(S$302-'Datos de Indicador'!AR29)/(S$302-S$301)*10)),1))</f>
        <v>6</v>
      </c>
      <c r="T26" s="208">
        <f>IF('Datos de Indicador'!AS29="No data","x",ROUND(IF('Datos de Indicador'!AS29&gt;T$302,0,IF('Datos de Indicador'!AS29&lt;T$301,10,(T$302-'Datos de Indicador'!AS29)/(T$302-T$301)*10)),1))</f>
        <v>7.3</v>
      </c>
      <c r="U26" s="208">
        <f>IF('Datos de Indicador'!AT29="No data","x",ROUND(IF('Datos de Indicador'!AT29&gt;U$302,0,IF('Datos de Indicador'!AT29&lt;U$301,10,(U$302-'Datos de Indicador'!AT29)/(U$302-U$301)*10)),1))</f>
        <v>7.7</v>
      </c>
      <c r="V26" s="208">
        <f>IF('Datos de Indicador'!AU29="No data","x",ROUND(IF('Datos de Indicador'!AU29&gt;V$302,0,IF('Datos de Indicador'!AU29&lt;V$301,10,(V$302-'Datos de Indicador'!AU29)/(V$302-V$301)*10)),1))</f>
        <v>9.1999999999999993</v>
      </c>
      <c r="W26" s="209">
        <f t="shared" si="6"/>
        <v>7.9</v>
      </c>
      <c r="X26" s="210">
        <f>IF('Datos de Indicador'!AV29="No dato","x",ROUND(IF('Datos de Indicador'!AV29&gt;X$302,0,IF('Datos de Indicador'!AV29&lt;$X$301,10,(X$302-'Datos de Indicador'!AV29)/(X$302-X$301)*10)),1))</f>
        <v>3.7</v>
      </c>
      <c r="Y26" s="206">
        <f t="shared" si="3"/>
        <v>5.8</v>
      </c>
      <c r="Z26" s="206">
        <f>'Datos de Indicador'!AW29</f>
        <v>10</v>
      </c>
      <c r="AA26" s="211">
        <f t="shared" si="7"/>
        <v>7.8</v>
      </c>
      <c r="AB26" s="15"/>
      <c r="AC26" s="222"/>
      <c r="AE26" s="222"/>
    </row>
    <row r="27" spans="1:31">
      <c r="A27" s="48" t="s">
        <v>142</v>
      </c>
      <c r="B27" s="46" t="s">
        <v>148</v>
      </c>
      <c r="C27" s="160">
        <v>307</v>
      </c>
      <c r="D27" s="203">
        <f>IF('Datos de Indicador'!AH30="No dato","x",ROUND(IF('Datos de Indicador'!AH30&gt;D$302,10,IF('Datos de Indicador'!AH30&lt;$D$301,0,10-(D$302-'Datos de Indicador'!AH30)/(D$302-D$301)*10)),1))</f>
        <v>10</v>
      </c>
      <c r="E27" s="204">
        <f>IF('Datos de Indicador'!AI30="No dato","x",ROUND(IF('Datos de Indicador'!AI30&gt;E$302,0,IF('Datos de Indicador'!AI30&lt;$E$301,10,(E$302-'Datos de Indicador'!AI30)/(E$302-E$301)*10)),1))</f>
        <v>0</v>
      </c>
      <c r="F27" s="205">
        <f t="shared" si="4"/>
        <v>6.7</v>
      </c>
      <c r="G27" s="204">
        <f>IF('Datos de Indicador'!AJ30="No dato","x",ROUND(IF('Datos de Indicador'!AJ30&gt;G$302,0,IF('Datos de Indicador'!AJ30&lt;$G$301,10,(G$302-'Datos de Indicador'!AJ30)/(G$302-G$301)*10)),1))</f>
        <v>5</v>
      </c>
      <c r="H27" s="206">
        <f t="shared" si="0"/>
        <v>5</v>
      </c>
      <c r="I27" s="207">
        <f t="shared" si="1"/>
        <v>5.9</v>
      </c>
      <c r="J27" s="204">
        <f>IF('Datos de Indicador'!AK30="No dato","x",ROUND(IF('Datos de Indicador'!AK30&gt;J$302,0,IF('Datos de Indicador'!AK30&lt;$J$301,10,(J$302-'Datos de Indicador'!AK30)/(J$302-J$301)*10)),1))</f>
        <v>8.1</v>
      </c>
      <c r="K27" s="204">
        <f>IF('Datos de Indicador'!AL30="No dato","x",ROUND(IF('Datos de Indicador'!AL30&gt;K$302,0,IF('Datos de Indicador'!AL30&lt;$K$301,10,(K$302-'Datos de Indicador'!AL30)/(K$302-K$301)*10)),1))</f>
        <v>9.1999999999999993</v>
      </c>
      <c r="L27" s="204">
        <f>IF('Datos de Indicador'!AM30="No dato","x",ROUND(IF('Datos de Indicador'!AM30&gt;L$302,0,IF('Datos de Indicador'!AM30&lt;$L$301,10,(L$302-'Datos de Indicador'!AM30)/(L$302-L$301)*10)),1))</f>
        <v>3.3</v>
      </c>
      <c r="M27" s="206">
        <f t="shared" si="2"/>
        <v>6.9</v>
      </c>
      <c r="N27" s="203">
        <f>IF('Datos de Indicador'!AN30="No dato","x",ROUND(IF('Datos de Indicador'!AN30&gt;N$302,0,IF('Datos de Indicador'!AN30&lt;$N$301,10,(N$302-'Datos de Indicador'!AN30)/(N$302-N$301)*10)),1))</f>
        <v>8.3000000000000007</v>
      </c>
      <c r="O27" s="204">
        <f>IF('Datos de Indicador'!AO30="No dato","x",ROUND(IF('Datos de Indicador'!AO30&gt;O$302,0,IF('Datos de Indicador'!AO30&lt;$O$301,10,(O$302-'Datos de Indicador'!AO30)/(O$302-O$301)*10)),1))</f>
        <v>10</v>
      </c>
      <c r="P27" s="204">
        <f>IF('Datos de Indicador'!AP30="No dato","x",ROUND(IF('Datos de Indicador'!AP30&gt;P$302,0,IF('Datos de Indicador'!AP30&lt;$P$301,10,(P$302-'Datos de Indicador'!AP30)/(P$302-P$301)*10)),1))</f>
        <v>6.3</v>
      </c>
      <c r="Q27" s="210">
        <f>IF('Datos de Indicador'!AQ30="No dato","x",ROUND(IF('Datos de Indicador'!AQ30&gt;Q$302,0,IF('Datos de Indicador'!AQ30&lt;$O$301,10,(Q$302-'Datos de Indicador'!AQ30)/(Q$302-Q$301)*10)),1))</f>
        <v>10</v>
      </c>
      <c r="R27" s="297">
        <f t="shared" si="5"/>
        <v>8.6999999999999993</v>
      </c>
      <c r="S27" s="208">
        <f>IF('Datos de Indicador'!AR30="No data","x",ROUND(IF('Datos de Indicador'!AR30&gt;S$302,0,IF('Datos de Indicador'!AR30&lt;S$301,10,(S$302-'Datos de Indicador'!AR30)/(S$302-S$301)*10)),1))</f>
        <v>2.7</v>
      </c>
      <c r="T27" s="208">
        <f>IF('Datos de Indicador'!AS30="No data","x",ROUND(IF('Datos de Indicador'!AS30&gt;T$302,0,IF('Datos de Indicador'!AS30&lt;T$301,10,(T$302-'Datos de Indicador'!AS30)/(T$302-T$301)*10)),1))</f>
        <v>0.8</v>
      </c>
      <c r="U27" s="208">
        <f>IF('Datos de Indicador'!AT30="No data","x",ROUND(IF('Datos de Indicador'!AT30&gt;U$302,0,IF('Datos de Indicador'!AT30&lt;U$301,10,(U$302-'Datos de Indicador'!AT30)/(U$302-U$301)*10)),1))</f>
        <v>6.3</v>
      </c>
      <c r="V27" s="208">
        <f>IF('Datos de Indicador'!AU30="No data","x",ROUND(IF('Datos de Indicador'!AU30&gt;V$302,0,IF('Datos de Indicador'!AU30&lt;V$301,10,(V$302-'Datos de Indicador'!AU30)/(V$302-V$301)*10)),1))</f>
        <v>9.3000000000000007</v>
      </c>
      <c r="W27" s="209">
        <f t="shared" si="6"/>
        <v>5.8</v>
      </c>
      <c r="X27" s="210">
        <f>IF('Datos de Indicador'!AV30="No dato","x",ROUND(IF('Datos de Indicador'!AV30&gt;X$302,0,IF('Datos de Indicador'!AV30&lt;$X$301,10,(X$302-'Datos de Indicador'!AV30)/(X$302-X$301)*10)),1))</f>
        <v>4</v>
      </c>
      <c r="Y27" s="206">
        <f t="shared" si="3"/>
        <v>4.9000000000000004</v>
      </c>
      <c r="Z27" s="206">
        <f>'Datos de Indicador'!AW30</f>
        <v>10</v>
      </c>
      <c r="AA27" s="211">
        <f t="shared" si="7"/>
        <v>7.6</v>
      </c>
      <c r="AB27" s="15"/>
      <c r="AC27" s="222"/>
      <c r="AE27" s="222"/>
    </row>
    <row r="28" spans="1:31">
      <c r="A28" s="48" t="s">
        <v>142</v>
      </c>
      <c r="B28" s="46" t="s">
        <v>149</v>
      </c>
      <c r="C28" s="160">
        <v>308</v>
      </c>
      <c r="D28" s="203">
        <f>IF('Datos de Indicador'!AH31="No dato","x",ROUND(IF('Datos de Indicador'!AH31&gt;D$302,10,IF('Datos de Indicador'!AH31&lt;$D$301,0,10-(D$302-'Datos de Indicador'!AH31)/(D$302-D$301)*10)),1))</f>
        <v>10</v>
      </c>
      <c r="E28" s="204">
        <f>IF('Datos de Indicador'!AI31="No dato","x",ROUND(IF('Datos de Indicador'!AI31&gt;E$302,0,IF('Datos de Indicador'!AI31&lt;$E$301,10,(E$302-'Datos de Indicador'!AI31)/(E$302-E$301)*10)),1))</f>
        <v>0</v>
      </c>
      <c r="F28" s="205">
        <f t="shared" si="4"/>
        <v>6.7</v>
      </c>
      <c r="G28" s="204">
        <f>IF('Datos de Indicador'!AJ31="No dato","x",ROUND(IF('Datos de Indicador'!AJ31&gt;G$302,0,IF('Datos de Indicador'!AJ31&lt;$G$301,10,(G$302-'Datos de Indicador'!AJ31)/(G$302-G$301)*10)),1))</f>
        <v>7.6</v>
      </c>
      <c r="H28" s="206">
        <f t="shared" si="0"/>
        <v>7.6</v>
      </c>
      <c r="I28" s="207">
        <f t="shared" si="1"/>
        <v>7.2</v>
      </c>
      <c r="J28" s="204">
        <f>IF('Datos de Indicador'!AK31="No dato","x",ROUND(IF('Datos de Indicador'!AK31&gt;J$302,0,IF('Datos de Indicador'!AK31&lt;$J$301,10,(J$302-'Datos de Indicador'!AK31)/(J$302-J$301)*10)),1))</f>
        <v>6</v>
      </c>
      <c r="K28" s="204">
        <f>IF('Datos de Indicador'!AL31="No dato","x",ROUND(IF('Datos de Indicador'!AL31&gt;K$302,0,IF('Datos de Indicador'!AL31&lt;$K$301,10,(K$302-'Datos de Indicador'!AL31)/(K$302-K$301)*10)),1))</f>
        <v>9.6999999999999993</v>
      </c>
      <c r="L28" s="204">
        <f>IF('Datos de Indicador'!AM31="No dato","x",ROUND(IF('Datos de Indicador'!AM31&gt;L$302,0,IF('Datos de Indicador'!AM31&lt;$L$301,10,(L$302-'Datos de Indicador'!AM31)/(L$302-L$301)*10)),1))</f>
        <v>4.8</v>
      </c>
      <c r="M28" s="206">
        <f t="shared" si="2"/>
        <v>6.8</v>
      </c>
      <c r="N28" s="203">
        <f>IF('Datos de Indicador'!AN31="No dato","x",ROUND(IF('Datos de Indicador'!AN31&gt;N$302,0,IF('Datos de Indicador'!AN31&lt;$N$301,10,(N$302-'Datos de Indicador'!AN31)/(N$302-N$301)*10)),1))</f>
        <v>6.8</v>
      </c>
      <c r="O28" s="204">
        <f>IF('Datos de Indicador'!AO31="No dato","x",ROUND(IF('Datos de Indicador'!AO31&gt;O$302,0,IF('Datos de Indicador'!AO31&lt;$O$301,10,(O$302-'Datos de Indicador'!AO31)/(O$302-O$301)*10)),1))</f>
        <v>10</v>
      </c>
      <c r="P28" s="204">
        <f>IF('Datos de Indicador'!AP31="No dato","x",ROUND(IF('Datos de Indicador'!AP31&gt;P$302,0,IF('Datos de Indicador'!AP31&lt;$P$301,10,(P$302-'Datos de Indicador'!AP31)/(P$302-P$301)*10)),1))</f>
        <v>6.5</v>
      </c>
      <c r="Q28" s="210">
        <f>IF('Datos de Indicador'!AQ31="No dato","x",ROUND(IF('Datos de Indicador'!AQ31&gt;Q$302,0,IF('Datos de Indicador'!AQ31&lt;$O$301,10,(Q$302-'Datos de Indicador'!AQ31)/(Q$302-Q$301)*10)),1))</f>
        <v>10</v>
      </c>
      <c r="R28" s="297">
        <f t="shared" si="5"/>
        <v>8.3000000000000007</v>
      </c>
      <c r="S28" s="208">
        <f>IF('Datos de Indicador'!AR31="No data","x",ROUND(IF('Datos de Indicador'!AR31&gt;S$302,0,IF('Datos de Indicador'!AR31&lt;S$301,10,(S$302-'Datos de Indicador'!AR31)/(S$302-S$301)*10)),1))</f>
        <v>6.1</v>
      </c>
      <c r="T28" s="208">
        <f>IF('Datos de Indicador'!AS31="No data","x",ROUND(IF('Datos de Indicador'!AS31&gt;T$302,0,IF('Datos de Indicador'!AS31&lt;T$301,10,(T$302-'Datos de Indicador'!AS31)/(T$302-T$301)*10)),1))</f>
        <v>6</v>
      </c>
      <c r="U28" s="208">
        <f>IF('Datos de Indicador'!AT31="No data","x",ROUND(IF('Datos de Indicador'!AT31&gt;U$302,0,IF('Datos de Indicador'!AT31&lt;U$301,10,(U$302-'Datos de Indicador'!AT31)/(U$302-U$301)*10)),1))</f>
        <v>8.3000000000000007</v>
      </c>
      <c r="V28" s="208">
        <f>IF('Datos de Indicador'!AU31="No data","x",ROUND(IF('Datos de Indicador'!AU31&gt;V$302,0,IF('Datos de Indicador'!AU31&lt;V$301,10,(V$302-'Datos de Indicador'!AU31)/(V$302-V$301)*10)),1))</f>
        <v>10</v>
      </c>
      <c r="W28" s="209">
        <f t="shared" si="6"/>
        <v>8.1</v>
      </c>
      <c r="X28" s="210">
        <f>IF('Datos de Indicador'!AV31="No dato","x",ROUND(IF('Datos de Indicador'!AV31&gt;X$302,0,IF('Datos de Indicador'!AV31&lt;$X$301,10,(X$302-'Datos de Indicador'!AV31)/(X$302-X$301)*10)),1))</f>
        <v>5.0999999999999996</v>
      </c>
      <c r="Y28" s="206">
        <f t="shared" si="3"/>
        <v>6.6</v>
      </c>
      <c r="Z28" s="206">
        <f>'Datos de Indicador'!AW31</f>
        <v>10</v>
      </c>
      <c r="AA28" s="211">
        <f t="shared" si="7"/>
        <v>7.9</v>
      </c>
      <c r="AB28" s="15"/>
      <c r="AC28" s="222"/>
      <c r="AE28" s="222"/>
    </row>
    <row r="29" spans="1:31">
      <c r="A29" s="48" t="s">
        <v>142</v>
      </c>
      <c r="B29" s="46" t="s">
        <v>150</v>
      </c>
      <c r="C29" s="160">
        <v>309</v>
      </c>
      <c r="D29" s="203">
        <f>IF('Datos de Indicador'!AH32="No dato","x",ROUND(IF('Datos de Indicador'!AH32&gt;D$302,10,IF('Datos de Indicador'!AH32&lt;$D$301,0,10-(D$302-'Datos de Indicador'!AH32)/(D$302-D$301)*10)),1))</f>
        <v>5</v>
      </c>
      <c r="E29" s="204">
        <f>IF('Datos de Indicador'!AI32="No dato","x",ROUND(IF('Datos de Indicador'!AI32&gt;E$302,0,IF('Datos de Indicador'!AI32&lt;$E$301,10,(E$302-'Datos de Indicador'!AI32)/(E$302-E$301)*10)),1))</f>
        <v>0</v>
      </c>
      <c r="F29" s="205">
        <f t="shared" si="4"/>
        <v>3.3</v>
      </c>
      <c r="G29" s="204">
        <f>IF('Datos de Indicador'!AJ32="No dato","x",ROUND(IF('Datos de Indicador'!AJ32&gt;G$302,0,IF('Datos de Indicador'!AJ32&lt;$G$301,10,(G$302-'Datos de Indicador'!AJ32)/(G$302-G$301)*10)),1))</f>
        <v>4.8</v>
      </c>
      <c r="H29" s="206">
        <f t="shared" si="0"/>
        <v>4.8</v>
      </c>
      <c r="I29" s="207">
        <f t="shared" si="1"/>
        <v>4.0999999999999996</v>
      </c>
      <c r="J29" s="204">
        <f>IF('Datos de Indicador'!AK32="No dato","x",ROUND(IF('Datos de Indicador'!AK32&gt;J$302,0,IF('Datos de Indicador'!AK32&lt;$J$301,10,(J$302-'Datos de Indicador'!AK32)/(J$302-J$301)*10)),1))</f>
        <v>1.2</v>
      </c>
      <c r="K29" s="204">
        <f>IF('Datos de Indicador'!AL32="No dato","x",ROUND(IF('Datos de Indicador'!AL32&gt;K$302,0,IF('Datos de Indicador'!AL32&lt;$K$301,10,(K$302-'Datos de Indicador'!AL32)/(K$302-K$301)*10)),1))</f>
        <v>9.1</v>
      </c>
      <c r="L29" s="204">
        <f>IF('Datos de Indicador'!AM32="No dato","x",ROUND(IF('Datos de Indicador'!AM32&gt;L$302,0,IF('Datos de Indicador'!AM32&lt;$L$301,10,(L$302-'Datos de Indicador'!AM32)/(L$302-L$301)*10)),1))</f>
        <v>2.2000000000000002</v>
      </c>
      <c r="M29" s="206">
        <f t="shared" si="2"/>
        <v>4.2</v>
      </c>
      <c r="N29" s="203">
        <f>IF('Datos de Indicador'!AN32="No dato","x",ROUND(IF('Datos de Indicador'!AN32&gt;N$302,0,IF('Datos de Indicador'!AN32&lt;$N$301,10,(N$302-'Datos de Indicador'!AN32)/(N$302-N$301)*10)),1))</f>
        <v>0</v>
      </c>
      <c r="O29" s="204">
        <f>IF('Datos de Indicador'!AO32="No dato","x",ROUND(IF('Datos de Indicador'!AO32&gt;O$302,0,IF('Datos de Indicador'!AO32&lt;$O$301,10,(O$302-'Datos de Indicador'!AO32)/(O$302-O$301)*10)),1))</f>
        <v>9.5</v>
      </c>
      <c r="P29" s="204">
        <f>IF('Datos de Indicador'!AP32="No dato","x",ROUND(IF('Datos de Indicador'!AP32&gt;P$302,0,IF('Datos de Indicador'!AP32&lt;$P$301,10,(P$302-'Datos de Indicador'!AP32)/(P$302-P$301)*10)),1))</f>
        <v>4.0999999999999996</v>
      </c>
      <c r="Q29" s="210">
        <f>IF('Datos de Indicador'!AQ32="No dato","x",ROUND(IF('Datos de Indicador'!AQ32&gt;Q$302,0,IF('Datos de Indicador'!AQ32&lt;$O$301,10,(Q$302-'Datos de Indicador'!AQ32)/(Q$302-Q$301)*10)),1))</f>
        <v>7.6</v>
      </c>
      <c r="R29" s="297">
        <f t="shared" si="5"/>
        <v>5.3</v>
      </c>
      <c r="S29" s="208">
        <f>IF('Datos de Indicador'!AR32="No data","x",ROUND(IF('Datos de Indicador'!AR32&gt;S$302,0,IF('Datos de Indicador'!AR32&lt;S$301,10,(S$302-'Datos de Indicador'!AR32)/(S$302-S$301)*10)),1))</f>
        <v>10</v>
      </c>
      <c r="T29" s="208">
        <f>IF('Datos de Indicador'!AS32="No data","x",ROUND(IF('Datos de Indicador'!AS32&gt;T$302,0,IF('Datos de Indicador'!AS32&lt;T$301,10,(T$302-'Datos de Indicador'!AS32)/(T$302-T$301)*10)),1))</f>
        <v>1.3</v>
      </c>
      <c r="U29" s="208">
        <f>IF('Datos de Indicador'!AT32="No data","x",ROUND(IF('Datos de Indicador'!AT32&gt;U$302,0,IF('Datos de Indicador'!AT32&lt;U$301,10,(U$302-'Datos de Indicador'!AT32)/(U$302-U$301)*10)),1))</f>
        <v>3.6</v>
      </c>
      <c r="V29" s="208">
        <f>IF('Datos de Indicador'!AU32="No data","x",ROUND(IF('Datos de Indicador'!AU32&gt;V$302,0,IF('Datos de Indicador'!AU32&lt;V$301,10,(V$302-'Datos de Indicador'!AU32)/(V$302-V$301)*10)),1))</f>
        <v>10</v>
      </c>
      <c r="W29" s="209">
        <f t="shared" si="6"/>
        <v>6.4</v>
      </c>
      <c r="X29" s="210">
        <f>IF('Datos de Indicador'!AV32="No dato","x",ROUND(IF('Datos de Indicador'!AV32&gt;X$302,0,IF('Datos de Indicador'!AV32&lt;$X$301,10,(X$302-'Datos de Indicador'!AV32)/(X$302-X$301)*10)),1))</f>
        <v>3</v>
      </c>
      <c r="Y29" s="206">
        <f t="shared" si="3"/>
        <v>4.7</v>
      </c>
      <c r="Z29" s="206">
        <f>'Datos de Indicador'!AW32</f>
        <v>10</v>
      </c>
      <c r="AA29" s="211">
        <f t="shared" si="7"/>
        <v>6.1</v>
      </c>
      <c r="AB29" s="15"/>
      <c r="AC29" s="222"/>
      <c r="AE29" s="222"/>
    </row>
    <row r="30" spans="1:31">
      <c r="A30" s="48" t="s">
        <v>142</v>
      </c>
      <c r="B30" s="46" t="s">
        <v>151</v>
      </c>
      <c r="C30" s="160">
        <v>310</v>
      </c>
      <c r="D30" s="203">
        <f>IF('Datos de Indicador'!AH33="No dato","x",ROUND(IF('Datos de Indicador'!AH33&gt;D$302,10,IF('Datos de Indicador'!AH33&lt;$D$301,0,10-(D$302-'Datos de Indicador'!AH33)/(D$302-D$301)*10)),1))</f>
        <v>5</v>
      </c>
      <c r="E30" s="204">
        <f>IF('Datos de Indicador'!AI33="No dato","x",ROUND(IF('Datos de Indicador'!AI33&gt;E$302,0,IF('Datos de Indicador'!AI33&lt;$E$301,10,(E$302-'Datos de Indicador'!AI33)/(E$302-E$301)*10)),1))</f>
        <v>5.4</v>
      </c>
      <c r="F30" s="205">
        <f t="shared" si="4"/>
        <v>5.0999999999999996</v>
      </c>
      <c r="G30" s="204">
        <f>IF('Datos de Indicador'!AJ33="No dato","x",ROUND(IF('Datos de Indicador'!AJ33&gt;G$302,0,IF('Datos de Indicador'!AJ33&lt;$G$301,10,(G$302-'Datos de Indicador'!AJ33)/(G$302-G$301)*10)),1))</f>
        <v>7.1</v>
      </c>
      <c r="H30" s="206">
        <f t="shared" si="0"/>
        <v>7.1</v>
      </c>
      <c r="I30" s="207">
        <f t="shared" si="1"/>
        <v>6.2</v>
      </c>
      <c r="J30" s="204">
        <f>IF('Datos de Indicador'!AK33="No dato","x",ROUND(IF('Datos de Indicador'!AK33&gt;J$302,0,IF('Datos de Indicador'!AK33&lt;$J$301,10,(J$302-'Datos de Indicador'!AK33)/(J$302-J$301)*10)),1))</f>
        <v>10</v>
      </c>
      <c r="K30" s="204">
        <f>IF('Datos de Indicador'!AL33="No dato","x",ROUND(IF('Datos de Indicador'!AL33&gt;K$302,0,IF('Datos de Indicador'!AL33&lt;$K$301,10,(K$302-'Datos de Indicador'!AL33)/(K$302-K$301)*10)),1))</f>
        <v>9.9</v>
      </c>
      <c r="L30" s="204">
        <f>IF('Datos de Indicador'!AM33="No dato","x",ROUND(IF('Datos de Indicador'!AM33&gt;L$302,0,IF('Datos de Indicador'!AM33&lt;$L$301,10,(L$302-'Datos de Indicador'!AM33)/(L$302-L$301)*10)),1))</f>
        <v>6.6</v>
      </c>
      <c r="M30" s="206">
        <f t="shared" si="2"/>
        <v>8.8000000000000007</v>
      </c>
      <c r="N30" s="203">
        <f>IF('Datos de Indicador'!AN33="No dato","x",ROUND(IF('Datos de Indicador'!AN33&gt;N$302,0,IF('Datos de Indicador'!AN33&lt;$N$301,10,(N$302-'Datos de Indicador'!AN33)/(N$302-N$301)*10)),1))</f>
        <v>9.1</v>
      </c>
      <c r="O30" s="204">
        <f>IF('Datos de Indicador'!AO33="No dato","x",ROUND(IF('Datos de Indicador'!AO33&gt;O$302,0,IF('Datos de Indicador'!AO33&lt;$O$301,10,(O$302-'Datos de Indicador'!AO33)/(O$302-O$301)*10)),1))</f>
        <v>5.3</v>
      </c>
      <c r="P30" s="204">
        <f>IF('Datos de Indicador'!AP33="No dato","x",ROUND(IF('Datos de Indicador'!AP33&gt;P$302,0,IF('Datos de Indicador'!AP33&lt;$P$301,10,(P$302-'Datos de Indicador'!AP33)/(P$302-P$301)*10)),1))</f>
        <v>10</v>
      </c>
      <c r="Q30" s="210">
        <f>IF('Datos de Indicador'!AQ33="No dato","x",ROUND(IF('Datos de Indicador'!AQ33&gt;Q$302,0,IF('Datos de Indicador'!AQ33&lt;$O$301,10,(Q$302-'Datos de Indicador'!AQ33)/(Q$302-Q$301)*10)),1))</f>
        <v>8.1999999999999993</v>
      </c>
      <c r="R30" s="297">
        <f t="shared" si="5"/>
        <v>8.1999999999999993</v>
      </c>
      <c r="S30" s="208">
        <f>IF('Datos de Indicador'!AR33="No data","x",ROUND(IF('Datos de Indicador'!AR33&gt;S$302,0,IF('Datos de Indicador'!AR33&lt;S$301,10,(S$302-'Datos de Indicador'!AR33)/(S$302-S$301)*10)),1))</f>
        <v>0</v>
      </c>
      <c r="T30" s="208">
        <f>IF('Datos de Indicador'!AS33="No data","x",ROUND(IF('Datos de Indicador'!AS33&gt;T$302,0,IF('Datos de Indicador'!AS33&lt;T$301,10,(T$302-'Datos de Indicador'!AS33)/(T$302-T$301)*10)),1))</f>
        <v>1</v>
      </c>
      <c r="U30" s="208">
        <f>IF('Datos de Indicador'!AT33="No data","x",ROUND(IF('Datos de Indicador'!AT33&gt;U$302,0,IF('Datos de Indicador'!AT33&lt;U$301,10,(U$302-'Datos de Indicador'!AT33)/(U$302-U$301)*10)),1))</f>
        <v>8.3000000000000007</v>
      </c>
      <c r="V30" s="208">
        <f>IF('Datos de Indicador'!AU33="No data","x",ROUND(IF('Datos de Indicador'!AU33&gt;V$302,0,IF('Datos de Indicador'!AU33&lt;V$301,10,(V$302-'Datos de Indicador'!AU33)/(V$302-V$301)*10)),1))</f>
        <v>10</v>
      </c>
      <c r="W30" s="209">
        <f t="shared" si="6"/>
        <v>6.3</v>
      </c>
      <c r="X30" s="210">
        <f>IF('Datos de Indicador'!AV33="No dato","x",ROUND(IF('Datos de Indicador'!AV33&gt;X$302,0,IF('Datos de Indicador'!AV33&lt;$X$301,10,(X$302-'Datos de Indicador'!AV33)/(X$302-X$301)*10)),1))</f>
        <v>5.6</v>
      </c>
      <c r="Y30" s="206">
        <f t="shared" si="3"/>
        <v>6</v>
      </c>
      <c r="Z30" s="206">
        <f>'Datos de Indicador'!AW33</f>
        <v>10</v>
      </c>
      <c r="AA30" s="211">
        <f t="shared" si="7"/>
        <v>8.3000000000000007</v>
      </c>
      <c r="AB30" s="15"/>
      <c r="AC30" s="222"/>
      <c r="AE30" s="222"/>
    </row>
    <row r="31" spans="1:31">
      <c r="A31" s="48" t="s">
        <v>142</v>
      </c>
      <c r="B31" s="46" t="s">
        <v>152</v>
      </c>
      <c r="C31" s="160">
        <v>311</v>
      </c>
      <c r="D31" s="203">
        <f>IF('Datos de Indicador'!AH34="No dato","x",ROUND(IF('Datos de Indicador'!AH34&gt;D$302,10,IF('Datos de Indicador'!AH34&lt;$D$301,0,10-(D$302-'Datos de Indicador'!AH34)/(D$302-D$301)*10)),1))</f>
        <v>1</v>
      </c>
      <c r="E31" s="204">
        <f>IF('Datos de Indicador'!AI34="No dato","x",ROUND(IF('Datos de Indicador'!AI34&gt;E$302,0,IF('Datos de Indicador'!AI34&lt;$E$301,10,(E$302-'Datos de Indicador'!AI34)/(E$302-E$301)*10)),1))</f>
        <v>0</v>
      </c>
      <c r="F31" s="205">
        <f t="shared" si="4"/>
        <v>0.7</v>
      </c>
      <c r="G31" s="204">
        <f>IF('Datos de Indicador'!AJ34="No dato","x",ROUND(IF('Datos de Indicador'!AJ34&gt;G$302,0,IF('Datos de Indicador'!AJ34&lt;$G$301,10,(G$302-'Datos de Indicador'!AJ34)/(G$302-G$301)*10)),1))</f>
        <v>5.3</v>
      </c>
      <c r="H31" s="206">
        <f t="shared" si="0"/>
        <v>5.3</v>
      </c>
      <c r="I31" s="207">
        <f t="shared" si="1"/>
        <v>3.3</v>
      </c>
      <c r="J31" s="204">
        <f>IF('Datos de Indicador'!AK34="No dato","x",ROUND(IF('Datos de Indicador'!AK34&gt;J$302,0,IF('Datos de Indicador'!AK34&lt;$J$301,10,(J$302-'Datos de Indicador'!AK34)/(J$302-J$301)*10)),1))</f>
        <v>9.1999999999999993</v>
      </c>
      <c r="K31" s="204">
        <f>IF('Datos de Indicador'!AL34="No dato","x",ROUND(IF('Datos de Indicador'!AL34&gt;K$302,0,IF('Datos de Indicador'!AL34&lt;$K$301,10,(K$302-'Datos de Indicador'!AL34)/(K$302-K$301)*10)),1))</f>
        <v>9.6</v>
      </c>
      <c r="L31" s="204">
        <f>IF('Datos de Indicador'!AM34="No dato","x",ROUND(IF('Datos de Indicador'!AM34&gt;L$302,0,IF('Datos de Indicador'!AM34&lt;$L$301,10,(L$302-'Datos de Indicador'!AM34)/(L$302-L$301)*10)),1))</f>
        <v>3.8</v>
      </c>
      <c r="M31" s="206">
        <f t="shared" si="2"/>
        <v>7.5</v>
      </c>
      <c r="N31" s="203">
        <f>IF('Datos de Indicador'!AN34="No dato","x",ROUND(IF('Datos de Indicador'!AN34&gt;N$302,0,IF('Datos de Indicador'!AN34&lt;$N$301,10,(N$302-'Datos de Indicador'!AN34)/(N$302-N$301)*10)),1))</f>
        <v>8.1999999999999993</v>
      </c>
      <c r="O31" s="204">
        <f>IF('Datos de Indicador'!AO34="No dato","x",ROUND(IF('Datos de Indicador'!AO34&gt;O$302,0,IF('Datos de Indicador'!AO34&lt;$O$301,10,(O$302-'Datos de Indicador'!AO34)/(O$302-O$301)*10)),1))</f>
        <v>10</v>
      </c>
      <c r="P31" s="204">
        <f>IF('Datos de Indicador'!AP34="No dato","x",ROUND(IF('Datos de Indicador'!AP34&gt;P$302,0,IF('Datos de Indicador'!AP34&lt;$P$301,10,(P$302-'Datos de Indicador'!AP34)/(P$302-P$301)*10)),1))</f>
        <v>4.4000000000000004</v>
      </c>
      <c r="Q31" s="210">
        <f>IF('Datos de Indicador'!AQ34="No dato","x",ROUND(IF('Datos de Indicador'!AQ34&gt;Q$302,0,IF('Datos de Indicador'!AQ34&lt;$O$301,10,(Q$302-'Datos de Indicador'!AQ34)/(Q$302-Q$301)*10)),1))</f>
        <v>11.9</v>
      </c>
      <c r="R31" s="297">
        <f t="shared" si="5"/>
        <v>8.6</v>
      </c>
      <c r="S31" s="208">
        <f>IF('Datos de Indicador'!AR34="No data","x",ROUND(IF('Datos de Indicador'!AR34&gt;S$302,0,IF('Datos de Indicador'!AR34&lt;S$301,10,(S$302-'Datos de Indicador'!AR34)/(S$302-S$301)*10)),1))</f>
        <v>6</v>
      </c>
      <c r="T31" s="208">
        <f>IF('Datos de Indicador'!AS34="No data","x",ROUND(IF('Datos de Indicador'!AS34&gt;T$302,0,IF('Datos de Indicador'!AS34&lt;T$301,10,(T$302-'Datos de Indicador'!AS34)/(T$302-T$301)*10)),1))</f>
        <v>3.3</v>
      </c>
      <c r="U31" s="208">
        <f>IF('Datos de Indicador'!AT34="No data","x",ROUND(IF('Datos de Indicador'!AT34&gt;U$302,0,IF('Datos de Indicador'!AT34&lt;U$301,10,(U$302-'Datos de Indicador'!AT34)/(U$302-U$301)*10)),1))</f>
        <v>7.3</v>
      </c>
      <c r="V31" s="208">
        <f>IF('Datos de Indicador'!AU34="No data","x",ROUND(IF('Datos de Indicador'!AU34&gt;V$302,0,IF('Datos de Indicador'!AU34&lt;V$301,10,(V$302-'Datos de Indicador'!AU34)/(V$302-V$301)*10)),1))</f>
        <v>8.9</v>
      </c>
      <c r="W31" s="209">
        <f t="shared" si="6"/>
        <v>7</v>
      </c>
      <c r="X31" s="210">
        <f>IF('Datos de Indicador'!AV34="No dato","x",ROUND(IF('Datos de Indicador'!AV34&gt;X$302,0,IF('Datos de Indicador'!AV34&lt;$X$301,10,(X$302-'Datos de Indicador'!AV34)/(X$302-X$301)*10)),1))</f>
        <v>3.6</v>
      </c>
      <c r="Y31" s="206">
        <f t="shared" si="3"/>
        <v>5.3</v>
      </c>
      <c r="Z31" s="206">
        <f>'Datos de Indicador'!AW34</f>
        <v>10</v>
      </c>
      <c r="AA31" s="211">
        <f t="shared" si="7"/>
        <v>7.9</v>
      </c>
      <c r="AB31" s="15"/>
      <c r="AC31" s="222"/>
      <c r="AE31" s="222"/>
    </row>
    <row r="32" spans="1:31">
      <c r="A32" s="48" t="s">
        <v>142</v>
      </c>
      <c r="B32" s="46" t="s">
        <v>153</v>
      </c>
      <c r="C32" s="160">
        <v>312</v>
      </c>
      <c r="D32" s="203">
        <f>IF('Datos de Indicador'!AH35="No dato","x",ROUND(IF('Datos de Indicador'!AH35&gt;D$302,10,IF('Datos de Indicador'!AH35&lt;$D$301,0,10-(D$302-'Datos de Indicador'!AH35)/(D$302-D$301)*10)),1))</f>
        <v>1</v>
      </c>
      <c r="E32" s="204">
        <f>IF('Datos de Indicador'!AI35="No dato","x",ROUND(IF('Datos de Indicador'!AI35&gt;E$302,0,IF('Datos de Indicador'!AI35&lt;$E$301,10,(E$302-'Datos de Indicador'!AI35)/(E$302-E$301)*10)),1))</f>
        <v>0</v>
      </c>
      <c r="F32" s="205">
        <f t="shared" si="4"/>
        <v>0.7</v>
      </c>
      <c r="G32" s="204">
        <f>IF('Datos de Indicador'!AJ35="No dato","x",ROUND(IF('Datos de Indicador'!AJ35&gt;G$302,0,IF('Datos de Indicador'!AJ35&lt;$G$301,10,(G$302-'Datos de Indicador'!AJ35)/(G$302-G$301)*10)),1))</f>
        <v>6.1</v>
      </c>
      <c r="H32" s="206">
        <f t="shared" si="0"/>
        <v>6.1</v>
      </c>
      <c r="I32" s="207">
        <f t="shared" si="1"/>
        <v>3.9</v>
      </c>
      <c r="J32" s="204">
        <f>IF('Datos de Indicador'!AK35="No dato","x",ROUND(IF('Datos de Indicador'!AK35&gt;J$302,0,IF('Datos de Indicador'!AK35&lt;$J$301,10,(J$302-'Datos de Indicador'!AK35)/(J$302-J$301)*10)),1))</f>
        <v>6.3</v>
      </c>
      <c r="K32" s="204">
        <f>IF('Datos de Indicador'!AL35="No dato","x",ROUND(IF('Datos de Indicador'!AL35&gt;K$302,0,IF('Datos de Indicador'!AL35&lt;$K$301,10,(K$302-'Datos de Indicador'!AL35)/(K$302-K$301)*10)),1))</f>
        <v>9.4</v>
      </c>
      <c r="L32" s="204">
        <f>IF('Datos de Indicador'!AM35="No dato","x",ROUND(IF('Datos de Indicador'!AM35&gt;L$302,0,IF('Datos de Indicador'!AM35&lt;$L$301,10,(L$302-'Datos de Indicador'!AM35)/(L$302-L$301)*10)),1))</f>
        <v>4.3</v>
      </c>
      <c r="M32" s="206">
        <f t="shared" si="2"/>
        <v>6.7</v>
      </c>
      <c r="N32" s="203">
        <f>IF('Datos de Indicador'!AN35="No dato","x",ROUND(IF('Datos de Indicador'!AN35&gt;N$302,0,IF('Datos de Indicador'!AN35&lt;$N$301,10,(N$302-'Datos de Indicador'!AN35)/(N$302-N$301)*10)),1))</f>
        <v>7.6</v>
      </c>
      <c r="O32" s="204">
        <f>IF('Datos de Indicador'!AO35="No dato","x",ROUND(IF('Datos de Indicador'!AO35&gt;O$302,0,IF('Datos de Indicador'!AO35&lt;$O$301,10,(O$302-'Datos de Indicador'!AO35)/(O$302-O$301)*10)),1))</f>
        <v>5.9</v>
      </c>
      <c r="P32" s="204">
        <f>IF('Datos de Indicador'!AP35="No dato","x",ROUND(IF('Datos de Indicador'!AP35&gt;P$302,0,IF('Datos de Indicador'!AP35&lt;$P$301,10,(P$302-'Datos de Indicador'!AP35)/(P$302-P$301)*10)),1))</f>
        <v>10</v>
      </c>
      <c r="Q32" s="210">
        <f>IF('Datos de Indicador'!AQ35="No dato","x",ROUND(IF('Datos de Indicador'!AQ35&gt;Q$302,0,IF('Datos de Indicador'!AQ35&lt;$O$301,10,(Q$302-'Datos de Indicador'!AQ35)/(Q$302-Q$301)*10)),1))</f>
        <v>9.6</v>
      </c>
      <c r="R32" s="297">
        <f t="shared" si="5"/>
        <v>8.3000000000000007</v>
      </c>
      <c r="S32" s="208">
        <f>IF('Datos de Indicador'!AR35="No data","x",ROUND(IF('Datos de Indicador'!AR35&gt;S$302,0,IF('Datos de Indicador'!AR35&lt;S$301,10,(S$302-'Datos de Indicador'!AR35)/(S$302-S$301)*10)),1))</f>
        <v>6.9</v>
      </c>
      <c r="T32" s="208">
        <f>IF('Datos de Indicador'!AS35="No data","x",ROUND(IF('Datos de Indicador'!AS35&gt;T$302,0,IF('Datos de Indicador'!AS35&lt;T$301,10,(T$302-'Datos de Indicador'!AS35)/(T$302-T$301)*10)),1))</f>
        <v>0</v>
      </c>
      <c r="U32" s="208">
        <f>IF('Datos de Indicador'!AT35="No data","x",ROUND(IF('Datos de Indicador'!AT35&gt;U$302,0,IF('Datos de Indicador'!AT35&lt;U$301,10,(U$302-'Datos de Indicador'!AT35)/(U$302-U$301)*10)),1))</f>
        <v>7.3</v>
      </c>
      <c r="V32" s="208">
        <f>IF('Datos de Indicador'!AU35="No data","x",ROUND(IF('Datos de Indicador'!AU35&gt;V$302,0,IF('Datos de Indicador'!AU35&lt;V$301,10,(V$302-'Datos de Indicador'!AU35)/(V$302-V$301)*10)),1))</f>
        <v>10</v>
      </c>
      <c r="W32" s="209">
        <f t="shared" si="6"/>
        <v>6.9</v>
      </c>
      <c r="X32" s="210">
        <f>IF('Datos de Indicador'!AV35="No dato","x",ROUND(IF('Datos de Indicador'!AV35&gt;X$302,0,IF('Datos de Indicador'!AV35&lt;$X$301,10,(X$302-'Datos de Indicador'!AV35)/(X$302-X$301)*10)),1))</f>
        <v>3.3</v>
      </c>
      <c r="Y32" s="206">
        <f t="shared" si="3"/>
        <v>5.0999999999999996</v>
      </c>
      <c r="Z32" s="206">
        <f>'Datos de Indicador'!AW35</f>
        <v>10</v>
      </c>
      <c r="AA32" s="211">
        <f t="shared" si="7"/>
        <v>7.5</v>
      </c>
      <c r="AB32" s="15"/>
      <c r="AC32" s="222"/>
      <c r="AE32" s="222"/>
    </row>
    <row r="33" spans="1:31">
      <c r="A33" s="48" t="s">
        <v>142</v>
      </c>
      <c r="B33" s="46" t="s">
        <v>154</v>
      </c>
      <c r="C33" s="160">
        <v>313</v>
      </c>
      <c r="D33" s="203">
        <f>IF('Datos de Indicador'!AH36="No dato","x",ROUND(IF('Datos de Indicador'!AH36&gt;D$302,10,IF('Datos de Indicador'!AH36&lt;$D$301,0,10-(D$302-'Datos de Indicador'!AH36)/(D$302-D$301)*10)),1))</f>
        <v>5</v>
      </c>
      <c r="E33" s="204">
        <f>IF('Datos de Indicador'!AI36="No dato","x",ROUND(IF('Datos de Indicador'!AI36&gt;E$302,0,IF('Datos de Indicador'!AI36&lt;$E$301,10,(E$302-'Datos de Indicador'!AI36)/(E$302-E$301)*10)),1))</f>
        <v>0</v>
      </c>
      <c r="F33" s="205">
        <f t="shared" si="4"/>
        <v>3.3</v>
      </c>
      <c r="G33" s="204">
        <f>IF('Datos de Indicador'!AJ36="No dato","x",ROUND(IF('Datos de Indicador'!AJ36&gt;G$302,0,IF('Datos de Indicador'!AJ36&lt;$G$301,10,(G$302-'Datos de Indicador'!AJ36)/(G$302-G$301)*10)),1))</f>
        <v>5.0999999999999996</v>
      </c>
      <c r="H33" s="206">
        <f t="shared" si="0"/>
        <v>5.0999999999999996</v>
      </c>
      <c r="I33" s="207">
        <f t="shared" si="1"/>
        <v>4.3</v>
      </c>
      <c r="J33" s="204">
        <f>IF('Datos de Indicador'!AK36="No dato","x",ROUND(IF('Datos de Indicador'!AK36&gt;J$302,0,IF('Datos de Indicador'!AK36&lt;$J$301,10,(J$302-'Datos de Indicador'!AK36)/(J$302-J$301)*10)),1))</f>
        <v>8.9</v>
      </c>
      <c r="K33" s="204">
        <f>IF('Datos de Indicador'!AL36="No dato","x",ROUND(IF('Datos de Indicador'!AL36&gt;K$302,0,IF('Datos de Indicador'!AL36&lt;$K$301,10,(K$302-'Datos de Indicador'!AL36)/(K$302-K$301)*10)),1))</f>
        <v>9.1999999999999993</v>
      </c>
      <c r="L33" s="204">
        <f>IF('Datos de Indicador'!AM36="No dato","x",ROUND(IF('Datos de Indicador'!AM36&gt;L$302,0,IF('Datos de Indicador'!AM36&lt;$L$301,10,(L$302-'Datos de Indicador'!AM36)/(L$302-L$301)*10)),1))</f>
        <v>3.8</v>
      </c>
      <c r="M33" s="206">
        <f t="shared" si="2"/>
        <v>7.3</v>
      </c>
      <c r="N33" s="203">
        <f>IF('Datos de Indicador'!AN36="No dato","x",ROUND(IF('Datos de Indicador'!AN36&gt;N$302,0,IF('Datos de Indicador'!AN36&lt;$N$301,10,(N$302-'Datos de Indicador'!AN36)/(N$302-N$301)*10)),1))</f>
        <v>6.7</v>
      </c>
      <c r="O33" s="204">
        <f>IF('Datos de Indicador'!AO36="No dato","x",ROUND(IF('Datos de Indicador'!AO36&gt;O$302,0,IF('Datos de Indicador'!AO36&lt;$O$301,10,(O$302-'Datos de Indicador'!AO36)/(O$302-O$301)*10)),1))</f>
        <v>3.7</v>
      </c>
      <c r="P33" s="204">
        <f>IF('Datos de Indicador'!AP36="No dato","x",ROUND(IF('Datos de Indicador'!AP36&gt;P$302,0,IF('Datos de Indicador'!AP36&lt;$P$301,10,(P$302-'Datos de Indicador'!AP36)/(P$302-P$301)*10)),1))</f>
        <v>10</v>
      </c>
      <c r="Q33" s="210">
        <f>IF('Datos de Indicador'!AQ36="No dato","x",ROUND(IF('Datos de Indicador'!AQ36&gt;Q$302,0,IF('Datos de Indicador'!AQ36&lt;$O$301,10,(Q$302-'Datos de Indicador'!AQ36)/(Q$302-Q$301)*10)),1))</f>
        <v>6.6</v>
      </c>
      <c r="R33" s="297">
        <f t="shared" si="5"/>
        <v>6.8</v>
      </c>
      <c r="S33" s="208">
        <f>IF('Datos de Indicador'!AR36="No data","x",ROUND(IF('Datos de Indicador'!AR36&gt;S$302,0,IF('Datos de Indicador'!AR36&lt;S$301,10,(S$302-'Datos de Indicador'!AR36)/(S$302-S$301)*10)),1))</f>
        <v>5</v>
      </c>
      <c r="T33" s="208">
        <f>IF('Datos de Indicador'!AS36="No data","x",ROUND(IF('Datos de Indicador'!AS36&gt;T$302,0,IF('Datos de Indicador'!AS36&lt;T$301,10,(T$302-'Datos de Indicador'!AS36)/(T$302-T$301)*10)),1))</f>
        <v>0</v>
      </c>
      <c r="U33" s="208">
        <f>IF('Datos de Indicador'!AT36="No data","x",ROUND(IF('Datos de Indicador'!AT36&gt;U$302,0,IF('Datos de Indicador'!AT36&lt;U$301,10,(U$302-'Datos de Indicador'!AT36)/(U$302-U$301)*10)),1))</f>
        <v>7.3</v>
      </c>
      <c r="V33" s="208">
        <f>IF('Datos de Indicador'!AU36="No data","x",ROUND(IF('Datos de Indicador'!AU36&gt;V$302,0,IF('Datos de Indicador'!AU36&lt;V$301,10,(V$302-'Datos de Indicador'!AU36)/(V$302-V$301)*10)),1))</f>
        <v>9.8000000000000007</v>
      </c>
      <c r="W33" s="209">
        <f t="shared" si="6"/>
        <v>6.5</v>
      </c>
      <c r="X33" s="210">
        <f>IF('Datos de Indicador'!AV36="No dato","x",ROUND(IF('Datos de Indicador'!AV36&gt;X$302,0,IF('Datos de Indicador'!AV36&lt;$X$301,10,(X$302-'Datos de Indicador'!AV36)/(X$302-X$301)*10)),1))</f>
        <v>4</v>
      </c>
      <c r="Y33" s="206">
        <f t="shared" si="3"/>
        <v>5.3</v>
      </c>
      <c r="Z33" s="206">
        <f>'Datos de Indicador'!AW36</f>
        <v>10</v>
      </c>
      <c r="AA33" s="211">
        <f t="shared" si="7"/>
        <v>7.4</v>
      </c>
      <c r="AB33" s="15"/>
      <c r="AC33" s="222"/>
      <c r="AE33" s="222"/>
    </row>
    <row r="34" spans="1:31">
      <c r="A34" s="48" t="s">
        <v>142</v>
      </c>
      <c r="B34" s="46" t="s">
        <v>155</v>
      </c>
      <c r="C34" s="160">
        <v>314</v>
      </c>
      <c r="D34" s="203">
        <f>IF('Datos de Indicador'!AH37="No dato","x",ROUND(IF('Datos de Indicador'!AH37&gt;D$302,10,IF('Datos de Indicador'!AH37&lt;$D$301,0,10-(D$302-'Datos de Indicador'!AH37)/(D$302-D$301)*10)),1))</f>
        <v>10</v>
      </c>
      <c r="E34" s="204">
        <f>IF('Datos de Indicador'!AI37="No dato","x",ROUND(IF('Datos de Indicador'!AI37&gt;E$302,0,IF('Datos de Indicador'!AI37&lt;$E$301,10,(E$302-'Datos de Indicador'!AI37)/(E$302-E$301)*10)),1))</f>
        <v>0</v>
      </c>
      <c r="F34" s="205">
        <f t="shared" si="4"/>
        <v>6.7</v>
      </c>
      <c r="G34" s="204">
        <f>IF('Datos de Indicador'!AJ37="No dato","x",ROUND(IF('Datos de Indicador'!AJ37&gt;G$302,0,IF('Datos de Indicador'!AJ37&lt;$G$301,10,(G$302-'Datos de Indicador'!AJ37)/(G$302-G$301)*10)),1))</f>
        <v>5.4</v>
      </c>
      <c r="H34" s="206">
        <f t="shared" si="0"/>
        <v>5.4</v>
      </c>
      <c r="I34" s="207">
        <f t="shared" si="1"/>
        <v>6.1</v>
      </c>
      <c r="J34" s="204">
        <f>IF('Datos de Indicador'!AK37="No dato","x",ROUND(IF('Datos de Indicador'!AK37&gt;J$302,0,IF('Datos de Indicador'!AK37&lt;$J$301,10,(J$302-'Datos de Indicador'!AK37)/(J$302-J$301)*10)),1))</f>
        <v>5</v>
      </c>
      <c r="K34" s="204">
        <f>IF('Datos de Indicador'!AL37="No dato","x",ROUND(IF('Datos de Indicador'!AL37&gt;K$302,0,IF('Datos de Indicador'!AL37&lt;$K$301,10,(K$302-'Datos de Indicador'!AL37)/(K$302-K$301)*10)),1))</f>
        <v>9.6999999999999993</v>
      </c>
      <c r="L34" s="204">
        <f>IF('Datos de Indicador'!AM37="No dato","x",ROUND(IF('Datos de Indicador'!AM37&gt;L$302,0,IF('Datos de Indicador'!AM37&lt;$L$301,10,(L$302-'Datos de Indicador'!AM37)/(L$302-L$301)*10)),1))</f>
        <v>5.9</v>
      </c>
      <c r="M34" s="206">
        <f t="shared" si="2"/>
        <v>6.9</v>
      </c>
      <c r="N34" s="203">
        <f>IF('Datos de Indicador'!AN37="No dato","x",ROUND(IF('Datos de Indicador'!AN37&gt;N$302,0,IF('Datos de Indicador'!AN37&lt;$N$301,10,(N$302-'Datos de Indicador'!AN37)/(N$302-N$301)*10)),1))</f>
        <v>7.1</v>
      </c>
      <c r="O34" s="204">
        <f>IF('Datos de Indicador'!AO37="No dato","x",ROUND(IF('Datos de Indicador'!AO37&gt;O$302,0,IF('Datos de Indicador'!AO37&lt;$O$301,10,(O$302-'Datos de Indicador'!AO37)/(O$302-O$301)*10)),1))</f>
        <v>3.8</v>
      </c>
      <c r="P34" s="204">
        <f>IF('Datos de Indicador'!AP37="No dato","x",ROUND(IF('Datos de Indicador'!AP37&gt;P$302,0,IF('Datos de Indicador'!AP37&lt;$P$301,10,(P$302-'Datos de Indicador'!AP37)/(P$302-P$301)*10)),1))</f>
        <v>2.8</v>
      </c>
      <c r="Q34" s="210">
        <f>IF('Datos de Indicador'!AQ37="No dato","x",ROUND(IF('Datos de Indicador'!AQ37&gt;Q$302,0,IF('Datos de Indicador'!AQ37&lt;$O$301,10,(Q$302-'Datos de Indicador'!AQ37)/(Q$302-Q$301)*10)),1))</f>
        <v>3.4</v>
      </c>
      <c r="R34" s="297">
        <f t="shared" si="5"/>
        <v>4.3</v>
      </c>
      <c r="S34" s="208">
        <f>IF('Datos de Indicador'!AR37="No data","x",ROUND(IF('Datos de Indicador'!AR37&gt;S$302,0,IF('Datos de Indicador'!AR37&lt;S$301,10,(S$302-'Datos de Indicador'!AR37)/(S$302-S$301)*10)),1))</f>
        <v>6.6</v>
      </c>
      <c r="T34" s="208">
        <f>IF('Datos de Indicador'!AS37="No data","x",ROUND(IF('Datos de Indicador'!AS37&gt;T$302,0,IF('Datos de Indicador'!AS37&lt;T$301,10,(T$302-'Datos de Indicador'!AS37)/(T$302-T$301)*10)),1))</f>
        <v>0</v>
      </c>
      <c r="U34" s="208">
        <f>IF('Datos de Indicador'!AT37="No data","x",ROUND(IF('Datos de Indicador'!AT37&gt;U$302,0,IF('Datos de Indicador'!AT37&lt;U$301,10,(U$302-'Datos de Indicador'!AT37)/(U$302-U$301)*10)),1))</f>
        <v>7</v>
      </c>
      <c r="V34" s="208">
        <f>IF('Datos de Indicador'!AU37="No data","x",ROUND(IF('Datos de Indicador'!AU37&gt;V$302,0,IF('Datos de Indicador'!AU37&lt;V$301,10,(V$302-'Datos de Indicador'!AU37)/(V$302-V$301)*10)),1))</f>
        <v>8</v>
      </c>
      <c r="W34" s="209">
        <f t="shared" si="6"/>
        <v>6.1</v>
      </c>
      <c r="X34" s="210">
        <f>IF('Datos de Indicador'!AV37="No dato","x",ROUND(IF('Datos de Indicador'!AV37&gt;X$302,0,IF('Datos de Indicador'!AV37&lt;$X$301,10,(X$302-'Datos de Indicador'!AV37)/(X$302-X$301)*10)),1))</f>
        <v>4.8</v>
      </c>
      <c r="Y34" s="206">
        <f t="shared" si="3"/>
        <v>5.5</v>
      </c>
      <c r="Z34" s="206">
        <f>'Datos de Indicador'!AW37</f>
        <v>10</v>
      </c>
      <c r="AA34" s="211">
        <f t="shared" si="7"/>
        <v>6.7</v>
      </c>
      <c r="AB34" s="15"/>
      <c r="AC34" s="222"/>
      <c r="AE34" s="222"/>
    </row>
    <row r="35" spans="1:31">
      <c r="A35" s="48" t="s">
        <v>142</v>
      </c>
      <c r="B35" s="46" t="s">
        <v>156</v>
      </c>
      <c r="C35" s="160">
        <v>315</v>
      </c>
      <c r="D35" s="203">
        <f>IF('Datos de Indicador'!AH38="No dato","x",ROUND(IF('Datos de Indicador'!AH38&gt;D$302,10,IF('Datos de Indicador'!AH38&lt;$D$301,0,10-(D$302-'Datos de Indicador'!AH38)/(D$302-D$301)*10)),1))</f>
        <v>10</v>
      </c>
      <c r="E35" s="204">
        <f>IF('Datos de Indicador'!AI38="No dato","x",ROUND(IF('Datos de Indicador'!AI38&gt;E$302,0,IF('Datos de Indicador'!AI38&lt;$E$301,10,(E$302-'Datos de Indicador'!AI38)/(E$302-E$301)*10)),1))</f>
        <v>0</v>
      </c>
      <c r="F35" s="205">
        <f t="shared" si="4"/>
        <v>6.7</v>
      </c>
      <c r="G35" s="204">
        <f>IF('Datos de Indicador'!AJ38="No dato","x",ROUND(IF('Datos de Indicador'!AJ38&gt;G$302,0,IF('Datos de Indicador'!AJ38&lt;$G$301,10,(G$302-'Datos de Indicador'!AJ38)/(G$302-G$301)*10)),1))</f>
        <v>6.4</v>
      </c>
      <c r="H35" s="206">
        <f t="shared" si="0"/>
        <v>6.4</v>
      </c>
      <c r="I35" s="207">
        <f t="shared" si="1"/>
        <v>6.6</v>
      </c>
      <c r="J35" s="204">
        <f>IF('Datos de Indicador'!AK38="No dato","x",ROUND(IF('Datos de Indicador'!AK38&gt;J$302,0,IF('Datos de Indicador'!AK38&lt;$J$301,10,(J$302-'Datos de Indicador'!AK38)/(J$302-J$301)*10)),1))</f>
        <v>6.6</v>
      </c>
      <c r="K35" s="204">
        <f>IF('Datos de Indicador'!AL38="No dato","x",ROUND(IF('Datos de Indicador'!AL38&gt;K$302,0,IF('Datos de Indicador'!AL38&lt;$K$301,10,(K$302-'Datos de Indicador'!AL38)/(K$302-K$301)*10)),1))</f>
        <v>9.6</v>
      </c>
      <c r="L35" s="204">
        <f>IF('Datos de Indicador'!AM38="No dato","x",ROUND(IF('Datos de Indicador'!AM38&gt;L$302,0,IF('Datos de Indicador'!AM38&lt;$L$301,10,(L$302-'Datos de Indicador'!AM38)/(L$302-L$301)*10)),1))</f>
        <v>5.6</v>
      </c>
      <c r="M35" s="206">
        <f t="shared" si="2"/>
        <v>7.3</v>
      </c>
      <c r="N35" s="203">
        <f>IF('Datos de Indicador'!AN38="No dato","x",ROUND(IF('Datos de Indicador'!AN38&gt;N$302,0,IF('Datos de Indicador'!AN38&lt;$N$301,10,(N$302-'Datos de Indicador'!AN38)/(N$302-N$301)*10)),1))</f>
        <v>8.8000000000000007</v>
      </c>
      <c r="O35" s="204">
        <f>IF('Datos de Indicador'!AO38="No dato","x",ROUND(IF('Datos de Indicador'!AO38&gt;O$302,0,IF('Datos de Indicador'!AO38&lt;$O$301,10,(O$302-'Datos de Indicador'!AO38)/(O$302-O$301)*10)),1))</f>
        <v>10</v>
      </c>
      <c r="P35" s="204">
        <f>IF('Datos de Indicador'!AP38="No dato","x",ROUND(IF('Datos de Indicador'!AP38&gt;P$302,0,IF('Datos de Indicador'!AP38&lt;$P$301,10,(P$302-'Datos de Indicador'!AP38)/(P$302-P$301)*10)),1))</f>
        <v>10</v>
      </c>
      <c r="Q35" s="210">
        <f>IF('Datos de Indicador'!AQ38="No dato","x",ROUND(IF('Datos de Indicador'!AQ38&gt;Q$302,0,IF('Datos de Indicador'!AQ38&lt;$O$301,10,(Q$302-'Datos de Indicador'!AQ38)/(Q$302-Q$301)*10)),1))</f>
        <v>10</v>
      </c>
      <c r="R35" s="297">
        <f t="shared" si="5"/>
        <v>9.6999999999999993</v>
      </c>
      <c r="S35" s="208">
        <f>IF('Datos de Indicador'!AR38="No data","x",ROUND(IF('Datos de Indicador'!AR38&gt;S$302,0,IF('Datos de Indicador'!AR38&lt;S$301,10,(S$302-'Datos de Indicador'!AR38)/(S$302-S$301)*10)),1))</f>
        <v>7.1</v>
      </c>
      <c r="T35" s="208">
        <f>IF('Datos de Indicador'!AS38="No data","x",ROUND(IF('Datos de Indicador'!AS38&gt;T$302,0,IF('Datos de Indicador'!AS38&lt;T$301,10,(T$302-'Datos de Indicador'!AS38)/(T$302-T$301)*10)),1))</f>
        <v>1.8</v>
      </c>
      <c r="U35" s="208">
        <f>IF('Datos de Indicador'!AT38="No data","x",ROUND(IF('Datos de Indicador'!AT38&gt;U$302,0,IF('Datos de Indicador'!AT38&lt;U$301,10,(U$302-'Datos de Indicador'!AT38)/(U$302-U$301)*10)),1))</f>
        <v>5.4</v>
      </c>
      <c r="V35" s="208">
        <f>IF('Datos de Indicador'!AU38="No data","x",ROUND(IF('Datos de Indicador'!AU38&gt;V$302,0,IF('Datos de Indicador'!AU38&lt;V$301,10,(V$302-'Datos de Indicador'!AU38)/(V$302-V$301)*10)),1))</f>
        <v>10</v>
      </c>
      <c r="W35" s="209">
        <f t="shared" si="6"/>
        <v>6.6</v>
      </c>
      <c r="X35" s="210">
        <f>IF('Datos de Indicador'!AV38="No dato","x",ROUND(IF('Datos de Indicador'!AV38&gt;X$302,0,IF('Datos de Indicador'!AV38&lt;$X$301,10,(X$302-'Datos de Indicador'!AV38)/(X$302-X$301)*10)),1))</f>
        <v>4</v>
      </c>
      <c r="Y35" s="206">
        <f t="shared" si="3"/>
        <v>5.3</v>
      </c>
      <c r="Z35" s="206">
        <f>'Datos de Indicador'!AW38</f>
        <v>10</v>
      </c>
      <c r="AA35" s="211">
        <f t="shared" si="7"/>
        <v>8.1</v>
      </c>
      <c r="AB35" s="15"/>
      <c r="AC35" s="222"/>
      <c r="AE35" s="222"/>
    </row>
    <row r="36" spans="1:31">
      <c r="A36" s="48" t="s">
        <v>142</v>
      </c>
      <c r="B36" s="46" t="s">
        <v>157</v>
      </c>
      <c r="C36" s="160">
        <v>316</v>
      </c>
      <c r="D36" s="203">
        <f>IF('Datos de Indicador'!AH39="No dato","x",ROUND(IF('Datos de Indicador'!AH39&gt;D$302,10,IF('Datos de Indicador'!AH39&lt;$D$301,0,10-(D$302-'Datos de Indicador'!AH39)/(D$302-D$301)*10)),1))</f>
        <v>10</v>
      </c>
      <c r="E36" s="204">
        <f>IF('Datos de Indicador'!AI39="No dato","x",ROUND(IF('Datos de Indicador'!AI39&gt;E$302,0,IF('Datos de Indicador'!AI39&lt;$E$301,10,(E$302-'Datos de Indicador'!AI39)/(E$302-E$301)*10)),1))</f>
        <v>0</v>
      </c>
      <c r="F36" s="205">
        <f t="shared" si="4"/>
        <v>6.7</v>
      </c>
      <c r="G36" s="204">
        <f>IF('Datos de Indicador'!AJ39="No dato","x",ROUND(IF('Datos de Indicador'!AJ39&gt;G$302,0,IF('Datos de Indicador'!AJ39&lt;$G$301,10,(G$302-'Datos de Indicador'!AJ39)/(G$302-G$301)*10)),1))</f>
        <v>5.3</v>
      </c>
      <c r="H36" s="206">
        <f t="shared" si="0"/>
        <v>5.3</v>
      </c>
      <c r="I36" s="207">
        <f t="shared" si="1"/>
        <v>6</v>
      </c>
      <c r="J36" s="204">
        <f>IF('Datos de Indicador'!AK39="No dato","x",ROUND(IF('Datos de Indicador'!AK39&gt;J$302,0,IF('Datos de Indicador'!AK39&lt;$J$301,10,(J$302-'Datos de Indicador'!AK39)/(J$302-J$301)*10)),1))</f>
        <v>8.9</v>
      </c>
      <c r="K36" s="204">
        <f>IF('Datos de Indicador'!AL39="No dato","x",ROUND(IF('Datos de Indicador'!AL39&gt;K$302,0,IF('Datos de Indicador'!AL39&lt;$K$301,10,(K$302-'Datos de Indicador'!AL39)/(K$302-K$301)*10)),1))</f>
        <v>8.1</v>
      </c>
      <c r="L36" s="204">
        <f>IF('Datos de Indicador'!AM39="No dato","x",ROUND(IF('Datos de Indicador'!AM39&gt;L$302,0,IF('Datos de Indicador'!AM39&lt;$L$301,10,(L$302-'Datos de Indicador'!AM39)/(L$302-L$301)*10)),1))</f>
        <v>3</v>
      </c>
      <c r="M36" s="206">
        <f t="shared" si="2"/>
        <v>6.7</v>
      </c>
      <c r="N36" s="203">
        <f>IF('Datos de Indicador'!AN39="No dato","x",ROUND(IF('Datos de Indicador'!AN39&gt;N$302,0,IF('Datos de Indicador'!AN39&lt;$N$301,10,(N$302-'Datos de Indicador'!AN39)/(N$302-N$301)*10)),1))</f>
        <v>8.6</v>
      </c>
      <c r="O36" s="204">
        <f>IF('Datos de Indicador'!AO39="No dato","x",ROUND(IF('Datos de Indicador'!AO39&gt;O$302,0,IF('Datos de Indicador'!AO39&lt;$O$301,10,(O$302-'Datos de Indicador'!AO39)/(O$302-O$301)*10)),1))</f>
        <v>10</v>
      </c>
      <c r="P36" s="204">
        <f>IF('Datos de Indicador'!AP39="No dato","x",ROUND(IF('Datos de Indicador'!AP39&gt;P$302,0,IF('Datos de Indicador'!AP39&lt;$P$301,10,(P$302-'Datos de Indicador'!AP39)/(P$302-P$301)*10)),1))</f>
        <v>4.2</v>
      </c>
      <c r="Q36" s="210">
        <f>IF('Datos de Indicador'!AQ39="No dato","x",ROUND(IF('Datos de Indicador'!AQ39&gt;Q$302,0,IF('Datos de Indicador'!AQ39&lt;$O$301,10,(Q$302-'Datos de Indicador'!AQ39)/(Q$302-Q$301)*10)),1))</f>
        <v>9</v>
      </c>
      <c r="R36" s="297">
        <f t="shared" si="5"/>
        <v>8</v>
      </c>
      <c r="S36" s="208">
        <f>IF('Datos de Indicador'!AR39="No data","x",ROUND(IF('Datos de Indicador'!AR39&gt;S$302,0,IF('Datos de Indicador'!AR39&lt;S$301,10,(S$302-'Datos de Indicador'!AR39)/(S$302-S$301)*10)),1))</f>
        <v>4.9000000000000004</v>
      </c>
      <c r="T36" s="208">
        <f>IF('Datos de Indicador'!AS39="No data","x",ROUND(IF('Datos de Indicador'!AS39&gt;T$302,0,IF('Datos de Indicador'!AS39&lt;T$301,10,(T$302-'Datos de Indicador'!AS39)/(T$302-T$301)*10)),1))</f>
        <v>10</v>
      </c>
      <c r="U36" s="208">
        <f>IF('Datos de Indicador'!AT39="No data","x",ROUND(IF('Datos de Indicador'!AT39&gt;U$302,0,IF('Datos de Indicador'!AT39&lt;U$301,10,(U$302-'Datos de Indicador'!AT39)/(U$302-U$301)*10)),1))</f>
        <v>8.3000000000000007</v>
      </c>
      <c r="V36" s="208">
        <f>IF('Datos de Indicador'!AU39="No data","x",ROUND(IF('Datos de Indicador'!AU39&gt;V$302,0,IF('Datos de Indicador'!AU39&lt;V$301,10,(V$302-'Datos de Indicador'!AU39)/(V$302-V$301)*10)),1))</f>
        <v>10</v>
      </c>
      <c r="W36" s="209">
        <f t="shared" si="6"/>
        <v>8.6</v>
      </c>
      <c r="X36" s="210">
        <f>IF('Datos de Indicador'!AV39="No dato","x",ROUND(IF('Datos de Indicador'!AV39&gt;X$302,0,IF('Datos de Indicador'!AV39&lt;$X$301,10,(X$302-'Datos de Indicador'!AV39)/(X$302-X$301)*10)),1))</f>
        <v>3.8</v>
      </c>
      <c r="Y36" s="206">
        <f t="shared" si="3"/>
        <v>6.2</v>
      </c>
      <c r="Z36" s="206">
        <f>'Datos de Indicador'!AW39</f>
        <v>10</v>
      </c>
      <c r="AA36" s="211">
        <f t="shared" si="7"/>
        <v>7.7</v>
      </c>
      <c r="AB36" s="15"/>
      <c r="AC36" s="222"/>
      <c r="AE36" s="222"/>
    </row>
    <row r="37" spans="1:31">
      <c r="A37" s="48" t="s">
        <v>142</v>
      </c>
      <c r="B37" s="46" t="s">
        <v>52</v>
      </c>
      <c r="C37" s="160">
        <v>317</v>
      </c>
      <c r="D37" s="203">
        <f>IF('Datos de Indicador'!AH40="No dato","x",ROUND(IF('Datos de Indicador'!AH40&gt;D$302,10,IF('Datos de Indicador'!AH40&lt;$D$301,0,10-(D$302-'Datos de Indicador'!AH40)/(D$302-D$301)*10)),1))</f>
        <v>10</v>
      </c>
      <c r="E37" s="204" t="str">
        <f>IF('Datos de Indicador'!AI40="No dato","x",ROUND(IF('Datos de Indicador'!AI40&gt;E$302,0,IF('Datos de Indicador'!AI40&lt;$E$301,10,(E$302-'Datos de Indicador'!AI40)/(E$302-E$301)*10)),1))</f>
        <v>x</v>
      </c>
      <c r="F37" s="205">
        <f t="shared" si="4"/>
        <v>10</v>
      </c>
      <c r="G37" s="204">
        <f>IF('Datos de Indicador'!AJ40="No dato","x",ROUND(IF('Datos de Indicador'!AJ40&gt;G$302,0,IF('Datos de Indicador'!AJ40&lt;$G$301,10,(G$302-'Datos de Indicador'!AJ40)/(G$302-G$301)*10)),1))</f>
        <v>4.8</v>
      </c>
      <c r="H37" s="206">
        <f t="shared" si="0"/>
        <v>4.8</v>
      </c>
      <c r="I37" s="207">
        <f t="shared" si="1"/>
        <v>8.5</v>
      </c>
      <c r="J37" s="204">
        <f>IF('Datos de Indicador'!AK40="No dato","x",ROUND(IF('Datos de Indicador'!AK40&gt;J$302,0,IF('Datos de Indicador'!AK40&lt;$J$301,10,(J$302-'Datos de Indicador'!AK40)/(J$302-J$301)*10)),1))</f>
        <v>6.2</v>
      </c>
      <c r="K37" s="204">
        <f>IF('Datos de Indicador'!AL40="No dato","x",ROUND(IF('Datos de Indicador'!AL40&gt;K$302,0,IF('Datos de Indicador'!AL40&lt;$K$301,10,(K$302-'Datos de Indicador'!AL40)/(K$302-K$301)*10)),1))</f>
        <v>8.6999999999999993</v>
      </c>
      <c r="L37" s="204">
        <f>IF('Datos de Indicador'!AM40="No dato","x",ROUND(IF('Datos de Indicador'!AM40&gt;L$302,0,IF('Datos de Indicador'!AM40&lt;$L$301,10,(L$302-'Datos de Indicador'!AM40)/(L$302-L$301)*10)),1))</f>
        <v>2.7</v>
      </c>
      <c r="M37" s="206">
        <f t="shared" si="2"/>
        <v>5.9</v>
      </c>
      <c r="N37" s="203">
        <f>IF('Datos de Indicador'!AN40="No dato","x",ROUND(IF('Datos de Indicador'!AN40&gt;N$302,0,IF('Datos de Indicador'!AN40&lt;$N$301,10,(N$302-'Datos de Indicador'!AN40)/(N$302-N$301)*10)),1))</f>
        <v>6.7</v>
      </c>
      <c r="O37" s="204">
        <f>IF('Datos de Indicador'!AO40="No dato","x",ROUND(IF('Datos de Indicador'!AO40&gt;O$302,0,IF('Datos de Indicador'!AO40&lt;$O$301,10,(O$302-'Datos de Indicador'!AO40)/(O$302-O$301)*10)),1))</f>
        <v>10</v>
      </c>
      <c r="P37" s="204">
        <f>IF('Datos de Indicador'!AP40="No dato","x",ROUND(IF('Datos de Indicador'!AP40&gt;P$302,0,IF('Datos de Indicador'!AP40&lt;$P$301,10,(P$302-'Datos de Indicador'!AP40)/(P$302-P$301)*10)),1))</f>
        <v>9.3000000000000007</v>
      </c>
      <c r="Q37" s="210">
        <f>IF('Datos de Indicador'!AQ40="No dato","x",ROUND(IF('Datos de Indicador'!AQ40&gt;Q$302,0,IF('Datos de Indicador'!AQ40&lt;$O$301,10,(Q$302-'Datos de Indicador'!AQ40)/(Q$302-Q$301)*10)),1))</f>
        <v>11.8</v>
      </c>
      <c r="R37" s="297">
        <f t="shared" si="5"/>
        <v>9.5</v>
      </c>
      <c r="S37" s="208">
        <f>IF('Datos de Indicador'!AR40="No data","x",ROUND(IF('Datos de Indicador'!AR40&gt;S$302,0,IF('Datos de Indicador'!AR40&lt;S$301,10,(S$302-'Datos de Indicador'!AR40)/(S$302-S$301)*10)),1))</f>
        <v>10</v>
      </c>
      <c r="T37" s="208">
        <f>IF('Datos de Indicador'!AS40="No data","x",ROUND(IF('Datos de Indicador'!AS40&gt;T$302,0,IF('Datos de Indicador'!AS40&lt;T$301,10,(T$302-'Datos de Indicador'!AS40)/(T$302-T$301)*10)),1))</f>
        <v>2.2999999999999998</v>
      </c>
      <c r="U37" s="208">
        <f>IF('Datos de Indicador'!AT40="No data","x",ROUND(IF('Datos de Indicador'!AT40&gt;U$302,0,IF('Datos de Indicador'!AT40&lt;U$301,10,(U$302-'Datos de Indicador'!AT40)/(U$302-U$301)*10)),1))</f>
        <v>7.6</v>
      </c>
      <c r="V37" s="208">
        <f>IF('Datos de Indicador'!AU40="No data","x",ROUND(IF('Datos de Indicador'!AU40&gt;V$302,0,IF('Datos de Indicador'!AU40&lt;V$301,10,(V$302-'Datos de Indicador'!AU40)/(V$302-V$301)*10)),1))</f>
        <v>9.4</v>
      </c>
      <c r="W37" s="209">
        <f t="shared" si="6"/>
        <v>7.7</v>
      </c>
      <c r="X37" s="210">
        <f>IF('Datos de Indicador'!AV40="No dato","x",ROUND(IF('Datos de Indicador'!AV40&gt;X$302,0,IF('Datos de Indicador'!AV40&lt;$X$301,10,(X$302-'Datos de Indicador'!AV40)/(X$302-X$301)*10)),1))</f>
        <v>3</v>
      </c>
      <c r="Y37" s="206">
        <f t="shared" si="3"/>
        <v>5.4</v>
      </c>
      <c r="Z37" s="206">
        <f>'Datos de Indicador'!AW40</f>
        <v>10</v>
      </c>
      <c r="AA37" s="211">
        <f t="shared" si="7"/>
        <v>7.7</v>
      </c>
      <c r="AB37" s="15"/>
      <c r="AC37" s="222"/>
      <c r="AE37" s="222"/>
    </row>
    <row r="38" spans="1:31">
      <c r="A38" s="48" t="s">
        <v>142</v>
      </c>
      <c r="B38" s="46" t="s">
        <v>158</v>
      </c>
      <c r="C38" s="160">
        <v>318</v>
      </c>
      <c r="D38" s="203">
        <f>IF('Datos de Indicador'!AH41="No dato","x",ROUND(IF('Datos de Indicador'!AH41&gt;D$302,10,IF('Datos de Indicador'!AH41&lt;$D$301,0,10-(D$302-'Datos de Indicador'!AH41)/(D$302-D$301)*10)),1))</f>
        <v>5</v>
      </c>
      <c r="E38" s="204">
        <f>IF('Datos de Indicador'!AI41="No dato","x",ROUND(IF('Datos de Indicador'!AI41&gt;E$302,0,IF('Datos de Indicador'!AI41&lt;$E$301,10,(E$302-'Datos de Indicador'!AI41)/(E$302-E$301)*10)),1))</f>
        <v>0</v>
      </c>
      <c r="F38" s="205">
        <f t="shared" si="4"/>
        <v>3.3</v>
      </c>
      <c r="G38" s="204">
        <f>IF('Datos de Indicador'!AJ41="No dato","x",ROUND(IF('Datos de Indicador'!AJ41&gt;G$302,0,IF('Datos de Indicador'!AJ41&lt;$G$301,10,(G$302-'Datos de Indicador'!AJ41)/(G$302-G$301)*10)),1))</f>
        <v>1.4</v>
      </c>
      <c r="H38" s="206">
        <f t="shared" si="0"/>
        <v>1.4</v>
      </c>
      <c r="I38" s="207">
        <f t="shared" si="1"/>
        <v>2.4</v>
      </c>
      <c r="J38" s="204">
        <f>IF('Datos de Indicador'!AK41="No dato","x",ROUND(IF('Datos de Indicador'!AK41&gt;J$302,0,IF('Datos de Indicador'!AK41&lt;$J$301,10,(J$302-'Datos de Indicador'!AK41)/(J$302-J$301)*10)),1))</f>
        <v>2.7</v>
      </c>
      <c r="K38" s="204">
        <f>IF('Datos de Indicador'!AL41="No dato","x",ROUND(IF('Datos de Indicador'!AL41&gt;K$302,0,IF('Datos de Indicador'!AL41&lt;$K$301,10,(K$302-'Datos de Indicador'!AL41)/(K$302-K$301)*10)),1))</f>
        <v>7.3</v>
      </c>
      <c r="L38" s="204">
        <f>IF('Datos de Indicador'!AM41="No dato","x",ROUND(IF('Datos de Indicador'!AM41&gt;L$302,0,IF('Datos de Indicador'!AM41&lt;$L$301,10,(L$302-'Datos de Indicador'!AM41)/(L$302-L$301)*10)),1))</f>
        <v>1.9</v>
      </c>
      <c r="M38" s="206">
        <f t="shared" si="2"/>
        <v>4</v>
      </c>
      <c r="N38" s="203">
        <f>IF('Datos de Indicador'!AN41="No dato","x",ROUND(IF('Datos de Indicador'!AN41&gt;N$302,0,IF('Datos de Indicador'!AN41&lt;$N$301,10,(N$302-'Datos de Indicador'!AN41)/(N$302-N$301)*10)),1))</f>
        <v>6.3</v>
      </c>
      <c r="O38" s="204">
        <f>IF('Datos de Indicador'!AO41="No dato","x",ROUND(IF('Datos de Indicador'!AO41&gt;O$302,0,IF('Datos de Indicador'!AO41&lt;$O$301,10,(O$302-'Datos de Indicador'!AO41)/(O$302-O$301)*10)),1))</f>
        <v>8.6</v>
      </c>
      <c r="P38" s="204">
        <f>IF('Datos de Indicador'!AP41="No dato","x",ROUND(IF('Datos de Indicador'!AP41&gt;P$302,0,IF('Datos de Indicador'!AP41&lt;$P$301,10,(P$302-'Datos de Indicador'!AP41)/(P$302-P$301)*10)),1))</f>
        <v>6.7</v>
      </c>
      <c r="Q38" s="210">
        <f>IF('Datos de Indicador'!AQ41="No dato","x",ROUND(IF('Datos de Indicador'!AQ41&gt;Q$302,0,IF('Datos de Indicador'!AQ41&lt;$O$301,10,(Q$302-'Datos de Indicador'!AQ41)/(Q$302-Q$301)*10)),1))</f>
        <v>7.9</v>
      </c>
      <c r="R38" s="297">
        <f t="shared" si="5"/>
        <v>7.4</v>
      </c>
      <c r="S38" s="208">
        <f>IF('Datos de Indicador'!AR41="No data","x",ROUND(IF('Datos de Indicador'!AR41&gt;S$302,0,IF('Datos de Indicador'!AR41&lt;S$301,10,(S$302-'Datos de Indicador'!AR41)/(S$302-S$301)*10)),1))</f>
        <v>2.2999999999999998</v>
      </c>
      <c r="T38" s="208">
        <f>IF('Datos de Indicador'!AS41="No data","x",ROUND(IF('Datos de Indicador'!AS41&gt;T$302,0,IF('Datos de Indicador'!AS41&lt;T$301,10,(T$302-'Datos de Indicador'!AS41)/(T$302-T$301)*10)),1))</f>
        <v>7</v>
      </c>
      <c r="U38" s="208">
        <f>IF('Datos de Indicador'!AT41="No data","x",ROUND(IF('Datos de Indicador'!AT41&gt;U$302,0,IF('Datos de Indicador'!AT41&lt;U$301,10,(U$302-'Datos de Indicador'!AT41)/(U$302-U$301)*10)),1))</f>
        <v>3.9</v>
      </c>
      <c r="V38" s="208">
        <f>IF('Datos de Indicador'!AU41="No data","x",ROUND(IF('Datos de Indicador'!AU41&gt;V$302,0,IF('Datos de Indicador'!AU41&lt;V$301,10,(V$302-'Datos de Indicador'!AU41)/(V$302-V$301)*10)),1))</f>
        <v>6.6</v>
      </c>
      <c r="W38" s="209">
        <f t="shared" si="6"/>
        <v>5.0999999999999996</v>
      </c>
      <c r="X38" s="210">
        <f>IF('Datos de Indicador'!AV41="No dato","x",ROUND(IF('Datos de Indicador'!AV41&gt;X$302,0,IF('Datos de Indicador'!AV41&lt;$X$301,10,(X$302-'Datos de Indicador'!AV41)/(X$302-X$301)*10)),1))</f>
        <v>2.9</v>
      </c>
      <c r="Y38" s="206">
        <f t="shared" si="3"/>
        <v>4</v>
      </c>
      <c r="Z38" s="206">
        <f>'Datos de Indicador'!AW41</f>
        <v>6</v>
      </c>
      <c r="AA38" s="211">
        <f t="shared" si="7"/>
        <v>5.4</v>
      </c>
      <c r="AB38" s="15"/>
      <c r="AC38" s="222"/>
      <c r="AE38" s="222"/>
    </row>
    <row r="39" spans="1:31">
      <c r="A39" s="48" t="s">
        <v>142</v>
      </c>
      <c r="B39" s="46" t="s">
        <v>159</v>
      </c>
      <c r="C39" s="160">
        <v>319</v>
      </c>
      <c r="D39" s="203">
        <f>IF('Datos de Indicador'!AH42="No dato","x",ROUND(IF('Datos de Indicador'!AH42&gt;D$302,10,IF('Datos de Indicador'!AH42&lt;$D$301,0,10-(D$302-'Datos de Indicador'!AH42)/(D$302-D$301)*10)),1))</f>
        <v>10</v>
      </c>
      <c r="E39" s="204">
        <f>IF('Datos de Indicador'!AI42="No dato","x",ROUND(IF('Datos de Indicador'!AI42&gt;E$302,0,IF('Datos de Indicador'!AI42&lt;$E$301,10,(E$302-'Datos de Indicador'!AI42)/(E$302-E$301)*10)),1))</f>
        <v>0</v>
      </c>
      <c r="F39" s="205">
        <f t="shared" si="4"/>
        <v>6.7</v>
      </c>
      <c r="G39" s="204">
        <f>IF('Datos de Indicador'!AJ42="No dato","x",ROUND(IF('Datos de Indicador'!AJ42&gt;G$302,0,IF('Datos de Indicador'!AJ42&lt;$G$301,10,(G$302-'Datos de Indicador'!AJ42)/(G$302-G$301)*10)),1))</f>
        <v>3.7</v>
      </c>
      <c r="H39" s="206">
        <f t="shared" si="0"/>
        <v>3.7</v>
      </c>
      <c r="I39" s="207">
        <f t="shared" si="1"/>
        <v>5.4</v>
      </c>
      <c r="J39" s="204">
        <f>IF('Datos de Indicador'!AK42="No dato","x",ROUND(IF('Datos de Indicador'!AK42&gt;J$302,0,IF('Datos de Indicador'!AK42&lt;$J$301,10,(J$302-'Datos de Indicador'!AK42)/(J$302-J$301)*10)),1))</f>
        <v>4.5999999999999996</v>
      </c>
      <c r="K39" s="204">
        <f>IF('Datos de Indicador'!AL42="No dato","x",ROUND(IF('Datos de Indicador'!AL42&gt;K$302,0,IF('Datos de Indicador'!AL42&lt;$K$301,10,(K$302-'Datos de Indicador'!AL42)/(K$302-K$301)*10)),1))</f>
        <v>9.1</v>
      </c>
      <c r="L39" s="204">
        <f>IF('Datos de Indicador'!AM42="No dato","x",ROUND(IF('Datos de Indicador'!AM42&gt;L$302,0,IF('Datos de Indicador'!AM42&lt;$L$301,10,(L$302-'Datos de Indicador'!AM42)/(L$302-L$301)*10)),1))</f>
        <v>2.9</v>
      </c>
      <c r="M39" s="206">
        <f t="shared" si="2"/>
        <v>5.5</v>
      </c>
      <c r="N39" s="203">
        <f>IF('Datos de Indicador'!AN42="No dato","x",ROUND(IF('Datos de Indicador'!AN42&gt;N$302,0,IF('Datos de Indicador'!AN42&lt;$N$301,10,(N$302-'Datos de Indicador'!AN42)/(N$302-N$301)*10)),1))</f>
        <v>4.8</v>
      </c>
      <c r="O39" s="204">
        <f>IF('Datos de Indicador'!AO42="No dato","x",ROUND(IF('Datos de Indicador'!AO42&gt;O$302,0,IF('Datos de Indicador'!AO42&lt;$O$301,10,(O$302-'Datos de Indicador'!AO42)/(O$302-O$301)*10)),1))</f>
        <v>9.6</v>
      </c>
      <c r="P39" s="204">
        <f>IF('Datos de Indicador'!AP42="No dato","x",ROUND(IF('Datos de Indicador'!AP42&gt;P$302,0,IF('Datos de Indicador'!AP42&lt;$P$301,10,(P$302-'Datos de Indicador'!AP42)/(P$302-P$301)*10)),1))</f>
        <v>5.4</v>
      </c>
      <c r="Q39" s="210">
        <f>IF('Datos de Indicador'!AQ42="No dato","x",ROUND(IF('Datos de Indicador'!AQ42&gt;Q$302,0,IF('Datos de Indicador'!AQ42&lt;$O$301,10,(Q$302-'Datos de Indicador'!AQ42)/(Q$302-Q$301)*10)),1))</f>
        <v>8.1</v>
      </c>
      <c r="R39" s="297">
        <f t="shared" si="5"/>
        <v>7</v>
      </c>
      <c r="S39" s="208">
        <f>IF('Datos de Indicador'!AR42="No data","x",ROUND(IF('Datos de Indicador'!AR42&gt;S$302,0,IF('Datos de Indicador'!AR42&lt;S$301,10,(S$302-'Datos de Indicador'!AR42)/(S$302-S$301)*10)),1))</f>
        <v>5</v>
      </c>
      <c r="T39" s="208">
        <f>IF('Datos de Indicador'!AS42="No data","x",ROUND(IF('Datos de Indicador'!AS42&gt;T$302,0,IF('Datos de Indicador'!AS42&lt;T$301,10,(T$302-'Datos de Indicador'!AS42)/(T$302-T$301)*10)),1))</f>
        <v>3</v>
      </c>
      <c r="U39" s="208">
        <f>IF('Datos de Indicador'!AT42="No data","x",ROUND(IF('Datos de Indicador'!AT42&gt;U$302,0,IF('Datos de Indicador'!AT42&lt;U$301,10,(U$302-'Datos de Indicador'!AT42)/(U$302-U$301)*10)),1))</f>
        <v>5.4</v>
      </c>
      <c r="V39" s="208">
        <f>IF('Datos de Indicador'!AU42="No data","x",ROUND(IF('Datos de Indicador'!AU42&gt;V$302,0,IF('Datos de Indicador'!AU42&lt;V$301,10,(V$302-'Datos de Indicador'!AU42)/(V$302-V$301)*10)),1))</f>
        <v>8.4</v>
      </c>
      <c r="W39" s="209">
        <f t="shared" si="6"/>
        <v>5.9</v>
      </c>
      <c r="X39" s="210">
        <f>IF('Datos de Indicador'!AV42="No dato","x",ROUND(IF('Datos de Indicador'!AV42&gt;X$302,0,IF('Datos de Indicador'!AV42&lt;$X$301,10,(X$302-'Datos de Indicador'!AV42)/(X$302-X$301)*10)),1))</f>
        <v>3.5</v>
      </c>
      <c r="Y39" s="206">
        <f t="shared" si="3"/>
        <v>4.7</v>
      </c>
      <c r="Z39" s="206">
        <f>'Datos de Indicador'!AW42</f>
        <v>10</v>
      </c>
      <c r="AA39" s="211">
        <f t="shared" si="7"/>
        <v>6.8</v>
      </c>
      <c r="AB39" s="15"/>
      <c r="AC39" s="222"/>
      <c r="AE39" s="222"/>
    </row>
    <row r="40" spans="1:31">
      <c r="A40" s="48" t="s">
        <v>142</v>
      </c>
      <c r="B40" s="46" t="s">
        <v>160</v>
      </c>
      <c r="C40" s="160">
        <v>320</v>
      </c>
      <c r="D40" s="203">
        <f>IF('Datos de Indicador'!AH43="No dato","x",ROUND(IF('Datos de Indicador'!AH43&gt;D$302,10,IF('Datos de Indicador'!AH43&lt;$D$301,0,10-(D$302-'Datos de Indicador'!AH43)/(D$302-D$301)*10)),1))</f>
        <v>10</v>
      </c>
      <c r="E40" s="204">
        <f>IF('Datos de Indicador'!AI43="No dato","x",ROUND(IF('Datos de Indicador'!AI43&gt;E$302,0,IF('Datos de Indicador'!AI43&lt;$E$301,10,(E$302-'Datos de Indicador'!AI43)/(E$302-E$301)*10)),1))</f>
        <v>0</v>
      </c>
      <c r="F40" s="205">
        <f t="shared" si="4"/>
        <v>6.7</v>
      </c>
      <c r="G40" s="204">
        <f>IF('Datos de Indicador'!AJ43="No dato","x",ROUND(IF('Datos de Indicador'!AJ43&gt;G$302,0,IF('Datos de Indicador'!AJ43&lt;$G$301,10,(G$302-'Datos de Indicador'!AJ43)/(G$302-G$301)*10)),1))</f>
        <v>5.3</v>
      </c>
      <c r="H40" s="206">
        <f t="shared" si="0"/>
        <v>5.3</v>
      </c>
      <c r="I40" s="207">
        <f t="shared" si="1"/>
        <v>6</v>
      </c>
      <c r="J40" s="204">
        <f>IF('Datos de Indicador'!AK43="No dato","x",ROUND(IF('Datos de Indicador'!AK43&gt;J$302,0,IF('Datos de Indicador'!AK43&lt;$J$301,10,(J$302-'Datos de Indicador'!AK43)/(J$302-J$301)*10)),1))</f>
        <v>8.4</v>
      </c>
      <c r="K40" s="204">
        <f>IF('Datos de Indicador'!AL43="No dato","x",ROUND(IF('Datos de Indicador'!AL43&gt;K$302,0,IF('Datos de Indicador'!AL43&lt;$K$301,10,(K$302-'Datos de Indicador'!AL43)/(K$302-K$301)*10)),1))</f>
        <v>9.4</v>
      </c>
      <c r="L40" s="204">
        <f>IF('Datos de Indicador'!AM43="No dato","x",ROUND(IF('Datos de Indicador'!AM43&gt;L$302,0,IF('Datos de Indicador'!AM43&lt;$L$301,10,(L$302-'Datos de Indicador'!AM43)/(L$302-L$301)*10)),1))</f>
        <v>3.1</v>
      </c>
      <c r="M40" s="206">
        <f t="shared" si="2"/>
        <v>7</v>
      </c>
      <c r="N40" s="203">
        <f>IF('Datos de Indicador'!AN43="No dato","x",ROUND(IF('Datos de Indicador'!AN43&gt;N$302,0,IF('Datos de Indicador'!AN43&lt;$N$301,10,(N$302-'Datos de Indicador'!AN43)/(N$302-N$301)*10)),1))</f>
        <v>7.5</v>
      </c>
      <c r="O40" s="204">
        <f>IF('Datos de Indicador'!AO43="No dato","x",ROUND(IF('Datos de Indicador'!AO43&gt;O$302,0,IF('Datos de Indicador'!AO43&lt;$O$301,10,(O$302-'Datos de Indicador'!AO43)/(O$302-O$301)*10)),1))</f>
        <v>10</v>
      </c>
      <c r="P40" s="204">
        <f>IF('Datos de Indicador'!AP43="No dato","x",ROUND(IF('Datos de Indicador'!AP43&gt;P$302,0,IF('Datos de Indicador'!AP43&lt;$P$301,10,(P$302-'Datos de Indicador'!AP43)/(P$302-P$301)*10)),1))</f>
        <v>8.4</v>
      </c>
      <c r="Q40" s="210">
        <f>IF('Datos de Indicador'!AQ43="No dato","x",ROUND(IF('Datos de Indicador'!AQ43&gt;Q$302,0,IF('Datos de Indicador'!AQ43&lt;$O$301,10,(Q$302-'Datos de Indicador'!AQ43)/(Q$302-Q$301)*10)),1))</f>
        <v>9.6</v>
      </c>
      <c r="R40" s="297">
        <f t="shared" si="5"/>
        <v>8.9</v>
      </c>
      <c r="S40" s="208">
        <f>IF('Datos de Indicador'!AR43="No data","x",ROUND(IF('Datos de Indicador'!AR43&gt;S$302,0,IF('Datos de Indicador'!AR43&lt;S$301,10,(S$302-'Datos de Indicador'!AR43)/(S$302-S$301)*10)),1))</f>
        <v>0</v>
      </c>
      <c r="T40" s="208">
        <f>IF('Datos de Indicador'!AS43="No data","x",ROUND(IF('Datos de Indicador'!AS43&gt;T$302,0,IF('Datos de Indicador'!AS43&lt;T$301,10,(T$302-'Datos de Indicador'!AS43)/(T$302-T$301)*10)),1))</f>
        <v>9</v>
      </c>
      <c r="U40" s="208">
        <f>IF('Datos de Indicador'!AT43="No data","x",ROUND(IF('Datos de Indicador'!AT43&gt;U$302,0,IF('Datos de Indicador'!AT43&lt;U$301,10,(U$302-'Datos de Indicador'!AT43)/(U$302-U$301)*10)),1))</f>
        <v>8.1</v>
      </c>
      <c r="V40" s="208">
        <f>IF('Datos de Indicador'!AU43="No data","x",ROUND(IF('Datos de Indicador'!AU43&gt;V$302,0,IF('Datos de Indicador'!AU43&lt;V$301,10,(V$302-'Datos de Indicador'!AU43)/(V$302-V$301)*10)),1))</f>
        <v>9.4</v>
      </c>
      <c r="W40" s="209">
        <f t="shared" si="6"/>
        <v>7.3</v>
      </c>
      <c r="X40" s="210">
        <f>IF('Datos de Indicador'!AV43="No dato","x",ROUND(IF('Datos de Indicador'!AV43&gt;X$302,0,IF('Datos de Indicador'!AV43&lt;$X$301,10,(X$302-'Datos de Indicador'!AV43)/(X$302-X$301)*10)),1))</f>
        <v>4.3</v>
      </c>
      <c r="Y40" s="206">
        <f t="shared" si="3"/>
        <v>5.8</v>
      </c>
      <c r="Z40" s="206">
        <f>'Datos de Indicador'!AW43</f>
        <v>10</v>
      </c>
      <c r="AA40" s="211">
        <f t="shared" si="7"/>
        <v>7.9</v>
      </c>
      <c r="AB40" s="15"/>
      <c r="AC40" s="222"/>
      <c r="AE40" s="222"/>
    </row>
    <row r="41" spans="1:31">
      <c r="A41" s="48" t="s">
        <v>142</v>
      </c>
      <c r="B41" s="46" t="s">
        <v>161</v>
      </c>
      <c r="C41" s="160">
        <v>321</v>
      </c>
      <c r="D41" s="203">
        <f>IF('Datos de Indicador'!AH44="No dato","x",ROUND(IF('Datos de Indicador'!AH44&gt;D$302,10,IF('Datos de Indicador'!AH44&lt;$D$301,0,10-(D$302-'Datos de Indicador'!AH44)/(D$302-D$301)*10)),1))</f>
        <v>10</v>
      </c>
      <c r="E41" s="204">
        <f>IF('Datos de Indicador'!AI44="No dato","x",ROUND(IF('Datos de Indicador'!AI44&gt;E$302,0,IF('Datos de Indicador'!AI44&lt;$E$301,10,(E$302-'Datos de Indicador'!AI44)/(E$302-E$301)*10)),1))</f>
        <v>0</v>
      </c>
      <c r="F41" s="205">
        <f t="shared" si="4"/>
        <v>6.7</v>
      </c>
      <c r="G41" s="204">
        <f>IF('Datos de Indicador'!AJ44="No dato","x",ROUND(IF('Datos de Indicador'!AJ44&gt;G$302,0,IF('Datos de Indicador'!AJ44&lt;$G$301,10,(G$302-'Datos de Indicador'!AJ44)/(G$302-G$301)*10)),1))</f>
        <v>3.5</v>
      </c>
      <c r="H41" s="206">
        <f t="shared" si="0"/>
        <v>3.5</v>
      </c>
      <c r="I41" s="207">
        <f t="shared" si="1"/>
        <v>5.3</v>
      </c>
      <c r="J41" s="204">
        <f>IF('Datos de Indicador'!AK44="No dato","x",ROUND(IF('Datos de Indicador'!AK44&gt;J$302,0,IF('Datos de Indicador'!AK44&lt;$J$301,10,(J$302-'Datos de Indicador'!AK44)/(J$302-J$301)*10)),1))</f>
        <v>3.8</v>
      </c>
      <c r="K41" s="204">
        <f>IF('Datos de Indicador'!AL44="No dato","x",ROUND(IF('Datos de Indicador'!AL44&gt;K$302,0,IF('Datos de Indicador'!AL44&lt;$K$301,10,(K$302-'Datos de Indicador'!AL44)/(K$302-K$301)*10)),1))</f>
        <v>8.6</v>
      </c>
      <c r="L41" s="204">
        <f>IF('Datos de Indicador'!AM44="No dato","x",ROUND(IF('Datos de Indicador'!AM44&gt;L$302,0,IF('Datos de Indicador'!AM44&lt;$L$301,10,(L$302-'Datos de Indicador'!AM44)/(L$302-L$301)*10)),1))</f>
        <v>3.6</v>
      </c>
      <c r="M41" s="206">
        <f t="shared" si="2"/>
        <v>5.3</v>
      </c>
      <c r="N41" s="203">
        <f>IF('Datos de Indicador'!AN44="No dato","x",ROUND(IF('Datos de Indicador'!AN44&gt;N$302,0,IF('Datos de Indicador'!AN44&lt;$N$301,10,(N$302-'Datos de Indicador'!AN44)/(N$302-N$301)*10)),1))</f>
        <v>5.2</v>
      </c>
      <c r="O41" s="204">
        <f>IF('Datos de Indicador'!AO44="No dato","x",ROUND(IF('Datos de Indicador'!AO44&gt;O$302,0,IF('Datos de Indicador'!AO44&lt;$O$301,10,(O$302-'Datos de Indicador'!AO44)/(O$302-O$301)*10)),1))</f>
        <v>6.4</v>
      </c>
      <c r="P41" s="204">
        <f>IF('Datos de Indicador'!AP44="No dato","x",ROUND(IF('Datos de Indicador'!AP44&gt;P$302,0,IF('Datos de Indicador'!AP44&lt;$P$301,10,(P$302-'Datos de Indicador'!AP44)/(P$302-P$301)*10)),1))</f>
        <v>6.4</v>
      </c>
      <c r="Q41" s="210">
        <f>IF('Datos de Indicador'!AQ44="No dato","x",ROUND(IF('Datos de Indicador'!AQ44&gt;Q$302,0,IF('Datos de Indicador'!AQ44&lt;$O$301,10,(Q$302-'Datos de Indicador'!AQ44)/(Q$302-Q$301)*10)),1))</f>
        <v>6.4</v>
      </c>
      <c r="R41" s="297">
        <f t="shared" si="5"/>
        <v>6.1</v>
      </c>
      <c r="S41" s="208">
        <f>IF('Datos de Indicador'!AR44="No data","x",ROUND(IF('Datos de Indicador'!AR44&gt;S$302,0,IF('Datos de Indicador'!AR44&lt;S$301,10,(S$302-'Datos de Indicador'!AR44)/(S$302-S$301)*10)),1))</f>
        <v>5.3</v>
      </c>
      <c r="T41" s="208">
        <f>IF('Datos de Indicador'!AS44="No data","x",ROUND(IF('Datos de Indicador'!AS44&gt;T$302,0,IF('Datos de Indicador'!AS44&lt;T$301,10,(T$302-'Datos de Indicador'!AS44)/(T$302-T$301)*10)),1))</f>
        <v>0</v>
      </c>
      <c r="U41" s="208">
        <f>IF('Datos de Indicador'!AT44="No data","x",ROUND(IF('Datos de Indicador'!AT44&gt;U$302,0,IF('Datos de Indicador'!AT44&lt;U$301,10,(U$302-'Datos de Indicador'!AT44)/(U$302-U$301)*10)),1))</f>
        <v>5.7</v>
      </c>
      <c r="V41" s="208">
        <f>IF('Datos de Indicador'!AU44="No data","x",ROUND(IF('Datos de Indicador'!AU44&gt;V$302,0,IF('Datos de Indicador'!AU44&lt;V$301,10,(V$302-'Datos de Indicador'!AU44)/(V$302-V$301)*10)),1))</f>
        <v>8.9</v>
      </c>
      <c r="W41" s="209">
        <f t="shared" si="6"/>
        <v>5.8</v>
      </c>
      <c r="X41" s="210">
        <f>IF('Datos de Indicador'!AV44="No dato","x",ROUND(IF('Datos de Indicador'!AV44&gt;X$302,0,IF('Datos de Indicador'!AV44&lt;$X$301,10,(X$302-'Datos de Indicador'!AV44)/(X$302-X$301)*10)),1))</f>
        <v>3.7</v>
      </c>
      <c r="Y41" s="206">
        <f t="shared" si="3"/>
        <v>4.8</v>
      </c>
      <c r="Z41" s="206">
        <f>'Datos de Indicador'!AW44</f>
        <v>10</v>
      </c>
      <c r="AA41" s="211">
        <f t="shared" si="7"/>
        <v>6.6</v>
      </c>
      <c r="AB41" s="15"/>
      <c r="AC41" s="222"/>
      <c r="AE41" s="222"/>
    </row>
    <row r="42" spans="1:31">
      <c r="A42" s="48" t="s">
        <v>185</v>
      </c>
      <c r="B42" s="46" t="s">
        <v>162</v>
      </c>
      <c r="C42" s="160">
        <v>401</v>
      </c>
      <c r="D42" s="203">
        <f>IF('Datos de Indicador'!AH45="No dato","x",ROUND(IF('Datos de Indicador'!AH45&gt;D$302,10,IF('Datos de Indicador'!AH45&lt;$D$301,0,10-(D$302-'Datos de Indicador'!AH45)/(D$302-D$301)*10)),1))</f>
        <v>10</v>
      </c>
      <c r="E42" s="204">
        <f>IF('Datos de Indicador'!AI45="No dato","x",ROUND(IF('Datos de Indicador'!AI45&gt;E$302,0,IF('Datos de Indicador'!AI45&lt;$E$301,10,(E$302-'Datos de Indicador'!AI45)/(E$302-E$301)*10)),1))</f>
        <v>0</v>
      </c>
      <c r="F42" s="205">
        <f t="shared" si="4"/>
        <v>6.7</v>
      </c>
      <c r="G42" s="204">
        <f>IF('Datos de Indicador'!AJ45="No dato","x",ROUND(IF('Datos de Indicador'!AJ45&gt;G$302,0,IF('Datos de Indicador'!AJ45&lt;$G$301,10,(G$302-'Datos de Indicador'!AJ45)/(G$302-G$301)*10)),1))</f>
        <v>1.2</v>
      </c>
      <c r="H42" s="206">
        <f t="shared" si="0"/>
        <v>1.2</v>
      </c>
      <c r="I42" s="207">
        <f t="shared" si="1"/>
        <v>4.5</v>
      </c>
      <c r="J42" s="204">
        <f>IF('Datos de Indicador'!AK45="No dato","x",ROUND(IF('Datos de Indicador'!AK45&gt;J$302,0,IF('Datos de Indicador'!AK45&lt;$J$301,10,(J$302-'Datos de Indicador'!AK45)/(J$302-J$301)*10)),1))</f>
        <v>2.2999999999999998</v>
      </c>
      <c r="K42" s="204">
        <f>IF('Datos de Indicador'!AL45="No dato","x",ROUND(IF('Datos de Indicador'!AL45&gt;K$302,0,IF('Datos de Indicador'!AL45&lt;$K$301,10,(K$302-'Datos de Indicador'!AL45)/(K$302-K$301)*10)),1))</f>
        <v>6.6</v>
      </c>
      <c r="L42" s="204">
        <f>IF('Datos de Indicador'!AM45="No dato","x",ROUND(IF('Datos de Indicador'!AM45&gt;L$302,0,IF('Datos de Indicador'!AM45&lt;$L$301,10,(L$302-'Datos de Indicador'!AM45)/(L$302-L$301)*10)),1))</f>
        <v>1.8</v>
      </c>
      <c r="M42" s="206">
        <f t="shared" si="2"/>
        <v>3.6</v>
      </c>
      <c r="N42" s="203">
        <f>IF('Datos de Indicador'!AN45="No dato","x",ROUND(IF('Datos de Indicador'!AN45&gt;N$302,0,IF('Datos de Indicador'!AN45&lt;$N$301,10,(N$302-'Datos de Indicador'!AN45)/(N$302-N$301)*10)),1))</f>
        <v>4.5999999999999996</v>
      </c>
      <c r="O42" s="204">
        <f>IF('Datos de Indicador'!AO45="No dato","x",ROUND(IF('Datos de Indicador'!AO45&gt;O$302,0,IF('Datos de Indicador'!AO45&lt;$O$301,10,(O$302-'Datos de Indicador'!AO45)/(O$302-O$301)*10)),1))</f>
        <v>6.3</v>
      </c>
      <c r="P42" s="204">
        <f>IF('Datos de Indicador'!AP45="No dato","x",ROUND(IF('Datos de Indicador'!AP45&gt;P$302,0,IF('Datos de Indicador'!AP45&lt;$P$301,10,(P$302-'Datos de Indicador'!AP45)/(P$302-P$301)*10)),1))</f>
        <v>7.4</v>
      </c>
      <c r="Q42" s="210">
        <f>IF('Datos de Indicador'!AQ45="No dato","x",ROUND(IF('Datos de Indicador'!AQ45&gt;Q$302,0,IF('Datos de Indicador'!AQ45&lt;$O$301,10,(Q$302-'Datos de Indicador'!AQ45)/(Q$302-Q$301)*10)),1))</f>
        <v>6.7</v>
      </c>
      <c r="R42" s="297">
        <f t="shared" si="5"/>
        <v>6.3</v>
      </c>
      <c r="S42" s="208">
        <f>IF('Datos de Indicador'!AR45="No data","x",ROUND(IF('Datos de Indicador'!AR45&gt;S$302,0,IF('Datos de Indicador'!AR45&lt;S$301,10,(S$302-'Datos de Indicador'!AR45)/(S$302-S$301)*10)),1))</f>
        <v>3.4</v>
      </c>
      <c r="T42" s="208">
        <f>IF('Datos de Indicador'!AS45="No data","x",ROUND(IF('Datos de Indicador'!AS45&gt;T$302,0,IF('Datos de Indicador'!AS45&lt;T$301,10,(T$302-'Datos de Indicador'!AS45)/(T$302-T$301)*10)),1))</f>
        <v>5</v>
      </c>
      <c r="U42" s="208">
        <f>IF('Datos de Indicador'!AT45="No data","x",ROUND(IF('Datos de Indicador'!AT45&gt;U$302,0,IF('Datos de Indicador'!AT45&lt;U$301,10,(U$302-'Datos de Indicador'!AT45)/(U$302-U$301)*10)),1))</f>
        <v>0.3</v>
      </c>
      <c r="V42" s="208">
        <f>IF('Datos de Indicador'!AU45="No data","x",ROUND(IF('Datos de Indicador'!AU45&gt;V$302,0,IF('Datos de Indicador'!AU45&lt;V$301,10,(V$302-'Datos de Indicador'!AU45)/(V$302-V$301)*10)),1))</f>
        <v>3.4</v>
      </c>
      <c r="W42" s="209">
        <f t="shared" si="6"/>
        <v>2.6</v>
      </c>
      <c r="X42" s="210">
        <f>IF('Datos de Indicador'!AV45="No dato","x",ROUND(IF('Datos de Indicador'!AV45&gt;X$302,0,IF('Datos de Indicador'!AV45&lt;$X$301,10,(X$302-'Datos de Indicador'!AV45)/(X$302-X$301)*10)),1))</f>
        <v>3.3</v>
      </c>
      <c r="Y42" s="206">
        <f t="shared" si="3"/>
        <v>3</v>
      </c>
      <c r="Z42" s="206">
        <f>'Datos de Indicador'!AW45</f>
        <v>6</v>
      </c>
      <c r="AA42" s="211">
        <f t="shared" si="7"/>
        <v>4.7</v>
      </c>
      <c r="AB42" s="15"/>
      <c r="AC42" s="222"/>
      <c r="AE42" s="222"/>
    </row>
    <row r="43" spans="1:31">
      <c r="A43" s="48" t="s">
        <v>185</v>
      </c>
      <c r="B43" s="46" t="s">
        <v>163</v>
      </c>
      <c r="C43" s="160">
        <v>402</v>
      </c>
      <c r="D43" s="203">
        <f>IF('Datos de Indicador'!AH46="No dato","x",ROUND(IF('Datos de Indicador'!AH46&gt;D$302,10,IF('Datos de Indicador'!AH46&lt;$D$301,0,10-(D$302-'Datos de Indicador'!AH46)/(D$302-D$301)*10)),1))</f>
        <v>10</v>
      </c>
      <c r="E43" s="204">
        <f>IF('Datos de Indicador'!AI46="No dato","x",ROUND(IF('Datos de Indicador'!AI46&gt;E$302,0,IF('Datos de Indicador'!AI46&lt;$E$301,10,(E$302-'Datos de Indicador'!AI46)/(E$302-E$301)*10)),1))</f>
        <v>0</v>
      </c>
      <c r="F43" s="205">
        <f t="shared" si="4"/>
        <v>6.7</v>
      </c>
      <c r="G43" s="204">
        <f>IF('Datos de Indicador'!AJ46="No dato","x",ROUND(IF('Datos de Indicador'!AJ46&gt;G$302,0,IF('Datos de Indicador'!AJ46&lt;$G$301,10,(G$302-'Datos de Indicador'!AJ46)/(G$302-G$301)*10)),1))</f>
        <v>7.8</v>
      </c>
      <c r="H43" s="206">
        <f t="shared" si="0"/>
        <v>7.8</v>
      </c>
      <c r="I43" s="207">
        <f t="shared" si="1"/>
        <v>7.3</v>
      </c>
      <c r="J43" s="204">
        <f>IF('Datos de Indicador'!AK46="No dato","x",ROUND(IF('Datos de Indicador'!AK46&gt;J$302,0,IF('Datos de Indicador'!AK46&lt;$J$301,10,(J$302-'Datos de Indicador'!AK46)/(J$302-J$301)*10)),1))</f>
        <v>10</v>
      </c>
      <c r="K43" s="204">
        <f>IF('Datos de Indicador'!AL46="No dato","x",ROUND(IF('Datos de Indicador'!AL46&gt;K$302,0,IF('Datos de Indicador'!AL46&lt;$K$301,10,(K$302-'Datos de Indicador'!AL46)/(K$302-K$301)*10)),1))</f>
        <v>9.6999999999999993</v>
      </c>
      <c r="L43" s="204">
        <f>IF('Datos de Indicador'!AM46="No dato","x",ROUND(IF('Datos de Indicador'!AM46&gt;L$302,0,IF('Datos de Indicador'!AM46&lt;$L$301,10,(L$302-'Datos de Indicador'!AM46)/(L$302-L$301)*10)),1))</f>
        <v>6.2</v>
      </c>
      <c r="M43" s="206">
        <f t="shared" si="2"/>
        <v>8.6</v>
      </c>
      <c r="N43" s="203">
        <f>IF('Datos de Indicador'!AN46="No dato","x",ROUND(IF('Datos de Indicador'!AN46&gt;N$302,0,IF('Datos de Indicador'!AN46&lt;$N$301,10,(N$302-'Datos de Indicador'!AN46)/(N$302-N$301)*10)),1))</f>
        <v>6</v>
      </c>
      <c r="O43" s="204">
        <f>IF('Datos de Indicador'!AO46="No dato","x",ROUND(IF('Datos de Indicador'!AO46&gt;O$302,0,IF('Datos de Indicador'!AO46&lt;$O$301,10,(O$302-'Datos de Indicador'!AO46)/(O$302-O$301)*10)),1))</f>
        <v>1.7</v>
      </c>
      <c r="P43" s="204">
        <f>IF('Datos de Indicador'!AP46="No dato","x",ROUND(IF('Datos de Indicador'!AP46&gt;P$302,0,IF('Datos de Indicador'!AP46&lt;$P$301,10,(P$302-'Datos de Indicador'!AP46)/(P$302-P$301)*10)),1))</f>
        <v>0.6</v>
      </c>
      <c r="Q43" s="210">
        <f>IF('Datos de Indicador'!AQ46="No dato","x",ROUND(IF('Datos de Indicador'!AQ46&gt;Q$302,0,IF('Datos de Indicador'!AQ46&lt;$O$301,10,(Q$302-'Datos de Indicador'!AQ46)/(Q$302-Q$301)*10)),1))</f>
        <v>1.2</v>
      </c>
      <c r="R43" s="297">
        <f t="shared" si="5"/>
        <v>2.4</v>
      </c>
      <c r="S43" s="208">
        <f>IF('Datos de Indicador'!AR46="No data","x",ROUND(IF('Datos de Indicador'!AR46&gt;S$302,0,IF('Datos de Indicador'!AR46&lt;S$301,10,(S$302-'Datos de Indicador'!AR46)/(S$302-S$301)*10)),1))</f>
        <v>0</v>
      </c>
      <c r="T43" s="208">
        <f>IF('Datos de Indicador'!AS46="No data","x",ROUND(IF('Datos de Indicador'!AS46&gt;T$302,0,IF('Datos de Indicador'!AS46&lt;T$301,10,(T$302-'Datos de Indicador'!AS46)/(T$302-T$301)*10)),1))</f>
        <v>4.3</v>
      </c>
      <c r="U43" s="208">
        <f>IF('Datos de Indicador'!AT46="No data","x",ROUND(IF('Datos de Indicador'!AT46&gt;U$302,0,IF('Datos de Indicador'!AT46&lt;U$301,10,(U$302-'Datos de Indicador'!AT46)/(U$302-U$301)*10)),1))</f>
        <v>10</v>
      </c>
      <c r="V43" s="208">
        <f>IF('Datos de Indicador'!AU46="No data","x",ROUND(IF('Datos de Indicador'!AU46&gt;V$302,0,IF('Datos de Indicador'!AU46&lt;V$301,10,(V$302-'Datos de Indicador'!AU46)/(V$302-V$301)*10)),1))</f>
        <v>10</v>
      </c>
      <c r="W43" s="209">
        <f t="shared" si="6"/>
        <v>7.4</v>
      </c>
      <c r="X43" s="210">
        <f>IF('Datos de Indicador'!AV46="No dato","x",ROUND(IF('Datos de Indicador'!AV46&gt;X$302,0,IF('Datos de Indicador'!AV46&lt;$X$301,10,(X$302-'Datos de Indicador'!AV46)/(X$302-X$301)*10)),1))</f>
        <v>7.8</v>
      </c>
      <c r="Y43" s="206">
        <f t="shared" si="3"/>
        <v>7.6</v>
      </c>
      <c r="Z43" s="206">
        <f>'Datos de Indicador'!AW46</f>
        <v>10</v>
      </c>
      <c r="AA43" s="211">
        <f t="shared" si="7"/>
        <v>7.2</v>
      </c>
      <c r="AB43" s="15"/>
      <c r="AC43" s="222"/>
      <c r="AE43" s="222"/>
    </row>
    <row r="44" spans="1:31">
      <c r="A44" s="48" t="s">
        <v>185</v>
      </c>
      <c r="B44" s="46" t="s">
        <v>164</v>
      </c>
      <c r="C44" s="160">
        <v>403</v>
      </c>
      <c r="D44" s="203">
        <f>IF('Datos de Indicador'!AH47="No dato","x",ROUND(IF('Datos de Indicador'!AH47&gt;D$302,10,IF('Datos de Indicador'!AH47&lt;$D$301,0,10-(D$302-'Datos de Indicador'!AH47)/(D$302-D$301)*10)),1))</f>
        <v>10</v>
      </c>
      <c r="E44" s="204">
        <f>IF('Datos de Indicador'!AI47="No dato","x",ROUND(IF('Datos de Indicador'!AI47&gt;E$302,0,IF('Datos de Indicador'!AI47&lt;$E$301,10,(E$302-'Datos de Indicador'!AI47)/(E$302-E$301)*10)),1))</f>
        <v>0</v>
      </c>
      <c r="F44" s="205">
        <f t="shared" si="4"/>
        <v>6.7</v>
      </c>
      <c r="G44" s="204">
        <f>IF('Datos de Indicador'!AJ47="No dato","x",ROUND(IF('Datos de Indicador'!AJ47&gt;G$302,0,IF('Datos de Indicador'!AJ47&lt;$G$301,10,(G$302-'Datos de Indicador'!AJ47)/(G$302-G$301)*10)),1))</f>
        <v>7.6</v>
      </c>
      <c r="H44" s="206">
        <f t="shared" si="0"/>
        <v>7.6</v>
      </c>
      <c r="I44" s="207">
        <f t="shared" si="1"/>
        <v>7.2</v>
      </c>
      <c r="J44" s="204">
        <f>IF('Datos de Indicador'!AK47="No dato","x",ROUND(IF('Datos de Indicador'!AK47&gt;J$302,0,IF('Datos de Indicador'!AK47&lt;$J$301,10,(J$302-'Datos de Indicador'!AK47)/(J$302-J$301)*10)),1))</f>
        <v>7</v>
      </c>
      <c r="K44" s="204">
        <f>IF('Datos de Indicador'!AL47="No dato","x",ROUND(IF('Datos de Indicador'!AL47&gt;K$302,0,IF('Datos de Indicador'!AL47&lt;$K$301,10,(K$302-'Datos de Indicador'!AL47)/(K$302-K$301)*10)),1))</f>
        <v>9.8000000000000007</v>
      </c>
      <c r="L44" s="204">
        <f>IF('Datos de Indicador'!AM47="No dato","x",ROUND(IF('Datos de Indicador'!AM47&gt;L$302,0,IF('Datos de Indicador'!AM47&lt;$L$301,10,(L$302-'Datos de Indicador'!AM47)/(L$302-L$301)*10)),1))</f>
        <v>5.8</v>
      </c>
      <c r="M44" s="206">
        <f t="shared" si="2"/>
        <v>7.5</v>
      </c>
      <c r="N44" s="203">
        <f>IF('Datos de Indicador'!AN47="No dato","x",ROUND(IF('Datos de Indicador'!AN47&gt;N$302,0,IF('Datos de Indicador'!AN47&lt;$N$301,10,(N$302-'Datos de Indicador'!AN47)/(N$302-N$301)*10)),1))</f>
        <v>6.4</v>
      </c>
      <c r="O44" s="204">
        <f>IF('Datos de Indicador'!AO47="No dato","x",ROUND(IF('Datos de Indicador'!AO47&gt;O$302,0,IF('Datos de Indicador'!AO47&lt;$O$301,10,(O$302-'Datos de Indicador'!AO47)/(O$302-O$301)*10)),1))</f>
        <v>10</v>
      </c>
      <c r="P44" s="204">
        <f>IF('Datos de Indicador'!AP47="No dato","x",ROUND(IF('Datos de Indicador'!AP47&gt;P$302,0,IF('Datos de Indicador'!AP47&lt;$P$301,10,(P$302-'Datos de Indicador'!AP47)/(P$302-P$301)*10)),1))</f>
        <v>9.4</v>
      </c>
      <c r="Q44" s="210">
        <f>IF('Datos de Indicador'!AQ47="No dato","x",ROUND(IF('Datos de Indicador'!AQ47&gt;Q$302,0,IF('Datos de Indicador'!AQ47&lt;$O$301,10,(Q$302-'Datos de Indicador'!AQ47)/(Q$302-Q$301)*10)),1))</f>
        <v>10</v>
      </c>
      <c r="R44" s="297">
        <f t="shared" si="5"/>
        <v>9</v>
      </c>
      <c r="S44" s="208">
        <f>IF('Datos de Indicador'!AR47="No data","x",ROUND(IF('Datos de Indicador'!AR47&gt;S$302,0,IF('Datos de Indicador'!AR47&lt;S$301,10,(S$302-'Datos de Indicador'!AR47)/(S$302-S$301)*10)),1))</f>
        <v>0</v>
      </c>
      <c r="T44" s="208">
        <f>IF('Datos de Indicador'!AS47="No data","x",ROUND(IF('Datos de Indicador'!AS47&gt;T$302,0,IF('Datos de Indicador'!AS47&lt;T$301,10,(T$302-'Datos de Indicador'!AS47)/(T$302-T$301)*10)),1))</f>
        <v>7.5</v>
      </c>
      <c r="U44" s="208">
        <f>IF('Datos de Indicador'!AT47="No data","x",ROUND(IF('Datos de Indicador'!AT47&gt;U$302,0,IF('Datos de Indicador'!AT47&lt;U$301,10,(U$302-'Datos de Indicador'!AT47)/(U$302-U$301)*10)),1))</f>
        <v>10</v>
      </c>
      <c r="V44" s="208">
        <f>IF('Datos de Indicador'!AU47="No data","x",ROUND(IF('Datos de Indicador'!AU47&gt;V$302,0,IF('Datos de Indicador'!AU47&lt;V$301,10,(V$302-'Datos de Indicador'!AU47)/(V$302-V$301)*10)),1))</f>
        <v>10</v>
      </c>
      <c r="W44" s="209">
        <f t="shared" si="6"/>
        <v>7.9</v>
      </c>
      <c r="X44" s="210">
        <f>IF('Datos de Indicador'!AV47="No dato","x",ROUND(IF('Datos de Indicador'!AV47&gt;X$302,0,IF('Datos de Indicador'!AV47&lt;$X$301,10,(X$302-'Datos de Indicador'!AV47)/(X$302-X$301)*10)),1))</f>
        <v>7.8</v>
      </c>
      <c r="Y44" s="206">
        <f t="shared" si="3"/>
        <v>7.9</v>
      </c>
      <c r="Z44" s="206">
        <f>'Datos de Indicador'!AW47</f>
        <v>10</v>
      </c>
      <c r="AA44" s="211">
        <f t="shared" si="7"/>
        <v>8.6</v>
      </c>
      <c r="AB44" s="15"/>
      <c r="AC44" s="222"/>
      <c r="AE44" s="222"/>
    </row>
    <row r="45" spans="1:31">
      <c r="A45" s="48" t="s">
        <v>185</v>
      </c>
      <c r="B45" s="46" t="s">
        <v>165</v>
      </c>
      <c r="C45" s="160">
        <v>404</v>
      </c>
      <c r="D45" s="203">
        <f>IF('Datos de Indicador'!AH48="No dato","x",ROUND(IF('Datos de Indicador'!AH48&gt;D$302,10,IF('Datos de Indicador'!AH48&lt;$D$301,0,10-(D$302-'Datos de Indicador'!AH48)/(D$302-D$301)*10)),1))</f>
        <v>10</v>
      </c>
      <c r="E45" s="204">
        <f>IF('Datos de Indicador'!AI48="No dato","x",ROUND(IF('Datos de Indicador'!AI48&gt;E$302,0,IF('Datos de Indicador'!AI48&lt;$E$301,10,(E$302-'Datos de Indicador'!AI48)/(E$302-E$301)*10)),1))</f>
        <v>0</v>
      </c>
      <c r="F45" s="205">
        <f t="shared" si="4"/>
        <v>6.7</v>
      </c>
      <c r="G45" s="204">
        <f>IF('Datos de Indicador'!AJ48="No dato","x",ROUND(IF('Datos de Indicador'!AJ48&gt;G$302,0,IF('Datos de Indicador'!AJ48&lt;$G$301,10,(G$302-'Datos de Indicador'!AJ48)/(G$302-G$301)*10)),1))</f>
        <v>4.2</v>
      </c>
      <c r="H45" s="206">
        <f t="shared" si="0"/>
        <v>4.2</v>
      </c>
      <c r="I45" s="207">
        <f t="shared" si="1"/>
        <v>5.6</v>
      </c>
      <c r="J45" s="204">
        <f>IF('Datos de Indicador'!AK48="No dato","x",ROUND(IF('Datos de Indicador'!AK48&gt;J$302,0,IF('Datos de Indicador'!AK48&lt;$J$301,10,(J$302-'Datos de Indicador'!AK48)/(J$302-J$301)*10)),1))</f>
        <v>10</v>
      </c>
      <c r="K45" s="204">
        <f>IF('Datos de Indicador'!AL48="No dato","x",ROUND(IF('Datos de Indicador'!AL48&gt;K$302,0,IF('Datos de Indicador'!AL48&lt;$K$301,10,(K$302-'Datos de Indicador'!AL48)/(K$302-K$301)*10)),1))</f>
        <v>8.9</v>
      </c>
      <c r="L45" s="204">
        <f>IF('Datos de Indicador'!AM48="No dato","x",ROUND(IF('Datos de Indicador'!AM48&gt;L$302,0,IF('Datos de Indicador'!AM48&lt;$L$301,10,(L$302-'Datos de Indicador'!AM48)/(L$302-L$301)*10)),1))</f>
        <v>7.8</v>
      </c>
      <c r="M45" s="206">
        <f t="shared" si="2"/>
        <v>8.9</v>
      </c>
      <c r="N45" s="203">
        <f>IF('Datos de Indicador'!AN48="No dato","x",ROUND(IF('Datos de Indicador'!AN48&gt;N$302,0,IF('Datos de Indicador'!AN48&lt;$N$301,10,(N$302-'Datos de Indicador'!AN48)/(N$302-N$301)*10)),1))</f>
        <v>6.3</v>
      </c>
      <c r="O45" s="204">
        <f>IF('Datos de Indicador'!AO48="No dato","x",ROUND(IF('Datos de Indicador'!AO48&gt;O$302,0,IF('Datos de Indicador'!AO48&lt;$O$301,10,(O$302-'Datos de Indicador'!AO48)/(O$302-O$301)*10)),1))</f>
        <v>5.5</v>
      </c>
      <c r="P45" s="204">
        <f>IF('Datos de Indicador'!AP48="No dato","x",ROUND(IF('Datos de Indicador'!AP48&gt;P$302,0,IF('Datos de Indicador'!AP48&lt;$P$301,10,(P$302-'Datos de Indicador'!AP48)/(P$302-P$301)*10)),1))</f>
        <v>10</v>
      </c>
      <c r="Q45" s="210">
        <f>IF('Datos de Indicador'!AQ48="No dato","x",ROUND(IF('Datos de Indicador'!AQ48&gt;Q$302,0,IF('Datos de Indicador'!AQ48&lt;$O$301,10,(Q$302-'Datos de Indicador'!AQ48)/(Q$302-Q$301)*10)),1))</f>
        <v>9.6999999999999993</v>
      </c>
      <c r="R45" s="297">
        <f t="shared" si="5"/>
        <v>7.9</v>
      </c>
      <c r="S45" s="208">
        <f>IF('Datos de Indicador'!AR48="No data","x",ROUND(IF('Datos de Indicador'!AR48&gt;S$302,0,IF('Datos de Indicador'!AR48&lt;S$301,10,(S$302-'Datos de Indicador'!AR48)/(S$302-S$301)*10)),1))</f>
        <v>0.3</v>
      </c>
      <c r="T45" s="208">
        <f>IF('Datos de Indicador'!AS48="No data","x",ROUND(IF('Datos de Indicador'!AS48&gt;T$302,0,IF('Datos de Indicador'!AS48&lt;T$301,10,(T$302-'Datos de Indicador'!AS48)/(T$302-T$301)*10)),1))</f>
        <v>0.5</v>
      </c>
      <c r="U45" s="208">
        <f>IF('Datos de Indicador'!AT48="No data","x",ROUND(IF('Datos de Indicador'!AT48&gt;U$302,0,IF('Datos de Indicador'!AT48&lt;U$301,10,(U$302-'Datos de Indicador'!AT48)/(U$302-U$301)*10)),1))</f>
        <v>8.1</v>
      </c>
      <c r="V45" s="208">
        <f>IF('Datos de Indicador'!AU48="No data","x",ROUND(IF('Datos de Indicador'!AU48&gt;V$302,0,IF('Datos de Indicador'!AU48&lt;V$301,10,(V$302-'Datos de Indicador'!AU48)/(V$302-V$301)*10)),1))</f>
        <v>9.9</v>
      </c>
      <c r="W45" s="209">
        <f t="shared" si="6"/>
        <v>6.1</v>
      </c>
      <c r="X45" s="210">
        <f>IF('Datos de Indicador'!AV48="No dato","x",ROUND(IF('Datos de Indicador'!AV48&gt;X$302,0,IF('Datos de Indicador'!AV48&lt;$X$301,10,(X$302-'Datos de Indicador'!AV48)/(X$302-X$301)*10)),1))</f>
        <v>7.4</v>
      </c>
      <c r="Y45" s="206">
        <f t="shared" si="3"/>
        <v>6.8</v>
      </c>
      <c r="Z45" s="206">
        <f>'Datos de Indicador'!AW48</f>
        <v>10</v>
      </c>
      <c r="AA45" s="211">
        <f t="shared" si="7"/>
        <v>8.4</v>
      </c>
      <c r="AB45" s="15"/>
      <c r="AC45" s="222"/>
      <c r="AE45" s="222"/>
    </row>
    <row r="46" spans="1:31">
      <c r="A46" s="48" t="s">
        <v>185</v>
      </c>
      <c r="B46" s="46" t="s">
        <v>166</v>
      </c>
      <c r="C46" s="160">
        <v>405</v>
      </c>
      <c r="D46" s="203">
        <f>IF('Datos de Indicador'!AH49="No dato","x",ROUND(IF('Datos de Indicador'!AH49&gt;D$302,10,IF('Datos de Indicador'!AH49&lt;$D$301,0,10-(D$302-'Datos de Indicador'!AH49)/(D$302-D$301)*10)),1))</f>
        <v>10</v>
      </c>
      <c r="E46" s="204">
        <f>IF('Datos de Indicador'!AI49="No dato","x",ROUND(IF('Datos de Indicador'!AI49&gt;E$302,0,IF('Datos de Indicador'!AI49&lt;$E$301,10,(E$302-'Datos de Indicador'!AI49)/(E$302-E$301)*10)),1))</f>
        <v>0</v>
      </c>
      <c r="F46" s="205">
        <f t="shared" si="4"/>
        <v>6.7</v>
      </c>
      <c r="G46" s="204">
        <f>IF('Datos de Indicador'!AJ49="No dato","x",ROUND(IF('Datos de Indicador'!AJ49&gt;G$302,0,IF('Datos de Indicador'!AJ49&lt;$G$301,10,(G$302-'Datos de Indicador'!AJ49)/(G$302-G$301)*10)),1))</f>
        <v>3.5</v>
      </c>
      <c r="H46" s="206">
        <f t="shared" si="0"/>
        <v>3.5</v>
      </c>
      <c r="I46" s="207">
        <f t="shared" si="1"/>
        <v>5.3</v>
      </c>
      <c r="J46" s="204">
        <f>IF('Datos de Indicador'!AK49="No dato","x",ROUND(IF('Datos de Indicador'!AK49&gt;J$302,0,IF('Datos de Indicador'!AK49&lt;$J$301,10,(J$302-'Datos de Indicador'!AK49)/(J$302-J$301)*10)),1))</f>
        <v>4.5999999999999996</v>
      </c>
      <c r="K46" s="204">
        <f>IF('Datos de Indicador'!AL49="No dato","x",ROUND(IF('Datos de Indicador'!AL49&gt;K$302,0,IF('Datos de Indicador'!AL49&lt;$K$301,10,(K$302-'Datos de Indicador'!AL49)/(K$302-K$301)*10)),1))</f>
        <v>9.1999999999999993</v>
      </c>
      <c r="L46" s="204">
        <f>IF('Datos de Indicador'!AM49="No dato","x",ROUND(IF('Datos de Indicador'!AM49&gt;L$302,0,IF('Datos de Indicador'!AM49&lt;$L$301,10,(L$302-'Datos de Indicador'!AM49)/(L$302-L$301)*10)),1))</f>
        <v>2.9</v>
      </c>
      <c r="M46" s="206">
        <f t="shared" si="2"/>
        <v>5.6</v>
      </c>
      <c r="N46" s="203">
        <f>IF('Datos de Indicador'!AN49="No dato","x",ROUND(IF('Datos de Indicador'!AN49&gt;N$302,0,IF('Datos de Indicador'!AN49&lt;$N$301,10,(N$302-'Datos de Indicador'!AN49)/(N$302-N$301)*10)),1))</f>
        <v>7.7</v>
      </c>
      <c r="O46" s="204">
        <f>IF('Datos de Indicador'!AO49="No dato","x",ROUND(IF('Datos de Indicador'!AO49&gt;O$302,0,IF('Datos de Indicador'!AO49&lt;$O$301,10,(O$302-'Datos de Indicador'!AO49)/(O$302-O$301)*10)),1))</f>
        <v>9.3000000000000007</v>
      </c>
      <c r="P46" s="204">
        <f>IF('Datos de Indicador'!AP49="No dato","x",ROUND(IF('Datos de Indicador'!AP49&gt;P$302,0,IF('Datos de Indicador'!AP49&lt;$P$301,10,(P$302-'Datos de Indicador'!AP49)/(P$302-P$301)*10)),1))</f>
        <v>4.4000000000000004</v>
      </c>
      <c r="Q46" s="210">
        <f>IF('Datos de Indicador'!AQ49="No dato","x",ROUND(IF('Datos de Indicador'!AQ49&gt;Q$302,0,IF('Datos de Indicador'!AQ49&lt;$O$301,10,(Q$302-'Datos de Indicador'!AQ49)/(Q$302-Q$301)*10)),1))</f>
        <v>7.5</v>
      </c>
      <c r="R46" s="297">
        <f t="shared" si="5"/>
        <v>7.2</v>
      </c>
      <c r="S46" s="208">
        <f>IF('Datos de Indicador'!AR49="No data","x",ROUND(IF('Datos de Indicador'!AR49&gt;S$302,0,IF('Datos de Indicador'!AR49&lt;S$301,10,(S$302-'Datos de Indicador'!AR49)/(S$302-S$301)*10)),1))</f>
        <v>4.3</v>
      </c>
      <c r="T46" s="208">
        <f>IF('Datos de Indicador'!AS49="No data","x",ROUND(IF('Datos de Indicador'!AS49&gt;T$302,0,IF('Datos de Indicador'!AS49&lt;T$301,10,(T$302-'Datos de Indicador'!AS49)/(T$302-T$301)*10)),1))</f>
        <v>7.3</v>
      </c>
      <c r="U46" s="208">
        <f>IF('Datos de Indicador'!AT49="No data","x",ROUND(IF('Datos de Indicador'!AT49&gt;U$302,0,IF('Datos de Indicador'!AT49&lt;U$301,10,(U$302-'Datos de Indicador'!AT49)/(U$302-U$301)*10)),1))</f>
        <v>8.8000000000000007</v>
      </c>
      <c r="V46" s="208">
        <f>IF('Datos de Indicador'!AU49="No data","x",ROUND(IF('Datos de Indicador'!AU49&gt;V$302,0,IF('Datos de Indicador'!AU49&lt;V$301,10,(V$302-'Datos de Indicador'!AU49)/(V$302-V$301)*10)),1))</f>
        <v>10</v>
      </c>
      <c r="W46" s="209">
        <f t="shared" si="6"/>
        <v>8.1999999999999993</v>
      </c>
      <c r="X46" s="210">
        <f>IF('Datos de Indicador'!AV49="No dato","x",ROUND(IF('Datos de Indicador'!AV49&gt;X$302,0,IF('Datos de Indicador'!AV49&lt;$X$301,10,(X$302-'Datos de Indicador'!AV49)/(X$302-X$301)*10)),1))</f>
        <v>5</v>
      </c>
      <c r="Y46" s="206">
        <f t="shared" si="3"/>
        <v>6.6</v>
      </c>
      <c r="Z46" s="206">
        <f>'Datos de Indicador'!AW49</f>
        <v>10</v>
      </c>
      <c r="AA46" s="211">
        <f t="shared" si="7"/>
        <v>7.4</v>
      </c>
      <c r="AB46" s="15"/>
      <c r="AC46" s="222"/>
      <c r="AE46" s="222"/>
    </row>
    <row r="47" spans="1:31">
      <c r="A47" s="48" t="s">
        <v>185</v>
      </c>
      <c r="B47" s="46" t="s">
        <v>167</v>
      </c>
      <c r="C47" s="160">
        <v>406</v>
      </c>
      <c r="D47" s="203">
        <f>IF('Datos de Indicador'!AH50="No dato","x",ROUND(IF('Datos de Indicador'!AH50&gt;D$302,10,IF('Datos de Indicador'!AH50&lt;$D$301,0,10-(D$302-'Datos de Indicador'!AH50)/(D$302-D$301)*10)),1))</f>
        <v>5</v>
      </c>
      <c r="E47" s="204">
        <f>IF('Datos de Indicador'!AI50="No dato","x",ROUND(IF('Datos de Indicador'!AI50&gt;E$302,0,IF('Datos de Indicador'!AI50&lt;$E$301,10,(E$302-'Datos de Indicador'!AI50)/(E$302-E$301)*10)),1))</f>
        <v>0</v>
      </c>
      <c r="F47" s="205">
        <f t="shared" si="4"/>
        <v>3.3</v>
      </c>
      <c r="G47" s="204">
        <f>IF('Datos de Indicador'!AJ50="No dato","x",ROUND(IF('Datos de Indicador'!AJ50&gt;G$302,0,IF('Datos de Indicador'!AJ50&lt;$G$301,10,(G$302-'Datos de Indicador'!AJ50)/(G$302-G$301)*10)),1))</f>
        <v>4</v>
      </c>
      <c r="H47" s="206">
        <f t="shared" si="0"/>
        <v>4</v>
      </c>
      <c r="I47" s="207">
        <f t="shared" si="1"/>
        <v>3.7</v>
      </c>
      <c r="J47" s="204">
        <f>IF('Datos de Indicador'!AK50="No dato","x",ROUND(IF('Datos de Indicador'!AK50&gt;J$302,0,IF('Datos de Indicador'!AK50&lt;$J$301,10,(J$302-'Datos de Indicador'!AK50)/(J$302-J$301)*10)),1))</f>
        <v>2.4</v>
      </c>
      <c r="K47" s="204">
        <f>IF('Datos de Indicador'!AL50="No dato","x",ROUND(IF('Datos de Indicador'!AL50&gt;K$302,0,IF('Datos de Indicador'!AL50&lt;$K$301,10,(K$302-'Datos de Indicador'!AL50)/(K$302-K$301)*10)),1))</f>
        <v>8.9</v>
      </c>
      <c r="L47" s="204">
        <f>IF('Datos de Indicador'!AM50="No dato","x",ROUND(IF('Datos de Indicador'!AM50&gt;L$302,0,IF('Datos de Indicador'!AM50&lt;$L$301,10,(L$302-'Datos de Indicador'!AM50)/(L$302-L$301)*10)),1))</f>
        <v>4.9000000000000004</v>
      </c>
      <c r="M47" s="206">
        <f t="shared" si="2"/>
        <v>5.4</v>
      </c>
      <c r="N47" s="203">
        <f>IF('Datos de Indicador'!AN50="No dato","x",ROUND(IF('Datos de Indicador'!AN50&gt;N$302,0,IF('Datos de Indicador'!AN50&lt;$N$301,10,(N$302-'Datos de Indicador'!AN50)/(N$302-N$301)*10)),1))</f>
        <v>4.3</v>
      </c>
      <c r="O47" s="204">
        <f>IF('Datos de Indicador'!AO50="No dato","x",ROUND(IF('Datos de Indicador'!AO50&gt;O$302,0,IF('Datos de Indicador'!AO50&lt;$O$301,10,(O$302-'Datos de Indicador'!AO50)/(O$302-O$301)*10)),1))</f>
        <v>10</v>
      </c>
      <c r="P47" s="204">
        <f>IF('Datos de Indicador'!AP50="No dato","x",ROUND(IF('Datos de Indicador'!AP50&gt;P$302,0,IF('Datos de Indicador'!AP50&lt;$P$301,10,(P$302-'Datos de Indicador'!AP50)/(P$302-P$301)*10)),1))</f>
        <v>8.4</v>
      </c>
      <c r="Q47" s="210">
        <f>IF('Datos de Indicador'!AQ50="No dato","x",ROUND(IF('Datos de Indicador'!AQ50&gt;Q$302,0,IF('Datos de Indicador'!AQ50&lt;$O$301,10,(Q$302-'Datos de Indicador'!AQ50)/(Q$302-Q$301)*10)),1))</f>
        <v>10.5</v>
      </c>
      <c r="R47" s="297">
        <f t="shared" si="5"/>
        <v>8.3000000000000007</v>
      </c>
      <c r="S47" s="208">
        <f>IF('Datos de Indicador'!AR50="No data","x",ROUND(IF('Datos de Indicador'!AR50&gt;S$302,0,IF('Datos de Indicador'!AR50&lt;S$301,10,(S$302-'Datos de Indicador'!AR50)/(S$302-S$301)*10)),1))</f>
        <v>0.3</v>
      </c>
      <c r="T47" s="208">
        <f>IF('Datos de Indicador'!AS50="No data","x",ROUND(IF('Datos de Indicador'!AS50&gt;T$302,0,IF('Datos de Indicador'!AS50&lt;T$301,10,(T$302-'Datos de Indicador'!AS50)/(T$302-T$301)*10)),1))</f>
        <v>0</v>
      </c>
      <c r="U47" s="208">
        <f>IF('Datos de Indicador'!AT50="No data","x",ROUND(IF('Datos de Indicador'!AT50&gt;U$302,0,IF('Datos de Indicador'!AT50&lt;U$301,10,(U$302-'Datos de Indicador'!AT50)/(U$302-U$301)*10)),1))</f>
        <v>6.4</v>
      </c>
      <c r="V47" s="208">
        <f>IF('Datos de Indicador'!AU50="No data","x",ROUND(IF('Datos de Indicador'!AU50&gt;V$302,0,IF('Datos de Indicador'!AU50&lt;V$301,10,(V$302-'Datos de Indicador'!AU50)/(V$302-V$301)*10)),1))</f>
        <v>10</v>
      </c>
      <c r="W47" s="209">
        <f t="shared" si="6"/>
        <v>5.5</v>
      </c>
      <c r="X47" s="210">
        <f>IF('Datos de Indicador'!AV50="No dato","x",ROUND(IF('Datos de Indicador'!AV50&gt;X$302,0,IF('Datos de Indicador'!AV50&lt;$X$301,10,(X$302-'Datos de Indicador'!AV50)/(X$302-X$301)*10)),1))</f>
        <v>6.2</v>
      </c>
      <c r="Y47" s="206">
        <f t="shared" si="3"/>
        <v>5.9</v>
      </c>
      <c r="Z47" s="206">
        <f>'Datos de Indicador'!AW50</f>
        <v>10</v>
      </c>
      <c r="AA47" s="211">
        <f t="shared" si="7"/>
        <v>7.4</v>
      </c>
      <c r="AB47" s="15"/>
      <c r="AC47" s="222"/>
      <c r="AE47" s="222"/>
    </row>
    <row r="48" spans="1:31">
      <c r="A48" s="48" t="s">
        <v>185</v>
      </c>
      <c r="B48" s="46" t="s">
        <v>168</v>
      </c>
      <c r="C48" s="160">
        <v>407</v>
      </c>
      <c r="D48" s="203">
        <f>IF('Datos de Indicador'!AH51="No dato","x",ROUND(IF('Datos de Indicador'!AH51&gt;D$302,10,IF('Datos de Indicador'!AH51&lt;$D$301,0,10-(D$302-'Datos de Indicador'!AH51)/(D$302-D$301)*10)),1))</f>
        <v>10</v>
      </c>
      <c r="E48" s="204">
        <f>IF('Datos de Indicador'!AI51="No dato","x",ROUND(IF('Datos de Indicador'!AI51&gt;E$302,0,IF('Datos de Indicador'!AI51&lt;$E$301,10,(E$302-'Datos de Indicador'!AI51)/(E$302-E$301)*10)),1))</f>
        <v>0</v>
      </c>
      <c r="F48" s="205">
        <f t="shared" si="4"/>
        <v>6.7</v>
      </c>
      <c r="G48" s="204">
        <f>IF('Datos de Indicador'!AJ51="No dato","x",ROUND(IF('Datos de Indicador'!AJ51&gt;G$302,0,IF('Datos de Indicador'!AJ51&lt;$G$301,10,(G$302-'Datos de Indicador'!AJ51)/(G$302-G$301)*10)),1))</f>
        <v>7.4</v>
      </c>
      <c r="H48" s="206">
        <f t="shared" si="0"/>
        <v>7.4</v>
      </c>
      <c r="I48" s="207">
        <f t="shared" si="1"/>
        <v>7.1</v>
      </c>
      <c r="J48" s="204">
        <f>IF('Datos de Indicador'!AK51="No dato","x",ROUND(IF('Datos de Indicador'!AK51&gt;J$302,0,IF('Datos de Indicador'!AK51&lt;$J$301,10,(J$302-'Datos de Indicador'!AK51)/(J$302-J$301)*10)),1))</f>
        <v>2.5</v>
      </c>
      <c r="K48" s="204">
        <f>IF('Datos de Indicador'!AL51="No dato","x",ROUND(IF('Datos de Indicador'!AL51&gt;K$302,0,IF('Datos de Indicador'!AL51&lt;$K$301,10,(K$302-'Datos de Indicador'!AL51)/(K$302-K$301)*10)),1))</f>
        <v>9.8000000000000007</v>
      </c>
      <c r="L48" s="204">
        <f>IF('Datos de Indicador'!AM51="No dato","x",ROUND(IF('Datos de Indicador'!AM51&gt;L$302,0,IF('Datos de Indicador'!AM51&lt;$L$301,10,(L$302-'Datos de Indicador'!AM51)/(L$302-L$301)*10)),1))</f>
        <v>6.8</v>
      </c>
      <c r="M48" s="206">
        <f t="shared" si="2"/>
        <v>6.4</v>
      </c>
      <c r="N48" s="203">
        <f>IF('Datos de Indicador'!AN51="No dato","x",ROUND(IF('Datos de Indicador'!AN51&gt;N$302,0,IF('Datos de Indicador'!AN51&lt;$N$301,10,(N$302-'Datos de Indicador'!AN51)/(N$302-N$301)*10)),1))</f>
        <v>7.3</v>
      </c>
      <c r="O48" s="204">
        <f>IF('Datos de Indicador'!AO51="No dato","x",ROUND(IF('Datos de Indicador'!AO51&gt;O$302,0,IF('Datos de Indicador'!AO51&lt;$O$301,10,(O$302-'Datos de Indicador'!AO51)/(O$302-O$301)*10)),1))</f>
        <v>9.9</v>
      </c>
      <c r="P48" s="204">
        <f>IF('Datos de Indicador'!AP51="No dato","x",ROUND(IF('Datos de Indicador'!AP51&gt;P$302,0,IF('Datos de Indicador'!AP51&lt;$P$301,10,(P$302-'Datos de Indicador'!AP51)/(P$302-P$301)*10)),1))</f>
        <v>4.4000000000000004</v>
      </c>
      <c r="Q48" s="210">
        <f>IF('Datos de Indicador'!AQ51="No dato","x",ROUND(IF('Datos de Indicador'!AQ51&gt;Q$302,0,IF('Datos de Indicador'!AQ51&lt;$O$301,10,(Q$302-'Datos de Indicador'!AQ51)/(Q$302-Q$301)*10)),1))</f>
        <v>8</v>
      </c>
      <c r="R48" s="297">
        <f t="shared" si="5"/>
        <v>7.4</v>
      </c>
      <c r="S48" s="208">
        <f>IF('Datos de Indicador'!AR51="No data","x",ROUND(IF('Datos de Indicador'!AR51&gt;S$302,0,IF('Datos de Indicador'!AR51&lt;S$301,10,(S$302-'Datos de Indicador'!AR51)/(S$302-S$301)*10)),1))</f>
        <v>0</v>
      </c>
      <c r="T48" s="208">
        <f>IF('Datos de Indicador'!AS51="No data","x",ROUND(IF('Datos de Indicador'!AS51&gt;T$302,0,IF('Datos de Indicador'!AS51&lt;T$301,10,(T$302-'Datos de Indicador'!AS51)/(T$302-T$301)*10)),1))</f>
        <v>3.3</v>
      </c>
      <c r="U48" s="208">
        <f>IF('Datos de Indicador'!AT51="No data","x",ROUND(IF('Datos de Indicador'!AT51&gt;U$302,0,IF('Datos de Indicador'!AT51&lt;U$301,10,(U$302-'Datos de Indicador'!AT51)/(U$302-U$301)*10)),1))</f>
        <v>8.4</v>
      </c>
      <c r="V48" s="208">
        <f>IF('Datos de Indicador'!AU51="No data","x",ROUND(IF('Datos de Indicador'!AU51&gt;V$302,0,IF('Datos de Indicador'!AU51&lt;V$301,10,(V$302-'Datos de Indicador'!AU51)/(V$302-V$301)*10)),1))</f>
        <v>10</v>
      </c>
      <c r="W48" s="209">
        <f t="shared" si="6"/>
        <v>6.7</v>
      </c>
      <c r="X48" s="210">
        <f>IF('Datos de Indicador'!AV51="No dato","x",ROUND(IF('Datos de Indicador'!AV51&gt;X$302,0,IF('Datos de Indicador'!AV51&lt;$X$301,10,(X$302-'Datos de Indicador'!AV51)/(X$302-X$301)*10)),1))</f>
        <v>6.8</v>
      </c>
      <c r="Y48" s="206">
        <f t="shared" si="3"/>
        <v>6.8</v>
      </c>
      <c r="Z48" s="206">
        <f>'Datos de Indicador'!AW51</f>
        <v>10</v>
      </c>
      <c r="AA48" s="211">
        <f t="shared" si="7"/>
        <v>7.7</v>
      </c>
      <c r="AB48" s="15"/>
      <c r="AC48" s="222"/>
      <c r="AE48" s="222"/>
    </row>
    <row r="49" spans="1:31">
      <c r="A49" s="48" t="s">
        <v>185</v>
      </c>
      <c r="B49" s="46" t="s">
        <v>169</v>
      </c>
      <c r="C49" s="160">
        <v>408</v>
      </c>
      <c r="D49" s="203">
        <f>IF('Datos de Indicador'!AH52="No dato","x",ROUND(IF('Datos de Indicador'!AH52&gt;D$302,10,IF('Datos de Indicador'!AH52&lt;$D$301,0,10-(D$302-'Datos de Indicador'!AH52)/(D$302-D$301)*10)),1))</f>
        <v>5</v>
      </c>
      <c r="E49" s="204">
        <f>IF('Datos de Indicador'!AI52="No dato","x",ROUND(IF('Datos de Indicador'!AI52&gt;E$302,0,IF('Datos de Indicador'!AI52&lt;$E$301,10,(E$302-'Datos de Indicador'!AI52)/(E$302-E$301)*10)),1))</f>
        <v>0</v>
      </c>
      <c r="F49" s="205">
        <f t="shared" si="4"/>
        <v>3.3</v>
      </c>
      <c r="G49" s="204">
        <f>IF('Datos de Indicador'!AJ52="No dato","x",ROUND(IF('Datos de Indicador'!AJ52&gt;G$302,0,IF('Datos de Indicador'!AJ52&lt;$G$301,10,(G$302-'Datos de Indicador'!AJ52)/(G$302-G$301)*10)),1))</f>
        <v>5</v>
      </c>
      <c r="H49" s="206">
        <f t="shared" si="0"/>
        <v>5</v>
      </c>
      <c r="I49" s="207">
        <f t="shared" si="1"/>
        <v>4.2</v>
      </c>
      <c r="J49" s="204">
        <f>IF('Datos de Indicador'!AK52="No dato","x",ROUND(IF('Datos de Indicador'!AK52&gt;J$302,0,IF('Datos de Indicador'!AK52&lt;$J$301,10,(J$302-'Datos de Indicador'!AK52)/(J$302-J$301)*10)),1))</f>
        <v>2.7</v>
      </c>
      <c r="K49" s="204">
        <f>IF('Datos de Indicador'!AL52="No dato","x",ROUND(IF('Datos de Indicador'!AL52&gt;K$302,0,IF('Datos de Indicador'!AL52&lt;$K$301,10,(K$302-'Datos de Indicador'!AL52)/(K$302-K$301)*10)),1))</f>
        <v>9.3000000000000007</v>
      </c>
      <c r="L49" s="204">
        <f>IF('Datos de Indicador'!AM52="No dato","x",ROUND(IF('Datos de Indicador'!AM52&gt;L$302,0,IF('Datos de Indicador'!AM52&lt;$L$301,10,(L$302-'Datos de Indicador'!AM52)/(L$302-L$301)*10)),1))</f>
        <v>3</v>
      </c>
      <c r="M49" s="206">
        <f t="shared" si="2"/>
        <v>5</v>
      </c>
      <c r="N49" s="203">
        <f>IF('Datos de Indicador'!AN52="No dato","x",ROUND(IF('Datos de Indicador'!AN52&gt;N$302,0,IF('Datos de Indicador'!AN52&lt;$N$301,10,(N$302-'Datos de Indicador'!AN52)/(N$302-N$301)*10)),1))</f>
        <v>0.8</v>
      </c>
      <c r="O49" s="204">
        <f>IF('Datos de Indicador'!AO52="No dato","x",ROUND(IF('Datos de Indicador'!AO52&gt;O$302,0,IF('Datos de Indicador'!AO52&lt;$O$301,10,(O$302-'Datos de Indicador'!AO52)/(O$302-O$301)*10)),1))</f>
        <v>8.6</v>
      </c>
      <c r="P49" s="204">
        <f>IF('Datos de Indicador'!AP52="No dato","x",ROUND(IF('Datos de Indicador'!AP52&gt;P$302,0,IF('Datos de Indicador'!AP52&lt;$P$301,10,(P$302-'Datos de Indicador'!AP52)/(P$302-P$301)*10)),1))</f>
        <v>4.4000000000000004</v>
      </c>
      <c r="Q49" s="210">
        <f>IF('Datos de Indicador'!AQ52="No dato","x",ROUND(IF('Datos de Indicador'!AQ52&gt;Q$302,0,IF('Datos de Indicador'!AQ52&lt;$O$301,10,(Q$302-'Datos de Indicador'!AQ52)/(Q$302-Q$301)*10)),1))</f>
        <v>7.1</v>
      </c>
      <c r="R49" s="297">
        <f t="shared" si="5"/>
        <v>5.2</v>
      </c>
      <c r="S49" s="208">
        <f>IF('Datos de Indicador'!AR52="No data","x",ROUND(IF('Datos de Indicador'!AR52&gt;S$302,0,IF('Datos de Indicador'!AR52&lt;S$301,10,(S$302-'Datos de Indicador'!AR52)/(S$302-S$301)*10)),1))</f>
        <v>7.6</v>
      </c>
      <c r="T49" s="208">
        <f>IF('Datos de Indicador'!AS52="No data","x",ROUND(IF('Datos de Indicador'!AS52&gt;T$302,0,IF('Datos de Indicador'!AS52&lt;T$301,10,(T$302-'Datos de Indicador'!AS52)/(T$302-T$301)*10)),1))</f>
        <v>7.3</v>
      </c>
      <c r="U49" s="208">
        <f>IF('Datos de Indicador'!AT52="No data","x",ROUND(IF('Datos de Indicador'!AT52&gt;U$302,0,IF('Datos de Indicador'!AT52&lt;U$301,10,(U$302-'Datos de Indicador'!AT52)/(U$302-U$301)*10)),1))</f>
        <v>2.4</v>
      </c>
      <c r="V49" s="208">
        <f>IF('Datos de Indicador'!AU52="No data","x",ROUND(IF('Datos de Indicador'!AU52&gt;V$302,0,IF('Datos de Indicador'!AU52&lt;V$301,10,(V$302-'Datos de Indicador'!AU52)/(V$302-V$301)*10)),1))</f>
        <v>10</v>
      </c>
      <c r="W49" s="209">
        <f t="shared" si="6"/>
        <v>6.6</v>
      </c>
      <c r="X49" s="210">
        <f>IF('Datos de Indicador'!AV52="No dato","x",ROUND(IF('Datos de Indicador'!AV52&gt;X$302,0,IF('Datos de Indicador'!AV52&lt;$X$301,10,(X$302-'Datos de Indicador'!AV52)/(X$302-X$301)*10)),1))</f>
        <v>4.5999999999999996</v>
      </c>
      <c r="Y49" s="206">
        <f t="shared" si="3"/>
        <v>5.6</v>
      </c>
      <c r="Z49" s="206">
        <f>'Datos de Indicador'!AW52</f>
        <v>10</v>
      </c>
      <c r="AA49" s="211">
        <f t="shared" si="7"/>
        <v>6.5</v>
      </c>
      <c r="AB49" s="15"/>
      <c r="AC49" s="222"/>
      <c r="AE49" s="222"/>
    </row>
    <row r="50" spans="1:31">
      <c r="A50" s="48" t="s">
        <v>185</v>
      </c>
      <c r="B50" s="46" t="s">
        <v>170</v>
      </c>
      <c r="C50" s="160">
        <v>409</v>
      </c>
      <c r="D50" s="203">
        <f>IF('Datos de Indicador'!AH53="No dato","x",ROUND(IF('Datos de Indicador'!AH53&gt;D$302,10,IF('Datos de Indicador'!AH53&lt;$D$301,0,10-(D$302-'Datos de Indicador'!AH53)/(D$302-D$301)*10)),1))</f>
        <v>10</v>
      </c>
      <c r="E50" s="204">
        <f>IF('Datos de Indicador'!AI53="No dato","x",ROUND(IF('Datos de Indicador'!AI53&gt;E$302,0,IF('Datos de Indicador'!AI53&lt;$E$301,10,(E$302-'Datos de Indicador'!AI53)/(E$302-E$301)*10)),1))</f>
        <v>0</v>
      </c>
      <c r="F50" s="205">
        <f t="shared" si="4"/>
        <v>6.7</v>
      </c>
      <c r="G50" s="204">
        <f>IF('Datos de Indicador'!AJ53="No dato","x",ROUND(IF('Datos de Indicador'!AJ53&gt;G$302,0,IF('Datos de Indicador'!AJ53&lt;$G$301,10,(G$302-'Datos de Indicador'!AJ53)/(G$302-G$301)*10)),1))</f>
        <v>4.3</v>
      </c>
      <c r="H50" s="206">
        <f t="shared" si="0"/>
        <v>4.3</v>
      </c>
      <c r="I50" s="207">
        <f t="shared" si="1"/>
        <v>5.6</v>
      </c>
      <c r="J50" s="204">
        <f>IF('Datos de Indicador'!AK53="No dato","x",ROUND(IF('Datos de Indicador'!AK53&gt;J$302,0,IF('Datos de Indicador'!AK53&lt;$J$301,10,(J$302-'Datos de Indicador'!AK53)/(J$302-J$301)*10)),1))</f>
        <v>7.6</v>
      </c>
      <c r="K50" s="204">
        <f>IF('Datos de Indicador'!AL53="No dato","x",ROUND(IF('Datos de Indicador'!AL53&gt;K$302,0,IF('Datos de Indicador'!AL53&lt;$K$301,10,(K$302-'Datos de Indicador'!AL53)/(K$302-K$301)*10)),1))</f>
        <v>9</v>
      </c>
      <c r="L50" s="204">
        <f>IF('Datos de Indicador'!AM53="No dato","x",ROUND(IF('Datos de Indicador'!AM53&gt;L$302,0,IF('Datos de Indicador'!AM53&lt;$L$301,10,(L$302-'Datos de Indicador'!AM53)/(L$302-L$301)*10)),1))</f>
        <v>5.9</v>
      </c>
      <c r="M50" s="206">
        <f t="shared" si="2"/>
        <v>7.5</v>
      </c>
      <c r="N50" s="203">
        <f>IF('Datos de Indicador'!AN53="No dato","x",ROUND(IF('Datos de Indicador'!AN53&gt;N$302,0,IF('Datos de Indicador'!AN53&lt;$N$301,10,(N$302-'Datos de Indicador'!AN53)/(N$302-N$301)*10)),1))</f>
        <v>7.2</v>
      </c>
      <c r="O50" s="204">
        <f>IF('Datos de Indicador'!AO53="No dato","x",ROUND(IF('Datos de Indicador'!AO53&gt;O$302,0,IF('Datos de Indicador'!AO53&lt;$O$301,10,(O$302-'Datos de Indicador'!AO53)/(O$302-O$301)*10)),1))</f>
        <v>10</v>
      </c>
      <c r="P50" s="204">
        <f>IF('Datos de Indicador'!AP53="No dato","x",ROUND(IF('Datos de Indicador'!AP53&gt;P$302,0,IF('Datos de Indicador'!AP53&lt;$P$301,10,(P$302-'Datos de Indicador'!AP53)/(P$302-P$301)*10)),1))</f>
        <v>10</v>
      </c>
      <c r="Q50" s="210">
        <f>IF('Datos de Indicador'!AQ53="No dato","x",ROUND(IF('Datos de Indicador'!AQ53&gt;Q$302,0,IF('Datos de Indicador'!AQ53&lt;$O$301,10,(Q$302-'Datos de Indicador'!AQ53)/(Q$302-Q$301)*10)),1))</f>
        <v>10</v>
      </c>
      <c r="R50" s="297">
        <f t="shared" si="5"/>
        <v>9.3000000000000007</v>
      </c>
      <c r="S50" s="208">
        <f>IF('Datos de Indicador'!AR53="No data","x",ROUND(IF('Datos de Indicador'!AR53&gt;S$302,0,IF('Datos de Indicador'!AR53&lt;S$301,10,(S$302-'Datos de Indicador'!AR53)/(S$302-S$301)*10)),1))</f>
        <v>0</v>
      </c>
      <c r="T50" s="208">
        <f>IF('Datos de Indicador'!AS53="No data","x",ROUND(IF('Datos de Indicador'!AS53&gt;T$302,0,IF('Datos de Indicador'!AS53&lt;T$301,10,(T$302-'Datos de Indicador'!AS53)/(T$302-T$301)*10)),1))</f>
        <v>2.5</v>
      </c>
      <c r="U50" s="208">
        <f>IF('Datos de Indicador'!AT53="No data","x",ROUND(IF('Datos de Indicador'!AT53&gt;U$302,0,IF('Datos de Indicador'!AT53&lt;U$301,10,(U$302-'Datos de Indicador'!AT53)/(U$302-U$301)*10)),1))</f>
        <v>8.5</v>
      </c>
      <c r="V50" s="208">
        <f>IF('Datos de Indicador'!AU53="No data","x",ROUND(IF('Datos de Indicador'!AU53&gt;V$302,0,IF('Datos de Indicador'!AU53&lt;V$301,10,(V$302-'Datos de Indicador'!AU53)/(V$302-V$301)*10)),1))</f>
        <v>10</v>
      </c>
      <c r="W50" s="209">
        <f t="shared" si="6"/>
        <v>6.6</v>
      </c>
      <c r="X50" s="210">
        <f>IF('Datos de Indicador'!AV53="No dato","x",ROUND(IF('Datos de Indicador'!AV53&gt;X$302,0,IF('Datos de Indicador'!AV53&lt;$X$301,10,(X$302-'Datos de Indicador'!AV53)/(X$302-X$301)*10)),1))</f>
        <v>6.8</v>
      </c>
      <c r="Y50" s="206">
        <f t="shared" si="3"/>
        <v>6.7</v>
      </c>
      <c r="Z50" s="206">
        <f>'Datos de Indicador'!AW53</f>
        <v>10</v>
      </c>
      <c r="AA50" s="211">
        <f t="shared" si="7"/>
        <v>8.4</v>
      </c>
      <c r="AB50" s="15"/>
      <c r="AC50" s="222"/>
      <c r="AE50" s="222"/>
    </row>
    <row r="51" spans="1:31">
      <c r="A51" s="48" t="s">
        <v>185</v>
      </c>
      <c r="B51" s="46" t="s">
        <v>171</v>
      </c>
      <c r="C51" s="160">
        <v>410</v>
      </c>
      <c r="D51" s="203">
        <f>IF('Datos de Indicador'!AH54="No dato","x",ROUND(IF('Datos de Indicador'!AH54&gt;D$302,10,IF('Datos de Indicador'!AH54&lt;$D$301,0,10-(D$302-'Datos de Indicador'!AH54)/(D$302-D$301)*10)),1))</f>
        <v>10</v>
      </c>
      <c r="E51" s="204">
        <f>IF('Datos de Indicador'!AI54="No dato","x",ROUND(IF('Datos de Indicador'!AI54&gt;E$302,0,IF('Datos de Indicador'!AI54&lt;$E$301,10,(E$302-'Datos de Indicador'!AI54)/(E$302-E$301)*10)),1))</f>
        <v>0</v>
      </c>
      <c r="F51" s="205">
        <f t="shared" si="4"/>
        <v>6.7</v>
      </c>
      <c r="G51" s="204">
        <f>IF('Datos de Indicador'!AJ54="No dato","x",ROUND(IF('Datos de Indicador'!AJ54&gt;G$302,0,IF('Datos de Indicador'!AJ54&lt;$G$301,10,(G$302-'Datos de Indicador'!AJ54)/(G$302-G$301)*10)),1))</f>
        <v>5.4</v>
      </c>
      <c r="H51" s="206">
        <f t="shared" si="0"/>
        <v>5.4</v>
      </c>
      <c r="I51" s="207">
        <f t="shared" si="1"/>
        <v>6.1</v>
      </c>
      <c r="J51" s="204">
        <f>IF('Datos de Indicador'!AK54="No dato","x",ROUND(IF('Datos de Indicador'!AK54&gt;J$302,0,IF('Datos de Indicador'!AK54&lt;$J$301,10,(J$302-'Datos de Indicador'!AK54)/(J$302-J$301)*10)),1))</f>
        <v>8.3000000000000007</v>
      </c>
      <c r="K51" s="204">
        <f>IF('Datos de Indicador'!AL54="No dato","x",ROUND(IF('Datos de Indicador'!AL54&gt;K$302,0,IF('Datos de Indicador'!AL54&lt;$K$301,10,(K$302-'Datos de Indicador'!AL54)/(K$302-K$301)*10)),1))</f>
        <v>9.5</v>
      </c>
      <c r="L51" s="204">
        <f>IF('Datos de Indicador'!AM54="No dato","x",ROUND(IF('Datos de Indicador'!AM54&gt;L$302,0,IF('Datos de Indicador'!AM54&lt;$L$301,10,(L$302-'Datos de Indicador'!AM54)/(L$302-L$301)*10)),1))</f>
        <v>6.6</v>
      </c>
      <c r="M51" s="206">
        <f t="shared" si="2"/>
        <v>8.1</v>
      </c>
      <c r="N51" s="203">
        <f>IF('Datos de Indicador'!AN54="No dato","x",ROUND(IF('Datos de Indicador'!AN54&gt;N$302,0,IF('Datos de Indicador'!AN54&lt;$N$301,10,(N$302-'Datos de Indicador'!AN54)/(N$302-N$301)*10)),1))</f>
        <v>8.5</v>
      </c>
      <c r="O51" s="204">
        <f>IF('Datos de Indicador'!AO54="No dato","x",ROUND(IF('Datos de Indicador'!AO54&gt;O$302,0,IF('Datos de Indicador'!AO54&lt;$O$301,10,(O$302-'Datos de Indicador'!AO54)/(O$302-O$301)*10)),1))</f>
        <v>7</v>
      </c>
      <c r="P51" s="204">
        <f>IF('Datos de Indicador'!AP54="No dato","x",ROUND(IF('Datos de Indicador'!AP54&gt;P$302,0,IF('Datos de Indicador'!AP54&lt;$P$301,10,(P$302-'Datos de Indicador'!AP54)/(P$302-P$301)*10)),1))</f>
        <v>10</v>
      </c>
      <c r="Q51" s="210">
        <f>IF('Datos de Indicador'!AQ54="No dato","x",ROUND(IF('Datos de Indicador'!AQ54&gt;Q$302,0,IF('Datos de Indicador'!AQ54&lt;$O$301,10,(Q$302-'Datos de Indicador'!AQ54)/(Q$302-Q$301)*10)),1))</f>
        <v>10.9</v>
      </c>
      <c r="R51" s="297">
        <f t="shared" si="5"/>
        <v>9.1</v>
      </c>
      <c r="S51" s="208">
        <f>IF('Datos de Indicador'!AR54="No data","x",ROUND(IF('Datos de Indicador'!AR54&gt;S$302,0,IF('Datos de Indicador'!AR54&lt;S$301,10,(S$302-'Datos de Indicador'!AR54)/(S$302-S$301)*10)),1))</f>
        <v>0</v>
      </c>
      <c r="T51" s="208">
        <f>IF('Datos de Indicador'!AS54="No data","x",ROUND(IF('Datos de Indicador'!AS54&gt;T$302,0,IF('Datos de Indicador'!AS54&lt;T$301,10,(T$302-'Datos de Indicador'!AS54)/(T$302-T$301)*10)),1))</f>
        <v>2.8</v>
      </c>
      <c r="U51" s="208">
        <f>IF('Datos de Indicador'!AT54="No data","x",ROUND(IF('Datos de Indicador'!AT54&gt;U$302,0,IF('Datos de Indicador'!AT54&lt;U$301,10,(U$302-'Datos de Indicador'!AT54)/(U$302-U$301)*10)),1))</f>
        <v>8.1999999999999993</v>
      </c>
      <c r="V51" s="208">
        <f>IF('Datos de Indicador'!AU54="No data","x",ROUND(IF('Datos de Indicador'!AU54&gt;V$302,0,IF('Datos de Indicador'!AU54&lt;V$301,10,(V$302-'Datos de Indicador'!AU54)/(V$302-V$301)*10)),1))</f>
        <v>10</v>
      </c>
      <c r="W51" s="209">
        <f t="shared" si="6"/>
        <v>6.5</v>
      </c>
      <c r="X51" s="210">
        <f>IF('Datos de Indicador'!AV54="No dato","x",ROUND(IF('Datos de Indicador'!AV54&gt;X$302,0,IF('Datos de Indicador'!AV54&lt;$X$301,10,(X$302-'Datos de Indicador'!AV54)/(X$302-X$301)*10)),1))</f>
        <v>6.9</v>
      </c>
      <c r="Y51" s="206">
        <f t="shared" si="3"/>
        <v>6.7</v>
      </c>
      <c r="Z51" s="206">
        <f>'Datos de Indicador'!AW54</f>
        <v>10</v>
      </c>
      <c r="AA51" s="211">
        <f t="shared" si="7"/>
        <v>8.5</v>
      </c>
      <c r="AB51" s="15"/>
      <c r="AC51" s="222"/>
      <c r="AE51" s="222"/>
    </row>
    <row r="52" spans="1:31">
      <c r="A52" s="48" t="s">
        <v>185</v>
      </c>
      <c r="B52" s="46" t="s">
        <v>172</v>
      </c>
      <c r="C52" s="160">
        <v>411</v>
      </c>
      <c r="D52" s="203">
        <f>IF('Datos de Indicador'!AH55="No dato","x",ROUND(IF('Datos de Indicador'!AH55&gt;D$302,10,IF('Datos de Indicador'!AH55&lt;$D$301,0,10-(D$302-'Datos de Indicador'!AH55)/(D$302-D$301)*10)),1))</f>
        <v>10</v>
      </c>
      <c r="E52" s="204">
        <f>IF('Datos de Indicador'!AI55="No dato","x",ROUND(IF('Datos de Indicador'!AI55&gt;E$302,0,IF('Datos de Indicador'!AI55&lt;$E$301,10,(E$302-'Datos de Indicador'!AI55)/(E$302-E$301)*10)),1))</f>
        <v>0</v>
      </c>
      <c r="F52" s="205">
        <f t="shared" si="4"/>
        <v>6.7</v>
      </c>
      <c r="G52" s="204">
        <f>IF('Datos de Indicador'!AJ55="No dato","x",ROUND(IF('Datos de Indicador'!AJ55&gt;G$302,0,IF('Datos de Indicador'!AJ55&lt;$G$301,10,(G$302-'Datos de Indicador'!AJ55)/(G$302-G$301)*10)),1))</f>
        <v>7.1</v>
      </c>
      <c r="H52" s="206">
        <f t="shared" si="0"/>
        <v>7.1</v>
      </c>
      <c r="I52" s="207">
        <f t="shared" si="1"/>
        <v>6.9</v>
      </c>
      <c r="J52" s="204">
        <f>IF('Datos de Indicador'!AK55="No dato","x",ROUND(IF('Datos de Indicador'!AK55&gt;J$302,0,IF('Datos de Indicador'!AK55&lt;$J$301,10,(J$302-'Datos de Indicador'!AK55)/(J$302-J$301)*10)),1))</f>
        <v>7</v>
      </c>
      <c r="K52" s="204">
        <f>IF('Datos de Indicador'!AL55="No dato","x",ROUND(IF('Datos de Indicador'!AL55&gt;K$302,0,IF('Datos de Indicador'!AL55&lt;$K$301,10,(K$302-'Datos de Indicador'!AL55)/(K$302-K$301)*10)),1))</f>
        <v>9.5</v>
      </c>
      <c r="L52" s="204">
        <f>IF('Datos de Indicador'!AM55="No dato","x",ROUND(IF('Datos de Indicador'!AM55&gt;L$302,0,IF('Datos de Indicador'!AM55&lt;$L$301,10,(L$302-'Datos de Indicador'!AM55)/(L$302-L$301)*10)),1))</f>
        <v>4</v>
      </c>
      <c r="M52" s="206">
        <f t="shared" si="2"/>
        <v>6.8</v>
      </c>
      <c r="N52" s="203">
        <f>IF('Datos de Indicador'!AN55="No dato","x",ROUND(IF('Datos de Indicador'!AN55&gt;N$302,0,IF('Datos de Indicador'!AN55&lt;$N$301,10,(N$302-'Datos de Indicador'!AN55)/(N$302-N$301)*10)),1))</f>
        <v>5.3</v>
      </c>
      <c r="O52" s="204">
        <f>IF('Datos de Indicador'!AO55="No dato","x",ROUND(IF('Datos de Indicador'!AO55&gt;O$302,0,IF('Datos de Indicador'!AO55&lt;$O$301,10,(O$302-'Datos de Indicador'!AO55)/(O$302-O$301)*10)),1))</f>
        <v>9.6999999999999993</v>
      </c>
      <c r="P52" s="204">
        <f>IF('Datos de Indicador'!AP55="No dato","x",ROUND(IF('Datos de Indicador'!AP55&gt;P$302,0,IF('Datos de Indicador'!AP55&lt;$P$301,10,(P$302-'Datos de Indicador'!AP55)/(P$302-P$301)*10)),1))</f>
        <v>8.1999999999999993</v>
      </c>
      <c r="Q52" s="210">
        <f>IF('Datos de Indicador'!AQ55="No dato","x",ROUND(IF('Datos de Indicador'!AQ55&gt;Q$302,0,IF('Datos de Indicador'!AQ55&lt;$O$301,10,(Q$302-'Datos de Indicador'!AQ55)/(Q$302-Q$301)*10)),1))</f>
        <v>9.1999999999999993</v>
      </c>
      <c r="R52" s="297">
        <f t="shared" si="5"/>
        <v>8.1</v>
      </c>
      <c r="S52" s="208">
        <f>IF('Datos de Indicador'!AR55="No data","x",ROUND(IF('Datos de Indicador'!AR55&gt;S$302,0,IF('Datos de Indicador'!AR55&lt;S$301,10,(S$302-'Datos de Indicador'!AR55)/(S$302-S$301)*10)),1))</f>
        <v>1.3</v>
      </c>
      <c r="T52" s="208">
        <f>IF('Datos de Indicador'!AS55="No data","x",ROUND(IF('Datos de Indicador'!AS55&gt;T$302,0,IF('Datos de Indicador'!AS55&lt;T$301,10,(T$302-'Datos de Indicador'!AS55)/(T$302-T$301)*10)),1))</f>
        <v>10</v>
      </c>
      <c r="U52" s="208">
        <f>IF('Datos de Indicador'!AT55="No data","x",ROUND(IF('Datos de Indicador'!AT55&gt;U$302,0,IF('Datos de Indicador'!AT55&lt;U$301,10,(U$302-'Datos de Indicador'!AT55)/(U$302-U$301)*10)),1))</f>
        <v>5.3</v>
      </c>
      <c r="V52" s="208">
        <f>IF('Datos de Indicador'!AU55="No data","x",ROUND(IF('Datos de Indicador'!AU55&gt;V$302,0,IF('Datos de Indicador'!AU55&lt;V$301,10,(V$302-'Datos de Indicador'!AU55)/(V$302-V$301)*10)),1))</f>
        <v>5.3</v>
      </c>
      <c r="W52" s="209">
        <f t="shared" si="6"/>
        <v>5.4</v>
      </c>
      <c r="X52" s="210">
        <f>IF('Datos de Indicador'!AV55="No dato","x",ROUND(IF('Datos de Indicador'!AV55&gt;X$302,0,IF('Datos de Indicador'!AV55&lt;$X$301,10,(X$302-'Datos de Indicador'!AV55)/(X$302-X$301)*10)),1))</f>
        <v>6.8</v>
      </c>
      <c r="Y52" s="206">
        <f t="shared" si="3"/>
        <v>6.1</v>
      </c>
      <c r="Z52" s="206">
        <f>'Datos de Indicador'!AW55</f>
        <v>10</v>
      </c>
      <c r="AA52" s="211">
        <f t="shared" si="7"/>
        <v>7.8</v>
      </c>
      <c r="AB52" s="15"/>
      <c r="AC52" s="222"/>
      <c r="AE52" s="222"/>
    </row>
    <row r="53" spans="1:31">
      <c r="A53" s="48" t="s">
        <v>185</v>
      </c>
      <c r="B53" s="46" t="s">
        <v>42</v>
      </c>
      <c r="C53" s="160">
        <v>412</v>
      </c>
      <c r="D53" s="203">
        <f>IF('Datos de Indicador'!AH56="No dato","x",ROUND(IF('Datos de Indicador'!AH56&gt;D$302,10,IF('Datos de Indicador'!AH56&lt;$D$301,0,10-(D$302-'Datos de Indicador'!AH56)/(D$302-D$301)*10)),1))</f>
        <v>5</v>
      </c>
      <c r="E53" s="204">
        <f>IF('Datos de Indicador'!AI56="No dato","x",ROUND(IF('Datos de Indicador'!AI56&gt;E$302,0,IF('Datos de Indicador'!AI56&lt;$E$301,10,(E$302-'Datos de Indicador'!AI56)/(E$302-E$301)*10)),1))</f>
        <v>0</v>
      </c>
      <c r="F53" s="205">
        <f t="shared" si="4"/>
        <v>3.3</v>
      </c>
      <c r="G53" s="204">
        <f>IF('Datos de Indicador'!AJ56="No dato","x",ROUND(IF('Datos de Indicador'!AJ56&gt;G$302,0,IF('Datos de Indicador'!AJ56&lt;$G$301,10,(G$302-'Datos de Indicador'!AJ56)/(G$302-G$301)*10)),1))</f>
        <v>2.9</v>
      </c>
      <c r="H53" s="206">
        <f t="shared" si="0"/>
        <v>2.9</v>
      </c>
      <c r="I53" s="207">
        <f t="shared" si="1"/>
        <v>3.1</v>
      </c>
      <c r="J53" s="204">
        <f>IF('Datos de Indicador'!AK56="No dato","x",ROUND(IF('Datos de Indicador'!AK56&gt;J$302,0,IF('Datos de Indicador'!AK56&lt;$J$301,10,(J$302-'Datos de Indicador'!AK56)/(J$302-J$301)*10)),1))</f>
        <v>4.8</v>
      </c>
      <c r="K53" s="204">
        <f>IF('Datos de Indicador'!AL56="No dato","x",ROUND(IF('Datos de Indicador'!AL56&gt;K$302,0,IF('Datos de Indicador'!AL56&lt;$K$301,10,(K$302-'Datos de Indicador'!AL56)/(K$302-K$301)*10)),1))</f>
        <v>9.3000000000000007</v>
      </c>
      <c r="L53" s="204">
        <f>IF('Datos de Indicador'!AM56="No dato","x",ROUND(IF('Datos de Indicador'!AM56&gt;L$302,0,IF('Datos de Indicador'!AM56&lt;$L$301,10,(L$302-'Datos de Indicador'!AM56)/(L$302-L$301)*10)),1))</f>
        <v>4.3</v>
      </c>
      <c r="M53" s="206">
        <f t="shared" si="2"/>
        <v>6.1</v>
      </c>
      <c r="N53" s="203">
        <f>IF('Datos de Indicador'!AN56="No dato","x",ROUND(IF('Datos de Indicador'!AN56&gt;N$302,0,IF('Datos de Indicador'!AN56&lt;$N$301,10,(N$302-'Datos de Indicador'!AN56)/(N$302-N$301)*10)),1))</f>
        <v>7.2</v>
      </c>
      <c r="O53" s="204">
        <f>IF('Datos de Indicador'!AO56="No dato","x",ROUND(IF('Datos de Indicador'!AO56&gt;O$302,0,IF('Datos de Indicador'!AO56&lt;$O$301,10,(O$302-'Datos de Indicador'!AO56)/(O$302-O$301)*10)),1))</f>
        <v>10</v>
      </c>
      <c r="P53" s="204">
        <f>IF('Datos de Indicador'!AP56="No dato","x",ROUND(IF('Datos de Indicador'!AP56&gt;P$302,0,IF('Datos de Indicador'!AP56&lt;$P$301,10,(P$302-'Datos de Indicador'!AP56)/(P$302-P$301)*10)),1))</f>
        <v>3.7</v>
      </c>
      <c r="Q53" s="210">
        <f>IF('Datos de Indicador'!AQ56="No dato","x",ROUND(IF('Datos de Indicador'!AQ56&gt;Q$302,0,IF('Datos de Indicador'!AQ56&lt;$O$301,10,(Q$302-'Datos de Indicador'!AQ56)/(Q$302-Q$301)*10)),1))</f>
        <v>9.3000000000000007</v>
      </c>
      <c r="R53" s="297">
        <f t="shared" si="5"/>
        <v>7.6</v>
      </c>
      <c r="S53" s="208">
        <f>IF('Datos de Indicador'!AR56="No data","x",ROUND(IF('Datos de Indicador'!AR56&gt;S$302,0,IF('Datos de Indicador'!AR56&lt;S$301,10,(S$302-'Datos de Indicador'!AR56)/(S$302-S$301)*10)),1))</f>
        <v>0</v>
      </c>
      <c r="T53" s="208">
        <f>IF('Datos de Indicador'!AS56="No data","x",ROUND(IF('Datos de Indicador'!AS56&gt;T$302,0,IF('Datos de Indicador'!AS56&lt;T$301,10,(T$302-'Datos de Indicador'!AS56)/(T$302-T$301)*10)),1))</f>
        <v>0</v>
      </c>
      <c r="U53" s="208">
        <f>IF('Datos de Indicador'!AT56="No data","x",ROUND(IF('Datos de Indicador'!AT56&gt;U$302,0,IF('Datos de Indicador'!AT56&lt;U$301,10,(U$302-'Datos de Indicador'!AT56)/(U$302-U$301)*10)),1))</f>
        <v>9.8000000000000007</v>
      </c>
      <c r="V53" s="208">
        <f>IF('Datos de Indicador'!AU56="No data","x",ROUND(IF('Datos de Indicador'!AU56&gt;V$302,0,IF('Datos de Indicador'!AU56&lt;V$301,10,(V$302-'Datos de Indicador'!AU56)/(V$302-V$301)*10)),1))</f>
        <v>10</v>
      </c>
      <c r="W53" s="209">
        <f t="shared" si="6"/>
        <v>6.6</v>
      </c>
      <c r="X53" s="210">
        <f>IF('Datos de Indicador'!AV56="No dato","x",ROUND(IF('Datos de Indicador'!AV56&gt;X$302,0,IF('Datos de Indicador'!AV56&lt;$X$301,10,(X$302-'Datos de Indicador'!AV56)/(X$302-X$301)*10)),1))</f>
        <v>6.6</v>
      </c>
      <c r="Y53" s="206">
        <f t="shared" si="3"/>
        <v>6.6</v>
      </c>
      <c r="Z53" s="206">
        <f>'Datos de Indicador'!AW56</f>
        <v>10</v>
      </c>
      <c r="AA53" s="211">
        <f t="shared" si="7"/>
        <v>7.6</v>
      </c>
      <c r="AB53" s="15"/>
      <c r="AC53" s="222"/>
      <c r="AE53" s="222"/>
    </row>
    <row r="54" spans="1:31">
      <c r="A54" s="48" t="s">
        <v>185</v>
      </c>
      <c r="B54" s="46" t="s">
        <v>173</v>
      </c>
      <c r="C54" s="160">
        <v>413</v>
      </c>
      <c r="D54" s="203">
        <f>IF('Datos de Indicador'!AH57="No dato","x",ROUND(IF('Datos de Indicador'!AH57&gt;D$302,10,IF('Datos de Indicador'!AH57&lt;$D$301,0,10-(D$302-'Datos de Indicador'!AH57)/(D$302-D$301)*10)),1))</f>
        <v>5</v>
      </c>
      <c r="E54" s="204">
        <f>IF('Datos de Indicador'!AI57="No dato","x",ROUND(IF('Datos de Indicador'!AI57&gt;E$302,0,IF('Datos de Indicador'!AI57&lt;$E$301,10,(E$302-'Datos de Indicador'!AI57)/(E$302-E$301)*10)),1))</f>
        <v>0</v>
      </c>
      <c r="F54" s="205">
        <f t="shared" si="4"/>
        <v>3.3</v>
      </c>
      <c r="G54" s="204">
        <f>IF('Datos de Indicador'!AJ57="No dato","x",ROUND(IF('Datos de Indicador'!AJ57&gt;G$302,0,IF('Datos de Indicador'!AJ57&lt;$G$301,10,(G$302-'Datos de Indicador'!AJ57)/(G$302-G$301)*10)),1))</f>
        <v>2.6</v>
      </c>
      <c r="H54" s="206">
        <f t="shared" si="0"/>
        <v>2.6</v>
      </c>
      <c r="I54" s="207">
        <f t="shared" si="1"/>
        <v>3</v>
      </c>
      <c r="J54" s="204">
        <f>IF('Datos de Indicador'!AK57="No dato","x",ROUND(IF('Datos de Indicador'!AK57&gt;J$302,0,IF('Datos de Indicador'!AK57&lt;$J$301,10,(J$302-'Datos de Indicador'!AK57)/(J$302-J$301)*10)),1))</f>
        <v>2.5</v>
      </c>
      <c r="K54" s="204">
        <f>IF('Datos de Indicador'!AL57="No dato","x",ROUND(IF('Datos de Indicador'!AL57&gt;K$302,0,IF('Datos de Indicador'!AL57&lt;$K$301,10,(K$302-'Datos de Indicador'!AL57)/(K$302-K$301)*10)),1))</f>
        <v>8.1999999999999993</v>
      </c>
      <c r="L54" s="204">
        <f>IF('Datos de Indicador'!AM57="No dato","x",ROUND(IF('Datos de Indicador'!AM57&gt;L$302,0,IF('Datos de Indicador'!AM57&lt;$L$301,10,(L$302-'Datos de Indicador'!AM57)/(L$302-L$301)*10)),1))</f>
        <v>3.4</v>
      </c>
      <c r="M54" s="206">
        <f t="shared" si="2"/>
        <v>4.7</v>
      </c>
      <c r="N54" s="203">
        <f>IF('Datos de Indicador'!AN57="No dato","x",ROUND(IF('Datos de Indicador'!AN57&gt;N$302,0,IF('Datos de Indicador'!AN57&lt;$N$301,10,(N$302-'Datos de Indicador'!AN57)/(N$302-N$301)*10)),1))</f>
        <v>4.9000000000000004</v>
      </c>
      <c r="O54" s="204">
        <f>IF('Datos de Indicador'!AO57="No dato","x",ROUND(IF('Datos de Indicador'!AO57&gt;O$302,0,IF('Datos de Indicador'!AO57&lt;$O$301,10,(O$302-'Datos de Indicador'!AO57)/(O$302-O$301)*10)),1))</f>
        <v>5.4</v>
      </c>
      <c r="P54" s="204">
        <f>IF('Datos de Indicador'!AP57="No dato","x",ROUND(IF('Datos de Indicador'!AP57&gt;P$302,0,IF('Datos de Indicador'!AP57&lt;$P$301,10,(P$302-'Datos de Indicador'!AP57)/(P$302-P$301)*10)),1))</f>
        <v>3.9</v>
      </c>
      <c r="Q54" s="210">
        <f>IF('Datos de Indicador'!AQ57="No dato","x",ROUND(IF('Datos de Indicador'!AQ57&gt;Q$302,0,IF('Datos de Indicador'!AQ57&lt;$O$301,10,(Q$302-'Datos de Indicador'!AQ57)/(Q$302-Q$301)*10)),1))</f>
        <v>4.9000000000000004</v>
      </c>
      <c r="R54" s="297">
        <f t="shared" si="5"/>
        <v>4.8</v>
      </c>
      <c r="S54" s="208">
        <f>IF('Datos de Indicador'!AR57="No data","x",ROUND(IF('Datos de Indicador'!AR57&gt;S$302,0,IF('Datos de Indicador'!AR57&lt;S$301,10,(S$302-'Datos de Indicador'!AR57)/(S$302-S$301)*10)),1))</f>
        <v>0</v>
      </c>
      <c r="T54" s="208">
        <f>IF('Datos de Indicador'!AS57="No data","x",ROUND(IF('Datos de Indicador'!AS57&gt;T$302,0,IF('Datos de Indicador'!AS57&lt;T$301,10,(T$302-'Datos de Indicador'!AS57)/(T$302-T$301)*10)),1))</f>
        <v>5.5</v>
      </c>
      <c r="U54" s="208">
        <f>IF('Datos de Indicador'!AT57="No data","x",ROUND(IF('Datos de Indicador'!AT57&gt;U$302,0,IF('Datos de Indicador'!AT57&lt;U$301,10,(U$302-'Datos de Indicador'!AT57)/(U$302-U$301)*10)),1))</f>
        <v>1.6</v>
      </c>
      <c r="V54" s="208">
        <f>IF('Datos de Indicador'!AU57="No data","x",ROUND(IF('Datos de Indicador'!AU57&gt;V$302,0,IF('Datos de Indicador'!AU57&lt;V$301,10,(V$302-'Datos de Indicador'!AU57)/(V$302-V$301)*10)),1))</f>
        <v>6.4</v>
      </c>
      <c r="W54" s="209">
        <f t="shared" si="6"/>
        <v>3.6</v>
      </c>
      <c r="X54" s="210">
        <f>IF('Datos de Indicador'!AV57="No dato","x",ROUND(IF('Datos de Indicador'!AV57&gt;X$302,0,IF('Datos de Indicador'!AV57&lt;$X$301,10,(X$302-'Datos de Indicador'!AV57)/(X$302-X$301)*10)),1))</f>
        <v>4.5999999999999996</v>
      </c>
      <c r="Y54" s="206">
        <f t="shared" si="3"/>
        <v>4.0999999999999996</v>
      </c>
      <c r="Z54" s="206">
        <f>'Datos de Indicador'!AW57</f>
        <v>10</v>
      </c>
      <c r="AA54" s="211">
        <f t="shared" si="7"/>
        <v>5.9</v>
      </c>
      <c r="AB54" s="15"/>
      <c r="AC54" s="222"/>
      <c r="AE54" s="222"/>
    </row>
    <row r="55" spans="1:31">
      <c r="A55" s="48" t="s">
        <v>185</v>
      </c>
      <c r="B55" s="46" t="s">
        <v>174</v>
      </c>
      <c r="C55" s="160">
        <v>414</v>
      </c>
      <c r="D55" s="203">
        <f>IF('Datos de Indicador'!AH58="No dato","x",ROUND(IF('Datos de Indicador'!AH58&gt;D$302,10,IF('Datos de Indicador'!AH58&lt;$D$301,0,10-(D$302-'Datos de Indicador'!AH58)/(D$302-D$301)*10)),1))</f>
        <v>10</v>
      </c>
      <c r="E55" s="204">
        <f>IF('Datos de Indicador'!AI58="No dato","x",ROUND(IF('Datos de Indicador'!AI58&gt;E$302,0,IF('Datos de Indicador'!AI58&lt;$E$301,10,(E$302-'Datos de Indicador'!AI58)/(E$302-E$301)*10)),1))</f>
        <v>0</v>
      </c>
      <c r="F55" s="205">
        <f t="shared" si="4"/>
        <v>6.7</v>
      </c>
      <c r="G55" s="204">
        <f>IF('Datos de Indicador'!AJ58="No dato","x",ROUND(IF('Datos de Indicador'!AJ58&gt;G$302,0,IF('Datos de Indicador'!AJ58&lt;$G$301,10,(G$302-'Datos de Indicador'!AJ58)/(G$302-G$301)*10)),1))</f>
        <v>6.9</v>
      </c>
      <c r="H55" s="206">
        <f t="shared" si="0"/>
        <v>6.9</v>
      </c>
      <c r="I55" s="207">
        <f t="shared" si="1"/>
        <v>6.8</v>
      </c>
      <c r="J55" s="204">
        <f>IF('Datos de Indicador'!AK58="No dato","x",ROUND(IF('Datos de Indicador'!AK58&gt;J$302,0,IF('Datos de Indicador'!AK58&lt;$J$301,10,(J$302-'Datos de Indicador'!AK58)/(J$302-J$301)*10)),1))</f>
        <v>7.1</v>
      </c>
      <c r="K55" s="204">
        <f>IF('Datos de Indicador'!AL58="No dato","x",ROUND(IF('Datos de Indicador'!AL58&gt;K$302,0,IF('Datos de Indicador'!AL58&lt;$K$301,10,(K$302-'Datos de Indicador'!AL58)/(K$302-K$301)*10)),1))</f>
        <v>9.8000000000000007</v>
      </c>
      <c r="L55" s="204">
        <f>IF('Datos de Indicador'!AM58="No dato","x",ROUND(IF('Datos de Indicador'!AM58&gt;L$302,0,IF('Datos de Indicador'!AM58&lt;$L$301,10,(L$302-'Datos de Indicador'!AM58)/(L$302-L$301)*10)),1))</f>
        <v>5.3</v>
      </c>
      <c r="M55" s="206">
        <f t="shared" si="2"/>
        <v>7.4</v>
      </c>
      <c r="N55" s="203">
        <f>IF('Datos de Indicador'!AN58="No dato","x",ROUND(IF('Datos de Indicador'!AN58&gt;N$302,0,IF('Datos de Indicador'!AN58&lt;$N$301,10,(N$302-'Datos de Indicador'!AN58)/(N$302-N$301)*10)),1))</f>
        <v>8.3000000000000007</v>
      </c>
      <c r="O55" s="204">
        <f>IF('Datos de Indicador'!AO58="No dato","x",ROUND(IF('Datos de Indicador'!AO58&gt;O$302,0,IF('Datos de Indicador'!AO58&lt;$O$301,10,(O$302-'Datos de Indicador'!AO58)/(O$302-O$301)*10)),1))</f>
        <v>10</v>
      </c>
      <c r="P55" s="204">
        <f>IF('Datos de Indicador'!AP58="No dato","x",ROUND(IF('Datos de Indicador'!AP58&gt;P$302,0,IF('Datos de Indicador'!AP58&lt;$P$301,10,(P$302-'Datos de Indicador'!AP58)/(P$302-P$301)*10)),1))</f>
        <v>5.3</v>
      </c>
      <c r="Q55" s="210">
        <f>IF('Datos de Indicador'!AQ58="No dato","x",ROUND(IF('Datos de Indicador'!AQ58&gt;Q$302,0,IF('Datos de Indicador'!AQ58&lt;$O$301,10,(Q$302-'Datos de Indicador'!AQ58)/(Q$302-Q$301)*10)),1))</f>
        <v>10</v>
      </c>
      <c r="R55" s="297">
        <f t="shared" si="5"/>
        <v>8.4</v>
      </c>
      <c r="S55" s="208">
        <f>IF('Datos de Indicador'!AR58="No data","x",ROUND(IF('Datos de Indicador'!AR58&gt;S$302,0,IF('Datos de Indicador'!AR58&lt;S$301,10,(S$302-'Datos de Indicador'!AR58)/(S$302-S$301)*10)),1))</f>
        <v>5.3</v>
      </c>
      <c r="T55" s="208">
        <f>IF('Datos de Indicador'!AS58="No data","x",ROUND(IF('Datos de Indicador'!AS58&gt;T$302,0,IF('Datos de Indicador'!AS58&lt;T$301,10,(T$302-'Datos de Indicador'!AS58)/(T$302-T$301)*10)),1))</f>
        <v>7.3</v>
      </c>
      <c r="U55" s="208">
        <f>IF('Datos de Indicador'!AT58="No data","x",ROUND(IF('Datos de Indicador'!AT58&gt;U$302,0,IF('Datos de Indicador'!AT58&lt;U$301,10,(U$302-'Datos de Indicador'!AT58)/(U$302-U$301)*10)),1))</f>
        <v>10</v>
      </c>
      <c r="V55" s="208">
        <f>IF('Datos de Indicador'!AU58="No data","x",ROUND(IF('Datos de Indicador'!AU58&gt;V$302,0,IF('Datos de Indicador'!AU58&lt;V$301,10,(V$302-'Datos de Indicador'!AU58)/(V$302-V$301)*10)),1))</f>
        <v>10</v>
      </c>
      <c r="W55" s="209">
        <f t="shared" si="6"/>
        <v>8.8000000000000007</v>
      </c>
      <c r="X55" s="210">
        <f>IF('Datos de Indicador'!AV58="No dato","x",ROUND(IF('Datos de Indicador'!AV58&gt;X$302,0,IF('Datos de Indicador'!AV58&lt;$X$301,10,(X$302-'Datos de Indicador'!AV58)/(X$302-X$301)*10)),1))</f>
        <v>10</v>
      </c>
      <c r="Y55" s="206">
        <f t="shared" si="3"/>
        <v>9.4</v>
      </c>
      <c r="Z55" s="206">
        <f>'Datos de Indicador'!AW58</f>
        <v>10</v>
      </c>
      <c r="AA55" s="211">
        <f t="shared" si="7"/>
        <v>8.8000000000000007</v>
      </c>
      <c r="AB55" s="15"/>
      <c r="AC55" s="222"/>
      <c r="AE55" s="222"/>
    </row>
    <row r="56" spans="1:31">
      <c r="A56" s="48" t="s">
        <v>185</v>
      </c>
      <c r="B56" s="46" t="s">
        <v>175</v>
      </c>
      <c r="C56" s="160">
        <v>415</v>
      </c>
      <c r="D56" s="203">
        <f>IF('Datos de Indicador'!AH59="No dato","x",ROUND(IF('Datos de Indicador'!AH59&gt;D$302,10,IF('Datos de Indicador'!AH59&lt;$D$301,0,10-(D$302-'Datos de Indicador'!AH59)/(D$302-D$301)*10)),1))</f>
        <v>10</v>
      </c>
      <c r="E56" s="204">
        <f>IF('Datos de Indicador'!AI59="No dato","x",ROUND(IF('Datos de Indicador'!AI59&gt;E$302,0,IF('Datos de Indicador'!AI59&lt;$E$301,10,(E$302-'Datos de Indicador'!AI59)/(E$302-E$301)*10)),1))</f>
        <v>0</v>
      </c>
      <c r="F56" s="205">
        <f t="shared" si="4"/>
        <v>6.7</v>
      </c>
      <c r="G56" s="204">
        <f>IF('Datos de Indicador'!AJ59="No dato","x",ROUND(IF('Datos de Indicador'!AJ59&gt;G$302,0,IF('Datos de Indicador'!AJ59&lt;$G$301,10,(G$302-'Datos de Indicador'!AJ59)/(G$302-G$301)*10)),1))</f>
        <v>6</v>
      </c>
      <c r="H56" s="206">
        <f t="shared" si="0"/>
        <v>6</v>
      </c>
      <c r="I56" s="207">
        <f t="shared" si="1"/>
        <v>6.4</v>
      </c>
      <c r="J56" s="204">
        <f>IF('Datos de Indicador'!AK59="No dato","x",ROUND(IF('Datos de Indicador'!AK59&gt;J$302,0,IF('Datos de Indicador'!AK59&lt;$J$301,10,(J$302-'Datos de Indicador'!AK59)/(J$302-J$301)*10)),1))</f>
        <v>3.8</v>
      </c>
      <c r="K56" s="204">
        <f>IF('Datos de Indicador'!AL59="No dato","x",ROUND(IF('Datos de Indicador'!AL59&gt;K$302,0,IF('Datos de Indicador'!AL59&lt;$K$301,10,(K$302-'Datos de Indicador'!AL59)/(K$302-K$301)*10)),1))</f>
        <v>9.6</v>
      </c>
      <c r="L56" s="204">
        <f>IF('Datos de Indicador'!AM59="No dato","x",ROUND(IF('Datos de Indicador'!AM59&gt;L$302,0,IF('Datos de Indicador'!AM59&lt;$L$301,10,(L$302-'Datos de Indicador'!AM59)/(L$302-L$301)*10)),1))</f>
        <v>5.7</v>
      </c>
      <c r="M56" s="206">
        <f t="shared" si="2"/>
        <v>6.4</v>
      </c>
      <c r="N56" s="203">
        <f>IF('Datos de Indicador'!AN59="No dato","x",ROUND(IF('Datos de Indicador'!AN59&gt;N$302,0,IF('Datos de Indicador'!AN59&lt;$N$301,10,(N$302-'Datos de Indicador'!AN59)/(N$302-N$301)*10)),1))</f>
        <v>7.6</v>
      </c>
      <c r="O56" s="204">
        <f>IF('Datos de Indicador'!AO59="No dato","x",ROUND(IF('Datos de Indicador'!AO59&gt;O$302,0,IF('Datos de Indicador'!AO59&lt;$O$301,10,(O$302-'Datos de Indicador'!AO59)/(O$302-O$301)*10)),1))</f>
        <v>6.7</v>
      </c>
      <c r="P56" s="204">
        <f>IF('Datos de Indicador'!AP59="No dato","x",ROUND(IF('Datos de Indicador'!AP59&gt;P$302,0,IF('Datos de Indicador'!AP59&lt;$P$301,10,(P$302-'Datos de Indicador'!AP59)/(P$302-P$301)*10)),1))</f>
        <v>8.3000000000000007</v>
      </c>
      <c r="Q56" s="210">
        <f>IF('Datos de Indicador'!AQ59="No dato","x",ROUND(IF('Datos de Indicador'!AQ59&gt;Q$302,0,IF('Datos de Indicador'!AQ59&lt;$O$301,10,(Q$302-'Datos de Indicador'!AQ59)/(Q$302-Q$301)*10)),1))</f>
        <v>7.4</v>
      </c>
      <c r="R56" s="297">
        <f t="shared" si="5"/>
        <v>7.5</v>
      </c>
      <c r="S56" s="208">
        <f>IF('Datos de Indicador'!AR59="No data","x",ROUND(IF('Datos de Indicador'!AR59&gt;S$302,0,IF('Datos de Indicador'!AR59&lt;S$301,10,(S$302-'Datos de Indicador'!AR59)/(S$302-S$301)*10)),1))</f>
        <v>2.1</v>
      </c>
      <c r="T56" s="208">
        <f>IF('Datos de Indicador'!AS59="No data","x",ROUND(IF('Datos de Indicador'!AS59&gt;T$302,0,IF('Datos de Indicador'!AS59&lt;T$301,10,(T$302-'Datos de Indicador'!AS59)/(T$302-T$301)*10)),1))</f>
        <v>0</v>
      </c>
      <c r="U56" s="208">
        <f>IF('Datos de Indicador'!AT59="No data","x",ROUND(IF('Datos de Indicador'!AT59&gt;U$302,0,IF('Datos de Indicador'!AT59&lt;U$301,10,(U$302-'Datos de Indicador'!AT59)/(U$302-U$301)*10)),1))</f>
        <v>7.9</v>
      </c>
      <c r="V56" s="208">
        <f>IF('Datos de Indicador'!AU59="No data","x",ROUND(IF('Datos de Indicador'!AU59&gt;V$302,0,IF('Datos de Indicador'!AU59&lt;V$301,10,(V$302-'Datos de Indicador'!AU59)/(V$302-V$301)*10)),1))</f>
        <v>10</v>
      </c>
      <c r="W56" s="209">
        <f t="shared" si="6"/>
        <v>6.3</v>
      </c>
      <c r="X56" s="210">
        <f>IF('Datos de Indicador'!AV59="No dato","x",ROUND(IF('Datos de Indicador'!AV59&gt;X$302,0,IF('Datos de Indicador'!AV59&lt;$X$301,10,(X$302-'Datos de Indicador'!AV59)/(X$302-X$301)*10)),1))</f>
        <v>7.1</v>
      </c>
      <c r="Y56" s="206">
        <f t="shared" si="3"/>
        <v>6.7</v>
      </c>
      <c r="Z56" s="206">
        <f>'Datos de Indicador'!AW59</f>
        <v>10</v>
      </c>
      <c r="AA56" s="211">
        <f t="shared" si="7"/>
        <v>7.7</v>
      </c>
      <c r="AB56" s="15"/>
      <c r="AC56" s="222"/>
      <c r="AE56" s="222"/>
    </row>
    <row r="57" spans="1:31">
      <c r="A57" s="48" t="s">
        <v>185</v>
      </c>
      <c r="B57" s="46" t="s">
        <v>154</v>
      </c>
      <c r="C57" s="160">
        <v>416</v>
      </c>
      <c r="D57" s="203">
        <f>IF('Datos de Indicador'!AH60="No dato","x",ROUND(IF('Datos de Indicador'!AH60&gt;D$302,10,IF('Datos de Indicador'!AH60&lt;$D$301,0,10-(D$302-'Datos de Indicador'!AH60)/(D$302-D$301)*10)),1))</f>
        <v>10</v>
      </c>
      <c r="E57" s="204">
        <f>IF('Datos de Indicador'!AI60="No dato","x",ROUND(IF('Datos de Indicador'!AI60&gt;E$302,0,IF('Datos de Indicador'!AI60&lt;$E$301,10,(E$302-'Datos de Indicador'!AI60)/(E$302-E$301)*10)),1))</f>
        <v>1.1000000000000001</v>
      </c>
      <c r="F57" s="205">
        <f t="shared" si="4"/>
        <v>7</v>
      </c>
      <c r="G57" s="204">
        <f>IF('Datos de Indicador'!AJ60="No dato","x",ROUND(IF('Datos de Indicador'!AJ60&gt;G$302,0,IF('Datos de Indicador'!AJ60&lt;$G$301,10,(G$302-'Datos de Indicador'!AJ60)/(G$302-G$301)*10)),1))</f>
        <v>6.9</v>
      </c>
      <c r="H57" s="206">
        <f t="shared" si="0"/>
        <v>6.9</v>
      </c>
      <c r="I57" s="207">
        <f t="shared" si="1"/>
        <v>7</v>
      </c>
      <c r="J57" s="204">
        <f>IF('Datos de Indicador'!AK60="No dato","x",ROUND(IF('Datos de Indicador'!AK60&gt;J$302,0,IF('Datos de Indicador'!AK60&lt;$J$301,10,(J$302-'Datos de Indicador'!AK60)/(J$302-J$301)*10)),1))</f>
        <v>3.9</v>
      </c>
      <c r="K57" s="204">
        <f>IF('Datos de Indicador'!AL60="No dato","x",ROUND(IF('Datos de Indicador'!AL60&gt;K$302,0,IF('Datos de Indicador'!AL60&lt;$K$301,10,(K$302-'Datos de Indicador'!AL60)/(K$302-K$301)*10)),1))</f>
        <v>9.3000000000000007</v>
      </c>
      <c r="L57" s="204">
        <f>IF('Datos de Indicador'!AM60="No dato","x",ROUND(IF('Datos de Indicador'!AM60&gt;L$302,0,IF('Datos de Indicador'!AM60&lt;$L$301,10,(L$302-'Datos de Indicador'!AM60)/(L$302-L$301)*10)),1))</f>
        <v>4.8</v>
      </c>
      <c r="M57" s="206">
        <f t="shared" si="2"/>
        <v>6</v>
      </c>
      <c r="N57" s="203">
        <f>IF('Datos de Indicador'!AN60="No dato","x",ROUND(IF('Datos de Indicador'!AN60&gt;N$302,0,IF('Datos de Indicador'!AN60&lt;$N$301,10,(N$302-'Datos de Indicador'!AN60)/(N$302-N$301)*10)),1))</f>
        <v>5.8</v>
      </c>
      <c r="O57" s="204">
        <f>IF('Datos de Indicador'!AO60="No dato","x",ROUND(IF('Datos de Indicador'!AO60&gt;O$302,0,IF('Datos de Indicador'!AO60&lt;$O$301,10,(O$302-'Datos de Indicador'!AO60)/(O$302-O$301)*10)),1))</f>
        <v>10</v>
      </c>
      <c r="P57" s="204">
        <f>IF('Datos de Indicador'!AP60="No dato","x",ROUND(IF('Datos de Indicador'!AP60&gt;P$302,0,IF('Datos de Indicador'!AP60&lt;$P$301,10,(P$302-'Datos de Indicador'!AP60)/(P$302-P$301)*10)),1))</f>
        <v>10</v>
      </c>
      <c r="Q57" s="210">
        <f>IF('Datos de Indicador'!AQ60="No dato","x",ROUND(IF('Datos de Indicador'!AQ60&gt;Q$302,0,IF('Datos de Indicador'!AQ60&lt;$O$301,10,(Q$302-'Datos de Indicador'!AQ60)/(Q$302-Q$301)*10)),1))</f>
        <v>10</v>
      </c>
      <c r="R57" s="297">
        <f t="shared" si="5"/>
        <v>9</v>
      </c>
      <c r="S57" s="208">
        <f>IF('Datos de Indicador'!AR60="No data","x",ROUND(IF('Datos de Indicador'!AR60&gt;S$302,0,IF('Datos de Indicador'!AR60&lt;S$301,10,(S$302-'Datos de Indicador'!AR60)/(S$302-S$301)*10)),1))</f>
        <v>0</v>
      </c>
      <c r="T57" s="208">
        <f>IF('Datos de Indicador'!AS60="No data","x",ROUND(IF('Datos de Indicador'!AS60&gt;T$302,0,IF('Datos de Indicador'!AS60&lt;T$301,10,(T$302-'Datos de Indicador'!AS60)/(T$302-T$301)*10)),1))</f>
        <v>0</v>
      </c>
      <c r="U57" s="208">
        <f>IF('Datos de Indicador'!AT60="No data","x",ROUND(IF('Datos de Indicador'!AT60&gt;U$302,0,IF('Datos de Indicador'!AT60&lt;U$301,10,(U$302-'Datos de Indicador'!AT60)/(U$302-U$301)*10)),1))</f>
        <v>6</v>
      </c>
      <c r="V57" s="208">
        <f>IF('Datos de Indicador'!AU60="No data","x",ROUND(IF('Datos de Indicador'!AU60&gt;V$302,0,IF('Datos de Indicador'!AU60&lt;V$301,10,(V$302-'Datos de Indicador'!AU60)/(V$302-V$301)*10)),1))</f>
        <v>10</v>
      </c>
      <c r="W57" s="209">
        <f t="shared" si="6"/>
        <v>5.3</v>
      </c>
      <c r="X57" s="210">
        <f>IF('Datos de Indicador'!AV60="No dato","x",ROUND(IF('Datos de Indicador'!AV60&gt;X$302,0,IF('Datos de Indicador'!AV60&lt;$X$301,10,(X$302-'Datos de Indicador'!AV60)/(X$302-X$301)*10)),1))</f>
        <v>6.9</v>
      </c>
      <c r="Y57" s="206">
        <f t="shared" si="3"/>
        <v>6.1</v>
      </c>
      <c r="Z57" s="206">
        <f>'Datos de Indicador'!AW60</f>
        <v>10</v>
      </c>
      <c r="AA57" s="211">
        <f t="shared" si="7"/>
        <v>7.8</v>
      </c>
      <c r="AB57" s="15"/>
      <c r="AC57" s="222"/>
      <c r="AE57" s="222"/>
    </row>
    <row r="58" spans="1:31">
      <c r="A58" s="48" t="s">
        <v>185</v>
      </c>
      <c r="B58" s="46" t="s">
        <v>176</v>
      </c>
      <c r="C58" s="160">
        <v>417</v>
      </c>
      <c r="D58" s="203">
        <f>IF('Datos de Indicador'!AH61="No dato","x",ROUND(IF('Datos de Indicador'!AH61&gt;D$302,10,IF('Datos de Indicador'!AH61&lt;$D$301,0,10-(D$302-'Datos de Indicador'!AH61)/(D$302-D$301)*10)),1))</f>
        <v>10</v>
      </c>
      <c r="E58" s="204">
        <f>IF('Datos de Indicador'!AI61="No dato","x",ROUND(IF('Datos de Indicador'!AI61&gt;E$302,0,IF('Datos de Indicador'!AI61&lt;$E$301,10,(E$302-'Datos de Indicador'!AI61)/(E$302-E$301)*10)),1))</f>
        <v>0</v>
      </c>
      <c r="F58" s="205">
        <f t="shared" si="4"/>
        <v>6.7</v>
      </c>
      <c r="G58" s="204">
        <f>IF('Datos de Indicador'!AJ61="No dato","x",ROUND(IF('Datos de Indicador'!AJ61&gt;G$302,0,IF('Datos de Indicador'!AJ61&lt;$G$301,10,(G$302-'Datos de Indicador'!AJ61)/(G$302-G$301)*10)),1))</f>
        <v>6.2</v>
      </c>
      <c r="H58" s="206">
        <f t="shared" si="0"/>
        <v>6.2</v>
      </c>
      <c r="I58" s="207">
        <f t="shared" si="1"/>
        <v>6.5</v>
      </c>
      <c r="J58" s="204">
        <f>IF('Datos de Indicador'!AK61="No dato","x",ROUND(IF('Datos de Indicador'!AK61&gt;J$302,0,IF('Datos de Indicador'!AK61&lt;$J$301,10,(J$302-'Datos de Indicador'!AK61)/(J$302-J$301)*10)),1))</f>
        <v>2.8</v>
      </c>
      <c r="K58" s="204">
        <f>IF('Datos de Indicador'!AL61="No dato","x",ROUND(IF('Datos de Indicador'!AL61&gt;K$302,0,IF('Datos de Indicador'!AL61&lt;$K$301,10,(K$302-'Datos de Indicador'!AL61)/(K$302-K$301)*10)),1))</f>
        <v>9.6</v>
      </c>
      <c r="L58" s="204">
        <f>IF('Datos de Indicador'!AM61="No dato","x",ROUND(IF('Datos de Indicador'!AM61&gt;L$302,0,IF('Datos de Indicador'!AM61&lt;$L$301,10,(L$302-'Datos de Indicador'!AM61)/(L$302-L$301)*10)),1))</f>
        <v>4</v>
      </c>
      <c r="M58" s="206">
        <f t="shared" si="2"/>
        <v>5.5</v>
      </c>
      <c r="N58" s="203">
        <f>IF('Datos de Indicador'!AN61="No dato","x",ROUND(IF('Datos de Indicador'!AN61&gt;N$302,0,IF('Datos de Indicador'!AN61&lt;$N$301,10,(N$302-'Datos de Indicador'!AN61)/(N$302-N$301)*10)),1))</f>
        <v>5.0999999999999996</v>
      </c>
      <c r="O58" s="204">
        <f>IF('Datos de Indicador'!AO61="No dato","x",ROUND(IF('Datos de Indicador'!AO61&gt;O$302,0,IF('Datos de Indicador'!AO61&lt;$O$301,10,(O$302-'Datos de Indicador'!AO61)/(O$302-O$301)*10)),1))</f>
        <v>7.1</v>
      </c>
      <c r="P58" s="204">
        <f>IF('Datos de Indicador'!AP61="No dato","x",ROUND(IF('Datos de Indicador'!AP61&gt;P$302,0,IF('Datos de Indicador'!AP61&lt;$P$301,10,(P$302-'Datos de Indicador'!AP61)/(P$302-P$301)*10)),1))</f>
        <v>8.8000000000000007</v>
      </c>
      <c r="Q58" s="210">
        <f>IF('Datos de Indicador'!AQ61="No dato","x",ROUND(IF('Datos de Indicador'!AQ61&gt;Q$302,0,IF('Datos de Indicador'!AQ61&lt;$O$301,10,(Q$302-'Datos de Indicador'!AQ61)/(Q$302-Q$301)*10)),1))</f>
        <v>7.8</v>
      </c>
      <c r="R58" s="297">
        <f t="shared" si="5"/>
        <v>7.2</v>
      </c>
      <c r="S58" s="208">
        <f>IF('Datos de Indicador'!AR61="No data","x",ROUND(IF('Datos de Indicador'!AR61&gt;S$302,0,IF('Datos de Indicador'!AR61&lt;S$301,10,(S$302-'Datos de Indicador'!AR61)/(S$302-S$301)*10)),1))</f>
        <v>1.1000000000000001</v>
      </c>
      <c r="T58" s="208">
        <f>IF('Datos de Indicador'!AS61="No data","x",ROUND(IF('Datos de Indicador'!AS61&gt;T$302,0,IF('Datos de Indicador'!AS61&lt;T$301,10,(T$302-'Datos de Indicador'!AS61)/(T$302-T$301)*10)),1))</f>
        <v>4.8</v>
      </c>
      <c r="U58" s="208">
        <f>IF('Datos de Indicador'!AT61="No data","x",ROUND(IF('Datos de Indicador'!AT61&gt;U$302,0,IF('Datos de Indicador'!AT61&lt;U$301,10,(U$302-'Datos de Indicador'!AT61)/(U$302-U$301)*10)),1))</f>
        <v>3.5</v>
      </c>
      <c r="V58" s="208">
        <f>IF('Datos de Indicador'!AU61="No data","x",ROUND(IF('Datos de Indicador'!AU61&gt;V$302,0,IF('Datos de Indicador'!AU61&lt;V$301,10,(V$302-'Datos de Indicador'!AU61)/(V$302-V$301)*10)),1))</f>
        <v>9.9</v>
      </c>
      <c r="W58" s="209">
        <f t="shared" si="6"/>
        <v>5.5</v>
      </c>
      <c r="X58" s="210">
        <f>IF('Datos de Indicador'!AV61="No dato","x",ROUND(IF('Datos de Indicador'!AV61&gt;X$302,0,IF('Datos de Indicador'!AV61&lt;$X$301,10,(X$302-'Datos de Indicador'!AV61)/(X$302-X$301)*10)),1))</f>
        <v>5.0999999999999996</v>
      </c>
      <c r="Y58" s="206">
        <f t="shared" si="3"/>
        <v>5.3</v>
      </c>
      <c r="Z58" s="206">
        <f>'Datos de Indicador'!AW61</f>
        <v>10</v>
      </c>
      <c r="AA58" s="211">
        <f t="shared" si="7"/>
        <v>7</v>
      </c>
      <c r="AB58" s="15"/>
      <c r="AC58" s="222"/>
      <c r="AE58" s="222"/>
    </row>
    <row r="59" spans="1:31">
      <c r="A59" s="48" t="s">
        <v>185</v>
      </c>
      <c r="B59" s="46" t="s">
        <v>177</v>
      </c>
      <c r="C59" s="160">
        <v>418</v>
      </c>
      <c r="D59" s="203">
        <f>IF('Datos de Indicador'!AH62="No dato","x",ROUND(IF('Datos de Indicador'!AH62&gt;D$302,10,IF('Datos de Indicador'!AH62&lt;$D$301,0,10-(D$302-'Datos de Indicador'!AH62)/(D$302-D$301)*10)),1))</f>
        <v>10</v>
      </c>
      <c r="E59" s="204">
        <f>IF('Datos de Indicador'!AI62="No dato","x",ROUND(IF('Datos de Indicador'!AI62&gt;E$302,0,IF('Datos de Indicador'!AI62&lt;$E$301,10,(E$302-'Datos de Indicador'!AI62)/(E$302-E$301)*10)),1))</f>
        <v>0</v>
      </c>
      <c r="F59" s="205">
        <f t="shared" si="4"/>
        <v>6.7</v>
      </c>
      <c r="G59" s="204">
        <f>IF('Datos de Indicador'!AJ62="No dato","x",ROUND(IF('Datos de Indicador'!AJ62&gt;G$302,0,IF('Datos de Indicador'!AJ62&lt;$G$301,10,(G$302-'Datos de Indicador'!AJ62)/(G$302-G$301)*10)),1))</f>
        <v>6.9</v>
      </c>
      <c r="H59" s="206">
        <f t="shared" si="0"/>
        <v>6.9</v>
      </c>
      <c r="I59" s="207">
        <f t="shared" si="1"/>
        <v>6.8</v>
      </c>
      <c r="J59" s="204">
        <f>IF('Datos de Indicador'!AK62="No dato","x",ROUND(IF('Datos de Indicador'!AK62&gt;J$302,0,IF('Datos de Indicador'!AK62&lt;$J$301,10,(J$302-'Datos de Indicador'!AK62)/(J$302-J$301)*10)),1))</f>
        <v>5.5</v>
      </c>
      <c r="K59" s="204">
        <f>IF('Datos de Indicador'!AL62="No dato","x",ROUND(IF('Datos de Indicador'!AL62&gt;K$302,0,IF('Datos de Indicador'!AL62&lt;$K$301,10,(K$302-'Datos de Indicador'!AL62)/(K$302-K$301)*10)),1))</f>
        <v>9.8000000000000007</v>
      </c>
      <c r="L59" s="204">
        <f>IF('Datos de Indicador'!AM62="No dato","x",ROUND(IF('Datos de Indicador'!AM62&gt;L$302,0,IF('Datos de Indicador'!AM62&lt;$L$301,10,(L$302-'Datos de Indicador'!AM62)/(L$302-L$301)*10)),1))</f>
        <v>5.3</v>
      </c>
      <c r="M59" s="206">
        <f t="shared" si="2"/>
        <v>6.9</v>
      </c>
      <c r="N59" s="203">
        <f>IF('Datos de Indicador'!AN62="No dato","x",ROUND(IF('Datos de Indicador'!AN62&gt;N$302,0,IF('Datos de Indicador'!AN62&lt;$N$301,10,(N$302-'Datos de Indicador'!AN62)/(N$302-N$301)*10)),1))</f>
        <v>6.1</v>
      </c>
      <c r="O59" s="204">
        <f>IF('Datos de Indicador'!AO62="No dato","x",ROUND(IF('Datos de Indicador'!AO62&gt;O$302,0,IF('Datos de Indicador'!AO62&lt;$O$301,10,(O$302-'Datos de Indicador'!AO62)/(O$302-O$301)*10)),1))</f>
        <v>6.2</v>
      </c>
      <c r="P59" s="204">
        <f>IF('Datos de Indicador'!AP62="No dato","x",ROUND(IF('Datos de Indicador'!AP62&gt;P$302,0,IF('Datos de Indicador'!AP62&lt;$P$301,10,(P$302-'Datos de Indicador'!AP62)/(P$302-P$301)*10)),1))</f>
        <v>5</v>
      </c>
      <c r="Q59" s="210">
        <f>IF('Datos de Indicador'!AQ62="No dato","x",ROUND(IF('Datos de Indicador'!AQ62&gt;Q$302,0,IF('Datos de Indicador'!AQ62&lt;$O$301,10,(Q$302-'Datos de Indicador'!AQ62)/(Q$302-Q$301)*10)),1))</f>
        <v>5.8</v>
      </c>
      <c r="R59" s="297">
        <f t="shared" si="5"/>
        <v>5.8</v>
      </c>
      <c r="S59" s="208">
        <f>IF('Datos de Indicador'!AR62="No data","x",ROUND(IF('Datos de Indicador'!AR62&gt;S$302,0,IF('Datos de Indicador'!AR62&lt;S$301,10,(S$302-'Datos de Indicador'!AR62)/(S$302-S$301)*10)),1))</f>
        <v>0</v>
      </c>
      <c r="T59" s="208">
        <f>IF('Datos de Indicador'!AS62="No data","x",ROUND(IF('Datos de Indicador'!AS62&gt;T$302,0,IF('Datos de Indicador'!AS62&lt;T$301,10,(T$302-'Datos de Indicador'!AS62)/(T$302-T$301)*10)),1))</f>
        <v>0</v>
      </c>
      <c r="U59" s="208">
        <f>IF('Datos de Indicador'!AT62="No data","x",ROUND(IF('Datos de Indicador'!AT62&gt;U$302,0,IF('Datos de Indicador'!AT62&lt;U$301,10,(U$302-'Datos de Indicador'!AT62)/(U$302-U$301)*10)),1))</f>
        <v>9</v>
      </c>
      <c r="V59" s="208">
        <f>IF('Datos de Indicador'!AU62="No data","x",ROUND(IF('Datos de Indicador'!AU62&gt;V$302,0,IF('Datos de Indicador'!AU62&lt;V$301,10,(V$302-'Datos de Indicador'!AU62)/(V$302-V$301)*10)),1))</f>
        <v>10</v>
      </c>
      <c r="W59" s="209">
        <f t="shared" si="6"/>
        <v>6.3</v>
      </c>
      <c r="X59" s="210">
        <f>IF('Datos de Indicador'!AV62="No dato","x",ROUND(IF('Datos de Indicador'!AV62&gt;X$302,0,IF('Datos de Indicador'!AV62&lt;$X$301,10,(X$302-'Datos de Indicador'!AV62)/(X$302-X$301)*10)),1))</f>
        <v>6.4</v>
      </c>
      <c r="Y59" s="206">
        <f t="shared" si="3"/>
        <v>6.4</v>
      </c>
      <c r="Z59" s="206">
        <f>'Datos de Indicador'!AW62</f>
        <v>10</v>
      </c>
      <c r="AA59" s="211">
        <f t="shared" si="7"/>
        <v>7.3</v>
      </c>
      <c r="AB59" s="15"/>
      <c r="AC59" s="222"/>
      <c r="AE59" s="222"/>
    </row>
    <row r="60" spans="1:31">
      <c r="A60" s="48" t="s">
        <v>185</v>
      </c>
      <c r="B60" s="46" t="s">
        <v>178</v>
      </c>
      <c r="C60" s="160">
        <v>419</v>
      </c>
      <c r="D60" s="203">
        <f>IF('Datos de Indicador'!AH63="No dato","x",ROUND(IF('Datos de Indicador'!AH63&gt;D$302,10,IF('Datos de Indicador'!AH63&lt;$D$301,0,10-(D$302-'Datos de Indicador'!AH63)/(D$302-D$301)*10)),1))</f>
        <v>5</v>
      </c>
      <c r="E60" s="204">
        <f>IF('Datos de Indicador'!AI63="No dato","x",ROUND(IF('Datos de Indicador'!AI63&gt;E$302,0,IF('Datos de Indicador'!AI63&lt;$E$301,10,(E$302-'Datos de Indicador'!AI63)/(E$302-E$301)*10)),1))</f>
        <v>0</v>
      </c>
      <c r="F60" s="205">
        <f t="shared" si="4"/>
        <v>3.3</v>
      </c>
      <c r="G60" s="204">
        <f>IF('Datos de Indicador'!AJ63="No dato","x",ROUND(IF('Datos de Indicador'!AJ63&gt;G$302,0,IF('Datos de Indicador'!AJ63&lt;$G$301,10,(G$302-'Datos de Indicador'!AJ63)/(G$302-G$301)*10)),1))</f>
        <v>5.0999999999999996</v>
      </c>
      <c r="H60" s="206">
        <f t="shared" si="0"/>
        <v>5.0999999999999996</v>
      </c>
      <c r="I60" s="207">
        <f t="shared" si="1"/>
        <v>4.3</v>
      </c>
      <c r="J60" s="204">
        <f>IF('Datos de Indicador'!AK63="No dato","x",ROUND(IF('Datos de Indicador'!AK63&gt;J$302,0,IF('Datos de Indicador'!AK63&lt;$J$301,10,(J$302-'Datos de Indicador'!AK63)/(J$302-J$301)*10)),1))</f>
        <v>6.3</v>
      </c>
      <c r="K60" s="204">
        <f>IF('Datos de Indicador'!AL63="No dato","x",ROUND(IF('Datos de Indicador'!AL63&gt;K$302,0,IF('Datos de Indicador'!AL63&lt;$K$301,10,(K$302-'Datos de Indicador'!AL63)/(K$302-K$301)*10)),1))</f>
        <v>9.5</v>
      </c>
      <c r="L60" s="204">
        <f>IF('Datos de Indicador'!AM63="No dato","x",ROUND(IF('Datos de Indicador'!AM63&gt;L$302,0,IF('Datos de Indicador'!AM63&lt;$L$301,10,(L$302-'Datos de Indicador'!AM63)/(L$302-L$301)*10)),1))</f>
        <v>4.0999999999999996</v>
      </c>
      <c r="M60" s="206">
        <f t="shared" si="2"/>
        <v>6.6</v>
      </c>
      <c r="N60" s="203">
        <f>IF('Datos de Indicador'!AN63="No dato","x",ROUND(IF('Datos de Indicador'!AN63&gt;N$302,0,IF('Datos de Indicador'!AN63&lt;$N$301,10,(N$302-'Datos de Indicador'!AN63)/(N$302-N$301)*10)),1))</f>
        <v>4</v>
      </c>
      <c r="O60" s="204">
        <f>IF('Datos de Indicador'!AO63="No dato","x",ROUND(IF('Datos de Indicador'!AO63&gt;O$302,0,IF('Datos de Indicador'!AO63&lt;$O$301,10,(O$302-'Datos de Indicador'!AO63)/(O$302-O$301)*10)),1))</f>
        <v>1.3</v>
      </c>
      <c r="P60" s="204">
        <f>IF('Datos de Indicador'!AP63="No dato","x",ROUND(IF('Datos de Indicador'!AP63&gt;P$302,0,IF('Datos de Indicador'!AP63&lt;$P$301,10,(P$302-'Datos de Indicador'!AP63)/(P$302-P$301)*10)),1))</f>
        <v>6.5</v>
      </c>
      <c r="Q60" s="210">
        <f>IF('Datos de Indicador'!AQ63="No dato","x",ROUND(IF('Datos de Indicador'!AQ63&gt;Q$302,0,IF('Datos de Indicador'!AQ63&lt;$O$301,10,(Q$302-'Datos de Indicador'!AQ63)/(Q$302-Q$301)*10)),1))</f>
        <v>3.5</v>
      </c>
      <c r="R60" s="297">
        <f t="shared" si="5"/>
        <v>3.8</v>
      </c>
      <c r="S60" s="208">
        <f>IF('Datos de Indicador'!AR63="No data","x",ROUND(IF('Datos de Indicador'!AR63&gt;S$302,0,IF('Datos de Indicador'!AR63&lt;S$301,10,(S$302-'Datos de Indicador'!AR63)/(S$302-S$301)*10)),1))</f>
        <v>0</v>
      </c>
      <c r="T60" s="208">
        <f>IF('Datos de Indicador'!AS63="No data","x",ROUND(IF('Datos de Indicador'!AS63&gt;T$302,0,IF('Datos de Indicador'!AS63&lt;T$301,10,(T$302-'Datos de Indicador'!AS63)/(T$302-T$301)*10)),1))</f>
        <v>4</v>
      </c>
      <c r="U60" s="208">
        <f>IF('Datos de Indicador'!AT63="No data","x",ROUND(IF('Datos de Indicador'!AT63&gt;U$302,0,IF('Datos de Indicador'!AT63&lt;U$301,10,(U$302-'Datos de Indicador'!AT63)/(U$302-U$301)*10)),1))</f>
        <v>6.1</v>
      </c>
      <c r="V60" s="208">
        <f>IF('Datos de Indicador'!AU63="No data","x",ROUND(IF('Datos de Indicador'!AU63&gt;V$302,0,IF('Datos de Indicador'!AU63&lt;V$301,10,(V$302-'Datos de Indicador'!AU63)/(V$302-V$301)*10)),1))</f>
        <v>10</v>
      </c>
      <c r="W60" s="209">
        <f t="shared" si="6"/>
        <v>6</v>
      </c>
      <c r="X60" s="210">
        <f>IF('Datos de Indicador'!AV63="No dato","x",ROUND(IF('Datos de Indicador'!AV63&gt;X$302,0,IF('Datos de Indicador'!AV63&lt;$X$301,10,(X$302-'Datos de Indicador'!AV63)/(X$302-X$301)*10)),1))</f>
        <v>5.7</v>
      </c>
      <c r="Y60" s="206">
        <f t="shared" si="3"/>
        <v>5.9</v>
      </c>
      <c r="Z60" s="206">
        <f>'Datos de Indicador'!AW63</f>
        <v>10</v>
      </c>
      <c r="AA60" s="211">
        <f t="shared" si="7"/>
        <v>6.6</v>
      </c>
      <c r="AB60" s="15"/>
      <c r="AC60" s="222"/>
      <c r="AE60" s="222"/>
    </row>
    <row r="61" spans="1:31">
      <c r="A61" s="48" t="s">
        <v>185</v>
      </c>
      <c r="B61" s="46" t="s">
        <v>179</v>
      </c>
      <c r="C61" s="160">
        <v>420</v>
      </c>
      <c r="D61" s="203">
        <f>IF('Datos de Indicador'!AH64="No dato","x",ROUND(IF('Datos de Indicador'!AH64&gt;D$302,10,IF('Datos de Indicador'!AH64&lt;$D$301,0,10-(D$302-'Datos de Indicador'!AH64)/(D$302-D$301)*10)),1))</f>
        <v>10</v>
      </c>
      <c r="E61" s="204" t="str">
        <f>IF('Datos de Indicador'!AI64="No dato","x",ROUND(IF('Datos de Indicador'!AI64&gt;E$302,0,IF('Datos de Indicador'!AI64&lt;$E$301,10,(E$302-'Datos de Indicador'!AI64)/(E$302-E$301)*10)),1))</f>
        <v>x</v>
      </c>
      <c r="F61" s="205">
        <f t="shared" si="4"/>
        <v>10</v>
      </c>
      <c r="G61" s="204">
        <f>IF('Datos de Indicador'!AJ64="No dato","x",ROUND(IF('Datos de Indicador'!AJ64&gt;G$302,0,IF('Datos de Indicador'!AJ64&lt;$G$301,10,(G$302-'Datos de Indicador'!AJ64)/(G$302-G$301)*10)),1))</f>
        <v>4.3</v>
      </c>
      <c r="H61" s="206">
        <f t="shared" si="0"/>
        <v>4.3</v>
      </c>
      <c r="I61" s="207">
        <f t="shared" si="1"/>
        <v>8.4</v>
      </c>
      <c r="J61" s="204">
        <f>IF('Datos de Indicador'!AK64="No dato","x",ROUND(IF('Datos de Indicador'!AK64&gt;J$302,0,IF('Datos de Indicador'!AK64&lt;$J$301,10,(J$302-'Datos de Indicador'!AK64)/(J$302-J$301)*10)),1))</f>
        <v>3.3</v>
      </c>
      <c r="K61" s="204">
        <f>IF('Datos de Indicador'!AL64="No dato","x",ROUND(IF('Datos de Indicador'!AL64&gt;K$302,0,IF('Datos de Indicador'!AL64&lt;$K$301,10,(K$302-'Datos de Indicador'!AL64)/(K$302-K$301)*10)),1))</f>
        <v>9</v>
      </c>
      <c r="L61" s="204">
        <f>IF('Datos de Indicador'!AM64="No dato","x",ROUND(IF('Datos de Indicador'!AM64&gt;L$302,0,IF('Datos de Indicador'!AM64&lt;$L$301,10,(L$302-'Datos de Indicador'!AM64)/(L$302-L$301)*10)),1))</f>
        <v>2.7</v>
      </c>
      <c r="M61" s="206">
        <f t="shared" si="2"/>
        <v>5</v>
      </c>
      <c r="N61" s="203">
        <f>IF('Datos de Indicador'!AN64="No dato","x",ROUND(IF('Datos de Indicador'!AN64&gt;N$302,0,IF('Datos de Indicador'!AN64&lt;$N$301,10,(N$302-'Datos de Indicador'!AN64)/(N$302-N$301)*10)),1))</f>
        <v>7.8</v>
      </c>
      <c r="O61" s="204">
        <f>IF('Datos de Indicador'!AO64="No dato","x",ROUND(IF('Datos de Indicador'!AO64&gt;O$302,0,IF('Datos de Indicador'!AO64&lt;$O$301,10,(O$302-'Datos de Indicador'!AO64)/(O$302-O$301)*10)),1))</f>
        <v>6.5</v>
      </c>
      <c r="P61" s="204">
        <f>IF('Datos de Indicador'!AP64="No dato","x",ROUND(IF('Datos de Indicador'!AP64&gt;P$302,0,IF('Datos de Indicador'!AP64&lt;$P$301,10,(P$302-'Datos de Indicador'!AP64)/(P$302-P$301)*10)),1))</f>
        <v>1.8</v>
      </c>
      <c r="Q61" s="210">
        <f>IF('Datos de Indicador'!AQ64="No dato","x",ROUND(IF('Datos de Indicador'!AQ64&gt;Q$302,0,IF('Datos de Indicador'!AQ64&lt;$O$301,10,(Q$302-'Datos de Indicador'!AQ64)/(Q$302-Q$301)*10)),1))</f>
        <v>4.8</v>
      </c>
      <c r="R61" s="297">
        <f t="shared" si="5"/>
        <v>5.2</v>
      </c>
      <c r="S61" s="208">
        <f>IF('Datos de Indicador'!AR64="No data","x",ROUND(IF('Datos de Indicador'!AR64&gt;S$302,0,IF('Datos de Indicador'!AR64&lt;S$301,10,(S$302-'Datos de Indicador'!AR64)/(S$302-S$301)*10)),1))</f>
        <v>5.0999999999999996</v>
      </c>
      <c r="T61" s="208">
        <f>IF('Datos de Indicador'!AS64="No data","x",ROUND(IF('Datos de Indicador'!AS64&gt;T$302,0,IF('Datos de Indicador'!AS64&lt;T$301,10,(T$302-'Datos de Indicador'!AS64)/(T$302-T$301)*10)),1))</f>
        <v>6</v>
      </c>
      <c r="U61" s="208">
        <f>IF('Datos de Indicador'!AT64="No data","x",ROUND(IF('Datos de Indicador'!AT64&gt;U$302,0,IF('Datos de Indicador'!AT64&lt;U$301,10,(U$302-'Datos de Indicador'!AT64)/(U$302-U$301)*10)),1))</f>
        <v>3.8</v>
      </c>
      <c r="V61" s="208">
        <f>IF('Datos de Indicador'!AU64="No data","x",ROUND(IF('Datos de Indicador'!AU64&gt;V$302,0,IF('Datos de Indicador'!AU64&lt;V$301,10,(V$302-'Datos de Indicador'!AU64)/(V$302-V$301)*10)),1))</f>
        <v>6.8</v>
      </c>
      <c r="W61" s="209">
        <f t="shared" si="6"/>
        <v>5.4</v>
      </c>
      <c r="X61" s="210">
        <f>IF('Datos de Indicador'!AV64="No dato","x",ROUND(IF('Datos de Indicador'!AV64&gt;X$302,0,IF('Datos de Indicador'!AV64&lt;$X$301,10,(X$302-'Datos de Indicador'!AV64)/(X$302-X$301)*10)),1))</f>
        <v>4.2</v>
      </c>
      <c r="Y61" s="206">
        <f t="shared" si="3"/>
        <v>4.8</v>
      </c>
      <c r="Z61" s="206">
        <f>'Datos de Indicador'!AW64</f>
        <v>10</v>
      </c>
      <c r="AA61" s="211">
        <f t="shared" si="7"/>
        <v>6.3</v>
      </c>
      <c r="AB61" s="15"/>
      <c r="AC61" s="222"/>
      <c r="AE61" s="222"/>
    </row>
    <row r="62" spans="1:31">
      <c r="A62" s="48" t="s">
        <v>185</v>
      </c>
      <c r="B62" s="46" t="s">
        <v>180</v>
      </c>
      <c r="C62" s="160">
        <v>421</v>
      </c>
      <c r="D62" s="203">
        <f>IF('Datos de Indicador'!AH65="No dato","x",ROUND(IF('Datos de Indicador'!AH65&gt;D$302,10,IF('Datos de Indicador'!AH65&lt;$D$301,0,10-(D$302-'Datos de Indicador'!AH65)/(D$302-D$301)*10)),1))</f>
        <v>10</v>
      </c>
      <c r="E62" s="204">
        <f>IF('Datos de Indicador'!AI65="No dato","x",ROUND(IF('Datos de Indicador'!AI65&gt;E$302,0,IF('Datos de Indicador'!AI65&lt;$E$301,10,(E$302-'Datos de Indicador'!AI65)/(E$302-E$301)*10)),1))</f>
        <v>0</v>
      </c>
      <c r="F62" s="205">
        <f t="shared" si="4"/>
        <v>6.7</v>
      </c>
      <c r="G62" s="204">
        <f>IF('Datos de Indicador'!AJ65="No dato","x",ROUND(IF('Datos de Indicador'!AJ65&gt;G$302,0,IF('Datos de Indicador'!AJ65&lt;$G$301,10,(G$302-'Datos de Indicador'!AJ65)/(G$302-G$301)*10)),1))</f>
        <v>5.3</v>
      </c>
      <c r="H62" s="206">
        <f t="shared" si="0"/>
        <v>5.3</v>
      </c>
      <c r="I62" s="207">
        <f t="shared" si="1"/>
        <v>6</v>
      </c>
      <c r="J62" s="204">
        <f>IF('Datos de Indicador'!AK65="No dato","x",ROUND(IF('Datos de Indicador'!AK65&gt;J$302,0,IF('Datos de Indicador'!AK65&lt;$J$301,10,(J$302-'Datos de Indicador'!AK65)/(J$302-J$301)*10)),1))</f>
        <v>8.4</v>
      </c>
      <c r="K62" s="204">
        <f>IF('Datos de Indicador'!AL65="No dato","x",ROUND(IF('Datos de Indicador'!AL65&gt;K$302,0,IF('Datos de Indicador'!AL65&lt;$K$301,10,(K$302-'Datos de Indicador'!AL65)/(K$302-K$301)*10)),1))</f>
        <v>9.4</v>
      </c>
      <c r="L62" s="204">
        <f>IF('Datos de Indicador'!AM65="No dato","x",ROUND(IF('Datos de Indicador'!AM65&gt;L$302,0,IF('Datos de Indicador'!AM65&lt;$L$301,10,(L$302-'Datos de Indicador'!AM65)/(L$302-L$301)*10)),1))</f>
        <v>6.1</v>
      </c>
      <c r="M62" s="206">
        <f t="shared" si="2"/>
        <v>8</v>
      </c>
      <c r="N62" s="203">
        <f>IF('Datos de Indicador'!AN65="No dato","x",ROUND(IF('Datos de Indicador'!AN65&gt;N$302,0,IF('Datos de Indicador'!AN65&lt;$N$301,10,(N$302-'Datos de Indicador'!AN65)/(N$302-N$301)*10)),1))</f>
        <v>6.8</v>
      </c>
      <c r="O62" s="204">
        <f>IF('Datos de Indicador'!AO65="No dato","x",ROUND(IF('Datos de Indicador'!AO65&gt;O$302,0,IF('Datos de Indicador'!AO65&lt;$O$301,10,(O$302-'Datos de Indicador'!AO65)/(O$302-O$301)*10)),1))</f>
        <v>5</v>
      </c>
      <c r="P62" s="204">
        <f>IF('Datos de Indicador'!AP65="No dato","x",ROUND(IF('Datos de Indicador'!AP65&gt;P$302,0,IF('Datos de Indicador'!AP65&lt;$P$301,10,(P$302-'Datos de Indicador'!AP65)/(P$302-P$301)*10)),1))</f>
        <v>2.5</v>
      </c>
      <c r="Q62" s="210">
        <f>IF('Datos de Indicador'!AQ65="No dato","x",ROUND(IF('Datos de Indicador'!AQ65&gt;Q$302,0,IF('Datos de Indicador'!AQ65&lt;$O$301,10,(Q$302-'Datos de Indicador'!AQ65)/(Q$302-Q$301)*10)),1))</f>
        <v>4</v>
      </c>
      <c r="R62" s="297">
        <f t="shared" si="5"/>
        <v>4.5999999999999996</v>
      </c>
      <c r="S62" s="208">
        <f>IF('Datos de Indicador'!AR65="No data","x",ROUND(IF('Datos de Indicador'!AR65&gt;S$302,0,IF('Datos de Indicador'!AR65&lt;S$301,10,(S$302-'Datos de Indicador'!AR65)/(S$302-S$301)*10)),1))</f>
        <v>0</v>
      </c>
      <c r="T62" s="208">
        <f>IF('Datos de Indicador'!AS65="No data","x",ROUND(IF('Datos de Indicador'!AS65&gt;T$302,0,IF('Datos de Indicador'!AS65&lt;T$301,10,(T$302-'Datos de Indicador'!AS65)/(T$302-T$301)*10)),1))</f>
        <v>4.8</v>
      </c>
      <c r="U62" s="208">
        <f>IF('Datos de Indicador'!AT65="No data","x",ROUND(IF('Datos de Indicador'!AT65&gt;U$302,0,IF('Datos de Indicador'!AT65&lt;U$301,10,(U$302-'Datos de Indicador'!AT65)/(U$302-U$301)*10)),1))</f>
        <v>9.1999999999999993</v>
      </c>
      <c r="V62" s="208">
        <f>IF('Datos de Indicador'!AU65="No data","x",ROUND(IF('Datos de Indicador'!AU65&gt;V$302,0,IF('Datos de Indicador'!AU65&lt;V$301,10,(V$302-'Datos de Indicador'!AU65)/(V$302-V$301)*10)),1))</f>
        <v>10</v>
      </c>
      <c r="W62" s="209">
        <f t="shared" si="6"/>
        <v>7.2</v>
      </c>
      <c r="X62" s="210">
        <f>IF('Datos de Indicador'!AV65="No dato","x",ROUND(IF('Datos de Indicador'!AV65&gt;X$302,0,IF('Datos de Indicador'!AV65&lt;$X$301,10,(X$302-'Datos de Indicador'!AV65)/(X$302-X$301)*10)),1))</f>
        <v>7.5</v>
      </c>
      <c r="Y62" s="206">
        <f t="shared" si="3"/>
        <v>7.4</v>
      </c>
      <c r="Z62" s="206">
        <f>'Datos de Indicador'!AW65</f>
        <v>10</v>
      </c>
      <c r="AA62" s="211">
        <f t="shared" si="7"/>
        <v>7.5</v>
      </c>
      <c r="AB62" s="15"/>
      <c r="AC62" s="222"/>
      <c r="AE62" s="222"/>
    </row>
    <row r="63" spans="1:31">
      <c r="A63" s="48" t="s">
        <v>185</v>
      </c>
      <c r="B63" s="46" t="s">
        <v>181</v>
      </c>
      <c r="C63" s="160">
        <v>422</v>
      </c>
      <c r="D63" s="203">
        <f>IF('Datos de Indicador'!AH66="No dato","x",ROUND(IF('Datos de Indicador'!AH66&gt;D$302,10,IF('Datos de Indicador'!AH66&lt;$D$301,0,10-(D$302-'Datos de Indicador'!AH66)/(D$302-D$301)*10)),1))</f>
        <v>5</v>
      </c>
      <c r="E63" s="204">
        <f>IF('Datos de Indicador'!AI66="No dato","x",ROUND(IF('Datos de Indicador'!AI66&gt;E$302,0,IF('Datos de Indicador'!AI66&lt;$E$301,10,(E$302-'Datos de Indicador'!AI66)/(E$302-E$301)*10)),1))</f>
        <v>0</v>
      </c>
      <c r="F63" s="205">
        <f t="shared" si="4"/>
        <v>3.3</v>
      </c>
      <c r="G63" s="204">
        <f>IF('Datos de Indicador'!AJ66="No dato","x",ROUND(IF('Datos de Indicador'!AJ66&gt;G$302,0,IF('Datos de Indicador'!AJ66&lt;$G$301,10,(G$302-'Datos de Indicador'!AJ66)/(G$302-G$301)*10)),1))</f>
        <v>6.8</v>
      </c>
      <c r="H63" s="206">
        <f t="shared" si="0"/>
        <v>6.8</v>
      </c>
      <c r="I63" s="207">
        <f t="shared" si="1"/>
        <v>5.3</v>
      </c>
      <c r="J63" s="204">
        <f>IF('Datos de Indicador'!AK66="No dato","x",ROUND(IF('Datos de Indicador'!AK66&gt;J$302,0,IF('Datos de Indicador'!AK66&lt;$J$301,10,(J$302-'Datos de Indicador'!AK66)/(J$302-J$301)*10)),1))</f>
        <v>5</v>
      </c>
      <c r="K63" s="204">
        <f>IF('Datos de Indicador'!AL66="No dato","x",ROUND(IF('Datos de Indicador'!AL66&gt;K$302,0,IF('Datos de Indicador'!AL66&lt;$K$301,10,(K$302-'Datos de Indicador'!AL66)/(K$302-K$301)*10)),1))</f>
        <v>9.6</v>
      </c>
      <c r="L63" s="204">
        <f>IF('Datos de Indicador'!AM66="No dato","x",ROUND(IF('Datos de Indicador'!AM66&gt;L$302,0,IF('Datos de Indicador'!AM66&lt;$L$301,10,(L$302-'Datos de Indicador'!AM66)/(L$302-L$301)*10)),1))</f>
        <v>4.4000000000000004</v>
      </c>
      <c r="M63" s="206">
        <f t="shared" si="2"/>
        <v>6.3</v>
      </c>
      <c r="N63" s="203">
        <f>IF('Datos de Indicador'!AN66="No dato","x",ROUND(IF('Datos de Indicador'!AN66&gt;N$302,0,IF('Datos de Indicador'!AN66&lt;$N$301,10,(N$302-'Datos de Indicador'!AN66)/(N$302-N$301)*10)),1))</f>
        <v>4.2</v>
      </c>
      <c r="O63" s="204">
        <f>IF('Datos de Indicador'!AO66="No dato","x",ROUND(IF('Datos de Indicador'!AO66&gt;O$302,0,IF('Datos de Indicador'!AO66&lt;$O$301,10,(O$302-'Datos de Indicador'!AO66)/(O$302-O$301)*10)),1))</f>
        <v>10</v>
      </c>
      <c r="P63" s="204">
        <f>IF('Datos de Indicador'!AP66="No dato","x",ROUND(IF('Datos de Indicador'!AP66&gt;P$302,0,IF('Datos de Indicador'!AP66&lt;$P$301,10,(P$302-'Datos de Indicador'!AP66)/(P$302-P$301)*10)),1))</f>
        <v>8.9</v>
      </c>
      <c r="Q63" s="210">
        <f>IF('Datos de Indicador'!AQ66="No dato","x",ROUND(IF('Datos de Indicador'!AQ66&gt;Q$302,0,IF('Datos de Indicador'!AQ66&lt;$O$301,10,(Q$302-'Datos de Indicador'!AQ66)/(Q$302-Q$301)*10)),1))</f>
        <v>11.3</v>
      </c>
      <c r="R63" s="297">
        <f t="shared" si="5"/>
        <v>8.6</v>
      </c>
      <c r="S63" s="208">
        <f>IF('Datos de Indicador'!AR66="No data","x",ROUND(IF('Datos de Indicador'!AR66&gt;S$302,0,IF('Datos de Indicador'!AR66&lt;S$301,10,(S$302-'Datos de Indicador'!AR66)/(S$302-S$301)*10)),1))</f>
        <v>0</v>
      </c>
      <c r="T63" s="208">
        <f>IF('Datos de Indicador'!AS66="No data","x",ROUND(IF('Datos de Indicador'!AS66&gt;T$302,0,IF('Datos de Indicador'!AS66&lt;T$301,10,(T$302-'Datos de Indicador'!AS66)/(T$302-T$301)*10)),1))</f>
        <v>2.5</v>
      </c>
      <c r="U63" s="208">
        <f>IF('Datos de Indicador'!AT66="No data","x",ROUND(IF('Datos de Indicador'!AT66&gt;U$302,0,IF('Datos de Indicador'!AT66&lt;U$301,10,(U$302-'Datos de Indicador'!AT66)/(U$302-U$301)*10)),1))</f>
        <v>7.6</v>
      </c>
      <c r="V63" s="208">
        <f>IF('Datos de Indicador'!AU66="No data","x",ROUND(IF('Datos de Indicador'!AU66&gt;V$302,0,IF('Datos de Indicador'!AU66&lt;V$301,10,(V$302-'Datos de Indicador'!AU66)/(V$302-V$301)*10)),1))</f>
        <v>10</v>
      </c>
      <c r="W63" s="209">
        <f t="shared" si="6"/>
        <v>6.3</v>
      </c>
      <c r="X63" s="210">
        <f>IF('Datos de Indicador'!AV66="No dato","x",ROUND(IF('Datos de Indicador'!AV66&gt;X$302,0,IF('Datos de Indicador'!AV66&lt;$X$301,10,(X$302-'Datos de Indicador'!AV66)/(X$302-X$301)*10)),1))</f>
        <v>6.8</v>
      </c>
      <c r="Y63" s="206">
        <f t="shared" si="3"/>
        <v>6.6</v>
      </c>
      <c r="Z63" s="206">
        <f>'Datos de Indicador'!AW66</f>
        <v>10</v>
      </c>
      <c r="AA63" s="211">
        <f t="shared" si="7"/>
        <v>7.9</v>
      </c>
      <c r="AB63" s="15"/>
      <c r="AC63" s="222"/>
      <c r="AE63" s="222"/>
    </row>
    <row r="64" spans="1:31">
      <c r="A64" s="48" t="s">
        <v>185</v>
      </c>
      <c r="B64" s="46" t="s">
        <v>182</v>
      </c>
      <c r="C64" s="160">
        <v>423</v>
      </c>
      <c r="D64" s="203">
        <f>IF('Datos de Indicador'!AH67="No dato","x",ROUND(IF('Datos de Indicador'!AH67&gt;D$302,10,IF('Datos de Indicador'!AH67&lt;$D$301,0,10-(D$302-'Datos de Indicador'!AH67)/(D$302-D$301)*10)),1))</f>
        <v>10</v>
      </c>
      <c r="E64" s="204">
        <f>IF('Datos de Indicador'!AI67="No dato","x",ROUND(IF('Datos de Indicador'!AI67&gt;E$302,0,IF('Datos de Indicador'!AI67&lt;$E$301,10,(E$302-'Datos de Indicador'!AI67)/(E$302-E$301)*10)),1))</f>
        <v>0</v>
      </c>
      <c r="F64" s="205">
        <f t="shared" si="4"/>
        <v>6.7</v>
      </c>
      <c r="G64" s="204">
        <f>IF('Datos de Indicador'!AJ67="No dato","x",ROUND(IF('Datos de Indicador'!AJ67&gt;G$302,0,IF('Datos de Indicador'!AJ67&lt;$G$301,10,(G$302-'Datos de Indicador'!AJ67)/(G$302-G$301)*10)),1))</f>
        <v>7.4</v>
      </c>
      <c r="H64" s="206">
        <f t="shared" si="0"/>
        <v>7.4</v>
      </c>
      <c r="I64" s="207">
        <f t="shared" si="1"/>
        <v>7.1</v>
      </c>
      <c r="J64" s="204">
        <f>IF('Datos de Indicador'!AK67="No dato","x",ROUND(IF('Datos de Indicador'!AK67&gt;J$302,0,IF('Datos de Indicador'!AK67&lt;$J$301,10,(J$302-'Datos de Indicador'!AK67)/(J$302-J$301)*10)),1))</f>
        <v>3.7</v>
      </c>
      <c r="K64" s="204">
        <f>IF('Datos de Indicador'!AL67="No dato","x",ROUND(IF('Datos de Indicador'!AL67&gt;K$302,0,IF('Datos de Indicador'!AL67&lt;$K$301,10,(K$302-'Datos de Indicador'!AL67)/(K$302-K$301)*10)),1))</f>
        <v>9.8000000000000007</v>
      </c>
      <c r="L64" s="204">
        <f>IF('Datos de Indicador'!AM67="No dato","x",ROUND(IF('Datos de Indicador'!AM67&gt;L$302,0,IF('Datos de Indicador'!AM67&lt;$L$301,10,(L$302-'Datos de Indicador'!AM67)/(L$302-L$301)*10)),1))</f>
        <v>4.3</v>
      </c>
      <c r="M64" s="206">
        <f t="shared" si="2"/>
        <v>5.9</v>
      </c>
      <c r="N64" s="203">
        <f>IF('Datos de Indicador'!AN67="No dato","x",ROUND(IF('Datos de Indicador'!AN67&gt;N$302,0,IF('Datos de Indicador'!AN67&lt;$N$301,10,(N$302-'Datos de Indicador'!AN67)/(N$302-N$301)*10)),1))</f>
        <v>1.7</v>
      </c>
      <c r="O64" s="204">
        <f>IF('Datos de Indicador'!AO67="No dato","x",ROUND(IF('Datos de Indicador'!AO67&gt;O$302,0,IF('Datos de Indicador'!AO67&lt;$O$301,10,(O$302-'Datos de Indicador'!AO67)/(O$302-O$301)*10)),1))</f>
        <v>10</v>
      </c>
      <c r="P64" s="204">
        <f>IF('Datos de Indicador'!AP67="No dato","x",ROUND(IF('Datos de Indicador'!AP67&gt;P$302,0,IF('Datos de Indicador'!AP67&lt;$P$301,10,(P$302-'Datos de Indicador'!AP67)/(P$302-P$301)*10)),1))</f>
        <v>2.9</v>
      </c>
      <c r="Q64" s="210">
        <f>IF('Datos de Indicador'!AQ67="No dato","x",ROUND(IF('Datos de Indicador'!AQ67&gt;Q$302,0,IF('Datos de Indicador'!AQ67&lt;$O$301,10,(Q$302-'Datos de Indicador'!AQ67)/(Q$302-Q$301)*10)),1))</f>
        <v>10</v>
      </c>
      <c r="R64" s="297">
        <f t="shared" si="5"/>
        <v>6.2</v>
      </c>
      <c r="S64" s="208">
        <f>IF('Datos de Indicador'!AR67="No data","x",ROUND(IF('Datos de Indicador'!AR67&gt;S$302,0,IF('Datos de Indicador'!AR67&lt;S$301,10,(S$302-'Datos de Indicador'!AR67)/(S$302-S$301)*10)),1))</f>
        <v>0</v>
      </c>
      <c r="T64" s="208">
        <f>IF('Datos de Indicador'!AS67="No data","x",ROUND(IF('Datos de Indicador'!AS67&gt;T$302,0,IF('Datos de Indicador'!AS67&lt;T$301,10,(T$302-'Datos de Indicador'!AS67)/(T$302-T$301)*10)),1))</f>
        <v>0</v>
      </c>
      <c r="U64" s="208">
        <f>IF('Datos de Indicador'!AT67="No data","x",ROUND(IF('Datos de Indicador'!AT67&gt;U$302,0,IF('Datos de Indicador'!AT67&lt;U$301,10,(U$302-'Datos de Indicador'!AT67)/(U$302-U$301)*10)),1))</f>
        <v>5.7</v>
      </c>
      <c r="V64" s="208">
        <f>IF('Datos de Indicador'!AU67="No data","x",ROUND(IF('Datos de Indicador'!AU67&gt;V$302,0,IF('Datos de Indicador'!AU67&lt;V$301,10,(V$302-'Datos de Indicador'!AU67)/(V$302-V$301)*10)),1))</f>
        <v>10</v>
      </c>
      <c r="W64" s="209">
        <f t="shared" si="6"/>
        <v>5.2</v>
      </c>
      <c r="X64" s="210">
        <f>IF('Datos de Indicador'!AV67="No dato","x",ROUND(IF('Datos de Indicador'!AV67&gt;X$302,0,IF('Datos de Indicador'!AV67&lt;$X$301,10,(X$302-'Datos de Indicador'!AV67)/(X$302-X$301)*10)),1))</f>
        <v>5.3</v>
      </c>
      <c r="Y64" s="206">
        <f t="shared" si="3"/>
        <v>5.3</v>
      </c>
      <c r="Z64" s="206">
        <f>'Datos de Indicador'!AW67</f>
        <v>10</v>
      </c>
      <c r="AA64" s="211">
        <f t="shared" si="7"/>
        <v>6.9</v>
      </c>
      <c r="AB64" s="15"/>
      <c r="AC64" s="222"/>
      <c r="AE64" s="222"/>
    </row>
    <row r="65" spans="1:31">
      <c r="A65" s="50" t="s">
        <v>18</v>
      </c>
      <c r="B65" s="46" t="s">
        <v>19</v>
      </c>
      <c r="C65" s="160">
        <v>501</v>
      </c>
      <c r="D65" s="203">
        <f>IF('Datos de Indicador'!AH68="No dato","x",ROUND(IF('Datos de Indicador'!AH68&gt;D$302,10,IF('Datos de Indicador'!AH68&lt;$D$301,0,10-(D$302-'Datos de Indicador'!AH68)/(D$302-D$301)*10)),1))</f>
        <v>1</v>
      </c>
      <c r="E65" s="204">
        <f>IF('Datos de Indicador'!AI68="No dato","x",ROUND(IF('Datos de Indicador'!AI68&gt;E$302,0,IF('Datos de Indicador'!AI68&lt;$E$301,10,(E$302-'Datos de Indicador'!AI68)/(E$302-E$301)*10)),1))</f>
        <v>0</v>
      </c>
      <c r="F65" s="205">
        <f t="shared" si="4"/>
        <v>0.7</v>
      </c>
      <c r="G65" s="204">
        <f>IF('Datos de Indicador'!AJ68="No dato","x",ROUND(IF('Datos de Indicador'!AJ68&gt;G$302,0,IF('Datos de Indicador'!AJ68&lt;$G$301,10,(G$302-'Datos de Indicador'!AJ68)/(G$302-G$301)*10)),1))</f>
        <v>0</v>
      </c>
      <c r="H65" s="206">
        <f t="shared" si="0"/>
        <v>0</v>
      </c>
      <c r="I65" s="207">
        <f t="shared" si="1"/>
        <v>0.4</v>
      </c>
      <c r="J65" s="204">
        <f>IF('Datos de Indicador'!AK68="No dato","x",ROUND(IF('Datos de Indicador'!AK68&gt;J$302,0,IF('Datos de Indicador'!AK68&lt;$J$301,10,(J$302-'Datos de Indicador'!AK68)/(J$302-J$301)*10)),1))</f>
        <v>0.7</v>
      </c>
      <c r="K65" s="204">
        <f>IF('Datos de Indicador'!AL68="No dato","x",ROUND(IF('Datos de Indicador'!AL68&gt;K$302,0,IF('Datos de Indicador'!AL68&lt;$K$301,10,(K$302-'Datos de Indicador'!AL68)/(K$302-K$301)*10)),1))</f>
        <v>4.3</v>
      </c>
      <c r="L65" s="204">
        <f>IF('Datos de Indicador'!AM68="No dato","x",ROUND(IF('Datos de Indicador'!AM68&gt;L$302,0,IF('Datos de Indicador'!AM68&lt;$L$301,10,(L$302-'Datos de Indicador'!AM68)/(L$302-L$301)*10)),1))</f>
        <v>0.8</v>
      </c>
      <c r="M65" s="206">
        <f t="shared" si="2"/>
        <v>1.9</v>
      </c>
      <c r="N65" s="203">
        <f>IF('Datos de Indicador'!AN68="No dato","x",ROUND(IF('Datos de Indicador'!AN68&gt;N$302,0,IF('Datos de Indicador'!AN68&lt;$N$301,10,(N$302-'Datos de Indicador'!AN68)/(N$302-N$301)*10)),1))</f>
        <v>7.7</v>
      </c>
      <c r="O65" s="204">
        <f>IF('Datos de Indicador'!AO68="No dato","x",ROUND(IF('Datos de Indicador'!AO68&gt;O$302,0,IF('Datos de Indicador'!AO68&lt;$O$301,10,(O$302-'Datos de Indicador'!AO68)/(O$302-O$301)*10)),1))</f>
        <v>3.6</v>
      </c>
      <c r="P65" s="204">
        <f>IF('Datos de Indicador'!AP68="No dato","x",ROUND(IF('Datos de Indicador'!AP68&gt;P$302,0,IF('Datos de Indicador'!AP68&lt;$P$301,10,(P$302-'Datos de Indicador'!AP68)/(P$302-P$301)*10)),1))</f>
        <v>6.3</v>
      </c>
      <c r="Q65" s="210">
        <f>IF('Datos de Indicador'!AQ68="No dato","x",ROUND(IF('Datos de Indicador'!AQ68&gt;Q$302,0,IF('Datos de Indicador'!AQ68&lt;$O$301,10,(Q$302-'Datos de Indicador'!AQ68)/(Q$302-Q$301)*10)),1))</f>
        <v>4.7</v>
      </c>
      <c r="R65" s="297">
        <f t="shared" si="5"/>
        <v>5.6</v>
      </c>
      <c r="S65" s="208">
        <f>IF('Datos de Indicador'!AR68="No data","x",ROUND(IF('Datos de Indicador'!AR68&gt;S$302,0,IF('Datos de Indicador'!AR68&lt;S$301,10,(S$302-'Datos de Indicador'!AR68)/(S$302-S$301)*10)),1))</f>
        <v>8.6999999999999993</v>
      </c>
      <c r="T65" s="208">
        <f>IF('Datos de Indicador'!AS68="No data","x",ROUND(IF('Datos de Indicador'!AS68&gt;T$302,0,IF('Datos de Indicador'!AS68&lt;T$301,10,(T$302-'Datos de Indicador'!AS68)/(T$302-T$301)*10)),1))</f>
        <v>4.8</v>
      </c>
      <c r="U65" s="208">
        <f>IF('Datos de Indicador'!AT68="No data","x",ROUND(IF('Datos de Indicador'!AT68&gt;U$302,0,IF('Datos de Indicador'!AT68&lt;U$301,10,(U$302-'Datos de Indicador'!AT68)/(U$302-U$301)*10)),1))</f>
        <v>1.3</v>
      </c>
      <c r="V65" s="208">
        <f>IF('Datos de Indicador'!AU68="No data","x",ROUND(IF('Datos de Indicador'!AU68&gt;V$302,0,IF('Datos de Indicador'!AU68&lt;V$301,10,(V$302-'Datos de Indicador'!AU68)/(V$302-V$301)*10)),1))</f>
        <v>4.9000000000000004</v>
      </c>
      <c r="W65" s="209">
        <f t="shared" si="6"/>
        <v>4.3</v>
      </c>
      <c r="X65" s="210">
        <f>IF('Datos de Indicador'!AV68="No dato","x",ROUND(IF('Datos de Indicador'!AV68&gt;X$302,0,IF('Datos de Indicador'!AV68&lt;$X$301,10,(X$302-'Datos de Indicador'!AV68)/(X$302-X$301)*10)),1))</f>
        <v>1.8</v>
      </c>
      <c r="Y65" s="206">
        <f t="shared" si="3"/>
        <v>3.1</v>
      </c>
      <c r="Z65" s="206">
        <f>'Datos de Indicador'!AW68</f>
        <v>4</v>
      </c>
      <c r="AA65" s="211">
        <f t="shared" si="7"/>
        <v>3.7</v>
      </c>
      <c r="AB65" s="15"/>
      <c r="AC65" s="222"/>
      <c r="AE65" s="222"/>
    </row>
    <row r="66" spans="1:31">
      <c r="A66" s="50" t="s">
        <v>18</v>
      </c>
      <c r="B66" s="46" t="s">
        <v>20</v>
      </c>
      <c r="C66" s="160">
        <v>502</v>
      </c>
      <c r="D66" s="203">
        <f>IF('Datos de Indicador'!AH69="No dato","x",ROUND(IF('Datos de Indicador'!AH69&gt;D$302,10,IF('Datos de Indicador'!AH69&lt;$D$301,0,10-(D$302-'Datos de Indicador'!AH69)/(D$302-D$301)*10)),1))</f>
        <v>5</v>
      </c>
      <c r="E66" s="204">
        <f>IF('Datos de Indicador'!AI69="No dato","x",ROUND(IF('Datos de Indicador'!AI69&gt;E$302,0,IF('Datos de Indicador'!AI69&lt;$E$301,10,(E$302-'Datos de Indicador'!AI69)/(E$302-E$301)*10)),1))</f>
        <v>4.4000000000000004</v>
      </c>
      <c r="F66" s="205">
        <f t="shared" si="4"/>
        <v>4.8</v>
      </c>
      <c r="G66" s="204">
        <f>IF('Datos de Indicador'!AJ69="No dato","x",ROUND(IF('Datos de Indicador'!AJ69&gt;G$302,0,IF('Datos de Indicador'!AJ69&lt;$G$301,10,(G$302-'Datos de Indicador'!AJ69)/(G$302-G$301)*10)),1))</f>
        <v>0.6</v>
      </c>
      <c r="H66" s="206">
        <f t="shared" si="0"/>
        <v>0.6</v>
      </c>
      <c r="I66" s="207">
        <f t="shared" si="1"/>
        <v>3</v>
      </c>
      <c r="J66" s="204">
        <f>IF('Datos de Indicador'!AK69="No dato","x",ROUND(IF('Datos de Indicador'!AK69&gt;J$302,0,IF('Datos de Indicador'!AK69&lt;$J$301,10,(J$302-'Datos de Indicador'!AK69)/(J$302-J$301)*10)),1))</f>
        <v>1</v>
      </c>
      <c r="K66" s="204">
        <f>IF('Datos de Indicador'!AL69="No dato","x",ROUND(IF('Datos de Indicador'!AL69&gt;K$302,0,IF('Datos de Indicador'!AL69&lt;$K$301,10,(K$302-'Datos de Indicador'!AL69)/(K$302-K$301)*10)),1))</f>
        <v>6.9</v>
      </c>
      <c r="L66" s="204">
        <f>IF('Datos de Indicador'!AM69="No dato","x",ROUND(IF('Datos de Indicador'!AM69&gt;L$302,0,IF('Datos de Indicador'!AM69&lt;$L$301,10,(L$302-'Datos de Indicador'!AM69)/(L$302-L$301)*10)),1))</f>
        <v>1.1000000000000001</v>
      </c>
      <c r="M66" s="206">
        <f t="shared" si="2"/>
        <v>3</v>
      </c>
      <c r="N66" s="203">
        <f>IF('Datos de Indicador'!AN69="No dato","x",ROUND(IF('Datos de Indicador'!AN69&gt;N$302,0,IF('Datos de Indicador'!AN69&lt;$N$301,10,(N$302-'Datos de Indicador'!AN69)/(N$302-N$301)*10)),1))</f>
        <v>5.2</v>
      </c>
      <c r="O66" s="204">
        <f>IF('Datos de Indicador'!AO69="No dato","x",ROUND(IF('Datos de Indicador'!AO69&gt;O$302,0,IF('Datos de Indicador'!AO69&lt;$O$301,10,(O$302-'Datos de Indicador'!AO69)/(O$302-O$301)*10)),1))</f>
        <v>4.5999999999999996</v>
      </c>
      <c r="P66" s="204">
        <f>IF('Datos de Indicador'!AP69="No dato","x",ROUND(IF('Datos de Indicador'!AP69&gt;P$302,0,IF('Datos de Indicador'!AP69&lt;$P$301,10,(P$302-'Datos de Indicador'!AP69)/(P$302-P$301)*10)),1))</f>
        <v>7.9</v>
      </c>
      <c r="Q66" s="210">
        <f>IF('Datos de Indicador'!AQ69="No dato","x",ROUND(IF('Datos de Indicador'!AQ69&gt;Q$302,0,IF('Datos de Indicador'!AQ69&lt;$O$301,10,(Q$302-'Datos de Indicador'!AQ69)/(Q$302-Q$301)*10)),1))</f>
        <v>5.9</v>
      </c>
      <c r="R66" s="297">
        <f t="shared" si="5"/>
        <v>5.9</v>
      </c>
      <c r="S66" s="208">
        <f>IF('Datos de Indicador'!AR69="No data","x",ROUND(IF('Datos de Indicador'!AR69&gt;S$302,0,IF('Datos de Indicador'!AR69&lt;S$301,10,(S$302-'Datos de Indicador'!AR69)/(S$302-S$301)*10)),1))</f>
        <v>0.7</v>
      </c>
      <c r="T66" s="208">
        <f>IF('Datos de Indicador'!AS69="No data","x",ROUND(IF('Datos de Indicador'!AS69&gt;T$302,0,IF('Datos de Indicador'!AS69&lt;T$301,10,(T$302-'Datos de Indicador'!AS69)/(T$302-T$301)*10)),1))</f>
        <v>4.8</v>
      </c>
      <c r="U66" s="208">
        <f>IF('Datos de Indicador'!AT69="No data","x",ROUND(IF('Datos de Indicador'!AT69&gt;U$302,0,IF('Datos de Indicador'!AT69&lt;U$301,10,(U$302-'Datos de Indicador'!AT69)/(U$302-U$301)*10)),1))</f>
        <v>4.4000000000000004</v>
      </c>
      <c r="V66" s="208">
        <f>IF('Datos de Indicador'!AU69="No data","x",ROUND(IF('Datos de Indicador'!AU69&gt;V$302,0,IF('Datos de Indicador'!AU69&lt;V$301,10,(V$302-'Datos de Indicador'!AU69)/(V$302-V$301)*10)),1))</f>
        <v>7.9</v>
      </c>
      <c r="W66" s="209">
        <f t="shared" si="6"/>
        <v>5</v>
      </c>
      <c r="X66" s="210">
        <f>IF('Datos de Indicador'!AV69="No dato","x",ROUND(IF('Datos de Indicador'!AV69&gt;X$302,0,IF('Datos de Indicador'!AV69&lt;$X$301,10,(X$302-'Datos de Indicador'!AV69)/(X$302-X$301)*10)),1))</f>
        <v>2.1</v>
      </c>
      <c r="Y66" s="206">
        <f t="shared" si="3"/>
        <v>3.6</v>
      </c>
      <c r="Z66" s="206">
        <f>'Datos de Indicador'!AW69</f>
        <v>6</v>
      </c>
      <c r="AA66" s="211">
        <f t="shared" si="7"/>
        <v>4.5999999999999996</v>
      </c>
      <c r="AB66" s="15"/>
      <c r="AC66" s="222"/>
      <c r="AE66" s="222"/>
    </row>
    <row r="67" spans="1:31">
      <c r="A67" s="50" t="s">
        <v>18</v>
      </c>
      <c r="B67" s="46" t="s">
        <v>21</v>
      </c>
      <c r="C67" s="160">
        <v>503</v>
      </c>
      <c r="D67" s="203">
        <f>IF('Datos de Indicador'!AH70="No dato","x",ROUND(IF('Datos de Indicador'!AH70&gt;D$302,10,IF('Datos de Indicador'!AH70&lt;$D$301,0,10-(D$302-'Datos de Indicador'!AH70)/(D$302-D$301)*10)),1))</f>
        <v>10</v>
      </c>
      <c r="E67" s="204">
        <f>IF('Datos de Indicador'!AI70="No dato","x",ROUND(IF('Datos de Indicador'!AI70&gt;E$302,0,IF('Datos de Indicador'!AI70&lt;$E$301,10,(E$302-'Datos de Indicador'!AI70)/(E$302-E$301)*10)),1))</f>
        <v>0</v>
      </c>
      <c r="F67" s="205">
        <f t="shared" si="4"/>
        <v>6.7</v>
      </c>
      <c r="G67" s="204">
        <f>IF('Datos de Indicador'!AJ70="No dato","x",ROUND(IF('Datos de Indicador'!AJ70&gt;G$302,0,IF('Datos de Indicador'!AJ70&lt;$G$301,10,(G$302-'Datos de Indicador'!AJ70)/(G$302-G$301)*10)),1))</f>
        <v>2.6</v>
      </c>
      <c r="H67" s="206">
        <f t="shared" ref="H67:H130" si="8">G67</f>
        <v>2.6</v>
      </c>
      <c r="I67" s="207">
        <f t="shared" ref="I67:I130" si="9">ROUND(IF(H67="x",F67,(10-GEOMEAN(((10-H67)/10*9+1),((10-F67)/10*9+1)))/9*10),1)</f>
        <v>5</v>
      </c>
      <c r="J67" s="204">
        <f>IF('Datos de Indicador'!AK70="No dato","x",ROUND(IF('Datos de Indicador'!AK70&gt;J$302,0,IF('Datos de Indicador'!AK70&lt;$J$301,10,(J$302-'Datos de Indicador'!AK70)/(J$302-J$301)*10)),1))</f>
        <v>3.4</v>
      </c>
      <c r="K67" s="204">
        <f>IF('Datos de Indicador'!AL70="No dato","x",ROUND(IF('Datos de Indicador'!AL70&gt;K$302,0,IF('Datos de Indicador'!AL70&lt;$K$301,10,(K$302-'Datos de Indicador'!AL70)/(K$302-K$301)*10)),1))</f>
        <v>8.8000000000000007</v>
      </c>
      <c r="L67" s="204">
        <f>IF('Datos de Indicador'!AM70="No dato","x",ROUND(IF('Datos de Indicador'!AM70&gt;L$302,0,IF('Datos de Indicador'!AM70&lt;$L$301,10,(L$302-'Datos de Indicador'!AM70)/(L$302-L$301)*10)),1))</f>
        <v>2.7</v>
      </c>
      <c r="M67" s="206">
        <f t="shared" ref="M67:M130" si="10">IF(AND(J67="x",K67="x",L67="x"),"x",ROUND(AVERAGE(J67,K67,L67),1))</f>
        <v>5</v>
      </c>
      <c r="N67" s="203">
        <f>IF('Datos de Indicador'!AN70="No dato","x",ROUND(IF('Datos de Indicador'!AN70&gt;N$302,0,IF('Datos de Indicador'!AN70&lt;$N$301,10,(N$302-'Datos de Indicador'!AN70)/(N$302-N$301)*10)),1))</f>
        <v>6.2</v>
      </c>
      <c r="O67" s="204">
        <f>IF('Datos de Indicador'!AO70="No dato","x",ROUND(IF('Datos de Indicador'!AO70&gt;O$302,0,IF('Datos de Indicador'!AO70&lt;$O$301,10,(O$302-'Datos de Indicador'!AO70)/(O$302-O$301)*10)),1))</f>
        <v>1.8</v>
      </c>
      <c r="P67" s="204">
        <f>IF('Datos de Indicador'!AP70="No dato","x",ROUND(IF('Datos de Indicador'!AP70&gt;P$302,0,IF('Datos de Indicador'!AP70&lt;$P$301,10,(P$302-'Datos de Indicador'!AP70)/(P$302-P$301)*10)),1))</f>
        <v>7.2</v>
      </c>
      <c r="Q67" s="210">
        <f>IF('Datos de Indicador'!AQ70="No dato","x",ROUND(IF('Datos de Indicador'!AQ70&gt;Q$302,0,IF('Datos de Indicador'!AQ70&lt;$O$301,10,(Q$302-'Datos de Indicador'!AQ70)/(Q$302-Q$301)*10)),1))</f>
        <v>4</v>
      </c>
      <c r="R67" s="297">
        <f t="shared" si="5"/>
        <v>4.8</v>
      </c>
      <c r="S67" s="208">
        <f>IF('Datos de Indicador'!AR70="No data","x",ROUND(IF('Datos de Indicador'!AR70&gt;S$302,0,IF('Datos de Indicador'!AR70&lt;S$301,10,(S$302-'Datos de Indicador'!AR70)/(S$302-S$301)*10)),1))</f>
        <v>5.4</v>
      </c>
      <c r="T67" s="208">
        <f>IF('Datos de Indicador'!AS70="No data","x",ROUND(IF('Datos de Indicador'!AS70&gt;T$302,0,IF('Datos de Indicador'!AS70&lt;T$301,10,(T$302-'Datos de Indicador'!AS70)/(T$302-T$301)*10)),1))</f>
        <v>1</v>
      </c>
      <c r="U67" s="208">
        <f>IF('Datos de Indicador'!AT70="No data","x",ROUND(IF('Datos de Indicador'!AT70&gt;U$302,0,IF('Datos de Indicador'!AT70&lt;U$301,10,(U$302-'Datos de Indicador'!AT70)/(U$302-U$301)*10)),1))</f>
        <v>5.5</v>
      </c>
      <c r="V67" s="208">
        <f>IF('Datos de Indicador'!AU70="No data","x",ROUND(IF('Datos de Indicador'!AU70&gt;V$302,0,IF('Datos de Indicador'!AU70&lt;V$301,10,(V$302-'Datos de Indicador'!AU70)/(V$302-V$301)*10)),1))</f>
        <v>9.3000000000000007</v>
      </c>
      <c r="W67" s="209">
        <f t="shared" si="6"/>
        <v>6</v>
      </c>
      <c r="X67" s="210">
        <f>IF('Datos de Indicador'!AV70="No dato","x",ROUND(IF('Datos de Indicador'!AV70&gt;X$302,0,IF('Datos de Indicador'!AV70&lt;$X$301,10,(X$302-'Datos de Indicador'!AV70)/(X$302-X$301)*10)),1))</f>
        <v>3.6</v>
      </c>
      <c r="Y67" s="206">
        <f t="shared" ref="Y67:Y130" si="11">IF(AND(W67="x",X67="x"),"x",ROUND(AVERAGE(W67,X67),1))</f>
        <v>4.8</v>
      </c>
      <c r="Z67" s="206">
        <f>'Datos de Indicador'!AW70</f>
        <v>10</v>
      </c>
      <c r="AA67" s="211">
        <f t="shared" si="7"/>
        <v>6.2</v>
      </c>
      <c r="AB67" s="15"/>
      <c r="AC67" s="222"/>
      <c r="AE67" s="222"/>
    </row>
    <row r="68" spans="1:31">
      <c r="A68" s="50" t="s">
        <v>18</v>
      </c>
      <c r="B68" s="46" t="s">
        <v>22</v>
      </c>
      <c r="C68" s="160">
        <v>504</v>
      </c>
      <c r="D68" s="203">
        <f>IF('Datos de Indicador'!AH71="No dato","x",ROUND(IF('Datos de Indicador'!AH71&gt;D$302,10,IF('Datos de Indicador'!AH71&lt;$D$301,0,10-(D$302-'Datos de Indicador'!AH71)/(D$302-D$301)*10)),1))</f>
        <v>5</v>
      </c>
      <c r="E68" s="204">
        <f>IF('Datos de Indicador'!AI71="No dato","x",ROUND(IF('Datos de Indicador'!AI71&gt;E$302,0,IF('Datos de Indicador'!AI71&lt;$E$301,10,(E$302-'Datos de Indicador'!AI71)/(E$302-E$301)*10)),1))</f>
        <v>6.3</v>
      </c>
      <c r="F68" s="205">
        <f t="shared" ref="F68:F131" si="12">IF(AND(D68="x",E68="x"),"x",ROUND(AVERAGE(D68,D68,E68),1))</f>
        <v>5.4</v>
      </c>
      <c r="G68" s="204">
        <f>IF('Datos de Indicador'!AJ71="No dato","x",ROUND(IF('Datos de Indicador'!AJ71&gt;G$302,0,IF('Datos de Indicador'!AJ71&lt;$G$301,10,(G$302-'Datos de Indicador'!AJ71)/(G$302-G$301)*10)),1))</f>
        <v>2.6</v>
      </c>
      <c r="H68" s="206">
        <f t="shared" si="8"/>
        <v>2.6</v>
      </c>
      <c r="I68" s="207">
        <f t="shared" si="9"/>
        <v>4.0999999999999996</v>
      </c>
      <c r="J68" s="204">
        <f>IF('Datos de Indicador'!AK71="No dato","x",ROUND(IF('Datos de Indicador'!AK71&gt;J$302,0,IF('Datos de Indicador'!AK71&lt;$J$301,10,(J$302-'Datos de Indicador'!AK71)/(J$302-J$301)*10)),1))</f>
        <v>1.3</v>
      </c>
      <c r="K68" s="204">
        <f>IF('Datos de Indicador'!AL71="No dato","x",ROUND(IF('Datos de Indicador'!AL71&gt;K$302,0,IF('Datos de Indicador'!AL71&lt;$K$301,10,(K$302-'Datos de Indicador'!AL71)/(K$302-K$301)*10)),1))</f>
        <v>8.1</v>
      </c>
      <c r="L68" s="204">
        <f>IF('Datos de Indicador'!AM71="No dato","x",ROUND(IF('Datos de Indicador'!AM71&gt;L$302,0,IF('Datos de Indicador'!AM71&lt;$L$301,10,(L$302-'Datos de Indicador'!AM71)/(L$302-L$301)*10)),1))</f>
        <v>2.2999999999999998</v>
      </c>
      <c r="M68" s="206">
        <f t="shared" si="10"/>
        <v>3.9</v>
      </c>
      <c r="N68" s="203">
        <f>IF('Datos de Indicador'!AN71="No dato","x",ROUND(IF('Datos de Indicador'!AN71&gt;N$302,0,IF('Datos de Indicador'!AN71&lt;$N$301,10,(N$302-'Datos de Indicador'!AN71)/(N$302-N$301)*10)),1))</f>
        <v>8.1999999999999993</v>
      </c>
      <c r="O68" s="204">
        <f>IF('Datos de Indicador'!AO71="No dato","x",ROUND(IF('Datos de Indicador'!AO71&gt;O$302,0,IF('Datos de Indicador'!AO71&lt;$O$301,10,(O$302-'Datos de Indicador'!AO71)/(O$302-O$301)*10)),1))</f>
        <v>6.1</v>
      </c>
      <c r="P68" s="204">
        <f>IF('Datos de Indicador'!AP71="No dato","x",ROUND(IF('Datos de Indicador'!AP71&gt;P$302,0,IF('Datos de Indicador'!AP71&lt;$P$301,10,(P$302-'Datos de Indicador'!AP71)/(P$302-P$301)*10)),1))</f>
        <v>5.0999999999999996</v>
      </c>
      <c r="Q68" s="210">
        <f>IF('Datos de Indicador'!AQ71="No dato","x",ROUND(IF('Datos de Indicador'!AQ71&gt;Q$302,0,IF('Datos de Indicador'!AQ71&lt;$O$301,10,(Q$302-'Datos de Indicador'!AQ71)/(Q$302-Q$301)*10)),1))</f>
        <v>5.7</v>
      </c>
      <c r="R68" s="297">
        <f t="shared" ref="R68:R131" si="13">IF(AND(N68="x",O68="x",P68="x"),"x",ROUND(AVERAGE(N68,O68,P68,Q68),1))</f>
        <v>6.3</v>
      </c>
      <c r="S68" s="208">
        <f>IF('Datos de Indicador'!AR71="No data","x",ROUND(IF('Datos de Indicador'!AR71&gt;S$302,0,IF('Datos de Indicador'!AR71&lt;S$301,10,(S$302-'Datos de Indicador'!AR71)/(S$302-S$301)*10)),1))</f>
        <v>3.9</v>
      </c>
      <c r="T68" s="208">
        <f>IF('Datos de Indicador'!AS71="No data","x",ROUND(IF('Datos de Indicador'!AS71&gt;T$302,0,IF('Datos de Indicador'!AS71&lt;T$301,10,(T$302-'Datos de Indicador'!AS71)/(T$302-T$301)*10)),1))</f>
        <v>0</v>
      </c>
      <c r="U68" s="208">
        <f>IF('Datos de Indicador'!AT71="No data","x",ROUND(IF('Datos de Indicador'!AT71&gt;U$302,0,IF('Datos de Indicador'!AT71&lt;U$301,10,(U$302-'Datos de Indicador'!AT71)/(U$302-U$301)*10)),1))</f>
        <v>2.9</v>
      </c>
      <c r="V68" s="208">
        <f>IF('Datos de Indicador'!AU71="No data","x",ROUND(IF('Datos de Indicador'!AU71&gt;V$302,0,IF('Datos de Indicador'!AU71&lt;V$301,10,(V$302-'Datos de Indicador'!AU71)/(V$302-V$301)*10)),1))</f>
        <v>8.9</v>
      </c>
      <c r="W68" s="209">
        <f t="shared" ref="W68:W131" si="14">IF(AND(S68="x",T68="x",U68="x",V68="x"),"x",ROUND(AVERAGE(S68,T68,U68,V68,U68,V68),1))</f>
        <v>4.5999999999999996</v>
      </c>
      <c r="X68" s="210">
        <f>IF('Datos de Indicador'!AV71="No dato","x",ROUND(IF('Datos de Indicador'!AV71&gt;X$302,0,IF('Datos de Indicador'!AV71&lt;$X$301,10,(X$302-'Datos de Indicador'!AV71)/(X$302-X$301)*10)),1))</f>
        <v>2.8</v>
      </c>
      <c r="Y68" s="206">
        <f t="shared" si="11"/>
        <v>3.7</v>
      </c>
      <c r="Z68" s="206">
        <f>'Datos de Indicador'!AW71</f>
        <v>10</v>
      </c>
      <c r="AA68" s="211">
        <f t="shared" ref="AA68:AA131" si="15">IF(AND(M68="x",R68="x",Y68="x"),"x",ROUND(AVERAGE(M68,R68,Y68,Z68),1))</f>
        <v>6</v>
      </c>
      <c r="AB68" s="15"/>
      <c r="AC68" s="222"/>
      <c r="AE68" s="222"/>
    </row>
    <row r="69" spans="1:31">
      <c r="A69" s="50" t="s">
        <v>18</v>
      </c>
      <c r="B69" s="46" t="s">
        <v>23</v>
      </c>
      <c r="C69" s="160">
        <v>505</v>
      </c>
      <c r="D69" s="203">
        <f>IF('Datos de Indicador'!AH72="No dato","x",ROUND(IF('Datos de Indicador'!AH72&gt;D$302,10,IF('Datos de Indicador'!AH72&lt;$D$301,0,10-(D$302-'Datos de Indicador'!AH72)/(D$302-D$301)*10)),1))</f>
        <v>10</v>
      </c>
      <c r="E69" s="204">
        <f>IF('Datos de Indicador'!AI72="No dato","x",ROUND(IF('Datos de Indicador'!AI72&gt;E$302,0,IF('Datos de Indicador'!AI72&lt;$E$301,10,(E$302-'Datos de Indicador'!AI72)/(E$302-E$301)*10)),1))</f>
        <v>6.6</v>
      </c>
      <c r="F69" s="205">
        <f t="shared" si="12"/>
        <v>8.9</v>
      </c>
      <c r="G69" s="204">
        <f>IF('Datos de Indicador'!AJ72="No dato","x",ROUND(IF('Datos de Indicador'!AJ72&gt;G$302,0,IF('Datos de Indicador'!AJ72&lt;$G$301,10,(G$302-'Datos de Indicador'!AJ72)/(G$302-G$301)*10)),1))</f>
        <v>2.6</v>
      </c>
      <c r="H69" s="206">
        <f t="shared" si="8"/>
        <v>2.6</v>
      </c>
      <c r="I69" s="207">
        <f t="shared" si="9"/>
        <v>6.8</v>
      </c>
      <c r="J69" s="204">
        <f>IF('Datos de Indicador'!AK72="No dato","x",ROUND(IF('Datos de Indicador'!AK72&gt;J$302,0,IF('Datos de Indicador'!AK72&lt;$J$301,10,(J$302-'Datos de Indicador'!AK72)/(J$302-J$301)*10)),1))</f>
        <v>2.1</v>
      </c>
      <c r="K69" s="204">
        <f>IF('Datos de Indicador'!AL72="No dato","x",ROUND(IF('Datos de Indicador'!AL72&gt;K$302,0,IF('Datos de Indicador'!AL72&lt;$K$301,10,(K$302-'Datos de Indicador'!AL72)/(K$302-K$301)*10)),1))</f>
        <v>7.8</v>
      </c>
      <c r="L69" s="204">
        <f>IF('Datos de Indicador'!AM72="No dato","x",ROUND(IF('Datos de Indicador'!AM72&gt;L$302,0,IF('Datos de Indicador'!AM72&lt;$L$301,10,(L$302-'Datos de Indicador'!AM72)/(L$302-L$301)*10)),1))</f>
        <v>2.2999999999999998</v>
      </c>
      <c r="M69" s="206">
        <f t="shared" si="10"/>
        <v>4.0999999999999996</v>
      </c>
      <c r="N69" s="203">
        <f>IF('Datos de Indicador'!AN72="No dato","x",ROUND(IF('Datos de Indicador'!AN72&gt;N$302,0,IF('Datos de Indicador'!AN72&lt;$N$301,10,(N$302-'Datos de Indicador'!AN72)/(N$302-N$301)*10)),1))</f>
        <v>6.1</v>
      </c>
      <c r="O69" s="204">
        <f>IF('Datos de Indicador'!AO72="No dato","x",ROUND(IF('Datos de Indicador'!AO72&gt;O$302,0,IF('Datos de Indicador'!AO72&lt;$O$301,10,(O$302-'Datos de Indicador'!AO72)/(O$302-O$301)*10)),1))</f>
        <v>9.9</v>
      </c>
      <c r="P69" s="204">
        <f>IF('Datos de Indicador'!AP72="No dato","x",ROUND(IF('Datos de Indicador'!AP72&gt;P$302,0,IF('Datos de Indicador'!AP72&lt;$P$301,10,(P$302-'Datos de Indicador'!AP72)/(P$302-P$301)*10)),1))</f>
        <v>6.9</v>
      </c>
      <c r="Q69" s="210">
        <f>IF('Datos de Indicador'!AQ72="No dato","x",ROUND(IF('Datos de Indicador'!AQ72&gt;Q$302,0,IF('Datos de Indicador'!AQ72&lt;$O$301,10,(Q$302-'Datos de Indicador'!AQ72)/(Q$302-Q$301)*10)),1))</f>
        <v>8.9</v>
      </c>
      <c r="R69" s="297">
        <f t="shared" si="13"/>
        <v>8</v>
      </c>
      <c r="S69" s="208">
        <f>IF('Datos de Indicador'!AR72="No data","x",ROUND(IF('Datos de Indicador'!AR72&gt;S$302,0,IF('Datos de Indicador'!AR72&lt;S$301,10,(S$302-'Datos de Indicador'!AR72)/(S$302-S$301)*10)),1))</f>
        <v>4.7</v>
      </c>
      <c r="T69" s="208">
        <f>IF('Datos de Indicador'!AS72="No data","x",ROUND(IF('Datos de Indicador'!AS72&gt;T$302,0,IF('Datos de Indicador'!AS72&lt;T$301,10,(T$302-'Datos de Indicador'!AS72)/(T$302-T$301)*10)),1))</f>
        <v>2.2999999999999998</v>
      </c>
      <c r="U69" s="208">
        <f>IF('Datos de Indicador'!AT72="No data","x",ROUND(IF('Datos de Indicador'!AT72&gt;U$302,0,IF('Datos de Indicador'!AT72&lt;U$301,10,(U$302-'Datos de Indicador'!AT72)/(U$302-U$301)*10)),1))</f>
        <v>3.1</v>
      </c>
      <c r="V69" s="208">
        <f>IF('Datos de Indicador'!AU72="No data","x",ROUND(IF('Datos de Indicador'!AU72&gt;V$302,0,IF('Datos de Indicador'!AU72&lt;V$301,10,(V$302-'Datos de Indicador'!AU72)/(V$302-V$301)*10)),1))</f>
        <v>8.6</v>
      </c>
      <c r="W69" s="209">
        <f t="shared" si="14"/>
        <v>5.0999999999999996</v>
      </c>
      <c r="X69" s="210">
        <f>IF('Datos de Indicador'!AV72="No dato","x",ROUND(IF('Datos de Indicador'!AV72&gt;X$302,0,IF('Datos de Indicador'!AV72&lt;$X$301,10,(X$302-'Datos de Indicador'!AV72)/(X$302-X$301)*10)),1))</f>
        <v>2.9</v>
      </c>
      <c r="Y69" s="206">
        <f t="shared" si="11"/>
        <v>4</v>
      </c>
      <c r="Z69" s="206">
        <f>'Datos de Indicador'!AW72</f>
        <v>10</v>
      </c>
      <c r="AA69" s="211">
        <f t="shared" si="15"/>
        <v>6.5</v>
      </c>
      <c r="AB69" s="15"/>
      <c r="AC69" s="222"/>
      <c r="AE69" s="222"/>
    </row>
    <row r="70" spans="1:31">
      <c r="A70" s="50" t="s">
        <v>18</v>
      </c>
      <c r="B70" s="46" t="s">
        <v>24</v>
      </c>
      <c r="C70" s="160">
        <v>506</v>
      </c>
      <c r="D70" s="203">
        <f>IF('Datos de Indicador'!AH73="No dato","x",ROUND(IF('Datos de Indicador'!AH73&gt;D$302,10,IF('Datos de Indicador'!AH73&lt;$D$301,0,10-(D$302-'Datos de Indicador'!AH73)/(D$302-D$301)*10)),1))</f>
        <v>5</v>
      </c>
      <c r="E70" s="204">
        <f>IF('Datos de Indicador'!AI73="No dato","x",ROUND(IF('Datos de Indicador'!AI73&gt;E$302,0,IF('Datos de Indicador'!AI73&lt;$E$301,10,(E$302-'Datos de Indicador'!AI73)/(E$302-E$301)*10)),1))</f>
        <v>0</v>
      </c>
      <c r="F70" s="205">
        <f t="shared" si="12"/>
        <v>3.3</v>
      </c>
      <c r="G70" s="204">
        <f>IF('Datos de Indicador'!AJ73="No dato","x",ROUND(IF('Datos de Indicador'!AJ73&gt;G$302,0,IF('Datos de Indicador'!AJ73&lt;$G$301,10,(G$302-'Datos de Indicador'!AJ73)/(G$302-G$301)*10)),1))</f>
        <v>2.2999999999999998</v>
      </c>
      <c r="H70" s="206">
        <f t="shared" si="8"/>
        <v>2.2999999999999998</v>
      </c>
      <c r="I70" s="207">
        <f t="shared" si="9"/>
        <v>2.8</v>
      </c>
      <c r="J70" s="204">
        <f>IF('Datos de Indicador'!AK73="No dato","x",ROUND(IF('Datos de Indicador'!AK73&gt;J$302,0,IF('Datos de Indicador'!AK73&lt;$J$301,10,(J$302-'Datos de Indicador'!AK73)/(J$302-J$301)*10)),1))</f>
        <v>1.2</v>
      </c>
      <c r="K70" s="204">
        <f>IF('Datos de Indicador'!AL73="No dato","x",ROUND(IF('Datos de Indicador'!AL73&gt;K$302,0,IF('Datos de Indicador'!AL73&lt;$K$301,10,(K$302-'Datos de Indicador'!AL73)/(K$302-K$301)*10)),1))</f>
        <v>7.4</v>
      </c>
      <c r="L70" s="204">
        <f>IF('Datos de Indicador'!AM73="No dato","x",ROUND(IF('Datos de Indicador'!AM73&gt;L$302,0,IF('Datos de Indicador'!AM73&lt;$L$301,10,(L$302-'Datos de Indicador'!AM73)/(L$302-L$301)*10)),1))</f>
        <v>1.5</v>
      </c>
      <c r="M70" s="206">
        <f t="shared" si="10"/>
        <v>3.4</v>
      </c>
      <c r="N70" s="203">
        <f>IF('Datos de Indicador'!AN73="No dato","x",ROUND(IF('Datos de Indicador'!AN73&gt;N$302,0,IF('Datos de Indicador'!AN73&lt;$N$301,10,(N$302-'Datos de Indicador'!AN73)/(N$302-N$301)*10)),1))</f>
        <v>4.5999999999999996</v>
      </c>
      <c r="O70" s="204">
        <f>IF('Datos de Indicador'!AO73="No dato","x",ROUND(IF('Datos de Indicador'!AO73&gt;O$302,0,IF('Datos de Indicador'!AO73&lt;$O$301,10,(O$302-'Datos de Indicador'!AO73)/(O$302-O$301)*10)),1))</f>
        <v>4.0999999999999996</v>
      </c>
      <c r="P70" s="204">
        <f>IF('Datos de Indicador'!AP73="No dato","x",ROUND(IF('Datos de Indicador'!AP73&gt;P$302,0,IF('Datos de Indicador'!AP73&lt;$P$301,10,(P$302-'Datos de Indicador'!AP73)/(P$302-P$301)*10)),1))</f>
        <v>4.4000000000000004</v>
      </c>
      <c r="Q70" s="210">
        <f>IF('Datos de Indicador'!AQ73="No dato","x",ROUND(IF('Datos de Indicador'!AQ73&gt;Q$302,0,IF('Datos de Indicador'!AQ73&lt;$O$301,10,(Q$302-'Datos de Indicador'!AQ73)/(Q$302-Q$301)*10)),1))</f>
        <v>4.2</v>
      </c>
      <c r="R70" s="297">
        <f t="shared" si="13"/>
        <v>4.3</v>
      </c>
      <c r="S70" s="208">
        <f>IF('Datos de Indicador'!AR73="No data","x",ROUND(IF('Datos de Indicador'!AR73&gt;S$302,0,IF('Datos de Indicador'!AR73&lt;S$301,10,(S$302-'Datos de Indicador'!AR73)/(S$302-S$301)*10)),1))</f>
        <v>6.6</v>
      </c>
      <c r="T70" s="208">
        <f>IF('Datos de Indicador'!AS73="No data","x",ROUND(IF('Datos de Indicador'!AS73&gt;T$302,0,IF('Datos de Indicador'!AS73&lt;T$301,10,(T$302-'Datos de Indicador'!AS73)/(T$302-T$301)*10)),1))</f>
        <v>5.5</v>
      </c>
      <c r="U70" s="208">
        <f>IF('Datos de Indicador'!AT73="No data","x",ROUND(IF('Datos de Indicador'!AT73&gt;U$302,0,IF('Datos de Indicador'!AT73&lt;U$301,10,(U$302-'Datos de Indicador'!AT73)/(U$302-U$301)*10)),1))</f>
        <v>3.3</v>
      </c>
      <c r="V70" s="208">
        <f>IF('Datos de Indicador'!AU73="No data","x",ROUND(IF('Datos de Indicador'!AU73&gt;V$302,0,IF('Datos de Indicador'!AU73&lt;V$301,10,(V$302-'Datos de Indicador'!AU73)/(V$302-V$301)*10)),1))</f>
        <v>6.8</v>
      </c>
      <c r="W70" s="209">
        <f t="shared" si="14"/>
        <v>5.4</v>
      </c>
      <c r="X70" s="210">
        <f>IF('Datos de Indicador'!AV73="No dato","x",ROUND(IF('Datos de Indicador'!AV73&gt;X$302,0,IF('Datos de Indicador'!AV73&lt;$X$301,10,(X$302-'Datos de Indicador'!AV73)/(X$302-X$301)*10)),1))</f>
        <v>2.1</v>
      </c>
      <c r="Y70" s="206">
        <f t="shared" si="11"/>
        <v>3.8</v>
      </c>
      <c r="Z70" s="206">
        <f>'Datos de Indicador'!AW73</f>
        <v>6</v>
      </c>
      <c r="AA70" s="211">
        <f t="shared" si="15"/>
        <v>4.4000000000000004</v>
      </c>
      <c r="AB70" s="15"/>
      <c r="AC70" s="222"/>
      <c r="AE70" s="222"/>
    </row>
    <row r="71" spans="1:31">
      <c r="A71" s="50" t="s">
        <v>18</v>
      </c>
      <c r="B71" s="46" t="s">
        <v>25</v>
      </c>
      <c r="C71" s="160">
        <v>507</v>
      </c>
      <c r="D71" s="203">
        <f>IF('Datos de Indicador'!AH74="No dato","x",ROUND(IF('Datos de Indicador'!AH74&gt;D$302,10,IF('Datos de Indicador'!AH74&lt;$D$301,0,10-(D$302-'Datos de Indicador'!AH74)/(D$302-D$301)*10)),1))</f>
        <v>10</v>
      </c>
      <c r="E71" s="204">
        <f>IF('Datos de Indicador'!AI74="No dato","x",ROUND(IF('Datos de Indicador'!AI74&gt;E$302,0,IF('Datos de Indicador'!AI74&lt;$E$301,10,(E$302-'Datos de Indicador'!AI74)/(E$302-E$301)*10)),1))</f>
        <v>0</v>
      </c>
      <c r="F71" s="205">
        <f t="shared" si="12"/>
        <v>6.7</v>
      </c>
      <c r="G71" s="204">
        <f>IF('Datos de Indicador'!AJ74="No dato","x",ROUND(IF('Datos de Indicador'!AJ74&gt;G$302,0,IF('Datos de Indicador'!AJ74&lt;$G$301,10,(G$302-'Datos de Indicador'!AJ74)/(G$302-G$301)*10)),1))</f>
        <v>4.5</v>
      </c>
      <c r="H71" s="206">
        <f t="shared" si="8"/>
        <v>4.5</v>
      </c>
      <c r="I71" s="207">
        <f t="shared" si="9"/>
        <v>5.7</v>
      </c>
      <c r="J71" s="204">
        <f>IF('Datos de Indicador'!AK74="No dato","x",ROUND(IF('Datos de Indicador'!AK74&gt;J$302,0,IF('Datos de Indicador'!AK74&lt;$J$301,10,(J$302-'Datos de Indicador'!AK74)/(J$302-J$301)*10)),1))</f>
        <v>7.3</v>
      </c>
      <c r="K71" s="204">
        <f>IF('Datos de Indicador'!AL74="No dato","x",ROUND(IF('Datos de Indicador'!AL74&gt;K$302,0,IF('Datos de Indicador'!AL74&lt;$K$301,10,(K$302-'Datos de Indicador'!AL74)/(K$302-K$301)*10)),1))</f>
        <v>9.1999999999999993</v>
      </c>
      <c r="L71" s="204">
        <f>IF('Datos de Indicador'!AM74="No dato","x",ROUND(IF('Datos de Indicador'!AM74&gt;L$302,0,IF('Datos de Indicador'!AM74&lt;$L$301,10,(L$302-'Datos de Indicador'!AM74)/(L$302-L$301)*10)),1))</f>
        <v>5.2</v>
      </c>
      <c r="M71" s="206">
        <f t="shared" si="10"/>
        <v>7.2</v>
      </c>
      <c r="N71" s="203">
        <f>IF('Datos de Indicador'!AN74="No dato","x",ROUND(IF('Datos de Indicador'!AN74&gt;N$302,0,IF('Datos de Indicador'!AN74&lt;$N$301,10,(N$302-'Datos de Indicador'!AN74)/(N$302-N$301)*10)),1))</f>
        <v>5.4</v>
      </c>
      <c r="O71" s="204">
        <f>IF('Datos de Indicador'!AO74="No dato","x",ROUND(IF('Datos de Indicador'!AO74&gt;O$302,0,IF('Datos de Indicador'!AO74&lt;$O$301,10,(O$302-'Datos de Indicador'!AO74)/(O$302-O$301)*10)),1))</f>
        <v>9.3000000000000007</v>
      </c>
      <c r="P71" s="204">
        <f>IF('Datos de Indicador'!AP74="No dato","x",ROUND(IF('Datos de Indicador'!AP74&gt;P$302,0,IF('Datos de Indicador'!AP74&lt;$P$301,10,(P$302-'Datos de Indicador'!AP74)/(P$302-P$301)*10)),1))</f>
        <v>10</v>
      </c>
      <c r="Q71" s="210">
        <f>IF('Datos de Indicador'!AQ74="No dato","x",ROUND(IF('Datos de Indicador'!AQ74&gt;Q$302,0,IF('Datos de Indicador'!AQ74&lt;$O$301,10,(Q$302-'Datos de Indicador'!AQ74)/(Q$302-Q$301)*10)),1))</f>
        <v>10</v>
      </c>
      <c r="R71" s="297">
        <f t="shared" si="13"/>
        <v>8.6999999999999993</v>
      </c>
      <c r="S71" s="208">
        <f>IF('Datos de Indicador'!AR74="No data","x",ROUND(IF('Datos de Indicador'!AR74&gt;S$302,0,IF('Datos de Indicador'!AR74&lt;S$301,10,(S$302-'Datos de Indicador'!AR74)/(S$302-S$301)*10)),1))</f>
        <v>2.4</v>
      </c>
      <c r="T71" s="208">
        <f>IF('Datos de Indicador'!AS74="No data","x",ROUND(IF('Datos de Indicador'!AS74&gt;T$302,0,IF('Datos de Indicador'!AS74&lt;T$301,10,(T$302-'Datos de Indicador'!AS74)/(T$302-T$301)*10)),1))</f>
        <v>0</v>
      </c>
      <c r="U71" s="208">
        <f>IF('Datos de Indicador'!AT74="No data","x",ROUND(IF('Datos de Indicador'!AT74&gt;U$302,0,IF('Datos de Indicador'!AT74&lt;U$301,10,(U$302-'Datos de Indicador'!AT74)/(U$302-U$301)*10)),1))</f>
        <v>3.3</v>
      </c>
      <c r="V71" s="208">
        <f>IF('Datos de Indicador'!AU74="No data","x",ROUND(IF('Datos de Indicador'!AU74&gt;V$302,0,IF('Datos de Indicador'!AU74&lt;V$301,10,(V$302-'Datos de Indicador'!AU74)/(V$302-V$301)*10)),1))</f>
        <v>9.1</v>
      </c>
      <c r="W71" s="209">
        <f t="shared" si="14"/>
        <v>4.5</v>
      </c>
      <c r="X71" s="210">
        <f>IF('Datos de Indicador'!AV74="No dato","x",ROUND(IF('Datos de Indicador'!AV74&gt;X$302,0,IF('Datos de Indicador'!AV74&lt;$X$301,10,(X$302-'Datos de Indicador'!AV74)/(X$302-X$301)*10)),1))</f>
        <v>5</v>
      </c>
      <c r="Y71" s="206">
        <f t="shared" si="11"/>
        <v>4.8</v>
      </c>
      <c r="Z71" s="206">
        <f>'Datos de Indicador'!AW74</f>
        <v>10</v>
      </c>
      <c r="AA71" s="211">
        <f t="shared" si="15"/>
        <v>7.7</v>
      </c>
      <c r="AB71" s="15"/>
      <c r="AC71" s="222"/>
      <c r="AE71" s="222"/>
    </row>
    <row r="72" spans="1:31">
      <c r="A72" s="50" t="s">
        <v>18</v>
      </c>
      <c r="B72" s="46" t="s">
        <v>26</v>
      </c>
      <c r="C72" s="160">
        <v>508</v>
      </c>
      <c r="D72" s="203">
        <f>IF('Datos de Indicador'!AH75="No dato","x",ROUND(IF('Datos de Indicador'!AH75&gt;D$302,10,IF('Datos de Indicador'!AH75&lt;$D$301,0,10-(D$302-'Datos de Indicador'!AH75)/(D$302-D$301)*10)),1))</f>
        <v>5</v>
      </c>
      <c r="E72" s="204">
        <f>IF('Datos de Indicador'!AI75="No dato","x",ROUND(IF('Datos de Indicador'!AI75&gt;E$302,0,IF('Datos de Indicador'!AI75&lt;$E$301,10,(E$302-'Datos de Indicador'!AI75)/(E$302-E$301)*10)),1))</f>
        <v>9</v>
      </c>
      <c r="F72" s="205">
        <f t="shared" si="12"/>
        <v>6.3</v>
      </c>
      <c r="G72" s="204">
        <f>IF('Datos de Indicador'!AJ75="No dato","x",ROUND(IF('Datos de Indicador'!AJ75&gt;G$302,0,IF('Datos de Indicador'!AJ75&lt;$G$301,10,(G$302-'Datos de Indicador'!AJ75)/(G$302-G$301)*10)),1))</f>
        <v>2.4</v>
      </c>
      <c r="H72" s="206">
        <f t="shared" si="8"/>
        <v>2.4</v>
      </c>
      <c r="I72" s="207">
        <f t="shared" si="9"/>
        <v>4.5999999999999996</v>
      </c>
      <c r="J72" s="204">
        <f>IF('Datos de Indicador'!AK75="No dato","x",ROUND(IF('Datos de Indicador'!AK75&gt;J$302,0,IF('Datos de Indicador'!AK75&lt;$J$301,10,(J$302-'Datos de Indicador'!AK75)/(J$302-J$301)*10)),1))</f>
        <v>2.1</v>
      </c>
      <c r="K72" s="204">
        <f>IF('Datos de Indicador'!AL75="No dato","x",ROUND(IF('Datos de Indicador'!AL75&gt;K$302,0,IF('Datos de Indicador'!AL75&lt;$K$301,10,(K$302-'Datos de Indicador'!AL75)/(K$302-K$301)*10)),1))</f>
        <v>8.3000000000000007</v>
      </c>
      <c r="L72" s="204">
        <f>IF('Datos de Indicador'!AM75="No dato","x",ROUND(IF('Datos de Indicador'!AM75&gt;L$302,0,IF('Datos de Indicador'!AM75&lt;$L$301,10,(L$302-'Datos de Indicador'!AM75)/(L$302-L$301)*10)),1))</f>
        <v>2.4</v>
      </c>
      <c r="M72" s="206">
        <f t="shared" si="10"/>
        <v>4.3</v>
      </c>
      <c r="N72" s="203">
        <f>IF('Datos de Indicador'!AN75="No dato","x",ROUND(IF('Datos de Indicador'!AN75&gt;N$302,0,IF('Datos de Indicador'!AN75&lt;$N$301,10,(N$302-'Datos de Indicador'!AN75)/(N$302-N$301)*10)),1))</f>
        <v>0.7</v>
      </c>
      <c r="O72" s="204">
        <f>IF('Datos de Indicador'!AO75="No dato","x",ROUND(IF('Datos de Indicador'!AO75&gt;O$302,0,IF('Datos de Indicador'!AO75&lt;$O$301,10,(O$302-'Datos de Indicador'!AO75)/(O$302-O$301)*10)),1))</f>
        <v>4.2</v>
      </c>
      <c r="P72" s="204">
        <f>IF('Datos de Indicador'!AP75="No dato","x",ROUND(IF('Datos de Indicador'!AP75&gt;P$302,0,IF('Datos de Indicador'!AP75&lt;$P$301,10,(P$302-'Datos de Indicador'!AP75)/(P$302-P$301)*10)),1))</f>
        <v>6.3</v>
      </c>
      <c r="Q72" s="210">
        <f>IF('Datos de Indicador'!AQ75="No dato","x",ROUND(IF('Datos de Indicador'!AQ75&gt;Q$302,0,IF('Datos de Indicador'!AQ75&lt;$O$301,10,(Q$302-'Datos de Indicador'!AQ75)/(Q$302-Q$301)*10)),1))</f>
        <v>5.0999999999999996</v>
      </c>
      <c r="R72" s="297">
        <f t="shared" si="13"/>
        <v>4.0999999999999996</v>
      </c>
      <c r="S72" s="208">
        <f>IF('Datos de Indicador'!AR75="No data","x",ROUND(IF('Datos de Indicador'!AR75&gt;S$302,0,IF('Datos de Indicador'!AR75&lt;S$301,10,(S$302-'Datos de Indicador'!AR75)/(S$302-S$301)*10)),1))</f>
        <v>0</v>
      </c>
      <c r="T72" s="208">
        <f>IF('Datos de Indicador'!AS75="No data","x",ROUND(IF('Datos de Indicador'!AS75&gt;T$302,0,IF('Datos de Indicador'!AS75&lt;T$301,10,(T$302-'Datos de Indicador'!AS75)/(T$302-T$301)*10)),1))</f>
        <v>2.5</v>
      </c>
      <c r="U72" s="208">
        <f>IF('Datos de Indicador'!AT75="No data","x",ROUND(IF('Datos de Indicador'!AT75&gt;U$302,0,IF('Datos de Indicador'!AT75&lt;U$301,10,(U$302-'Datos de Indicador'!AT75)/(U$302-U$301)*10)),1))</f>
        <v>0</v>
      </c>
      <c r="V72" s="208">
        <f>IF('Datos de Indicador'!AU75="No data","x",ROUND(IF('Datos de Indicador'!AU75&gt;V$302,0,IF('Datos de Indicador'!AU75&lt;V$301,10,(V$302-'Datos de Indicador'!AU75)/(V$302-V$301)*10)),1))</f>
        <v>2.2999999999999998</v>
      </c>
      <c r="W72" s="209">
        <f t="shared" si="14"/>
        <v>1.2</v>
      </c>
      <c r="X72" s="210">
        <f>IF('Datos de Indicador'!AV75="No dato","x",ROUND(IF('Datos de Indicador'!AV75&gt;X$302,0,IF('Datos de Indicador'!AV75&lt;$X$301,10,(X$302-'Datos de Indicador'!AV75)/(X$302-X$301)*10)),1))</f>
        <v>3.4</v>
      </c>
      <c r="Y72" s="206">
        <f t="shared" si="11"/>
        <v>2.2999999999999998</v>
      </c>
      <c r="Z72" s="206">
        <f>'Datos de Indicador'!AW75</f>
        <v>10</v>
      </c>
      <c r="AA72" s="211">
        <f t="shared" si="15"/>
        <v>5.2</v>
      </c>
      <c r="AB72" s="15"/>
      <c r="AC72" s="222"/>
      <c r="AE72" s="222"/>
    </row>
    <row r="73" spans="1:31">
      <c r="A73" s="50" t="s">
        <v>18</v>
      </c>
      <c r="B73" s="46" t="s">
        <v>27</v>
      </c>
      <c r="C73" s="160">
        <v>509</v>
      </c>
      <c r="D73" s="203">
        <f>IF('Datos de Indicador'!AH76="No dato","x",ROUND(IF('Datos de Indicador'!AH76&gt;D$302,10,IF('Datos de Indicador'!AH76&lt;$D$301,0,10-(D$302-'Datos de Indicador'!AH76)/(D$302-D$301)*10)),1))</f>
        <v>5</v>
      </c>
      <c r="E73" s="204">
        <f>IF('Datos de Indicador'!AI76="No dato","x",ROUND(IF('Datos de Indicador'!AI76&gt;E$302,0,IF('Datos de Indicador'!AI76&lt;$E$301,10,(E$302-'Datos de Indicador'!AI76)/(E$302-E$301)*10)),1))</f>
        <v>0</v>
      </c>
      <c r="F73" s="205">
        <f t="shared" si="12"/>
        <v>3.3</v>
      </c>
      <c r="G73" s="204">
        <f>IF('Datos de Indicador'!AJ76="No dato","x",ROUND(IF('Datos de Indicador'!AJ76&gt;G$302,0,IF('Datos de Indicador'!AJ76&lt;$G$301,10,(G$302-'Datos de Indicador'!AJ76)/(G$302-G$301)*10)),1))</f>
        <v>2.2000000000000002</v>
      </c>
      <c r="H73" s="206">
        <f t="shared" si="8"/>
        <v>2.2000000000000002</v>
      </c>
      <c r="I73" s="207">
        <f t="shared" si="9"/>
        <v>2.8</v>
      </c>
      <c r="J73" s="204">
        <f>IF('Datos de Indicador'!AK76="No dato","x",ROUND(IF('Datos de Indicador'!AK76&gt;J$302,0,IF('Datos de Indicador'!AK76&lt;$J$301,10,(J$302-'Datos de Indicador'!AK76)/(J$302-J$301)*10)),1))</f>
        <v>0.9</v>
      </c>
      <c r="K73" s="204">
        <f>IF('Datos de Indicador'!AL76="No dato","x",ROUND(IF('Datos de Indicador'!AL76&gt;K$302,0,IF('Datos de Indicador'!AL76&lt;$K$301,10,(K$302-'Datos de Indicador'!AL76)/(K$302-K$301)*10)),1))</f>
        <v>6.3</v>
      </c>
      <c r="L73" s="204">
        <f>IF('Datos de Indicador'!AM76="No dato","x",ROUND(IF('Datos de Indicador'!AM76&gt;L$302,0,IF('Datos de Indicador'!AM76&lt;$L$301,10,(L$302-'Datos de Indicador'!AM76)/(L$302-L$301)*10)),1))</f>
        <v>1.5</v>
      </c>
      <c r="M73" s="206">
        <f t="shared" si="10"/>
        <v>2.9</v>
      </c>
      <c r="N73" s="203">
        <f>IF('Datos de Indicador'!AN76="No dato","x",ROUND(IF('Datos de Indicador'!AN76&gt;N$302,0,IF('Datos de Indicador'!AN76&lt;$N$301,10,(N$302-'Datos de Indicador'!AN76)/(N$302-N$301)*10)),1))</f>
        <v>4.5999999999999996</v>
      </c>
      <c r="O73" s="204">
        <f>IF('Datos de Indicador'!AO76="No dato","x",ROUND(IF('Datos de Indicador'!AO76&gt;O$302,0,IF('Datos de Indicador'!AO76&lt;$O$301,10,(O$302-'Datos de Indicador'!AO76)/(O$302-O$301)*10)),1))</f>
        <v>2.9</v>
      </c>
      <c r="P73" s="204">
        <f>IF('Datos de Indicador'!AP76="No dato","x",ROUND(IF('Datos de Indicador'!AP76&gt;P$302,0,IF('Datos de Indicador'!AP76&lt;$P$301,10,(P$302-'Datos de Indicador'!AP76)/(P$302-P$301)*10)),1))</f>
        <v>6.2</v>
      </c>
      <c r="Q73" s="210">
        <f>IF('Datos de Indicador'!AQ76="No dato","x",ROUND(IF('Datos de Indicador'!AQ76&gt;Q$302,0,IF('Datos de Indicador'!AQ76&lt;$O$301,10,(Q$302-'Datos de Indicador'!AQ76)/(Q$302-Q$301)*10)),1))</f>
        <v>4.2</v>
      </c>
      <c r="R73" s="297">
        <f t="shared" si="13"/>
        <v>4.5</v>
      </c>
      <c r="S73" s="208">
        <f>IF('Datos de Indicador'!AR76="No data","x",ROUND(IF('Datos de Indicador'!AR76&gt;S$302,0,IF('Datos de Indicador'!AR76&lt;S$301,10,(S$302-'Datos de Indicador'!AR76)/(S$302-S$301)*10)),1))</f>
        <v>1.9</v>
      </c>
      <c r="T73" s="208">
        <f>IF('Datos de Indicador'!AS76="No data","x",ROUND(IF('Datos de Indicador'!AS76&gt;T$302,0,IF('Datos de Indicador'!AS76&lt;T$301,10,(T$302-'Datos de Indicador'!AS76)/(T$302-T$301)*10)),1))</f>
        <v>9</v>
      </c>
      <c r="U73" s="208">
        <f>IF('Datos de Indicador'!AT76="No data","x",ROUND(IF('Datos de Indicador'!AT76&gt;U$302,0,IF('Datos de Indicador'!AT76&lt;U$301,10,(U$302-'Datos de Indicador'!AT76)/(U$302-U$301)*10)),1))</f>
        <v>5.3</v>
      </c>
      <c r="V73" s="208">
        <f>IF('Datos de Indicador'!AU76="No data","x",ROUND(IF('Datos de Indicador'!AU76&gt;V$302,0,IF('Datos de Indicador'!AU76&lt;V$301,10,(V$302-'Datos de Indicador'!AU76)/(V$302-V$301)*10)),1))</f>
        <v>9.9</v>
      </c>
      <c r="W73" s="209">
        <f t="shared" si="14"/>
        <v>6.9</v>
      </c>
      <c r="X73" s="210">
        <f>IF('Datos de Indicador'!AV76="No dato","x",ROUND(IF('Datos de Indicador'!AV76&gt;X$302,0,IF('Datos de Indicador'!AV76&lt;$X$301,10,(X$302-'Datos de Indicador'!AV76)/(X$302-X$301)*10)),1))</f>
        <v>2.2999999999999998</v>
      </c>
      <c r="Y73" s="206">
        <f t="shared" si="11"/>
        <v>4.5999999999999996</v>
      </c>
      <c r="Z73" s="206">
        <f>'Datos de Indicador'!AW76</f>
        <v>10</v>
      </c>
      <c r="AA73" s="211">
        <f t="shared" si="15"/>
        <v>5.5</v>
      </c>
      <c r="AB73" s="15"/>
      <c r="AC73" s="222"/>
      <c r="AE73" s="222"/>
    </row>
    <row r="74" spans="1:31">
      <c r="A74" s="50" t="s">
        <v>18</v>
      </c>
      <c r="B74" s="46" t="s">
        <v>28</v>
      </c>
      <c r="C74" s="160">
        <v>510</v>
      </c>
      <c r="D74" s="203">
        <f>IF('Datos de Indicador'!AH77="No dato","x",ROUND(IF('Datos de Indicador'!AH77&gt;D$302,10,IF('Datos de Indicador'!AH77&lt;$D$301,0,10-(D$302-'Datos de Indicador'!AH77)/(D$302-D$301)*10)),1))</f>
        <v>5</v>
      </c>
      <c r="E74" s="204" t="str">
        <f>IF('Datos de Indicador'!AI77="No dato","x",ROUND(IF('Datos de Indicador'!AI77&gt;E$302,0,IF('Datos de Indicador'!AI77&lt;$E$301,10,(E$302-'Datos de Indicador'!AI77)/(E$302-E$301)*10)),1))</f>
        <v>x</v>
      </c>
      <c r="F74" s="205">
        <f t="shared" si="12"/>
        <v>5</v>
      </c>
      <c r="G74" s="204">
        <f>IF('Datos de Indicador'!AJ77="No dato","x",ROUND(IF('Datos de Indicador'!AJ77&gt;G$302,0,IF('Datos de Indicador'!AJ77&lt;$G$301,10,(G$302-'Datos de Indicador'!AJ77)/(G$302-G$301)*10)),1))</f>
        <v>2.2999999999999998</v>
      </c>
      <c r="H74" s="206">
        <f t="shared" si="8"/>
        <v>2.2999999999999998</v>
      </c>
      <c r="I74" s="207">
        <f t="shared" si="9"/>
        <v>3.8</v>
      </c>
      <c r="J74" s="204">
        <f>IF('Datos de Indicador'!AK77="No dato","x",ROUND(IF('Datos de Indicador'!AK77&gt;J$302,0,IF('Datos de Indicador'!AK77&lt;$J$301,10,(J$302-'Datos de Indicador'!AK77)/(J$302-J$301)*10)),1))</f>
        <v>2.1</v>
      </c>
      <c r="K74" s="204">
        <f>IF('Datos de Indicador'!AL77="No dato","x",ROUND(IF('Datos de Indicador'!AL77&gt;K$302,0,IF('Datos de Indicador'!AL77&lt;$K$301,10,(K$302-'Datos de Indicador'!AL77)/(K$302-K$301)*10)),1))</f>
        <v>8.4</v>
      </c>
      <c r="L74" s="204">
        <f>IF('Datos de Indicador'!AM77="No dato","x",ROUND(IF('Datos de Indicador'!AM77&gt;L$302,0,IF('Datos de Indicador'!AM77&lt;$L$301,10,(L$302-'Datos de Indicador'!AM77)/(L$302-L$301)*10)),1))</f>
        <v>2.6</v>
      </c>
      <c r="M74" s="206">
        <f t="shared" si="10"/>
        <v>4.4000000000000004</v>
      </c>
      <c r="N74" s="203">
        <f>IF('Datos de Indicador'!AN77="No dato","x",ROUND(IF('Datos de Indicador'!AN77&gt;N$302,0,IF('Datos de Indicador'!AN77&lt;$N$301,10,(N$302-'Datos de Indicador'!AN77)/(N$302-N$301)*10)),1))</f>
        <v>4.9000000000000004</v>
      </c>
      <c r="O74" s="204">
        <f>IF('Datos de Indicador'!AO77="No dato","x",ROUND(IF('Datos de Indicador'!AO77&gt;O$302,0,IF('Datos de Indicador'!AO77&lt;$O$301,10,(O$302-'Datos de Indicador'!AO77)/(O$302-O$301)*10)),1))</f>
        <v>7</v>
      </c>
      <c r="P74" s="204">
        <f>IF('Datos de Indicador'!AP77="No dato","x",ROUND(IF('Datos de Indicador'!AP77&gt;P$302,0,IF('Datos de Indicador'!AP77&lt;$P$301,10,(P$302-'Datos de Indicador'!AP77)/(P$302-P$301)*10)),1))</f>
        <v>7.8</v>
      </c>
      <c r="Q74" s="210">
        <f>IF('Datos de Indicador'!AQ77="No dato","x",ROUND(IF('Datos de Indicador'!AQ77&gt;Q$302,0,IF('Datos de Indicador'!AQ77&lt;$O$301,10,(Q$302-'Datos de Indicador'!AQ77)/(Q$302-Q$301)*10)),1))</f>
        <v>7.3</v>
      </c>
      <c r="R74" s="297">
        <f t="shared" si="13"/>
        <v>6.8</v>
      </c>
      <c r="S74" s="208">
        <f>IF('Datos de Indicador'!AR77="No data","x",ROUND(IF('Datos de Indicador'!AR77&gt;S$302,0,IF('Datos de Indicador'!AR77&lt;S$301,10,(S$302-'Datos de Indicador'!AR77)/(S$302-S$301)*10)),1))</f>
        <v>2.7</v>
      </c>
      <c r="T74" s="208">
        <f>IF('Datos de Indicador'!AS77="No data","x",ROUND(IF('Datos de Indicador'!AS77&gt;T$302,0,IF('Datos de Indicador'!AS77&lt;T$301,10,(T$302-'Datos de Indicador'!AS77)/(T$302-T$301)*10)),1))</f>
        <v>0</v>
      </c>
      <c r="U74" s="208">
        <f>IF('Datos de Indicador'!AT77="No data","x",ROUND(IF('Datos de Indicador'!AT77&gt;U$302,0,IF('Datos de Indicador'!AT77&lt;U$301,10,(U$302-'Datos de Indicador'!AT77)/(U$302-U$301)*10)),1))</f>
        <v>5</v>
      </c>
      <c r="V74" s="208">
        <f>IF('Datos de Indicador'!AU77="No data","x",ROUND(IF('Datos de Indicador'!AU77&gt;V$302,0,IF('Datos de Indicador'!AU77&lt;V$301,10,(V$302-'Datos de Indicador'!AU77)/(V$302-V$301)*10)),1))</f>
        <v>8.1</v>
      </c>
      <c r="W74" s="209">
        <f t="shared" si="14"/>
        <v>4.8</v>
      </c>
      <c r="X74" s="210">
        <f>IF('Datos de Indicador'!AV77="No dato","x",ROUND(IF('Datos de Indicador'!AV77&gt;X$302,0,IF('Datos de Indicador'!AV77&lt;$X$301,10,(X$302-'Datos de Indicador'!AV77)/(X$302-X$301)*10)),1))</f>
        <v>3.4</v>
      </c>
      <c r="Y74" s="206">
        <f t="shared" si="11"/>
        <v>4.0999999999999996</v>
      </c>
      <c r="Z74" s="206">
        <f>'Datos de Indicador'!AW77</f>
        <v>6</v>
      </c>
      <c r="AA74" s="211">
        <f t="shared" si="15"/>
        <v>5.3</v>
      </c>
      <c r="AB74" s="15"/>
      <c r="AC74" s="222"/>
      <c r="AE74" s="222"/>
    </row>
    <row r="75" spans="1:31">
      <c r="A75" s="50" t="s">
        <v>18</v>
      </c>
      <c r="B75" s="46" t="s">
        <v>29</v>
      </c>
      <c r="C75" s="160">
        <v>511</v>
      </c>
      <c r="D75" s="203">
        <f>IF('Datos de Indicador'!AH78="No dato","x",ROUND(IF('Datos de Indicador'!AH78&gt;D$302,10,IF('Datos de Indicador'!AH78&lt;$D$301,0,10-(D$302-'Datos de Indicador'!AH78)/(D$302-D$301)*10)),1))</f>
        <v>5</v>
      </c>
      <c r="E75" s="204">
        <f>IF('Datos de Indicador'!AI78="No dato","x",ROUND(IF('Datos de Indicador'!AI78&gt;E$302,0,IF('Datos de Indicador'!AI78&lt;$E$301,10,(E$302-'Datos de Indicador'!AI78)/(E$302-E$301)*10)),1))</f>
        <v>0</v>
      </c>
      <c r="F75" s="205">
        <f t="shared" si="12"/>
        <v>3.3</v>
      </c>
      <c r="G75" s="204">
        <f>IF('Datos de Indicador'!AJ78="No dato","x",ROUND(IF('Datos de Indicador'!AJ78&gt;G$302,0,IF('Datos de Indicador'!AJ78&lt;$G$301,10,(G$302-'Datos de Indicador'!AJ78)/(G$302-G$301)*10)),1))</f>
        <v>0.9</v>
      </c>
      <c r="H75" s="206">
        <f t="shared" si="8"/>
        <v>0.9</v>
      </c>
      <c r="I75" s="207">
        <f t="shared" si="9"/>
        <v>2.2000000000000002</v>
      </c>
      <c r="J75" s="204">
        <f>IF('Datos de Indicador'!AK78="No dato","x",ROUND(IF('Datos de Indicador'!AK78&gt;J$302,0,IF('Datos de Indicador'!AK78&lt;$J$301,10,(J$302-'Datos de Indicador'!AK78)/(J$302-J$301)*10)),1))</f>
        <v>1.2</v>
      </c>
      <c r="K75" s="204">
        <f>IF('Datos de Indicador'!AL78="No dato","x",ROUND(IF('Datos de Indicador'!AL78&gt;K$302,0,IF('Datos de Indicador'!AL78&lt;$K$301,10,(K$302-'Datos de Indicador'!AL78)/(K$302-K$301)*10)),1))</f>
        <v>5.5</v>
      </c>
      <c r="L75" s="204">
        <f>IF('Datos de Indicador'!AM78="No dato","x",ROUND(IF('Datos de Indicador'!AM78&gt;L$302,0,IF('Datos de Indicador'!AM78&lt;$L$301,10,(L$302-'Datos de Indicador'!AM78)/(L$302-L$301)*10)),1))</f>
        <v>1.4</v>
      </c>
      <c r="M75" s="206">
        <f t="shared" si="10"/>
        <v>2.7</v>
      </c>
      <c r="N75" s="203">
        <f>IF('Datos de Indicador'!AN78="No dato","x",ROUND(IF('Datos de Indicador'!AN78&gt;N$302,0,IF('Datos de Indicador'!AN78&lt;$N$301,10,(N$302-'Datos de Indicador'!AN78)/(N$302-N$301)*10)),1))</f>
        <v>4.0999999999999996</v>
      </c>
      <c r="O75" s="204">
        <f>IF('Datos de Indicador'!AO78="No dato","x",ROUND(IF('Datos de Indicador'!AO78&gt;O$302,0,IF('Datos de Indicador'!AO78&lt;$O$301,10,(O$302-'Datos de Indicador'!AO78)/(O$302-O$301)*10)),1))</f>
        <v>7.1</v>
      </c>
      <c r="P75" s="204">
        <f>IF('Datos de Indicador'!AP78="No dato","x",ROUND(IF('Datos de Indicador'!AP78&gt;P$302,0,IF('Datos de Indicador'!AP78&lt;$P$301,10,(P$302-'Datos de Indicador'!AP78)/(P$302-P$301)*10)),1))</f>
        <v>5.4</v>
      </c>
      <c r="Q75" s="210">
        <f>IF('Datos de Indicador'!AQ78="No dato","x",ROUND(IF('Datos de Indicador'!AQ78&gt;Q$302,0,IF('Datos de Indicador'!AQ78&lt;$O$301,10,(Q$302-'Datos de Indicador'!AQ78)/(Q$302-Q$301)*10)),1))</f>
        <v>6.5</v>
      </c>
      <c r="R75" s="297">
        <f t="shared" si="13"/>
        <v>5.8</v>
      </c>
      <c r="S75" s="208">
        <f>IF('Datos de Indicador'!AR78="No data","x",ROUND(IF('Datos de Indicador'!AR78&gt;S$302,0,IF('Datos de Indicador'!AR78&lt;S$301,10,(S$302-'Datos de Indicador'!AR78)/(S$302-S$301)*10)),1))</f>
        <v>3.3</v>
      </c>
      <c r="T75" s="208">
        <f>IF('Datos de Indicador'!AS78="No data","x",ROUND(IF('Datos de Indicador'!AS78&gt;T$302,0,IF('Datos de Indicador'!AS78&lt;T$301,10,(T$302-'Datos de Indicador'!AS78)/(T$302-T$301)*10)),1))</f>
        <v>5</v>
      </c>
      <c r="U75" s="208">
        <f>IF('Datos de Indicador'!AT78="No data","x",ROUND(IF('Datos de Indicador'!AT78&gt;U$302,0,IF('Datos de Indicador'!AT78&lt;U$301,10,(U$302-'Datos de Indicador'!AT78)/(U$302-U$301)*10)),1))</f>
        <v>2.9</v>
      </c>
      <c r="V75" s="208">
        <f>IF('Datos de Indicador'!AU78="No data","x",ROUND(IF('Datos de Indicador'!AU78&gt;V$302,0,IF('Datos de Indicador'!AU78&lt;V$301,10,(V$302-'Datos de Indicador'!AU78)/(V$302-V$301)*10)),1))</f>
        <v>6.3</v>
      </c>
      <c r="W75" s="209">
        <f t="shared" si="14"/>
        <v>4.5</v>
      </c>
      <c r="X75" s="210">
        <f>IF('Datos de Indicador'!AV78="No dato","x",ROUND(IF('Datos de Indicador'!AV78&gt;X$302,0,IF('Datos de Indicador'!AV78&lt;$X$301,10,(X$302-'Datos de Indicador'!AV78)/(X$302-X$301)*10)),1))</f>
        <v>2.4</v>
      </c>
      <c r="Y75" s="206">
        <f t="shared" si="11"/>
        <v>3.5</v>
      </c>
      <c r="Z75" s="206">
        <f>'Datos de Indicador'!AW78</f>
        <v>10</v>
      </c>
      <c r="AA75" s="211">
        <f t="shared" si="15"/>
        <v>5.5</v>
      </c>
      <c r="AB75" s="15"/>
      <c r="AC75" s="222"/>
      <c r="AE75" s="222"/>
    </row>
    <row r="76" spans="1:31">
      <c r="A76" s="50" t="s">
        <v>18</v>
      </c>
      <c r="B76" s="46" t="s">
        <v>30</v>
      </c>
      <c r="C76" s="160">
        <v>512</v>
      </c>
      <c r="D76" s="203">
        <f>IF('Datos de Indicador'!AH79="No dato","x",ROUND(IF('Datos de Indicador'!AH79&gt;D$302,10,IF('Datos de Indicador'!AH79&lt;$D$301,0,10-(D$302-'Datos de Indicador'!AH79)/(D$302-D$301)*10)),1))</f>
        <v>5</v>
      </c>
      <c r="E76" s="204">
        <f>IF('Datos de Indicador'!AI79="No dato","x",ROUND(IF('Datos de Indicador'!AI79&gt;E$302,0,IF('Datos de Indicador'!AI79&lt;$E$301,10,(E$302-'Datos de Indicador'!AI79)/(E$302-E$301)*10)),1))</f>
        <v>0</v>
      </c>
      <c r="F76" s="205">
        <f t="shared" si="12"/>
        <v>3.3</v>
      </c>
      <c r="G76" s="204">
        <f>IF('Datos de Indicador'!AJ79="No dato","x",ROUND(IF('Datos de Indicador'!AJ79&gt;G$302,0,IF('Datos de Indicador'!AJ79&lt;$G$301,10,(G$302-'Datos de Indicador'!AJ79)/(G$302-G$301)*10)),1))</f>
        <v>1.2</v>
      </c>
      <c r="H76" s="206">
        <f t="shared" si="8"/>
        <v>1.2</v>
      </c>
      <c r="I76" s="207">
        <f t="shared" si="9"/>
        <v>2.2999999999999998</v>
      </c>
      <c r="J76" s="204">
        <f>IF('Datos de Indicador'!AK79="No dato","x",ROUND(IF('Datos de Indicador'!AK79&gt;J$302,0,IF('Datos de Indicador'!AK79&lt;$J$301,10,(J$302-'Datos de Indicador'!AK79)/(J$302-J$301)*10)),1))</f>
        <v>0.5</v>
      </c>
      <c r="K76" s="204">
        <f>IF('Datos de Indicador'!AL79="No dato","x",ROUND(IF('Datos de Indicador'!AL79&gt;K$302,0,IF('Datos de Indicador'!AL79&lt;$K$301,10,(K$302-'Datos de Indicador'!AL79)/(K$302-K$301)*10)),1))</f>
        <v>1.1000000000000001</v>
      </c>
      <c r="L76" s="204">
        <f>IF('Datos de Indicador'!AM79="No dato","x",ROUND(IF('Datos de Indicador'!AM79&gt;L$302,0,IF('Datos de Indicador'!AM79&lt;$L$301,10,(L$302-'Datos de Indicador'!AM79)/(L$302-L$301)*10)),1))</f>
        <v>1.1000000000000001</v>
      </c>
      <c r="M76" s="206">
        <f t="shared" si="10"/>
        <v>0.9</v>
      </c>
      <c r="N76" s="203">
        <f>IF('Datos de Indicador'!AN79="No dato","x",ROUND(IF('Datos de Indicador'!AN79&gt;N$302,0,IF('Datos de Indicador'!AN79&lt;$N$301,10,(N$302-'Datos de Indicador'!AN79)/(N$302-N$301)*10)),1))</f>
        <v>8.4</v>
      </c>
      <c r="O76" s="204">
        <f>IF('Datos de Indicador'!AO79="No dato","x",ROUND(IF('Datos de Indicador'!AO79&gt;O$302,0,IF('Datos de Indicador'!AO79&lt;$O$301,10,(O$302-'Datos de Indicador'!AO79)/(O$302-O$301)*10)),1))</f>
        <v>4.8</v>
      </c>
      <c r="P76" s="204">
        <f>IF('Datos de Indicador'!AP79="No dato","x",ROUND(IF('Datos de Indicador'!AP79&gt;P$302,0,IF('Datos de Indicador'!AP79&lt;$P$301,10,(P$302-'Datos de Indicador'!AP79)/(P$302-P$301)*10)),1))</f>
        <v>9.3000000000000007</v>
      </c>
      <c r="Q76" s="210">
        <f>IF('Datos de Indicador'!AQ79="No dato","x",ROUND(IF('Datos de Indicador'!AQ79&gt;Q$302,0,IF('Datos de Indicador'!AQ79&lt;$O$301,10,(Q$302-'Datos de Indicador'!AQ79)/(Q$302-Q$301)*10)),1))</f>
        <v>6.6</v>
      </c>
      <c r="R76" s="297">
        <f t="shared" si="13"/>
        <v>7.3</v>
      </c>
      <c r="S76" s="208">
        <f>IF('Datos de Indicador'!AR79="No data","x",ROUND(IF('Datos de Indicador'!AR79&gt;S$302,0,IF('Datos de Indicador'!AR79&lt;S$301,10,(S$302-'Datos de Indicador'!AR79)/(S$302-S$301)*10)),1))</f>
        <v>6.9</v>
      </c>
      <c r="T76" s="208">
        <f>IF('Datos de Indicador'!AS79="No data","x",ROUND(IF('Datos de Indicador'!AS79&gt;T$302,0,IF('Datos de Indicador'!AS79&lt;T$301,10,(T$302-'Datos de Indicador'!AS79)/(T$302-T$301)*10)),1))</f>
        <v>8.5</v>
      </c>
      <c r="U76" s="208">
        <f>IF('Datos de Indicador'!AT79="No data","x",ROUND(IF('Datos de Indicador'!AT79&gt;U$302,0,IF('Datos de Indicador'!AT79&lt;U$301,10,(U$302-'Datos de Indicador'!AT79)/(U$302-U$301)*10)),1))</f>
        <v>1</v>
      </c>
      <c r="V76" s="208">
        <f>IF('Datos de Indicador'!AU79="No data","x",ROUND(IF('Datos de Indicador'!AU79&gt;V$302,0,IF('Datos de Indicador'!AU79&lt;V$301,10,(V$302-'Datos de Indicador'!AU79)/(V$302-V$301)*10)),1))</f>
        <v>4.3</v>
      </c>
      <c r="W76" s="209">
        <f t="shared" si="14"/>
        <v>4.3</v>
      </c>
      <c r="X76" s="210">
        <f>IF('Datos de Indicador'!AV79="No dato","x",ROUND(IF('Datos de Indicador'!AV79&gt;X$302,0,IF('Datos de Indicador'!AV79&lt;$X$301,10,(X$302-'Datos de Indicador'!AV79)/(X$302-X$301)*10)),1))</f>
        <v>1.7</v>
      </c>
      <c r="Y76" s="206">
        <f t="shared" si="11"/>
        <v>3</v>
      </c>
      <c r="Z76" s="206">
        <f>'Datos de Indicador'!AW79</f>
        <v>10</v>
      </c>
      <c r="AA76" s="211">
        <f t="shared" si="15"/>
        <v>5.3</v>
      </c>
      <c r="AB76" s="15"/>
      <c r="AC76" s="222"/>
      <c r="AE76" s="222"/>
    </row>
    <row r="77" spans="1:31">
      <c r="A77" s="48" t="s">
        <v>186</v>
      </c>
      <c r="B77" s="46" t="s">
        <v>186</v>
      </c>
      <c r="C77" s="160">
        <v>601</v>
      </c>
      <c r="D77" s="203">
        <f>IF('Datos de Indicador'!AH80="No dato","x",ROUND(IF('Datos de Indicador'!AH80&gt;D$302,10,IF('Datos de Indicador'!AH80&lt;$D$301,0,10-(D$302-'Datos de Indicador'!AH80)/(D$302-D$301)*10)),1))</f>
        <v>5</v>
      </c>
      <c r="E77" s="204">
        <f>IF('Datos de Indicador'!AI80="No dato","x",ROUND(IF('Datos de Indicador'!AI80&gt;E$302,0,IF('Datos de Indicador'!AI80&lt;$E$301,10,(E$302-'Datos de Indicador'!AI80)/(E$302-E$301)*10)),1))</f>
        <v>0</v>
      </c>
      <c r="F77" s="205">
        <f t="shared" si="12"/>
        <v>3.3</v>
      </c>
      <c r="G77" s="204">
        <f>IF('Datos de Indicador'!AJ80="No dato","x",ROUND(IF('Datos de Indicador'!AJ80&gt;G$302,0,IF('Datos de Indicador'!AJ80&lt;$G$301,10,(G$302-'Datos de Indicador'!AJ80)/(G$302-G$301)*10)),1))</f>
        <v>1.9</v>
      </c>
      <c r="H77" s="206">
        <f t="shared" si="8"/>
        <v>1.9</v>
      </c>
      <c r="I77" s="207">
        <f t="shared" si="9"/>
        <v>2.6</v>
      </c>
      <c r="J77" s="204">
        <f>IF('Datos de Indicador'!AK80="No dato","x",ROUND(IF('Datos de Indicador'!AK80&gt;J$302,0,IF('Datos de Indicador'!AK80&lt;$J$301,10,(J$302-'Datos de Indicador'!AK80)/(J$302-J$301)*10)),1))</f>
        <v>4.3</v>
      </c>
      <c r="K77" s="204">
        <f>IF('Datos de Indicador'!AL80="No dato","x",ROUND(IF('Datos de Indicador'!AL80&gt;K$302,0,IF('Datos de Indicador'!AL80&lt;$K$301,10,(K$302-'Datos de Indicador'!AL80)/(K$302-K$301)*10)),1))</f>
        <v>6.8</v>
      </c>
      <c r="L77" s="204">
        <f>IF('Datos de Indicador'!AM80="No dato","x",ROUND(IF('Datos de Indicador'!AM80&gt;L$302,0,IF('Datos de Indicador'!AM80&lt;$L$301,10,(L$302-'Datos de Indicador'!AM80)/(L$302-L$301)*10)),1))</f>
        <v>3.1</v>
      </c>
      <c r="M77" s="206">
        <f t="shared" si="10"/>
        <v>4.7</v>
      </c>
      <c r="N77" s="203">
        <f>IF('Datos de Indicador'!AN80="No dato","x",ROUND(IF('Datos de Indicador'!AN80&gt;N$302,0,IF('Datos de Indicador'!AN80&lt;$N$301,10,(N$302-'Datos de Indicador'!AN80)/(N$302-N$301)*10)),1))</f>
        <v>5.8</v>
      </c>
      <c r="O77" s="204">
        <f>IF('Datos de Indicador'!AO80="No dato","x",ROUND(IF('Datos de Indicador'!AO80&gt;O$302,0,IF('Datos de Indicador'!AO80&lt;$O$301,10,(O$302-'Datos de Indicador'!AO80)/(O$302-O$301)*10)),1))</f>
        <v>8.6999999999999993</v>
      </c>
      <c r="P77" s="204">
        <f>IF('Datos de Indicador'!AP80="No dato","x",ROUND(IF('Datos de Indicador'!AP80&gt;P$302,0,IF('Datos de Indicador'!AP80&lt;$P$301,10,(P$302-'Datos de Indicador'!AP80)/(P$302-P$301)*10)),1))</f>
        <v>10</v>
      </c>
      <c r="Q77" s="210">
        <f>IF('Datos de Indicador'!AQ80="No dato","x",ROUND(IF('Datos de Indicador'!AQ80&gt;Q$302,0,IF('Datos de Indicador'!AQ80&lt;$O$301,10,(Q$302-'Datos de Indicador'!AQ80)/(Q$302-Q$301)*10)),1))</f>
        <v>10.4</v>
      </c>
      <c r="R77" s="297">
        <f t="shared" si="13"/>
        <v>8.6999999999999993</v>
      </c>
      <c r="S77" s="208">
        <f>IF('Datos de Indicador'!AR80="No data","x",ROUND(IF('Datos de Indicador'!AR80&gt;S$302,0,IF('Datos de Indicador'!AR80&lt;S$301,10,(S$302-'Datos de Indicador'!AR80)/(S$302-S$301)*10)),1))</f>
        <v>3.9</v>
      </c>
      <c r="T77" s="208">
        <f>IF('Datos de Indicador'!AS80="No data","x",ROUND(IF('Datos de Indicador'!AS80&gt;T$302,0,IF('Datos de Indicador'!AS80&lt;T$301,10,(T$302-'Datos de Indicador'!AS80)/(T$302-T$301)*10)),1))</f>
        <v>0</v>
      </c>
      <c r="U77" s="208">
        <f>IF('Datos de Indicador'!AT80="No data","x",ROUND(IF('Datos de Indicador'!AT80&gt;U$302,0,IF('Datos de Indicador'!AT80&lt;U$301,10,(U$302-'Datos de Indicador'!AT80)/(U$302-U$301)*10)),1))</f>
        <v>0</v>
      </c>
      <c r="V77" s="208">
        <f>IF('Datos de Indicador'!AU80="No data","x",ROUND(IF('Datos de Indicador'!AU80&gt;V$302,0,IF('Datos de Indicador'!AU80&lt;V$301,10,(V$302-'Datos de Indicador'!AU80)/(V$302-V$301)*10)),1))</f>
        <v>1.3</v>
      </c>
      <c r="W77" s="209">
        <f t="shared" si="14"/>
        <v>1.1000000000000001</v>
      </c>
      <c r="X77" s="210">
        <f>IF('Datos de Indicador'!AV80="No dato","x",ROUND(IF('Datos de Indicador'!AV80&gt;X$302,0,IF('Datos de Indicador'!AV80&lt;$X$301,10,(X$302-'Datos de Indicador'!AV80)/(X$302-X$301)*10)),1))</f>
        <v>3.1</v>
      </c>
      <c r="Y77" s="206">
        <f t="shared" si="11"/>
        <v>2.1</v>
      </c>
      <c r="Z77" s="206">
        <f>'Datos de Indicador'!AW80</f>
        <v>6</v>
      </c>
      <c r="AA77" s="211">
        <f t="shared" si="15"/>
        <v>5.4</v>
      </c>
      <c r="AB77" s="15"/>
      <c r="AC77" s="222"/>
      <c r="AE77" s="222"/>
    </row>
    <row r="78" spans="1:31">
      <c r="A78" s="48" t="s">
        <v>186</v>
      </c>
      <c r="B78" s="46" t="s">
        <v>187</v>
      </c>
      <c r="C78" s="160">
        <v>602</v>
      </c>
      <c r="D78" s="203">
        <f>IF('Datos de Indicador'!AH81="No dato","x",ROUND(IF('Datos de Indicador'!AH81&gt;D$302,10,IF('Datos de Indicador'!AH81&lt;$D$301,0,10-(D$302-'Datos de Indicador'!AH81)/(D$302-D$301)*10)),1))</f>
        <v>1</v>
      </c>
      <c r="E78" s="204">
        <f>IF('Datos de Indicador'!AI81="No dato","x",ROUND(IF('Datos de Indicador'!AI81&gt;E$302,0,IF('Datos de Indicador'!AI81&lt;$E$301,10,(E$302-'Datos de Indicador'!AI81)/(E$302-E$301)*10)),1))</f>
        <v>0</v>
      </c>
      <c r="F78" s="205">
        <f t="shared" si="12"/>
        <v>0.7</v>
      </c>
      <c r="G78" s="204">
        <f>IF('Datos de Indicador'!AJ81="No dato","x",ROUND(IF('Datos de Indicador'!AJ81&gt;G$302,0,IF('Datos de Indicador'!AJ81&lt;$G$301,10,(G$302-'Datos de Indicador'!AJ81)/(G$302-G$301)*10)),1))</f>
        <v>8.9</v>
      </c>
      <c r="H78" s="206">
        <f t="shared" si="8"/>
        <v>8.9</v>
      </c>
      <c r="I78" s="207">
        <f t="shared" si="9"/>
        <v>6.3</v>
      </c>
      <c r="J78" s="204">
        <f>IF('Datos de Indicador'!AK81="No dato","x",ROUND(IF('Datos de Indicador'!AK81&gt;J$302,0,IF('Datos de Indicador'!AK81&lt;$J$301,10,(J$302-'Datos de Indicador'!AK81)/(J$302-J$301)*10)),1))</f>
        <v>10</v>
      </c>
      <c r="K78" s="204">
        <f>IF('Datos de Indicador'!AL81="No dato","x",ROUND(IF('Datos de Indicador'!AL81&gt;K$302,0,IF('Datos de Indicador'!AL81&lt;$K$301,10,(K$302-'Datos de Indicador'!AL81)/(K$302-K$301)*10)),1))</f>
        <v>9.8000000000000007</v>
      </c>
      <c r="L78" s="204">
        <f>IF('Datos de Indicador'!AM81="No dato","x",ROUND(IF('Datos de Indicador'!AM81&gt;L$302,0,IF('Datos de Indicador'!AM81&lt;$L$301,10,(L$302-'Datos de Indicador'!AM81)/(L$302-L$301)*10)),1))</f>
        <v>8</v>
      </c>
      <c r="M78" s="206">
        <f t="shared" si="10"/>
        <v>9.3000000000000007</v>
      </c>
      <c r="N78" s="203">
        <f>IF('Datos de Indicador'!AN81="No dato","x",ROUND(IF('Datos de Indicador'!AN81&gt;N$302,0,IF('Datos de Indicador'!AN81&lt;$N$301,10,(N$302-'Datos de Indicador'!AN81)/(N$302-N$301)*10)),1))</f>
        <v>6.9</v>
      </c>
      <c r="O78" s="204">
        <f>IF('Datos de Indicador'!AO81="No dato","x",ROUND(IF('Datos de Indicador'!AO81&gt;O$302,0,IF('Datos de Indicador'!AO81&lt;$O$301,10,(O$302-'Datos de Indicador'!AO81)/(O$302-O$301)*10)),1))</f>
        <v>5.0999999999999996</v>
      </c>
      <c r="P78" s="204">
        <f>IF('Datos de Indicador'!AP81="No dato","x",ROUND(IF('Datos de Indicador'!AP81&gt;P$302,0,IF('Datos de Indicador'!AP81&lt;$P$301,10,(P$302-'Datos de Indicador'!AP81)/(P$302-P$301)*10)),1))</f>
        <v>10</v>
      </c>
      <c r="Q78" s="210">
        <f>IF('Datos de Indicador'!AQ81="No dato","x",ROUND(IF('Datos de Indicador'!AQ81&gt;Q$302,0,IF('Datos de Indicador'!AQ81&lt;$O$301,10,(Q$302-'Datos de Indicador'!AQ81)/(Q$302-Q$301)*10)),1))</f>
        <v>7.9</v>
      </c>
      <c r="R78" s="297">
        <f t="shared" si="13"/>
        <v>7.5</v>
      </c>
      <c r="S78" s="208">
        <f>IF('Datos de Indicador'!AR81="No data","x",ROUND(IF('Datos de Indicador'!AR81&gt;S$302,0,IF('Datos de Indicador'!AR81&lt;S$301,10,(S$302-'Datos de Indicador'!AR81)/(S$302-S$301)*10)),1))</f>
        <v>7.9</v>
      </c>
      <c r="T78" s="208">
        <f>IF('Datos de Indicador'!AS81="No data","x",ROUND(IF('Datos de Indicador'!AS81&gt;T$302,0,IF('Datos de Indicador'!AS81&lt;T$301,10,(T$302-'Datos de Indicador'!AS81)/(T$302-T$301)*10)),1))</f>
        <v>0</v>
      </c>
      <c r="U78" s="208">
        <f>IF('Datos de Indicador'!AT81="No data","x",ROUND(IF('Datos de Indicador'!AT81&gt;U$302,0,IF('Datos de Indicador'!AT81&lt;U$301,10,(U$302-'Datos de Indicador'!AT81)/(U$302-U$301)*10)),1))</f>
        <v>8.8000000000000007</v>
      </c>
      <c r="V78" s="208">
        <f>IF('Datos de Indicador'!AU81="No data","x",ROUND(IF('Datos de Indicador'!AU81&gt;V$302,0,IF('Datos de Indicador'!AU81&lt;V$301,10,(V$302-'Datos de Indicador'!AU81)/(V$302-V$301)*10)),1))</f>
        <v>10</v>
      </c>
      <c r="W78" s="209">
        <f t="shared" si="14"/>
        <v>7.6</v>
      </c>
      <c r="X78" s="210">
        <f>IF('Datos de Indicador'!AV81="No dato","x",ROUND(IF('Datos de Indicador'!AV81&gt;X$302,0,IF('Datos de Indicador'!AV81&lt;$X$301,10,(X$302-'Datos de Indicador'!AV81)/(X$302-X$301)*10)),1))</f>
        <v>5.7</v>
      </c>
      <c r="Y78" s="206">
        <f t="shared" si="11"/>
        <v>6.7</v>
      </c>
      <c r="Z78" s="206">
        <f>'Datos de Indicador'!AW81</f>
        <v>10</v>
      </c>
      <c r="AA78" s="211">
        <f t="shared" si="15"/>
        <v>8.4</v>
      </c>
      <c r="AB78" s="15"/>
      <c r="AC78" s="222"/>
      <c r="AE78" s="222"/>
    </row>
    <row r="79" spans="1:31">
      <c r="A79" s="48" t="s">
        <v>186</v>
      </c>
      <c r="B79" s="46" t="s">
        <v>188</v>
      </c>
      <c r="C79" s="160">
        <v>603</v>
      </c>
      <c r="D79" s="203">
        <f>IF('Datos de Indicador'!AH82="No dato","x",ROUND(IF('Datos de Indicador'!AH82&gt;D$302,10,IF('Datos de Indicador'!AH82&lt;$D$301,0,10-(D$302-'Datos de Indicador'!AH82)/(D$302-D$301)*10)),1))</f>
        <v>10</v>
      </c>
      <c r="E79" s="204">
        <f>IF('Datos de Indicador'!AI82="No dato","x",ROUND(IF('Datos de Indicador'!AI82&gt;E$302,0,IF('Datos de Indicador'!AI82&lt;$E$301,10,(E$302-'Datos de Indicador'!AI82)/(E$302-E$301)*10)),1))</f>
        <v>0</v>
      </c>
      <c r="F79" s="205">
        <f t="shared" si="12"/>
        <v>6.7</v>
      </c>
      <c r="G79" s="204">
        <f>IF('Datos de Indicador'!AJ82="No dato","x",ROUND(IF('Datos de Indicador'!AJ82&gt;G$302,0,IF('Datos de Indicador'!AJ82&lt;$G$301,10,(G$302-'Datos de Indicador'!AJ82)/(G$302-G$301)*10)),1))</f>
        <v>6.9</v>
      </c>
      <c r="H79" s="206">
        <f t="shared" si="8"/>
        <v>6.9</v>
      </c>
      <c r="I79" s="207">
        <f t="shared" si="9"/>
        <v>6.8</v>
      </c>
      <c r="J79" s="204">
        <f>IF('Datos de Indicador'!AK82="No dato","x",ROUND(IF('Datos de Indicador'!AK82&gt;J$302,0,IF('Datos de Indicador'!AK82&lt;$J$301,10,(J$302-'Datos de Indicador'!AK82)/(J$302-J$301)*10)),1))</f>
        <v>10</v>
      </c>
      <c r="K79" s="204">
        <f>IF('Datos de Indicador'!AL82="No dato","x",ROUND(IF('Datos de Indicador'!AL82&gt;K$302,0,IF('Datos de Indicador'!AL82&lt;$K$301,10,(K$302-'Datos de Indicador'!AL82)/(K$302-K$301)*10)),1))</f>
        <v>9.8000000000000007</v>
      </c>
      <c r="L79" s="204">
        <f>IF('Datos de Indicador'!AM82="No dato","x",ROUND(IF('Datos de Indicador'!AM82&gt;L$302,0,IF('Datos de Indicador'!AM82&lt;$L$301,10,(L$302-'Datos de Indicador'!AM82)/(L$302-L$301)*10)),1))</f>
        <v>7.8</v>
      </c>
      <c r="M79" s="206">
        <f t="shared" si="10"/>
        <v>9.1999999999999993</v>
      </c>
      <c r="N79" s="203">
        <f>IF('Datos de Indicador'!AN82="No dato","x",ROUND(IF('Datos de Indicador'!AN82&gt;N$302,0,IF('Datos de Indicador'!AN82&lt;$N$301,10,(N$302-'Datos de Indicador'!AN82)/(N$302-N$301)*10)),1))</f>
        <v>5.9</v>
      </c>
      <c r="O79" s="204">
        <f>IF('Datos de Indicador'!AO82="No dato","x",ROUND(IF('Datos de Indicador'!AO82&gt;O$302,0,IF('Datos de Indicador'!AO82&lt;$O$301,10,(O$302-'Datos de Indicador'!AO82)/(O$302-O$301)*10)),1))</f>
        <v>6.8</v>
      </c>
      <c r="P79" s="204">
        <f>IF('Datos de Indicador'!AP82="No dato","x",ROUND(IF('Datos de Indicador'!AP82&gt;P$302,0,IF('Datos de Indicador'!AP82&lt;$P$301,10,(P$302-'Datos de Indicador'!AP82)/(P$302-P$301)*10)),1))</f>
        <v>10</v>
      </c>
      <c r="Q79" s="210">
        <f>IF('Datos de Indicador'!AQ82="No dato","x",ROUND(IF('Datos de Indicador'!AQ82&gt;Q$302,0,IF('Datos de Indicador'!AQ82&lt;$O$301,10,(Q$302-'Datos de Indicador'!AQ82)/(Q$302-Q$301)*10)),1))</f>
        <v>11.3</v>
      </c>
      <c r="R79" s="297">
        <f t="shared" si="13"/>
        <v>8.5</v>
      </c>
      <c r="S79" s="208">
        <f>IF('Datos de Indicador'!AR82="No data","x",ROUND(IF('Datos de Indicador'!AR82&gt;S$302,0,IF('Datos de Indicador'!AR82&lt;S$301,10,(S$302-'Datos de Indicador'!AR82)/(S$302-S$301)*10)),1))</f>
        <v>0</v>
      </c>
      <c r="T79" s="208">
        <f>IF('Datos de Indicador'!AS82="No data","x",ROUND(IF('Datos de Indicador'!AS82&gt;T$302,0,IF('Datos de Indicador'!AS82&lt;T$301,10,(T$302-'Datos de Indicador'!AS82)/(T$302-T$301)*10)),1))</f>
        <v>0</v>
      </c>
      <c r="U79" s="208">
        <f>IF('Datos de Indicador'!AT82="No data","x",ROUND(IF('Datos de Indicador'!AT82&gt;U$302,0,IF('Datos de Indicador'!AT82&lt;U$301,10,(U$302-'Datos de Indicador'!AT82)/(U$302-U$301)*10)),1))</f>
        <v>6.1</v>
      </c>
      <c r="V79" s="208">
        <f>IF('Datos de Indicador'!AU82="No data","x",ROUND(IF('Datos de Indicador'!AU82&gt;V$302,0,IF('Datos de Indicador'!AU82&lt;V$301,10,(V$302-'Datos de Indicador'!AU82)/(V$302-V$301)*10)),1))</f>
        <v>10</v>
      </c>
      <c r="W79" s="209">
        <f t="shared" si="14"/>
        <v>5.4</v>
      </c>
      <c r="X79" s="210">
        <f>IF('Datos de Indicador'!AV82="No dato","x",ROUND(IF('Datos de Indicador'!AV82&gt;X$302,0,IF('Datos de Indicador'!AV82&lt;$X$301,10,(X$302-'Datos de Indicador'!AV82)/(X$302-X$301)*10)),1))</f>
        <v>6.4</v>
      </c>
      <c r="Y79" s="206">
        <f t="shared" si="11"/>
        <v>5.9</v>
      </c>
      <c r="Z79" s="206">
        <f>'Datos de Indicador'!AW82</f>
        <v>10</v>
      </c>
      <c r="AA79" s="211">
        <f t="shared" si="15"/>
        <v>8.4</v>
      </c>
      <c r="AB79" s="15"/>
      <c r="AC79" s="222"/>
      <c r="AE79" s="222"/>
    </row>
    <row r="80" spans="1:31">
      <c r="A80" s="48" t="s">
        <v>186</v>
      </c>
      <c r="B80" s="46" t="s">
        <v>189</v>
      </c>
      <c r="C80" s="160">
        <v>604</v>
      </c>
      <c r="D80" s="203">
        <f>IF('Datos de Indicador'!AH83="No dato","x",ROUND(IF('Datos de Indicador'!AH83&gt;D$302,10,IF('Datos de Indicador'!AH83&lt;$D$301,0,10-(D$302-'Datos de Indicador'!AH83)/(D$302-D$301)*10)),1))</f>
        <v>10</v>
      </c>
      <c r="E80" s="204">
        <f>IF('Datos de Indicador'!AI83="No dato","x",ROUND(IF('Datos de Indicador'!AI83&gt;E$302,0,IF('Datos de Indicador'!AI83&lt;$E$301,10,(E$302-'Datos de Indicador'!AI83)/(E$302-E$301)*10)),1))</f>
        <v>0</v>
      </c>
      <c r="F80" s="205">
        <f t="shared" si="12"/>
        <v>6.7</v>
      </c>
      <c r="G80" s="204">
        <f>IF('Datos de Indicador'!AJ83="No dato","x",ROUND(IF('Datos de Indicador'!AJ83&gt;G$302,0,IF('Datos de Indicador'!AJ83&lt;$G$301,10,(G$302-'Datos de Indicador'!AJ83)/(G$302-G$301)*10)),1))</f>
        <v>7.1</v>
      </c>
      <c r="H80" s="206">
        <f t="shared" si="8"/>
        <v>7.1</v>
      </c>
      <c r="I80" s="207">
        <f t="shared" si="9"/>
        <v>6.9</v>
      </c>
      <c r="J80" s="204">
        <f>IF('Datos de Indicador'!AK83="No dato","x",ROUND(IF('Datos de Indicador'!AK83&gt;J$302,0,IF('Datos de Indicador'!AK83&lt;$J$301,10,(J$302-'Datos de Indicador'!AK83)/(J$302-J$301)*10)),1))</f>
        <v>8.3000000000000007</v>
      </c>
      <c r="K80" s="204">
        <f>IF('Datos de Indicador'!AL83="No dato","x",ROUND(IF('Datos de Indicador'!AL83&gt;K$302,0,IF('Datos de Indicador'!AL83&lt;$K$301,10,(K$302-'Datos de Indicador'!AL83)/(K$302-K$301)*10)),1))</f>
        <v>9.6999999999999993</v>
      </c>
      <c r="L80" s="204">
        <f>IF('Datos de Indicador'!AM83="No dato","x",ROUND(IF('Datos de Indicador'!AM83&gt;L$302,0,IF('Datos de Indicador'!AM83&lt;$L$301,10,(L$302-'Datos de Indicador'!AM83)/(L$302-L$301)*10)),1))</f>
        <v>4.3</v>
      </c>
      <c r="M80" s="206">
        <f t="shared" si="10"/>
        <v>7.4</v>
      </c>
      <c r="N80" s="203">
        <f>IF('Datos de Indicador'!AN83="No dato","x",ROUND(IF('Datos de Indicador'!AN83&gt;N$302,0,IF('Datos de Indicador'!AN83&lt;$N$301,10,(N$302-'Datos de Indicador'!AN83)/(N$302-N$301)*10)),1))</f>
        <v>7.5</v>
      </c>
      <c r="O80" s="204">
        <f>IF('Datos de Indicador'!AO83="No dato","x",ROUND(IF('Datos de Indicador'!AO83&gt;O$302,0,IF('Datos de Indicador'!AO83&lt;$O$301,10,(O$302-'Datos de Indicador'!AO83)/(O$302-O$301)*10)),1))</f>
        <v>6.2</v>
      </c>
      <c r="P80" s="204">
        <f>IF('Datos de Indicador'!AP83="No dato","x",ROUND(IF('Datos de Indicador'!AP83&gt;P$302,0,IF('Datos de Indicador'!AP83&lt;$P$301,10,(P$302-'Datos de Indicador'!AP83)/(P$302-P$301)*10)),1))</f>
        <v>9</v>
      </c>
      <c r="Q80" s="210">
        <f>IF('Datos de Indicador'!AQ83="No dato","x",ROUND(IF('Datos de Indicador'!AQ83&gt;Q$302,0,IF('Datos de Indicador'!AQ83&lt;$O$301,10,(Q$302-'Datos de Indicador'!AQ83)/(Q$302-Q$301)*10)),1))</f>
        <v>7.3</v>
      </c>
      <c r="R80" s="297">
        <f t="shared" si="13"/>
        <v>7.5</v>
      </c>
      <c r="S80" s="208">
        <f>IF('Datos de Indicador'!AR83="No data","x",ROUND(IF('Datos de Indicador'!AR83&gt;S$302,0,IF('Datos de Indicador'!AR83&lt;S$301,10,(S$302-'Datos de Indicador'!AR83)/(S$302-S$301)*10)),1))</f>
        <v>6.1</v>
      </c>
      <c r="T80" s="208">
        <f>IF('Datos de Indicador'!AS83="No data","x",ROUND(IF('Datos de Indicador'!AS83&gt;T$302,0,IF('Datos de Indicador'!AS83&lt;T$301,10,(T$302-'Datos de Indicador'!AS83)/(T$302-T$301)*10)),1))</f>
        <v>0</v>
      </c>
      <c r="U80" s="208">
        <f>IF('Datos de Indicador'!AT83="No data","x",ROUND(IF('Datos de Indicador'!AT83&gt;U$302,0,IF('Datos de Indicador'!AT83&lt;U$301,10,(U$302-'Datos de Indicador'!AT83)/(U$302-U$301)*10)),1))</f>
        <v>5.3</v>
      </c>
      <c r="V80" s="208">
        <f>IF('Datos de Indicador'!AU83="No data","x",ROUND(IF('Datos de Indicador'!AU83&gt;V$302,0,IF('Datos de Indicador'!AU83&lt;V$301,10,(V$302-'Datos de Indicador'!AU83)/(V$302-V$301)*10)),1))</f>
        <v>6.8</v>
      </c>
      <c r="W80" s="209">
        <f t="shared" si="14"/>
        <v>5.0999999999999996</v>
      </c>
      <c r="X80" s="210">
        <f>IF('Datos de Indicador'!AV83="No dato","x",ROUND(IF('Datos de Indicador'!AV83&gt;X$302,0,IF('Datos de Indicador'!AV83&lt;$X$301,10,(X$302-'Datos de Indicador'!AV83)/(X$302-X$301)*10)),1))</f>
        <v>4.0999999999999996</v>
      </c>
      <c r="Y80" s="206">
        <f t="shared" si="11"/>
        <v>4.5999999999999996</v>
      </c>
      <c r="Z80" s="206">
        <f>'Datos de Indicador'!AW83</f>
        <v>10</v>
      </c>
      <c r="AA80" s="211">
        <f t="shared" si="15"/>
        <v>7.4</v>
      </c>
      <c r="AB80" s="15"/>
      <c r="AC80" s="222"/>
      <c r="AE80" s="222"/>
    </row>
    <row r="81" spans="1:31">
      <c r="A81" s="48" t="s">
        <v>186</v>
      </c>
      <c r="B81" s="46" t="s">
        <v>190</v>
      </c>
      <c r="C81" s="160">
        <v>605</v>
      </c>
      <c r="D81" s="203">
        <f>IF('Datos de Indicador'!AH84="No dato","x",ROUND(IF('Datos de Indicador'!AH84&gt;D$302,10,IF('Datos de Indicador'!AH84&lt;$D$301,0,10-(D$302-'Datos de Indicador'!AH84)/(D$302-D$301)*10)),1))</f>
        <v>5</v>
      </c>
      <c r="E81" s="204" t="str">
        <f>IF('Datos de Indicador'!AI84="No dato","x",ROUND(IF('Datos de Indicador'!AI84&gt;E$302,0,IF('Datos de Indicador'!AI84&lt;$E$301,10,(E$302-'Datos de Indicador'!AI84)/(E$302-E$301)*10)),1))</f>
        <v>x</v>
      </c>
      <c r="F81" s="205">
        <f t="shared" si="12"/>
        <v>5</v>
      </c>
      <c r="G81" s="204">
        <f>IF('Datos de Indicador'!AJ84="No dato","x",ROUND(IF('Datos de Indicador'!AJ84&gt;G$302,0,IF('Datos de Indicador'!AJ84&lt;$G$301,10,(G$302-'Datos de Indicador'!AJ84)/(G$302-G$301)*10)),1))</f>
        <v>5.7</v>
      </c>
      <c r="H81" s="206">
        <f t="shared" si="8"/>
        <v>5.7</v>
      </c>
      <c r="I81" s="207">
        <f t="shared" si="9"/>
        <v>5.4</v>
      </c>
      <c r="J81" s="204">
        <f>IF('Datos de Indicador'!AK84="No dato","x",ROUND(IF('Datos de Indicador'!AK84&gt;J$302,0,IF('Datos de Indicador'!AK84&lt;$J$301,10,(J$302-'Datos de Indicador'!AK84)/(J$302-J$301)*10)),1))</f>
        <v>10</v>
      </c>
      <c r="K81" s="204">
        <f>IF('Datos de Indicador'!AL84="No dato","x",ROUND(IF('Datos de Indicador'!AL84&gt;K$302,0,IF('Datos de Indicador'!AL84&lt;$K$301,10,(K$302-'Datos de Indicador'!AL84)/(K$302-K$301)*10)),1))</f>
        <v>9.6999999999999993</v>
      </c>
      <c r="L81" s="204">
        <f>IF('Datos de Indicador'!AM84="No dato","x",ROUND(IF('Datos de Indicador'!AM84&gt;L$302,0,IF('Datos de Indicador'!AM84&lt;$L$301,10,(L$302-'Datos de Indicador'!AM84)/(L$302-L$301)*10)),1))</f>
        <v>7.2</v>
      </c>
      <c r="M81" s="206">
        <f t="shared" si="10"/>
        <v>9</v>
      </c>
      <c r="N81" s="203">
        <f>IF('Datos de Indicador'!AN84="No dato","x",ROUND(IF('Datos de Indicador'!AN84&gt;N$302,0,IF('Datos de Indicador'!AN84&lt;$N$301,10,(N$302-'Datos de Indicador'!AN84)/(N$302-N$301)*10)),1))</f>
        <v>5.6</v>
      </c>
      <c r="O81" s="204">
        <f>IF('Datos de Indicador'!AO84="No dato","x",ROUND(IF('Datos de Indicador'!AO84&gt;O$302,0,IF('Datos de Indicador'!AO84&lt;$O$301,10,(O$302-'Datos de Indicador'!AO84)/(O$302-O$301)*10)),1))</f>
        <v>5.8</v>
      </c>
      <c r="P81" s="204">
        <f>IF('Datos de Indicador'!AP84="No dato","x",ROUND(IF('Datos de Indicador'!AP84&gt;P$302,0,IF('Datos de Indicador'!AP84&lt;$P$301,10,(P$302-'Datos de Indicador'!AP84)/(P$302-P$301)*10)),1))</f>
        <v>10</v>
      </c>
      <c r="Q81" s="210">
        <f>IF('Datos de Indicador'!AQ84="No dato","x",ROUND(IF('Datos de Indicador'!AQ84&gt;Q$302,0,IF('Datos de Indicador'!AQ84&lt;$O$301,10,(Q$302-'Datos de Indicador'!AQ84)/(Q$302-Q$301)*10)),1))</f>
        <v>7.5</v>
      </c>
      <c r="R81" s="297">
        <f t="shared" si="13"/>
        <v>7.2</v>
      </c>
      <c r="S81" s="208">
        <f>IF('Datos de Indicador'!AR84="No data","x",ROUND(IF('Datos de Indicador'!AR84&gt;S$302,0,IF('Datos de Indicador'!AR84&lt;S$301,10,(S$302-'Datos de Indicador'!AR84)/(S$302-S$301)*10)),1))</f>
        <v>3.9</v>
      </c>
      <c r="T81" s="208">
        <f>IF('Datos de Indicador'!AS84="No data","x",ROUND(IF('Datos de Indicador'!AS84&gt;T$302,0,IF('Datos de Indicador'!AS84&lt;T$301,10,(T$302-'Datos de Indicador'!AS84)/(T$302-T$301)*10)),1))</f>
        <v>0</v>
      </c>
      <c r="U81" s="208">
        <f>IF('Datos de Indicador'!AT84="No data","x",ROUND(IF('Datos de Indicador'!AT84&gt;U$302,0,IF('Datos de Indicador'!AT84&lt;U$301,10,(U$302-'Datos de Indicador'!AT84)/(U$302-U$301)*10)),1))</f>
        <v>6.3</v>
      </c>
      <c r="V81" s="208">
        <f>IF('Datos de Indicador'!AU84="No data","x",ROUND(IF('Datos de Indicador'!AU84&gt;V$302,0,IF('Datos de Indicador'!AU84&lt;V$301,10,(V$302-'Datos de Indicador'!AU84)/(V$302-V$301)*10)),1))</f>
        <v>8.4</v>
      </c>
      <c r="W81" s="209">
        <f t="shared" si="14"/>
        <v>5.6</v>
      </c>
      <c r="X81" s="210">
        <f>IF('Datos de Indicador'!AV84="No dato","x",ROUND(IF('Datos de Indicador'!AV84&gt;X$302,0,IF('Datos de Indicador'!AV84&lt;$X$301,10,(X$302-'Datos de Indicador'!AV84)/(X$302-X$301)*10)),1))</f>
        <v>5.3</v>
      </c>
      <c r="Y81" s="206">
        <f t="shared" si="11"/>
        <v>5.5</v>
      </c>
      <c r="Z81" s="206">
        <f>'Datos de Indicador'!AW84</f>
        <v>10</v>
      </c>
      <c r="AA81" s="211">
        <f t="shared" si="15"/>
        <v>7.9</v>
      </c>
      <c r="AB81" s="15"/>
      <c r="AC81" s="222"/>
      <c r="AE81" s="222"/>
    </row>
    <row r="82" spans="1:31">
      <c r="A82" s="48" t="s">
        <v>186</v>
      </c>
      <c r="B82" s="46" t="s">
        <v>191</v>
      </c>
      <c r="C82" s="160">
        <v>606</v>
      </c>
      <c r="D82" s="203">
        <f>IF('Datos de Indicador'!AH85="No dato","x",ROUND(IF('Datos de Indicador'!AH85&gt;D$302,10,IF('Datos de Indicador'!AH85&lt;$D$301,0,10-(D$302-'Datos de Indicador'!AH85)/(D$302-D$301)*10)),1))</f>
        <v>10</v>
      </c>
      <c r="E82" s="204">
        <f>IF('Datos de Indicador'!AI85="No dato","x",ROUND(IF('Datos de Indicador'!AI85&gt;E$302,0,IF('Datos de Indicador'!AI85&lt;$E$301,10,(E$302-'Datos de Indicador'!AI85)/(E$302-E$301)*10)),1))</f>
        <v>0</v>
      </c>
      <c r="F82" s="205">
        <f t="shared" si="12"/>
        <v>6.7</v>
      </c>
      <c r="G82" s="204">
        <f>IF('Datos de Indicador'!AJ85="No dato","x",ROUND(IF('Datos de Indicador'!AJ85&gt;G$302,0,IF('Datos de Indicador'!AJ85&lt;$G$301,10,(G$302-'Datos de Indicador'!AJ85)/(G$302-G$301)*10)),1))</f>
        <v>4.0999999999999996</v>
      </c>
      <c r="H82" s="206">
        <f t="shared" si="8"/>
        <v>4.0999999999999996</v>
      </c>
      <c r="I82" s="207">
        <f t="shared" si="9"/>
        <v>5.5</v>
      </c>
      <c r="J82" s="204">
        <f>IF('Datos de Indicador'!AK85="No dato","x",ROUND(IF('Datos de Indicador'!AK85&gt;J$302,0,IF('Datos de Indicador'!AK85&lt;$J$301,10,(J$302-'Datos de Indicador'!AK85)/(J$302-J$301)*10)),1))</f>
        <v>10</v>
      </c>
      <c r="K82" s="204">
        <f>IF('Datos de Indicador'!AL85="No dato","x",ROUND(IF('Datos de Indicador'!AL85&gt;K$302,0,IF('Datos de Indicador'!AL85&lt;$K$301,10,(K$302-'Datos de Indicador'!AL85)/(K$302-K$301)*10)),1))</f>
        <v>9.5</v>
      </c>
      <c r="L82" s="204">
        <f>IF('Datos de Indicador'!AM85="No dato","x",ROUND(IF('Datos de Indicador'!AM85&gt;L$302,0,IF('Datos de Indicador'!AM85&lt;$L$301,10,(L$302-'Datos de Indicador'!AM85)/(L$302-L$301)*10)),1))</f>
        <v>7.3</v>
      </c>
      <c r="M82" s="206">
        <f t="shared" si="10"/>
        <v>8.9</v>
      </c>
      <c r="N82" s="203">
        <f>IF('Datos de Indicador'!AN85="No dato","x",ROUND(IF('Datos de Indicador'!AN85&gt;N$302,0,IF('Datos de Indicador'!AN85&lt;$N$301,10,(N$302-'Datos de Indicador'!AN85)/(N$302-N$301)*10)),1))</f>
        <v>4.0999999999999996</v>
      </c>
      <c r="O82" s="204">
        <f>IF('Datos de Indicador'!AO85="No dato","x",ROUND(IF('Datos de Indicador'!AO85&gt;O$302,0,IF('Datos de Indicador'!AO85&lt;$O$301,10,(O$302-'Datos de Indicador'!AO85)/(O$302-O$301)*10)),1))</f>
        <v>9.1</v>
      </c>
      <c r="P82" s="204">
        <f>IF('Datos de Indicador'!AP85="No dato","x",ROUND(IF('Datos de Indicador'!AP85&gt;P$302,0,IF('Datos de Indicador'!AP85&lt;$P$301,10,(P$302-'Datos de Indicador'!AP85)/(P$302-P$301)*10)),1))</f>
        <v>6.6</v>
      </c>
      <c r="Q82" s="210">
        <f>IF('Datos de Indicador'!AQ85="No dato","x",ROUND(IF('Datos de Indicador'!AQ85&gt;Q$302,0,IF('Datos de Indicador'!AQ85&lt;$O$301,10,(Q$302-'Datos de Indicador'!AQ85)/(Q$302-Q$301)*10)),1))</f>
        <v>8.1999999999999993</v>
      </c>
      <c r="R82" s="297">
        <f t="shared" si="13"/>
        <v>7</v>
      </c>
      <c r="S82" s="208">
        <f>IF('Datos de Indicador'!AR85="No data","x",ROUND(IF('Datos de Indicador'!AR85&gt;S$302,0,IF('Datos de Indicador'!AR85&lt;S$301,10,(S$302-'Datos de Indicador'!AR85)/(S$302-S$301)*10)),1))</f>
        <v>0</v>
      </c>
      <c r="T82" s="208">
        <f>IF('Datos de Indicador'!AS85="No data","x",ROUND(IF('Datos de Indicador'!AS85&gt;T$302,0,IF('Datos de Indicador'!AS85&lt;T$301,10,(T$302-'Datos de Indicador'!AS85)/(T$302-T$301)*10)),1))</f>
        <v>0</v>
      </c>
      <c r="U82" s="208">
        <f>IF('Datos de Indicador'!AT85="No data","x",ROUND(IF('Datos de Indicador'!AT85&gt;U$302,0,IF('Datos de Indicador'!AT85&lt;U$301,10,(U$302-'Datos de Indicador'!AT85)/(U$302-U$301)*10)),1))</f>
        <v>5.8</v>
      </c>
      <c r="V82" s="208">
        <f>IF('Datos de Indicador'!AU85="No data","x",ROUND(IF('Datos de Indicador'!AU85&gt;V$302,0,IF('Datos de Indicador'!AU85&lt;V$301,10,(V$302-'Datos de Indicador'!AU85)/(V$302-V$301)*10)),1))</f>
        <v>10</v>
      </c>
      <c r="W82" s="209">
        <f t="shared" si="14"/>
        <v>5.3</v>
      </c>
      <c r="X82" s="210">
        <f>IF('Datos de Indicador'!AV85="No dato","x",ROUND(IF('Datos de Indicador'!AV85&gt;X$302,0,IF('Datos de Indicador'!AV85&lt;$X$301,10,(X$302-'Datos de Indicador'!AV85)/(X$302-X$301)*10)),1))</f>
        <v>5.4</v>
      </c>
      <c r="Y82" s="206">
        <f t="shared" si="11"/>
        <v>5.4</v>
      </c>
      <c r="Z82" s="206">
        <f>'Datos de Indicador'!AW85</f>
        <v>10</v>
      </c>
      <c r="AA82" s="211">
        <f t="shared" si="15"/>
        <v>7.8</v>
      </c>
      <c r="AB82" s="15"/>
      <c r="AC82" s="222"/>
      <c r="AE82" s="222"/>
    </row>
    <row r="83" spans="1:31">
      <c r="A83" s="48" t="s">
        <v>186</v>
      </c>
      <c r="B83" s="46" t="s">
        <v>192</v>
      </c>
      <c r="C83" s="160">
        <v>607</v>
      </c>
      <c r="D83" s="203">
        <f>IF('Datos de Indicador'!AH86="No dato","x",ROUND(IF('Datos de Indicador'!AH86&gt;D$302,10,IF('Datos de Indicador'!AH86&lt;$D$301,0,10-(D$302-'Datos de Indicador'!AH86)/(D$302-D$301)*10)),1))</f>
        <v>5</v>
      </c>
      <c r="E83" s="204">
        <f>IF('Datos de Indicador'!AI86="No dato","x",ROUND(IF('Datos de Indicador'!AI86&gt;E$302,0,IF('Datos de Indicador'!AI86&lt;$E$301,10,(E$302-'Datos de Indicador'!AI86)/(E$302-E$301)*10)),1))</f>
        <v>0</v>
      </c>
      <c r="F83" s="205">
        <f t="shared" si="12"/>
        <v>3.3</v>
      </c>
      <c r="G83" s="204">
        <f>IF('Datos de Indicador'!AJ86="No dato","x",ROUND(IF('Datos de Indicador'!AJ86&gt;G$302,0,IF('Datos de Indicador'!AJ86&lt;$G$301,10,(G$302-'Datos de Indicador'!AJ86)/(G$302-G$301)*10)),1))</f>
        <v>3.3</v>
      </c>
      <c r="H83" s="206">
        <f t="shared" si="8"/>
        <v>3.3</v>
      </c>
      <c r="I83" s="207">
        <f t="shared" si="9"/>
        <v>3.3</v>
      </c>
      <c r="J83" s="204">
        <f>IF('Datos de Indicador'!AK86="No dato","x",ROUND(IF('Datos de Indicador'!AK86&gt;J$302,0,IF('Datos de Indicador'!AK86&lt;$J$301,10,(J$302-'Datos de Indicador'!AK86)/(J$302-J$301)*10)),1))</f>
        <v>3.8</v>
      </c>
      <c r="K83" s="204">
        <f>IF('Datos de Indicador'!AL86="No dato","x",ROUND(IF('Datos de Indicador'!AL86&gt;K$302,0,IF('Datos de Indicador'!AL86&lt;$K$301,10,(K$302-'Datos de Indicador'!AL86)/(K$302-K$301)*10)),1))</f>
        <v>9</v>
      </c>
      <c r="L83" s="204">
        <f>IF('Datos de Indicador'!AM86="No dato","x",ROUND(IF('Datos de Indicador'!AM86&gt;L$302,0,IF('Datos de Indicador'!AM86&lt;$L$301,10,(L$302-'Datos de Indicador'!AM86)/(L$302-L$301)*10)),1))</f>
        <v>5.7</v>
      </c>
      <c r="M83" s="206">
        <f t="shared" si="10"/>
        <v>6.2</v>
      </c>
      <c r="N83" s="203">
        <f>IF('Datos de Indicador'!AN86="No dato","x",ROUND(IF('Datos de Indicador'!AN86&gt;N$302,0,IF('Datos de Indicador'!AN86&lt;$N$301,10,(N$302-'Datos de Indicador'!AN86)/(N$302-N$301)*10)),1))</f>
        <v>3.9</v>
      </c>
      <c r="O83" s="204">
        <f>IF('Datos de Indicador'!AO86="No dato","x",ROUND(IF('Datos de Indicador'!AO86&gt;O$302,0,IF('Datos de Indicador'!AO86&lt;$O$301,10,(O$302-'Datos de Indicador'!AO86)/(O$302-O$301)*10)),1))</f>
        <v>5.4</v>
      </c>
      <c r="P83" s="204">
        <f>IF('Datos de Indicador'!AP86="No dato","x",ROUND(IF('Datos de Indicador'!AP86&gt;P$302,0,IF('Datos de Indicador'!AP86&lt;$P$301,10,(P$302-'Datos de Indicador'!AP86)/(P$302-P$301)*10)),1))</f>
        <v>8.9</v>
      </c>
      <c r="Q83" s="210">
        <f>IF('Datos de Indicador'!AQ86="No dato","x",ROUND(IF('Datos de Indicador'!AQ86&gt;Q$302,0,IF('Datos de Indicador'!AQ86&lt;$O$301,10,(Q$302-'Datos de Indicador'!AQ86)/(Q$302-Q$301)*10)),1))</f>
        <v>6.8</v>
      </c>
      <c r="R83" s="297">
        <f t="shared" si="13"/>
        <v>6.3</v>
      </c>
      <c r="S83" s="208">
        <f>IF('Datos de Indicador'!AR86="No data","x",ROUND(IF('Datos de Indicador'!AR86&gt;S$302,0,IF('Datos de Indicador'!AR86&lt;S$301,10,(S$302-'Datos de Indicador'!AR86)/(S$302-S$301)*10)),1))</f>
        <v>0</v>
      </c>
      <c r="T83" s="208">
        <f>IF('Datos de Indicador'!AS86="No data","x",ROUND(IF('Datos de Indicador'!AS86&gt;T$302,0,IF('Datos de Indicador'!AS86&lt;T$301,10,(T$302-'Datos de Indicador'!AS86)/(T$302-T$301)*10)),1))</f>
        <v>0</v>
      </c>
      <c r="U83" s="208">
        <f>IF('Datos de Indicador'!AT86="No data","x",ROUND(IF('Datos de Indicador'!AT86&gt;U$302,0,IF('Datos de Indicador'!AT86&lt;U$301,10,(U$302-'Datos de Indicador'!AT86)/(U$302-U$301)*10)),1))</f>
        <v>5</v>
      </c>
      <c r="V83" s="208">
        <f>IF('Datos de Indicador'!AU86="No data","x",ROUND(IF('Datos de Indicador'!AU86&gt;V$302,0,IF('Datos de Indicador'!AU86&lt;V$301,10,(V$302-'Datos de Indicador'!AU86)/(V$302-V$301)*10)),1))</f>
        <v>9.8000000000000007</v>
      </c>
      <c r="W83" s="209">
        <f t="shared" si="14"/>
        <v>4.9000000000000004</v>
      </c>
      <c r="X83" s="210">
        <f>IF('Datos de Indicador'!AV86="No dato","x",ROUND(IF('Datos de Indicador'!AV86&gt;X$302,0,IF('Datos de Indicador'!AV86&lt;$X$301,10,(X$302-'Datos de Indicador'!AV86)/(X$302-X$301)*10)),1))</f>
        <v>4.7</v>
      </c>
      <c r="Y83" s="206">
        <f t="shared" si="11"/>
        <v>4.8</v>
      </c>
      <c r="Z83" s="206">
        <f>'Datos de Indicador'!AW86</f>
        <v>10</v>
      </c>
      <c r="AA83" s="211">
        <f t="shared" si="15"/>
        <v>6.8</v>
      </c>
      <c r="AB83" s="15"/>
      <c r="AC83" s="222"/>
      <c r="AE83" s="222"/>
    </row>
    <row r="84" spans="1:31">
      <c r="A84" s="48" t="s">
        <v>186</v>
      </c>
      <c r="B84" s="46" t="s">
        <v>193</v>
      </c>
      <c r="C84" s="160">
        <v>608</v>
      </c>
      <c r="D84" s="203">
        <f>IF('Datos de Indicador'!AH87="No dato","x",ROUND(IF('Datos de Indicador'!AH87&gt;D$302,10,IF('Datos de Indicador'!AH87&lt;$D$301,0,10-(D$302-'Datos de Indicador'!AH87)/(D$302-D$301)*10)),1))</f>
        <v>5</v>
      </c>
      <c r="E84" s="204" t="str">
        <f>IF('Datos de Indicador'!AI87="No dato","x",ROUND(IF('Datos de Indicador'!AI87&gt;E$302,0,IF('Datos de Indicador'!AI87&lt;$E$301,10,(E$302-'Datos de Indicador'!AI87)/(E$302-E$301)*10)),1))</f>
        <v>x</v>
      </c>
      <c r="F84" s="205">
        <f t="shared" si="12"/>
        <v>5</v>
      </c>
      <c r="G84" s="204">
        <f>IF('Datos de Indicador'!AJ87="No dato","x",ROUND(IF('Datos de Indicador'!AJ87&gt;G$302,0,IF('Datos de Indicador'!AJ87&lt;$G$301,10,(G$302-'Datos de Indicador'!AJ87)/(G$302-G$301)*10)),1))</f>
        <v>8</v>
      </c>
      <c r="H84" s="206">
        <f t="shared" si="8"/>
        <v>8</v>
      </c>
      <c r="I84" s="207">
        <f t="shared" si="9"/>
        <v>6.8</v>
      </c>
      <c r="J84" s="204">
        <f>IF('Datos de Indicador'!AK87="No dato","x",ROUND(IF('Datos de Indicador'!AK87&gt;J$302,0,IF('Datos de Indicador'!AK87&lt;$J$301,10,(J$302-'Datos de Indicador'!AK87)/(J$302-J$301)*10)),1))</f>
        <v>10</v>
      </c>
      <c r="K84" s="204">
        <f>IF('Datos de Indicador'!AL87="No dato","x",ROUND(IF('Datos de Indicador'!AL87&gt;K$302,0,IF('Datos de Indicador'!AL87&lt;$K$301,10,(K$302-'Datos de Indicador'!AL87)/(K$302-K$301)*10)),1))</f>
        <v>9.6</v>
      </c>
      <c r="L84" s="204">
        <f>IF('Datos de Indicador'!AM87="No dato","x",ROUND(IF('Datos de Indicador'!AM87&gt;L$302,0,IF('Datos de Indicador'!AM87&lt;$L$301,10,(L$302-'Datos de Indicador'!AM87)/(L$302-L$301)*10)),1))</f>
        <v>7.1</v>
      </c>
      <c r="M84" s="206">
        <f t="shared" si="10"/>
        <v>8.9</v>
      </c>
      <c r="N84" s="203">
        <f>IF('Datos de Indicador'!AN87="No dato","x",ROUND(IF('Datos de Indicador'!AN87&gt;N$302,0,IF('Datos de Indicador'!AN87&lt;$N$301,10,(N$302-'Datos de Indicador'!AN87)/(N$302-N$301)*10)),1))</f>
        <v>8.4</v>
      </c>
      <c r="O84" s="204">
        <f>IF('Datos de Indicador'!AO87="No dato","x",ROUND(IF('Datos de Indicador'!AO87&gt;O$302,0,IF('Datos de Indicador'!AO87&lt;$O$301,10,(O$302-'Datos de Indicador'!AO87)/(O$302-O$301)*10)),1))</f>
        <v>9.3000000000000007</v>
      </c>
      <c r="P84" s="204">
        <f>IF('Datos de Indicador'!AP87="No dato","x",ROUND(IF('Datos de Indicador'!AP87&gt;P$302,0,IF('Datos de Indicador'!AP87&lt;$P$301,10,(P$302-'Datos de Indicador'!AP87)/(P$302-P$301)*10)),1))</f>
        <v>10</v>
      </c>
      <c r="Q84" s="210">
        <f>IF('Datos de Indicador'!AQ87="No dato","x",ROUND(IF('Datos de Indicador'!AQ87&gt;Q$302,0,IF('Datos de Indicador'!AQ87&lt;$O$301,10,(Q$302-'Datos de Indicador'!AQ87)/(Q$302-Q$301)*10)),1))</f>
        <v>9.9</v>
      </c>
      <c r="R84" s="297">
        <f t="shared" si="13"/>
        <v>9.4</v>
      </c>
      <c r="S84" s="208">
        <f>IF('Datos de Indicador'!AR87="No data","x",ROUND(IF('Datos de Indicador'!AR87&gt;S$302,0,IF('Datos de Indicador'!AR87&lt;S$301,10,(S$302-'Datos de Indicador'!AR87)/(S$302-S$301)*10)),1))</f>
        <v>9</v>
      </c>
      <c r="T84" s="208">
        <f>IF('Datos de Indicador'!AS87="No data","x",ROUND(IF('Datos de Indicador'!AS87&gt;T$302,0,IF('Datos de Indicador'!AS87&lt;T$301,10,(T$302-'Datos de Indicador'!AS87)/(T$302-T$301)*10)),1))</f>
        <v>5</v>
      </c>
      <c r="U84" s="208">
        <f>IF('Datos de Indicador'!AT87="No data","x",ROUND(IF('Datos de Indicador'!AT87&gt;U$302,0,IF('Datos de Indicador'!AT87&lt;U$301,10,(U$302-'Datos de Indicador'!AT87)/(U$302-U$301)*10)),1))</f>
        <v>7.1</v>
      </c>
      <c r="V84" s="208">
        <f>IF('Datos de Indicador'!AU87="No data","x",ROUND(IF('Datos de Indicador'!AU87&gt;V$302,0,IF('Datos de Indicador'!AU87&lt;V$301,10,(V$302-'Datos de Indicador'!AU87)/(V$302-V$301)*10)),1))</f>
        <v>9.1999999999999993</v>
      </c>
      <c r="W84" s="209">
        <f t="shared" si="14"/>
        <v>7.8</v>
      </c>
      <c r="X84" s="210">
        <f>IF('Datos de Indicador'!AV87="No dato","x",ROUND(IF('Datos de Indicador'!AV87&gt;X$302,0,IF('Datos de Indicador'!AV87&lt;$X$301,10,(X$302-'Datos de Indicador'!AV87)/(X$302-X$301)*10)),1))</f>
        <v>7.2</v>
      </c>
      <c r="Y84" s="206">
        <f t="shared" si="11"/>
        <v>7.5</v>
      </c>
      <c r="Z84" s="206">
        <f>'Datos de Indicador'!AW87</f>
        <v>10</v>
      </c>
      <c r="AA84" s="211">
        <f t="shared" si="15"/>
        <v>9</v>
      </c>
      <c r="AB84" s="15"/>
      <c r="AC84" s="222"/>
      <c r="AE84" s="222"/>
    </row>
    <row r="85" spans="1:31">
      <c r="A85" s="48" t="s">
        <v>186</v>
      </c>
      <c r="B85" s="46" t="s">
        <v>194</v>
      </c>
      <c r="C85" s="160">
        <v>609</v>
      </c>
      <c r="D85" s="203">
        <f>IF('Datos de Indicador'!AH88="No dato","x",ROUND(IF('Datos de Indicador'!AH88&gt;D$302,10,IF('Datos de Indicador'!AH88&lt;$D$301,0,10-(D$302-'Datos de Indicador'!AH88)/(D$302-D$301)*10)),1))</f>
        <v>1</v>
      </c>
      <c r="E85" s="204">
        <f>IF('Datos de Indicador'!AI88="No dato","x",ROUND(IF('Datos de Indicador'!AI88&gt;E$302,0,IF('Datos de Indicador'!AI88&lt;$E$301,10,(E$302-'Datos de Indicador'!AI88)/(E$302-E$301)*10)),1))</f>
        <v>0</v>
      </c>
      <c r="F85" s="205">
        <f t="shared" si="12"/>
        <v>0.7</v>
      </c>
      <c r="G85" s="204">
        <f>IF('Datos de Indicador'!AJ88="No dato","x",ROUND(IF('Datos de Indicador'!AJ88&gt;G$302,0,IF('Datos de Indicador'!AJ88&lt;$G$301,10,(G$302-'Datos de Indicador'!AJ88)/(G$302-G$301)*10)),1))</f>
        <v>4.9000000000000004</v>
      </c>
      <c r="H85" s="206">
        <f t="shared" si="8"/>
        <v>4.9000000000000004</v>
      </c>
      <c r="I85" s="207">
        <f t="shared" si="9"/>
        <v>3.1</v>
      </c>
      <c r="J85" s="204">
        <f>IF('Datos de Indicador'!AK88="No dato","x",ROUND(IF('Datos de Indicador'!AK88&gt;J$302,0,IF('Datos de Indicador'!AK88&lt;$J$301,10,(J$302-'Datos de Indicador'!AK88)/(J$302-J$301)*10)),1))</f>
        <v>9.1</v>
      </c>
      <c r="K85" s="204">
        <f>IF('Datos de Indicador'!AL88="No dato","x",ROUND(IF('Datos de Indicador'!AL88&gt;K$302,0,IF('Datos de Indicador'!AL88&lt;$K$301,10,(K$302-'Datos de Indicador'!AL88)/(K$302-K$301)*10)),1))</f>
        <v>9.6999999999999993</v>
      </c>
      <c r="L85" s="204">
        <f>IF('Datos de Indicador'!AM88="No dato","x",ROUND(IF('Datos de Indicador'!AM88&gt;L$302,0,IF('Datos de Indicador'!AM88&lt;$L$301,10,(L$302-'Datos de Indicador'!AM88)/(L$302-L$301)*10)),1))</f>
        <v>7.4</v>
      </c>
      <c r="M85" s="206">
        <f t="shared" si="10"/>
        <v>8.6999999999999993</v>
      </c>
      <c r="N85" s="203">
        <f>IF('Datos de Indicador'!AN88="No dato","x",ROUND(IF('Datos de Indicador'!AN88&gt;N$302,0,IF('Datos de Indicador'!AN88&lt;$N$301,10,(N$302-'Datos de Indicador'!AN88)/(N$302-N$301)*10)),1))</f>
        <v>2.9</v>
      </c>
      <c r="O85" s="204">
        <f>IF('Datos de Indicador'!AO88="No dato","x",ROUND(IF('Datos de Indicador'!AO88&gt;O$302,0,IF('Datos de Indicador'!AO88&lt;$O$301,10,(O$302-'Datos de Indicador'!AO88)/(O$302-O$301)*10)),1))</f>
        <v>5.0999999999999996</v>
      </c>
      <c r="P85" s="204">
        <f>IF('Datos de Indicador'!AP88="No dato","x",ROUND(IF('Datos de Indicador'!AP88&gt;P$302,0,IF('Datos de Indicador'!AP88&lt;$P$301,10,(P$302-'Datos de Indicador'!AP88)/(P$302-P$301)*10)),1))</f>
        <v>5.7</v>
      </c>
      <c r="Q85" s="210">
        <f>IF('Datos de Indicador'!AQ88="No dato","x",ROUND(IF('Datos de Indicador'!AQ88&gt;Q$302,0,IF('Datos de Indicador'!AQ88&lt;$O$301,10,(Q$302-'Datos de Indicador'!AQ88)/(Q$302-Q$301)*10)),1))</f>
        <v>5.4</v>
      </c>
      <c r="R85" s="297">
        <f t="shared" si="13"/>
        <v>4.8</v>
      </c>
      <c r="S85" s="208">
        <f>IF('Datos de Indicador'!AR88="No data","x",ROUND(IF('Datos de Indicador'!AR88&gt;S$302,0,IF('Datos de Indicador'!AR88&lt;S$301,10,(S$302-'Datos de Indicador'!AR88)/(S$302-S$301)*10)),1))</f>
        <v>0</v>
      </c>
      <c r="T85" s="208">
        <f>IF('Datos de Indicador'!AS88="No data","x",ROUND(IF('Datos de Indicador'!AS88&gt;T$302,0,IF('Datos de Indicador'!AS88&lt;T$301,10,(T$302-'Datos de Indicador'!AS88)/(T$302-T$301)*10)),1))</f>
        <v>0</v>
      </c>
      <c r="U85" s="208">
        <f>IF('Datos de Indicador'!AT88="No data","x",ROUND(IF('Datos de Indicador'!AT88&gt;U$302,0,IF('Datos de Indicador'!AT88&lt;U$301,10,(U$302-'Datos de Indicador'!AT88)/(U$302-U$301)*10)),1))</f>
        <v>5.2</v>
      </c>
      <c r="V85" s="208">
        <f>IF('Datos de Indicador'!AU88="No data","x",ROUND(IF('Datos de Indicador'!AU88&gt;V$302,0,IF('Datos de Indicador'!AU88&lt;V$301,10,(V$302-'Datos de Indicador'!AU88)/(V$302-V$301)*10)),1))</f>
        <v>10</v>
      </c>
      <c r="W85" s="209">
        <f t="shared" si="14"/>
        <v>5.0999999999999996</v>
      </c>
      <c r="X85" s="210">
        <f>IF('Datos de Indicador'!AV88="No dato","x",ROUND(IF('Datos de Indicador'!AV88&gt;X$302,0,IF('Datos de Indicador'!AV88&lt;$X$301,10,(X$302-'Datos de Indicador'!AV88)/(X$302-X$301)*10)),1))</f>
        <v>5.0999999999999996</v>
      </c>
      <c r="Y85" s="206">
        <f t="shared" si="11"/>
        <v>5.0999999999999996</v>
      </c>
      <c r="Z85" s="206">
        <f>'Datos de Indicador'!AW88</f>
        <v>10</v>
      </c>
      <c r="AA85" s="211">
        <f t="shared" si="15"/>
        <v>7.2</v>
      </c>
      <c r="AB85" s="15"/>
      <c r="AC85" s="222"/>
      <c r="AE85" s="222"/>
    </row>
    <row r="86" spans="1:31">
      <c r="A86" s="48" t="s">
        <v>186</v>
      </c>
      <c r="B86" s="46" t="s">
        <v>195</v>
      </c>
      <c r="C86" s="160">
        <v>610</v>
      </c>
      <c r="D86" s="203">
        <f>IF('Datos de Indicador'!AH89="No dato","x",ROUND(IF('Datos de Indicador'!AH89&gt;D$302,10,IF('Datos de Indicador'!AH89&lt;$D$301,0,10-(D$302-'Datos de Indicador'!AH89)/(D$302-D$301)*10)),1))</f>
        <v>5</v>
      </c>
      <c r="E86" s="204">
        <f>IF('Datos de Indicador'!AI89="No dato","x",ROUND(IF('Datos de Indicador'!AI89&gt;E$302,0,IF('Datos de Indicador'!AI89&lt;$E$301,10,(E$302-'Datos de Indicador'!AI89)/(E$302-E$301)*10)),1))</f>
        <v>0</v>
      </c>
      <c r="F86" s="205">
        <f t="shared" si="12"/>
        <v>3.3</v>
      </c>
      <c r="G86" s="204">
        <f>IF('Datos de Indicador'!AJ89="No dato","x",ROUND(IF('Datos de Indicador'!AJ89&gt;G$302,0,IF('Datos de Indicador'!AJ89&lt;$G$301,10,(G$302-'Datos de Indicador'!AJ89)/(G$302-G$301)*10)),1))</f>
        <v>6</v>
      </c>
      <c r="H86" s="206">
        <f t="shared" si="8"/>
        <v>6</v>
      </c>
      <c r="I86" s="207">
        <f t="shared" si="9"/>
        <v>4.8</v>
      </c>
      <c r="J86" s="204">
        <f>IF('Datos de Indicador'!AK89="No dato","x",ROUND(IF('Datos de Indicador'!AK89&gt;J$302,0,IF('Datos de Indicador'!AK89&lt;$J$301,10,(J$302-'Datos de Indicador'!AK89)/(J$302-J$301)*10)),1))</f>
        <v>8</v>
      </c>
      <c r="K86" s="204">
        <f>IF('Datos de Indicador'!AL89="No dato","x",ROUND(IF('Datos de Indicador'!AL89&gt;K$302,0,IF('Datos de Indicador'!AL89&lt;$K$301,10,(K$302-'Datos de Indicador'!AL89)/(K$302-K$301)*10)),1))</f>
        <v>9.1</v>
      </c>
      <c r="L86" s="204">
        <f>IF('Datos de Indicador'!AM89="No dato","x",ROUND(IF('Datos de Indicador'!AM89&gt;L$302,0,IF('Datos de Indicador'!AM89&lt;$L$301,10,(L$302-'Datos de Indicador'!AM89)/(L$302-L$301)*10)),1))</f>
        <v>5.5</v>
      </c>
      <c r="M86" s="206">
        <f t="shared" si="10"/>
        <v>7.5</v>
      </c>
      <c r="N86" s="203">
        <f>IF('Datos de Indicador'!AN89="No dato","x",ROUND(IF('Datos de Indicador'!AN89&gt;N$302,0,IF('Datos de Indicador'!AN89&lt;$N$301,10,(N$302-'Datos de Indicador'!AN89)/(N$302-N$301)*10)),1))</f>
        <v>0.7</v>
      </c>
      <c r="O86" s="204">
        <f>IF('Datos de Indicador'!AO89="No dato","x",ROUND(IF('Datos de Indicador'!AO89&gt;O$302,0,IF('Datos de Indicador'!AO89&lt;$O$301,10,(O$302-'Datos de Indicador'!AO89)/(O$302-O$301)*10)),1))</f>
        <v>8</v>
      </c>
      <c r="P86" s="204">
        <f>IF('Datos de Indicador'!AP89="No dato","x",ROUND(IF('Datos de Indicador'!AP89&gt;P$302,0,IF('Datos de Indicador'!AP89&lt;$P$301,10,(P$302-'Datos de Indicador'!AP89)/(P$302-P$301)*10)),1))</f>
        <v>10</v>
      </c>
      <c r="Q86" s="210">
        <f>IF('Datos de Indicador'!AQ89="No dato","x",ROUND(IF('Datos de Indicador'!AQ89&gt;Q$302,0,IF('Datos de Indicador'!AQ89&lt;$O$301,10,(Q$302-'Datos de Indicador'!AQ89)/(Q$302-Q$301)*10)),1))</f>
        <v>10.4</v>
      </c>
      <c r="R86" s="297">
        <f t="shared" si="13"/>
        <v>7.3</v>
      </c>
      <c r="S86" s="208">
        <f>IF('Datos de Indicador'!AR89="No data","x",ROUND(IF('Datos de Indicador'!AR89&gt;S$302,0,IF('Datos de Indicador'!AR89&lt;S$301,10,(S$302-'Datos de Indicador'!AR89)/(S$302-S$301)*10)),1))</f>
        <v>1</v>
      </c>
      <c r="T86" s="208">
        <f>IF('Datos de Indicador'!AS89="No data","x",ROUND(IF('Datos de Indicador'!AS89&gt;T$302,0,IF('Datos de Indicador'!AS89&lt;T$301,10,(T$302-'Datos de Indicador'!AS89)/(T$302-T$301)*10)),1))</f>
        <v>0</v>
      </c>
      <c r="U86" s="208">
        <f>IF('Datos de Indicador'!AT89="No data","x",ROUND(IF('Datos de Indicador'!AT89&gt;U$302,0,IF('Datos de Indicador'!AT89&lt;U$301,10,(U$302-'Datos de Indicador'!AT89)/(U$302-U$301)*10)),1))</f>
        <v>4.0999999999999996</v>
      </c>
      <c r="V86" s="208">
        <f>IF('Datos de Indicador'!AU89="No data","x",ROUND(IF('Datos de Indicador'!AU89&gt;V$302,0,IF('Datos de Indicador'!AU89&lt;V$301,10,(V$302-'Datos de Indicador'!AU89)/(V$302-V$301)*10)),1))</f>
        <v>9.6</v>
      </c>
      <c r="W86" s="209">
        <f t="shared" si="14"/>
        <v>4.7</v>
      </c>
      <c r="X86" s="210">
        <f>IF('Datos de Indicador'!AV89="No dato","x",ROUND(IF('Datos de Indicador'!AV89&gt;X$302,0,IF('Datos de Indicador'!AV89&lt;$X$301,10,(X$302-'Datos de Indicador'!AV89)/(X$302-X$301)*10)),1))</f>
        <v>5.9</v>
      </c>
      <c r="Y86" s="206">
        <f t="shared" si="11"/>
        <v>5.3</v>
      </c>
      <c r="Z86" s="206">
        <f>'Datos de Indicador'!AW89</f>
        <v>10</v>
      </c>
      <c r="AA86" s="211">
        <f t="shared" si="15"/>
        <v>7.5</v>
      </c>
      <c r="AB86" s="15"/>
      <c r="AC86" s="222"/>
      <c r="AE86" s="222"/>
    </row>
    <row r="87" spans="1:31">
      <c r="A87" s="48" t="s">
        <v>186</v>
      </c>
      <c r="B87" s="46" t="s">
        <v>196</v>
      </c>
      <c r="C87" s="160">
        <v>611</v>
      </c>
      <c r="D87" s="203">
        <f>IF('Datos de Indicador'!AH90="No dato","x",ROUND(IF('Datos de Indicador'!AH90&gt;D$302,10,IF('Datos de Indicador'!AH90&lt;$D$301,0,10-(D$302-'Datos de Indicador'!AH90)/(D$302-D$301)*10)),1))</f>
        <v>10</v>
      </c>
      <c r="E87" s="204">
        <f>IF('Datos de Indicador'!AI90="No dato","x",ROUND(IF('Datos de Indicador'!AI90&gt;E$302,0,IF('Datos de Indicador'!AI90&lt;$E$301,10,(E$302-'Datos de Indicador'!AI90)/(E$302-E$301)*10)),1))</f>
        <v>0</v>
      </c>
      <c r="F87" s="205">
        <f t="shared" si="12"/>
        <v>6.7</v>
      </c>
      <c r="G87" s="204">
        <f>IF('Datos de Indicador'!AJ90="No dato","x",ROUND(IF('Datos de Indicador'!AJ90&gt;G$302,0,IF('Datos de Indicador'!AJ90&lt;$G$301,10,(G$302-'Datos de Indicador'!AJ90)/(G$302-G$301)*10)),1))</f>
        <v>6.1</v>
      </c>
      <c r="H87" s="206">
        <f t="shared" si="8"/>
        <v>6.1</v>
      </c>
      <c r="I87" s="207">
        <f t="shared" si="9"/>
        <v>6.4</v>
      </c>
      <c r="J87" s="204">
        <f>IF('Datos de Indicador'!AK90="No dato","x",ROUND(IF('Datos de Indicador'!AK90&gt;J$302,0,IF('Datos de Indicador'!AK90&lt;$J$301,10,(J$302-'Datos de Indicador'!AK90)/(J$302-J$301)*10)),1))</f>
        <v>8.3000000000000007</v>
      </c>
      <c r="K87" s="204">
        <f>IF('Datos de Indicador'!AL90="No dato","x",ROUND(IF('Datos de Indicador'!AL90&gt;K$302,0,IF('Datos de Indicador'!AL90&lt;$K$301,10,(K$302-'Datos de Indicador'!AL90)/(K$302-K$301)*10)),1))</f>
        <v>8.8000000000000007</v>
      </c>
      <c r="L87" s="204">
        <f>IF('Datos de Indicador'!AM90="No dato","x",ROUND(IF('Datos de Indicador'!AM90&gt;L$302,0,IF('Datos de Indicador'!AM90&lt;$L$301,10,(L$302-'Datos de Indicador'!AM90)/(L$302-L$301)*10)),1))</f>
        <v>4.5</v>
      </c>
      <c r="M87" s="206">
        <f t="shared" si="10"/>
        <v>7.2</v>
      </c>
      <c r="N87" s="203">
        <f>IF('Datos de Indicador'!AN90="No dato","x",ROUND(IF('Datos de Indicador'!AN90&gt;N$302,0,IF('Datos de Indicador'!AN90&lt;$N$301,10,(N$302-'Datos de Indicador'!AN90)/(N$302-N$301)*10)),1))</f>
        <v>7.2</v>
      </c>
      <c r="O87" s="204">
        <f>IF('Datos de Indicador'!AO90="No dato","x",ROUND(IF('Datos de Indicador'!AO90&gt;O$302,0,IF('Datos de Indicador'!AO90&lt;$O$301,10,(O$302-'Datos de Indicador'!AO90)/(O$302-O$301)*10)),1))</f>
        <v>8.3000000000000007</v>
      </c>
      <c r="P87" s="204">
        <f>IF('Datos de Indicador'!AP90="No dato","x",ROUND(IF('Datos de Indicador'!AP90&gt;P$302,0,IF('Datos de Indicador'!AP90&lt;$P$301,10,(P$302-'Datos de Indicador'!AP90)/(P$302-P$301)*10)),1))</f>
        <v>6</v>
      </c>
      <c r="Q87" s="210">
        <f>IF('Datos de Indicador'!AQ90="No dato","x",ROUND(IF('Datos de Indicador'!AQ90&gt;Q$302,0,IF('Datos de Indicador'!AQ90&lt;$O$301,10,(Q$302-'Datos de Indicador'!AQ90)/(Q$302-Q$301)*10)),1))</f>
        <v>7.5</v>
      </c>
      <c r="R87" s="297">
        <f t="shared" si="13"/>
        <v>7.3</v>
      </c>
      <c r="S87" s="208">
        <f>IF('Datos de Indicador'!AR90="No data","x",ROUND(IF('Datos de Indicador'!AR90&gt;S$302,0,IF('Datos de Indicador'!AR90&lt;S$301,10,(S$302-'Datos de Indicador'!AR90)/(S$302-S$301)*10)),1))</f>
        <v>1.1000000000000001</v>
      </c>
      <c r="T87" s="208">
        <f>IF('Datos de Indicador'!AS90="No data","x",ROUND(IF('Datos de Indicador'!AS90&gt;T$302,0,IF('Datos de Indicador'!AS90&lt;T$301,10,(T$302-'Datos de Indicador'!AS90)/(T$302-T$301)*10)),1))</f>
        <v>0</v>
      </c>
      <c r="U87" s="208">
        <f>IF('Datos de Indicador'!AT90="No data","x",ROUND(IF('Datos de Indicador'!AT90&gt;U$302,0,IF('Datos de Indicador'!AT90&lt;U$301,10,(U$302-'Datos de Indicador'!AT90)/(U$302-U$301)*10)),1))</f>
        <v>1.6</v>
      </c>
      <c r="V87" s="208">
        <f>IF('Datos de Indicador'!AU90="No data","x",ROUND(IF('Datos de Indicador'!AU90&gt;V$302,0,IF('Datos de Indicador'!AU90&lt;V$301,10,(V$302-'Datos de Indicador'!AU90)/(V$302-V$301)*10)),1))</f>
        <v>6.3</v>
      </c>
      <c r="W87" s="209">
        <f t="shared" si="14"/>
        <v>2.8</v>
      </c>
      <c r="X87" s="210">
        <f>IF('Datos de Indicador'!AV90="No dato","x",ROUND(IF('Datos de Indicador'!AV90&gt;X$302,0,IF('Datos de Indicador'!AV90&lt;$X$301,10,(X$302-'Datos de Indicador'!AV90)/(X$302-X$301)*10)),1))</f>
        <v>4.5</v>
      </c>
      <c r="Y87" s="206">
        <f t="shared" si="11"/>
        <v>3.7</v>
      </c>
      <c r="Z87" s="206">
        <f>'Datos de Indicador'!AW90</f>
        <v>10</v>
      </c>
      <c r="AA87" s="211">
        <f t="shared" si="15"/>
        <v>7.1</v>
      </c>
      <c r="AB87" s="15"/>
      <c r="AC87" s="222"/>
      <c r="AE87" s="222"/>
    </row>
    <row r="88" spans="1:31">
      <c r="A88" s="48" t="s">
        <v>186</v>
      </c>
      <c r="B88" s="46" t="s">
        <v>197</v>
      </c>
      <c r="C88" s="160">
        <v>612</v>
      </c>
      <c r="D88" s="203">
        <f>IF('Datos de Indicador'!AH91="No dato","x",ROUND(IF('Datos de Indicador'!AH91&gt;D$302,10,IF('Datos de Indicador'!AH91&lt;$D$301,0,10-(D$302-'Datos de Indicador'!AH91)/(D$302-D$301)*10)),1))</f>
        <v>10</v>
      </c>
      <c r="E88" s="204">
        <f>IF('Datos de Indicador'!AI91="No dato","x",ROUND(IF('Datos de Indicador'!AI91&gt;E$302,0,IF('Datos de Indicador'!AI91&lt;$E$301,10,(E$302-'Datos de Indicador'!AI91)/(E$302-E$301)*10)),1))</f>
        <v>0</v>
      </c>
      <c r="F88" s="205">
        <f t="shared" si="12"/>
        <v>6.7</v>
      </c>
      <c r="G88" s="204">
        <f>IF('Datos de Indicador'!AJ91="No dato","x",ROUND(IF('Datos de Indicador'!AJ91&gt;G$302,0,IF('Datos de Indicador'!AJ91&lt;$G$301,10,(G$302-'Datos de Indicador'!AJ91)/(G$302-G$301)*10)),1))</f>
        <v>7.1</v>
      </c>
      <c r="H88" s="206">
        <f t="shared" si="8"/>
        <v>7.1</v>
      </c>
      <c r="I88" s="207">
        <f t="shared" si="9"/>
        <v>6.9</v>
      </c>
      <c r="J88" s="204">
        <f>IF('Datos de Indicador'!AK91="No dato","x",ROUND(IF('Datos de Indicador'!AK91&gt;J$302,0,IF('Datos de Indicador'!AK91&lt;$J$301,10,(J$302-'Datos de Indicador'!AK91)/(J$302-J$301)*10)),1))</f>
        <v>5.8</v>
      </c>
      <c r="K88" s="204">
        <f>IF('Datos de Indicador'!AL91="No dato","x",ROUND(IF('Datos de Indicador'!AL91&gt;K$302,0,IF('Datos de Indicador'!AL91&lt;$K$301,10,(K$302-'Datos de Indicador'!AL91)/(K$302-K$301)*10)),1))</f>
        <v>9.8000000000000007</v>
      </c>
      <c r="L88" s="204">
        <f>IF('Datos de Indicador'!AM91="No dato","x",ROUND(IF('Datos de Indicador'!AM91&gt;L$302,0,IF('Datos de Indicador'!AM91&lt;$L$301,10,(L$302-'Datos de Indicador'!AM91)/(L$302-L$301)*10)),1))</f>
        <v>5.5</v>
      </c>
      <c r="M88" s="206">
        <f t="shared" si="10"/>
        <v>7</v>
      </c>
      <c r="N88" s="203">
        <f>IF('Datos de Indicador'!AN91="No dato","x",ROUND(IF('Datos de Indicador'!AN91&gt;N$302,0,IF('Datos de Indicador'!AN91&lt;$N$301,10,(N$302-'Datos de Indicador'!AN91)/(N$302-N$301)*10)),1))</f>
        <v>4.0999999999999996</v>
      </c>
      <c r="O88" s="204">
        <f>IF('Datos de Indicador'!AO91="No dato","x",ROUND(IF('Datos de Indicador'!AO91&gt;O$302,0,IF('Datos de Indicador'!AO91&lt;$O$301,10,(O$302-'Datos de Indicador'!AO91)/(O$302-O$301)*10)),1))</f>
        <v>10</v>
      </c>
      <c r="P88" s="204">
        <f>IF('Datos de Indicador'!AP91="No dato","x",ROUND(IF('Datos de Indicador'!AP91&gt;P$302,0,IF('Datos de Indicador'!AP91&lt;$P$301,10,(P$302-'Datos de Indicador'!AP91)/(P$302-P$301)*10)),1))</f>
        <v>8</v>
      </c>
      <c r="Q88" s="210">
        <f>IF('Datos de Indicador'!AQ91="No dato","x",ROUND(IF('Datos de Indicador'!AQ91&gt;Q$302,0,IF('Datos de Indicador'!AQ91&lt;$O$301,10,(Q$302-'Datos de Indicador'!AQ91)/(Q$302-Q$301)*10)),1))</f>
        <v>10.7</v>
      </c>
      <c r="R88" s="297">
        <f t="shared" si="13"/>
        <v>8.1999999999999993</v>
      </c>
      <c r="S88" s="208">
        <f>IF('Datos de Indicador'!AR91="No data","x",ROUND(IF('Datos de Indicador'!AR91&gt;S$302,0,IF('Datos de Indicador'!AR91&lt;S$301,10,(S$302-'Datos de Indicador'!AR91)/(S$302-S$301)*10)),1))</f>
        <v>5.7</v>
      </c>
      <c r="T88" s="208">
        <f>IF('Datos de Indicador'!AS91="No data","x",ROUND(IF('Datos de Indicador'!AS91&gt;T$302,0,IF('Datos de Indicador'!AS91&lt;T$301,10,(T$302-'Datos de Indicador'!AS91)/(T$302-T$301)*10)),1))</f>
        <v>0</v>
      </c>
      <c r="U88" s="208">
        <f>IF('Datos de Indicador'!AT91="No data","x",ROUND(IF('Datos de Indicador'!AT91&gt;U$302,0,IF('Datos de Indicador'!AT91&lt;U$301,10,(U$302-'Datos de Indicador'!AT91)/(U$302-U$301)*10)),1))</f>
        <v>8.3000000000000007</v>
      </c>
      <c r="V88" s="208">
        <f>IF('Datos de Indicador'!AU91="No data","x",ROUND(IF('Datos de Indicador'!AU91&gt;V$302,0,IF('Datos de Indicador'!AU91&lt;V$301,10,(V$302-'Datos de Indicador'!AU91)/(V$302-V$301)*10)),1))</f>
        <v>0</v>
      </c>
      <c r="W88" s="209">
        <f t="shared" si="14"/>
        <v>3.7</v>
      </c>
      <c r="X88" s="210">
        <f>IF('Datos de Indicador'!AV91="No dato","x",ROUND(IF('Datos de Indicador'!AV91&gt;X$302,0,IF('Datos de Indicador'!AV91&lt;$X$301,10,(X$302-'Datos de Indicador'!AV91)/(X$302-X$301)*10)),1))</f>
        <v>4.9000000000000004</v>
      </c>
      <c r="Y88" s="206">
        <f t="shared" si="11"/>
        <v>4.3</v>
      </c>
      <c r="Z88" s="206">
        <f>'Datos de Indicador'!AW91</f>
        <v>10</v>
      </c>
      <c r="AA88" s="211">
        <f t="shared" si="15"/>
        <v>7.4</v>
      </c>
      <c r="AB88" s="15"/>
      <c r="AC88" s="222"/>
      <c r="AE88" s="222"/>
    </row>
    <row r="89" spans="1:31">
      <c r="A89" s="48" t="s">
        <v>186</v>
      </c>
      <c r="B89" s="46" t="s">
        <v>198</v>
      </c>
      <c r="C89" s="160">
        <v>613</v>
      </c>
      <c r="D89" s="203">
        <f>IF('Datos de Indicador'!AH92="No dato","x",ROUND(IF('Datos de Indicador'!AH92&gt;D$302,10,IF('Datos de Indicador'!AH92&lt;$D$301,0,10-(D$302-'Datos de Indicador'!AH92)/(D$302-D$301)*10)),1))</f>
        <v>10</v>
      </c>
      <c r="E89" s="204" t="str">
        <f>IF('Datos de Indicador'!AI92="No dato","x",ROUND(IF('Datos de Indicador'!AI92&gt;E$302,0,IF('Datos de Indicador'!AI92&lt;$E$301,10,(E$302-'Datos de Indicador'!AI92)/(E$302-E$301)*10)),1))</f>
        <v>x</v>
      </c>
      <c r="F89" s="205">
        <f t="shared" si="12"/>
        <v>10</v>
      </c>
      <c r="G89" s="204">
        <f>IF('Datos de Indicador'!AJ92="No dato","x",ROUND(IF('Datos de Indicador'!AJ92&gt;G$302,0,IF('Datos de Indicador'!AJ92&lt;$G$301,10,(G$302-'Datos de Indicador'!AJ92)/(G$302-G$301)*10)),1))</f>
        <v>8</v>
      </c>
      <c r="H89" s="206">
        <f t="shared" si="8"/>
        <v>8</v>
      </c>
      <c r="I89" s="207">
        <f t="shared" si="9"/>
        <v>9.3000000000000007</v>
      </c>
      <c r="J89" s="204">
        <f>IF('Datos de Indicador'!AK92="No dato","x",ROUND(IF('Datos de Indicador'!AK92&gt;J$302,0,IF('Datos de Indicador'!AK92&lt;$J$301,10,(J$302-'Datos de Indicador'!AK92)/(J$302-J$301)*10)),1))</f>
        <v>8.5</v>
      </c>
      <c r="K89" s="204">
        <f>IF('Datos de Indicador'!AL92="No dato","x",ROUND(IF('Datos de Indicador'!AL92&gt;K$302,0,IF('Datos de Indicador'!AL92&lt;$K$301,10,(K$302-'Datos de Indicador'!AL92)/(K$302-K$301)*10)),1))</f>
        <v>9.8000000000000007</v>
      </c>
      <c r="L89" s="204">
        <f>IF('Datos de Indicador'!AM92="No dato","x",ROUND(IF('Datos de Indicador'!AM92&gt;L$302,0,IF('Datos de Indicador'!AM92&lt;$L$301,10,(L$302-'Datos de Indicador'!AM92)/(L$302-L$301)*10)),1))</f>
        <v>6.5</v>
      </c>
      <c r="M89" s="206">
        <f t="shared" si="10"/>
        <v>8.3000000000000007</v>
      </c>
      <c r="N89" s="203">
        <f>IF('Datos de Indicador'!AN92="No dato","x",ROUND(IF('Datos de Indicador'!AN92&gt;N$302,0,IF('Datos de Indicador'!AN92&lt;$N$301,10,(N$302-'Datos de Indicador'!AN92)/(N$302-N$301)*10)),1))</f>
        <v>8.3000000000000007</v>
      </c>
      <c r="O89" s="204">
        <f>IF('Datos de Indicador'!AO92="No dato","x",ROUND(IF('Datos de Indicador'!AO92&gt;O$302,0,IF('Datos de Indicador'!AO92&lt;$O$301,10,(O$302-'Datos de Indicador'!AO92)/(O$302-O$301)*10)),1))</f>
        <v>10</v>
      </c>
      <c r="P89" s="204">
        <f>IF('Datos de Indicador'!AP92="No dato","x",ROUND(IF('Datos de Indicador'!AP92&gt;P$302,0,IF('Datos de Indicador'!AP92&lt;$P$301,10,(P$302-'Datos de Indicador'!AP92)/(P$302-P$301)*10)),1))</f>
        <v>10</v>
      </c>
      <c r="Q89" s="210">
        <f>IF('Datos de Indicador'!AQ92="No dato","x",ROUND(IF('Datos de Indicador'!AQ92&gt;Q$302,0,IF('Datos de Indicador'!AQ92&lt;$O$301,10,(Q$302-'Datos de Indicador'!AQ92)/(Q$302-Q$301)*10)),1))</f>
        <v>10</v>
      </c>
      <c r="R89" s="297">
        <f t="shared" si="13"/>
        <v>9.6</v>
      </c>
      <c r="S89" s="208">
        <f>IF('Datos de Indicador'!AR92="No data","x",ROUND(IF('Datos de Indicador'!AR92&gt;S$302,0,IF('Datos de Indicador'!AR92&lt;S$301,10,(S$302-'Datos de Indicador'!AR92)/(S$302-S$301)*10)),1))</f>
        <v>6.4</v>
      </c>
      <c r="T89" s="208">
        <f>IF('Datos de Indicador'!AS92="No data","x",ROUND(IF('Datos de Indicador'!AS92&gt;T$302,0,IF('Datos de Indicador'!AS92&lt;T$301,10,(T$302-'Datos de Indicador'!AS92)/(T$302-T$301)*10)),1))</f>
        <v>0</v>
      </c>
      <c r="U89" s="208">
        <f>IF('Datos de Indicador'!AT92="No data","x",ROUND(IF('Datos de Indicador'!AT92&gt;U$302,0,IF('Datos de Indicador'!AT92&lt;U$301,10,(U$302-'Datos de Indicador'!AT92)/(U$302-U$301)*10)),1))</f>
        <v>1.8</v>
      </c>
      <c r="V89" s="208">
        <f>IF('Datos de Indicador'!AU92="No data","x",ROUND(IF('Datos de Indicador'!AU92&gt;V$302,0,IF('Datos de Indicador'!AU92&lt;V$301,10,(V$302-'Datos de Indicador'!AU92)/(V$302-V$301)*10)),1))</f>
        <v>0</v>
      </c>
      <c r="W89" s="209">
        <f t="shared" si="14"/>
        <v>1.7</v>
      </c>
      <c r="X89" s="210">
        <f>IF('Datos de Indicador'!AV92="No dato","x",ROUND(IF('Datos de Indicador'!AV92&gt;X$302,0,IF('Datos de Indicador'!AV92&lt;$X$301,10,(X$302-'Datos de Indicador'!AV92)/(X$302-X$301)*10)),1))</f>
        <v>5.0999999999999996</v>
      </c>
      <c r="Y89" s="206">
        <f t="shared" si="11"/>
        <v>3.4</v>
      </c>
      <c r="Z89" s="206">
        <f>'Datos de Indicador'!AW92</f>
        <v>10</v>
      </c>
      <c r="AA89" s="211">
        <f t="shared" si="15"/>
        <v>7.8</v>
      </c>
      <c r="AB89" s="15"/>
      <c r="AC89" s="222"/>
      <c r="AE89" s="222"/>
    </row>
    <row r="90" spans="1:31">
      <c r="A90" s="48" t="s">
        <v>186</v>
      </c>
      <c r="B90" s="46" t="s">
        <v>176</v>
      </c>
      <c r="C90" s="160">
        <v>614</v>
      </c>
      <c r="D90" s="203">
        <f>IF('Datos de Indicador'!AH93="No dato","x",ROUND(IF('Datos de Indicador'!AH93&gt;D$302,10,IF('Datos de Indicador'!AH93&lt;$D$301,0,10-(D$302-'Datos de Indicador'!AH93)/(D$302-D$301)*10)),1))</f>
        <v>10</v>
      </c>
      <c r="E90" s="204">
        <f>IF('Datos de Indicador'!AI93="No dato","x",ROUND(IF('Datos de Indicador'!AI93&gt;E$302,0,IF('Datos de Indicador'!AI93&lt;$E$301,10,(E$302-'Datos de Indicador'!AI93)/(E$302-E$301)*10)),1))</f>
        <v>0</v>
      </c>
      <c r="F90" s="205">
        <f t="shared" si="12"/>
        <v>6.7</v>
      </c>
      <c r="G90" s="204">
        <f>IF('Datos de Indicador'!AJ93="No dato","x",ROUND(IF('Datos de Indicador'!AJ93&gt;G$302,0,IF('Datos de Indicador'!AJ93&lt;$G$301,10,(G$302-'Datos de Indicador'!AJ93)/(G$302-G$301)*10)),1))</f>
        <v>7.8</v>
      </c>
      <c r="H90" s="206">
        <f t="shared" si="8"/>
        <v>7.8</v>
      </c>
      <c r="I90" s="207">
        <f t="shared" si="9"/>
        <v>7.3</v>
      </c>
      <c r="J90" s="204">
        <f>IF('Datos de Indicador'!AK93="No dato","x",ROUND(IF('Datos de Indicador'!AK93&gt;J$302,0,IF('Datos de Indicador'!AK93&lt;$J$301,10,(J$302-'Datos de Indicador'!AK93)/(J$302-J$301)*10)),1))</f>
        <v>6.4</v>
      </c>
      <c r="K90" s="204">
        <f>IF('Datos de Indicador'!AL93="No dato","x",ROUND(IF('Datos de Indicador'!AL93&gt;K$302,0,IF('Datos de Indicador'!AL93&lt;$K$301,10,(K$302-'Datos de Indicador'!AL93)/(K$302-K$301)*10)),1))</f>
        <v>9.9</v>
      </c>
      <c r="L90" s="204">
        <f>IF('Datos de Indicador'!AM93="No dato","x",ROUND(IF('Datos de Indicador'!AM93&gt;L$302,0,IF('Datos de Indicador'!AM93&lt;$L$301,10,(L$302-'Datos de Indicador'!AM93)/(L$302-L$301)*10)),1))</f>
        <v>6.3</v>
      </c>
      <c r="M90" s="206">
        <f t="shared" si="10"/>
        <v>7.5</v>
      </c>
      <c r="N90" s="203">
        <f>IF('Datos de Indicador'!AN93="No dato","x",ROUND(IF('Datos de Indicador'!AN93&gt;N$302,0,IF('Datos de Indicador'!AN93&lt;$N$301,10,(N$302-'Datos de Indicador'!AN93)/(N$302-N$301)*10)),1))</f>
        <v>6.9</v>
      </c>
      <c r="O90" s="204">
        <f>IF('Datos de Indicador'!AO93="No dato","x",ROUND(IF('Datos de Indicador'!AO93&gt;O$302,0,IF('Datos de Indicador'!AO93&lt;$O$301,10,(O$302-'Datos de Indicador'!AO93)/(O$302-O$301)*10)),1))</f>
        <v>10</v>
      </c>
      <c r="P90" s="204">
        <f>IF('Datos de Indicador'!AP93="No dato","x",ROUND(IF('Datos de Indicador'!AP93&gt;P$302,0,IF('Datos de Indicador'!AP93&lt;$P$301,10,(P$302-'Datos de Indicador'!AP93)/(P$302-P$301)*10)),1))</f>
        <v>10</v>
      </c>
      <c r="Q90" s="210">
        <f>IF('Datos de Indicador'!AQ93="No dato","x",ROUND(IF('Datos de Indicador'!AQ93&gt;Q$302,0,IF('Datos de Indicador'!AQ93&lt;$O$301,10,(Q$302-'Datos de Indicador'!AQ93)/(Q$302-Q$301)*10)),1))</f>
        <v>10</v>
      </c>
      <c r="R90" s="297">
        <f t="shared" si="13"/>
        <v>9.1999999999999993</v>
      </c>
      <c r="S90" s="208">
        <f>IF('Datos de Indicador'!AR93="No data","x",ROUND(IF('Datos de Indicador'!AR93&gt;S$302,0,IF('Datos de Indicador'!AR93&lt;S$301,10,(S$302-'Datos de Indicador'!AR93)/(S$302-S$301)*10)),1))</f>
        <v>0.4</v>
      </c>
      <c r="T90" s="208">
        <f>IF('Datos de Indicador'!AS93="No data","x",ROUND(IF('Datos de Indicador'!AS93&gt;T$302,0,IF('Datos de Indicador'!AS93&lt;T$301,10,(T$302-'Datos de Indicador'!AS93)/(T$302-T$301)*10)),1))</f>
        <v>7</v>
      </c>
      <c r="U90" s="208">
        <f>IF('Datos de Indicador'!AT93="No data","x",ROUND(IF('Datos de Indicador'!AT93&gt;U$302,0,IF('Datos de Indicador'!AT93&lt;U$301,10,(U$302-'Datos de Indicador'!AT93)/(U$302-U$301)*10)),1))</f>
        <v>6.7</v>
      </c>
      <c r="V90" s="208">
        <f>IF('Datos de Indicador'!AU93="No data","x",ROUND(IF('Datos de Indicador'!AU93&gt;V$302,0,IF('Datos de Indicador'!AU93&lt;V$301,10,(V$302-'Datos de Indicador'!AU93)/(V$302-V$301)*10)),1))</f>
        <v>0</v>
      </c>
      <c r="W90" s="209">
        <f t="shared" si="14"/>
        <v>3.5</v>
      </c>
      <c r="X90" s="210">
        <f>IF('Datos de Indicador'!AV93="No dato","x",ROUND(IF('Datos de Indicador'!AV93&gt;X$302,0,IF('Datos de Indicador'!AV93&lt;$X$301,10,(X$302-'Datos de Indicador'!AV93)/(X$302-X$301)*10)),1))</f>
        <v>7.1</v>
      </c>
      <c r="Y90" s="206">
        <f t="shared" si="11"/>
        <v>5.3</v>
      </c>
      <c r="Z90" s="206">
        <f>'Datos de Indicador'!AW93</f>
        <v>10</v>
      </c>
      <c r="AA90" s="211">
        <f t="shared" si="15"/>
        <v>8</v>
      </c>
      <c r="AB90" s="15"/>
      <c r="AC90" s="222"/>
      <c r="AE90" s="222"/>
    </row>
    <row r="91" spans="1:31">
      <c r="A91" s="48" t="s">
        <v>186</v>
      </c>
      <c r="B91" s="46" t="s">
        <v>199</v>
      </c>
      <c r="C91" s="160">
        <v>615</v>
      </c>
      <c r="D91" s="203">
        <f>IF('Datos de Indicador'!AH94="No dato","x",ROUND(IF('Datos de Indicador'!AH94&gt;D$302,10,IF('Datos de Indicador'!AH94&lt;$D$301,0,10-(D$302-'Datos de Indicador'!AH94)/(D$302-D$301)*10)),1))</f>
        <v>10</v>
      </c>
      <c r="E91" s="204">
        <f>IF('Datos de Indicador'!AI94="No dato","x",ROUND(IF('Datos de Indicador'!AI94&gt;E$302,0,IF('Datos de Indicador'!AI94&lt;$E$301,10,(E$302-'Datos de Indicador'!AI94)/(E$302-E$301)*10)),1))</f>
        <v>0</v>
      </c>
      <c r="F91" s="205">
        <f t="shared" si="12"/>
        <v>6.7</v>
      </c>
      <c r="G91" s="204">
        <f>IF('Datos de Indicador'!AJ94="No dato","x",ROUND(IF('Datos de Indicador'!AJ94&gt;G$302,0,IF('Datos de Indicador'!AJ94&lt;$G$301,10,(G$302-'Datos de Indicador'!AJ94)/(G$302-G$301)*10)),1))</f>
        <v>3.5</v>
      </c>
      <c r="H91" s="206">
        <f t="shared" si="8"/>
        <v>3.5</v>
      </c>
      <c r="I91" s="207">
        <f t="shared" si="9"/>
        <v>5.3</v>
      </c>
      <c r="J91" s="204">
        <f>IF('Datos de Indicador'!AK94="No dato","x",ROUND(IF('Datos de Indicador'!AK94&gt;J$302,0,IF('Datos de Indicador'!AK94&lt;$J$301,10,(J$302-'Datos de Indicador'!AK94)/(J$302-J$301)*10)),1))</f>
        <v>8.8000000000000007</v>
      </c>
      <c r="K91" s="204">
        <f>IF('Datos de Indicador'!AL94="No dato","x",ROUND(IF('Datos de Indicador'!AL94&gt;K$302,0,IF('Datos de Indicador'!AL94&lt;$K$301,10,(K$302-'Datos de Indicador'!AL94)/(K$302-K$301)*10)),1))</f>
        <v>8.1</v>
      </c>
      <c r="L91" s="204">
        <f>IF('Datos de Indicador'!AM94="No dato","x",ROUND(IF('Datos de Indicador'!AM94&gt;L$302,0,IF('Datos de Indicador'!AM94&lt;$L$301,10,(L$302-'Datos de Indicador'!AM94)/(L$302-L$301)*10)),1))</f>
        <v>4.2</v>
      </c>
      <c r="M91" s="206">
        <f t="shared" si="10"/>
        <v>7</v>
      </c>
      <c r="N91" s="203">
        <f>IF('Datos de Indicador'!AN94="No dato","x",ROUND(IF('Datos de Indicador'!AN94&gt;N$302,0,IF('Datos de Indicador'!AN94&lt;$N$301,10,(N$302-'Datos de Indicador'!AN94)/(N$302-N$301)*10)),1))</f>
        <v>5.6</v>
      </c>
      <c r="O91" s="204">
        <f>IF('Datos de Indicador'!AO94="No dato","x",ROUND(IF('Datos de Indicador'!AO94&gt;O$302,0,IF('Datos de Indicador'!AO94&lt;$O$301,10,(O$302-'Datos de Indicador'!AO94)/(O$302-O$301)*10)),1))</f>
        <v>5.9</v>
      </c>
      <c r="P91" s="204">
        <f>IF('Datos de Indicador'!AP94="No dato","x",ROUND(IF('Datos de Indicador'!AP94&gt;P$302,0,IF('Datos de Indicador'!AP94&lt;$P$301,10,(P$302-'Datos de Indicador'!AP94)/(P$302-P$301)*10)),1))</f>
        <v>1.8</v>
      </c>
      <c r="Q91" s="210">
        <f>IF('Datos de Indicador'!AQ94="No dato","x",ROUND(IF('Datos de Indicador'!AQ94&gt;Q$302,0,IF('Datos de Indicador'!AQ94&lt;$O$301,10,(Q$302-'Datos de Indicador'!AQ94)/(Q$302-Q$301)*10)),1))</f>
        <v>4.4000000000000004</v>
      </c>
      <c r="R91" s="297">
        <f t="shared" si="13"/>
        <v>4.4000000000000004</v>
      </c>
      <c r="S91" s="208">
        <f>IF('Datos de Indicador'!AR94="No data","x",ROUND(IF('Datos de Indicador'!AR94&gt;S$302,0,IF('Datos de Indicador'!AR94&lt;S$301,10,(S$302-'Datos de Indicador'!AR94)/(S$302-S$301)*10)),1))</f>
        <v>4.0999999999999996</v>
      </c>
      <c r="T91" s="208">
        <f>IF('Datos de Indicador'!AS94="No data","x",ROUND(IF('Datos de Indicador'!AS94&gt;T$302,0,IF('Datos de Indicador'!AS94&lt;T$301,10,(T$302-'Datos de Indicador'!AS94)/(T$302-T$301)*10)),1))</f>
        <v>5</v>
      </c>
      <c r="U91" s="208">
        <f>IF('Datos de Indicador'!AT94="No data","x",ROUND(IF('Datos de Indicador'!AT94&gt;U$302,0,IF('Datos de Indicador'!AT94&lt;U$301,10,(U$302-'Datos de Indicador'!AT94)/(U$302-U$301)*10)),1))</f>
        <v>3.8</v>
      </c>
      <c r="V91" s="208">
        <f>IF('Datos de Indicador'!AU94="No data","x",ROUND(IF('Datos de Indicador'!AU94&gt;V$302,0,IF('Datos de Indicador'!AU94&lt;V$301,10,(V$302-'Datos de Indicador'!AU94)/(V$302-V$301)*10)),1))</f>
        <v>5.6</v>
      </c>
      <c r="W91" s="209">
        <f t="shared" si="14"/>
        <v>4.7</v>
      </c>
      <c r="X91" s="210">
        <f>IF('Datos de Indicador'!AV94="No dato","x",ROUND(IF('Datos de Indicador'!AV94&gt;X$302,0,IF('Datos de Indicador'!AV94&lt;$X$301,10,(X$302-'Datos de Indicador'!AV94)/(X$302-X$301)*10)),1))</f>
        <v>3.6</v>
      </c>
      <c r="Y91" s="206">
        <f t="shared" si="11"/>
        <v>4.2</v>
      </c>
      <c r="Z91" s="206">
        <f>'Datos de Indicador'!AW94</f>
        <v>10</v>
      </c>
      <c r="AA91" s="211">
        <f t="shared" si="15"/>
        <v>6.4</v>
      </c>
      <c r="AB91" s="15"/>
      <c r="AC91" s="222"/>
      <c r="AE91" s="222"/>
    </row>
    <row r="92" spans="1:31">
      <c r="A92" s="48" t="s">
        <v>186</v>
      </c>
      <c r="B92" s="46" t="s">
        <v>200</v>
      </c>
      <c r="C92" s="160">
        <v>616</v>
      </c>
      <c r="D92" s="203">
        <f>IF('Datos de Indicador'!AH95="No dato","x",ROUND(IF('Datos de Indicador'!AH95&gt;D$302,10,IF('Datos de Indicador'!AH95&lt;$D$301,0,10-(D$302-'Datos de Indicador'!AH95)/(D$302-D$301)*10)),1))</f>
        <v>10</v>
      </c>
      <c r="E92" s="204">
        <f>IF('Datos de Indicador'!AI95="No dato","x",ROUND(IF('Datos de Indicador'!AI95&gt;E$302,0,IF('Datos de Indicador'!AI95&lt;$E$301,10,(E$302-'Datos de Indicador'!AI95)/(E$302-E$301)*10)),1))</f>
        <v>0.2</v>
      </c>
      <c r="F92" s="205">
        <f t="shared" si="12"/>
        <v>6.7</v>
      </c>
      <c r="G92" s="204">
        <f>IF('Datos de Indicador'!AJ95="No dato","x",ROUND(IF('Datos de Indicador'!AJ95&gt;G$302,0,IF('Datos de Indicador'!AJ95&lt;$G$301,10,(G$302-'Datos de Indicador'!AJ95)/(G$302-G$301)*10)),1))</f>
        <v>4.7</v>
      </c>
      <c r="H92" s="206">
        <f t="shared" si="8"/>
        <v>4.7</v>
      </c>
      <c r="I92" s="207">
        <f t="shared" si="9"/>
        <v>5.8</v>
      </c>
      <c r="J92" s="204">
        <f>IF('Datos de Indicador'!AK95="No dato","x",ROUND(IF('Datos de Indicador'!AK95&gt;J$302,0,IF('Datos de Indicador'!AK95&lt;$J$301,10,(J$302-'Datos de Indicador'!AK95)/(J$302-J$301)*10)),1))</f>
        <v>5.0999999999999996</v>
      </c>
      <c r="K92" s="204">
        <f>IF('Datos de Indicador'!AL95="No dato","x",ROUND(IF('Datos de Indicador'!AL95&gt;K$302,0,IF('Datos de Indicador'!AL95&lt;$K$301,10,(K$302-'Datos de Indicador'!AL95)/(K$302-K$301)*10)),1))</f>
        <v>9.3000000000000007</v>
      </c>
      <c r="L92" s="204">
        <f>IF('Datos de Indicador'!AM95="No dato","x",ROUND(IF('Datos de Indicador'!AM95&gt;L$302,0,IF('Datos de Indicador'!AM95&lt;$L$301,10,(L$302-'Datos de Indicador'!AM95)/(L$302-L$301)*10)),1))</f>
        <v>4.8</v>
      </c>
      <c r="M92" s="206">
        <f t="shared" si="10"/>
        <v>6.4</v>
      </c>
      <c r="N92" s="203">
        <f>IF('Datos de Indicador'!AN95="No dato","x",ROUND(IF('Datos de Indicador'!AN95&gt;N$302,0,IF('Datos de Indicador'!AN95&lt;$N$301,10,(N$302-'Datos de Indicador'!AN95)/(N$302-N$301)*10)),1))</f>
        <v>4.5999999999999996</v>
      </c>
      <c r="O92" s="204">
        <f>IF('Datos de Indicador'!AO95="No dato","x",ROUND(IF('Datos de Indicador'!AO95&gt;O$302,0,IF('Datos de Indicador'!AO95&lt;$O$301,10,(O$302-'Datos de Indicador'!AO95)/(O$302-O$301)*10)),1))</f>
        <v>7.1</v>
      </c>
      <c r="P92" s="204">
        <f>IF('Datos de Indicador'!AP95="No dato","x",ROUND(IF('Datos de Indicador'!AP95&gt;P$302,0,IF('Datos de Indicador'!AP95&lt;$P$301,10,(P$302-'Datos de Indicador'!AP95)/(P$302-P$301)*10)),1))</f>
        <v>7.8</v>
      </c>
      <c r="Q92" s="210">
        <f>IF('Datos de Indicador'!AQ95="No dato","x",ROUND(IF('Datos de Indicador'!AQ95&gt;Q$302,0,IF('Datos de Indicador'!AQ95&lt;$O$301,10,(Q$302-'Datos de Indicador'!AQ95)/(Q$302-Q$301)*10)),1))</f>
        <v>7.4</v>
      </c>
      <c r="R92" s="297">
        <f t="shared" si="13"/>
        <v>6.7</v>
      </c>
      <c r="S92" s="208">
        <f>IF('Datos de Indicador'!AR95="No data","x",ROUND(IF('Datos de Indicador'!AR95&gt;S$302,0,IF('Datos de Indicador'!AR95&lt;S$301,10,(S$302-'Datos de Indicador'!AR95)/(S$302-S$301)*10)),1))</f>
        <v>0</v>
      </c>
      <c r="T92" s="208">
        <f>IF('Datos de Indicador'!AS95="No data","x",ROUND(IF('Datos de Indicador'!AS95&gt;T$302,0,IF('Datos de Indicador'!AS95&lt;T$301,10,(T$302-'Datos de Indicador'!AS95)/(T$302-T$301)*10)),1))</f>
        <v>2.8</v>
      </c>
      <c r="U92" s="208">
        <f>IF('Datos de Indicador'!AT95="No data","x",ROUND(IF('Datos de Indicador'!AT95&gt;U$302,0,IF('Datos de Indicador'!AT95&lt;U$301,10,(U$302-'Datos de Indicador'!AT95)/(U$302-U$301)*10)),1))</f>
        <v>6.1</v>
      </c>
      <c r="V92" s="208">
        <f>IF('Datos de Indicador'!AU95="No data","x",ROUND(IF('Datos de Indicador'!AU95&gt;V$302,0,IF('Datos de Indicador'!AU95&lt;V$301,10,(V$302-'Datos de Indicador'!AU95)/(V$302-V$301)*10)),1))</f>
        <v>0</v>
      </c>
      <c r="W92" s="209">
        <f t="shared" si="14"/>
        <v>2.5</v>
      </c>
      <c r="X92" s="210">
        <f>IF('Datos de Indicador'!AV95="No dato","x",ROUND(IF('Datos de Indicador'!AV95&gt;X$302,0,IF('Datos de Indicador'!AV95&lt;$X$301,10,(X$302-'Datos de Indicador'!AV95)/(X$302-X$301)*10)),1))</f>
        <v>4.3</v>
      </c>
      <c r="Y92" s="206">
        <f t="shared" si="11"/>
        <v>3.4</v>
      </c>
      <c r="Z92" s="206">
        <f>'Datos de Indicador'!AW95</f>
        <v>10</v>
      </c>
      <c r="AA92" s="211">
        <f t="shared" si="15"/>
        <v>6.6</v>
      </c>
      <c r="AB92" s="15"/>
      <c r="AC92" s="222"/>
      <c r="AE92" s="222"/>
    </row>
    <row r="93" spans="1:31">
      <c r="A93" s="48" t="s">
        <v>170</v>
      </c>
      <c r="B93" s="46" t="s">
        <v>201</v>
      </c>
      <c r="C93" s="160">
        <v>701</v>
      </c>
      <c r="D93" s="203">
        <f>IF('Datos de Indicador'!AH96="No dato","x",ROUND(IF('Datos de Indicador'!AH96&gt;D$302,10,IF('Datos de Indicador'!AH96&lt;$D$301,0,10-(D$302-'Datos de Indicador'!AH96)/(D$302-D$301)*10)),1))</f>
        <v>5</v>
      </c>
      <c r="E93" s="204">
        <f>IF('Datos de Indicador'!AI96="No dato","x",ROUND(IF('Datos de Indicador'!AI96&gt;E$302,0,IF('Datos de Indicador'!AI96&lt;$E$301,10,(E$302-'Datos de Indicador'!AI96)/(E$302-E$301)*10)),1))</f>
        <v>0</v>
      </c>
      <c r="F93" s="205">
        <f t="shared" si="12"/>
        <v>3.3</v>
      </c>
      <c r="G93" s="204">
        <f>IF('Datos de Indicador'!AJ96="No dato","x",ROUND(IF('Datos de Indicador'!AJ96&gt;G$302,0,IF('Datos de Indicador'!AJ96&lt;$G$301,10,(G$302-'Datos de Indicador'!AJ96)/(G$302-G$301)*10)),1))</f>
        <v>4.2</v>
      </c>
      <c r="H93" s="206">
        <f t="shared" si="8"/>
        <v>4.2</v>
      </c>
      <c r="I93" s="207">
        <f t="shared" si="9"/>
        <v>3.8</v>
      </c>
      <c r="J93" s="204">
        <f>IF('Datos de Indicador'!AK96="No dato","x",ROUND(IF('Datos de Indicador'!AK96&gt;J$302,0,IF('Datos de Indicador'!AK96&lt;$J$301,10,(J$302-'Datos de Indicador'!AK96)/(J$302-J$301)*10)),1))</f>
        <v>10</v>
      </c>
      <c r="K93" s="204">
        <f>IF('Datos de Indicador'!AL96="No dato","x",ROUND(IF('Datos de Indicador'!AL96&gt;K$302,0,IF('Datos de Indicador'!AL96&lt;$K$301,10,(K$302-'Datos de Indicador'!AL96)/(K$302-K$301)*10)),1))</f>
        <v>9</v>
      </c>
      <c r="L93" s="204">
        <f>IF('Datos de Indicador'!AM96="No dato","x",ROUND(IF('Datos de Indicador'!AM96&gt;L$302,0,IF('Datos de Indicador'!AM96&lt;$L$301,10,(L$302-'Datos de Indicador'!AM96)/(L$302-L$301)*10)),1))</f>
        <v>3.6</v>
      </c>
      <c r="M93" s="206">
        <f t="shared" si="10"/>
        <v>7.5</v>
      </c>
      <c r="N93" s="203">
        <f>IF('Datos de Indicador'!AN96="No dato","x",ROUND(IF('Datos de Indicador'!AN96&gt;N$302,0,IF('Datos de Indicador'!AN96&lt;$N$301,10,(N$302-'Datos de Indicador'!AN96)/(N$302-N$301)*10)),1))</f>
        <v>7.1</v>
      </c>
      <c r="O93" s="204">
        <f>IF('Datos de Indicador'!AO96="No dato","x",ROUND(IF('Datos de Indicador'!AO96&gt;O$302,0,IF('Datos de Indicador'!AO96&lt;$O$301,10,(O$302-'Datos de Indicador'!AO96)/(O$302-O$301)*10)),1))</f>
        <v>9.6999999999999993</v>
      </c>
      <c r="P93" s="204">
        <f>IF('Datos de Indicador'!AP96="No dato","x",ROUND(IF('Datos de Indicador'!AP96&gt;P$302,0,IF('Datos de Indicador'!AP96&lt;$P$301,10,(P$302-'Datos de Indicador'!AP96)/(P$302-P$301)*10)),1))</f>
        <v>4.7</v>
      </c>
      <c r="Q93" s="210">
        <f>IF('Datos de Indicador'!AQ96="No dato","x",ROUND(IF('Datos de Indicador'!AQ96&gt;Q$302,0,IF('Datos de Indicador'!AQ96&lt;$O$301,10,(Q$302-'Datos de Indicador'!AQ96)/(Q$302-Q$301)*10)),1))</f>
        <v>7.9</v>
      </c>
      <c r="R93" s="297">
        <f t="shared" si="13"/>
        <v>7.4</v>
      </c>
      <c r="S93" s="208">
        <f>IF('Datos de Indicador'!AR96="No data","x",ROUND(IF('Datos de Indicador'!AR96&gt;S$302,0,IF('Datos de Indicador'!AR96&lt;S$301,10,(S$302-'Datos de Indicador'!AR96)/(S$302-S$301)*10)),1))</f>
        <v>4.7</v>
      </c>
      <c r="T93" s="208">
        <f>IF('Datos de Indicador'!AS96="No data","x",ROUND(IF('Datos de Indicador'!AS96&gt;T$302,0,IF('Datos de Indicador'!AS96&lt;T$301,10,(T$302-'Datos de Indicador'!AS96)/(T$302-T$301)*10)),1))</f>
        <v>0</v>
      </c>
      <c r="U93" s="208">
        <f>IF('Datos de Indicador'!AT96="No data","x",ROUND(IF('Datos de Indicador'!AT96&gt;U$302,0,IF('Datos de Indicador'!AT96&lt;U$301,10,(U$302-'Datos de Indicador'!AT96)/(U$302-U$301)*10)),1))</f>
        <v>2.5</v>
      </c>
      <c r="V93" s="208">
        <f>IF('Datos de Indicador'!AU96="No data","x",ROUND(IF('Datos de Indicador'!AU96&gt;V$302,0,IF('Datos de Indicador'!AU96&lt;V$301,10,(V$302-'Datos de Indicador'!AU96)/(V$302-V$301)*10)),1))</f>
        <v>5.8</v>
      </c>
      <c r="W93" s="209">
        <f t="shared" si="14"/>
        <v>3.6</v>
      </c>
      <c r="X93" s="210">
        <f>IF('Datos de Indicador'!AV96="No dato","x",ROUND(IF('Datos de Indicador'!AV96&gt;X$302,0,IF('Datos de Indicador'!AV96&lt;$X$301,10,(X$302-'Datos de Indicador'!AV96)/(X$302-X$301)*10)),1))</f>
        <v>4</v>
      </c>
      <c r="Y93" s="206">
        <f t="shared" si="11"/>
        <v>3.8</v>
      </c>
      <c r="Z93" s="206">
        <f>'Datos de Indicador'!AW96</f>
        <v>10</v>
      </c>
      <c r="AA93" s="211">
        <f t="shared" si="15"/>
        <v>7.2</v>
      </c>
      <c r="AB93" s="15"/>
      <c r="AC93" s="222"/>
      <c r="AE93" s="222"/>
    </row>
    <row r="94" spans="1:31">
      <c r="A94" s="48" t="s">
        <v>170</v>
      </c>
      <c r="B94" s="46" t="s">
        <v>202</v>
      </c>
      <c r="C94" s="160">
        <v>702</v>
      </c>
      <c r="D94" s="203">
        <f>IF('Datos de Indicador'!AH97="No dato","x",ROUND(IF('Datos de Indicador'!AH97&gt;D$302,10,IF('Datos de Indicador'!AH97&lt;$D$301,0,10-(D$302-'Datos de Indicador'!AH97)/(D$302-D$301)*10)),1))</f>
        <v>10</v>
      </c>
      <c r="E94" s="204">
        <f>IF('Datos de Indicador'!AI97="No dato","x",ROUND(IF('Datos de Indicador'!AI97&gt;E$302,0,IF('Datos de Indicador'!AI97&lt;$E$301,10,(E$302-'Datos de Indicador'!AI97)/(E$302-E$301)*10)),1))</f>
        <v>0</v>
      </c>
      <c r="F94" s="205">
        <f t="shared" si="12"/>
        <v>6.7</v>
      </c>
      <c r="G94" s="204">
        <f>IF('Datos de Indicador'!AJ97="No dato","x",ROUND(IF('Datos de Indicador'!AJ97&gt;G$302,0,IF('Datos de Indicador'!AJ97&lt;$G$301,10,(G$302-'Datos de Indicador'!AJ97)/(G$302-G$301)*10)),1))</f>
        <v>6.9</v>
      </c>
      <c r="H94" s="206">
        <f t="shared" si="8"/>
        <v>6.9</v>
      </c>
      <c r="I94" s="207">
        <f t="shared" si="9"/>
        <v>6.8</v>
      </c>
      <c r="J94" s="204">
        <f>IF('Datos de Indicador'!AK97="No dato","x",ROUND(IF('Datos de Indicador'!AK97&gt;J$302,0,IF('Datos de Indicador'!AK97&lt;$J$301,10,(J$302-'Datos de Indicador'!AK97)/(J$302-J$301)*10)),1))</f>
        <v>10</v>
      </c>
      <c r="K94" s="204">
        <f>IF('Datos de Indicador'!AL97="No dato","x",ROUND(IF('Datos de Indicador'!AL97&gt;K$302,0,IF('Datos de Indicador'!AL97&lt;$K$301,10,(K$302-'Datos de Indicador'!AL97)/(K$302-K$301)*10)),1))</f>
        <v>9.9</v>
      </c>
      <c r="L94" s="204">
        <f>IF('Datos de Indicador'!AM97="No dato","x",ROUND(IF('Datos de Indicador'!AM97&gt;L$302,0,IF('Datos de Indicador'!AM97&lt;$L$301,10,(L$302-'Datos de Indicador'!AM97)/(L$302-L$301)*10)),1))</f>
        <v>6.2</v>
      </c>
      <c r="M94" s="206">
        <f t="shared" si="10"/>
        <v>8.6999999999999993</v>
      </c>
      <c r="N94" s="203">
        <f>IF('Datos de Indicador'!AN97="No dato","x",ROUND(IF('Datos de Indicador'!AN97&gt;N$302,0,IF('Datos de Indicador'!AN97&lt;$N$301,10,(N$302-'Datos de Indicador'!AN97)/(N$302-N$301)*10)),1))</f>
        <v>4.7</v>
      </c>
      <c r="O94" s="204">
        <f>IF('Datos de Indicador'!AO97="No dato","x",ROUND(IF('Datos de Indicador'!AO97&gt;O$302,0,IF('Datos de Indicador'!AO97&lt;$O$301,10,(O$302-'Datos de Indicador'!AO97)/(O$302-O$301)*10)),1))</f>
        <v>10</v>
      </c>
      <c r="P94" s="204">
        <f>IF('Datos de Indicador'!AP97="No dato","x",ROUND(IF('Datos de Indicador'!AP97&gt;P$302,0,IF('Datos de Indicador'!AP97&lt;$P$301,10,(P$302-'Datos de Indicador'!AP97)/(P$302-P$301)*10)),1))</f>
        <v>10</v>
      </c>
      <c r="Q94" s="210">
        <f>IF('Datos de Indicador'!AQ97="No dato","x",ROUND(IF('Datos de Indicador'!AQ97&gt;Q$302,0,IF('Datos de Indicador'!AQ97&lt;$O$301,10,(Q$302-'Datos de Indicador'!AQ97)/(Q$302-Q$301)*10)),1))</f>
        <v>11.8</v>
      </c>
      <c r="R94" s="297">
        <f t="shared" si="13"/>
        <v>9.1</v>
      </c>
      <c r="S94" s="208">
        <f>IF('Datos de Indicador'!AR97="No data","x",ROUND(IF('Datos de Indicador'!AR97&gt;S$302,0,IF('Datos de Indicador'!AR97&lt;S$301,10,(S$302-'Datos de Indicador'!AR97)/(S$302-S$301)*10)),1))</f>
        <v>1.6</v>
      </c>
      <c r="T94" s="208">
        <f>IF('Datos de Indicador'!AS97="No data","x",ROUND(IF('Datos de Indicador'!AS97&gt;T$302,0,IF('Datos de Indicador'!AS97&lt;T$301,10,(T$302-'Datos de Indicador'!AS97)/(T$302-T$301)*10)),1))</f>
        <v>0</v>
      </c>
      <c r="U94" s="208">
        <f>IF('Datos de Indicador'!AT97="No data","x",ROUND(IF('Datos de Indicador'!AT97&gt;U$302,0,IF('Datos de Indicador'!AT97&lt;U$301,10,(U$302-'Datos de Indicador'!AT97)/(U$302-U$301)*10)),1))</f>
        <v>2.8</v>
      </c>
      <c r="V94" s="208">
        <f>IF('Datos de Indicador'!AU97="No data","x",ROUND(IF('Datos de Indicador'!AU97&gt;V$302,0,IF('Datos de Indicador'!AU97&lt;V$301,10,(V$302-'Datos de Indicador'!AU97)/(V$302-V$301)*10)),1))</f>
        <v>7.8</v>
      </c>
      <c r="W94" s="209">
        <f t="shared" si="14"/>
        <v>3.8</v>
      </c>
      <c r="X94" s="210">
        <f>IF('Datos de Indicador'!AV97="No dato","x",ROUND(IF('Datos de Indicador'!AV97&gt;X$302,0,IF('Datos de Indicador'!AV97&lt;$X$301,10,(X$302-'Datos de Indicador'!AV97)/(X$302-X$301)*10)),1))</f>
        <v>4.4000000000000004</v>
      </c>
      <c r="Y94" s="206">
        <f t="shared" si="11"/>
        <v>4.0999999999999996</v>
      </c>
      <c r="Z94" s="206">
        <f>'Datos de Indicador'!AW97</f>
        <v>10</v>
      </c>
      <c r="AA94" s="211">
        <f t="shared" si="15"/>
        <v>8</v>
      </c>
      <c r="AB94" s="15"/>
      <c r="AC94" s="222"/>
      <c r="AE94" s="222"/>
    </row>
    <row r="95" spans="1:31">
      <c r="A95" s="48" t="s">
        <v>170</v>
      </c>
      <c r="B95" s="46" t="s">
        <v>203</v>
      </c>
      <c r="C95" s="160">
        <v>703</v>
      </c>
      <c r="D95" s="203">
        <f>IF('Datos de Indicador'!AH98="No dato","x",ROUND(IF('Datos de Indicador'!AH98&gt;D$302,10,IF('Datos de Indicador'!AH98&lt;$D$301,0,10-(D$302-'Datos de Indicador'!AH98)/(D$302-D$301)*10)),1))</f>
        <v>10</v>
      </c>
      <c r="E95" s="204" t="str">
        <f>IF('Datos de Indicador'!AI98="No dato","x",ROUND(IF('Datos de Indicador'!AI98&gt;E$302,0,IF('Datos de Indicador'!AI98&lt;$E$301,10,(E$302-'Datos de Indicador'!AI98)/(E$302-E$301)*10)),1))</f>
        <v>x</v>
      </c>
      <c r="F95" s="205">
        <f t="shared" si="12"/>
        <v>10</v>
      </c>
      <c r="G95" s="204">
        <f>IF('Datos de Indicador'!AJ98="No dato","x",ROUND(IF('Datos de Indicador'!AJ98&gt;G$302,0,IF('Datos de Indicador'!AJ98&lt;$G$301,10,(G$302-'Datos de Indicador'!AJ98)/(G$302-G$301)*10)),1))</f>
        <v>2.5</v>
      </c>
      <c r="H95" s="206">
        <f t="shared" si="8"/>
        <v>2.5</v>
      </c>
      <c r="I95" s="207">
        <f t="shared" si="9"/>
        <v>8</v>
      </c>
      <c r="J95" s="204">
        <f>IF('Datos de Indicador'!AK98="No dato","x",ROUND(IF('Datos de Indicador'!AK98&gt;J$302,0,IF('Datos de Indicador'!AK98&lt;$J$301,10,(J$302-'Datos de Indicador'!AK98)/(J$302-J$301)*10)),1))</f>
        <v>9</v>
      </c>
      <c r="K95" s="204">
        <f>IF('Datos de Indicador'!AL98="No dato","x",ROUND(IF('Datos de Indicador'!AL98&gt;K$302,0,IF('Datos de Indicador'!AL98&lt;$K$301,10,(K$302-'Datos de Indicador'!AL98)/(K$302-K$301)*10)),1))</f>
        <v>8</v>
      </c>
      <c r="L95" s="204">
        <f>IF('Datos de Indicador'!AM98="No dato","x",ROUND(IF('Datos de Indicador'!AM98&gt;L$302,0,IF('Datos de Indicador'!AM98&lt;$L$301,10,(L$302-'Datos de Indicador'!AM98)/(L$302-L$301)*10)),1))</f>
        <v>4</v>
      </c>
      <c r="M95" s="206">
        <f t="shared" si="10"/>
        <v>7</v>
      </c>
      <c r="N95" s="203">
        <f>IF('Datos de Indicador'!AN98="No dato","x",ROUND(IF('Datos de Indicador'!AN98&gt;N$302,0,IF('Datos de Indicador'!AN98&lt;$N$301,10,(N$302-'Datos de Indicador'!AN98)/(N$302-N$301)*10)),1))</f>
        <v>4.8</v>
      </c>
      <c r="O95" s="204">
        <f>IF('Datos de Indicador'!AO98="No dato","x",ROUND(IF('Datos de Indicador'!AO98&gt;O$302,0,IF('Datos de Indicador'!AO98&lt;$O$301,10,(O$302-'Datos de Indicador'!AO98)/(O$302-O$301)*10)),1))</f>
        <v>6.2</v>
      </c>
      <c r="P95" s="204">
        <f>IF('Datos de Indicador'!AP98="No dato","x",ROUND(IF('Datos de Indicador'!AP98&gt;P$302,0,IF('Datos de Indicador'!AP98&lt;$P$301,10,(P$302-'Datos de Indicador'!AP98)/(P$302-P$301)*10)),1))</f>
        <v>9.6999999999999993</v>
      </c>
      <c r="Q95" s="210">
        <f>IF('Datos de Indicador'!AQ98="No dato","x",ROUND(IF('Datos de Indicador'!AQ98&gt;Q$302,0,IF('Datos de Indicador'!AQ98&lt;$O$301,10,(Q$302-'Datos de Indicador'!AQ98)/(Q$302-Q$301)*10)),1))</f>
        <v>7.6</v>
      </c>
      <c r="R95" s="297">
        <f t="shared" si="13"/>
        <v>7.1</v>
      </c>
      <c r="S95" s="208">
        <f>IF('Datos de Indicador'!AR98="No data","x",ROUND(IF('Datos de Indicador'!AR98&gt;S$302,0,IF('Datos de Indicador'!AR98&lt;S$301,10,(S$302-'Datos de Indicador'!AR98)/(S$302-S$301)*10)),1))</f>
        <v>6.6</v>
      </c>
      <c r="T95" s="208">
        <f>IF('Datos de Indicador'!AS98="No data","x",ROUND(IF('Datos de Indicador'!AS98&gt;T$302,0,IF('Datos de Indicador'!AS98&lt;T$301,10,(T$302-'Datos de Indicador'!AS98)/(T$302-T$301)*10)),1))</f>
        <v>2.2999999999999998</v>
      </c>
      <c r="U95" s="208">
        <f>IF('Datos de Indicador'!AT98="No data","x",ROUND(IF('Datos de Indicador'!AT98&gt;U$302,0,IF('Datos de Indicador'!AT98&lt;U$301,10,(U$302-'Datos de Indicador'!AT98)/(U$302-U$301)*10)),1))</f>
        <v>4.9000000000000004</v>
      </c>
      <c r="V95" s="208">
        <f>IF('Datos de Indicador'!AU98="No data","x",ROUND(IF('Datos de Indicador'!AU98&gt;V$302,0,IF('Datos de Indicador'!AU98&lt;V$301,10,(V$302-'Datos de Indicador'!AU98)/(V$302-V$301)*10)),1))</f>
        <v>6.6</v>
      </c>
      <c r="W95" s="209">
        <f t="shared" si="14"/>
        <v>5.3</v>
      </c>
      <c r="X95" s="210">
        <f>IF('Datos de Indicador'!AV98="No dato","x",ROUND(IF('Datos de Indicador'!AV98&gt;X$302,0,IF('Datos de Indicador'!AV98&lt;$X$301,10,(X$302-'Datos de Indicador'!AV98)/(X$302-X$301)*10)),1))</f>
        <v>3.9</v>
      </c>
      <c r="Y95" s="206">
        <f t="shared" si="11"/>
        <v>4.5999999999999996</v>
      </c>
      <c r="Z95" s="206">
        <f>'Datos de Indicador'!AW98</f>
        <v>4</v>
      </c>
      <c r="AA95" s="211">
        <f t="shared" si="15"/>
        <v>5.7</v>
      </c>
      <c r="AB95" s="15"/>
      <c r="AC95" s="222"/>
      <c r="AE95" s="222"/>
    </row>
    <row r="96" spans="1:31">
      <c r="A96" s="48" t="s">
        <v>170</v>
      </c>
      <c r="B96" s="46" t="s">
        <v>170</v>
      </c>
      <c r="C96" s="160">
        <v>704</v>
      </c>
      <c r="D96" s="203">
        <f>IF('Datos de Indicador'!AH99="No dato","x",ROUND(IF('Datos de Indicador'!AH99&gt;D$302,10,IF('Datos de Indicador'!AH99&lt;$D$301,0,10-(D$302-'Datos de Indicador'!AH99)/(D$302-D$301)*10)),1))</f>
        <v>5</v>
      </c>
      <c r="E96" s="204">
        <f>IF('Datos de Indicador'!AI99="No dato","x",ROUND(IF('Datos de Indicador'!AI99&gt;E$302,0,IF('Datos de Indicador'!AI99&lt;$E$301,10,(E$302-'Datos de Indicador'!AI99)/(E$302-E$301)*10)),1))</f>
        <v>0</v>
      </c>
      <c r="F96" s="205">
        <f t="shared" si="12"/>
        <v>3.3</v>
      </c>
      <c r="G96" s="204">
        <f>IF('Datos de Indicador'!AJ99="No dato","x",ROUND(IF('Datos de Indicador'!AJ99&gt;G$302,0,IF('Datos de Indicador'!AJ99&lt;$G$301,10,(G$302-'Datos de Indicador'!AJ99)/(G$302-G$301)*10)),1))</f>
        <v>2.5</v>
      </c>
      <c r="H96" s="206">
        <f t="shared" si="8"/>
        <v>2.5</v>
      </c>
      <c r="I96" s="207">
        <f t="shared" si="9"/>
        <v>2.9</v>
      </c>
      <c r="J96" s="204">
        <f>IF('Datos de Indicador'!AK99="No dato","x",ROUND(IF('Datos de Indicador'!AK99&gt;J$302,0,IF('Datos de Indicador'!AK99&lt;$J$301,10,(J$302-'Datos de Indicador'!AK99)/(J$302-J$301)*10)),1))</f>
        <v>8.1999999999999993</v>
      </c>
      <c r="K96" s="204">
        <f>IF('Datos de Indicador'!AL99="No dato","x",ROUND(IF('Datos de Indicador'!AL99&gt;K$302,0,IF('Datos de Indicador'!AL99&lt;$K$301,10,(K$302-'Datos de Indicador'!AL99)/(K$302-K$301)*10)),1))</f>
        <v>7.6</v>
      </c>
      <c r="L96" s="204">
        <f>IF('Datos de Indicador'!AM99="No dato","x",ROUND(IF('Datos de Indicador'!AM99&gt;L$302,0,IF('Datos de Indicador'!AM99&lt;$L$301,10,(L$302-'Datos de Indicador'!AM99)/(L$302-L$301)*10)),1))</f>
        <v>3.6</v>
      </c>
      <c r="M96" s="206">
        <f t="shared" si="10"/>
        <v>6.5</v>
      </c>
      <c r="N96" s="203">
        <f>IF('Datos de Indicador'!AN99="No dato","x",ROUND(IF('Datos de Indicador'!AN99&gt;N$302,0,IF('Datos de Indicador'!AN99&lt;$N$301,10,(N$302-'Datos de Indicador'!AN99)/(N$302-N$301)*10)),1))</f>
        <v>4.5</v>
      </c>
      <c r="O96" s="204">
        <f>IF('Datos de Indicador'!AO99="No dato","x",ROUND(IF('Datos de Indicador'!AO99&gt;O$302,0,IF('Datos de Indicador'!AO99&lt;$O$301,10,(O$302-'Datos de Indicador'!AO99)/(O$302-O$301)*10)),1))</f>
        <v>1.8</v>
      </c>
      <c r="P96" s="204">
        <f>IF('Datos de Indicador'!AP99="No dato","x",ROUND(IF('Datos de Indicador'!AP99&gt;P$302,0,IF('Datos de Indicador'!AP99&lt;$P$301,10,(P$302-'Datos de Indicador'!AP99)/(P$302-P$301)*10)),1))</f>
        <v>5.7</v>
      </c>
      <c r="Q96" s="210">
        <f>IF('Datos de Indicador'!AQ99="No dato","x",ROUND(IF('Datos de Indicador'!AQ99&gt;Q$302,0,IF('Datos de Indicador'!AQ99&lt;$O$301,10,(Q$302-'Datos de Indicador'!AQ99)/(Q$302-Q$301)*10)),1))</f>
        <v>3.4</v>
      </c>
      <c r="R96" s="297">
        <f t="shared" si="13"/>
        <v>3.9</v>
      </c>
      <c r="S96" s="208">
        <f>IF('Datos de Indicador'!AR99="No data","x",ROUND(IF('Datos de Indicador'!AR99&gt;S$302,0,IF('Datos de Indicador'!AR99&lt;S$301,10,(S$302-'Datos de Indicador'!AR99)/(S$302-S$301)*10)),1))</f>
        <v>5.0999999999999996</v>
      </c>
      <c r="T96" s="208">
        <f>IF('Datos de Indicador'!AS99="No data","x",ROUND(IF('Datos de Indicador'!AS99&gt;T$302,0,IF('Datos de Indicador'!AS99&lt;T$301,10,(T$302-'Datos de Indicador'!AS99)/(T$302-T$301)*10)),1))</f>
        <v>0</v>
      </c>
      <c r="U96" s="208">
        <f>IF('Datos de Indicador'!AT99="No data","x",ROUND(IF('Datos de Indicador'!AT99&gt;U$302,0,IF('Datos de Indicador'!AT99&lt;U$301,10,(U$302-'Datos de Indicador'!AT99)/(U$302-U$301)*10)),1))</f>
        <v>2.2999999999999998</v>
      </c>
      <c r="V96" s="208">
        <f>IF('Datos de Indicador'!AU99="No data","x",ROUND(IF('Datos de Indicador'!AU99&gt;V$302,0,IF('Datos de Indicador'!AU99&lt;V$301,10,(V$302-'Datos de Indicador'!AU99)/(V$302-V$301)*10)),1))</f>
        <v>4.9000000000000004</v>
      </c>
      <c r="W96" s="209">
        <f t="shared" si="14"/>
        <v>3.3</v>
      </c>
      <c r="X96" s="210">
        <f>IF('Datos de Indicador'!AV99="No dato","x",ROUND(IF('Datos de Indicador'!AV99&gt;X$302,0,IF('Datos de Indicador'!AV99&lt;$X$301,10,(X$302-'Datos de Indicador'!AV99)/(X$302-X$301)*10)),1))</f>
        <v>3.6</v>
      </c>
      <c r="Y96" s="206">
        <f t="shared" si="11"/>
        <v>3.5</v>
      </c>
      <c r="Z96" s="206">
        <f>'Datos de Indicador'!AW99</f>
        <v>6</v>
      </c>
      <c r="AA96" s="211">
        <f t="shared" si="15"/>
        <v>5</v>
      </c>
      <c r="AB96" s="15"/>
      <c r="AC96" s="222"/>
      <c r="AE96" s="222"/>
    </row>
    <row r="97" spans="1:31">
      <c r="A97" s="48" t="s">
        <v>170</v>
      </c>
      <c r="B97" s="46" t="s">
        <v>204</v>
      </c>
      <c r="C97" s="160">
        <v>705</v>
      </c>
      <c r="D97" s="203">
        <f>IF('Datos de Indicador'!AH100="No dato","x",ROUND(IF('Datos de Indicador'!AH100&gt;D$302,10,IF('Datos de Indicador'!AH100&lt;$D$301,0,10-(D$302-'Datos de Indicador'!AH100)/(D$302-D$301)*10)),1))</f>
        <v>5</v>
      </c>
      <c r="E97" s="204">
        <f>IF('Datos de Indicador'!AI100="No dato","x",ROUND(IF('Datos de Indicador'!AI100&gt;E$302,0,IF('Datos de Indicador'!AI100&lt;$E$301,10,(E$302-'Datos de Indicador'!AI100)/(E$302-E$301)*10)),1))</f>
        <v>0</v>
      </c>
      <c r="F97" s="205">
        <f t="shared" si="12"/>
        <v>3.3</v>
      </c>
      <c r="G97" s="204">
        <f>IF('Datos de Indicador'!AJ100="No dato","x",ROUND(IF('Datos de Indicador'!AJ100&gt;G$302,0,IF('Datos de Indicador'!AJ100&lt;$G$301,10,(G$302-'Datos de Indicador'!AJ100)/(G$302-G$301)*10)),1))</f>
        <v>6.4</v>
      </c>
      <c r="H97" s="206">
        <f t="shared" si="8"/>
        <v>6.4</v>
      </c>
      <c r="I97" s="207">
        <f t="shared" si="9"/>
        <v>5</v>
      </c>
      <c r="J97" s="204">
        <f>IF('Datos de Indicador'!AK100="No dato","x",ROUND(IF('Datos de Indicador'!AK100&gt;J$302,0,IF('Datos de Indicador'!AK100&lt;$J$301,10,(J$302-'Datos de Indicador'!AK100)/(J$302-J$301)*10)),1))</f>
        <v>7.5</v>
      </c>
      <c r="K97" s="204">
        <f>IF('Datos de Indicador'!AL100="No dato","x",ROUND(IF('Datos de Indicador'!AL100&gt;K$302,0,IF('Datos de Indicador'!AL100&lt;$K$301,10,(K$302-'Datos de Indicador'!AL100)/(K$302-K$301)*10)),1))</f>
        <v>9.6999999999999993</v>
      </c>
      <c r="L97" s="204">
        <f>IF('Datos de Indicador'!AM100="No dato","x",ROUND(IF('Datos de Indicador'!AM100&gt;L$302,0,IF('Datos de Indicador'!AM100&lt;$L$301,10,(L$302-'Datos de Indicador'!AM100)/(L$302-L$301)*10)),1))</f>
        <v>3</v>
      </c>
      <c r="M97" s="206">
        <f t="shared" si="10"/>
        <v>6.7</v>
      </c>
      <c r="N97" s="203">
        <f>IF('Datos de Indicador'!AN100="No dato","x",ROUND(IF('Datos de Indicador'!AN100&gt;N$302,0,IF('Datos de Indicador'!AN100&lt;$N$301,10,(N$302-'Datos de Indicador'!AN100)/(N$302-N$301)*10)),1))</f>
        <v>1.8</v>
      </c>
      <c r="O97" s="204">
        <f>IF('Datos de Indicador'!AO100="No dato","x",ROUND(IF('Datos de Indicador'!AO100&gt;O$302,0,IF('Datos de Indicador'!AO100&lt;$O$301,10,(O$302-'Datos de Indicador'!AO100)/(O$302-O$301)*10)),1))</f>
        <v>5.4</v>
      </c>
      <c r="P97" s="204">
        <f>IF('Datos de Indicador'!AP100="No dato","x",ROUND(IF('Datos de Indicador'!AP100&gt;P$302,0,IF('Datos de Indicador'!AP100&lt;$P$301,10,(P$302-'Datos de Indicador'!AP100)/(P$302-P$301)*10)),1))</f>
        <v>7.3</v>
      </c>
      <c r="Q97" s="210">
        <f>IF('Datos de Indicador'!AQ100="No dato","x",ROUND(IF('Datos de Indicador'!AQ100&gt;Q$302,0,IF('Datos de Indicador'!AQ100&lt;$O$301,10,(Q$302-'Datos de Indicador'!AQ100)/(Q$302-Q$301)*10)),1))</f>
        <v>6.2</v>
      </c>
      <c r="R97" s="297">
        <f t="shared" si="13"/>
        <v>5.2</v>
      </c>
      <c r="S97" s="208">
        <f>IF('Datos de Indicador'!AR100="No data","x",ROUND(IF('Datos de Indicador'!AR100&gt;S$302,0,IF('Datos de Indicador'!AR100&lt;S$301,10,(S$302-'Datos de Indicador'!AR100)/(S$302-S$301)*10)),1))</f>
        <v>6.4</v>
      </c>
      <c r="T97" s="208">
        <f>IF('Datos de Indicador'!AS100="No data","x",ROUND(IF('Datos de Indicador'!AS100&gt;T$302,0,IF('Datos de Indicador'!AS100&lt;T$301,10,(T$302-'Datos de Indicador'!AS100)/(T$302-T$301)*10)),1))</f>
        <v>0</v>
      </c>
      <c r="U97" s="208">
        <f>IF('Datos de Indicador'!AT100="No data","x",ROUND(IF('Datos de Indicador'!AT100&gt;U$302,0,IF('Datos de Indicador'!AT100&lt;U$301,10,(U$302-'Datos de Indicador'!AT100)/(U$302-U$301)*10)),1))</f>
        <v>5.8</v>
      </c>
      <c r="V97" s="208">
        <f>IF('Datos de Indicador'!AU100="No data","x",ROUND(IF('Datos de Indicador'!AU100&gt;V$302,0,IF('Datos de Indicador'!AU100&lt;V$301,10,(V$302-'Datos de Indicador'!AU100)/(V$302-V$301)*10)),1))</f>
        <v>7.6</v>
      </c>
      <c r="W97" s="209">
        <f t="shared" si="14"/>
        <v>5.5</v>
      </c>
      <c r="X97" s="210">
        <f>IF('Datos de Indicador'!AV100="No dato","x",ROUND(IF('Datos de Indicador'!AV100&gt;X$302,0,IF('Datos de Indicador'!AV100&lt;$X$301,10,(X$302-'Datos de Indicador'!AV100)/(X$302-X$301)*10)),1))</f>
        <v>3.8</v>
      </c>
      <c r="Y97" s="206">
        <f t="shared" si="11"/>
        <v>4.7</v>
      </c>
      <c r="Z97" s="206">
        <f>'Datos de Indicador'!AW100</f>
        <v>10</v>
      </c>
      <c r="AA97" s="211">
        <f t="shared" si="15"/>
        <v>6.7</v>
      </c>
      <c r="AB97" s="15"/>
      <c r="AC97" s="222"/>
      <c r="AE97" s="222"/>
    </row>
    <row r="98" spans="1:31">
      <c r="A98" s="48" t="s">
        <v>170</v>
      </c>
      <c r="B98" s="46" t="s">
        <v>205</v>
      </c>
      <c r="C98" s="160">
        <v>706</v>
      </c>
      <c r="D98" s="203">
        <f>IF('Datos de Indicador'!AH101="No dato","x",ROUND(IF('Datos de Indicador'!AH101&gt;D$302,10,IF('Datos de Indicador'!AH101&lt;$D$301,0,10-(D$302-'Datos de Indicador'!AH101)/(D$302-D$301)*10)),1))</f>
        <v>10</v>
      </c>
      <c r="E98" s="204">
        <f>IF('Datos de Indicador'!AI101="No dato","x",ROUND(IF('Datos de Indicador'!AI101&gt;E$302,0,IF('Datos de Indicador'!AI101&lt;$E$301,10,(E$302-'Datos de Indicador'!AI101)/(E$302-E$301)*10)),1))</f>
        <v>0</v>
      </c>
      <c r="F98" s="205">
        <f t="shared" si="12"/>
        <v>6.7</v>
      </c>
      <c r="G98" s="204">
        <f>IF('Datos de Indicador'!AJ101="No dato","x",ROUND(IF('Datos de Indicador'!AJ101&gt;G$302,0,IF('Datos de Indicador'!AJ101&lt;$G$301,10,(G$302-'Datos de Indicador'!AJ101)/(G$302-G$301)*10)),1))</f>
        <v>4.3</v>
      </c>
      <c r="H98" s="206">
        <f t="shared" si="8"/>
        <v>4.3</v>
      </c>
      <c r="I98" s="207">
        <f t="shared" si="9"/>
        <v>5.6</v>
      </c>
      <c r="J98" s="204">
        <f>IF('Datos de Indicador'!AK101="No dato","x",ROUND(IF('Datos de Indicador'!AK101&gt;J$302,0,IF('Datos de Indicador'!AK101&lt;$J$301,10,(J$302-'Datos de Indicador'!AK101)/(J$302-J$301)*10)),1))</f>
        <v>1.2</v>
      </c>
      <c r="K98" s="204">
        <f>IF('Datos de Indicador'!AL101="No dato","x",ROUND(IF('Datos de Indicador'!AL101&gt;K$302,0,IF('Datos de Indicador'!AL101&lt;$K$301,10,(K$302-'Datos de Indicador'!AL101)/(K$302-K$301)*10)),1))</f>
        <v>5.6</v>
      </c>
      <c r="L98" s="204">
        <f>IF('Datos de Indicador'!AM101="No dato","x",ROUND(IF('Datos de Indicador'!AM101&gt;L$302,0,IF('Datos de Indicador'!AM101&lt;$L$301,10,(L$302-'Datos de Indicador'!AM101)/(L$302-L$301)*10)),1))</f>
        <v>1.3</v>
      </c>
      <c r="M98" s="206">
        <f t="shared" si="10"/>
        <v>2.7</v>
      </c>
      <c r="N98" s="203">
        <f>IF('Datos de Indicador'!AN101="No dato","x",ROUND(IF('Datos de Indicador'!AN101&gt;N$302,0,IF('Datos de Indicador'!AN101&lt;$N$301,10,(N$302-'Datos de Indicador'!AN101)/(N$302-N$301)*10)),1))</f>
        <v>5.6</v>
      </c>
      <c r="O98" s="204">
        <f>IF('Datos de Indicador'!AO101="No dato","x",ROUND(IF('Datos de Indicador'!AO101&gt;O$302,0,IF('Datos de Indicador'!AO101&lt;$O$301,10,(O$302-'Datos de Indicador'!AO101)/(O$302-O$301)*10)),1))</f>
        <v>4.9000000000000004</v>
      </c>
      <c r="P98" s="204">
        <f>IF('Datos de Indicador'!AP101="No dato","x",ROUND(IF('Datos de Indicador'!AP101&gt;P$302,0,IF('Datos de Indicador'!AP101&lt;$P$301,10,(P$302-'Datos de Indicador'!AP101)/(P$302-P$301)*10)),1))</f>
        <v>2.2000000000000002</v>
      </c>
      <c r="Q98" s="210">
        <f>IF('Datos de Indicador'!AQ101="No dato","x",ROUND(IF('Datos de Indicador'!AQ101&gt;Q$302,0,IF('Datos de Indicador'!AQ101&lt;$O$301,10,(Q$302-'Datos de Indicador'!AQ101)/(Q$302-Q$301)*10)),1))</f>
        <v>3.9</v>
      </c>
      <c r="R98" s="297">
        <f t="shared" si="13"/>
        <v>4.2</v>
      </c>
      <c r="S98" s="208">
        <f>IF('Datos de Indicador'!AR101="No data","x",ROUND(IF('Datos de Indicador'!AR101&gt;S$302,0,IF('Datos de Indicador'!AR101&lt;S$301,10,(S$302-'Datos de Indicador'!AR101)/(S$302-S$301)*10)),1))</f>
        <v>10</v>
      </c>
      <c r="T98" s="208">
        <f>IF('Datos de Indicador'!AS101="No data","x",ROUND(IF('Datos de Indicador'!AS101&gt;T$302,0,IF('Datos de Indicador'!AS101&lt;T$301,10,(T$302-'Datos de Indicador'!AS101)/(T$302-T$301)*10)),1))</f>
        <v>5.5</v>
      </c>
      <c r="U98" s="208">
        <f>IF('Datos de Indicador'!AT101="No data","x",ROUND(IF('Datos de Indicador'!AT101&gt;U$302,0,IF('Datos de Indicador'!AT101&lt;U$301,10,(U$302-'Datos de Indicador'!AT101)/(U$302-U$301)*10)),1))</f>
        <v>5.8</v>
      </c>
      <c r="V98" s="208">
        <f>IF('Datos de Indicador'!AU101="No data","x",ROUND(IF('Datos de Indicador'!AU101&gt;V$302,0,IF('Datos de Indicador'!AU101&lt;V$301,10,(V$302-'Datos de Indicador'!AU101)/(V$302-V$301)*10)),1))</f>
        <v>5.9</v>
      </c>
      <c r="W98" s="209">
        <f t="shared" si="14"/>
        <v>6.5</v>
      </c>
      <c r="X98" s="210">
        <f>IF('Datos de Indicador'!AV101="No dato","x",ROUND(IF('Datos de Indicador'!AV101&gt;X$302,0,IF('Datos de Indicador'!AV101&lt;$X$301,10,(X$302-'Datos de Indicador'!AV101)/(X$302-X$301)*10)),1))</f>
        <v>2.6</v>
      </c>
      <c r="Y98" s="206">
        <f t="shared" si="11"/>
        <v>4.5999999999999996</v>
      </c>
      <c r="Z98" s="206">
        <f>'Datos de Indicador'!AW101</f>
        <v>10</v>
      </c>
      <c r="AA98" s="211">
        <f t="shared" si="15"/>
        <v>5.4</v>
      </c>
      <c r="AB98" s="15"/>
      <c r="AC98" s="222"/>
      <c r="AE98" s="222"/>
    </row>
    <row r="99" spans="1:31">
      <c r="A99" s="48" t="s">
        <v>170</v>
      </c>
      <c r="B99" s="46" t="s">
        <v>206</v>
      </c>
      <c r="C99" s="160">
        <v>707</v>
      </c>
      <c r="D99" s="203">
        <f>IF('Datos de Indicador'!AH102="No dato","x",ROUND(IF('Datos de Indicador'!AH102&gt;D$302,10,IF('Datos de Indicador'!AH102&lt;$D$301,0,10-(D$302-'Datos de Indicador'!AH102)/(D$302-D$301)*10)),1))</f>
        <v>5</v>
      </c>
      <c r="E99" s="204">
        <f>IF('Datos de Indicador'!AI102="No dato","x",ROUND(IF('Datos de Indicador'!AI102&gt;E$302,0,IF('Datos de Indicador'!AI102&lt;$E$301,10,(E$302-'Datos de Indicador'!AI102)/(E$302-E$301)*10)),1))</f>
        <v>0</v>
      </c>
      <c r="F99" s="205">
        <f t="shared" si="12"/>
        <v>3.3</v>
      </c>
      <c r="G99" s="204">
        <f>IF('Datos de Indicador'!AJ102="No dato","x",ROUND(IF('Datos de Indicador'!AJ102&gt;G$302,0,IF('Datos de Indicador'!AJ102&lt;$G$301,10,(G$302-'Datos de Indicador'!AJ102)/(G$302-G$301)*10)),1))</f>
        <v>9</v>
      </c>
      <c r="H99" s="206">
        <f t="shared" si="8"/>
        <v>9</v>
      </c>
      <c r="I99" s="207">
        <f t="shared" si="9"/>
        <v>7.1</v>
      </c>
      <c r="J99" s="204">
        <f>IF('Datos de Indicador'!AK102="No dato","x",ROUND(IF('Datos de Indicador'!AK102&gt;J$302,0,IF('Datos de Indicador'!AK102&lt;$J$301,10,(J$302-'Datos de Indicador'!AK102)/(J$302-J$301)*10)),1))</f>
        <v>10</v>
      </c>
      <c r="K99" s="204">
        <f>IF('Datos de Indicador'!AL102="No dato","x",ROUND(IF('Datos de Indicador'!AL102&gt;K$302,0,IF('Datos de Indicador'!AL102&lt;$K$301,10,(K$302-'Datos de Indicador'!AL102)/(K$302-K$301)*10)),1))</f>
        <v>9.8000000000000007</v>
      </c>
      <c r="L99" s="204">
        <f>IF('Datos de Indicador'!AM102="No dato","x",ROUND(IF('Datos de Indicador'!AM102&gt;L$302,0,IF('Datos de Indicador'!AM102&lt;$L$301,10,(L$302-'Datos de Indicador'!AM102)/(L$302-L$301)*10)),1))</f>
        <v>9.3000000000000007</v>
      </c>
      <c r="M99" s="206">
        <f t="shared" si="10"/>
        <v>9.6999999999999993</v>
      </c>
      <c r="N99" s="203">
        <f>IF('Datos de Indicador'!AN102="No dato","x",ROUND(IF('Datos de Indicador'!AN102&gt;N$302,0,IF('Datos de Indicador'!AN102&lt;$N$301,10,(N$302-'Datos de Indicador'!AN102)/(N$302-N$301)*10)),1))</f>
        <v>6.9</v>
      </c>
      <c r="O99" s="204">
        <f>IF('Datos de Indicador'!AO102="No dato","x",ROUND(IF('Datos de Indicador'!AO102&gt;O$302,0,IF('Datos de Indicador'!AO102&lt;$O$301,10,(O$302-'Datos de Indicador'!AO102)/(O$302-O$301)*10)),1))</f>
        <v>10</v>
      </c>
      <c r="P99" s="204">
        <f>IF('Datos de Indicador'!AP102="No dato","x",ROUND(IF('Datos de Indicador'!AP102&gt;P$302,0,IF('Datos de Indicador'!AP102&lt;$P$301,10,(P$302-'Datos de Indicador'!AP102)/(P$302-P$301)*10)),1))</f>
        <v>10</v>
      </c>
      <c r="Q99" s="210">
        <f>IF('Datos de Indicador'!AQ102="No dato","x",ROUND(IF('Datos de Indicador'!AQ102&gt;Q$302,0,IF('Datos de Indicador'!AQ102&lt;$O$301,10,(Q$302-'Datos de Indicador'!AQ102)/(Q$302-Q$301)*10)),1))</f>
        <v>10</v>
      </c>
      <c r="R99" s="297">
        <f t="shared" si="13"/>
        <v>9.1999999999999993</v>
      </c>
      <c r="S99" s="208">
        <f>IF('Datos de Indicador'!AR102="No data","x",ROUND(IF('Datos de Indicador'!AR102&gt;S$302,0,IF('Datos de Indicador'!AR102&lt;S$301,10,(S$302-'Datos de Indicador'!AR102)/(S$302-S$301)*10)),1))</f>
        <v>2</v>
      </c>
      <c r="T99" s="208">
        <f>IF('Datos de Indicador'!AS102="No data","x",ROUND(IF('Datos de Indicador'!AS102&gt;T$302,0,IF('Datos de Indicador'!AS102&lt;T$301,10,(T$302-'Datos de Indicador'!AS102)/(T$302-T$301)*10)),1))</f>
        <v>0</v>
      </c>
      <c r="U99" s="208">
        <f>IF('Datos de Indicador'!AT102="No data","x",ROUND(IF('Datos de Indicador'!AT102&gt;U$302,0,IF('Datos de Indicador'!AT102&lt;U$301,10,(U$302-'Datos de Indicador'!AT102)/(U$302-U$301)*10)),1))</f>
        <v>7.6</v>
      </c>
      <c r="V99" s="208">
        <f>IF('Datos de Indicador'!AU102="No data","x",ROUND(IF('Datos de Indicador'!AU102&gt;V$302,0,IF('Datos de Indicador'!AU102&lt;V$301,10,(V$302-'Datos de Indicador'!AU102)/(V$302-V$301)*10)),1))</f>
        <v>10</v>
      </c>
      <c r="W99" s="209">
        <f t="shared" si="14"/>
        <v>6.2</v>
      </c>
      <c r="X99" s="210">
        <f>IF('Datos de Indicador'!AV102="No dato","x",ROUND(IF('Datos de Indicador'!AV102&gt;X$302,0,IF('Datos de Indicador'!AV102&lt;$X$301,10,(X$302-'Datos de Indicador'!AV102)/(X$302-X$301)*10)),1))</f>
        <v>9.1</v>
      </c>
      <c r="Y99" s="206">
        <f t="shared" si="11"/>
        <v>7.7</v>
      </c>
      <c r="Z99" s="206">
        <f>'Datos de Indicador'!AW102</f>
        <v>10</v>
      </c>
      <c r="AA99" s="211">
        <f t="shared" si="15"/>
        <v>9.1999999999999993</v>
      </c>
      <c r="AB99" s="15"/>
      <c r="AC99" s="222"/>
      <c r="AE99" s="222"/>
    </row>
    <row r="100" spans="1:31">
      <c r="A100" s="48" t="s">
        <v>170</v>
      </c>
      <c r="B100" s="46" t="s">
        <v>207</v>
      </c>
      <c r="C100" s="160">
        <v>708</v>
      </c>
      <c r="D100" s="203">
        <f>IF('Datos de Indicador'!AH103="No dato","x",ROUND(IF('Datos de Indicador'!AH103&gt;D$302,10,IF('Datos de Indicador'!AH103&lt;$D$301,0,10-(D$302-'Datos de Indicador'!AH103)/(D$302-D$301)*10)),1))</f>
        <v>10</v>
      </c>
      <c r="E100" s="204">
        <f>IF('Datos de Indicador'!AI103="No dato","x",ROUND(IF('Datos de Indicador'!AI103&gt;E$302,0,IF('Datos de Indicador'!AI103&lt;$E$301,10,(E$302-'Datos de Indicador'!AI103)/(E$302-E$301)*10)),1))</f>
        <v>0</v>
      </c>
      <c r="F100" s="205">
        <f t="shared" si="12"/>
        <v>6.7</v>
      </c>
      <c r="G100" s="204">
        <f>IF('Datos de Indicador'!AJ103="No dato","x",ROUND(IF('Datos de Indicador'!AJ103&gt;G$302,0,IF('Datos de Indicador'!AJ103&lt;$G$301,10,(G$302-'Datos de Indicador'!AJ103)/(G$302-G$301)*10)),1))</f>
        <v>4.8</v>
      </c>
      <c r="H100" s="206">
        <f t="shared" si="8"/>
        <v>4.8</v>
      </c>
      <c r="I100" s="207">
        <f t="shared" si="9"/>
        <v>5.8</v>
      </c>
      <c r="J100" s="204">
        <f>IF('Datos de Indicador'!AK103="No dato","x",ROUND(IF('Datos de Indicador'!AK103&gt;J$302,0,IF('Datos de Indicador'!AK103&lt;$J$301,10,(J$302-'Datos de Indicador'!AK103)/(J$302-J$301)*10)),1))</f>
        <v>10</v>
      </c>
      <c r="K100" s="204">
        <f>IF('Datos de Indicador'!AL103="No dato","x",ROUND(IF('Datos de Indicador'!AL103&gt;K$302,0,IF('Datos de Indicador'!AL103&lt;$K$301,10,(K$302-'Datos de Indicador'!AL103)/(K$302-K$301)*10)),1))</f>
        <v>9.4</v>
      </c>
      <c r="L100" s="204">
        <f>IF('Datos de Indicador'!AM103="No dato","x",ROUND(IF('Datos de Indicador'!AM103&gt;L$302,0,IF('Datos de Indicador'!AM103&lt;$L$301,10,(L$302-'Datos de Indicador'!AM103)/(L$302-L$301)*10)),1))</f>
        <v>4.4000000000000004</v>
      </c>
      <c r="M100" s="206">
        <f t="shared" si="10"/>
        <v>7.9</v>
      </c>
      <c r="N100" s="203">
        <f>IF('Datos de Indicador'!AN103="No dato","x",ROUND(IF('Datos de Indicador'!AN103&gt;N$302,0,IF('Datos de Indicador'!AN103&lt;$N$301,10,(N$302-'Datos de Indicador'!AN103)/(N$302-N$301)*10)),1))</f>
        <v>7.1</v>
      </c>
      <c r="O100" s="204">
        <f>IF('Datos de Indicador'!AO103="No dato","x",ROUND(IF('Datos de Indicador'!AO103&gt;O$302,0,IF('Datos de Indicador'!AO103&lt;$O$301,10,(O$302-'Datos de Indicador'!AO103)/(O$302-O$301)*10)),1))</f>
        <v>6.8</v>
      </c>
      <c r="P100" s="204">
        <f>IF('Datos de Indicador'!AP103="No dato","x",ROUND(IF('Datos de Indicador'!AP103&gt;P$302,0,IF('Datos de Indicador'!AP103&lt;$P$301,10,(P$302-'Datos de Indicador'!AP103)/(P$302-P$301)*10)),1))</f>
        <v>9.8000000000000007</v>
      </c>
      <c r="Q100" s="210">
        <f>IF('Datos de Indicador'!AQ103="No dato","x",ROUND(IF('Datos de Indicador'!AQ103&gt;Q$302,0,IF('Datos de Indicador'!AQ103&lt;$O$301,10,(Q$302-'Datos de Indicador'!AQ103)/(Q$302-Q$301)*10)),1))</f>
        <v>8</v>
      </c>
      <c r="R100" s="297">
        <f t="shared" si="13"/>
        <v>7.9</v>
      </c>
      <c r="S100" s="208">
        <f>IF('Datos de Indicador'!AR103="No data","x",ROUND(IF('Datos de Indicador'!AR103&gt;S$302,0,IF('Datos de Indicador'!AR103&lt;S$301,10,(S$302-'Datos de Indicador'!AR103)/(S$302-S$301)*10)),1))</f>
        <v>4</v>
      </c>
      <c r="T100" s="208">
        <f>IF('Datos de Indicador'!AS103="No data","x",ROUND(IF('Datos de Indicador'!AS103&gt;T$302,0,IF('Datos de Indicador'!AS103&lt;T$301,10,(T$302-'Datos de Indicador'!AS103)/(T$302-T$301)*10)),1))</f>
        <v>0</v>
      </c>
      <c r="U100" s="208">
        <f>IF('Datos de Indicador'!AT103="No data","x",ROUND(IF('Datos de Indicador'!AT103&gt;U$302,0,IF('Datos de Indicador'!AT103&lt;U$301,10,(U$302-'Datos de Indicador'!AT103)/(U$302-U$301)*10)),1))</f>
        <v>0</v>
      </c>
      <c r="V100" s="208">
        <f>IF('Datos de Indicador'!AU103="No data","x",ROUND(IF('Datos de Indicador'!AU103&gt;V$302,0,IF('Datos de Indicador'!AU103&lt;V$301,10,(V$302-'Datos de Indicador'!AU103)/(V$302-V$301)*10)),1))</f>
        <v>3.6</v>
      </c>
      <c r="W100" s="209">
        <f t="shared" si="14"/>
        <v>1.9</v>
      </c>
      <c r="X100" s="210">
        <f>IF('Datos de Indicador'!AV103="No dato","x",ROUND(IF('Datos de Indicador'!AV103&gt;X$302,0,IF('Datos de Indicador'!AV103&lt;$X$301,10,(X$302-'Datos de Indicador'!AV103)/(X$302-X$301)*10)),1))</f>
        <v>4.4000000000000004</v>
      </c>
      <c r="Y100" s="206">
        <f t="shared" si="11"/>
        <v>3.2</v>
      </c>
      <c r="Z100" s="206">
        <f>'Datos de Indicador'!AW103</f>
        <v>10</v>
      </c>
      <c r="AA100" s="211">
        <f t="shared" si="15"/>
        <v>7.3</v>
      </c>
      <c r="AB100" s="15"/>
      <c r="AC100" s="222"/>
      <c r="AE100" s="222"/>
    </row>
    <row r="101" spans="1:31">
      <c r="A101" s="48" t="s">
        <v>170</v>
      </c>
      <c r="B101" s="46" t="s">
        <v>208</v>
      </c>
      <c r="C101" s="160">
        <v>709</v>
      </c>
      <c r="D101" s="203">
        <f>IF('Datos de Indicador'!AH104="No dato","x",ROUND(IF('Datos de Indicador'!AH104&gt;D$302,10,IF('Datos de Indicador'!AH104&lt;$D$301,0,10-(D$302-'Datos de Indicador'!AH104)/(D$302-D$301)*10)),1))</f>
        <v>5</v>
      </c>
      <c r="E101" s="204">
        <f>IF('Datos de Indicador'!AI104="No dato","x",ROUND(IF('Datos de Indicador'!AI104&gt;E$302,0,IF('Datos de Indicador'!AI104&lt;$E$301,10,(E$302-'Datos de Indicador'!AI104)/(E$302-E$301)*10)),1))</f>
        <v>0</v>
      </c>
      <c r="F101" s="205">
        <f t="shared" si="12"/>
        <v>3.3</v>
      </c>
      <c r="G101" s="204">
        <f>IF('Datos de Indicador'!AJ104="No dato","x",ROUND(IF('Datos de Indicador'!AJ104&gt;G$302,0,IF('Datos de Indicador'!AJ104&lt;$G$301,10,(G$302-'Datos de Indicador'!AJ104)/(G$302-G$301)*10)),1))</f>
        <v>7.1</v>
      </c>
      <c r="H101" s="206">
        <f t="shared" si="8"/>
        <v>7.1</v>
      </c>
      <c r="I101" s="207">
        <f t="shared" si="9"/>
        <v>5.5</v>
      </c>
      <c r="J101" s="204">
        <f>IF('Datos de Indicador'!AK104="No dato","x",ROUND(IF('Datos de Indicador'!AK104&gt;J$302,0,IF('Datos de Indicador'!AK104&lt;$J$301,10,(J$302-'Datos de Indicador'!AK104)/(J$302-J$301)*10)),1))</f>
        <v>7.3</v>
      </c>
      <c r="K101" s="204">
        <f>IF('Datos de Indicador'!AL104="No dato","x",ROUND(IF('Datos de Indicador'!AL104&gt;K$302,0,IF('Datos de Indicador'!AL104&lt;$K$301,10,(K$302-'Datos de Indicador'!AL104)/(K$302-K$301)*10)),1))</f>
        <v>9.1999999999999993</v>
      </c>
      <c r="L101" s="204">
        <f>IF('Datos de Indicador'!AM104="No dato","x",ROUND(IF('Datos de Indicador'!AM104&gt;L$302,0,IF('Datos de Indicador'!AM104&lt;$L$301,10,(L$302-'Datos de Indicador'!AM104)/(L$302-L$301)*10)),1))</f>
        <v>5.6</v>
      </c>
      <c r="M101" s="206">
        <f t="shared" si="10"/>
        <v>7.4</v>
      </c>
      <c r="N101" s="203">
        <f>IF('Datos de Indicador'!AN104="No dato","x",ROUND(IF('Datos de Indicador'!AN104&gt;N$302,0,IF('Datos de Indicador'!AN104&lt;$N$301,10,(N$302-'Datos de Indicador'!AN104)/(N$302-N$301)*10)),1))</f>
        <v>4.9000000000000004</v>
      </c>
      <c r="O101" s="204">
        <f>IF('Datos de Indicador'!AO104="No dato","x",ROUND(IF('Datos de Indicador'!AO104&gt;O$302,0,IF('Datos de Indicador'!AO104&lt;$O$301,10,(O$302-'Datos de Indicador'!AO104)/(O$302-O$301)*10)),1))</f>
        <v>10</v>
      </c>
      <c r="P101" s="204">
        <f>IF('Datos de Indicador'!AP104="No dato","x",ROUND(IF('Datos de Indicador'!AP104&gt;P$302,0,IF('Datos de Indicador'!AP104&lt;$P$301,10,(P$302-'Datos de Indicador'!AP104)/(P$302-P$301)*10)),1))</f>
        <v>10</v>
      </c>
      <c r="Q101" s="210">
        <f>IF('Datos de Indicador'!AQ104="No dato","x",ROUND(IF('Datos de Indicador'!AQ104&gt;Q$302,0,IF('Datos de Indicador'!AQ104&lt;$O$301,10,(Q$302-'Datos de Indicador'!AQ104)/(Q$302-Q$301)*10)),1))</f>
        <v>11.9</v>
      </c>
      <c r="R101" s="297">
        <f t="shared" si="13"/>
        <v>9.1999999999999993</v>
      </c>
      <c r="S101" s="208">
        <f>IF('Datos de Indicador'!AR104="No data","x",ROUND(IF('Datos de Indicador'!AR104&gt;S$302,0,IF('Datos de Indicador'!AR104&lt;S$301,10,(S$302-'Datos de Indicador'!AR104)/(S$302-S$301)*10)),1))</f>
        <v>0.7</v>
      </c>
      <c r="T101" s="208">
        <f>IF('Datos de Indicador'!AS104="No data","x",ROUND(IF('Datos de Indicador'!AS104&gt;T$302,0,IF('Datos de Indicador'!AS104&lt;T$301,10,(T$302-'Datos de Indicador'!AS104)/(T$302-T$301)*10)),1))</f>
        <v>0</v>
      </c>
      <c r="U101" s="208">
        <f>IF('Datos de Indicador'!AT104="No data","x",ROUND(IF('Datos de Indicador'!AT104&gt;U$302,0,IF('Datos de Indicador'!AT104&lt;U$301,10,(U$302-'Datos de Indicador'!AT104)/(U$302-U$301)*10)),1))</f>
        <v>3.8</v>
      </c>
      <c r="V101" s="208">
        <f>IF('Datos de Indicador'!AU104="No data","x",ROUND(IF('Datos de Indicador'!AU104&gt;V$302,0,IF('Datos de Indicador'!AU104&lt;V$301,10,(V$302-'Datos de Indicador'!AU104)/(V$302-V$301)*10)),1))</f>
        <v>7</v>
      </c>
      <c r="W101" s="209">
        <f t="shared" si="14"/>
        <v>3.7</v>
      </c>
      <c r="X101" s="210">
        <f>IF('Datos de Indicador'!AV104="No dato","x",ROUND(IF('Datos de Indicador'!AV104&gt;X$302,0,IF('Datos de Indicador'!AV104&lt;$X$301,10,(X$302-'Datos de Indicador'!AV104)/(X$302-X$301)*10)),1))</f>
        <v>4.7</v>
      </c>
      <c r="Y101" s="206">
        <f t="shared" si="11"/>
        <v>4.2</v>
      </c>
      <c r="Z101" s="206">
        <f>'Datos de Indicador'!AW104</f>
        <v>10</v>
      </c>
      <c r="AA101" s="211">
        <f t="shared" si="15"/>
        <v>7.7</v>
      </c>
      <c r="AB101" s="15"/>
      <c r="AC101" s="222"/>
      <c r="AE101" s="222"/>
    </row>
    <row r="102" spans="1:31">
      <c r="A102" s="48" t="s">
        <v>170</v>
      </c>
      <c r="B102" s="46" t="s">
        <v>23</v>
      </c>
      <c r="C102" s="160">
        <v>710</v>
      </c>
      <c r="D102" s="203">
        <f>IF('Datos de Indicador'!AH105="No dato","x",ROUND(IF('Datos de Indicador'!AH105&gt;D$302,10,IF('Datos de Indicador'!AH105&lt;$D$301,0,10-(D$302-'Datos de Indicador'!AH105)/(D$302-D$301)*10)),1))</f>
        <v>10</v>
      </c>
      <c r="E102" s="204">
        <f>IF('Datos de Indicador'!AI105="No dato","x",ROUND(IF('Datos de Indicador'!AI105&gt;E$302,0,IF('Datos de Indicador'!AI105&lt;$E$301,10,(E$302-'Datos de Indicador'!AI105)/(E$302-E$301)*10)),1))</f>
        <v>0</v>
      </c>
      <c r="F102" s="205">
        <f t="shared" si="12"/>
        <v>6.7</v>
      </c>
      <c r="G102" s="204">
        <f>IF('Datos de Indicador'!AJ105="No dato","x",ROUND(IF('Datos de Indicador'!AJ105&gt;G$302,0,IF('Datos de Indicador'!AJ105&lt;$G$301,10,(G$302-'Datos de Indicador'!AJ105)/(G$302-G$301)*10)),1))</f>
        <v>5.7</v>
      </c>
      <c r="H102" s="206">
        <f t="shared" si="8"/>
        <v>5.7</v>
      </c>
      <c r="I102" s="207">
        <f t="shared" si="9"/>
        <v>6.2</v>
      </c>
      <c r="J102" s="204">
        <f>IF('Datos de Indicador'!AK105="No dato","x",ROUND(IF('Datos de Indicador'!AK105&gt;J$302,0,IF('Datos de Indicador'!AK105&lt;$J$301,10,(J$302-'Datos de Indicador'!AK105)/(J$302-J$301)*10)),1))</f>
        <v>6.5</v>
      </c>
      <c r="K102" s="204">
        <f>IF('Datos de Indicador'!AL105="No dato","x",ROUND(IF('Datos de Indicador'!AL105&gt;K$302,0,IF('Datos de Indicador'!AL105&lt;$K$301,10,(K$302-'Datos de Indicador'!AL105)/(K$302-K$301)*10)),1))</f>
        <v>9.6999999999999993</v>
      </c>
      <c r="L102" s="204">
        <f>IF('Datos de Indicador'!AM105="No dato","x",ROUND(IF('Datos de Indicador'!AM105&gt;L$302,0,IF('Datos de Indicador'!AM105&lt;$L$301,10,(L$302-'Datos de Indicador'!AM105)/(L$302-L$301)*10)),1))</f>
        <v>3</v>
      </c>
      <c r="M102" s="206">
        <f t="shared" si="10"/>
        <v>6.4</v>
      </c>
      <c r="N102" s="203">
        <f>IF('Datos de Indicador'!AN105="No dato","x",ROUND(IF('Datos de Indicador'!AN105&gt;N$302,0,IF('Datos de Indicador'!AN105&lt;$N$301,10,(N$302-'Datos de Indicador'!AN105)/(N$302-N$301)*10)),1))</f>
        <v>4.9000000000000004</v>
      </c>
      <c r="O102" s="204">
        <f>IF('Datos de Indicador'!AO105="No dato","x",ROUND(IF('Datos de Indicador'!AO105&gt;O$302,0,IF('Datos de Indicador'!AO105&lt;$O$301,10,(O$302-'Datos de Indicador'!AO105)/(O$302-O$301)*10)),1))</f>
        <v>10</v>
      </c>
      <c r="P102" s="204">
        <f>IF('Datos de Indicador'!AP105="No dato","x",ROUND(IF('Datos de Indicador'!AP105&gt;P$302,0,IF('Datos de Indicador'!AP105&lt;$P$301,10,(P$302-'Datos de Indicador'!AP105)/(P$302-P$301)*10)),1))</f>
        <v>10</v>
      </c>
      <c r="Q102" s="210">
        <f>IF('Datos de Indicador'!AQ105="No dato","x",ROUND(IF('Datos de Indicador'!AQ105&gt;Q$302,0,IF('Datos de Indicador'!AQ105&lt;$O$301,10,(Q$302-'Datos de Indicador'!AQ105)/(Q$302-Q$301)*10)),1))</f>
        <v>10</v>
      </c>
      <c r="R102" s="297">
        <f t="shared" si="13"/>
        <v>8.6999999999999993</v>
      </c>
      <c r="S102" s="208">
        <f>IF('Datos de Indicador'!AR105="No data","x",ROUND(IF('Datos de Indicador'!AR105&gt;S$302,0,IF('Datos de Indicador'!AR105&lt;S$301,10,(S$302-'Datos de Indicador'!AR105)/(S$302-S$301)*10)),1))</f>
        <v>3.3</v>
      </c>
      <c r="T102" s="208">
        <f>IF('Datos de Indicador'!AS105="No data","x",ROUND(IF('Datos de Indicador'!AS105&gt;T$302,0,IF('Datos de Indicador'!AS105&lt;T$301,10,(T$302-'Datos de Indicador'!AS105)/(T$302-T$301)*10)),1))</f>
        <v>3.3</v>
      </c>
      <c r="U102" s="208">
        <f>IF('Datos de Indicador'!AT105="No data","x",ROUND(IF('Datos de Indicador'!AT105&gt;U$302,0,IF('Datos de Indicador'!AT105&lt;U$301,10,(U$302-'Datos de Indicador'!AT105)/(U$302-U$301)*10)),1))</f>
        <v>6</v>
      </c>
      <c r="V102" s="208">
        <f>IF('Datos de Indicador'!AU105="No data","x",ROUND(IF('Datos de Indicador'!AU105&gt;V$302,0,IF('Datos de Indicador'!AU105&lt;V$301,10,(V$302-'Datos de Indicador'!AU105)/(V$302-V$301)*10)),1))</f>
        <v>9.8000000000000007</v>
      </c>
      <c r="W102" s="209">
        <f t="shared" si="14"/>
        <v>6.4</v>
      </c>
      <c r="X102" s="210">
        <f>IF('Datos de Indicador'!AV105="No dato","x",ROUND(IF('Datos de Indicador'!AV105&gt;X$302,0,IF('Datos de Indicador'!AV105&lt;$X$301,10,(X$302-'Datos de Indicador'!AV105)/(X$302-X$301)*10)),1))</f>
        <v>4.0999999999999996</v>
      </c>
      <c r="Y102" s="206">
        <f t="shared" si="11"/>
        <v>5.3</v>
      </c>
      <c r="Z102" s="206">
        <f>'Datos de Indicador'!AW105</f>
        <v>10</v>
      </c>
      <c r="AA102" s="211">
        <f t="shared" si="15"/>
        <v>7.6</v>
      </c>
      <c r="AB102" s="15"/>
      <c r="AC102" s="222"/>
      <c r="AE102" s="222"/>
    </row>
    <row r="103" spans="1:31">
      <c r="A103" s="48" t="s">
        <v>170</v>
      </c>
      <c r="B103" s="46" t="s">
        <v>197</v>
      </c>
      <c r="C103" s="160">
        <v>711</v>
      </c>
      <c r="D103" s="203">
        <f>IF('Datos de Indicador'!AH106="No dato","x",ROUND(IF('Datos de Indicador'!AH106&gt;D$302,10,IF('Datos de Indicador'!AH106&lt;$D$301,0,10-(D$302-'Datos de Indicador'!AH106)/(D$302-D$301)*10)),1))</f>
        <v>10</v>
      </c>
      <c r="E103" s="204">
        <f>IF('Datos de Indicador'!AI106="No dato","x",ROUND(IF('Datos de Indicador'!AI106&gt;E$302,0,IF('Datos de Indicador'!AI106&lt;$E$301,10,(E$302-'Datos de Indicador'!AI106)/(E$302-E$301)*10)),1))</f>
        <v>0</v>
      </c>
      <c r="F103" s="205">
        <f t="shared" si="12"/>
        <v>6.7</v>
      </c>
      <c r="G103" s="204">
        <f>IF('Datos de Indicador'!AJ106="No dato","x",ROUND(IF('Datos de Indicador'!AJ106&gt;G$302,0,IF('Datos de Indicador'!AJ106&lt;$G$301,10,(G$302-'Datos de Indicador'!AJ106)/(G$302-G$301)*10)),1))</f>
        <v>7.6</v>
      </c>
      <c r="H103" s="206">
        <f t="shared" si="8"/>
        <v>7.6</v>
      </c>
      <c r="I103" s="207">
        <f t="shared" si="9"/>
        <v>7.2</v>
      </c>
      <c r="J103" s="204">
        <f>IF('Datos de Indicador'!AK106="No dato","x",ROUND(IF('Datos de Indicador'!AK106&gt;J$302,0,IF('Datos de Indicador'!AK106&lt;$J$301,10,(J$302-'Datos de Indicador'!AK106)/(J$302-J$301)*10)),1))</f>
        <v>10</v>
      </c>
      <c r="K103" s="204">
        <f>IF('Datos de Indicador'!AL106="No dato","x",ROUND(IF('Datos de Indicador'!AL106&gt;K$302,0,IF('Datos de Indicador'!AL106&lt;$K$301,10,(K$302-'Datos de Indicador'!AL106)/(K$302-K$301)*10)),1))</f>
        <v>9.5</v>
      </c>
      <c r="L103" s="204">
        <f>IF('Datos de Indicador'!AM106="No dato","x",ROUND(IF('Datos de Indicador'!AM106&gt;L$302,0,IF('Datos de Indicador'!AM106&lt;$L$301,10,(L$302-'Datos de Indicador'!AM106)/(L$302-L$301)*10)),1))</f>
        <v>6.8</v>
      </c>
      <c r="M103" s="206">
        <f t="shared" si="10"/>
        <v>8.8000000000000007</v>
      </c>
      <c r="N103" s="203">
        <f>IF('Datos de Indicador'!AN106="No dato","x",ROUND(IF('Datos de Indicador'!AN106&gt;N$302,0,IF('Datos de Indicador'!AN106&lt;$N$301,10,(N$302-'Datos de Indicador'!AN106)/(N$302-N$301)*10)),1))</f>
        <v>7.7</v>
      </c>
      <c r="O103" s="204">
        <f>IF('Datos de Indicador'!AO106="No dato","x",ROUND(IF('Datos de Indicador'!AO106&gt;O$302,0,IF('Datos de Indicador'!AO106&lt;$O$301,10,(O$302-'Datos de Indicador'!AO106)/(O$302-O$301)*10)),1))</f>
        <v>9.5</v>
      </c>
      <c r="P103" s="204">
        <f>IF('Datos de Indicador'!AP106="No dato","x",ROUND(IF('Datos de Indicador'!AP106&gt;P$302,0,IF('Datos de Indicador'!AP106&lt;$P$301,10,(P$302-'Datos de Indicador'!AP106)/(P$302-P$301)*10)),1))</f>
        <v>7.2</v>
      </c>
      <c r="Q103" s="210">
        <f>IF('Datos de Indicador'!AQ106="No dato","x",ROUND(IF('Datos de Indicador'!AQ106&gt;Q$302,0,IF('Datos de Indicador'!AQ106&lt;$O$301,10,(Q$302-'Datos de Indicador'!AQ106)/(Q$302-Q$301)*10)),1))</f>
        <v>8.6999999999999993</v>
      </c>
      <c r="R103" s="297">
        <f t="shared" si="13"/>
        <v>8.3000000000000007</v>
      </c>
      <c r="S103" s="208">
        <f>IF('Datos de Indicador'!AR106="No data","x",ROUND(IF('Datos de Indicador'!AR106&gt;S$302,0,IF('Datos de Indicador'!AR106&lt;S$301,10,(S$302-'Datos de Indicador'!AR106)/(S$302-S$301)*10)),1))</f>
        <v>3</v>
      </c>
      <c r="T103" s="208">
        <f>IF('Datos de Indicador'!AS106="No data","x",ROUND(IF('Datos de Indicador'!AS106&gt;T$302,0,IF('Datos de Indicador'!AS106&lt;T$301,10,(T$302-'Datos de Indicador'!AS106)/(T$302-T$301)*10)),1))</f>
        <v>0</v>
      </c>
      <c r="U103" s="208">
        <f>IF('Datos de Indicador'!AT106="No data","x",ROUND(IF('Datos de Indicador'!AT106&gt;U$302,0,IF('Datos de Indicador'!AT106&lt;U$301,10,(U$302-'Datos de Indicador'!AT106)/(U$302-U$301)*10)),1))</f>
        <v>5.0999999999999996</v>
      </c>
      <c r="V103" s="208">
        <f>IF('Datos de Indicador'!AU106="No data","x",ROUND(IF('Datos de Indicador'!AU106&gt;V$302,0,IF('Datos de Indicador'!AU106&lt;V$301,10,(V$302-'Datos de Indicador'!AU106)/(V$302-V$301)*10)),1))</f>
        <v>10</v>
      </c>
      <c r="W103" s="209">
        <f t="shared" si="14"/>
        <v>5.5</v>
      </c>
      <c r="X103" s="210">
        <f>IF('Datos de Indicador'!AV106="No dato","x",ROUND(IF('Datos de Indicador'!AV106&gt;X$302,0,IF('Datos de Indicador'!AV106&lt;$X$301,10,(X$302-'Datos de Indicador'!AV106)/(X$302-X$301)*10)),1))</f>
        <v>5.5</v>
      </c>
      <c r="Y103" s="206">
        <f t="shared" si="11"/>
        <v>5.5</v>
      </c>
      <c r="Z103" s="206">
        <f>'Datos de Indicador'!AW106</f>
        <v>10</v>
      </c>
      <c r="AA103" s="211">
        <f t="shared" si="15"/>
        <v>8.1999999999999993</v>
      </c>
      <c r="AB103" s="15"/>
      <c r="AC103" s="222"/>
      <c r="AE103" s="222"/>
    </row>
    <row r="104" spans="1:31">
      <c r="A104" s="48" t="s">
        <v>170</v>
      </c>
      <c r="B104" s="46" t="s">
        <v>209</v>
      </c>
      <c r="C104" s="160">
        <v>712</v>
      </c>
      <c r="D104" s="203">
        <f>IF('Datos de Indicador'!AH107="No dato","x",ROUND(IF('Datos de Indicador'!AH107&gt;D$302,10,IF('Datos de Indicador'!AH107&lt;$D$301,0,10-(D$302-'Datos de Indicador'!AH107)/(D$302-D$301)*10)),1))</f>
        <v>10</v>
      </c>
      <c r="E104" s="204">
        <f>IF('Datos de Indicador'!AI107="No dato","x",ROUND(IF('Datos de Indicador'!AI107&gt;E$302,0,IF('Datos de Indicador'!AI107&lt;$E$301,10,(E$302-'Datos de Indicador'!AI107)/(E$302-E$301)*10)),1))</f>
        <v>0</v>
      </c>
      <c r="F104" s="205">
        <f t="shared" si="12"/>
        <v>6.7</v>
      </c>
      <c r="G104" s="204">
        <f>IF('Datos de Indicador'!AJ107="No dato","x",ROUND(IF('Datos de Indicador'!AJ107&gt;G$302,0,IF('Datos de Indicador'!AJ107&lt;$G$301,10,(G$302-'Datos de Indicador'!AJ107)/(G$302-G$301)*10)),1))</f>
        <v>8.4</v>
      </c>
      <c r="H104" s="206">
        <f t="shared" si="8"/>
        <v>8.4</v>
      </c>
      <c r="I104" s="207">
        <f t="shared" si="9"/>
        <v>7.7</v>
      </c>
      <c r="J104" s="204">
        <f>IF('Datos de Indicador'!AK107="No dato","x",ROUND(IF('Datos de Indicador'!AK107&gt;J$302,0,IF('Datos de Indicador'!AK107&lt;$J$301,10,(J$302-'Datos de Indicador'!AK107)/(J$302-J$301)*10)),1))</f>
        <v>10</v>
      </c>
      <c r="K104" s="204">
        <f>IF('Datos de Indicador'!AL107="No dato","x",ROUND(IF('Datos de Indicador'!AL107&gt;K$302,0,IF('Datos de Indicador'!AL107&lt;$K$301,10,(K$302-'Datos de Indicador'!AL107)/(K$302-K$301)*10)),1))</f>
        <v>9.6</v>
      </c>
      <c r="L104" s="204">
        <f>IF('Datos de Indicador'!AM107="No dato","x",ROUND(IF('Datos de Indicador'!AM107&gt;L$302,0,IF('Datos de Indicador'!AM107&lt;$L$301,10,(L$302-'Datos de Indicador'!AM107)/(L$302-L$301)*10)),1))</f>
        <v>8.3000000000000007</v>
      </c>
      <c r="M104" s="206">
        <f t="shared" si="10"/>
        <v>9.3000000000000007</v>
      </c>
      <c r="N104" s="203">
        <f>IF('Datos de Indicador'!AN107="No dato","x",ROUND(IF('Datos de Indicador'!AN107&gt;N$302,0,IF('Datos de Indicador'!AN107&lt;$N$301,10,(N$302-'Datos de Indicador'!AN107)/(N$302-N$301)*10)),1))</f>
        <v>5.4</v>
      </c>
      <c r="O104" s="204">
        <f>IF('Datos de Indicador'!AO107="No dato","x",ROUND(IF('Datos de Indicador'!AO107&gt;O$302,0,IF('Datos de Indicador'!AO107&lt;$O$301,10,(O$302-'Datos de Indicador'!AO107)/(O$302-O$301)*10)),1))</f>
        <v>5.4</v>
      </c>
      <c r="P104" s="204">
        <f>IF('Datos de Indicador'!AP107="No dato","x",ROUND(IF('Datos de Indicador'!AP107&gt;P$302,0,IF('Datos de Indicador'!AP107&lt;$P$301,10,(P$302-'Datos de Indicador'!AP107)/(P$302-P$301)*10)),1))</f>
        <v>10</v>
      </c>
      <c r="Q104" s="210">
        <f>IF('Datos de Indicador'!AQ107="No dato","x",ROUND(IF('Datos de Indicador'!AQ107&gt;Q$302,0,IF('Datos de Indicador'!AQ107&lt;$O$301,10,(Q$302-'Datos de Indicador'!AQ107)/(Q$302-Q$301)*10)),1))</f>
        <v>7.4</v>
      </c>
      <c r="R104" s="297">
        <f t="shared" si="13"/>
        <v>7.1</v>
      </c>
      <c r="S104" s="208">
        <f>IF('Datos de Indicador'!AR107="No data","x",ROUND(IF('Datos de Indicador'!AR107&gt;S$302,0,IF('Datos de Indicador'!AR107&lt;S$301,10,(S$302-'Datos de Indicador'!AR107)/(S$302-S$301)*10)),1))</f>
        <v>2.7</v>
      </c>
      <c r="T104" s="208">
        <f>IF('Datos de Indicador'!AS107="No data","x",ROUND(IF('Datos de Indicador'!AS107&gt;T$302,0,IF('Datos de Indicador'!AS107&lt;T$301,10,(T$302-'Datos de Indicador'!AS107)/(T$302-T$301)*10)),1))</f>
        <v>0</v>
      </c>
      <c r="U104" s="208">
        <f>IF('Datos de Indicador'!AT107="No data","x",ROUND(IF('Datos de Indicador'!AT107&gt;U$302,0,IF('Datos de Indicador'!AT107&lt;U$301,10,(U$302-'Datos de Indicador'!AT107)/(U$302-U$301)*10)),1))</f>
        <v>8.6</v>
      </c>
      <c r="V104" s="208">
        <f>IF('Datos de Indicador'!AU107="No data","x",ROUND(IF('Datos de Indicador'!AU107&gt;V$302,0,IF('Datos de Indicador'!AU107&lt;V$301,10,(V$302-'Datos de Indicador'!AU107)/(V$302-V$301)*10)),1))</f>
        <v>9.8000000000000007</v>
      </c>
      <c r="W104" s="209">
        <f t="shared" si="14"/>
        <v>6.6</v>
      </c>
      <c r="X104" s="210">
        <f>IF('Datos de Indicador'!AV107="No dato","x",ROUND(IF('Datos de Indicador'!AV107&gt;X$302,0,IF('Datos de Indicador'!AV107&lt;$X$301,10,(X$302-'Datos de Indicador'!AV107)/(X$302-X$301)*10)),1))</f>
        <v>8.6</v>
      </c>
      <c r="Y104" s="206">
        <f t="shared" si="11"/>
        <v>7.6</v>
      </c>
      <c r="Z104" s="206">
        <f>'Datos de Indicador'!AW107</f>
        <v>10</v>
      </c>
      <c r="AA104" s="211">
        <f t="shared" si="15"/>
        <v>8.5</v>
      </c>
      <c r="AB104" s="15"/>
      <c r="AC104" s="222"/>
      <c r="AE104" s="222"/>
    </row>
    <row r="105" spans="1:31">
      <c r="A105" s="48" t="s">
        <v>170</v>
      </c>
      <c r="B105" s="46" t="s">
        <v>210</v>
      </c>
      <c r="C105" s="160">
        <v>713</v>
      </c>
      <c r="D105" s="203">
        <f>IF('Datos de Indicador'!AH108="No dato","x",ROUND(IF('Datos de Indicador'!AH108&gt;D$302,10,IF('Datos de Indicador'!AH108&lt;$D$301,0,10-(D$302-'Datos de Indicador'!AH108)/(D$302-D$301)*10)),1))</f>
        <v>10</v>
      </c>
      <c r="E105" s="204">
        <f>IF('Datos de Indicador'!AI108="No dato","x",ROUND(IF('Datos de Indicador'!AI108&gt;E$302,0,IF('Datos de Indicador'!AI108&lt;$E$301,10,(E$302-'Datos de Indicador'!AI108)/(E$302-E$301)*10)),1))</f>
        <v>0</v>
      </c>
      <c r="F105" s="205">
        <f t="shared" si="12"/>
        <v>6.7</v>
      </c>
      <c r="G105" s="204">
        <f>IF('Datos de Indicador'!AJ108="No dato","x",ROUND(IF('Datos de Indicador'!AJ108&gt;G$302,0,IF('Datos de Indicador'!AJ108&lt;$G$301,10,(G$302-'Datos de Indicador'!AJ108)/(G$302-G$301)*10)),1))</f>
        <v>5.6</v>
      </c>
      <c r="H105" s="206">
        <f t="shared" si="8"/>
        <v>5.6</v>
      </c>
      <c r="I105" s="207">
        <f t="shared" si="9"/>
        <v>6.2</v>
      </c>
      <c r="J105" s="204">
        <f>IF('Datos de Indicador'!AK108="No dato","x",ROUND(IF('Datos de Indicador'!AK108&gt;J$302,0,IF('Datos de Indicador'!AK108&lt;$J$301,10,(J$302-'Datos de Indicador'!AK108)/(J$302-J$301)*10)),1))</f>
        <v>4.5999999999999996</v>
      </c>
      <c r="K105" s="204">
        <f>IF('Datos de Indicador'!AL108="No dato","x",ROUND(IF('Datos de Indicador'!AL108&gt;K$302,0,IF('Datos de Indicador'!AL108&lt;$K$301,10,(K$302-'Datos de Indicador'!AL108)/(K$302-K$301)*10)),1))</f>
        <v>9.6</v>
      </c>
      <c r="L105" s="204">
        <f>IF('Datos de Indicador'!AM108="No dato","x",ROUND(IF('Datos de Indicador'!AM108&gt;L$302,0,IF('Datos de Indicador'!AM108&lt;$L$301,10,(L$302-'Datos de Indicador'!AM108)/(L$302-L$301)*10)),1))</f>
        <v>3.2</v>
      </c>
      <c r="M105" s="206">
        <f t="shared" si="10"/>
        <v>5.8</v>
      </c>
      <c r="N105" s="203">
        <f>IF('Datos de Indicador'!AN108="No dato","x",ROUND(IF('Datos de Indicador'!AN108&gt;N$302,0,IF('Datos de Indicador'!AN108&lt;$N$301,10,(N$302-'Datos de Indicador'!AN108)/(N$302-N$301)*10)),1))</f>
        <v>5.9</v>
      </c>
      <c r="O105" s="204">
        <f>IF('Datos de Indicador'!AO108="No dato","x",ROUND(IF('Datos de Indicador'!AO108&gt;O$302,0,IF('Datos de Indicador'!AO108&lt;$O$301,10,(O$302-'Datos de Indicador'!AO108)/(O$302-O$301)*10)),1))</f>
        <v>4.5999999999999996</v>
      </c>
      <c r="P105" s="204">
        <f>IF('Datos de Indicador'!AP108="No dato","x",ROUND(IF('Datos de Indicador'!AP108&gt;P$302,0,IF('Datos de Indicador'!AP108&lt;$P$301,10,(P$302-'Datos de Indicador'!AP108)/(P$302-P$301)*10)),1))</f>
        <v>10</v>
      </c>
      <c r="Q105" s="210">
        <f>IF('Datos de Indicador'!AQ108="No dato","x",ROUND(IF('Datos de Indicador'!AQ108&gt;Q$302,0,IF('Datos de Indicador'!AQ108&lt;$O$301,10,(Q$302-'Datos de Indicador'!AQ108)/(Q$302-Q$301)*10)),1))</f>
        <v>7.9</v>
      </c>
      <c r="R105" s="297">
        <f t="shared" si="13"/>
        <v>7.1</v>
      </c>
      <c r="S105" s="208">
        <f>IF('Datos de Indicador'!AR108="No data","x",ROUND(IF('Datos de Indicador'!AR108&gt;S$302,0,IF('Datos de Indicador'!AR108&lt;S$301,10,(S$302-'Datos de Indicador'!AR108)/(S$302-S$301)*10)),1))</f>
        <v>10</v>
      </c>
      <c r="T105" s="208">
        <f>IF('Datos de Indicador'!AS108="No data","x",ROUND(IF('Datos de Indicador'!AS108&gt;T$302,0,IF('Datos de Indicador'!AS108&lt;T$301,10,(T$302-'Datos de Indicador'!AS108)/(T$302-T$301)*10)),1))</f>
        <v>10</v>
      </c>
      <c r="U105" s="208">
        <f>IF('Datos de Indicador'!AT108="No data","x",ROUND(IF('Datos de Indicador'!AT108&gt;U$302,0,IF('Datos de Indicador'!AT108&lt;U$301,10,(U$302-'Datos de Indicador'!AT108)/(U$302-U$301)*10)),1))</f>
        <v>4.8</v>
      </c>
      <c r="V105" s="208">
        <f>IF('Datos de Indicador'!AU108="No data","x",ROUND(IF('Datos de Indicador'!AU108&gt;V$302,0,IF('Datos de Indicador'!AU108&lt;V$301,10,(V$302-'Datos de Indicador'!AU108)/(V$302-V$301)*10)),1))</f>
        <v>9</v>
      </c>
      <c r="W105" s="209">
        <f t="shared" si="14"/>
        <v>7.9</v>
      </c>
      <c r="X105" s="210">
        <f>IF('Datos de Indicador'!AV108="No dato","x",ROUND(IF('Datos de Indicador'!AV108&gt;X$302,0,IF('Datos de Indicador'!AV108&lt;$X$301,10,(X$302-'Datos de Indicador'!AV108)/(X$302-X$301)*10)),1))</f>
        <v>2.8</v>
      </c>
      <c r="Y105" s="206">
        <f t="shared" si="11"/>
        <v>5.4</v>
      </c>
      <c r="Z105" s="206">
        <f>'Datos de Indicador'!AW108</f>
        <v>10</v>
      </c>
      <c r="AA105" s="211">
        <f t="shared" si="15"/>
        <v>7.1</v>
      </c>
      <c r="AB105" s="15"/>
      <c r="AC105" s="222"/>
      <c r="AE105" s="222"/>
    </row>
    <row r="106" spans="1:31">
      <c r="A106" s="48" t="s">
        <v>170</v>
      </c>
      <c r="B106" s="46" t="s">
        <v>211</v>
      </c>
      <c r="C106" s="160">
        <v>714</v>
      </c>
      <c r="D106" s="203">
        <f>IF('Datos de Indicador'!AH109="No dato","x",ROUND(IF('Datos de Indicador'!AH109&gt;D$302,10,IF('Datos de Indicador'!AH109&lt;$D$301,0,10-(D$302-'Datos de Indicador'!AH109)/(D$302-D$301)*10)),1))</f>
        <v>5</v>
      </c>
      <c r="E106" s="204">
        <f>IF('Datos de Indicador'!AI109="No dato","x",ROUND(IF('Datos de Indicador'!AI109&gt;E$302,0,IF('Datos de Indicador'!AI109&lt;$E$301,10,(E$302-'Datos de Indicador'!AI109)/(E$302-E$301)*10)),1))</f>
        <v>0</v>
      </c>
      <c r="F106" s="205">
        <f t="shared" si="12"/>
        <v>3.3</v>
      </c>
      <c r="G106" s="204">
        <f>IF('Datos de Indicador'!AJ109="No dato","x",ROUND(IF('Datos de Indicador'!AJ109&gt;G$302,0,IF('Datos de Indicador'!AJ109&lt;$G$301,10,(G$302-'Datos de Indicador'!AJ109)/(G$302-G$301)*10)),1))</f>
        <v>7.9</v>
      </c>
      <c r="H106" s="206">
        <f t="shared" si="8"/>
        <v>7.9</v>
      </c>
      <c r="I106" s="207">
        <f t="shared" si="9"/>
        <v>6.1</v>
      </c>
      <c r="J106" s="204">
        <f>IF('Datos de Indicador'!AK109="No dato","x",ROUND(IF('Datos de Indicador'!AK109&gt;J$302,0,IF('Datos de Indicador'!AK109&lt;$J$301,10,(J$302-'Datos de Indicador'!AK109)/(J$302-J$301)*10)),1))</f>
        <v>10</v>
      </c>
      <c r="K106" s="204">
        <f>IF('Datos de Indicador'!AL109="No dato","x",ROUND(IF('Datos de Indicador'!AL109&gt;K$302,0,IF('Datos de Indicador'!AL109&lt;$K$301,10,(K$302-'Datos de Indicador'!AL109)/(K$302-K$301)*10)),1))</f>
        <v>9.8000000000000007</v>
      </c>
      <c r="L106" s="204">
        <f>IF('Datos de Indicador'!AM109="No dato","x",ROUND(IF('Datos de Indicador'!AM109&gt;L$302,0,IF('Datos de Indicador'!AM109&lt;$L$301,10,(L$302-'Datos de Indicador'!AM109)/(L$302-L$301)*10)),1))</f>
        <v>6.3</v>
      </c>
      <c r="M106" s="206">
        <f t="shared" si="10"/>
        <v>8.6999999999999993</v>
      </c>
      <c r="N106" s="203">
        <f>IF('Datos de Indicador'!AN109="No dato","x",ROUND(IF('Datos de Indicador'!AN109&gt;N$302,0,IF('Datos de Indicador'!AN109&lt;$N$301,10,(N$302-'Datos de Indicador'!AN109)/(N$302-N$301)*10)),1))</f>
        <v>5.2</v>
      </c>
      <c r="O106" s="204">
        <f>IF('Datos de Indicador'!AO109="No dato","x",ROUND(IF('Datos de Indicador'!AO109&gt;O$302,0,IF('Datos de Indicador'!AO109&lt;$O$301,10,(O$302-'Datos de Indicador'!AO109)/(O$302-O$301)*10)),1))</f>
        <v>7.6</v>
      </c>
      <c r="P106" s="204">
        <f>IF('Datos de Indicador'!AP109="No dato","x",ROUND(IF('Datos de Indicador'!AP109&gt;P$302,0,IF('Datos de Indicador'!AP109&lt;$P$301,10,(P$302-'Datos de Indicador'!AP109)/(P$302-P$301)*10)),1))</f>
        <v>10</v>
      </c>
      <c r="Q106" s="210">
        <f>IF('Datos de Indicador'!AQ109="No dato","x",ROUND(IF('Datos de Indicador'!AQ109&gt;Q$302,0,IF('Datos de Indicador'!AQ109&lt;$O$301,10,(Q$302-'Datos de Indicador'!AQ109)/(Q$302-Q$301)*10)),1))</f>
        <v>8.6999999999999993</v>
      </c>
      <c r="R106" s="297">
        <f t="shared" si="13"/>
        <v>7.9</v>
      </c>
      <c r="S106" s="208">
        <f>IF('Datos de Indicador'!AR109="No data","x",ROUND(IF('Datos de Indicador'!AR109&gt;S$302,0,IF('Datos de Indicador'!AR109&lt;S$301,10,(S$302-'Datos de Indicador'!AR109)/(S$302-S$301)*10)),1))</f>
        <v>7.6</v>
      </c>
      <c r="T106" s="208">
        <f>IF('Datos de Indicador'!AS109="No data","x",ROUND(IF('Datos de Indicador'!AS109&gt;T$302,0,IF('Datos de Indicador'!AS109&lt;T$301,10,(T$302-'Datos de Indicador'!AS109)/(T$302-T$301)*10)),1))</f>
        <v>0</v>
      </c>
      <c r="U106" s="208">
        <f>IF('Datos de Indicador'!AT109="No data","x",ROUND(IF('Datos de Indicador'!AT109&gt;U$302,0,IF('Datos de Indicador'!AT109&lt;U$301,10,(U$302-'Datos de Indicador'!AT109)/(U$302-U$301)*10)),1))</f>
        <v>7.2</v>
      </c>
      <c r="V106" s="208">
        <f>IF('Datos de Indicador'!AU109="No data","x",ROUND(IF('Datos de Indicador'!AU109&gt;V$302,0,IF('Datos de Indicador'!AU109&lt;V$301,10,(V$302-'Datos de Indicador'!AU109)/(V$302-V$301)*10)),1))</f>
        <v>10</v>
      </c>
      <c r="W106" s="209">
        <f t="shared" si="14"/>
        <v>7</v>
      </c>
      <c r="X106" s="210">
        <f>IF('Datos de Indicador'!AV109="No dato","x",ROUND(IF('Datos de Indicador'!AV109&gt;X$302,0,IF('Datos de Indicador'!AV109&lt;$X$301,10,(X$302-'Datos de Indicador'!AV109)/(X$302-X$301)*10)),1))</f>
        <v>5.7</v>
      </c>
      <c r="Y106" s="206">
        <f t="shared" si="11"/>
        <v>6.4</v>
      </c>
      <c r="Z106" s="206">
        <f>'Datos de Indicador'!AW109</f>
        <v>10</v>
      </c>
      <c r="AA106" s="211">
        <f t="shared" si="15"/>
        <v>8.3000000000000007</v>
      </c>
      <c r="AB106" s="15"/>
      <c r="AC106" s="222"/>
      <c r="AE106" s="222"/>
    </row>
    <row r="107" spans="1:31">
      <c r="A107" s="48" t="s">
        <v>170</v>
      </c>
      <c r="B107" s="46" t="s">
        <v>212</v>
      </c>
      <c r="C107" s="160">
        <v>715</v>
      </c>
      <c r="D107" s="203">
        <f>IF('Datos de Indicador'!AH110="No dato","x",ROUND(IF('Datos de Indicador'!AH110&gt;D$302,10,IF('Datos de Indicador'!AH110&lt;$D$301,0,10-(D$302-'Datos de Indicador'!AH110)/(D$302-D$301)*10)),1))</f>
        <v>5</v>
      </c>
      <c r="E107" s="204">
        <f>IF('Datos de Indicador'!AI110="No dato","x",ROUND(IF('Datos de Indicador'!AI110&gt;E$302,0,IF('Datos de Indicador'!AI110&lt;$E$301,10,(E$302-'Datos de Indicador'!AI110)/(E$302-E$301)*10)),1))</f>
        <v>0</v>
      </c>
      <c r="F107" s="205">
        <f t="shared" si="12"/>
        <v>3.3</v>
      </c>
      <c r="G107" s="204">
        <f>IF('Datos de Indicador'!AJ110="No dato","x",ROUND(IF('Datos de Indicador'!AJ110&gt;G$302,0,IF('Datos de Indicador'!AJ110&lt;$G$301,10,(G$302-'Datos de Indicador'!AJ110)/(G$302-G$301)*10)),1))</f>
        <v>5.7</v>
      </c>
      <c r="H107" s="206">
        <f t="shared" si="8"/>
        <v>5.7</v>
      </c>
      <c r="I107" s="207">
        <f t="shared" si="9"/>
        <v>4.5999999999999996</v>
      </c>
      <c r="J107" s="204">
        <f>IF('Datos de Indicador'!AK110="No dato","x",ROUND(IF('Datos de Indicador'!AK110&gt;J$302,0,IF('Datos de Indicador'!AK110&lt;$J$301,10,(J$302-'Datos de Indicador'!AK110)/(J$302-J$301)*10)),1))</f>
        <v>10</v>
      </c>
      <c r="K107" s="204">
        <f>IF('Datos de Indicador'!AL110="No dato","x",ROUND(IF('Datos de Indicador'!AL110&gt;K$302,0,IF('Datos de Indicador'!AL110&lt;$K$301,10,(K$302-'Datos de Indicador'!AL110)/(K$302-K$301)*10)),1))</f>
        <v>9.4</v>
      </c>
      <c r="L107" s="204">
        <f>IF('Datos de Indicador'!AM110="No dato","x",ROUND(IF('Datos de Indicador'!AM110&gt;L$302,0,IF('Datos de Indicador'!AM110&lt;$L$301,10,(L$302-'Datos de Indicador'!AM110)/(L$302-L$301)*10)),1))</f>
        <v>6.8</v>
      </c>
      <c r="M107" s="206">
        <f t="shared" si="10"/>
        <v>8.6999999999999993</v>
      </c>
      <c r="N107" s="203">
        <f>IF('Datos de Indicador'!AN110="No dato","x",ROUND(IF('Datos de Indicador'!AN110&gt;N$302,0,IF('Datos de Indicador'!AN110&lt;$N$301,10,(N$302-'Datos de Indicador'!AN110)/(N$302-N$301)*10)),1))</f>
        <v>7.5</v>
      </c>
      <c r="O107" s="204">
        <f>IF('Datos de Indicador'!AO110="No dato","x",ROUND(IF('Datos de Indicador'!AO110&gt;O$302,0,IF('Datos de Indicador'!AO110&lt;$O$301,10,(O$302-'Datos de Indicador'!AO110)/(O$302-O$301)*10)),1))</f>
        <v>7.1</v>
      </c>
      <c r="P107" s="204">
        <f>IF('Datos de Indicador'!AP110="No dato","x",ROUND(IF('Datos de Indicador'!AP110&gt;P$302,0,IF('Datos de Indicador'!AP110&lt;$P$301,10,(P$302-'Datos de Indicador'!AP110)/(P$302-P$301)*10)),1))</f>
        <v>10</v>
      </c>
      <c r="Q107" s="210">
        <f>IF('Datos de Indicador'!AQ110="No dato","x",ROUND(IF('Datos de Indicador'!AQ110&gt;Q$302,0,IF('Datos de Indicador'!AQ110&lt;$O$301,10,(Q$302-'Datos de Indicador'!AQ110)/(Q$302-Q$301)*10)),1))</f>
        <v>8.9</v>
      </c>
      <c r="R107" s="297">
        <f t="shared" si="13"/>
        <v>8.4</v>
      </c>
      <c r="S107" s="208">
        <f>IF('Datos de Indicador'!AR110="No data","x",ROUND(IF('Datos de Indicador'!AR110&gt;S$302,0,IF('Datos de Indicador'!AR110&lt;S$301,10,(S$302-'Datos de Indicador'!AR110)/(S$302-S$301)*10)),1))</f>
        <v>0.4</v>
      </c>
      <c r="T107" s="208">
        <f>IF('Datos de Indicador'!AS110="No data","x",ROUND(IF('Datos de Indicador'!AS110&gt;T$302,0,IF('Datos de Indicador'!AS110&lt;T$301,10,(T$302-'Datos de Indicador'!AS110)/(T$302-T$301)*10)),1))</f>
        <v>2.8</v>
      </c>
      <c r="U107" s="208">
        <f>IF('Datos de Indicador'!AT110="No data","x",ROUND(IF('Datos de Indicador'!AT110&gt;U$302,0,IF('Datos de Indicador'!AT110&lt;U$301,10,(U$302-'Datos de Indicador'!AT110)/(U$302-U$301)*10)),1))</f>
        <v>9.3000000000000007</v>
      </c>
      <c r="V107" s="208">
        <f>IF('Datos de Indicador'!AU110="No data","x",ROUND(IF('Datos de Indicador'!AU110&gt;V$302,0,IF('Datos de Indicador'!AU110&lt;V$301,10,(V$302-'Datos de Indicador'!AU110)/(V$302-V$301)*10)),1))</f>
        <v>10</v>
      </c>
      <c r="W107" s="209">
        <f t="shared" si="14"/>
        <v>7</v>
      </c>
      <c r="X107" s="210">
        <f>IF('Datos de Indicador'!AV110="No dato","x",ROUND(IF('Datos de Indicador'!AV110&gt;X$302,0,IF('Datos de Indicador'!AV110&lt;$X$301,10,(X$302-'Datos de Indicador'!AV110)/(X$302-X$301)*10)),1))</f>
        <v>6.4</v>
      </c>
      <c r="Y107" s="206">
        <f t="shared" si="11"/>
        <v>6.7</v>
      </c>
      <c r="Z107" s="206">
        <f>'Datos de Indicador'!AW110</f>
        <v>10</v>
      </c>
      <c r="AA107" s="211">
        <f t="shared" si="15"/>
        <v>8.5</v>
      </c>
      <c r="AB107" s="15"/>
      <c r="AC107" s="222"/>
      <c r="AE107" s="222"/>
    </row>
    <row r="108" spans="1:31">
      <c r="A108" s="48" t="s">
        <v>170</v>
      </c>
      <c r="B108" s="46" t="s">
        <v>213</v>
      </c>
      <c r="C108" s="160">
        <v>716</v>
      </c>
      <c r="D108" s="203">
        <f>IF('Datos de Indicador'!AH111="No dato","x",ROUND(IF('Datos de Indicador'!AH111&gt;D$302,10,IF('Datos de Indicador'!AH111&lt;$D$301,0,10-(D$302-'Datos de Indicador'!AH111)/(D$302-D$301)*10)),1))</f>
        <v>5</v>
      </c>
      <c r="E108" s="204">
        <f>IF('Datos de Indicador'!AI111="No dato","x",ROUND(IF('Datos de Indicador'!AI111&gt;E$302,0,IF('Datos de Indicador'!AI111&lt;$E$301,10,(E$302-'Datos de Indicador'!AI111)/(E$302-E$301)*10)),1))</f>
        <v>0</v>
      </c>
      <c r="F108" s="205">
        <f t="shared" si="12"/>
        <v>3.3</v>
      </c>
      <c r="G108" s="204">
        <f>IF('Datos de Indicador'!AJ111="No dato","x",ROUND(IF('Datos de Indicador'!AJ111&gt;G$302,0,IF('Datos de Indicador'!AJ111&lt;$G$301,10,(G$302-'Datos de Indicador'!AJ111)/(G$302-G$301)*10)),1))</f>
        <v>9.4</v>
      </c>
      <c r="H108" s="206">
        <f t="shared" si="8"/>
        <v>9.4</v>
      </c>
      <c r="I108" s="207">
        <f t="shared" si="9"/>
        <v>7.5</v>
      </c>
      <c r="J108" s="204">
        <f>IF('Datos de Indicador'!AK111="No dato","x",ROUND(IF('Datos de Indicador'!AK111&gt;J$302,0,IF('Datos de Indicador'!AK111&lt;$J$301,10,(J$302-'Datos de Indicador'!AK111)/(J$302-J$301)*10)),1))</f>
        <v>10</v>
      </c>
      <c r="K108" s="204">
        <f>IF('Datos de Indicador'!AL111="No dato","x",ROUND(IF('Datos de Indicador'!AL111&gt;K$302,0,IF('Datos de Indicador'!AL111&lt;$K$301,10,(K$302-'Datos de Indicador'!AL111)/(K$302-K$301)*10)),1))</f>
        <v>9.8000000000000007</v>
      </c>
      <c r="L108" s="204">
        <f>IF('Datos de Indicador'!AM111="No dato","x",ROUND(IF('Datos de Indicador'!AM111&gt;L$302,0,IF('Datos de Indicador'!AM111&lt;$L$301,10,(L$302-'Datos de Indicador'!AM111)/(L$302-L$301)*10)),1))</f>
        <v>7.7</v>
      </c>
      <c r="M108" s="206">
        <f t="shared" si="10"/>
        <v>9.1999999999999993</v>
      </c>
      <c r="N108" s="203">
        <f>IF('Datos de Indicador'!AN111="No dato","x",ROUND(IF('Datos de Indicador'!AN111&gt;N$302,0,IF('Datos de Indicador'!AN111&lt;$N$301,10,(N$302-'Datos de Indicador'!AN111)/(N$302-N$301)*10)),1))</f>
        <v>6.4</v>
      </c>
      <c r="O108" s="204">
        <f>IF('Datos de Indicador'!AO111="No dato","x",ROUND(IF('Datos de Indicador'!AO111&gt;O$302,0,IF('Datos de Indicador'!AO111&lt;$O$301,10,(O$302-'Datos de Indicador'!AO111)/(O$302-O$301)*10)),1))</f>
        <v>10</v>
      </c>
      <c r="P108" s="204">
        <f>IF('Datos de Indicador'!AP111="No dato","x",ROUND(IF('Datos de Indicador'!AP111&gt;P$302,0,IF('Datos de Indicador'!AP111&lt;$P$301,10,(P$302-'Datos de Indicador'!AP111)/(P$302-P$301)*10)),1))</f>
        <v>10</v>
      </c>
      <c r="Q108" s="210">
        <f>IF('Datos de Indicador'!AQ111="No dato","x",ROUND(IF('Datos de Indicador'!AQ111&gt;Q$302,0,IF('Datos de Indicador'!AQ111&lt;$O$301,10,(Q$302-'Datos de Indicador'!AQ111)/(Q$302-Q$301)*10)),1))</f>
        <v>10</v>
      </c>
      <c r="R108" s="297">
        <f t="shared" si="13"/>
        <v>9.1</v>
      </c>
      <c r="S108" s="208">
        <f>IF('Datos de Indicador'!AR111="No data","x",ROUND(IF('Datos de Indicador'!AR111&gt;S$302,0,IF('Datos de Indicador'!AR111&lt;S$301,10,(S$302-'Datos de Indicador'!AR111)/(S$302-S$301)*10)),1))</f>
        <v>0</v>
      </c>
      <c r="T108" s="208">
        <f>IF('Datos de Indicador'!AS111="No data","x",ROUND(IF('Datos de Indicador'!AS111&gt;T$302,0,IF('Datos de Indicador'!AS111&lt;T$301,10,(T$302-'Datos de Indicador'!AS111)/(T$302-T$301)*10)),1))</f>
        <v>0</v>
      </c>
      <c r="U108" s="208">
        <f>IF('Datos de Indicador'!AT111="No data","x",ROUND(IF('Datos de Indicador'!AT111&gt;U$302,0,IF('Datos de Indicador'!AT111&lt;U$301,10,(U$302-'Datos de Indicador'!AT111)/(U$302-U$301)*10)),1))</f>
        <v>2.2999999999999998</v>
      </c>
      <c r="V108" s="208">
        <f>IF('Datos de Indicador'!AU111="No data","x",ROUND(IF('Datos de Indicador'!AU111&gt;V$302,0,IF('Datos de Indicador'!AU111&lt;V$301,10,(V$302-'Datos de Indicador'!AU111)/(V$302-V$301)*10)),1))</f>
        <v>10</v>
      </c>
      <c r="W108" s="209">
        <f t="shared" si="14"/>
        <v>4.0999999999999996</v>
      </c>
      <c r="X108" s="210">
        <f>IF('Datos de Indicador'!AV111="No dato","x",ROUND(IF('Datos de Indicador'!AV111&gt;X$302,0,IF('Datos de Indicador'!AV111&lt;$X$301,10,(X$302-'Datos de Indicador'!AV111)/(X$302-X$301)*10)),1))</f>
        <v>7.4</v>
      </c>
      <c r="Y108" s="206">
        <f t="shared" si="11"/>
        <v>5.8</v>
      </c>
      <c r="Z108" s="206">
        <f>'Datos de Indicador'!AW111</f>
        <v>10</v>
      </c>
      <c r="AA108" s="211">
        <f t="shared" si="15"/>
        <v>8.5</v>
      </c>
      <c r="AB108" s="15"/>
      <c r="AC108" s="222"/>
      <c r="AE108" s="222"/>
    </row>
    <row r="109" spans="1:31">
      <c r="A109" s="48" t="s">
        <v>170</v>
      </c>
      <c r="B109" s="46" t="s">
        <v>214</v>
      </c>
      <c r="C109" s="160">
        <v>717</v>
      </c>
      <c r="D109" s="203">
        <f>IF('Datos de Indicador'!AH112="No dato","x",ROUND(IF('Datos de Indicador'!AH112&gt;D$302,10,IF('Datos de Indicador'!AH112&lt;$D$301,0,10-(D$302-'Datos de Indicador'!AH112)/(D$302-D$301)*10)),1))</f>
        <v>10</v>
      </c>
      <c r="E109" s="204" t="str">
        <f>IF('Datos de Indicador'!AI112="No dato","x",ROUND(IF('Datos de Indicador'!AI112&gt;E$302,0,IF('Datos de Indicador'!AI112&lt;$E$301,10,(E$302-'Datos de Indicador'!AI112)/(E$302-E$301)*10)),1))</f>
        <v>x</v>
      </c>
      <c r="F109" s="205">
        <f t="shared" si="12"/>
        <v>10</v>
      </c>
      <c r="G109" s="204">
        <f>IF('Datos de Indicador'!AJ112="No dato","x",ROUND(IF('Datos de Indicador'!AJ112&gt;G$302,0,IF('Datos de Indicador'!AJ112&lt;$G$301,10,(G$302-'Datos de Indicador'!AJ112)/(G$302-G$301)*10)),1))</f>
        <v>9.1</v>
      </c>
      <c r="H109" s="206">
        <f t="shared" si="8"/>
        <v>9.1</v>
      </c>
      <c r="I109" s="207">
        <f t="shared" si="9"/>
        <v>9.6</v>
      </c>
      <c r="J109" s="204">
        <f>IF('Datos de Indicador'!AK112="No dato","x",ROUND(IF('Datos de Indicador'!AK112&gt;J$302,0,IF('Datos de Indicador'!AK112&lt;$J$301,10,(J$302-'Datos de Indicador'!AK112)/(J$302-J$301)*10)),1))</f>
        <v>10</v>
      </c>
      <c r="K109" s="204">
        <f>IF('Datos de Indicador'!AL112="No dato","x",ROUND(IF('Datos de Indicador'!AL112&gt;K$302,0,IF('Datos de Indicador'!AL112&lt;$K$301,10,(K$302-'Datos de Indicador'!AL112)/(K$302-K$301)*10)),1))</f>
        <v>9.9</v>
      </c>
      <c r="L109" s="204">
        <f>IF('Datos de Indicador'!AM112="No dato","x",ROUND(IF('Datos de Indicador'!AM112&gt;L$302,0,IF('Datos de Indicador'!AM112&lt;$L$301,10,(L$302-'Datos de Indicador'!AM112)/(L$302-L$301)*10)),1))</f>
        <v>8.1</v>
      </c>
      <c r="M109" s="206">
        <f t="shared" si="10"/>
        <v>9.3000000000000007</v>
      </c>
      <c r="N109" s="203">
        <f>IF('Datos de Indicador'!AN112="No dato","x",ROUND(IF('Datos de Indicador'!AN112&gt;N$302,0,IF('Datos de Indicador'!AN112&lt;$N$301,10,(N$302-'Datos de Indicador'!AN112)/(N$302-N$301)*10)),1))</f>
        <v>7.1</v>
      </c>
      <c r="O109" s="204">
        <f>IF('Datos de Indicador'!AO112="No dato","x",ROUND(IF('Datos de Indicador'!AO112&gt;O$302,0,IF('Datos de Indicador'!AO112&lt;$O$301,10,(O$302-'Datos de Indicador'!AO112)/(O$302-O$301)*10)),1))</f>
        <v>8.9</v>
      </c>
      <c r="P109" s="204">
        <f>IF('Datos de Indicador'!AP112="No dato","x",ROUND(IF('Datos de Indicador'!AP112&gt;P$302,0,IF('Datos de Indicador'!AP112&lt;$P$301,10,(P$302-'Datos de Indicador'!AP112)/(P$302-P$301)*10)),1))</f>
        <v>10</v>
      </c>
      <c r="Q109" s="210">
        <f>IF('Datos de Indicador'!AQ112="No dato","x",ROUND(IF('Datos de Indicador'!AQ112&gt;Q$302,0,IF('Datos de Indicador'!AQ112&lt;$O$301,10,(Q$302-'Datos de Indicador'!AQ112)/(Q$302-Q$301)*10)),1))</f>
        <v>10</v>
      </c>
      <c r="R109" s="297">
        <f t="shared" si="13"/>
        <v>9</v>
      </c>
      <c r="S109" s="208">
        <f>IF('Datos de Indicador'!AR112="No data","x",ROUND(IF('Datos de Indicador'!AR112&gt;S$302,0,IF('Datos de Indicador'!AR112&lt;S$301,10,(S$302-'Datos de Indicador'!AR112)/(S$302-S$301)*10)),1))</f>
        <v>1.7</v>
      </c>
      <c r="T109" s="208">
        <f>IF('Datos de Indicador'!AS112="No data","x",ROUND(IF('Datos de Indicador'!AS112&gt;T$302,0,IF('Datos de Indicador'!AS112&lt;T$301,10,(T$302-'Datos de Indicador'!AS112)/(T$302-T$301)*10)),1))</f>
        <v>0</v>
      </c>
      <c r="U109" s="208">
        <f>IF('Datos de Indicador'!AT112="No data","x",ROUND(IF('Datos de Indicador'!AT112&gt;U$302,0,IF('Datos de Indicador'!AT112&lt;U$301,10,(U$302-'Datos de Indicador'!AT112)/(U$302-U$301)*10)),1))</f>
        <v>6.8</v>
      </c>
      <c r="V109" s="208">
        <f>IF('Datos de Indicador'!AU112="No data","x",ROUND(IF('Datos de Indicador'!AU112&gt;V$302,0,IF('Datos de Indicador'!AU112&lt;V$301,10,(V$302-'Datos de Indicador'!AU112)/(V$302-V$301)*10)),1))</f>
        <v>0</v>
      </c>
      <c r="W109" s="209">
        <f t="shared" si="14"/>
        <v>2.6</v>
      </c>
      <c r="X109" s="210">
        <f>IF('Datos de Indicador'!AV112="No dato","x",ROUND(IF('Datos de Indicador'!AV112&gt;X$302,0,IF('Datos de Indicador'!AV112&lt;$X$301,10,(X$302-'Datos de Indicador'!AV112)/(X$302-X$301)*10)),1))</f>
        <v>6.3</v>
      </c>
      <c r="Y109" s="206">
        <f t="shared" si="11"/>
        <v>4.5</v>
      </c>
      <c r="Z109" s="206">
        <f>'Datos de Indicador'!AW112</f>
        <v>10</v>
      </c>
      <c r="AA109" s="211">
        <f t="shared" si="15"/>
        <v>8.1999999999999993</v>
      </c>
      <c r="AB109" s="15"/>
      <c r="AC109" s="222"/>
      <c r="AE109" s="222"/>
    </row>
    <row r="110" spans="1:31">
      <c r="A110" s="48" t="s">
        <v>170</v>
      </c>
      <c r="B110" s="46" t="s">
        <v>215</v>
      </c>
      <c r="C110" s="160">
        <v>718</v>
      </c>
      <c r="D110" s="203">
        <f>IF('Datos de Indicador'!AH113="No dato","x",ROUND(IF('Datos de Indicador'!AH113&gt;D$302,10,IF('Datos de Indicador'!AH113&lt;$D$301,0,10-(D$302-'Datos de Indicador'!AH113)/(D$302-D$301)*10)),1))</f>
        <v>10</v>
      </c>
      <c r="E110" s="204">
        <f>IF('Datos de Indicador'!AI113="No dato","x",ROUND(IF('Datos de Indicador'!AI113&gt;E$302,0,IF('Datos de Indicador'!AI113&lt;$E$301,10,(E$302-'Datos de Indicador'!AI113)/(E$302-E$301)*10)),1))</f>
        <v>0</v>
      </c>
      <c r="F110" s="205">
        <f t="shared" si="12"/>
        <v>6.7</v>
      </c>
      <c r="G110" s="204">
        <f>IF('Datos de Indicador'!AJ113="No dato","x",ROUND(IF('Datos de Indicador'!AJ113&gt;G$302,0,IF('Datos de Indicador'!AJ113&lt;$G$301,10,(G$302-'Datos de Indicador'!AJ113)/(G$302-G$301)*10)),1))</f>
        <v>8.6999999999999993</v>
      </c>
      <c r="H110" s="206">
        <f t="shared" si="8"/>
        <v>8.6999999999999993</v>
      </c>
      <c r="I110" s="207">
        <f t="shared" si="9"/>
        <v>7.8</v>
      </c>
      <c r="J110" s="204">
        <f>IF('Datos de Indicador'!AK113="No dato","x",ROUND(IF('Datos de Indicador'!AK113&gt;J$302,0,IF('Datos de Indicador'!AK113&lt;$J$301,10,(J$302-'Datos de Indicador'!AK113)/(J$302-J$301)*10)),1))</f>
        <v>7.2</v>
      </c>
      <c r="K110" s="204">
        <f>IF('Datos de Indicador'!AL113="No dato","x",ROUND(IF('Datos de Indicador'!AL113&gt;K$302,0,IF('Datos de Indicador'!AL113&lt;$K$301,10,(K$302-'Datos de Indicador'!AL113)/(K$302-K$301)*10)),1))</f>
        <v>9.8000000000000007</v>
      </c>
      <c r="L110" s="204">
        <f>IF('Datos de Indicador'!AM113="No dato","x",ROUND(IF('Datos de Indicador'!AM113&gt;L$302,0,IF('Datos de Indicador'!AM113&lt;$L$301,10,(L$302-'Datos de Indicador'!AM113)/(L$302-L$301)*10)),1))</f>
        <v>4</v>
      </c>
      <c r="M110" s="206">
        <f t="shared" si="10"/>
        <v>7</v>
      </c>
      <c r="N110" s="203">
        <f>IF('Datos de Indicador'!AN113="No dato","x",ROUND(IF('Datos de Indicador'!AN113&gt;N$302,0,IF('Datos de Indicador'!AN113&lt;$N$301,10,(N$302-'Datos de Indicador'!AN113)/(N$302-N$301)*10)),1))</f>
        <v>6</v>
      </c>
      <c r="O110" s="204">
        <f>IF('Datos de Indicador'!AO113="No dato","x",ROUND(IF('Datos de Indicador'!AO113&gt;O$302,0,IF('Datos de Indicador'!AO113&lt;$O$301,10,(O$302-'Datos de Indicador'!AO113)/(O$302-O$301)*10)),1))</f>
        <v>10</v>
      </c>
      <c r="P110" s="204">
        <f>IF('Datos de Indicador'!AP113="No dato","x",ROUND(IF('Datos de Indicador'!AP113&gt;P$302,0,IF('Datos de Indicador'!AP113&lt;$P$301,10,(P$302-'Datos de Indicador'!AP113)/(P$302-P$301)*10)),1))</f>
        <v>6.5</v>
      </c>
      <c r="Q110" s="210">
        <f>IF('Datos de Indicador'!AQ113="No dato","x",ROUND(IF('Datos de Indicador'!AQ113&gt;Q$302,0,IF('Datos de Indicador'!AQ113&lt;$O$301,10,(Q$302-'Datos de Indicador'!AQ113)/(Q$302-Q$301)*10)),1))</f>
        <v>10</v>
      </c>
      <c r="R110" s="297">
        <f t="shared" si="13"/>
        <v>8.1</v>
      </c>
      <c r="S110" s="208">
        <f>IF('Datos de Indicador'!AR113="No data","x",ROUND(IF('Datos de Indicador'!AR113&gt;S$302,0,IF('Datos de Indicador'!AR113&lt;S$301,10,(S$302-'Datos de Indicador'!AR113)/(S$302-S$301)*10)),1))</f>
        <v>7.3</v>
      </c>
      <c r="T110" s="208">
        <f>IF('Datos de Indicador'!AS113="No data","x",ROUND(IF('Datos de Indicador'!AS113&gt;T$302,0,IF('Datos de Indicador'!AS113&lt;T$301,10,(T$302-'Datos de Indicador'!AS113)/(T$302-T$301)*10)),1))</f>
        <v>0</v>
      </c>
      <c r="U110" s="208">
        <f>IF('Datos de Indicador'!AT113="No data","x",ROUND(IF('Datos de Indicador'!AT113&gt;U$302,0,IF('Datos de Indicador'!AT113&lt;U$301,10,(U$302-'Datos de Indicador'!AT113)/(U$302-U$301)*10)),1))</f>
        <v>1.4</v>
      </c>
      <c r="V110" s="208">
        <f>IF('Datos de Indicador'!AU113="No data","x",ROUND(IF('Datos de Indicador'!AU113&gt;V$302,0,IF('Datos de Indicador'!AU113&lt;V$301,10,(V$302-'Datos de Indicador'!AU113)/(V$302-V$301)*10)),1))</f>
        <v>3</v>
      </c>
      <c r="W110" s="209">
        <f t="shared" si="14"/>
        <v>2.7</v>
      </c>
      <c r="X110" s="210">
        <f>IF('Datos de Indicador'!AV113="No dato","x",ROUND(IF('Datos de Indicador'!AV113&gt;X$302,0,IF('Datos de Indicador'!AV113&lt;$X$301,10,(X$302-'Datos de Indicador'!AV113)/(X$302-X$301)*10)),1))</f>
        <v>4.3</v>
      </c>
      <c r="Y110" s="206">
        <f t="shared" si="11"/>
        <v>3.5</v>
      </c>
      <c r="Z110" s="206">
        <f>'Datos de Indicador'!AW113</f>
        <v>10</v>
      </c>
      <c r="AA110" s="211">
        <f t="shared" si="15"/>
        <v>7.2</v>
      </c>
      <c r="AB110" s="15"/>
      <c r="AC110" s="222"/>
      <c r="AE110" s="222"/>
    </row>
    <row r="111" spans="1:31">
      <c r="A111" s="48" t="s">
        <v>170</v>
      </c>
      <c r="B111" s="46" t="s">
        <v>216</v>
      </c>
      <c r="C111" s="160">
        <v>719</v>
      </c>
      <c r="D111" s="203">
        <f>IF('Datos de Indicador'!AH114="No dato","x",ROUND(IF('Datos de Indicador'!AH114&gt;D$302,10,IF('Datos de Indicador'!AH114&lt;$D$301,0,10-(D$302-'Datos de Indicador'!AH114)/(D$302-D$301)*10)),1))</f>
        <v>5</v>
      </c>
      <c r="E111" s="204">
        <f>IF('Datos de Indicador'!AI114="No dato","x",ROUND(IF('Datos de Indicador'!AI114&gt;E$302,0,IF('Datos de Indicador'!AI114&lt;$E$301,10,(E$302-'Datos de Indicador'!AI114)/(E$302-E$301)*10)),1))</f>
        <v>0</v>
      </c>
      <c r="F111" s="205">
        <f t="shared" si="12"/>
        <v>3.3</v>
      </c>
      <c r="G111" s="204">
        <f>IF('Datos de Indicador'!AJ114="No dato","x",ROUND(IF('Datos de Indicador'!AJ114&gt;G$302,0,IF('Datos de Indicador'!AJ114&lt;$G$301,10,(G$302-'Datos de Indicador'!AJ114)/(G$302-G$301)*10)),1))</f>
        <v>4.9000000000000004</v>
      </c>
      <c r="H111" s="206">
        <f t="shared" si="8"/>
        <v>4.9000000000000004</v>
      </c>
      <c r="I111" s="207">
        <f t="shared" si="9"/>
        <v>4.0999999999999996</v>
      </c>
      <c r="J111" s="204">
        <f>IF('Datos de Indicador'!AK114="No dato","x",ROUND(IF('Datos de Indicador'!AK114&gt;J$302,0,IF('Datos de Indicador'!AK114&lt;$J$301,10,(J$302-'Datos de Indicador'!AK114)/(J$302-J$301)*10)),1))</f>
        <v>10</v>
      </c>
      <c r="K111" s="204">
        <f>IF('Datos de Indicador'!AL114="No dato","x",ROUND(IF('Datos de Indicador'!AL114&gt;K$302,0,IF('Datos de Indicador'!AL114&lt;$K$301,10,(K$302-'Datos de Indicador'!AL114)/(K$302-K$301)*10)),1))</f>
        <v>9.5</v>
      </c>
      <c r="L111" s="204">
        <f>IF('Datos de Indicador'!AM114="No dato","x",ROUND(IF('Datos de Indicador'!AM114&gt;L$302,0,IF('Datos de Indicador'!AM114&lt;$L$301,10,(L$302-'Datos de Indicador'!AM114)/(L$302-L$301)*10)),1))</f>
        <v>7.6</v>
      </c>
      <c r="M111" s="206">
        <f t="shared" si="10"/>
        <v>9</v>
      </c>
      <c r="N111" s="203">
        <f>IF('Datos de Indicador'!AN114="No dato","x",ROUND(IF('Datos de Indicador'!AN114&gt;N$302,0,IF('Datos de Indicador'!AN114&lt;$N$301,10,(N$302-'Datos de Indicador'!AN114)/(N$302-N$301)*10)),1))</f>
        <v>7.7</v>
      </c>
      <c r="O111" s="204">
        <f>IF('Datos de Indicador'!AO114="No dato","x",ROUND(IF('Datos de Indicador'!AO114&gt;O$302,0,IF('Datos de Indicador'!AO114&lt;$O$301,10,(O$302-'Datos de Indicador'!AO114)/(O$302-O$301)*10)),1))</f>
        <v>6.6</v>
      </c>
      <c r="P111" s="204">
        <f>IF('Datos de Indicador'!AP114="No dato","x",ROUND(IF('Datos de Indicador'!AP114&gt;P$302,0,IF('Datos de Indicador'!AP114&lt;$P$301,10,(P$302-'Datos de Indicador'!AP114)/(P$302-P$301)*10)),1))</f>
        <v>6</v>
      </c>
      <c r="Q111" s="210">
        <f>IF('Datos de Indicador'!AQ114="No dato","x",ROUND(IF('Datos de Indicador'!AQ114&gt;Q$302,0,IF('Datos de Indicador'!AQ114&lt;$O$301,10,(Q$302-'Datos de Indicador'!AQ114)/(Q$302-Q$301)*10)),1))</f>
        <v>6.4</v>
      </c>
      <c r="R111" s="297">
        <f t="shared" si="13"/>
        <v>6.7</v>
      </c>
      <c r="S111" s="208">
        <f>IF('Datos de Indicador'!AR114="No data","x",ROUND(IF('Datos de Indicador'!AR114&gt;S$302,0,IF('Datos de Indicador'!AR114&lt;S$301,10,(S$302-'Datos de Indicador'!AR114)/(S$302-S$301)*10)),1))</f>
        <v>0.6</v>
      </c>
      <c r="T111" s="208">
        <f>IF('Datos de Indicador'!AS114="No data","x",ROUND(IF('Datos de Indicador'!AS114&gt;T$302,0,IF('Datos de Indicador'!AS114&lt;T$301,10,(T$302-'Datos de Indicador'!AS114)/(T$302-T$301)*10)),1))</f>
        <v>0</v>
      </c>
      <c r="U111" s="208">
        <f>IF('Datos de Indicador'!AT114="No data","x",ROUND(IF('Datos de Indicador'!AT114&gt;U$302,0,IF('Datos de Indicador'!AT114&lt;U$301,10,(U$302-'Datos de Indicador'!AT114)/(U$302-U$301)*10)),1))</f>
        <v>8.5</v>
      </c>
      <c r="V111" s="208">
        <f>IF('Datos de Indicador'!AU114="No data","x",ROUND(IF('Datos de Indicador'!AU114&gt;V$302,0,IF('Datos de Indicador'!AU114&lt;V$301,10,(V$302-'Datos de Indicador'!AU114)/(V$302-V$301)*10)),1))</f>
        <v>10</v>
      </c>
      <c r="W111" s="209">
        <f t="shared" si="14"/>
        <v>6.3</v>
      </c>
      <c r="X111" s="210">
        <f>IF('Datos de Indicador'!AV114="No dato","x",ROUND(IF('Datos de Indicador'!AV114&gt;X$302,0,IF('Datos de Indicador'!AV114&lt;$X$301,10,(X$302-'Datos de Indicador'!AV114)/(X$302-X$301)*10)),1))</f>
        <v>5.3</v>
      </c>
      <c r="Y111" s="206">
        <f t="shared" si="11"/>
        <v>5.8</v>
      </c>
      <c r="Z111" s="206">
        <f>'Datos de Indicador'!AW114</f>
        <v>10</v>
      </c>
      <c r="AA111" s="211">
        <f t="shared" si="15"/>
        <v>7.9</v>
      </c>
      <c r="AB111" s="15"/>
      <c r="AC111" s="222"/>
      <c r="AE111" s="222"/>
    </row>
    <row r="112" spans="1:31">
      <c r="A112" s="45" t="s">
        <v>61</v>
      </c>
      <c r="B112" s="110" t="s">
        <v>60</v>
      </c>
      <c r="C112" s="161">
        <v>801</v>
      </c>
      <c r="D112" s="203">
        <f>IF('Datos de Indicador'!AH115="No dato","x",ROUND(IF('Datos de Indicador'!AH115&gt;D$302,10,IF('Datos de Indicador'!AH115&lt;$D$301,0,10-(D$302-'Datos de Indicador'!AH115)/(D$302-D$301)*10)),1))</f>
        <v>5</v>
      </c>
      <c r="E112" s="204">
        <f>IF('Datos de Indicador'!AI115="No dato","x",ROUND(IF('Datos de Indicador'!AI115&gt;E$302,0,IF('Datos de Indicador'!AI115&lt;$E$301,10,(E$302-'Datos de Indicador'!AI115)/(E$302-E$301)*10)),1))</f>
        <v>0</v>
      </c>
      <c r="F112" s="205">
        <f t="shared" si="12"/>
        <v>3.3</v>
      </c>
      <c r="G112" s="204">
        <f>IF('Datos de Indicador'!AJ115="No dato","x",ROUND(IF('Datos de Indicador'!AJ115&gt;G$302,0,IF('Datos de Indicador'!AJ115&lt;$G$301,10,(G$302-'Datos de Indicador'!AJ115)/(G$302-G$301)*10)),1))</f>
        <v>0.2</v>
      </c>
      <c r="H112" s="206">
        <f t="shared" si="8"/>
        <v>0.2</v>
      </c>
      <c r="I112" s="207">
        <f t="shared" si="9"/>
        <v>1.9</v>
      </c>
      <c r="J112" s="204">
        <f>IF('Datos de Indicador'!AK115="No dato","x",ROUND(IF('Datos de Indicador'!AK115&gt;J$302,0,IF('Datos de Indicador'!AK115&lt;$J$301,10,(J$302-'Datos de Indicador'!AK115)/(J$302-J$301)*10)),1))</f>
        <v>0.8</v>
      </c>
      <c r="K112" s="204">
        <f>IF('Datos de Indicador'!AL115="No dato","x",ROUND(IF('Datos de Indicador'!AL115&gt;K$302,0,IF('Datos de Indicador'!AL115&lt;$K$301,10,(K$302-'Datos de Indicador'!AL115)/(K$302-K$301)*10)),1))</f>
        <v>2.8</v>
      </c>
      <c r="L112" s="204">
        <f>IF('Datos de Indicador'!AM115="No dato","x",ROUND(IF('Datos de Indicador'!AM115&gt;L$302,0,IF('Datos de Indicador'!AM115&lt;$L$301,10,(L$302-'Datos de Indicador'!AM115)/(L$302-L$301)*10)),1))</f>
        <v>0.3</v>
      </c>
      <c r="M112" s="206">
        <f t="shared" si="10"/>
        <v>1.3</v>
      </c>
      <c r="N112" s="203">
        <f>IF('Datos de Indicador'!AN115="No dato","x",ROUND(IF('Datos de Indicador'!AN115&gt;N$302,0,IF('Datos de Indicador'!AN115&lt;$N$301,10,(N$302-'Datos de Indicador'!AN115)/(N$302-N$301)*10)),1))</f>
        <v>4</v>
      </c>
      <c r="O112" s="204">
        <f>IF('Datos de Indicador'!AO115="No dato","x",ROUND(IF('Datos de Indicador'!AO115&gt;O$302,0,IF('Datos de Indicador'!AO115&lt;$O$301,10,(O$302-'Datos de Indicador'!AO115)/(O$302-O$301)*10)),1))</f>
        <v>5</v>
      </c>
      <c r="P112" s="204">
        <f>IF('Datos de Indicador'!AP115="No dato","x",ROUND(IF('Datos de Indicador'!AP115&gt;P$302,0,IF('Datos de Indicador'!AP115&lt;$P$301,10,(P$302-'Datos de Indicador'!AP115)/(P$302-P$301)*10)),1))</f>
        <v>10</v>
      </c>
      <c r="Q112" s="210">
        <f>IF('Datos de Indicador'!AQ115="No dato","x",ROUND(IF('Datos de Indicador'!AQ115&gt;Q$302,0,IF('Datos de Indicador'!AQ115&lt;$O$301,10,(Q$302-'Datos de Indicador'!AQ115)/(Q$302-Q$301)*10)),1))</f>
        <v>7.1</v>
      </c>
      <c r="R112" s="297">
        <f t="shared" si="13"/>
        <v>6.5</v>
      </c>
      <c r="S112" s="208">
        <f>IF('Datos de Indicador'!AR115="No data","x",ROUND(IF('Datos de Indicador'!AR115&gt;S$302,0,IF('Datos de Indicador'!AR115&lt;S$301,10,(S$302-'Datos de Indicador'!AR115)/(S$302-S$301)*10)),1))</f>
        <v>10</v>
      </c>
      <c r="T112" s="208">
        <f>IF('Datos de Indicador'!AS115="No data","x",ROUND(IF('Datos de Indicador'!AS115&gt;T$302,0,IF('Datos de Indicador'!AS115&lt;T$301,10,(T$302-'Datos de Indicador'!AS115)/(T$302-T$301)*10)),1))</f>
        <v>4.5</v>
      </c>
      <c r="U112" s="208">
        <f>IF('Datos de Indicador'!AT115="No data","x",ROUND(IF('Datos de Indicador'!AT115&gt;U$302,0,IF('Datos de Indicador'!AT115&lt;U$301,10,(U$302-'Datos de Indicador'!AT115)/(U$302-U$301)*10)),1))</f>
        <v>0.6</v>
      </c>
      <c r="V112" s="208">
        <f>IF('Datos de Indicador'!AU115="No data","x",ROUND(IF('Datos de Indicador'!AU115&gt;V$302,0,IF('Datos de Indicador'!AU115&lt;V$301,10,(V$302-'Datos de Indicador'!AU115)/(V$302-V$301)*10)),1))</f>
        <v>3.3</v>
      </c>
      <c r="W112" s="209">
        <f t="shared" si="14"/>
        <v>3.7</v>
      </c>
      <c r="X112" s="210">
        <f>IF('Datos de Indicador'!AV115="No dato","x",ROUND(IF('Datos de Indicador'!AV115&gt;X$302,0,IF('Datos de Indicador'!AV115&lt;$X$301,10,(X$302-'Datos de Indicador'!AV115)/(X$302-X$301)*10)),1))</f>
        <v>1.5</v>
      </c>
      <c r="Y112" s="206">
        <f t="shared" si="11"/>
        <v>2.6</v>
      </c>
      <c r="Z112" s="206">
        <f>'Datos de Indicador'!AW115</f>
        <v>4</v>
      </c>
      <c r="AA112" s="211">
        <f t="shared" si="15"/>
        <v>3.6</v>
      </c>
      <c r="AB112" s="15"/>
      <c r="AC112" s="222"/>
      <c r="AE112" s="222"/>
    </row>
    <row r="113" spans="1:31">
      <c r="A113" s="48" t="s">
        <v>61</v>
      </c>
      <c r="B113" s="46" t="s">
        <v>217</v>
      </c>
      <c r="C113" s="160">
        <v>802</v>
      </c>
      <c r="D113" s="203">
        <f>IF('Datos de Indicador'!AH116="No dato","x",ROUND(IF('Datos de Indicador'!AH116&gt;D$302,10,IF('Datos de Indicador'!AH116&lt;$D$301,0,10-(D$302-'Datos de Indicador'!AH116)/(D$302-D$301)*10)),1))</f>
        <v>5</v>
      </c>
      <c r="E113" s="204">
        <f>IF('Datos de Indicador'!AI116="No dato","x",ROUND(IF('Datos de Indicador'!AI116&gt;E$302,0,IF('Datos de Indicador'!AI116&lt;$E$301,10,(E$302-'Datos de Indicador'!AI116)/(E$302-E$301)*10)),1))</f>
        <v>0</v>
      </c>
      <c r="F113" s="205">
        <f t="shared" si="12"/>
        <v>3.3</v>
      </c>
      <c r="G113" s="204">
        <f>IF('Datos de Indicador'!AJ116="No dato","x",ROUND(IF('Datos de Indicador'!AJ116&gt;G$302,0,IF('Datos de Indicador'!AJ116&lt;$G$301,10,(G$302-'Datos de Indicador'!AJ116)/(G$302-G$301)*10)),1))</f>
        <v>7.5</v>
      </c>
      <c r="H113" s="206">
        <f t="shared" si="8"/>
        <v>7.5</v>
      </c>
      <c r="I113" s="207">
        <f t="shared" si="9"/>
        <v>5.8</v>
      </c>
      <c r="J113" s="204">
        <f>IF('Datos de Indicador'!AK116="No dato","x",ROUND(IF('Datos de Indicador'!AK116&gt;J$302,0,IF('Datos de Indicador'!AK116&lt;$J$301,10,(J$302-'Datos de Indicador'!AK116)/(J$302-J$301)*10)),1))</f>
        <v>10</v>
      </c>
      <c r="K113" s="204">
        <f>IF('Datos de Indicador'!AL116="No dato","x",ROUND(IF('Datos de Indicador'!AL116&gt;K$302,0,IF('Datos de Indicador'!AL116&lt;$K$301,10,(K$302-'Datos de Indicador'!AL116)/(K$302-K$301)*10)),1))</f>
        <v>9.5</v>
      </c>
      <c r="L113" s="204">
        <f>IF('Datos de Indicador'!AM116="No dato","x",ROUND(IF('Datos de Indicador'!AM116&gt;L$302,0,IF('Datos de Indicador'!AM116&lt;$L$301,10,(L$302-'Datos de Indicador'!AM116)/(L$302-L$301)*10)),1))</f>
        <v>7.7</v>
      </c>
      <c r="M113" s="206">
        <f t="shared" si="10"/>
        <v>9.1</v>
      </c>
      <c r="N113" s="203">
        <f>IF('Datos de Indicador'!AN116="No dato","x",ROUND(IF('Datos de Indicador'!AN116&gt;N$302,0,IF('Datos de Indicador'!AN116&lt;$N$301,10,(N$302-'Datos de Indicador'!AN116)/(N$302-N$301)*10)),1))</f>
        <v>5.4</v>
      </c>
      <c r="O113" s="204">
        <f>IF('Datos de Indicador'!AO116="No dato","x",ROUND(IF('Datos de Indicador'!AO116&gt;O$302,0,IF('Datos de Indicador'!AO116&lt;$O$301,10,(O$302-'Datos de Indicador'!AO116)/(O$302-O$301)*10)),1))</f>
        <v>7</v>
      </c>
      <c r="P113" s="204">
        <f>IF('Datos de Indicador'!AP116="No dato","x",ROUND(IF('Datos de Indicador'!AP116&gt;P$302,0,IF('Datos de Indicador'!AP116&lt;$P$301,10,(P$302-'Datos de Indicador'!AP116)/(P$302-P$301)*10)),1))</f>
        <v>10</v>
      </c>
      <c r="Q113" s="210">
        <f>IF('Datos de Indicador'!AQ116="No dato","x",ROUND(IF('Datos de Indicador'!AQ116&gt;Q$302,0,IF('Datos de Indicador'!AQ116&lt;$O$301,10,(Q$302-'Datos de Indicador'!AQ116)/(Q$302-Q$301)*10)),1))</f>
        <v>9.6999999999999993</v>
      </c>
      <c r="R113" s="297">
        <f t="shared" si="13"/>
        <v>8</v>
      </c>
      <c r="S113" s="208">
        <f>IF('Datos de Indicador'!AR116="No data","x",ROUND(IF('Datos de Indicador'!AR116&gt;S$302,0,IF('Datos de Indicador'!AR116&lt;S$301,10,(S$302-'Datos de Indicador'!AR116)/(S$302-S$301)*10)),1))</f>
        <v>3.7</v>
      </c>
      <c r="T113" s="208">
        <f>IF('Datos de Indicador'!AS116="No data","x",ROUND(IF('Datos de Indicador'!AS116&gt;T$302,0,IF('Datos de Indicador'!AS116&lt;T$301,10,(T$302-'Datos de Indicador'!AS116)/(T$302-T$301)*10)),1))</f>
        <v>0</v>
      </c>
      <c r="U113" s="208">
        <f>IF('Datos de Indicador'!AT116="No data","x",ROUND(IF('Datos de Indicador'!AT116&gt;U$302,0,IF('Datos de Indicador'!AT116&lt;U$301,10,(U$302-'Datos de Indicador'!AT116)/(U$302-U$301)*10)),1))</f>
        <v>4.3</v>
      </c>
      <c r="V113" s="208">
        <f>IF('Datos de Indicador'!AU116="No data","x",ROUND(IF('Datos de Indicador'!AU116&gt;V$302,0,IF('Datos de Indicador'!AU116&lt;V$301,10,(V$302-'Datos de Indicador'!AU116)/(V$302-V$301)*10)),1))</f>
        <v>9.4</v>
      </c>
      <c r="W113" s="209">
        <f t="shared" si="14"/>
        <v>5.2</v>
      </c>
      <c r="X113" s="210">
        <f>IF('Datos de Indicador'!AV116="No dato","x",ROUND(IF('Datos de Indicador'!AV116&gt;X$302,0,IF('Datos de Indicador'!AV116&lt;$X$301,10,(X$302-'Datos de Indicador'!AV116)/(X$302-X$301)*10)),1))</f>
        <v>6.7</v>
      </c>
      <c r="Y113" s="206">
        <f t="shared" si="11"/>
        <v>6</v>
      </c>
      <c r="Z113" s="206">
        <f>'Datos de Indicador'!AW116</f>
        <v>10</v>
      </c>
      <c r="AA113" s="211">
        <f t="shared" si="15"/>
        <v>8.3000000000000007</v>
      </c>
      <c r="AB113" s="15"/>
      <c r="AC113" s="222"/>
      <c r="AE113" s="222"/>
    </row>
    <row r="114" spans="1:31">
      <c r="A114" s="48" t="s">
        <v>61</v>
      </c>
      <c r="B114" s="46" t="s">
        <v>218</v>
      </c>
      <c r="C114" s="160">
        <v>803</v>
      </c>
      <c r="D114" s="203">
        <f>IF('Datos de Indicador'!AH117="No dato","x",ROUND(IF('Datos de Indicador'!AH117&gt;D$302,10,IF('Datos de Indicador'!AH117&lt;$D$301,0,10-(D$302-'Datos de Indicador'!AH117)/(D$302-D$301)*10)),1))</f>
        <v>5</v>
      </c>
      <c r="E114" s="204">
        <f>IF('Datos de Indicador'!AI117="No dato","x",ROUND(IF('Datos de Indicador'!AI117&gt;E$302,0,IF('Datos de Indicador'!AI117&lt;$E$301,10,(E$302-'Datos de Indicador'!AI117)/(E$302-E$301)*10)),1))</f>
        <v>0</v>
      </c>
      <c r="F114" s="205">
        <f t="shared" si="12"/>
        <v>3.3</v>
      </c>
      <c r="G114" s="204">
        <f>IF('Datos de Indicador'!AJ117="No dato","x",ROUND(IF('Datos de Indicador'!AJ117&gt;G$302,0,IF('Datos de Indicador'!AJ117&lt;$G$301,10,(G$302-'Datos de Indicador'!AJ117)/(G$302-G$301)*10)),1))</f>
        <v>4.4000000000000004</v>
      </c>
      <c r="H114" s="206">
        <f t="shared" si="8"/>
        <v>4.4000000000000004</v>
      </c>
      <c r="I114" s="207">
        <f t="shared" si="9"/>
        <v>3.9</v>
      </c>
      <c r="J114" s="204">
        <f>IF('Datos de Indicador'!AK117="No dato","x",ROUND(IF('Datos de Indicador'!AK117&gt;J$302,0,IF('Datos de Indicador'!AK117&lt;$J$301,10,(J$302-'Datos de Indicador'!AK117)/(J$302-J$301)*10)),1))</f>
        <v>6</v>
      </c>
      <c r="K114" s="204">
        <f>IF('Datos de Indicador'!AL117="No dato","x",ROUND(IF('Datos de Indicador'!AL117&gt;K$302,0,IF('Datos de Indicador'!AL117&lt;$K$301,10,(K$302-'Datos de Indicador'!AL117)/(K$302-K$301)*10)),1))</f>
        <v>9.3000000000000007</v>
      </c>
      <c r="L114" s="204">
        <f>IF('Datos de Indicador'!AM117="No dato","x",ROUND(IF('Datos de Indicador'!AM117&gt;L$302,0,IF('Datos de Indicador'!AM117&lt;$L$301,10,(L$302-'Datos de Indicador'!AM117)/(L$302-L$301)*10)),1))</f>
        <v>3.3</v>
      </c>
      <c r="M114" s="206">
        <f t="shared" si="10"/>
        <v>6.2</v>
      </c>
      <c r="N114" s="203">
        <f>IF('Datos de Indicador'!AN117="No dato","x",ROUND(IF('Datos de Indicador'!AN117&gt;N$302,0,IF('Datos de Indicador'!AN117&lt;$N$301,10,(N$302-'Datos de Indicador'!AN117)/(N$302-N$301)*10)),1))</f>
        <v>7.5</v>
      </c>
      <c r="O114" s="204">
        <f>IF('Datos de Indicador'!AO117="No dato","x",ROUND(IF('Datos de Indicador'!AO117&gt;O$302,0,IF('Datos de Indicador'!AO117&lt;$O$301,10,(O$302-'Datos de Indicador'!AO117)/(O$302-O$301)*10)),1))</f>
        <v>7.1</v>
      </c>
      <c r="P114" s="204">
        <f>IF('Datos de Indicador'!AP117="No dato","x",ROUND(IF('Datos de Indicador'!AP117&gt;P$302,0,IF('Datos de Indicador'!AP117&lt;$P$301,10,(P$302-'Datos de Indicador'!AP117)/(P$302-P$301)*10)),1))</f>
        <v>9.4</v>
      </c>
      <c r="Q114" s="210">
        <f>IF('Datos de Indicador'!AQ117="No dato","x",ROUND(IF('Datos de Indicador'!AQ117&gt;Q$302,0,IF('Datos de Indicador'!AQ117&lt;$O$301,10,(Q$302-'Datos de Indicador'!AQ117)/(Q$302-Q$301)*10)),1))</f>
        <v>8.1</v>
      </c>
      <c r="R114" s="297">
        <f t="shared" si="13"/>
        <v>8</v>
      </c>
      <c r="S114" s="208">
        <f>IF('Datos de Indicador'!AR117="No data","x",ROUND(IF('Datos de Indicador'!AR117&gt;S$302,0,IF('Datos de Indicador'!AR117&lt;S$301,10,(S$302-'Datos de Indicador'!AR117)/(S$302-S$301)*10)),1))</f>
        <v>5.7</v>
      </c>
      <c r="T114" s="208">
        <f>IF('Datos de Indicador'!AS117="No data","x",ROUND(IF('Datos de Indicador'!AS117&gt;T$302,0,IF('Datos de Indicador'!AS117&lt;T$301,10,(T$302-'Datos de Indicador'!AS117)/(T$302-T$301)*10)),1))</f>
        <v>2.2999999999999998</v>
      </c>
      <c r="U114" s="208">
        <f>IF('Datos de Indicador'!AT117="No data","x",ROUND(IF('Datos de Indicador'!AT117&gt;U$302,0,IF('Datos de Indicador'!AT117&lt;U$301,10,(U$302-'Datos de Indicador'!AT117)/(U$302-U$301)*10)),1))</f>
        <v>6.9</v>
      </c>
      <c r="V114" s="208">
        <f>IF('Datos de Indicador'!AU117="No data","x",ROUND(IF('Datos de Indicador'!AU117&gt;V$302,0,IF('Datos de Indicador'!AU117&lt;V$301,10,(V$302-'Datos de Indicador'!AU117)/(V$302-V$301)*10)),1))</f>
        <v>9.3000000000000007</v>
      </c>
      <c r="W114" s="209">
        <f t="shared" si="14"/>
        <v>6.7</v>
      </c>
      <c r="X114" s="210">
        <f>IF('Datos de Indicador'!AV117="No dato","x",ROUND(IF('Datos de Indicador'!AV117&gt;X$302,0,IF('Datos de Indicador'!AV117&lt;$X$301,10,(X$302-'Datos de Indicador'!AV117)/(X$302-X$301)*10)),1))</f>
        <v>4.2</v>
      </c>
      <c r="Y114" s="206">
        <f t="shared" si="11"/>
        <v>5.5</v>
      </c>
      <c r="Z114" s="206">
        <f>'Datos de Indicador'!AW117</f>
        <v>10</v>
      </c>
      <c r="AA114" s="211">
        <f t="shared" si="15"/>
        <v>7.4</v>
      </c>
      <c r="AB114" s="15"/>
      <c r="AC114" s="222"/>
      <c r="AE114" s="222"/>
    </row>
    <row r="115" spans="1:31">
      <c r="A115" s="48" t="s">
        <v>61</v>
      </c>
      <c r="B115" s="46" t="s">
        <v>219</v>
      </c>
      <c r="C115" s="160">
        <v>804</v>
      </c>
      <c r="D115" s="203">
        <f>IF('Datos de Indicador'!AH118="No dato","x",ROUND(IF('Datos de Indicador'!AH118&gt;D$302,10,IF('Datos de Indicador'!AH118&lt;$D$301,0,10-(D$302-'Datos de Indicador'!AH118)/(D$302-D$301)*10)),1))</f>
        <v>10</v>
      </c>
      <c r="E115" s="204">
        <f>IF('Datos de Indicador'!AI118="No dato","x",ROUND(IF('Datos de Indicador'!AI118&gt;E$302,0,IF('Datos de Indicador'!AI118&lt;$E$301,10,(E$302-'Datos de Indicador'!AI118)/(E$302-E$301)*10)),1))</f>
        <v>0</v>
      </c>
      <c r="F115" s="205">
        <f t="shared" si="12"/>
        <v>6.7</v>
      </c>
      <c r="G115" s="204">
        <f>IF('Datos de Indicador'!AJ118="No dato","x",ROUND(IF('Datos de Indicador'!AJ118&gt;G$302,0,IF('Datos de Indicador'!AJ118&lt;$G$301,10,(G$302-'Datos de Indicador'!AJ118)/(G$302-G$301)*10)),1))</f>
        <v>8.4</v>
      </c>
      <c r="H115" s="206">
        <f t="shared" si="8"/>
        <v>8.4</v>
      </c>
      <c r="I115" s="207">
        <f t="shared" si="9"/>
        <v>7.7</v>
      </c>
      <c r="J115" s="204">
        <f>IF('Datos de Indicador'!AK118="No dato","x",ROUND(IF('Datos de Indicador'!AK118&gt;J$302,0,IF('Datos de Indicador'!AK118&lt;$J$301,10,(J$302-'Datos de Indicador'!AK118)/(J$302-J$301)*10)),1))</f>
        <v>10</v>
      </c>
      <c r="K115" s="204">
        <f>IF('Datos de Indicador'!AL118="No dato","x",ROUND(IF('Datos de Indicador'!AL118&gt;K$302,0,IF('Datos de Indicador'!AL118&lt;$K$301,10,(K$302-'Datos de Indicador'!AL118)/(K$302-K$301)*10)),1))</f>
        <v>9.9</v>
      </c>
      <c r="L115" s="204">
        <f>IF('Datos de Indicador'!AM118="No dato","x",ROUND(IF('Datos de Indicador'!AM118&gt;L$302,0,IF('Datos de Indicador'!AM118&lt;$L$301,10,(L$302-'Datos de Indicador'!AM118)/(L$302-L$301)*10)),1))</f>
        <v>10</v>
      </c>
      <c r="M115" s="206">
        <f t="shared" si="10"/>
        <v>10</v>
      </c>
      <c r="N115" s="203">
        <f>IF('Datos de Indicador'!AN118="No dato","x",ROUND(IF('Datos de Indicador'!AN118&gt;N$302,0,IF('Datos de Indicador'!AN118&lt;$N$301,10,(N$302-'Datos de Indicador'!AN118)/(N$302-N$301)*10)),1))</f>
        <v>9.5</v>
      </c>
      <c r="O115" s="204">
        <f>IF('Datos de Indicador'!AO118="No dato","x",ROUND(IF('Datos de Indicador'!AO118&gt;O$302,0,IF('Datos de Indicador'!AO118&lt;$O$301,10,(O$302-'Datos de Indicador'!AO118)/(O$302-O$301)*10)),1))</f>
        <v>10</v>
      </c>
      <c r="P115" s="204">
        <f>IF('Datos de Indicador'!AP118="No dato","x",ROUND(IF('Datos de Indicador'!AP118&gt;P$302,0,IF('Datos de Indicador'!AP118&lt;$P$301,10,(P$302-'Datos de Indicador'!AP118)/(P$302-P$301)*10)),1))</f>
        <v>10</v>
      </c>
      <c r="Q115" s="210">
        <f>IF('Datos de Indicador'!AQ118="No dato","x",ROUND(IF('Datos de Indicador'!AQ118&gt;Q$302,0,IF('Datos de Indicador'!AQ118&lt;$O$301,10,(Q$302-'Datos de Indicador'!AQ118)/(Q$302-Q$301)*10)),1))</f>
        <v>10</v>
      </c>
      <c r="R115" s="297">
        <f t="shared" si="13"/>
        <v>9.9</v>
      </c>
      <c r="S115" s="208">
        <f>IF('Datos de Indicador'!AR118="No data","x",ROUND(IF('Datos de Indicador'!AR118&gt;S$302,0,IF('Datos de Indicador'!AR118&lt;S$301,10,(S$302-'Datos de Indicador'!AR118)/(S$302-S$301)*10)),1))</f>
        <v>8.1</v>
      </c>
      <c r="T115" s="208">
        <f>IF('Datos de Indicador'!AS118="No data","x",ROUND(IF('Datos de Indicador'!AS118&gt;T$302,0,IF('Datos de Indicador'!AS118&lt;T$301,10,(T$302-'Datos de Indicador'!AS118)/(T$302-T$301)*10)),1))</f>
        <v>0</v>
      </c>
      <c r="U115" s="208">
        <f>IF('Datos de Indicador'!AT118="No data","x",ROUND(IF('Datos de Indicador'!AT118&gt;U$302,0,IF('Datos de Indicador'!AT118&lt;U$301,10,(U$302-'Datos de Indicador'!AT118)/(U$302-U$301)*10)),1))</f>
        <v>8.5</v>
      </c>
      <c r="V115" s="208">
        <f>IF('Datos de Indicador'!AU118="No data","x",ROUND(IF('Datos de Indicador'!AU118&gt;V$302,0,IF('Datos de Indicador'!AU118&lt;V$301,10,(V$302-'Datos de Indicador'!AU118)/(V$302-V$301)*10)),1))</f>
        <v>10</v>
      </c>
      <c r="W115" s="209">
        <f t="shared" si="14"/>
        <v>7.5</v>
      </c>
      <c r="X115" s="210">
        <f>IF('Datos de Indicador'!AV118="No dato","x",ROUND(IF('Datos de Indicador'!AV118&gt;X$302,0,IF('Datos de Indicador'!AV118&lt;$X$301,10,(X$302-'Datos de Indicador'!AV118)/(X$302-X$301)*10)),1))</f>
        <v>7.8</v>
      </c>
      <c r="Y115" s="206">
        <f t="shared" si="11"/>
        <v>7.7</v>
      </c>
      <c r="Z115" s="206">
        <f>'Datos de Indicador'!AW118</f>
        <v>10</v>
      </c>
      <c r="AA115" s="211">
        <f t="shared" si="15"/>
        <v>9.4</v>
      </c>
      <c r="AB115" s="15"/>
      <c r="AC115" s="222"/>
      <c r="AE115" s="222"/>
    </row>
    <row r="116" spans="1:31">
      <c r="A116" s="48" t="s">
        <v>61</v>
      </c>
      <c r="B116" s="46" t="s">
        <v>126</v>
      </c>
      <c r="C116" s="160">
        <v>805</v>
      </c>
      <c r="D116" s="203">
        <f>IF('Datos de Indicador'!AH119="No dato","x",ROUND(IF('Datos de Indicador'!AH119&gt;D$302,10,IF('Datos de Indicador'!AH119&lt;$D$301,0,10-(D$302-'Datos de Indicador'!AH119)/(D$302-D$301)*10)),1))</f>
        <v>10</v>
      </c>
      <c r="E116" s="204">
        <f>IF('Datos de Indicador'!AI119="No dato","x",ROUND(IF('Datos de Indicador'!AI119&gt;E$302,0,IF('Datos de Indicador'!AI119&lt;$E$301,10,(E$302-'Datos de Indicador'!AI119)/(E$302-E$301)*10)),1))</f>
        <v>0</v>
      </c>
      <c r="F116" s="205">
        <f t="shared" si="12"/>
        <v>6.7</v>
      </c>
      <c r="G116" s="204">
        <f>IF('Datos de Indicador'!AJ119="No dato","x",ROUND(IF('Datos de Indicador'!AJ119&gt;G$302,0,IF('Datos de Indicador'!AJ119&lt;$G$301,10,(G$302-'Datos de Indicador'!AJ119)/(G$302-G$301)*10)),1))</f>
        <v>4.4000000000000004</v>
      </c>
      <c r="H116" s="206">
        <f t="shared" si="8"/>
        <v>4.4000000000000004</v>
      </c>
      <c r="I116" s="207">
        <f t="shared" si="9"/>
        <v>5.7</v>
      </c>
      <c r="J116" s="204">
        <f>IF('Datos de Indicador'!AK119="No dato","x",ROUND(IF('Datos de Indicador'!AK119&gt;J$302,0,IF('Datos de Indicador'!AK119&lt;$J$301,10,(J$302-'Datos de Indicador'!AK119)/(J$302-J$301)*10)),1))</f>
        <v>3</v>
      </c>
      <c r="K116" s="204">
        <f>IF('Datos de Indicador'!AL119="No dato","x",ROUND(IF('Datos de Indicador'!AL119&gt;K$302,0,IF('Datos de Indicador'!AL119&lt;$K$301,10,(K$302-'Datos de Indicador'!AL119)/(K$302-K$301)*10)),1))</f>
        <v>9.4</v>
      </c>
      <c r="L116" s="204">
        <f>IF('Datos de Indicador'!AM119="No dato","x",ROUND(IF('Datos de Indicador'!AM119&gt;L$302,0,IF('Datos de Indicador'!AM119&lt;$L$301,10,(L$302-'Datos de Indicador'!AM119)/(L$302-L$301)*10)),1))</f>
        <v>3.5</v>
      </c>
      <c r="M116" s="206">
        <f t="shared" si="10"/>
        <v>5.3</v>
      </c>
      <c r="N116" s="203">
        <f>IF('Datos de Indicador'!AN119="No dato","x",ROUND(IF('Datos de Indicador'!AN119&gt;N$302,0,IF('Datos de Indicador'!AN119&lt;$N$301,10,(N$302-'Datos de Indicador'!AN119)/(N$302-N$301)*10)),1))</f>
        <v>5.9</v>
      </c>
      <c r="O116" s="204">
        <f>IF('Datos de Indicador'!AO119="No dato","x",ROUND(IF('Datos de Indicador'!AO119&gt;O$302,0,IF('Datos de Indicador'!AO119&lt;$O$301,10,(O$302-'Datos de Indicador'!AO119)/(O$302-O$301)*10)),1))</f>
        <v>4.4000000000000004</v>
      </c>
      <c r="P116" s="204">
        <f>IF('Datos de Indicador'!AP119="No dato","x",ROUND(IF('Datos de Indicador'!AP119&gt;P$302,0,IF('Datos de Indicador'!AP119&lt;$P$301,10,(P$302-'Datos de Indicador'!AP119)/(P$302-P$301)*10)),1))</f>
        <v>6.8</v>
      </c>
      <c r="Q116" s="210">
        <f>IF('Datos de Indicador'!AQ119="No dato","x",ROUND(IF('Datos de Indicador'!AQ119&gt;Q$302,0,IF('Datos de Indicador'!AQ119&lt;$O$301,10,(Q$302-'Datos de Indicador'!AQ119)/(Q$302-Q$301)*10)),1))</f>
        <v>5.3</v>
      </c>
      <c r="R116" s="297">
        <f t="shared" si="13"/>
        <v>5.6</v>
      </c>
      <c r="S116" s="208">
        <f>IF('Datos de Indicador'!AR119="No data","x",ROUND(IF('Datos de Indicador'!AR119&gt;S$302,0,IF('Datos de Indicador'!AR119&lt;S$301,10,(S$302-'Datos de Indicador'!AR119)/(S$302-S$301)*10)),1))</f>
        <v>9.4</v>
      </c>
      <c r="T116" s="208">
        <f>IF('Datos de Indicador'!AS119="No data","x",ROUND(IF('Datos de Indicador'!AS119&gt;T$302,0,IF('Datos de Indicador'!AS119&lt;T$301,10,(T$302-'Datos de Indicador'!AS119)/(T$302-T$301)*10)),1))</f>
        <v>9.3000000000000007</v>
      </c>
      <c r="U116" s="208">
        <f>IF('Datos de Indicador'!AT119="No data","x",ROUND(IF('Datos de Indicador'!AT119&gt;U$302,0,IF('Datos de Indicador'!AT119&lt;U$301,10,(U$302-'Datos de Indicador'!AT119)/(U$302-U$301)*10)),1))</f>
        <v>7.4</v>
      </c>
      <c r="V116" s="208">
        <f>IF('Datos de Indicador'!AU119="No data","x",ROUND(IF('Datos de Indicador'!AU119&gt;V$302,0,IF('Datos de Indicador'!AU119&lt;V$301,10,(V$302-'Datos de Indicador'!AU119)/(V$302-V$301)*10)),1))</f>
        <v>9.1</v>
      </c>
      <c r="W116" s="209">
        <f t="shared" si="14"/>
        <v>8.6</v>
      </c>
      <c r="X116" s="210">
        <f>IF('Datos de Indicador'!AV119="No dato","x",ROUND(IF('Datos de Indicador'!AV119&gt;X$302,0,IF('Datos de Indicador'!AV119&lt;$X$301,10,(X$302-'Datos de Indicador'!AV119)/(X$302-X$301)*10)),1))</f>
        <v>5.4</v>
      </c>
      <c r="Y116" s="206">
        <f t="shared" si="11"/>
        <v>7</v>
      </c>
      <c r="Z116" s="206">
        <f>'Datos de Indicador'!AW119</f>
        <v>10</v>
      </c>
      <c r="AA116" s="211">
        <f t="shared" si="15"/>
        <v>7</v>
      </c>
      <c r="AB116" s="15"/>
      <c r="AC116" s="222"/>
      <c r="AE116" s="222"/>
    </row>
    <row r="117" spans="1:31">
      <c r="A117" s="48" t="s">
        <v>61</v>
      </c>
      <c r="B117" s="46" t="s">
        <v>220</v>
      </c>
      <c r="C117" s="160">
        <v>806</v>
      </c>
      <c r="D117" s="203">
        <f>IF('Datos de Indicador'!AH120="No dato","x",ROUND(IF('Datos de Indicador'!AH120&gt;D$302,10,IF('Datos de Indicador'!AH120&lt;$D$301,0,10-(D$302-'Datos de Indicador'!AH120)/(D$302-D$301)*10)),1))</f>
        <v>5</v>
      </c>
      <c r="E117" s="204">
        <f>IF('Datos de Indicador'!AI120="No dato","x",ROUND(IF('Datos de Indicador'!AI120&gt;E$302,0,IF('Datos de Indicador'!AI120&lt;$E$301,10,(E$302-'Datos de Indicador'!AI120)/(E$302-E$301)*10)),1))</f>
        <v>0</v>
      </c>
      <c r="F117" s="205">
        <f t="shared" si="12"/>
        <v>3.3</v>
      </c>
      <c r="G117" s="204">
        <f>IF('Datos de Indicador'!AJ120="No dato","x",ROUND(IF('Datos de Indicador'!AJ120&gt;G$302,0,IF('Datos de Indicador'!AJ120&lt;$G$301,10,(G$302-'Datos de Indicador'!AJ120)/(G$302-G$301)*10)),1))</f>
        <v>3.1</v>
      </c>
      <c r="H117" s="206">
        <f t="shared" si="8"/>
        <v>3.1</v>
      </c>
      <c r="I117" s="207">
        <f t="shared" si="9"/>
        <v>3.2</v>
      </c>
      <c r="J117" s="204">
        <f>IF('Datos de Indicador'!AK120="No dato","x",ROUND(IF('Datos de Indicador'!AK120&gt;J$302,0,IF('Datos de Indicador'!AK120&lt;$J$301,10,(J$302-'Datos de Indicador'!AK120)/(J$302-J$301)*10)),1))</f>
        <v>7.5</v>
      </c>
      <c r="K117" s="204">
        <f>IF('Datos de Indicador'!AL120="No dato","x",ROUND(IF('Datos de Indicador'!AL120&gt;K$302,0,IF('Datos de Indicador'!AL120&lt;$K$301,10,(K$302-'Datos de Indicador'!AL120)/(K$302-K$301)*10)),1))</f>
        <v>8.8000000000000007</v>
      </c>
      <c r="L117" s="204">
        <f>IF('Datos de Indicador'!AM120="No dato","x",ROUND(IF('Datos de Indicador'!AM120&gt;L$302,0,IF('Datos de Indicador'!AM120&lt;$L$301,10,(L$302-'Datos de Indicador'!AM120)/(L$302-L$301)*10)),1))</f>
        <v>2.9</v>
      </c>
      <c r="M117" s="206">
        <f t="shared" si="10"/>
        <v>6.4</v>
      </c>
      <c r="N117" s="203">
        <f>IF('Datos de Indicador'!AN120="No dato","x",ROUND(IF('Datos de Indicador'!AN120&gt;N$302,0,IF('Datos de Indicador'!AN120&lt;$N$301,10,(N$302-'Datos de Indicador'!AN120)/(N$302-N$301)*10)),1))</f>
        <v>7.3</v>
      </c>
      <c r="O117" s="204">
        <f>IF('Datos de Indicador'!AO120="No dato","x",ROUND(IF('Datos de Indicador'!AO120&gt;O$302,0,IF('Datos de Indicador'!AO120&lt;$O$301,10,(O$302-'Datos de Indicador'!AO120)/(O$302-O$301)*10)),1))</f>
        <v>6.5</v>
      </c>
      <c r="P117" s="204">
        <f>IF('Datos de Indicador'!AP120="No dato","x",ROUND(IF('Datos de Indicador'!AP120&gt;P$302,0,IF('Datos de Indicador'!AP120&lt;$P$301,10,(P$302-'Datos de Indicador'!AP120)/(P$302-P$301)*10)),1))</f>
        <v>8.1</v>
      </c>
      <c r="Q117" s="210">
        <f>IF('Datos de Indicador'!AQ120="No dato","x",ROUND(IF('Datos de Indicador'!AQ120&gt;Q$302,0,IF('Datos de Indicador'!AQ120&lt;$O$301,10,(Q$302-'Datos de Indicador'!AQ120)/(Q$302-Q$301)*10)),1))</f>
        <v>7.2</v>
      </c>
      <c r="R117" s="297">
        <f t="shared" si="13"/>
        <v>7.3</v>
      </c>
      <c r="S117" s="208">
        <f>IF('Datos de Indicador'!AR120="No data","x",ROUND(IF('Datos de Indicador'!AR120&gt;S$302,0,IF('Datos de Indicador'!AR120&lt;S$301,10,(S$302-'Datos de Indicador'!AR120)/(S$302-S$301)*10)),1))</f>
        <v>4.3</v>
      </c>
      <c r="T117" s="208">
        <f>IF('Datos de Indicador'!AS120="No data","x",ROUND(IF('Datos de Indicador'!AS120&gt;T$302,0,IF('Datos de Indicador'!AS120&lt;T$301,10,(T$302-'Datos de Indicador'!AS120)/(T$302-T$301)*10)),1))</f>
        <v>0</v>
      </c>
      <c r="U117" s="208">
        <f>IF('Datos de Indicador'!AT120="No data","x",ROUND(IF('Datos de Indicador'!AT120&gt;U$302,0,IF('Datos de Indicador'!AT120&lt;U$301,10,(U$302-'Datos de Indicador'!AT120)/(U$302-U$301)*10)),1))</f>
        <v>5.7</v>
      </c>
      <c r="V117" s="208">
        <f>IF('Datos de Indicador'!AU120="No data","x",ROUND(IF('Datos de Indicador'!AU120&gt;V$302,0,IF('Datos de Indicador'!AU120&lt;V$301,10,(V$302-'Datos de Indicador'!AU120)/(V$302-V$301)*10)),1))</f>
        <v>8.1</v>
      </c>
      <c r="W117" s="209">
        <f t="shared" si="14"/>
        <v>5.3</v>
      </c>
      <c r="X117" s="210">
        <f>IF('Datos de Indicador'!AV120="No dato","x",ROUND(IF('Datos de Indicador'!AV120&gt;X$302,0,IF('Datos de Indicador'!AV120&lt;$X$301,10,(X$302-'Datos de Indicador'!AV120)/(X$302-X$301)*10)),1))</f>
        <v>4</v>
      </c>
      <c r="Y117" s="206">
        <f t="shared" si="11"/>
        <v>4.7</v>
      </c>
      <c r="Z117" s="206">
        <f>'Datos de Indicador'!AW120</f>
        <v>10</v>
      </c>
      <c r="AA117" s="211">
        <f t="shared" si="15"/>
        <v>7.1</v>
      </c>
      <c r="AB117" s="15"/>
      <c r="AC117" s="222"/>
      <c r="AE117" s="222"/>
    </row>
    <row r="118" spans="1:31">
      <c r="A118" s="48" t="s">
        <v>61</v>
      </c>
      <c r="B118" s="46" t="s">
        <v>147</v>
      </c>
      <c r="C118" s="160">
        <v>807</v>
      </c>
      <c r="D118" s="203">
        <f>IF('Datos de Indicador'!AH121="No dato","x",ROUND(IF('Datos de Indicador'!AH121&gt;D$302,10,IF('Datos de Indicador'!AH121&lt;$D$301,0,10-(D$302-'Datos de Indicador'!AH121)/(D$302-D$301)*10)),1))</f>
        <v>5</v>
      </c>
      <c r="E118" s="204">
        <f>IF('Datos de Indicador'!AI121="No dato","x",ROUND(IF('Datos de Indicador'!AI121&gt;E$302,0,IF('Datos de Indicador'!AI121&lt;$E$301,10,(E$302-'Datos de Indicador'!AI121)/(E$302-E$301)*10)),1))</f>
        <v>0</v>
      </c>
      <c r="F118" s="205">
        <f t="shared" si="12"/>
        <v>3.3</v>
      </c>
      <c r="G118" s="204">
        <f>IF('Datos de Indicador'!AJ121="No dato","x",ROUND(IF('Datos de Indicador'!AJ121&gt;G$302,0,IF('Datos de Indicador'!AJ121&lt;$G$301,10,(G$302-'Datos de Indicador'!AJ121)/(G$302-G$301)*10)),1))</f>
        <v>8.8000000000000007</v>
      </c>
      <c r="H118" s="206">
        <f t="shared" si="8"/>
        <v>8.8000000000000007</v>
      </c>
      <c r="I118" s="207">
        <f t="shared" si="9"/>
        <v>6.9</v>
      </c>
      <c r="J118" s="204">
        <f>IF('Datos de Indicador'!AK121="No dato","x",ROUND(IF('Datos de Indicador'!AK121&gt;J$302,0,IF('Datos de Indicador'!AK121&lt;$J$301,10,(J$302-'Datos de Indicador'!AK121)/(J$302-J$301)*10)),1))</f>
        <v>10</v>
      </c>
      <c r="K118" s="204">
        <f>IF('Datos de Indicador'!AL121="No dato","x",ROUND(IF('Datos de Indicador'!AL121&gt;K$302,0,IF('Datos de Indicador'!AL121&lt;$K$301,10,(K$302-'Datos de Indicador'!AL121)/(K$302-K$301)*10)),1))</f>
        <v>8.9</v>
      </c>
      <c r="L118" s="204">
        <f>IF('Datos de Indicador'!AM121="No dato","x",ROUND(IF('Datos de Indicador'!AM121&gt;L$302,0,IF('Datos de Indicador'!AM121&lt;$L$301,10,(L$302-'Datos de Indicador'!AM121)/(L$302-L$301)*10)),1))</f>
        <v>6</v>
      </c>
      <c r="M118" s="206">
        <f t="shared" si="10"/>
        <v>8.3000000000000007</v>
      </c>
      <c r="N118" s="203">
        <f>IF('Datos de Indicador'!AN121="No dato","x",ROUND(IF('Datos de Indicador'!AN121&gt;N$302,0,IF('Datos de Indicador'!AN121&lt;$N$301,10,(N$302-'Datos de Indicador'!AN121)/(N$302-N$301)*10)),1))</f>
        <v>7.6</v>
      </c>
      <c r="O118" s="204">
        <f>IF('Datos de Indicador'!AO121="No dato","x",ROUND(IF('Datos de Indicador'!AO121&gt;O$302,0,IF('Datos de Indicador'!AO121&lt;$O$301,10,(O$302-'Datos de Indicador'!AO121)/(O$302-O$301)*10)),1))</f>
        <v>7.9</v>
      </c>
      <c r="P118" s="204">
        <f>IF('Datos de Indicador'!AP121="No dato","x",ROUND(IF('Datos de Indicador'!AP121&gt;P$302,0,IF('Datos de Indicador'!AP121&lt;$P$301,10,(P$302-'Datos de Indicador'!AP121)/(P$302-P$301)*10)),1))</f>
        <v>6.5</v>
      </c>
      <c r="Q118" s="210">
        <f>IF('Datos de Indicador'!AQ121="No dato","x",ROUND(IF('Datos de Indicador'!AQ121&gt;Q$302,0,IF('Datos de Indicador'!AQ121&lt;$O$301,10,(Q$302-'Datos de Indicador'!AQ121)/(Q$302-Q$301)*10)),1))</f>
        <v>7.4</v>
      </c>
      <c r="R118" s="297">
        <f t="shared" si="13"/>
        <v>7.4</v>
      </c>
      <c r="S118" s="208">
        <f>IF('Datos de Indicador'!AR121="No data","x",ROUND(IF('Datos de Indicador'!AR121&gt;S$302,0,IF('Datos de Indicador'!AR121&lt;S$301,10,(S$302-'Datos de Indicador'!AR121)/(S$302-S$301)*10)),1))</f>
        <v>10</v>
      </c>
      <c r="T118" s="208">
        <f>IF('Datos de Indicador'!AS121="No data","x",ROUND(IF('Datos de Indicador'!AS121&gt;T$302,0,IF('Datos de Indicador'!AS121&lt;T$301,10,(T$302-'Datos de Indicador'!AS121)/(T$302-T$301)*10)),1))</f>
        <v>0</v>
      </c>
      <c r="U118" s="208">
        <f>IF('Datos de Indicador'!AT121="No data","x",ROUND(IF('Datos de Indicador'!AT121&gt;U$302,0,IF('Datos de Indicador'!AT121&lt;U$301,10,(U$302-'Datos de Indicador'!AT121)/(U$302-U$301)*10)),1))</f>
        <v>5.8</v>
      </c>
      <c r="V118" s="208">
        <f>IF('Datos de Indicador'!AU121="No data","x",ROUND(IF('Datos de Indicador'!AU121&gt;V$302,0,IF('Datos de Indicador'!AU121&lt;V$301,10,(V$302-'Datos de Indicador'!AU121)/(V$302-V$301)*10)),1))</f>
        <v>8</v>
      </c>
      <c r="W118" s="209">
        <f t="shared" si="14"/>
        <v>6.3</v>
      </c>
      <c r="X118" s="210">
        <f>IF('Datos de Indicador'!AV121="No dato","x",ROUND(IF('Datos de Indicador'!AV121&gt;X$302,0,IF('Datos de Indicador'!AV121&lt;$X$301,10,(X$302-'Datos de Indicador'!AV121)/(X$302-X$301)*10)),1))</f>
        <v>5.8</v>
      </c>
      <c r="Y118" s="206">
        <f t="shared" si="11"/>
        <v>6.1</v>
      </c>
      <c r="Z118" s="206">
        <f>'Datos de Indicador'!AW121</f>
        <v>10</v>
      </c>
      <c r="AA118" s="211">
        <f t="shared" si="15"/>
        <v>8</v>
      </c>
      <c r="AB118" s="15"/>
      <c r="AC118" s="222"/>
      <c r="AE118" s="222"/>
    </row>
    <row r="119" spans="1:31">
      <c r="A119" s="48" t="s">
        <v>61</v>
      </c>
      <c r="B119" s="46" t="s">
        <v>221</v>
      </c>
      <c r="C119" s="160">
        <v>808</v>
      </c>
      <c r="D119" s="203">
        <f>IF('Datos de Indicador'!AH122="No dato","x",ROUND(IF('Datos de Indicador'!AH122&gt;D$302,10,IF('Datos de Indicador'!AH122&lt;$D$301,0,10-(D$302-'Datos de Indicador'!AH122)/(D$302-D$301)*10)),1))</f>
        <v>10</v>
      </c>
      <c r="E119" s="204">
        <f>IF('Datos de Indicador'!AI122="No dato","x",ROUND(IF('Datos de Indicador'!AI122&gt;E$302,0,IF('Datos de Indicador'!AI122&lt;$E$301,10,(E$302-'Datos de Indicador'!AI122)/(E$302-E$301)*10)),1))</f>
        <v>0</v>
      </c>
      <c r="F119" s="205">
        <f t="shared" si="12"/>
        <v>6.7</v>
      </c>
      <c r="G119" s="204">
        <f>IF('Datos de Indicador'!AJ122="No dato","x",ROUND(IF('Datos de Indicador'!AJ122&gt;G$302,0,IF('Datos de Indicador'!AJ122&lt;$G$301,10,(G$302-'Datos de Indicador'!AJ122)/(G$302-G$301)*10)),1))</f>
        <v>5.7</v>
      </c>
      <c r="H119" s="206">
        <f t="shared" si="8"/>
        <v>5.7</v>
      </c>
      <c r="I119" s="207">
        <f t="shared" si="9"/>
        <v>6.2</v>
      </c>
      <c r="J119" s="204">
        <f>IF('Datos de Indicador'!AK122="No dato","x",ROUND(IF('Datos de Indicador'!AK122&gt;J$302,0,IF('Datos de Indicador'!AK122&lt;$J$301,10,(J$302-'Datos de Indicador'!AK122)/(J$302-J$301)*10)),1))</f>
        <v>5.0999999999999996</v>
      </c>
      <c r="K119" s="204">
        <f>IF('Datos de Indicador'!AL122="No dato","x",ROUND(IF('Datos de Indicador'!AL122&gt;K$302,0,IF('Datos de Indicador'!AL122&lt;$K$301,10,(K$302-'Datos de Indicador'!AL122)/(K$302-K$301)*10)),1))</f>
        <v>9.6999999999999993</v>
      </c>
      <c r="L119" s="204">
        <f>IF('Datos de Indicador'!AM122="No dato","x",ROUND(IF('Datos de Indicador'!AM122&gt;L$302,0,IF('Datos de Indicador'!AM122&lt;$L$301,10,(L$302-'Datos de Indicador'!AM122)/(L$302-L$301)*10)),1))</f>
        <v>3.9</v>
      </c>
      <c r="M119" s="206">
        <f t="shared" si="10"/>
        <v>6.2</v>
      </c>
      <c r="N119" s="203">
        <f>IF('Datos de Indicador'!AN122="No dato","x",ROUND(IF('Datos de Indicador'!AN122&gt;N$302,0,IF('Datos de Indicador'!AN122&lt;$N$301,10,(N$302-'Datos de Indicador'!AN122)/(N$302-N$301)*10)),1))</f>
        <v>5.7</v>
      </c>
      <c r="O119" s="204">
        <f>IF('Datos de Indicador'!AO122="No dato","x",ROUND(IF('Datos de Indicador'!AO122&gt;O$302,0,IF('Datos de Indicador'!AO122&lt;$O$301,10,(O$302-'Datos de Indicador'!AO122)/(O$302-O$301)*10)),1))</f>
        <v>10</v>
      </c>
      <c r="P119" s="204">
        <f>IF('Datos de Indicador'!AP122="No dato","x",ROUND(IF('Datos de Indicador'!AP122&gt;P$302,0,IF('Datos de Indicador'!AP122&lt;$P$301,10,(P$302-'Datos de Indicador'!AP122)/(P$302-P$301)*10)),1))</f>
        <v>10</v>
      </c>
      <c r="Q119" s="210">
        <f>IF('Datos de Indicador'!AQ122="No dato","x",ROUND(IF('Datos de Indicador'!AQ122&gt;Q$302,0,IF('Datos de Indicador'!AQ122&lt;$O$301,10,(Q$302-'Datos de Indicador'!AQ122)/(Q$302-Q$301)*10)),1))</f>
        <v>10</v>
      </c>
      <c r="R119" s="297">
        <f t="shared" si="13"/>
        <v>8.9</v>
      </c>
      <c r="S119" s="208">
        <f>IF('Datos de Indicador'!AR122="No data","x",ROUND(IF('Datos de Indicador'!AR122&gt;S$302,0,IF('Datos de Indicador'!AR122&lt;S$301,10,(S$302-'Datos de Indicador'!AR122)/(S$302-S$301)*10)),1))</f>
        <v>9.9</v>
      </c>
      <c r="T119" s="208">
        <f>IF('Datos de Indicador'!AS122="No data","x",ROUND(IF('Datos de Indicador'!AS122&gt;T$302,0,IF('Datos de Indicador'!AS122&lt;T$301,10,(T$302-'Datos de Indicador'!AS122)/(T$302-T$301)*10)),1))</f>
        <v>0</v>
      </c>
      <c r="U119" s="208">
        <f>IF('Datos de Indicador'!AT122="No data","x",ROUND(IF('Datos de Indicador'!AT122&gt;U$302,0,IF('Datos de Indicador'!AT122&lt;U$301,10,(U$302-'Datos de Indicador'!AT122)/(U$302-U$301)*10)),1))</f>
        <v>6.4</v>
      </c>
      <c r="V119" s="208">
        <f>IF('Datos de Indicador'!AU122="No data","x",ROUND(IF('Datos de Indicador'!AU122&gt;V$302,0,IF('Datos de Indicador'!AU122&lt;V$301,10,(V$302-'Datos de Indicador'!AU122)/(V$302-V$301)*10)),1))</f>
        <v>8.4</v>
      </c>
      <c r="W119" s="209">
        <f t="shared" si="14"/>
        <v>6.6</v>
      </c>
      <c r="X119" s="210">
        <f>IF('Datos de Indicador'!AV122="No dato","x",ROUND(IF('Datos de Indicador'!AV122&gt;X$302,0,IF('Datos de Indicador'!AV122&lt;$X$301,10,(X$302-'Datos de Indicador'!AV122)/(X$302-X$301)*10)),1))</f>
        <v>5.4</v>
      </c>
      <c r="Y119" s="206">
        <f t="shared" si="11"/>
        <v>6</v>
      </c>
      <c r="Z119" s="206">
        <f>'Datos de Indicador'!AW122</f>
        <v>10</v>
      </c>
      <c r="AA119" s="211">
        <f t="shared" si="15"/>
        <v>7.8</v>
      </c>
      <c r="AB119" s="15"/>
      <c r="AC119" s="222"/>
      <c r="AE119" s="222"/>
    </row>
    <row r="120" spans="1:31">
      <c r="A120" s="48" t="s">
        <v>61</v>
      </c>
      <c r="B120" s="46" t="s">
        <v>222</v>
      </c>
      <c r="C120" s="160">
        <v>809</v>
      </c>
      <c r="D120" s="203">
        <f>IF('Datos de Indicador'!AH123="No dato","x",ROUND(IF('Datos de Indicador'!AH123&gt;D$302,10,IF('Datos de Indicador'!AH123&lt;$D$301,0,10-(D$302-'Datos de Indicador'!AH123)/(D$302-D$301)*10)),1))</f>
        <v>10</v>
      </c>
      <c r="E120" s="204">
        <f>IF('Datos de Indicador'!AI123="No dato","x",ROUND(IF('Datos de Indicador'!AI123&gt;E$302,0,IF('Datos de Indicador'!AI123&lt;$E$301,10,(E$302-'Datos de Indicador'!AI123)/(E$302-E$301)*10)),1))</f>
        <v>0</v>
      </c>
      <c r="F120" s="205">
        <f t="shared" si="12"/>
        <v>6.7</v>
      </c>
      <c r="G120" s="204">
        <f>IF('Datos de Indicador'!AJ123="No dato","x",ROUND(IF('Datos de Indicador'!AJ123&gt;G$302,0,IF('Datos de Indicador'!AJ123&lt;$G$301,10,(G$302-'Datos de Indicador'!AJ123)/(G$302-G$301)*10)),1))</f>
        <v>6.4</v>
      </c>
      <c r="H120" s="206">
        <f t="shared" si="8"/>
        <v>6.4</v>
      </c>
      <c r="I120" s="207">
        <f t="shared" si="9"/>
        <v>6.6</v>
      </c>
      <c r="J120" s="204">
        <f>IF('Datos de Indicador'!AK123="No dato","x",ROUND(IF('Datos de Indicador'!AK123&gt;J$302,0,IF('Datos de Indicador'!AK123&lt;$J$301,10,(J$302-'Datos de Indicador'!AK123)/(J$302-J$301)*10)),1))</f>
        <v>10</v>
      </c>
      <c r="K120" s="204">
        <f>IF('Datos de Indicador'!AL123="No dato","x",ROUND(IF('Datos de Indicador'!AL123&gt;K$302,0,IF('Datos de Indicador'!AL123&lt;$K$301,10,(K$302-'Datos de Indicador'!AL123)/(K$302-K$301)*10)),1))</f>
        <v>9.6999999999999993</v>
      </c>
      <c r="L120" s="204">
        <f>IF('Datos de Indicador'!AM123="No dato","x",ROUND(IF('Datos de Indicador'!AM123&gt;L$302,0,IF('Datos de Indicador'!AM123&lt;$L$301,10,(L$302-'Datos de Indicador'!AM123)/(L$302-L$301)*10)),1))</f>
        <v>7.7</v>
      </c>
      <c r="M120" s="206">
        <f t="shared" si="10"/>
        <v>9.1</v>
      </c>
      <c r="N120" s="203">
        <f>IF('Datos de Indicador'!AN123="No dato","x",ROUND(IF('Datos de Indicador'!AN123&gt;N$302,0,IF('Datos de Indicador'!AN123&lt;$N$301,10,(N$302-'Datos de Indicador'!AN123)/(N$302-N$301)*10)),1))</f>
        <v>9</v>
      </c>
      <c r="O120" s="204">
        <f>IF('Datos de Indicador'!AO123="No dato","x",ROUND(IF('Datos de Indicador'!AO123&gt;O$302,0,IF('Datos de Indicador'!AO123&lt;$O$301,10,(O$302-'Datos de Indicador'!AO123)/(O$302-O$301)*10)),1))</f>
        <v>4.5</v>
      </c>
      <c r="P120" s="204">
        <f>IF('Datos de Indicador'!AP123="No dato","x",ROUND(IF('Datos de Indicador'!AP123&gt;P$302,0,IF('Datos de Indicador'!AP123&lt;$P$301,10,(P$302-'Datos de Indicador'!AP123)/(P$302-P$301)*10)),1))</f>
        <v>4.9000000000000004</v>
      </c>
      <c r="Q120" s="210">
        <f>IF('Datos de Indicador'!AQ123="No dato","x",ROUND(IF('Datos de Indicador'!AQ123&gt;Q$302,0,IF('Datos de Indicador'!AQ123&lt;$O$301,10,(Q$302-'Datos de Indicador'!AQ123)/(Q$302-Q$301)*10)),1))</f>
        <v>4.7</v>
      </c>
      <c r="R120" s="297">
        <f t="shared" si="13"/>
        <v>5.8</v>
      </c>
      <c r="S120" s="208">
        <f>IF('Datos de Indicador'!AR123="No data","x",ROUND(IF('Datos de Indicador'!AR123&gt;S$302,0,IF('Datos de Indicador'!AR123&lt;S$301,10,(S$302-'Datos de Indicador'!AR123)/(S$302-S$301)*10)),1))</f>
        <v>6.6</v>
      </c>
      <c r="T120" s="208">
        <f>IF('Datos de Indicador'!AS123="No data","x",ROUND(IF('Datos de Indicador'!AS123&gt;T$302,0,IF('Datos de Indicador'!AS123&lt;T$301,10,(T$302-'Datos de Indicador'!AS123)/(T$302-T$301)*10)),1))</f>
        <v>0.3</v>
      </c>
      <c r="U120" s="208">
        <f>IF('Datos de Indicador'!AT123="No data","x",ROUND(IF('Datos de Indicador'!AT123&gt;U$302,0,IF('Datos de Indicador'!AT123&lt;U$301,10,(U$302-'Datos de Indicador'!AT123)/(U$302-U$301)*10)),1))</f>
        <v>6.1</v>
      </c>
      <c r="V120" s="208">
        <f>IF('Datos de Indicador'!AU123="No data","x",ROUND(IF('Datos de Indicador'!AU123&gt;V$302,0,IF('Datos de Indicador'!AU123&lt;V$301,10,(V$302-'Datos de Indicador'!AU123)/(V$302-V$301)*10)),1))</f>
        <v>9.6</v>
      </c>
      <c r="W120" s="209">
        <f t="shared" si="14"/>
        <v>6.4</v>
      </c>
      <c r="X120" s="210">
        <f>IF('Datos de Indicador'!AV123="No dato","x",ROUND(IF('Datos de Indicador'!AV123&gt;X$302,0,IF('Datos de Indicador'!AV123&lt;$X$301,10,(X$302-'Datos de Indicador'!AV123)/(X$302-X$301)*10)),1))</f>
        <v>6</v>
      </c>
      <c r="Y120" s="206">
        <f t="shared" si="11"/>
        <v>6.2</v>
      </c>
      <c r="Z120" s="206">
        <f>'Datos de Indicador'!AW123</f>
        <v>10</v>
      </c>
      <c r="AA120" s="211">
        <f t="shared" si="15"/>
        <v>7.8</v>
      </c>
      <c r="AB120" s="15"/>
      <c r="AC120" s="222"/>
      <c r="AE120" s="222"/>
    </row>
    <row r="121" spans="1:31">
      <c r="A121" s="48" t="s">
        <v>61</v>
      </c>
      <c r="B121" s="46" t="s">
        <v>223</v>
      </c>
      <c r="C121" s="160">
        <v>810</v>
      </c>
      <c r="D121" s="203">
        <f>IF('Datos de Indicador'!AH124="No dato","x",ROUND(IF('Datos de Indicador'!AH124&gt;D$302,10,IF('Datos de Indicador'!AH124&lt;$D$301,0,10-(D$302-'Datos de Indicador'!AH124)/(D$302-D$301)*10)),1))</f>
        <v>5</v>
      </c>
      <c r="E121" s="204">
        <f>IF('Datos de Indicador'!AI124="No dato","x",ROUND(IF('Datos de Indicador'!AI124&gt;E$302,0,IF('Datos de Indicador'!AI124&lt;$E$301,10,(E$302-'Datos de Indicador'!AI124)/(E$302-E$301)*10)),1))</f>
        <v>0</v>
      </c>
      <c r="F121" s="205">
        <f t="shared" si="12"/>
        <v>3.3</v>
      </c>
      <c r="G121" s="204">
        <f>IF('Datos de Indicador'!AJ124="No dato","x",ROUND(IF('Datos de Indicador'!AJ124&gt;G$302,0,IF('Datos de Indicador'!AJ124&lt;$G$301,10,(G$302-'Datos de Indicador'!AJ124)/(G$302-G$301)*10)),1))</f>
        <v>6.2</v>
      </c>
      <c r="H121" s="206">
        <f t="shared" si="8"/>
        <v>6.2</v>
      </c>
      <c r="I121" s="207">
        <f t="shared" si="9"/>
        <v>4.9000000000000004</v>
      </c>
      <c r="J121" s="204">
        <f>IF('Datos de Indicador'!AK124="No dato","x",ROUND(IF('Datos de Indicador'!AK124&gt;J$302,0,IF('Datos de Indicador'!AK124&lt;$J$301,10,(J$302-'Datos de Indicador'!AK124)/(J$302-J$301)*10)),1))</f>
        <v>10</v>
      </c>
      <c r="K121" s="204">
        <f>IF('Datos de Indicador'!AL124="No dato","x",ROUND(IF('Datos de Indicador'!AL124&gt;K$302,0,IF('Datos de Indicador'!AL124&lt;$K$301,10,(K$302-'Datos de Indicador'!AL124)/(K$302-K$301)*10)),1))</f>
        <v>9.6</v>
      </c>
      <c r="L121" s="204">
        <f>IF('Datos de Indicador'!AM124="No dato","x",ROUND(IF('Datos de Indicador'!AM124&gt;L$302,0,IF('Datos de Indicador'!AM124&lt;$L$301,10,(L$302-'Datos de Indicador'!AM124)/(L$302-L$301)*10)),1))</f>
        <v>4</v>
      </c>
      <c r="M121" s="206">
        <f t="shared" si="10"/>
        <v>7.9</v>
      </c>
      <c r="N121" s="203">
        <f>IF('Datos de Indicador'!AN124="No dato","x",ROUND(IF('Datos de Indicador'!AN124&gt;N$302,0,IF('Datos de Indicador'!AN124&lt;$N$301,10,(N$302-'Datos de Indicador'!AN124)/(N$302-N$301)*10)),1))</f>
        <v>6.7</v>
      </c>
      <c r="O121" s="204">
        <f>IF('Datos de Indicador'!AO124="No dato","x",ROUND(IF('Datos de Indicador'!AO124&gt;O$302,0,IF('Datos de Indicador'!AO124&lt;$O$301,10,(O$302-'Datos de Indicador'!AO124)/(O$302-O$301)*10)),1))</f>
        <v>10</v>
      </c>
      <c r="P121" s="204">
        <f>IF('Datos de Indicador'!AP124="No dato","x",ROUND(IF('Datos de Indicador'!AP124&gt;P$302,0,IF('Datos de Indicador'!AP124&lt;$P$301,10,(P$302-'Datos de Indicador'!AP124)/(P$302-P$301)*10)),1))</f>
        <v>10</v>
      </c>
      <c r="Q121" s="210">
        <f>IF('Datos de Indicador'!AQ124="No dato","x",ROUND(IF('Datos de Indicador'!AQ124&gt;Q$302,0,IF('Datos de Indicador'!AQ124&lt;$O$301,10,(Q$302-'Datos de Indicador'!AQ124)/(Q$302-Q$301)*10)),1))</f>
        <v>11.9</v>
      </c>
      <c r="R121" s="297">
        <f t="shared" si="13"/>
        <v>9.6999999999999993</v>
      </c>
      <c r="S121" s="208">
        <f>IF('Datos de Indicador'!AR124="No data","x",ROUND(IF('Datos de Indicador'!AR124&gt;S$302,0,IF('Datos de Indicador'!AR124&lt;S$301,10,(S$302-'Datos de Indicador'!AR124)/(S$302-S$301)*10)),1))</f>
        <v>10</v>
      </c>
      <c r="T121" s="208">
        <f>IF('Datos de Indicador'!AS124="No data","x",ROUND(IF('Datos de Indicador'!AS124&gt;T$302,0,IF('Datos de Indicador'!AS124&lt;T$301,10,(T$302-'Datos de Indicador'!AS124)/(T$302-T$301)*10)),1))</f>
        <v>1.3</v>
      </c>
      <c r="U121" s="208">
        <f>IF('Datos de Indicador'!AT124="No data","x",ROUND(IF('Datos de Indicador'!AT124&gt;U$302,0,IF('Datos de Indicador'!AT124&lt;U$301,10,(U$302-'Datos de Indicador'!AT124)/(U$302-U$301)*10)),1))</f>
        <v>5</v>
      </c>
      <c r="V121" s="208">
        <f>IF('Datos de Indicador'!AU124="No data","x",ROUND(IF('Datos de Indicador'!AU124&gt;V$302,0,IF('Datos de Indicador'!AU124&lt;V$301,10,(V$302-'Datos de Indicador'!AU124)/(V$302-V$301)*10)),1))</f>
        <v>7.6</v>
      </c>
      <c r="W121" s="209">
        <f t="shared" si="14"/>
        <v>6.1</v>
      </c>
      <c r="X121" s="210">
        <f>IF('Datos de Indicador'!AV124="No dato","x",ROUND(IF('Datos de Indicador'!AV124&gt;X$302,0,IF('Datos de Indicador'!AV124&lt;$X$301,10,(X$302-'Datos de Indicador'!AV124)/(X$302-X$301)*10)),1))</f>
        <v>5</v>
      </c>
      <c r="Y121" s="206">
        <f t="shared" si="11"/>
        <v>5.6</v>
      </c>
      <c r="Z121" s="206">
        <f>'Datos de Indicador'!AW124</f>
        <v>10</v>
      </c>
      <c r="AA121" s="211">
        <f t="shared" si="15"/>
        <v>8.3000000000000007</v>
      </c>
      <c r="AB121" s="15"/>
      <c r="AC121" s="222"/>
      <c r="AE121" s="222"/>
    </row>
    <row r="122" spans="1:31">
      <c r="A122" s="48" t="s">
        <v>61</v>
      </c>
      <c r="B122" s="46" t="s">
        <v>224</v>
      </c>
      <c r="C122" s="160">
        <v>811</v>
      </c>
      <c r="D122" s="203">
        <f>IF('Datos de Indicador'!AH125="No dato","x",ROUND(IF('Datos de Indicador'!AH125&gt;D$302,10,IF('Datos de Indicador'!AH125&lt;$D$301,0,10-(D$302-'Datos de Indicador'!AH125)/(D$302-D$301)*10)),1))</f>
        <v>5</v>
      </c>
      <c r="E122" s="204">
        <f>IF('Datos de Indicador'!AI125="No dato","x",ROUND(IF('Datos de Indicador'!AI125&gt;E$302,0,IF('Datos de Indicador'!AI125&lt;$E$301,10,(E$302-'Datos de Indicador'!AI125)/(E$302-E$301)*10)),1))</f>
        <v>0</v>
      </c>
      <c r="F122" s="205">
        <f t="shared" si="12"/>
        <v>3.3</v>
      </c>
      <c r="G122" s="204">
        <f>IF('Datos de Indicador'!AJ125="No dato","x",ROUND(IF('Datos de Indicador'!AJ125&gt;G$302,0,IF('Datos de Indicador'!AJ125&lt;$G$301,10,(G$302-'Datos de Indicador'!AJ125)/(G$302-G$301)*10)),1))</f>
        <v>7.4</v>
      </c>
      <c r="H122" s="206">
        <f t="shared" si="8"/>
        <v>7.4</v>
      </c>
      <c r="I122" s="207">
        <f t="shared" si="9"/>
        <v>5.7</v>
      </c>
      <c r="J122" s="204">
        <f>IF('Datos de Indicador'!AK125="No dato","x",ROUND(IF('Datos de Indicador'!AK125&gt;J$302,0,IF('Datos de Indicador'!AK125&lt;$J$301,10,(J$302-'Datos de Indicador'!AK125)/(J$302-J$301)*10)),1))</f>
        <v>10</v>
      </c>
      <c r="K122" s="204">
        <f>IF('Datos de Indicador'!AL125="No dato","x",ROUND(IF('Datos de Indicador'!AL125&gt;K$302,0,IF('Datos de Indicador'!AL125&lt;$K$301,10,(K$302-'Datos de Indicador'!AL125)/(K$302-K$301)*10)),1))</f>
        <v>9.8000000000000007</v>
      </c>
      <c r="L122" s="204">
        <f>IF('Datos de Indicador'!AM125="No dato","x",ROUND(IF('Datos de Indicador'!AM125&gt;L$302,0,IF('Datos de Indicador'!AM125&lt;$L$301,10,(L$302-'Datos de Indicador'!AM125)/(L$302-L$301)*10)),1))</f>
        <v>8.6999999999999993</v>
      </c>
      <c r="M122" s="206">
        <f t="shared" si="10"/>
        <v>9.5</v>
      </c>
      <c r="N122" s="203">
        <f>IF('Datos de Indicador'!AN125="No dato","x",ROUND(IF('Datos de Indicador'!AN125&gt;N$302,0,IF('Datos de Indicador'!AN125&lt;$N$301,10,(N$302-'Datos de Indicador'!AN125)/(N$302-N$301)*10)),1))</f>
        <v>8.6</v>
      </c>
      <c r="O122" s="204">
        <f>IF('Datos de Indicador'!AO125="No dato","x",ROUND(IF('Datos de Indicador'!AO125&gt;O$302,0,IF('Datos de Indicador'!AO125&lt;$O$301,10,(O$302-'Datos de Indicador'!AO125)/(O$302-O$301)*10)),1))</f>
        <v>6.3</v>
      </c>
      <c r="P122" s="204">
        <f>IF('Datos de Indicador'!AP125="No dato","x",ROUND(IF('Datos de Indicador'!AP125&gt;P$302,0,IF('Datos de Indicador'!AP125&lt;$P$301,10,(P$302-'Datos de Indicador'!AP125)/(P$302-P$301)*10)),1))</f>
        <v>8.6999999999999993</v>
      </c>
      <c r="Q122" s="210">
        <f>IF('Datos de Indicador'!AQ125="No dato","x",ROUND(IF('Datos de Indicador'!AQ125&gt;Q$302,0,IF('Datos de Indicador'!AQ125&lt;$O$301,10,(Q$302-'Datos de Indicador'!AQ125)/(Q$302-Q$301)*10)),1))</f>
        <v>7.2</v>
      </c>
      <c r="R122" s="297">
        <f t="shared" si="13"/>
        <v>7.7</v>
      </c>
      <c r="S122" s="208">
        <f>IF('Datos de Indicador'!AR125="No data","x",ROUND(IF('Datos de Indicador'!AR125&gt;S$302,0,IF('Datos de Indicador'!AR125&lt;S$301,10,(S$302-'Datos de Indicador'!AR125)/(S$302-S$301)*10)),1))</f>
        <v>7.9</v>
      </c>
      <c r="T122" s="208">
        <f>IF('Datos de Indicador'!AS125="No data","x",ROUND(IF('Datos de Indicador'!AS125&gt;T$302,0,IF('Datos de Indicador'!AS125&lt;T$301,10,(T$302-'Datos de Indicador'!AS125)/(T$302-T$301)*10)),1))</f>
        <v>0</v>
      </c>
      <c r="U122" s="208">
        <f>IF('Datos de Indicador'!AT125="No data","x",ROUND(IF('Datos de Indicador'!AT125&gt;U$302,0,IF('Datos de Indicador'!AT125&lt;U$301,10,(U$302-'Datos de Indicador'!AT125)/(U$302-U$301)*10)),1))</f>
        <v>8.6</v>
      </c>
      <c r="V122" s="208">
        <f>IF('Datos de Indicador'!AU125="No data","x",ROUND(IF('Datos de Indicador'!AU125&gt;V$302,0,IF('Datos de Indicador'!AU125&lt;V$301,10,(V$302-'Datos de Indicador'!AU125)/(V$302-V$301)*10)),1))</f>
        <v>10</v>
      </c>
      <c r="W122" s="209">
        <f t="shared" si="14"/>
        <v>7.5</v>
      </c>
      <c r="X122" s="210">
        <f>IF('Datos de Indicador'!AV125="No dato","x",ROUND(IF('Datos de Indicador'!AV125&gt;X$302,0,IF('Datos de Indicador'!AV125&lt;$X$301,10,(X$302-'Datos de Indicador'!AV125)/(X$302-X$301)*10)),1))</f>
        <v>9.1999999999999993</v>
      </c>
      <c r="Y122" s="206">
        <f t="shared" si="11"/>
        <v>8.4</v>
      </c>
      <c r="Z122" s="206">
        <f>'Datos de Indicador'!AW125</f>
        <v>10</v>
      </c>
      <c r="AA122" s="211">
        <f t="shared" si="15"/>
        <v>8.9</v>
      </c>
      <c r="AB122" s="15"/>
      <c r="AC122" s="222"/>
      <c r="AE122" s="222"/>
    </row>
    <row r="123" spans="1:31">
      <c r="A123" s="48" t="s">
        <v>61</v>
      </c>
      <c r="B123" s="46" t="s">
        <v>225</v>
      </c>
      <c r="C123" s="160">
        <v>812</v>
      </c>
      <c r="D123" s="203">
        <f>IF('Datos de Indicador'!AH126="No dato","x",ROUND(IF('Datos de Indicador'!AH126&gt;D$302,10,IF('Datos de Indicador'!AH126&lt;$D$301,0,10-(D$302-'Datos de Indicador'!AH126)/(D$302-D$301)*10)),1))</f>
        <v>10</v>
      </c>
      <c r="E123" s="204">
        <f>IF('Datos de Indicador'!AI126="No dato","x",ROUND(IF('Datos de Indicador'!AI126&gt;E$302,0,IF('Datos de Indicador'!AI126&lt;$E$301,10,(E$302-'Datos de Indicador'!AI126)/(E$302-E$301)*10)),1))</f>
        <v>0</v>
      </c>
      <c r="F123" s="205">
        <f t="shared" si="12"/>
        <v>6.7</v>
      </c>
      <c r="G123" s="204">
        <f>IF('Datos de Indicador'!AJ126="No dato","x",ROUND(IF('Datos de Indicador'!AJ126&gt;G$302,0,IF('Datos de Indicador'!AJ126&lt;$G$301,10,(G$302-'Datos de Indicador'!AJ126)/(G$302-G$301)*10)),1))</f>
        <v>6.7</v>
      </c>
      <c r="H123" s="206">
        <f t="shared" si="8"/>
        <v>6.7</v>
      </c>
      <c r="I123" s="207">
        <f t="shared" si="9"/>
        <v>6.7</v>
      </c>
      <c r="J123" s="204">
        <f>IF('Datos de Indicador'!AK126="No dato","x",ROUND(IF('Datos de Indicador'!AK126&gt;J$302,0,IF('Datos de Indicador'!AK126&lt;$J$301,10,(J$302-'Datos de Indicador'!AK126)/(J$302-J$301)*10)),1))</f>
        <v>7.2</v>
      </c>
      <c r="K123" s="204">
        <f>IF('Datos de Indicador'!AL126="No dato","x",ROUND(IF('Datos de Indicador'!AL126&gt;K$302,0,IF('Datos de Indicador'!AL126&lt;$K$301,10,(K$302-'Datos de Indicador'!AL126)/(K$302-K$301)*10)),1))</f>
        <v>9.8000000000000007</v>
      </c>
      <c r="L123" s="204">
        <f>IF('Datos de Indicador'!AM126="No dato","x",ROUND(IF('Datos de Indicador'!AM126&gt;L$302,0,IF('Datos de Indicador'!AM126&lt;$L$301,10,(L$302-'Datos de Indicador'!AM126)/(L$302-L$301)*10)),1))</f>
        <v>2.8</v>
      </c>
      <c r="M123" s="206">
        <f t="shared" si="10"/>
        <v>6.6</v>
      </c>
      <c r="N123" s="203">
        <f>IF('Datos de Indicador'!AN126="No dato","x",ROUND(IF('Datos de Indicador'!AN126&gt;N$302,0,IF('Datos de Indicador'!AN126&lt;$N$301,10,(N$302-'Datos de Indicador'!AN126)/(N$302-N$301)*10)),1))</f>
        <v>4.5999999999999996</v>
      </c>
      <c r="O123" s="204">
        <f>IF('Datos de Indicador'!AO126="No dato","x",ROUND(IF('Datos de Indicador'!AO126&gt;O$302,0,IF('Datos de Indicador'!AO126&lt;$O$301,10,(O$302-'Datos de Indicador'!AO126)/(O$302-O$301)*10)),1))</f>
        <v>4.2</v>
      </c>
      <c r="P123" s="204">
        <f>IF('Datos de Indicador'!AP126="No dato","x",ROUND(IF('Datos de Indicador'!AP126&gt;P$302,0,IF('Datos de Indicador'!AP126&lt;$P$301,10,(P$302-'Datos de Indicador'!AP126)/(P$302-P$301)*10)),1))</f>
        <v>4.0999999999999996</v>
      </c>
      <c r="Q123" s="210">
        <f>IF('Datos de Indicador'!AQ126="No dato","x",ROUND(IF('Datos de Indicador'!AQ126&gt;Q$302,0,IF('Datos de Indicador'!AQ126&lt;$O$301,10,(Q$302-'Datos de Indicador'!AQ126)/(Q$302-Q$301)*10)),1))</f>
        <v>4.2</v>
      </c>
      <c r="R123" s="297">
        <f t="shared" si="13"/>
        <v>4.3</v>
      </c>
      <c r="S123" s="208">
        <f>IF('Datos de Indicador'!AR126="No data","x",ROUND(IF('Datos de Indicador'!AR126&gt;S$302,0,IF('Datos de Indicador'!AR126&lt;S$301,10,(S$302-'Datos de Indicador'!AR126)/(S$302-S$301)*10)),1))</f>
        <v>10</v>
      </c>
      <c r="T123" s="208">
        <f>IF('Datos de Indicador'!AS126="No data","x",ROUND(IF('Datos de Indicador'!AS126&gt;T$302,0,IF('Datos de Indicador'!AS126&lt;T$301,10,(T$302-'Datos de Indicador'!AS126)/(T$302-T$301)*10)),1))</f>
        <v>10</v>
      </c>
      <c r="U123" s="208">
        <f>IF('Datos de Indicador'!AT126="No data","x",ROUND(IF('Datos de Indicador'!AT126&gt;U$302,0,IF('Datos de Indicador'!AT126&lt;U$301,10,(U$302-'Datos de Indicador'!AT126)/(U$302-U$301)*10)),1))</f>
        <v>3.9</v>
      </c>
      <c r="V123" s="208">
        <f>IF('Datos de Indicador'!AU126="No data","x",ROUND(IF('Datos de Indicador'!AU126&gt;V$302,0,IF('Datos de Indicador'!AU126&lt;V$301,10,(V$302-'Datos de Indicador'!AU126)/(V$302-V$301)*10)),1))</f>
        <v>8.3000000000000007</v>
      </c>
      <c r="W123" s="209">
        <f t="shared" si="14"/>
        <v>7.4</v>
      </c>
      <c r="X123" s="210">
        <f>IF('Datos de Indicador'!AV126="No dato","x",ROUND(IF('Datos de Indicador'!AV126&gt;X$302,0,IF('Datos de Indicador'!AV126&lt;$X$301,10,(X$302-'Datos de Indicador'!AV126)/(X$302-X$301)*10)),1))</f>
        <v>4.0999999999999996</v>
      </c>
      <c r="Y123" s="206">
        <f t="shared" si="11"/>
        <v>5.8</v>
      </c>
      <c r="Z123" s="206">
        <f>'Datos de Indicador'!AW126</f>
        <v>10</v>
      </c>
      <c r="AA123" s="211">
        <f t="shared" si="15"/>
        <v>6.7</v>
      </c>
      <c r="AB123" s="15"/>
      <c r="AC123" s="222"/>
      <c r="AE123" s="222"/>
    </row>
    <row r="124" spans="1:31">
      <c r="A124" s="48" t="s">
        <v>61</v>
      </c>
      <c r="B124" s="46" t="s">
        <v>226</v>
      </c>
      <c r="C124" s="160">
        <v>813</v>
      </c>
      <c r="D124" s="203">
        <f>IF('Datos de Indicador'!AH127="No dato","x",ROUND(IF('Datos de Indicador'!AH127&gt;D$302,10,IF('Datos de Indicador'!AH127&lt;$D$301,0,10-(D$302-'Datos de Indicador'!AH127)/(D$302-D$301)*10)),1))</f>
        <v>10</v>
      </c>
      <c r="E124" s="204">
        <f>IF('Datos de Indicador'!AI127="No dato","x",ROUND(IF('Datos de Indicador'!AI127&gt;E$302,0,IF('Datos de Indicador'!AI127&lt;$E$301,10,(E$302-'Datos de Indicador'!AI127)/(E$302-E$301)*10)),1))</f>
        <v>0</v>
      </c>
      <c r="F124" s="205">
        <f t="shared" si="12"/>
        <v>6.7</v>
      </c>
      <c r="G124" s="204">
        <f>IF('Datos de Indicador'!AJ127="No dato","x",ROUND(IF('Datos de Indicador'!AJ127&gt;G$302,0,IF('Datos de Indicador'!AJ127&lt;$G$301,10,(G$302-'Datos de Indicador'!AJ127)/(G$302-G$301)*10)),1))</f>
        <v>6.1</v>
      </c>
      <c r="H124" s="206">
        <f t="shared" si="8"/>
        <v>6.1</v>
      </c>
      <c r="I124" s="207">
        <f t="shared" si="9"/>
        <v>6.4</v>
      </c>
      <c r="J124" s="204">
        <f>IF('Datos de Indicador'!AK127="No dato","x",ROUND(IF('Datos de Indicador'!AK127&gt;J$302,0,IF('Datos de Indicador'!AK127&lt;$J$301,10,(J$302-'Datos de Indicador'!AK127)/(J$302-J$301)*10)),1))</f>
        <v>10</v>
      </c>
      <c r="K124" s="204">
        <f>IF('Datos de Indicador'!AL127="No dato","x",ROUND(IF('Datos de Indicador'!AL127&gt;K$302,0,IF('Datos de Indicador'!AL127&lt;$K$301,10,(K$302-'Datos de Indicador'!AL127)/(K$302-K$301)*10)),1))</f>
        <v>8.4</v>
      </c>
      <c r="L124" s="204">
        <f>IF('Datos de Indicador'!AM127="No dato","x",ROUND(IF('Datos de Indicador'!AM127&gt;L$302,0,IF('Datos de Indicador'!AM127&lt;$L$301,10,(L$302-'Datos de Indicador'!AM127)/(L$302-L$301)*10)),1))</f>
        <v>4.5</v>
      </c>
      <c r="M124" s="206">
        <f t="shared" si="10"/>
        <v>7.6</v>
      </c>
      <c r="N124" s="203">
        <f>IF('Datos de Indicador'!AN127="No dato","x",ROUND(IF('Datos de Indicador'!AN127&gt;N$302,0,IF('Datos de Indicador'!AN127&lt;$N$301,10,(N$302-'Datos de Indicador'!AN127)/(N$302-N$301)*10)),1))</f>
        <v>8.6999999999999993</v>
      </c>
      <c r="O124" s="204">
        <f>IF('Datos de Indicador'!AO127="No dato","x",ROUND(IF('Datos de Indicador'!AO127&gt;O$302,0,IF('Datos de Indicador'!AO127&lt;$O$301,10,(O$302-'Datos de Indicador'!AO127)/(O$302-O$301)*10)),1))</f>
        <v>10</v>
      </c>
      <c r="P124" s="204">
        <f>IF('Datos de Indicador'!AP127="No dato","x",ROUND(IF('Datos de Indicador'!AP127&gt;P$302,0,IF('Datos de Indicador'!AP127&lt;$P$301,10,(P$302-'Datos de Indicador'!AP127)/(P$302-P$301)*10)),1))</f>
        <v>10</v>
      </c>
      <c r="Q124" s="210">
        <f>IF('Datos de Indicador'!AQ127="No dato","x",ROUND(IF('Datos de Indicador'!AQ127&gt;Q$302,0,IF('Datos de Indicador'!AQ127&lt;$O$301,10,(Q$302-'Datos de Indicador'!AQ127)/(Q$302-Q$301)*10)),1))</f>
        <v>10.1</v>
      </c>
      <c r="R124" s="297">
        <f t="shared" si="13"/>
        <v>9.6999999999999993</v>
      </c>
      <c r="S124" s="208">
        <f>IF('Datos de Indicador'!AR127="No data","x",ROUND(IF('Datos de Indicador'!AR127&gt;S$302,0,IF('Datos de Indicador'!AR127&lt;S$301,10,(S$302-'Datos de Indicador'!AR127)/(S$302-S$301)*10)),1))</f>
        <v>5.0999999999999996</v>
      </c>
      <c r="T124" s="208">
        <f>IF('Datos de Indicador'!AS127="No data","x",ROUND(IF('Datos de Indicador'!AS127&gt;T$302,0,IF('Datos de Indicador'!AS127&lt;T$301,10,(T$302-'Datos de Indicador'!AS127)/(T$302-T$301)*10)),1))</f>
        <v>0</v>
      </c>
      <c r="U124" s="208">
        <f>IF('Datos de Indicador'!AT127="No data","x",ROUND(IF('Datos de Indicador'!AT127&gt;U$302,0,IF('Datos de Indicador'!AT127&lt;U$301,10,(U$302-'Datos de Indicador'!AT127)/(U$302-U$301)*10)),1))</f>
        <v>4.9000000000000004</v>
      </c>
      <c r="V124" s="208">
        <f>IF('Datos de Indicador'!AU127="No data","x",ROUND(IF('Datos de Indicador'!AU127&gt;V$302,0,IF('Datos de Indicador'!AU127&lt;V$301,10,(V$302-'Datos de Indicador'!AU127)/(V$302-V$301)*10)),1))</f>
        <v>10</v>
      </c>
      <c r="W124" s="209">
        <f t="shared" si="14"/>
        <v>5.8</v>
      </c>
      <c r="X124" s="210">
        <f>IF('Datos de Indicador'!AV127="No dato","x",ROUND(IF('Datos de Indicador'!AV127&gt;X$302,0,IF('Datos de Indicador'!AV127&lt;$X$301,10,(X$302-'Datos de Indicador'!AV127)/(X$302-X$301)*10)),1))</f>
        <v>4.4000000000000004</v>
      </c>
      <c r="Y124" s="206">
        <f t="shared" si="11"/>
        <v>5.0999999999999996</v>
      </c>
      <c r="Z124" s="206">
        <f>'Datos de Indicador'!AW127</f>
        <v>10</v>
      </c>
      <c r="AA124" s="211">
        <f t="shared" si="15"/>
        <v>8.1</v>
      </c>
      <c r="AB124" s="15"/>
      <c r="AC124" s="222"/>
      <c r="AE124" s="222"/>
    </row>
    <row r="125" spans="1:31">
      <c r="A125" s="48" t="s">
        <v>61</v>
      </c>
      <c r="B125" s="46" t="s">
        <v>227</v>
      </c>
      <c r="C125" s="160">
        <v>814</v>
      </c>
      <c r="D125" s="203">
        <f>IF('Datos de Indicador'!AH128="No dato","x",ROUND(IF('Datos de Indicador'!AH128&gt;D$302,10,IF('Datos de Indicador'!AH128&lt;$D$301,0,10-(D$302-'Datos de Indicador'!AH128)/(D$302-D$301)*10)),1))</f>
        <v>10</v>
      </c>
      <c r="E125" s="204">
        <f>IF('Datos de Indicador'!AI128="No dato","x",ROUND(IF('Datos de Indicador'!AI128&gt;E$302,0,IF('Datos de Indicador'!AI128&lt;$E$301,10,(E$302-'Datos de Indicador'!AI128)/(E$302-E$301)*10)),1))</f>
        <v>0</v>
      </c>
      <c r="F125" s="205">
        <f t="shared" si="12"/>
        <v>6.7</v>
      </c>
      <c r="G125" s="204">
        <f>IF('Datos de Indicador'!AJ128="No dato","x",ROUND(IF('Datos de Indicador'!AJ128&gt;G$302,0,IF('Datos de Indicador'!AJ128&lt;$G$301,10,(G$302-'Datos de Indicador'!AJ128)/(G$302-G$301)*10)),1))</f>
        <v>6.2</v>
      </c>
      <c r="H125" s="206">
        <f t="shared" si="8"/>
        <v>6.2</v>
      </c>
      <c r="I125" s="207">
        <f t="shared" si="9"/>
        <v>6.5</v>
      </c>
      <c r="J125" s="204">
        <f>IF('Datos de Indicador'!AK128="No dato","x",ROUND(IF('Datos de Indicador'!AK128&gt;J$302,0,IF('Datos de Indicador'!AK128&lt;$J$301,10,(J$302-'Datos de Indicador'!AK128)/(J$302-J$301)*10)),1))</f>
        <v>5.3</v>
      </c>
      <c r="K125" s="204">
        <f>IF('Datos de Indicador'!AL128="No dato","x",ROUND(IF('Datos de Indicador'!AL128&gt;K$302,0,IF('Datos de Indicador'!AL128&lt;$K$301,10,(K$302-'Datos de Indicador'!AL128)/(K$302-K$301)*10)),1))</f>
        <v>9.1</v>
      </c>
      <c r="L125" s="204">
        <f>IF('Datos de Indicador'!AM128="No dato","x",ROUND(IF('Datos de Indicador'!AM128&gt;L$302,0,IF('Datos de Indicador'!AM128&lt;$L$301,10,(L$302-'Datos de Indicador'!AM128)/(L$302-L$301)*10)),1))</f>
        <v>5.6</v>
      </c>
      <c r="M125" s="206">
        <f t="shared" si="10"/>
        <v>6.7</v>
      </c>
      <c r="N125" s="203">
        <f>IF('Datos de Indicador'!AN128="No dato","x",ROUND(IF('Datos de Indicador'!AN128&gt;N$302,0,IF('Datos de Indicador'!AN128&lt;$N$301,10,(N$302-'Datos de Indicador'!AN128)/(N$302-N$301)*10)),1))</f>
        <v>7.5</v>
      </c>
      <c r="O125" s="204">
        <f>IF('Datos de Indicador'!AO128="No dato","x",ROUND(IF('Datos de Indicador'!AO128&gt;O$302,0,IF('Datos de Indicador'!AO128&lt;$O$301,10,(O$302-'Datos de Indicador'!AO128)/(O$302-O$301)*10)),1))</f>
        <v>5.5</v>
      </c>
      <c r="P125" s="204">
        <f>IF('Datos de Indicador'!AP128="No dato","x",ROUND(IF('Datos de Indicador'!AP128&gt;P$302,0,IF('Datos de Indicador'!AP128&lt;$P$301,10,(P$302-'Datos de Indicador'!AP128)/(P$302-P$301)*10)),1))</f>
        <v>8.3000000000000007</v>
      </c>
      <c r="Q125" s="210">
        <f>IF('Datos de Indicador'!AQ128="No dato","x",ROUND(IF('Datos de Indicador'!AQ128&gt;Q$302,0,IF('Datos de Indicador'!AQ128&lt;$O$301,10,(Q$302-'Datos de Indicador'!AQ128)/(Q$302-Q$301)*10)),1))</f>
        <v>6.6</v>
      </c>
      <c r="R125" s="297">
        <f t="shared" si="13"/>
        <v>7</v>
      </c>
      <c r="S125" s="208">
        <f>IF('Datos de Indicador'!AR128="No data","x",ROUND(IF('Datos de Indicador'!AR128&gt;S$302,0,IF('Datos de Indicador'!AR128&lt;S$301,10,(S$302-'Datos de Indicador'!AR128)/(S$302-S$301)*10)),1))</f>
        <v>7.4</v>
      </c>
      <c r="T125" s="208">
        <f>IF('Datos de Indicador'!AS128="No data","x",ROUND(IF('Datos de Indicador'!AS128&gt;T$302,0,IF('Datos de Indicador'!AS128&lt;T$301,10,(T$302-'Datos de Indicador'!AS128)/(T$302-T$301)*10)),1))</f>
        <v>0</v>
      </c>
      <c r="U125" s="208">
        <f>IF('Datos de Indicador'!AT128="No data","x",ROUND(IF('Datos de Indicador'!AT128&gt;U$302,0,IF('Datos de Indicador'!AT128&lt;U$301,10,(U$302-'Datos de Indicador'!AT128)/(U$302-U$301)*10)),1))</f>
        <v>6.5</v>
      </c>
      <c r="V125" s="208">
        <f>IF('Datos de Indicador'!AU128="No data","x",ROUND(IF('Datos de Indicador'!AU128&gt;V$302,0,IF('Datos de Indicador'!AU128&lt;V$301,10,(V$302-'Datos de Indicador'!AU128)/(V$302-V$301)*10)),1))</f>
        <v>10</v>
      </c>
      <c r="W125" s="209">
        <f t="shared" si="14"/>
        <v>6.7</v>
      </c>
      <c r="X125" s="210">
        <f>IF('Datos de Indicador'!AV128="No dato","x",ROUND(IF('Datos de Indicador'!AV128&gt;X$302,0,IF('Datos de Indicador'!AV128&lt;$X$301,10,(X$302-'Datos de Indicador'!AV128)/(X$302-X$301)*10)),1))</f>
        <v>5.9</v>
      </c>
      <c r="Y125" s="206">
        <f t="shared" si="11"/>
        <v>6.3</v>
      </c>
      <c r="Z125" s="206">
        <f>'Datos de Indicador'!AW128</f>
        <v>10</v>
      </c>
      <c r="AA125" s="211">
        <f t="shared" si="15"/>
        <v>7.5</v>
      </c>
      <c r="AB125" s="15"/>
      <c r="AC125" s="222"/>
      <c r="AE125" s="222"/>
    </row>
    <row r="126" spans="1:31">
      <c r="A126" s="48" t="s">
        <v>61</v>
      </c>
      <c r="B126" s="46" t="s">
        <v>228</v>
      </c>
      <c r="C126" s="160">
        <v>815</v>
      </c>
      <c r="D126" s="203">
        <f>IF('Datos de Indicador'!AH129="No dato","x",ROUND(IF('Datos de Indicador'!AH129&gt;D$302,10,IF('Datos de Indicador'!AH129&lt;$D$301,0,10-(D$302-'Datos de Indicador'!AH129)/(D$302-D$301)*10)),1))</f>
        <v>10</v>
      </c>
      <c r="E126" s="204">
        <f>IF('Datos de Indicador'!AI129="No dato","x",ROUND(IF('Datos de Indicador'!AI129&gt;E$302,0,IF('Datos de Indicador'!AI129&lt;$E$301,10,(E$302-'Datos de Indicador'!AI129)/(E$302-E$301)*10)),1))</f>
        <v>0</v>
      </c>
      <c r="F126" s="205">
        <f t="shared" si="12"/>
        <v>6.7</v>
      </c>
      <c r="G126" s="204">
        <f>IF('Datos de Indicador'!AJ129="No dato","x",ROUND(IF('Datos de Indicador'!AJ129&gt;G$302,0,IF('Datos de Indicador'!AJ129&lt;$G$301,10,(G$302-'Datos de Indicador'!AJ129)/(G$302-G$301)*10)),1))</f>
        <v>7.7</v>
      </c>
      <c r="H126" s="206">
        <f t="shared" si="8"/>
        <v>7.7</v>
      </c>
      <c r="I126" s="207">
        <f t="shared" si="9"/>
        <v>7.2</v>
      </c>
      <c r="J126" s="204">
        <f>IF('Datos de Indicador'!AK129="No dato","x",ROUND(IF('Datos de Indicador'!AK129&gt;J$302,0,IF('Datos de Indicador'!AK129&lt;$J$301,10,(J$302-'Datos de Indicador'!AK129)/(J$302-J$301)*10)),1))</f>
        <v>10</v>
      </c>
      <c r="K126" s="204">
        <f>IF('Datos de Indicador'!AL129="No dato","x",ROUND(IF('Datos de Indicador'!AL129&gt;K$302,0,IF('Datos de Indicador'!AL129&lt;$K$301,10,(K$302-'Datos de Indicador'!AL129)/(K$302-K$301)*10)),1))</f>
        <v>9.8000000000000007</v>
      </c>
      <c r="L126" s="204">
        <f>IF('Datos de Indicador'!AM129="No dato","x",ROUND(IF('Datos de Indicador'!AM129&gt;L$302,0,IF('Datos de Indicador'!AM129&lt;$L$301,10,(L$302-'Datos de Indicador'!AM129)/(L$302-L$301)*10)),1))</f>
        <v>7.9</v>
      </c>
      <c r="M126" s="206">
        <f t="shared" si="10"/>
        <v>9.1999999999999993</v>
      </c>
      <c r="N126" s="203">
        <f>IF('Datos de Indicador'!AN129="No dato","x",ROUND(IF('Datos de Indicador'!AN129&gt;N$302,0,IF('Datos de Indicador'!AN129&lt;$N$301,10,(N$302-'Datos de Indicador'!AN129)/(N$302-N$301)*10)),1))</f>
        <v>8.8000000000000007</v>
      </c>
      <c r="O126" s="204">
        <f>IF('Datos de Indicador'!AO129="No dato","x",ROUND(IF('Datos de Indicador'!AO129&gt;O$302,0,IF('Datos de Indicador'!AO129&lt;$O$301,10,(O$302-'Datos de Indicador'!AO129)/(O$302-O$301)*10)),1))</f>
        <v>9.3000000000000007</v>
      </c>
      <c r="P126" s="204">
        <f>IF('Datos de Indicador'!AP129="No dato","x",ROUND(IF('Datos de Indicador'!AP129&gt;P$302,0,IF('Datos de Indicador'!AP129&lt;$P$301,10,(P$302-'Datos de Indicador'!AP129)/(P$302-P$301)*10)),1))</f>
        <v>10</v>
      </c>
      <c r="Q126" s="210">
        <f>IF('Datos de Indicador'!AQ129="No dato","x",ROUND(IF('Datos de Indicador'!AQ129&gt;Q$302,0,IF('Datos de Indicador'!AQ129&lt;$O$301,10,(Q$302-'Datos de Indicador'!AQ129)/(Q$302-Q$301)*10)),1))</f>
        <v>10.4</v>
      </c>
      <c r="R126" s="297">
        <f t="shared" si="13"/>
        <v>9.6</v>
      </c>
      <c r="S126" s="208">
        <f>IF('Datos de Indicador'!AR129="No data","x",ROUND(IF('Datos de Indicador'!AR129&gt;S$302,0,IF('Datos de Indicador'!AR129&lt;S$301,10,(S$302-'Datos de Indicador'!AR129)/(S$302-S$301)*10)),1))</f>
        <v>4.7</v>
      </c>
      <c r="T126" s="208">
        <f>IF('Datos de Indicador'!AS129="No data","x",ROUND(IF('Datos de Indicador'!AS129&gt;T$302,0,IF('Datos de Indicador'!AS129&lt;T$301,10,(T$302-'Datos de Indicador'!AS129)/(T$302-T$301)*10)),1))</f>
        <v>0</v>
      </c>
      <c r="U126" s="208">
        <f>IF('Datos de Indicador'!AT129="No data","x",ROUND(IF('Datos de Indicador'!AT129&gt;U$302,0,IF('Datos de Indicador'!AT129&lt;U$301,10,(U$302-'Datos de Indicador'!AT129)/(U$302-U$301)*10)),1))</f>
        <v>7.2</v>
      </c>
      <c r="V126" s="208">
        <f>IF('Datos de Indicador'!AU129="No data","x",ROUND(IF('Datos de Indicador'!AU129&gt;V$302,0,IF('Datos de Indicador'!AU129&lt;V$301,10,(V$302-'Datos de Indicador'!AU129)/(V$302-V$301)*10)),1))</f>
        <v>10</v>
      </c>
      <c r="W126" s="209">
        <f t="shared" si="14"/>
        <v>6.5</v>
      </c>
      <c r="X126" s="210">
        <f>IF('Datos de Indicador'!AV129="No dato","x",ROUND(IF('Datos de Indicador'!AV129&gt;X$302,0,IF('Datos de Indicador'!AV129&lt;$X$301,10,(X$302-'Datos de Indicador'!AV129)/(X$302-X$301)*10)),1))</f>
        <v>8.3000000000000007</v>
      </c>
      <c r="Y126" s="206">
        <f t="shared" si="11"/>
        <v>7.4</v>
      </c>
      <c r="Z126" s="206">
        <f>'Datos de Indicador'!AW129</f>
        <v>10</v>
      </c>
      <c r="AA126" s="211">
        <f t="shared" si="15"/>
        <v>9.1</v>
      </c>
      <c r="AB126" s="15"/>
      <c r="AC126" s="222"/>
      <c r="AE126" s="222"/>
    </row>
    <row r="127" spans="1:31">
      <c r="A127" s="48" t="s">
        <v>61</v>
      </c>
      <c r="B127" s="46" t="s">
        <v>229</v>
      </c>
      <c r="C127" s="160">
        <v>816</v>
      </c>
      <c r="D127" s="203">
        <f>IF('Datos de Indicador'!AH130="No dato","x",ROUND(IF('Datos de Indicador'!AH130&gt;D$302,10,IF('Datos de Indicador'!AH130&lt;$D$301,0,10-(D$302-'Datos de Indicador'!AH130)/(D$302-D$301)*10)),1))</f>
        <v>5</v>
      </c>
      <c r="E127" s="204">
        <f>IF('Datos de Indicador'!AI130="No dato","x",ROUND(IF('Datos de Indicador'!AI130&gt;E$302,0,IF('Datos de Indicador'!AI130&lt;$E$301,10,(E$302-'Datos de Indicador'!AI130)/(E$302-E$301)*10)),1))</f>
        <v>0</v>
      </c>
      <c r="F127" s="205">
        <f t="shared" si="12"/>
        <v>3.3</v>
      </c>
      <c r="G127" s="204">
        <f>IF('Datos de Indicador'!AJ130="No dato","x",ROUND(IF('Datos de Indicador'!AJ130&gt;G$302,0,IF('Datos de Indicador'!AJ130&lt;$G$301,10,(G$302-'Datos de Indicador'!AJ130)/(G$302-G$301)*10)),1))</f>
        <v>4.3</v>
      </c>
      <c r="H127" s="206">
        <f t="shared" si="8"/>
        <v>4.3</v>
      </c>
      <c r="I127" s="207">
        <f t="shared" si="9"/>
        <v>3.8</v>
      </c>
      <c r="J127" s="204">
        <f>IF('Datos de Indicador'!AK130="No dato","x",ROUND(IF('Datos de Indicador'!AK130&gt;J$302,0,IF('Datos de Indicador'!AK130&lt;$J$301,10,(J$302-'Datos de Indicador'!AK130)/(J$302-J$301)*10)),1))</f>
        <v>5.4</v>
      </c>
      <c r="K127" s="204">
        <f>IF('Datos de Indicador'!AL130="No dato","x",ROUND(IF('Datos de Indicador'!AL130&gt;K$302,0,IF('Datos de Indicador'!AL130&lt;$K$301,10,(K$302-'Datos de Indicador'!AL130)/(K$302-K$301)*10)),1))</f>
        <v>8.9</v>
      </c>
      <c r="L127" s="204">
        <f>IF('Datos de Indicador'!AM130="No dato","x",ROUND(IF('Datos de Indicador'!AM130&gt;L$302,0,IF('Datos de Indicador'!AM130&lt;$L$301,10,(L$302-'Datos de Indicador'!AM130)/(L$302-L$301)*10)),1))</f>
        <v>3.8</v>
      </c>
      <c r="M127" s="206">
        <f t="shared" si="10"/>
        <v>6</v>
      </c>
      <c r="N127" s="203">
        <f>IF('Datos de Indicador'!AN130="No dato","x",ROUND(IF('Datos de Indicador'!AN130&gt;N$302,0,IF('Datos de Indicador'!AN130&lt;$N$301,10,(N$302-'Datos de Indicador'!AN130)/(N$302-N$301)*10)),1))</f>
        <v>7</v>
      </c>
      <c r="O127" s="204">
        <f>IF('Datos de Indicador'!AO130="No dato","x",ROUND(IF('Datos de Indicador'!AO130&gt;O$302,0,IF('Datos de Indicador'!AO130&lt;$O$301,10,(O$302-'Datos de Indicador'!AO130)/(O$302-O$301)*10)),1))</f>
        <v>6.4</v>
      </c>
      <c r="P127" s="204">
        <f>IF('Datos de Indicador'!AP130="No dato","x",ROUND(IF('Datos de Indicador'!AP130&gt;P$302,0,IF('Datos de Indicador'!AP130&lt;$P$301,10,(P$302-'Datos de Indicador'!AP130)/(P$302-P$301)*10)),1))</f>
        <v>2.7</v>
      </c>
      <c r="Q127" s="210">
        <f>IF('Datos de Indicador'!AQ130="No dato","x",ROUND(IF('Datos de Indicador'!AQ130&gt;Q$302,0,IF('Datos de Indicador'!AQ130&lt;$O$301,10,(Q$302-'Datos de Indicador'!AQ130)/(Q$302-Q$301)*10)),1))</f>
        <v>5</v>
      </c>
      <c r="R127" s="297">
        <f t="shared" si="13"/>
        <v>5.3</v>
      </c>
      <c r="S127" s="208">
        <f>IF('Datos de Indicador'!AR130="No data","x",ROUND(IF('Datos de Indicador'!AR130&gt;S$302,0,IF('Datos de Indicador'!AR130&lt;S$301,10,(S$302-'Datos de Indicador'!AR130)/(S$302-S$301)*10)),1))</f>
        <v>2.9</v>
      </c>
      <c r="T127" s="208">
        <f>IF('Datos de Indicador'!AS130="No data","x",ROUND(IF('Datos de Indicador'!AS130&gt;T$302,0,IF('Datos de Indicador'!AS130&lt;T$301,10,(T$302-'Datos de Indicador'!AS130)/(T$302-T$301)*10)),1))</f>
        <v>0</v>
      </c>
      <c r="U127" s="208">
        <f>IF('Datos de Indicador'!AT130="No data","x",ROUND(IF('Datos de Indicador'!AT130&gt;U$302,0,IF('Datos de Indicador'!AT130&lt;U$301,10,(U$302-'Datos de Indicador'!AT130)/(U$302-U$301)*10)),1))</f>
        <v>3.4</v>
      </c>
      <c r="V127" s="208">
        <f>IF('Datos de Indicador'!AU130="No data","x",ROUND(IF('Datos de Indicador'!AU130&gt;V$302,0,IF('Datos de Indicador'!AU130&lt;V$301,10,(V$302-'Datos de Indicador'!AU130)/(V$302-V$301)*10)),1))</f>
        <v>8.8000000000000007</v>
      </c>
      <c r="W127" s="209">
        <f t="shared" si="14"/>
        <v>4.5999999999999996</v>
      </c>
      <c r="X127" s="210">
        <f>IF('Datos de Indicador'!AV130="No dato","x",ROUND(IF('Datos de Indicador'!AV130&gt;X$302,0,IF('Datos de Indicador'!AV130&lt;$X$301,10,(X$302-'Datos de Indicador'!AV130)/(X$302-X$301)*10)),1))</f>
        <v>3.8</v>
      </c>
      <c r="Y127" s="206">
        <f t="shared" si="11"/>
        <v>4.2</v>
      </c>
      <c r="Z127" s="206">
        <f>'Datos de Indicador'!AW130</f>
        <v>10</v>
      </c>
      <c r="AA127" s="211">
        <f t="shared" si="15"/>
        <v>6.4</v>
      </c>
      <c r="AB127" s="15"/>
      <c r="AC127" s="222"/>
      <c r="AE127" s="222"/>
    </row>
    <row r="128" spans="1:31">
      <c r="A128" s="48" t="s">
        <v>61</v>
      </c>
      <c r="B128" s="46" t="s">
        <v>230</v>
      </c>
      <c r="C128" s="160">
        <v>817</v>
      </c>
      <c r="D128" s="203">
        <f>IF('Datos de Indicador'!AH131="No dato","x",ROUND(IF('Datos de Indicador'!AH131&gt;D$302,10,IF('Datos de Indicador'!AH131&lt;$D$301,0,10-(D$302-'Datos de Indicador'!AH131)/(D$302-D$301)*10)),1))</f>
        <v>5</v>
      </c>
      <c r="E128" s="204">
        <f>IF('Datos de Indicador'!AI131="No dato","x",ROUND(IF('Datos de Indicador'!AI131&gt;E$302,0,IF('Datos de Indicador'!AI131&lt;$E$301,10,(E$302-'Datos de Indicador'!AI131)/(E$302-E$301)*10)),1))</f>
        <v>0</v>
      </c>
      <c r="F128" s="205">
        <f t="shared" si="12"/>
        <v>3.3</v>
      </c>
      <c r="G128" s="204">
        <f>IF('Datos de Indicador'!AJ131="No dato","x",ROUND(IF('Datos de Indicador'!AJ131&gt;G$302,0,IF('Datos de Indicador'!AJ131&lt;$G$301,10,(G$302-'Datos de Indicador'!AJ131)/(G$302-G$301)*10)),1))</f>
        <v>4</v>
      </c>
      <c r="H128" s="206">
        <f t="shared" si="8"/>
        <v>4</v>
      </c>
      <c r="I128" s="207">
        <f t="shared" si="9"/>
        <v>3.7</v>
      </c>
      <c r="J128" s="204">
        <f>IF('Datos de Indicador'!AK131="No dato","x",ROUND(IF('Datos de Indicador'!AK131&gt;J$302,0,IF('Datos de Indicador'!AK131&lt;$J$301,10,(J$302-'Datos de Indicador'!AK131)/(J$302-J$301)*10)),1))</f>
        <v>7.3</v>
      </c>
      <c r="K128" s="204">
        <f>IF('Datos de Indicador'!AL131="No dato","x",ROUND(IF('Datos de Indicador'!AL131&gt;K$302,0,IF('Datos de Indicador'!AL131&lt;$K$301,10,(K$302-'Datos de Indicador'!AL131)/(K$302-K$301)*10)),1))</f>
        <v>9.1</v>
      </c>
      <c r="L128" s="204">
        <f>IF('Datos de Indicador'!AM131="No dato","x",ROUND(IF('Datos de Indicador'!AM131&gt;L$302,0,IF('Datos de Indicador'!AM131&lt;$L$301,10,(L$302-'Datos de Indicador'!AM131)/(L$302-L$301)*10)),1))</f>
        <v>1.6</v>
      </c>
      <c r="M128" s="206">
        <f t="shared" si="10"/>
        <v>6</v>
      </c>
      <c r="N128" s="203">
        <f>IF('Datos de Indicador'!AN131="No dato","x",ROUND(IF('Datos de Indicador'!AN131&gt;N$302,0,IF('Datos de Indicador'!AN131&lt;$N$301,10,(N$302-'Datos de Indicador'!AN131)/(N$302-N$301)*10)),1))</f>
        <v>5.6</v>
      </c>
      <c r="O128" s="204">
        <f>IF('Datos de Indicador'!AO131="No dato","x",ROUND(IF('Datos de Indicador'!AO131&gt;O$302,0,IF('Datos de Indicador'!AO131&lt;$O$301,10,(O$302-'Datos de Indicador'!AO131)/(O$302-O$301)*10)),1))</f>
        <v>5.4</v>
      </c>
      <c r="P128" s="204">
        <f>IF('Datos de Indicador'!AP131="No dato","x",ROUND(IF('Datos de Indicador'!AP131&gt;P$302,0,IF('Datos de Indicador'!AP131&lt;$P$301,10,(P$302-'Datos de Indicador'!AP131)/(P$302-P$301)*10)),1))</f>
        <v>9.4</v>
      </c>
      <c r="Q128" s="210">
        <f>IF('Datos de Indicador'!AQ131="No dato","x",ROUND(IF('Datos de Indicador'!AQ131&gt;Q$302,0,IF('Datos de Indicador'!AQ131&lt;$O$301,10,(Q$302-'Datos de Indicador'!AQ131)/(Q$302-Q$301)*10)),1))</f>
        <v>7</v>
      </c>
      <c r="R128" s="297">
        <f t="shared" si="13"/>
        <v>6.9</v>
      </c>
      <c r="S128" s="208">
        <f>IF('Datos de Indicador'!AR131="No data","x",ROUND(IF('Datos de Indicador'!AR131&gt;S$302,0,IF('Datos de Indicador'!AR131&lt;S$301,10,(S$302-'Datos de Indicador'!AR131)/(S$302-S$301)*10)),1))</f>
        <v>5.3</v>
      </c>
      <c r="T128" s="208">
        <f>IF('Datos de Indicador'!AS131="No data","x",ROUND(IF('Datos de Indicador'!AS131&gt;T$302,0,IF('Datos de Indicador'!AS131&lt;T$301,10,(T$302-'Datos de Indicador'!AS131)/(T$302-T$301)*10)),1))</f>
        <v>0</v>
      </c>
      <c r="U128" s="208">
        <f>IF('Datos de Indicador'!AT131="No data","x",ROUND(IF('Datos de Indicador'!AT131&gt;U$302,0,IF('Datos de Indicador'!AT131&lt;U$301,10,(U$302-'Datos de Indicador'!AT131)/(U$302-U$301)*10)),1))</f>
        <v>2.7</v>
      </c>
      <c r="V128" s="208">
        <f>IF('Datos de Indicador'!AU131="No data","x",ROUND(IF('Datos de Indicador'!AU131&gt;V$302,0,IF('Datos de Indicador'!AU131&lt;V$301,10,(V$302-'Datos de Indicador'!AU131)/(V$302-V$301)*10)),1))</f>
        <v>5.4</v>
      </c>
      <c r="W128" s="209">
        <f t="shared" si="14"/>
        <v>3.6</v>
      </c>
      <c r="X128" s="210">
        <f>IF('Datos de Indicador'!AV131="No dato","x",ROUND(IF('Datos de Indicador'!AV131&gt;X$302,0,IF('Datos de Indicador'!AV131&lt;$X$301,10,(X$302-'Datos de Indicador'!AV131)/(X$302-X$301)*10)),1))</f>
        <v>3</v>
      </c>
      <c r="Y128" s="206">
        <f t="shared" si="11"/>
        <v>3.3</v>
      </c>
      <c r="Z128" s="206">
        <f>'Datos de Indicador'!AW131</f>
        <v>10</v>
      </c>
      <c r="AA128" s="211">
        <f t="shared" si="15"/>
        <v>6.6</v>
      </c>
      <c r="AB128" s="15"/>
      <c r="AC128" s="222"/>
      <c r="AE128" s="222"/>
    </row>
    <row r="129" spans="1:31">
      <c r="A129" s="48" t="s">
        <v>61</v>
      </c>
      <c r="B129" s="46" t="s">
        <v>231</v>
      </c>
      <c r="C129" s="160">
        <v>818</v>
      </c>
      <c r="D129" s="203">
        <f>IF('Datos de Indicador'!AH132="No dato","x",ROUND(IF('Datos de Indicador'!AH132&gt;D$302,10,IF('Datos de Indicador'!AH132&lt;$D$301,0,10-(D$302-'Datos de Indicador'!AH132)/(D$302-D$301)*10)),1))</f>
        <v>5</v>
      </c>
      <c r="E129" s="204">
        <f>IF('Datos de Indicador'!AI132="No dato","x",ROUND(IF('Datos de Indicador'!AI132&gt;E$302,0,IF('Datos de Indicador'!AI132&lt;$E$301,10,(E$302-'Datos de Indicador'!AI132)/(E$302-E$301)*10)),1))</f>
        <v>0</v>
      </c>
      <c r="F129" s="205">
        <f t="shared" si="12"/>
        <v>3.3</v>
      </c>
      <c r="G129" s="204">
        <f>IF('Datos de Indicador'!AJ132="No dato","x",ROUND(IF('Datos de Indicador'!AJ132&gt;G$302,0,IF('Datos de Indicador'!AJ132&lt;$G$301,10,(G$302-'Datos de Indicador'!AJ132)/(G$302-G$301)*10)),1))</f>
        <v>5.3</v>
      </c>
      <c r="H129" s="206">
        <f t="shared" si="8"/>
        <v>5.3</v>
      </c>
      <c r="I129" s="207">
        <f t="shared" si="9"/>
        <v>4.4000000000000004</v>
      </c>
      <c r="J129" s="204">
        <f>IF('Datos de Indicador'!AK132="No dato","x",ROUND(IF('Datos de Indicador'!AK132&gt;J$302,0,IF('Datos de Indicador'!AK132&lt;$J$301,10,(J$302-'Datos de Indicador'!AK132)/(J$302-J$301)*10)),1))</f>
        <v>5.0999999999999996</v>
      </c>
      <c r="K129" s="204">
        <f>IF('Datos de Indicador'!AL132="No dato","x",ROUND(IF('Datos de Indicador'!AL132&gt;K$302,0,IF('Datos de Indicador'!AL132&lt;$K$301,10,(K$302-'Datos de Indicador'!AL132)/(K$302-K$301)*10)),1))</f>
        <v>8.6999999999999993</v>
      </c>
      <c r="L129" s="204">
        <f>IF('Datos de Indicador'!AM132="No dato","x",ROUND(IF('Datos de Indicador'!AM132&gt;L$302,0,IF('Datos de Indicador'!AM132&lt;$L$301,10,(L$302-'Datos de Indicador'!AM132)/(L$302-L$301)*10)),1))</f>
        <v>2.2999999999999998</v>
      </c>
      <c r="M129" s="206">
        <f t="shared" si="10"/>
        <v>5.4</v>
      </c>
      <c r="N129" s="203">
        <f>IF('Datos de Indicador'!AN132="No dato","x",ROUND(IF('Datos de Indicador'!AN132&gt;N$302,0,IF('Datos de Indicador'!AN132&lt;$N$301,10,(N$302-'Datos de Indicador'!AN132)/(N$302-N$301)*10)),1))</f>
        <v>3.8</v>
      </c>
      <c r="O129" s="204">
        <f>IF('Datos de Indicador'!AO132="No dato","x",ROUND(IF('Datos de Indicador'!AO132&gt;O$302,0,IF('Datos de Indicador'!AO132&lt;$O$301,10,(O$302-'Datos de Indicador'!AO132)/(O$302-O$301)*10)),1))</f>
        <v>4</v>
      </c>
      <c r="P129" s="204">
        <f>IF('Datos de Indicador'!AP132="No dato","x",ROUND(IF('Datos de Indicador'!AP132&gt;P$302,0,IF('Datos de Indicador'!AP132&lt;$P$301,10,(P$302-'Datos de Indicador'!AP132)/(P$302-P$301)*10)),1))</f>
        <v>4</v>
      </c>
      <c r="Q129" s="210">
        <f>IF('Datos de Indicador'!AQ132="No dato","x",ROUND(IF('Datos de Indicador'!AQ132&gt;Q$302,0,IF('Datos de Indicador'!AQ132&lt;$O$301,10,(Q$302-'Datos de Indicador'!AQ132)/(Q$302-Q$301)*10)),1))</f>
        <v>4</v>
      </c>
      <c r="R129" s="297">
        <f t="shared" si="13"/>
        <v>4</v>
      </c>
      <c r="S129" s="208">
        <f>IF('Datos de Indicador'!AR132="No data","x",ROUND(IF('Datos de Indicador'!AR132&gt;S$302,0,IF('Datos de Indicador'!AR132&lt;S$301,10,(S$302-'Datos de Indicador'!AR132)/(S$302-S$301)*10)),1))</f>
        <v>10</v>
      </c>
      <c r="T129" s="208">
        <f>IF('Datos de Indicador'!AS132="No data","x",ROUND(IF('Datos de Indicador'!AS132&gt;T$302,0,IF('Datos de Indicador'!AS132&lt;T$301,10,(T$302-'Datos de Indicador'!AS132)/(T$302-T$301)*10)),1))</f>
        <v>0</v>
      </c>
      <c r="U129" s="208">
        <f>IF('Datos de Indicador'!AT132="No data","x",ROUND(IF('Datos de Indicador'!AT132&gt;U$302,0,IF('Datos de Indicador'!AT132&lt;U$301,10,(U$302-'Datos de Indicador'!AT132)/(U$302-U$301)*10)),1))</f>
        <v>0</v>
      </c>
      <c r="V129" s="208">
        <f>IF('Datos de Indicador'!AU132="No data","x",ROUND(IF('Datos de Indicador'!AU132&gt;V$302,0,IF('Datos de Indicador'!AU132&lt;V$301,10,(V$302-'Datos de Indicador'!AU132)/(V$302-V$301)*10)),1))</f>
        <v>2.4</v>
      </c>
      <c r="W129" s="209">
        <f t="shared" si="14"/>
        <v>2.5</v>
      </c>
      <c r="X129" s="210">
        <f>IF('Datos de Indicador'!AV132="No dato","x",ROUND(IF('Datos de Indicador'!AV132&gt;X$302,0,IF('Datos de Indicador'!AV132&lt;$X$301,10,(X$302-'Datos de Indicador'!AV132)/(X$302-X$301)*10)),1))</f>
        <v>3</v>
      </c>
      <c r="Y129" s="206">
        <f t="shared" si="11"/>
        <v>2.8</v>
      </c>
      <c r="Z129" s="206">
        <f>'Datos de Indicador'!AW132</f>
        <v>10</v>
      </c>
      <c r="AA129" s="211">
        <f t="shared" si="15"/>
        <v>5.6</v>
      </c>
      <c r="AB129" s="15"/>
      <c r="AC129" s="222"/>
      <c r="AE129" s="222"/>
    </row>
    <row r="130" spans="1:31">
      <c r="A130" s="48" t="s">
        <v>61</v>
      </c>
      <c r="B130" s="46" t="s">
        <v>232</v>
      </c>
      <c r="C130" s="160">
        <v>819</v>
      </c>
      <c r="D130" s="203">
        <f>IF('Datos de Indicador'!AH133="No dato","x",ROUND(IF('Datos de Indicador'!AH133&gt;D$302,10,IF('Datos de Indicador'!AH133&lt;$D$301,0,10-(D$302-'Datos de Indicador'!AH133)/(D$302-D$301)*10)),1))</f>
        <v>10</v>
      </c>
      <c r="E130" s="204">
        <f>IF('Datos de Indicador'!AI133="No dato","x",ROUND(IF('Datos de Indicador'!AI133&gt;E$302,0,IF('Datos de Indicador'!AI133&lt;$E$301,10,(E$302-'Datos de Indicador'!AI133)/(E$302-E$301)*10)),1))</f>
        <v>0</v>
      </c>
      <c r="F130" s="205">
        <f t="shared" si="12"/>
        <v>6.7</v>
      </c>
      <c r="G130" s="204">
        <f>IF('Datos de Indicador'!AJ133="No dato","x",ROUND(IF('Datos de Indicador'!AJ133&gt;G$302,0,IF('Datos de Indicador'!AJ133&lt;$G$301,10,(G$302-'Datos de Indicador'!AJ133)/(G$302-G$301)*10)),1))</f>
        <v>5</v>
      </c>
      <c r="H130" s="206">
        <f t="shared" si="8"/>
        <v>5</v>
      </c>
      <c r="I130" s="207">
        <f t="shared" si="9"/>
        <v>5.9</v>
      </c>
      <c r="J130" s="204">
        <f>IF('Datos de Indicador'!AK133="No dato","x",ROUND(IF('Datos de Indicador'!AK133&gt;J$302,0,IF('Datos de Indicador'!AK133&lt;$J$301,10,(J$302-'Datos de Indicador'!AK133)/(J$302-J$301)*10)),1))</f>
        <v>2.2000000000000002</v>
      </c>
      <c r="K130" s="204">
        <f>IF('Datos de Indicador'!AL133="No dato","x",ROUND(IF('Datos de Indicador'!AL133&gt;K$302,0,IF('Datos de Indicador'!AL133&lt;$K$301,10,(K$302-'Datos de Indicador'!AL133)/(K$302-K$301)*10)),1))</f>
        <v>9.5</v>
      </c>
      <c r="L130" s="204">
        <f>IF('Datos de Indicador'!AM133="No dato","x",ROUND(IF('Datos de Indicador'!AM133&gt;L$302,0,IF('Datos de Indicador'!AM133&lt;$L$301,10,(L$302-'Datos de Indicador'!AM133)/(L$302-L$301)*10)),1))</f>
        <v>3.3</v>
      </c>
      <c r="M130" s="206">
        <f t="shared" si="10"/>
        <v>5</v>
      </c>
      <c r="N130" s="203">
        <f>IF('Datos de Indicador'!AN133="No dato","x",ROUND(IF('Datos de Indicador'!AN133&gt;N$302,0,IF('Datos de Indicador'!AN133&lt;$N$301,10,(N$302-'Datos de Indicador'!AN133)/(N$302-N$301)*10)),1))</f>
        <v>7.9</v>
      </c>
      <c r="O130" s="204">
        <f>IF('Datos de Indicador'!AO133="No dato","x",ROUND(IF('Datos de Indicador'!AO133&gt;O$302,0,IF('Datos de Indicador'!AO133&lt;$O$301,10,(O$302-'Datos de Indicador'!AO133)/(O$302-O$301)*10)),1))</f>
        <v>4.8</v>
      </c>
      <c r="P130" s="204">
        <f>IF('Datos de Indicador'!AP133="No dato","x",ROUND(IF('Datos de Indicador'!AP133&gt;P$302,0,IF('Datos de Indicador'!AP133&lt;$P$301,10,(P$302-'Datos de Indicador'!AP133)/(P$302-P$301)*10)),1))</f>
        <v>2.7</v>
      </c>
      <c r="Q130" s="210">
        <f>IF('Datos de Indicador'!AQ133="No dato","x",ROUND(IF('Datos de Indicador'!AQ133&gt;Q$302,0,IF('Datos de Indicador'!AQ133&lt;$O$301,10,(Q$302-'Datos de Indicador'!AQ133)/(Q$302-Q$301)*10)),1))</f>
        <v>4</v>
      </c>
      <c r="R130" s="297">
        <f t="shared" si="13"/>
        <v>4.9000000000000004</v>
      </c>
      <c r="S130" s="208">
        <f>IF('Datos de Indicador'!AR133="No data","x",ROUND(IF('Datos de Indicador'!AR133&gt;S$302,0,IF('Datos de Indicador'!AR133&lt;S$301,10,(S$302-'Datos de Indicador'!AR133)/(S$302-S$301)*10)),1))</f>
        <v>9.4</v>
      </c>
      <c r="T130" s="208">
        <f>IF('Datos de Indicador'!AS133="No data","x",ROUND(IF('Datos de Indicador'!AS133&gt;T$302,0,IF('Datos de Indicador'!AS133&lt;T$301,10,(T$302-'Datos de Indicador'!AS133)/(T$302-T$301)*10)),1))</f>
        <v>0</v>
      </c>
      <c r="U130" s="208">
        <f>IF('Datos de Indicador'!AT133="No data","x",ROUND(IF('Datos de Indicador'!AT133&gt;U$302,0,IF('Datos de Indicador'!AT133&lt;U$301,10,(U$302-'Datos de Indicador'!AT133)/(U$302-U$301)*10)),1))</f>
        <v>2.6</v>
      </c>
      <c r="V130" s="208">
        <f>IF('Datos de Indicador'!AU133="No data","x",ROUND(IF('Datos de Indicador'!AU133&gt;V$302,0,IF('Datos de Indicador'!AU133&lt;V$301,10,(V$302-'Datos de Indicador'!AU133)/(V$302-V$301)*10)),1))</f>
        <v>6.3</v>
      </c>
      <c r="W130" s="209">
        <f t="shared" si="14"/>
        <v>4.5</v>
      </c>
      <c r="X130" s="210">
        <f>IF('Datos de Indicador'!AV133="No dato","x",ROUND(IF('Datos de Indicador'!AV133&gt;X$302,0,IF('Datos de Indicador'!AV133&lt;$X$301,10,(X$302-'Datos de Indicador'!AV133)/(X$302-X$301)*10)),1))</f>
        <v>4.5</v>
      </c>
      <c r="Y130" s="206">
        <f t="shared" si="11"/>
        <v>4.5</v>
      </c>
      <c r="Z130" s="206">
        <f>'Datos de Indicador'!AW133</f>
        <v>10</v>
      </c>
      <c r="AA130" s="211">
        <f t="shared" si="15"/>
        <v>6.1</v>
      </c>
      <c r="AB130" s="15"/>
      <c r="AC130" s="222"/>
      <c r="AE130" s="222"/>
    </row>
    <row r="131" spans="1:31">
      <c r="A131" s="48" t="s">
        <v>61</v>
      </c>
      <c r="B131" s="46" t="s">
        <v>233</v>
      </c>
      <c r="C131" s="160">
        <v>820</v>
      </c>
      <c r="D131" s="203">
        <f>IF('Datos de Indicador'!AH134="No dato","x",ROUND(IF('Datos de Indicador'!AH134&gt;D$302,10,IF('Datos de Indicador'!AH134&lt;$D$301,0,10-(D$302-'Datos de Indicador'!AH134)/(D$302-D$301)*10)),1))</f>
        <v>10</v>
      </c>
      <c r="E131" s="204">
        <f>IF('Datos de Indicador'!AI134="No dato","x",ROUND(IF('Datos de Indicador'!AI134&gt;E$302,0,IF('Datos de Indicador'!AI134&lt;$E$301,10,(E$302-'Datos de Indicador'!AI134)/(E$302-E$301)*10)),1))</f>
        <v>0</v>
      </c>
      <c r="F131" s="205">
        <f t="shared" si="12"/>
        <v>6.7</v>
      </c>
      <c r="G131" s="204">
        <f>IF('Datos de Indicador'!AJ134="No dato","x",ROUND(IF('Datos de Indicador'!AJ134&gt;G$302,0,IF('Datos de Indicador'!AJ134&lt;$G$301,10,(G$302-'Datos de Indicador'!AJ134)/(G$302-G$301)*10)),1))</f>
        <v>4</v>
      </c>
      <c r="H131" s="206">
        <f t="shared" ref="H131:H194" si="16">G131</f>
        <v>4</v>
      </c>
      <c r="I131" s="207">
        <f t="shared" ref="I131:I194" si="17">ROUND(IF(H131="x",F131,(10-GEOMEAN(((10-H131)/10*9+1),((10-F131)/10*9+1)))/9*10),1)</f>
        <v>5.5</v>
      </c>
      <c r="J131" s="204">
        <f>IF('Datos de Indicador'!AK134="No dato","x",ROUND(IF('Datos de Indicador'!AK134&gt;J$302,0,IF('Datos de Indicador'!AK134&lt;$J$301,10,(J$302-'Datos de Indicador'!AK134)/(J$302-J$301)*10)),1))</f>
        <v>9.6999999999999993</v>
      </c>
      <c r="K131" s="204">
        <f>IF('Datos de Indicador'!AL134="No dato","x",ROUND(IF('Datos de Indicador'!AL134&gt;K$302,0,IF('Datos de Indicador'!AL134&lt;$K$301,10,(K$302-'Datos de Indicador'!AL134)/(K$302-K$301)*10)),1))</f>
        <v>9.5</v>
      </c>
      <c r="L131" s="204">
        <f>IF('Datos de Indicador'!AM134="No dato","x",ROUND(IF('Datos de Indicador'!AM134&gt;L$302,0,IF('Datos de Indicador'!AM134&lt;$L$301,10,(L$302-'Datos de Indicador'!AM134)/(L$302-L$301)*10)),1))</f>
        <v>4.4000000000000004</v>
      </c>
      <c r="M131" s="206">
        <f t="shared" ref="M131:M194" si="18">IF(AND(J131="x",K131="x",L131="x"),"x",ROUND(AVERAGE(J131,K131,L131),1))</f>
        <v>7.9</v>
      </c>
      <c r="N131" s="203">
        <f>IF('Datos de Indicador'!AN134="No dato","x",ROUND(IF('Datos de Indicador'!AN134&gt;N$302,0,IF('Datos de Indicador'!AN134&lt;$N$301,10,(N$302-'Datos de Indicador'!AN134)/(N$302-N$301)*10)),1))</f>
        <v>8.1999999999999993</v>
      </c>
      <c r="O131" s="204">
        <f>IF('Datos de Indicador'!AO134="No dato","x",ROUND(IF('Datos de Indicador'!AO134&gt;O$302,0,IF('Datos de Indicador'!AO134&lt;$O$301,10,(O$302-'Datos de Indicador'!AO134)/(O$302-O$301)*10)),1))</f>
        <v>4.9000000000000004</v>
      </c>
      <c r="P131" s="204">
        <f>IF('Datos de Indicador'!AP134="No dato","x",ROUND(IF('Datos de Indicador'!AP134&gt;P$302,0,IF('Datos de Indicador'!AP134&lt;$P$301,10,(P$302-'Datos de Indicador'!AP134)/(P$302-P$301)*10)),1))</f>
        <v>10</v>
      </c>
      <c r="Q131" s="210">
        <f>IF('Datos de Indicador'!AQ134="No dato","x",ROUND(IF('Datos de Indicador'!AQ134&gt;Q$302,0,IF('Datos de Indicador'!AQ134&lt;$O$301,10,(Q$302-'Datos de Indicador'!AQ134)/(Q$302-Q$301)*10)),1))</f>
        <v>7.4</v>
      </c>
      <c r="R131" s="297">
        <f t="shared" si="13"/>
        <v>7.6</v>
      </c>
      <c r="S131" s="208">
        <f>IF('Datos de Indicador'!AR134="No data","x",ROUND(IF('Datos de Indicador'!AR134&gt;S$302,0,IF('Datos de Indicador'!AR134&lt;S$301,10,(S$302-'Datos de Indicador'!AR134)/(S$302-S$301)*10)),1))</f>
        <v>7</v>
      </c>
      <c r="T131" s="208">
        <f>IF('Datos de Indicador'!AS134="No data","x",ROUND(IF('Datos de Indicador'!AS134&gt;T$302,0,IF('Datos de Indicador'!AS134&lt;T$301,10,(T$302-'Datos de Indicador'!AS134)/(T$302-T$301)*10)),1))</f>
        <v>2</v>
      </c>
      <c r="U131" s="208">
        <f>IF('Datos de Indicador'!AT134="No data","x",ROUND(IF('Datos de Indicador'!AT134&gt;U$302,0,IF('Datos de Indicador'!AT134&lt;U$301,10,(U$302-'Datos de Indicador'!AT134)/(U$302-U$301)*10)),1))</f>
        <v>7.3</v>
      </c>
      <c r="V131" s="208">
        <f>IF('Datos de Indicador'!AU134="No data","x",ROUND(IF('Datos de Indicador'!AU134&gt;V$302,0,IF('Datos de Indicador'!AU134&lt;V$301,10,(V$302-'Datos de Indicador'!AU134)/(V$302-V$301)*10)),1))</f>
        <v>10</v>
      </c>
      <c r="W131" s="209">
        <f t="shared" si="14"/>
        <v>7.3</v>
      </c>
      <c r="X131" s="210">
        <f>IF('Datos de Indicador'!AV134="No dato","x",ROUND(IF('Datos de Indicador'!AV134&gt;X$302,0,IF('Datos de Indicador'!AV134&lt;$X$301,10,(X$302-'Datos de Indicador'!AV134)/(X$302-X$301)*10)),1))</f>
        <v>5.3</v>
      </c>
      <c r="Y131" s="206">
        <f t="shared" ref="Y131:Y194" si="19">IF(AND(W131="x",X131="x"),"x",ROUND(AVERAGE(W131,X131),1))</f>
        <v>6.3</v>
      </c>
      <c r="Z131" s="206">
        <f>'Datos de Indicador'!AW134</f>
        <v>10</v>
      </c>
      <c r="AA131" s="211">
        <f t="shared" si="15"/>
        <v>8</v>
      </c>
      <c r="AB131" s="15"/>
      <c r="AC131" s="222"/>
      <c r="AE131" s="222"/>
    </row>
    <row r="132" spans="1:31">
      <c r="A132" s="48" t="s">
        <v>61</v>
      </c>
      <c r="B132" s="46" t="s">
        <v>234</v>
      </c>
      <c r="C132" s="160">
        <v>821</v>
      </c>
      <c r="D132" s="203">
        <f>IF('Datos de Indicador'!AH135="No dato","x",ROUND(IF('Datos de Indicador'!AH135&gt;D$302,10,IF('Datos de Indicador'!AH135&lt;$D$301,0,10-(D$302-'Datos de Indicador'!AH135)/(D$302-D$301)*10)),1))</f>
        <v>10</v>
      </c>
      <c r="E132" s="204">
        <f>IF('Datos de Indicador'!AI135="No dato","x",ROUND(IF('Datos de Indicador'!AI135&gt;E$302,0,IF('Datos de Indicador'!AI135&lt;$E$301,10,(E$302-'Datos de Indicador'!AI135)/(E$302-E$301)*10)),1))</f>
        <v>0</v>
      </c>
      <c r="F132" s="205">
        <f t="shared" ref="F132:F195" si="20">IF(AND(D132="x",E132="x"),"x",ROUND(AVERAGE(D132,D132,E132),1))</f>
        <v>6.7</v>
      </c>
      <c r="G132" s="204">
        <f>IF('Datos de Indicador'!AJ135="No dato","x",ROUND(IF('Datos de Indicador'!AJ135&gt;G$302,0,IF('Datos de Indicador'!AJ135&lt;$G$301,10,(G$302-'Datos de Indicador'!AJ135)/(G$302-G$301)*10)),1))</f>
        <v>8.9</v>
      </c>
      <c r="H132" s="206">
        <f t="shared" si="16"/>
        <v>8.9</v>
      </c>
      <c r="I132" s="207">
        <f t="shared" si="17"/>
        <v>8</v>
      </c>
      <c r="J132" s="204">
        <f>IF('Datos de Indicador'!AK135="No dato","x",ROUND(IF('Datos de Indicador'!AK135&gt;J$302,0,IF('Datos de Indicador'!AK135&lt;$J$301,10,(J$302-'Datos de Indicador'!AK135)/(J$302-J$301)*10)),1))</f>
        <v>8.1999999999999993</v>
      </c>
      <c r="K132" s="204">
        <f>IF('Datos de Indicador'!AL135="No dato","x",ROUND(IF('Datos de Indicador'!AL135&gt;K$302,0,IF('Datos de Indicador'!AL135&lt;$K$301,10,(K$302-'Datos de Indicador'!AL135)/(K$302-K$301)*10)),1))</f>
        <v>9.8000000000000007</v>
      </c>
      <c r="L132" s="204">
        <f>IF('Datos de Indicador'!AM135="No dato","x",ROUND(IF('Datos de Indicador'!AM135&gt;L$302,0,IF('Datos de Indicador'!AM135&lt;$L$301,10,(L$302-'Datos de Indicador'!AM135)/(L$302-L$301)*10)),1))</f>
        <v>4.5</v>
      </c>
      <c r="M132" s="206">
        <f t="shared" si="18"/>
        <v>7.5</v>
      </c>
      <c r="N132" s="203">
        <f>IF('Datos de Indicador'!AN135="No dato","x",ROUND(IF('Datos de Indicador'!AN135&gt;N$302,0,IF('Datos de Indicador'!AN135&lt;$N$301,10,(N$302-'Datos de Indicador'!AN135)/(N$302-N$301)*10)),1))</f>
        <v>6.4</v>
      </c>
      <c r="O132" s="204">
        <f>IF('Datos de Indicador'!AO135="No dato","x",ROUND(IF('Datos de Indicador'!AO135&gt;O$302,0,IF('Datos de Indicador'!AO135&lt;$O$301,10,(O$302-'Datos de Indicador'!AO135)/(O$302-O$301)*10)),1))</f>
        <v>10</v>
      </c>
      <c r="P132" s="204">
        <f>IF('Datos de Indicador'!AP135="No dato","x",ROUND(IF('Datos de Indicador'!AP135&gt;P$302,0,IF('Datos de Indicador'!AP135&lt;$P$301,10,(P$302-'Datos de Indicador'!AP135)/(P$302-P$301)*10)),1))</f>
        <v>10</v>
      </c>
      <c r="Q132" s="210">
        <f>IF('Datos de Indicador'!AQ135="No dato","x",ROUND(IF('Datos de Indicador'!AQ135&gt;Q$302,0,IF('Datos de Indicador'!AQ135&lt;$O$301,10,(Q$302-'Datos de Indicador'!AQ135)/(Q$302-Q$301)*10)),1))</f>
        <v>10.8</v>
      </c>
      <c r="R132" s="297">
        <f t="shared" ref="R132:R195" si="21">IF(AND(N132="x",O132="x",P132="x"),"x",ROUND(AVERAGE(N132,O132,P132,Q132),1))</f>
        <v>9.3000000000000007</v>
      </c>
      <c r="S132" s="208">
        <f>IF('Datos de Indicador'!AR135="No data","x",ROUND(IF('Datos de Indicador'!AR135&gt;S$302,0,IF('Datos de Indicador'!AR135&lt;S$301,10,(S$302-'Datos de Indicador'!AR135)/(S$302-S$301)*10)),1))</f>
        <v>10</v>
      </c>
      <c r="T132" s="208">
        <f>IF('Datos de Indicador'!AS135="No data","x",ROUND(IF('Datos de Indicador'!AS135&gt;T$302,0,IF('Datos de Indicador'!AS135&lt;T$301,10,(T$302-'Datos de Indicador'!AS135)/(T$302-T$301)*10)),1))</f>
        <v>0</v>
      </c>
      <c r="U132" s="208">
        <f>IF('Datos de Indicador'!AT135="No data","x",ROUND(IF('Datos de Indicador'!AT135&gt;U$302,0,IF('Datos de Indicador'!AT135&lt;U$301,10,(U$302-'Datos de Indicador'!AT135)/(U$302-U$301)*10)),1))</f>
        <v>4.3</v>
      </c>
      <c r="V132" s="208">
        <f>IF('Datos de Indicador'!AU135="No data","x",ROUND(IF('Datos de Indicador'!AU135&gt;V$302,0,IF('Datos de Indicador'!AU135&lt;V$301,10,(V$302-'Datos de Indicador'!AU135)/(V$302-V$301)*10)),1))</f>
        <v>6.2</v>
      </c>
      <c r="W132" s="209">
        <f t="shared" ref="W132:W195" si="22">IF(AND(S132="x",T132="x",U132="x",V132="x"),"x",ROUND(AVERAGE(S132,T132,U132,V132,U132,V132),1))</f>
        <v>5.2</v>
      </c>
      <c r="X132" s="210">
        <f>IF('Datos de Indicador'!AV135="No dato","x",ROUND(IF('Datos de Indicador'!AV135&gt;X$302,0,IF('Datos de Indicador'!AV135&lt;$X$301,10,(X$302-'Datos de Indicador'!AV135)/(X$302-X$301)*10)),1))</f>
        <v>5.7</v>
      </c>
      <c r="Y132" s="206">
        <f t="shared" si="19"/>
        <v>5.5</v>
      </c>
      <c r="Z132" s="206">
        <f>'Datos de Indicador'!AW135</f>
        <v>10</v>
      </c>
      <c r="AA132" s="211">
        <f t="shared" ref="AA132:AA195" si="23">IF(AND(M132="x",R132="x",Y132="x"),"x",ROUND(AVERAGE(M132,R132,Y132,Z132),1))</f>
        <v>8.1</v>
      </c>
      <c r="AB132" s="15"/>
      <c r="AC132" s="222"/>
      <c r="AE132" s="222"/>
    </row>
    <row r="133" spans="1:31">
      <c r="A133" s="48" t="s">
        <v>61</v>
      </c>
      <c r="B133" s="46" t="s">
        <v>235</v>
      </c>
      <c r="C133" s="160">
        <v>822</v>
      </c>
      <c r="D133" s="203">
        <f>IF('Datos de Indicador'!AH136="No dato","x",ROUND(IF('Datos de Indicador'!AH136&gt;D$302,10,IF('Datos de Indicador'!AH136&lt;$D$301,0,10-(D$302-'Datos de Indicador'!AH136)/(D$302-D$301)*10)),1))</f>
        <v>5</v>
      </c>
      <c r="E133" s="204">
        <f>IF('Datos de Indicador'!AI136="No dato","x",ROUND(IF('Datos de Indicador'!AI136&gt;E$302,0,IF('Datos de Indicador'!AI136&lt;$E$301,10,(E$302-'Datos de Indicador'!AI136)/(E$302-E$301)*10)),1))</f>
        <v>0</v>
      </c>
      <c r="F133" s="205">
        <f t="shared" si="20"/>
        <v>3.3</v>
      </c>
      <c r="G133" s="204">
        <f>IF('Datos de Indicador'!AJ136="No dato","x",ROUND(IF('Datos de Indicador'!AJ136&gt;G$302,0,IF('Datos de Indicador'!AJ136&lt;$G$301,10,(G$302-'Datos de Indicador'!AJ136)/(G$302-G$301)*10)),1))</f>
        <v>2.7</v>
      </c>
      <c r="H133" s="206">
        <f t="shared" si="16"/>
        <v>2.7</v>
      </c>
      <c r="I133" s="207">
        <f t="shared" si="17"/>
        <v>3</v>
      </c>
      <c r="J133" s="204">
        <f>IF('Datos de Indicador'!AK136="No dato","x",ROUND(IF('Datos de Indicador'!AK136&gt;J$302,0,IF('Datos de Indicador'!AK136&lt;$J$301,10,(J$302-'Datos de Indicador'!AK136)/(J$302-J$301)*10)),1))</f>
        <v>2.4</v>
      </c>
      <c r="K133" s="204">
        <f>IF('Datos de Indicador'!AL136="No dato","x",ROUND(IF('Datos de Indicador'!AL136&gt;K$302,0,IF('Datos de Indicador'!AL136&lt;$K$301,10,(K$302-'Datos de Indicador'!AL136)/(K$302-K$301)*10)),1))</f>
        <v>7.4</v>
      </c>
      <c r="L133" s="204">
        <f>IF('Datos de Indicador'!AM136="No dato","x",ROUND(IF('Datos de Indicador'!AM136&gt;L$302,0,IF('Datos de Indicador'!AM136&lt;$L$301,10,(L$302-'Datos de Indicador'!AM136)/(L$302-L$301)*10)),1))</f>
        <v>0.8</v>
      </c>
      <c r="M133" s="206">
        <f t="shared" si="18"/>
        <v>3.5</v>
      </c>
      <c r="N133" s="203">
        <f>IF('Datos de Indicador'!AN136="No dato","x",ROUND(IF('Datos de Indicador'!AN136&gt;N$302,0,IF('Datos de Indicador'!AN136&lt;$N$301,10,(N$302-'Datos de Indicador'!AN136)/(N$302-N$301)*10)),1))</f>
        <v>0.5</v>
      </c>
      <c r="O133" s="204">
        <f>IF('Datos de Indicador'!AO136="No dato","x",ROUND(IF('Datos de Indicador'!AO136&gt;O$302,0,IF('Datos de Indicador'!AO136&lt;$O$301,10,(O$302-'Datos de Indicador'!AO136)/(O$302-O$301)*10)),1))</f>
        <v>6</v>
      </c>
      <c r="P133" s="204">
        <f>IF('Datos de Indicador'!AP136="No dato","x",ROUND(IF('Datos de Indicador'!AP136&gt;P$302,0,IF('Datos de Indicador'!AP136&lt;$P$301,10,(P$302-'Datos de Indicador'!AP136)/(P$302-P$301)*10)),1))</f>
        <v>5.6</v>
      </c>
      <c r="Q133" s="210">
        <f>IF('Datos de Indicador'!AQ136="No dato","x",ROUND(IF('Datos de Indicador'!AQ136&gt;Q$302,0,IF('Datos de Indicador'!AQ136&lt;$O$301,10,(Q$302-'Datos de Indicador'!AQ136)/(Q$302-Q$301)*10)),1))</f>
        <v>5.9</v>
      </c>
      <c r="R133" s="297">
        <f t="shared" si="21"/>
        <v>4.5</v>
      </c>
      <c r="S133" s="208">
        <f>IF('Datos de Indicador'!AR136="No data","x",ROUND(IF('Datos de Indicador'!AR136&gt;S$302,0,IF('Datos de Indicador'!AR136&lt;S$301,10,(S$302-'Datos de Indicador'!AR136)/(S$302-S$301)*10)),1))</f>
        <v>8</v>
      </c>
      <c r="T133" s="208">
        <f>IF('Datos de Indicador'!AS136="No data","x",ROUND(IF('Datos de Indicador'!AS136&gt;T$302,0,IF('Datos de Indicador'!AS136&lt;T$301,10,(T$302-'Datos de Indicador'!AS136)/(T$302-T$301)*10)),1))</f>
        <v>5.8</v>
      </c>
      <c r="U133" s="208">
        <f>IF('Datos de Indicador'!AT136="No data","x",ROUND(IF('Datos de Indicador'!AT136&gt;U$302,0,IF('Datos de Indicador'!AT136&lt;U$301,10,(U$302-'Datos de Indicador'!AT136)/(U$302-U$301)*10)),1))</f>
        <v>2</v>
      </c>
      <c r="V133" s="208">
        <f>IF('Datos de Indicador'!AU136="No data","x",ROUND(IF('Datos de Indicador'!AU136&gt;V$302,0,IF('Datos de Indicador'!AU136&lt;V$301,10,(V$302-'Datos de Indicador'!AU136)/(V$302-V$301)*10)),1))</f>
        <v>4.3</v>
      </c>
      <c r="W133" s="209">
        <f t="shared" si="22"/>
        <v>4.4000000000000004</v>
      </c>
      <c r="X133" s="210">
        <f>IF('Datos de Indicador'!AV136="No dato","x",ROUND(IF('Datos de Indicador'!AV136&gt;X$302,0,IF('Datos de Indicador'!AV136&lt;$X$301,10,(X$302-'Datos de Indicador'!AV136)/(X$302-X$301)*10)),1))</f>
        <v>2.2000000000000002</v>
      </c>
      <c r="Y133" s="206">
        <f t="shared" si="19"/>
        <v>3.3</v>
      </c>
      <c r="Z133" s="206">
        <f>'Datos de Indicador'!AW136</f>
        <v>10</v>
      </c>
      <c r="AA133" s="211">
        <f t="shared" si="23"/>
        <v>5.3</v>
      </c>
      <c r="AB133" s="15"/>
      <c r="AC133" s="222"/>
      <c r="AE133" s="222"/>
    </row>
    <row r="134" spans="1:31">
      <c r="A134" s="48" t="s">
        <v>61</v>
      </c>
      <c r="B134" s="46" t="s">
        <v>236</v>
      </c>
      <c r="C134" s="160">
        <v>823</v>
      </c>
      <c r="D134" s="203">
        <f>IF('Datos de Indicador'!AH137="No dato","x",ROUND(IF('Datos de Indicador'!AH137&gt;D$302,10,IF('Datos de Indicador'!AH137&lt;$D$301,0,10-(D$302-'Datos de Indicador'!AH137)/(D$302-D$301)*10)),1))</f>
        <v>5</v>
      </c>
      <c r="E134" s="204">
        <f>IF('Datos de Indicador'!AI137="No dato","x",ROUND(IF('Datos de Indicador'!AI137&gt;E$302,0,IF('Datos de Indicador'!AI137&lt;$E$301,10,(E$302-'Datos de Indicador'!AI137)/(E$302-E$301)*10)),1))</f>
        <v>0</v>
      </c>
      <c r="F134" s="205">
        <f t="shared" si="20"/>
        <v>3.3</v>
      </c>
      <c r="G134" s="204">
        <f>IF('Datos de Indicador'!AJ137="No dato","x",ROUND(IF('Datos de Indicador'!AJ137&gt;G$302,0,IF('Datos de Indicador'!AJ137&lt;$G$301,10,(G$302-'Datos de Indicador'!AJ137)/(G$302-G$301)*10)),1))</f>
        <v>2</v>
      </c>
      <c r="H134" s="206">
        <f t="shared" si="16"/>
        <v>2</v>
      </c>
      <c r="I134" s="207">
        <f t="shared" si="17"/>
        <v>2.7</v>
      </c>
      <c r="J134" s="204">
        <f>IF('Datos de Indicador'!AK137="No dato","x",ROUND(IF('Datos de Indicador'!AK137&gt;J$302,0,IF('Datos de Indicador'!AK137&lt;$J$301,10,(J$302-'Datos de Indicador'!AK137)/(J$302-J$301)*10)),1))</f>
        <v>2.5</v>
      </c>
      <c r="K134" s="204">
        <f>IF('Datos de Indicador'!AL137="No dato","x",ROUND(IF('Datos de Indicador'!AL137&gt;K$302,0,IF('Datos de Indicador'!AL137&lt;$K$301,10,(K$302-'Datos de Indicador'!AL137)/(K$302-K$301)*10)),1))</f>
        <v>4.2</v>
      </c>
      <c r="L134" s="204">
        <f>IF('Datos de Indicador'!AM137="No dato","x",ROUND(IF('Datos de Indicador'!AM137&gt;L$302,0,IF('Datos de Indicador'!AM137&lt;$L$301,10,(L$302-'Datos de Indicador'!AM137)/(L$302-L$301)*10)),1))</f>
        <v>0</v>
      </c>
      <c r="M134" s="206">
        <f t="shared" si="18"/>
        <v>2.2000000000000002</v>
      </c>
      <c r="N134" s="203">
        <f>IF('Datos de Indicador'!AN137="No dato","x",ROUND(IF('Datos de Indicador'!AN137&gt;N$302,0,IF('Datos de Indicador'!AN137&lt;$N$301,10,(N$302-'Datos de Indicador'!AN137)/(N$302-N$301)*10)),1))</f>
        <v>2.5</v>
      </c>
      <c r="O134" s="204">
        <f>IF('Datos de Indicador'!AO137="No dato","x",ROUND(IF('Datos de Indicador'!AO137&gt;O$302,0,IF('Datos de Indicador'!AO137&lt;$O$301,10,(O$302-'Datos de Indicador'!AO137)/(O$302-O$301)*10)),1))</f>
        <v>3.2</v>
      </c>
      <c r="P134" s="204">
        <f>IF('Datos de Indicador'!AP137="No dato","x",ROUND(IF('Datos de Indicador'!AP137&gt;P$302,0,IF('Datos de Indicador'!AP137&lt;$P$301,10,(P$302-'Datos de Indicador'!AP137)/(P$302-P$301)*10)),1))</f>
        <v>4.3</v>
      </c>
      <c r="Q134" s="210">
        <f>IF('Datos de Indicador'!AQ137="No dato","x",ROUND(IF('Datos de Indicador'!AQ137&gt;Q$302,0,IF('Datos de Indicador'!AQ137&lt;$O$301,10,(Q$302-'Datos de Indicador'!AQ137)/(Q$302-Q$301)*10)),1))</f>
        <v>3.6</v>
      </c>
      <c r="R134" s="297">
        <f t="shared" si="21"/>
        <v>3.4</v>
      </c>
      <c r="S134" s="208">
        <f>IF('Datos de Indicador'!AR137="No data","x",ROUND(IF('Datos de Indicador'!AR137&gt;S$302,0,IF('Datos de Indicador'!AR137&lt;S$301,10,(S$302-'Datos de Indicador'!AR137)/(S$302-S$301)*10)),1))</f>
        <v>7.6</v>
      </c>
      <c r="T134" s="208">
        <f>IF('Datos de Indicador'!AS137="No data","x",ROUND(IF('Datos de Indicador'!AS137&gt;T$302,0,IF('Datos de Indicador'!AS137&lt;T$301,10,(T$302-'Datos de Indicador'!AS137)/(T$302-T$301)*10)),1))</f>
        <v>10</v>
      </c>
      <c r="U134" s="208">
        <f>IF('Datos de Indicador'!AT137="No data","x",ROUND(IF('Datos de Indicador'!AT137&gt;U$302,0,IF('Datos de Indicador'!AT137&lt;U$301,10,(U$302-'Datos de Indicador'!AT137)/(U$302-U$301)*10)),1))</f>
        <v>4.4000000000000004</v>
      </c>
      <c r="V134" s="208">
        <f>IF('Datos de Indicador'!AU137="No data","x",ROUND(IF('Datos de Indicador'!AU137&gt;V$302,0,IF('Datos de Indicador'!AU137&lt;V$301,10,(V$302-'Datos de Indicador'!AU137)/(V$302-V$301)*10)),1))</f>
        <v>7.9</v>
      </c>
      <c r="W134" s="209">
        <f t="shared" si="22"/>
        <v>7</v>
      </c>
      <c r="X134" s="210">
        <f>IF('Datos de Indicador'!AV137="No dato","x",ROUND(IF('Datos de Indicador'!AV137&gt;X$302,0,IF('Datos de Indicador'!AV137&lt;$X$301,10,(X$302-'Datos de Indicador'!AV137)/(X$302-X$301)*10)),1))</f>
        <v>1.9</v>
      </c>
      <c r="Y134" s="206">
        <f t="shared" si="19"/>
        <v>4.5</v>
      </c>
      <c r="Z134" s="206">
        <f>'Datos de Indicador'!AW137</f>
        <v>10</v>
      </c>
      <c r="AA134" s="211">
        <f t="shared" si="23"/>
        <v>5</v>
      </c>
      <c r="AB134" s="15"/>
      <c r="AC134" s="222"/>
      <c r="AE134" s="222"/>
    </row>
    <row r="135" spans="1:31">
      <c r="A135" s="48" t="s">
        <v>61</v>
      </c>
      <c r="B135" s="46" t="s">
        <v>237</v>
      </c>
      <c r="C135" s="160">
        <v>824</v>
      </c>
      <c r="D135" s="203">
        <f>IF('Datos de Indicador'!AH138="No dato","x",ROUND(IF('Datos de Indicador'!AH138&gt;D$302,10,IF('Datos de Indicador'!AH138&lt;$D$301,0,10-(D$302-'Datos de Indicador'!AH138)/(D$302-D$301)*10)),1))</f>
        <v>5</v>
      </c>
      <c r="E135" s="204">
        <f>IF('Datos de Indicador'!AI138="No dato","x",ROUND(IF('Datos de Indicador'!AI138&gt;E$302,0,IF('Datos de Indicador'!AI138&lt;$E$301,10,(E$302-'Datos de Indicador'!AI138)/(E$302-E$301)*10)),1))</f>
        <v>0</v>
      </c>
      <c r="F135" s="205">
        <f t="shared" si="20"/>
        <v>3.3</v>
      </c>
      <c r="G135" s="204">
        <f>IF('Datos de Indicador'!AJ138="No dato","x",ROUND(IF('Datos de Indicador'!AJ138&gt;G$302,0,IF('Datos de Indicador'!AJ138&lt;$G$301,10,(G$302-'Datos de Indicador'!AJ138)/(G$302-G$301)*10)),1))</f>
        <v>3.1</v>
      </c>
      <c r="H135" s="206">
        <f t="shared" si="16"/>
        <v>3.1</v>
      </c>
      <c r="I135" s="207">
        <f t="shared" si="17"/>
        <v>3.2</v>
      </c>
      <c r="J135" s="204">
        <f>IF('Datos de Indicador'!AK138="No dato","x",ROUND(IF('Datos de Indicador'!AK138&gt;J$302,0,IF('Datos de Indicador'!AK138&lt;$J$301,10,(J$302-'Datos de Indicador'!AK138)/(J$302-J$301)*10)),1))</f>
        <v>3.6</v>
      </c>
      <c r="K135" s="204">
        <f>IF('Datos de Indicador'!AL138="No dato","x",ROUND(IF('Datos de Indicador'!AL138&gt;K$302,0,IF('Datos de Indicador'!AL138&lt;$K$301,10,(K$302-'Datos de Indicador'!AL138)/(K$302-K$301)*10)),1))</f>
        <v>8.3000000000000007</v>
      </c>
      <c r="L135" s="204">
        <f>IF('Datos de Indicador'!AM138="No dato","x",ROUND(IF('Datos de Indicador'!AM138&gt;L$302,0,IF('Datos de Indicador'!AM138&lt;$L$301,10,(L$302-'Datos de Indicador'!AM138)/(L$302-L$301)*10)),1))</f>
        <v>2.4</v>
      </c>
      <c r="M135" s="206">
        <f t="shared" si="18"/>
        <v>4.8</v>
      </c>
      <c r="N135" s="203">
        <f>IF('Datos de Indicador'!AN138="No dato","x",ROUND(IF('Datos de Indicador'!AN138&gt;N$302,0,IF('Datos de Indicador'!AN138&lt;$N$301,10,(N$302-'Datos de Indicador'!AN138)/(N$302-N$301)*10)),1))</f>
        <v>6.8</v>
      </c>
      <c r="O135" s="204">
        <f>IF('Datos de Indicador'!AO138="No dato","x",ROUND(IF('Datos de Indicador'!AO138&gt;O$302,0,IF('Datos de Indicador'!AO138&lt;$O$301,10,(O$302-'Datos de Indicador'!AO138)/(O$302-O$301)*10)),1))</f>
        <v>4.4000000000000004</v>
      </c>
      <c r="P135" s="204">
        <f>IF('Datos de Indicador'!AP138="No dato","x",ROUND(IF('Datos de Indicador'!AP138&gt;P$302,0,IF('Datos de Indicador'!AP138&lt;$P$301,10,(P$302-'Datos de Indicador'!AP138)/(P$302-P$301)*10)),1))</f>
        <v>7.2</v>
      </c>
      <c r="Q135" s="210">
        <f>IF('Datos de Indicador'!AQ138="No dato","x",ROUND(IF('Datos de Indicador'!AQ138&gt;Q$302,0,IF('Datos de Indicador'!AQ138&lt;$O$301,10,(Q$302-'Datos de Indicador'!AQ138)/(Q$302-Q$301)*10)),1))</f>
        <v>5.6</v>
      </c>
      <c r="R135" s="297">
        <f t="shared" si="21"/>
        <v>6</v>
      </c>
      <c r="S135" s="208">
        <f>IF('Datos de Indicador'!AR138="No data","x",ROUND(IF('Datos de Indicador'!AR138&gt;S$302,0,IF('Datos de Indicador'!AR138&lt;S$301,10,(S$302-'Datos de Indicador'!AR138)/(S$302-S$301)*10)),1))</f>
        <v>1.6</v>
      </c>
      <c r="T135" s="208">
        <f>IF('Datos de Indicador'!AS138="No data","x",ROUND(IF('Datos de Indicador'!AS138&gt;T$302,0,IF('Datos de Indicador'!AS138&lt;T$301,10,(T$302-'Datos de Indicador'!AS138)/(T$302-T$301)*10)),1))</f>
        <v>0</v>
      </c>
      <c r="U135" s="208">
        <f>IF('Datos de Indicador'!AT138="No data","x",ROUND(IF('Datos de Indicador'!AT138&gt;U$302,0,IF('Datos de Indicador'!AT138&lt;U$301,10,(U$302-'Datos de Indicador'!AT138)/(U$302-U$301)*10)),1))</f>
        <v>2.7</v>
      </c>
      <c r="V135" s="208">
        <f>IF('Datos de Indicador'!AU138="No data","x",ROUND(IF('Datos de Indicador'!AU138&gt;V$302,0,IF('Datos de Indicador'!AU138&lt;V$301,10,(V$302-'Datos de Indicador'!AU138)/(V$302-V$301)*10)),1))</f>
        <v>3.9</v>
      </c>
      <c r="W135" s="209">
        <f t="shared" si="22"/>
        <v>2.5</v>
      </c>
      <c r="X135" s="210">
        <f>IF('Datos de Indicador'!AV138="No dato","x",ROUND(IF('Datos de Indicador'!AV138&gt;X$302,0,IF('Datos de Indicador'!AV138&lt;$X$301,10,(X$302-'Datos de Indicador'!AV138)/(X$302-X$301)*10)),1))</f>
        <v>3.5</v>
      </c>
      <c r="Y135" s="206">
        <f t="shared" si="19"/>
        <v>3</v>
      </c>
      <c r="Z135" s="206">
        <f>'Datos de Indicador'!AW138</f>
        <v>10</v>
      </c>
      <c r="AA135" s="211">
        <f t="shared" si="23"/>
        <v>6</v>
      </c>
      <c r="AB135" s="15"/>
      <c r="AC135" s="222"/>
      <c r="AE135" s="222"/>
    </row>
    <row r="136" spans="1:31">
      <c r="A136" s="48" t="s">
        <v>61</v>
      </c>
      <c r="B136" s="46" t="s">
        <v>238</v>
      </c>
      <c r="C136" s="160">
        <v>825</v>
      </c>
      <c r="D136" s="203">
        <f>IF('Datos de Indicador'!AH139="No dato","x",ROUND(IF('Datos de Indicador'!AH139&gt;D$302,10,IF('Datos de Indicador'!AH139&lt;$D$301,0,10-(D$302-'Datos de Indicador'!AH139)/(D$302-D$301)*10)),1))</f>
        <v>10</v>
      </c>
      <c r="E136" s="204">
        <f>IF('Datos de Indicador'!AI139="No dato","x",ROUND(IF('Datos de Indicador'!AI139&gt;E$302,0,IF('Datos de Indicador'!AI139&lt;$E$301,10,(E$302-'Datos de Indicador'!AI139)/(E$302-E$301)*10)),1))</f>
        <v>0</v>
      </c>
      <c r="F136" s="205">
        <f t="shared" si="20"/>
        <v>6.7</v>
      </c>
      <c r="G136" s="204">
        <f>IF('Datos de Indicador'!AJ139="No dato","x",ROUND(IF('Datos de Indicador'!AJ139&gt;G$302,0,IF('Datos de Indicador'!AJ139&lt;$G$301,10,(G$302-'Datos de Indicador'!AJ139)/(G$302-G$301)*10)),1))</f>
        <v>5.5</v>
      </c>
      <c r="H136" s="206">
        <f t="shared" si="16"/>
        <v>5.5</v>
      </c>
      <c r="I136" s="207">
        <f t="shared" si="17"/>
        <v>6.1</v>
      </c>
      <c r="J136" s="204">
        <f>IF('Datos de Indicador'!AK139="No dato","x",ROUND(IF('Datos de Indicador'!AK139&gt;J$302,0,IF('Datos de Indicador'!AK139&lt;$J$301,10,(J$302-'Datos de Indicador'!AK139)/(J$302-J$301)*10)),1))</f>
        <v>3.6</v>
      </c>
      <c r="K136" s="204">
        <f>IF('Datos de Indicador'!AL139="No dato","x",ROUND(IF('Datos de Indicador'!AL139&gt;K$302,0,IF('Datos de Indicador'!AL139&lt;$K$301,10,(K$302-'Datos de Indicador'!AL139)/(K$302-K$301)*10)),1))</f>
        <v>6.5</v>
      </c>
      <c r="L136" s="204">
        <f>IF('Datos de Indicador'!AM139="No dato","x",ROUND(IF('Datos de Indicador'!AM139&gt;L$302,0,IF('Datos de Indicador'!AM139&lt;$L$301,10,(L$302-'Datos de Indicador'!AM139)/(L$302-L$301)*10)),1))</f>
        <v>1.5</v>
      </c>
      <c r="M136" s="206">
        <f t="shared" si="18"/>
        <v>3.9</v>
      </c>
      <c r="N136" s="203">
        <f>IF('Datos de Indicador'!AN139="No dato","x",ROUND(IF('Datos de Indicador'!AN139&gt;N$302,0,IF('Datos de Indicador'!AN139&lt;$N$301,10,(N$302-'Datos de Indicador'!AN139)/(N$302-N$301)*10)),1))</f>
        <v>3.4</v>
      </c>
      <c r="O136" s="204">
        <f>IF('Datos de Indicador'!AO139="No dato","x",ROUND(IF('Datos de Indicador'!AO139&gt;O$302,0,IF('Datos de Indicador'!AO139&lt;$O$301,10,(O$302-'Datos de Indicador'!AO139)/(O$302-O$301)*10)),1))</f>
        <v>3.4</v>
      </c>
      <c r="P136" s="204">
        <f>IF('Datos de Indicador'!AP139="No dato","x",ROUND(IF('Datos de Indicador'!AP139&gt;P$302,0,IF('Datos de Indicador'!AP139&lt;$P$301,10,(P$302-'Datos de Indicador'!AP139)/(P$302-P$301)*10)),1))</f>
        <v>8.9</v>
      </c>
      <c r="Q136" s="210">
        <f>IF('Datos de Indicador'!AQ139="No dato","x",ROUND(IF('Datos de Indicador'!AQ139&gt;Q$302,0,IF('Datos de Indicador'!AQ139&lt;$O$301,10,(Q$302-'Datos de Indicador'!AQ139)/(Q$302-Q$301)*10)),1))</f>
        <v>5.6</v>
      </c>
      <c r="R136" s="297">
        <f t="shared" si="21"/>
        <v>5.3</v>
      </c>
      <c r="S136" s="208">
        <f>IF('Datos de Indicador'!AR139="No data","x",ROUND(IF('Datos de Indicador'!AR139&gt;S$302,0,IF('Datos de Indicador'!AR139&lt;S$301,10,(S$302-'Datos de Indicador'!AR139)/(S$302-S$301)*10)),1))</f>
        <v>10</v>
      </c>
      <c r="T136" s="208">
        <f>IF('Datos de Indicador'!AS139="No data","x",ROUND(IF('Datos de Indicador'!AS139&gt;T$302,0,IF('Datos de Indicador'!AS139&lt;T$301,10,(T$302-'Datos de Indicador'!AS139)/(T$302-T$301)*10)),1))</f>
        <v>0</v>
      </c>
      <c r="U136" s="208">
        <f>IF('Datos de Indicador'!AT139="No data","x",ROUND(IF('Datos de Indicador'!AT139&gt;U$302,0,IF('Datos de Indicador'!AT139&lt;U$301,10,(U$302-'Datos de Indicador'!AT139)/(U$302-U$301)*10)),1))</f>
        <v>6.4</v>
      </c>
      <c r="V136" s="208">
        <f>IF('Datos de Indicador'!AU139="No data","x",ROUND(IF('Datos de Indicador'!AU139&gt;V$302,0,IF('Datos de Indicador'!AU139&lt;V$301,10,(V$302-'Datos de Indicador'!AU139)/(V$302-V$301)*10)),1))</f>
        <v>10</v>
      </c>
      <c r="W136" s="209">
        <f t="shared" si="22"/>
        <v>7.1</v>
      </c>
      <c r="X136" s="210">
        <f>IF('Datos de Indicador'!AV139="No dato","x",ROUND(IF('Datos de Indicador'!AV139&gt;X$302,0,IF('Datos de Indicador'!AV139&lt;$X$301,10,(X$302-'Datos de Indicador'!AV139)/(X$302-X$301)*10)),1))</f>
        <v>3.5</v>
      </c>
      <c r="Y136" s="206">
        <f t="shared" si="19"/>
        <v>5.3</v>
      </c>
      <c r="Z136" s="206">
        <f>'Datos de Indicador'!AW139</f>
        <v>10</v>
      </c>
      <c r="AA136" s="211">
        <f t="shared" si="23"/>
        <v>6.1</v>
      </c>
      <c r="AB136" s="15"/>
      <c r="AC136" s="222"/>
      <c r="AE136" s="222"/>
    </row>
    <row r="137" spans="1:31">
      <c r="A137" s="48" t="s">
        <v>61</v>
      </c>
      <c r="B137" s="46" t="s">
        <v>239</v>
      </c>
      <c r="C137" s="160">
        <v>826</v>
      </c>
      <c r="D137" s="203">
        <f>IF('Datos de Indicador'!AH140="No dato","x",ROUND(IF('Datos de Indicador'!AH140&gt;D$302,10,IF('Datos de Indicador'!AH140&lt;$D$301,0,10-(D$302-'Datos de Indicador'!AH140)/(D$302-D$301)*10)),1))</f>
        <v>5</v>
      </c>
      <c r="E137" s="204">
        <f>IF('Datos de Indicador'!AI140="No dato","x",ROUND(IF('Datos de Indicador'!AI140&gt;E$302,0,IF('Datos de Indicador'!AI140&lt;$E$301,10,(E$302-'Datos de Indicador'!AI140)/(E$302-E$301)*10)),1))</f>
        <v>0</v>
      </c>
      <c r="F137" s="205">
        <f t="shared" si="20"/>
        <v>3.3</v>
      </c>
      <c r="G137" s="204">
        <f>IF('Datos de Indicador'!AJ140="No dato","x",ROUND(IF('Datos de Indicador'!AJ140&gt;G$302,0,IF('Datos de Indicador'!AJ140&lt;$G$301,10,(G$302-'Datos de Indicador'!AJ140)/(G$302-G$301)*10)),1))</f>
        <v>2.5</v>
      </c>
      <c r="H137" s="206">
        <f t="shared" si="16"/>
        <v>2.5</v>
      </c>
      <c r="I137" s="207">
        <f t="shared" si="17"/>
        <v>2.9</v>
      </c>
      <c r="J137" s="204">
        <f>IF('Datos de Indicador'!AK140="No dato","x",ROUND(IF('Datos de Indicador'!AK140&gt;J$302,0,IF('Datos de Indicador'!AK140&lt;$J$301,10,(J$302-'Datos de Indicador'!AK140)/(J$302-J$301)*10)),1))</f>
        <v>3.6</v>
      </c>
      <c r="K137" s="204">
        <f>IF('Datos de Indicador'!AL140="No dato","x",ROUND(IF('Datos de Indicador'!AL140&gt;K$302,0,IF('Datos de Indicador'!AL140&lt;$K$301,10,(K$302-'Datos de Indicador'!AL140)/(K$302-K$301)*10)),1))</f>
        <v>6.7</v>
      </c>
      <c r="L137" s="204">
        <f>IF('Datos de Indicador'!AM140="No dato","x",ROUND(IF('Datos de Indicador'!AM140&gt;L$302,0,IF('Datos de Indicador'!AM140&lt;$L$301,10,(L$302-'Datos de Indicador'!AM140)/(L$302-L$301)*10)),1))</f>
        <v>0.5</v>
      </c>
      <c r="M137" s="206">
        <f t="shared" si="18"/>
        <v>3.6</v>
      </c>
      <c r="N137" s="203">
        <f>IF('Datos de Indicador'!AN140="No dato","x",ROUND(IF('Datos de Indicador'!AN140&gt;N$302,0,IF('Datos de Indicador'!AN140&lt;$N$301,10,(N$302-'Datos de Indicador'!AN140)/(N$302-N$301)*10)),1))</f>
        <v>6.4</v>
      </c>
      <c r="O137" s="204">
        <f>IF('Datos de Indicador'!AO140="No dato","x",ROUND(IF('Datos de Indicador'!AO140&gt;O$302,0,IF('Datos de Indicador'!AO140&lt;$O$301,10,(O$302-'Datos de Indicador'!AO140)/(O$302-O$301)*10)),1))</f>
        <v>4.5</v>
      </c>
      <c r="P137" s="204">
        <f>IF('Datos de Indicador'!AP140="No dato","x",ROUND(IF('Datos de Indicador'!AP140&gt;P$302,0,IF('Datos de Indicador'!AP140&lt;$P$301,10,(P$302-'Datos de Indicador'!AP140)/(P$302-P$301)*10)),1))</f>
        <v>8.4</v>
      </c>
      <c r="Q137" s="210">
        <f>IF('Datos de Indicador'!AQ140="No dato","x",ROUND(IF('Datos de Indicador'!AQ140&gt;Q$302,0,IF('Datos de Indicador'!AQ140&lt;$O$301,10,(Q$302-'Datos de Indicador'!AQ140)/(Q$302-Q$301)*10)),1))</f>
        <v>6.1</v>
      </c>
      <c r="R137" s="297">
        <f t="shared" si="21"/>
        <v>6.4</v>
      </c>
      <c r="S137" s="208">
        <f>IF('Datos de Indicador'!AR140="No data","x",ROUND(IF('Datos de Indicador'!AR140&gt;S$302,0,IF('Datos de Indicador'!AR140&lt;S$301,10,(S$302-'Datos de Indicador'!AR140)/(S$302-S$301)*10)),1))</f>
        <v>7.4</v>
      </c>
      <c r="T137" s="208">
        <f>IF('Datos de Indicador'!AS140="No data","x",ROUND(IF('Datos de Indicador'!AS140&gt;T$302,0,IF('Datos de Indicador'!AS140&lt;T$301,10,(T$302-'Datos de Indicador'!AS140)/(T$302-T$301)*10)),1))</f>
        <v>0</v>
      </c>
      <c r="U137" s="208">
        <f>IF('Datos de Indicador'!AT140="No data","x",ROUND(IF('Datos de Indicador'!AT140&gt;U$302,0,IF('Datos de Indicador'!AT140&lt;U$301,10,(U$302-'Datos de Indicador'!AT140)/(U$302-U$301)*10)),1))</f>
        <v>1.9</v>
      </c>
      <c r="V137" s="208">
        <f>IF('Datos de Indicador'!AU140="No data","x",ROUND(IF('Datos de Indicador'!AU140&gt;V$302,0,IF('Datos de Indicador'!AU140&lt;V$301,10,(V$302-'Datos de Indicador'!AU140)/(V$302-V$301)*10)),1))</f>
        <v>4.5999999999999996</v>
      </c>
      <c r="W137" s="209">
        <f t="shared" si="22"/>
        <v>3.4</v>
      </c>
      <c r="X137" s="210">
        <f>IF('Datos de Indicador'!AV140="No dato","x",ROUND(IF('Datos de Indicador'!AV140&gt;X$302,0,IF('Datos de Indicador'!AV140&lt;$X$301,10,(X$302-'Datos de Indicador'!AV140)/(X$302-X$301)*10)),1))</f>
        <v>2.5</v>
      </c>
      <c r="Y137" s="206">
        <f t="shared" si="19"/>
        <v>3</v>
      </c>
      <c r="Z137" s="206">
        <f>'Datos de Indicador'!AW140</f>
        <v>10</v>
      </c>
      <c r="AA137" s="211">
        <f t="shared" si="23"/>
        <v>5.8</v>
      </c>
      <c r="AB137" s="15"/>
      <c r="AC137" s="222"/>
      <c r="AE137" s="222"/>
    </row>
    <row r="138" spans="1:31">
      <c r="A138" s="48" t="s">
        <v>61</v>
      </c>
      <c r="B138" s="46" t="s">
        <v>240</v>
      </c>
      <c r="C138" s="160">
        <v>827</v>
      </c>
      <c r="D138" s="203">
        <f>IF('Datos de Indicador'!AH141="No dato","x",ROUND(IF('Datos de Indicador'!AH141&gt;D$302,10,IF('Datos de Indicador'!AH141&lt;$D$301,0,10-(D$302-'Datos de Indicador'!AH141)/(D$302-D$301)*10)),1))</f>
        <v>5</v>
      </c>
      <c r="E138" s="204">
        <f>IF('Datos de Indicador'!AI141="No dato","x",ROUND(IF('Datos de Indicador'!AI141&gt;E$302,0,IF('Datos de Indicador'!AI141&lt;$E$301,10,(E$302-'Datos de Indicador'!AI141)/(E$302-E$301)*10)),1))</f>
        <v>0</v>
      </c>
      <c r="F138" s="205">
        <f t="shared" si="20"/>
        <v>3.3</v>
      </c>
      <c r="G138" s="204">
        <f>IF('Datos de Indicador'!AJ141="No dato","x",ROUND(IF('Datos de Indicador'!AJ141&gt;G$302,0,IF('Datos de Indicador'!AJ141&lt;$G$301,10,(G$302-'Datos de Indicador'!AJ141)/(G$302-G$301)*10)),1))</f>
        <v>3.4</v>
      </c>
      <c r="H138" s="206">
        <f t="shared" si="16"/>
        <v>3.4</v>
      </c>
      <c r="I138" s="207">
        <f t="shared" si="17"/>
        <v>3.4</v>
      </c>
      <c r="J138" s="204">
        <f>IF('Datos de Indicador'!AK141="No dato","x",ROUND(IF('Datos de Indicador'!AK141&gt;J$302,0,IF('Datos de Indicador'!AK141&lt;$J$301,10,(J$302-'Datos de Indicador'!AK141)/(J$302-J$301)*10)),1))</f>
        <v>2.2999999999999998</v>
      </c>
      <c r="K138" s="204">
        <f>IF('Datos de Indicador'!AL141="No dato","x",ROUND(IF('Datos de Indicador'!AL141&gt;K$302,0,IF('Datos de Indicador'!AL141&lt;$K$301,10,(K$302-'Datos de Indicador'!AL141)/(K$302-K$301)*10)),1))</f>
        <v>8.1999999999999993</v>
      </c>
      <c r="L138" s="204">
        <f>IF('Datos de Indicador'!AM141="No dato","x",ROUND(IF('Datos de Indicador'!AM141&gt;L$302,0,IF('Datos de Indicador'!AM141&lt;$L$301,10,(L$302-'Datos de Indicador'!AM141)/(L$302-L$301)*10)),1))</f>
        <v>2.6</v>
      </c>
      <c r="M138" s="206">
        <f t="shared" si="18"/>
        <v>4.4000000000000004</v>
      </c>
      <c r="N138" s="203">
        <f>IF('Datos de Indicador'!AN141="No dato","x",ROUND(IF('Datos de Indicador'!AN141&gt;N$302,0,IF('Datos de Indicador'!AN141&lt;$N$301,10,(N$302-'Datos de Indicador'!AN141)/(N$302-N$301)*10)),1))</f>
        <v>7.8</v>
      </c>
      <c r="O138" s="204">
        <f>IF('Datos de Indicador'!AO141="No dato","x",ROUND(IF('Datos de Indicador'!AO141&gt;O$302,0,IF('Datos de Indicador'!AO141&lt;$O$301,10,(O$302-'Datos de Indicador'!AO141)/(O$302-O$301)*10)),1))</f>
        <v>2</v>
      </c>
      <c r="P138" s="204">
        <f>IF('Datos de Indicador'!AP141="No dato","x",ROUND(IF('Datos de Indicador'!AP141&gt;P$302,0,IF('Datos de Indicador'!AP141&lt;$P$301,10,(P$302-'Datos de Indicador'!AP141)/(P$302-P$301)*10)),1))</f>
        <v>1.9</v>
      </c>
      <c r="Q138" s="210">
        <f>IF('Datos de Indicador'!AQ141="No dato","x",ROUND(IF('Datos de Indicador'!AQ141&gt;Q$302,0,IF('Datos de Indicador'!AQ141&lt;$O$301,10,(Q$302-'Datos de Indicador'!AQ141)/(Q$302-Q$301)*10)),1))</f>
        <v>2</v>
      </c>
      <c r="R138" s="297">
        <f t="shared" si="21"/>
        <v>3.4</v>
      </c>
      <c r="S138" s="208">
        <f>IF('Datos de Indicador'!AR141="No data","x",ROUND(IF('Datos de Indicador'!AR141&gt;S$302,0,IF('Datos de Indicador'!AR141&lt;S$301,10,(S$302-'Datos de Indicador'!AR141)/(S$302-S$301)*10)),1))</f>
        <v>4.9000000000000004</v>
      </c>
      <c r="T138" s="208">
        <f>IF('Datos de Indicador'!AS141="No data","x",ROUND(IF('Datos de Indicador'!AS141&gt;T$302,0,IF('Datos de Indicador'!AS141&lt;T$301,10,(T$302-'Datos de Indicador'!AS141)/(T$302-T$301)*10)),1))</f>
        <v>0</v>
      </c>
      <c r="U138" s="208">
        <f>IF('Datos de Indicador'!AT141="No data","x",ROUND(IF('Datos de Indicador'!AT141&gt;U$302,0,IF('Datos de Indicador'!AT141&lt;U$301,10,(U$302-'Datos de Indicador'!AT141)/(U$302-U$301)*10)),1))</f>
        <v>6</v>
      </c>
      <c r="V138" s="208">
        <f>IF('Datos de Indicador'!AU141="No data","x",ROUND(IF('Datos de Indicador'!AU141&gt;V$302,0,IF('Datos de Indicador'!AU141&lt;V$301,10,(V$302-'Datos de Indicador'!AU141)/(V$302-V$301)*10)),1))</f>
        <v>6.4</v>
      </c>
      <c r="W138" s="209">
        <f t="shared" si="22"/>
        <v>5</v>
      </c>
      <c r="X138" s="210">
        <f>IF('Datos de Indicador'!AV141="No dato","x",ROUND(IF('Datos de Indicador'!AV141&gt;X$302,0,IF('Datos de Indicador'!AV141&lt;$X$301,10,(X$302-'Datos de Indicador'!AV141)/(X$302-X$301)*10)),1))</f>
        <v>3.7</v>
      </c>
      <c r="Y138" s="206">
        <f t="shared" si="19"/>
        <v>4.4000000000000004</v>
      </c>
      <c r="Z138" s="206">
        <f>'Datos de Indicador'!AW141</f>
        <v>10</v>
      </c>
      <c r="AA138" s="211">
        <f t="shared" si="23"/>
        <v>5.6</v>
      </c>
      <c r="AB138" s="15"/>
      <c r="AC138" s="222"/>
      <c r="AE138" s="222"/>
    </row>
    <row r="139" spans="1:31">
      <c r="A139" s="48" t="s">
        <v>61</v>
      </c>
      <c r="B139" s="46" t="s">
        <v>241</v>
      </c>
      <c r="C139" s="160">
        <v>828</v>
      </c>
      <c r="D139" s="203">
        <f>IF('Datos de Indicador'!AH142="No dato","x",ROUND(IF('Datos de Indicador'!AH142&gt;D$302,10,IF('Datos de Indicador'!AH142&lt;$D$301,0,10-(D$302-'Datos de Indicador'!AH142)/(D$302-D$301)*10)),1))</f>
        <v>10</v>
      </c>
      <c r="E139" s="204">
        <f>IF('Datos de Indicador'!AI142="No dato","x",ROUND(IF('Datos de Indicador'!AI142&gt;E$302,0,IF('Datos de Indicador'!AI142&lt;$E$301,10,(E$302-'Datos de Indicador'!AI142)/(E$302-E$301)*10)),1))</f>
        <v>0</v>
      </c>
      <c r="F139" s="205">
        <f t="shared" si="20"/>
        <v>6.7</v>
      </c>
      <c r="G139" s="204">
        <f>IF('Datos de Indicador'!AJ142="No dato","x",ROUND(IF('Datos de Indicador'!AJ142&gt;G$302,0,IF('Datos de Indicador'!AJ142&lt;$G$301,10,(G$302-'Datos de Indicador'!AJ142)/(G$302-G$301)*10)),1))</f>
        <v>5</v>
      </c>
      <c r="H139" s="206">
        <f t="shared" si="16"/>
        <v>5</v>
      </c>
      <c r="I139" s="207">
        <f t="shared" si="17"/>
        <v>5.9</v>
      </c>
      <c r="J139" s="204">
        <f>IF('Datos de Indicador'!AK142="No dato","x",ROUND(IF('Datos de Indicador'!AK142&gt;J$302,0,IF('Datos de Indicador'!AK142&lt;$J$301,10,(J$302-'Datos de Indicador'!AK142)/(J$302-J$301)*10)),1))</f>
        <v>5.6</v>
      </c>
      <c r="K139" s="204">
        <f>IF('Datos de Indicador'!AL142="No dato","x",ROUND(IF('Datos de Indicador'!AL142&gt;K$302,0,IF('Datos de Indicador'!AL142&lt;$K$301,10,(K$302-'Datos de Indicador'!AL142)/(K$302-K$301)*10)),1))</f>
        <v>9.6</v>
      </c>
      <c r="L139" s="204">
        <f>IF('Datos de Indicador'!AM142="No dato","x",ROUND(IF('Datos de Indicador'!AM142&gt;L$302,0,IF('Datos de Indicador'!AM142&lt;$L$301,10,(L$302-'Datos de Indicador'!AM142)/(L$302-L$301)*10)),1))</f>
        <v>3.8</v>
      </c>
      <c r="M139" s="206">
        <f t="shared" si="18"/>
        <v>6.3</v>
      </c>
      <c r="N139" s="203">
        <f>IF('Datos de Indicador'!AN142="No dato","x",ROUND(IF('Datos de Indicador'!AN142&gt;N$302,0,IF('Datos de Indicador'!AN142&lt;$N$301,10,(N$302-'Datos de Indicador'!AN142)/(N$302-N$301)*10)),1))</f>
        <v>7.5</v>
      </c>
      <c r="O139" s="204">
        <f>IF('Datos de Indicador'!AO142="No dato","x",ROUND(IF('Datos de Indicador'!AO142&gt;O$302,0,IF('Datos de Indicador'!AO142&lt;$O$301,10,(O$302-'Datos de Indicador'!AO142)/(O$302-O$301)*10)),1))</f>
        <v>10</v>
      </c>
      <c r="P139" s="204">
        <f>IF('Datos de Indicador'!AP142="No dato","x",ROUND(IF('Datos de Indicador'!AP142&gt;P$302,0,IF('Datos de Indicador'!AP142&lt;$P$301,10,(P$302-'Datos de Indicador'!AP142)/(P$302-P$301)*10)),1))</f>
        <v>6.1</v>
      </c>
      <c r="Q139" s="210">
        <f>IF('Datos de Indicador'!AQ142="No dato","x",ROUND(IF('Datos de Indicador'!AQ142&gt;Q$302,0,IF('Datos de Indicador'!AQ142&lt;$O$301,10,(Q$302-'Datos de Indicador'!AQ142)/(Q$302-Q$301)*10)),1))</f>
        <v>10</v>
      </c>
      <c r="R139" s="297">
        <f t="shared" si="21"/>
        <v>8.4</v>
      </c>
      <c r="S139" s="208">
        <f>IF('Datos de Indicador'!AR142="No data","x",ROUND(IF('Datos de Indicador'!AR142&gt;S$302,0,IF('Datos de Indicador'!AR142&lt;S$301,10,(S$302-'Datos de Indicador'!AR142)/(S$302-S$301)*10)),1))</f>
        <v>2.6</v>
      </c>
      <c r="T139" s="208">
        <f>IF('Datos de Indicador'!AS142="No data","x",ROUND(IF('Datos de Indicador'!AS142&gt;T$302,0,IF('Datos de Indicador'!AS142&lt;T$301,10,(T$302-'Datos de Indicador'!AS142)/(T$302-T$301)*10)),1))</f>
        <v>0</v>
      </c>
      <c r="U139" s="208">
        <f>IF('Datos de Indicador'!AT142="No data","x",ROUND(IF('Datos de Indicador'!AT142&gt;U$302,0,IF('Datos de Indicador'!AT142&lt;U$301,10,(U$302-'Datos de Indicador'!AT142)/(U$302-U$301)*10)),1))</f>
        <v>7.5</v>
      </c>
      <c r="V139" s="208">
        <f>IF('Datos de Indicador'!AU142="No data","x",ROUND(IF('Datos de Indicador'!AU142&gt;V$302,0,IF('Datos de Indicador'!AU142&lt;V$301,10,(V$302-'Datos de Indicador'!AU142)/(V$302-V$301)*10)),1))</f>
        <v>10</v>
      </c>
      <c r="W139" s="209">
        <f t="shared" si="22"/>
        <v>6.3</v>
      </c>
      <c r="X139" s="210">
        <f>IF('Datos de Indicador'!AV142="No dato","x",ROUND(IF('Datos de Indicador'!AV142&gt;X$302,0,IF('Datos de Indicador'!AV142&lt;$X$301,10,(X$302-'Datos de Indicador'!AV142)/(X$302-X$301)*10)),1))</f>
        <v>4.8</v>
      </c>
      <c r="Y139" s="206">
        <f t="shared" si="19"/>
        <v>5.6</v>
      </c>
      <c r="Z139" s="206">
        <f>'Datos de Indicador'!AW142</f>
        <v>10</v>
      </c>
      <c r="AA139" s="211">
        <f t="shared" si="23"/>
        <v>7.6</v>
      </c>
      <c r="AB139" s="15"/>
      <c r="AC139" s="222"/>
      <c r="AE139" s="222"/>
    </row>
    <row r="140" spans="1:31">
      <c r="A140" s="48" t="s">
        <v>242</v>
      </c>
      <c r="B140" s="46" t="s">
        <v>243</v>
      </c>
      <c r="C140" s="160">
        <v>901</v>
      </c>
      <c r="D140" s="203">
        <f>IF('Datos de Indicador'!AH143="No dato","x",ROUND(IF('Datos de Indicador'!AH143&gt;D$302,10,IF('Datos de Indicador'!AH143&lt;$D$301,0,10-(D$302-'Datos de Indicador'!AH143)/(D$302-D$301)*10)),1))</f>
        <v>10</v>
      </c>
      <c r="E140" s="204">
        <f>IF('Datos de Indicador'!AI143="No dato","x",ROUND(IF('Datos de Indicador'!AI143&gt;E$302,0,IF('Datos de Indicador'!AI143&lt;$E$301,10,(E$302-'Datos de Indicador'!AI143)/(E$302-E$301)*10)),1))</f>
        <v>4.9000000000000004</v>
      </c>
      <c r="F140" s="205">
        <f t="shared" si="20"/>
        <v>8.3000000000000007</v>
      </c>
      <c r="G140" s="204">
        <f>IF('Datos de Indicador'!AJ143="No dato","x",ROUND(IF('Datos de Indicador'!AJ143&gt;G$302,0,IF('Datos de Indicador'!AJ143&lt;$G$301,10,(G$302-'Datos de Indicador'!AJ143)/(G$302-G$301)*10)),1))</f>
        <v>6.3</v>
      </c>
      <c r="H140" s="206">
        <f t="shared" si="16"/>
        <v>6.3</v>
      </c>
      <c r="I140" s="207">
        <f t="shared" si="17"/>
        <v>7.4</v>
      </c>
      <c r="J140" s="204">
        <f>IF('Datos de Indicador'!AK143="No dato","x",ROUND(IF('Datos de Indicador'!AK143&gt;J$302,0,IF('Datos de Indicador'!AK143&lt;$J$301,10,(J$302-'Datos de Indicador'!AK143)/(J$302-J$301)*10)),1))</f>
        <v>10</v>
      </c>
      <c r="K140" s="204">
        <f>IF('Datos de Indicador'!AL143="No dato","x",ROUND(IF('Datos de Indicador'!AL143&gt;K$302,0,IF('Datos de Indicador'!AL143&lt;$K$301,10,(K$302-'Datos de Indicador'!AL143)/(K$302-K$301)*10)),1))</f>
        <v>9.3000000000000007</v>
      </c>
      <c r="L140" s="204">
        <f>IF('Datos de Indicador'!AM143="No dato","x",ROUND(IF('Datos de Indicador'!AM143&gt;L$302,0,IF('Datos de Indicador'!AM143&lt;$L$301,10,(L$302-'Datos de Indicador'!AM143)/(L$302-L$301)*10)),1))</f>
        <v>9.1999999999999993</v>
      </c>
      <c r="M140" s="206">
        <f t="shared" si="18"/>
        <v>9.5</v>
      </c>
      <c r="N140" s="203">
        <f>IF('Datos de Indicador'!AN143="No dato","x",ROUND(IF('Datos de Indicador'!AN143&gt;N$302,0,IF('Datos de Indicador'!AN143&lt;$N$301,10,(N$302-'Datos de Indicador'!AN143)/(N$302-N$301)*10)),1))</f>
        <v>9.1999999999999993</v>
      </c>
      <c r="O140" s="204">
        <f>IF('Datos de Indicador'!AO143="No dato","x",ROUND(IF('Datos de Indicador'!AO143&gt;O$302,0,IF('Datos de Indicador'!AO143&lt;$O$301,10,(O$302-'Datos de Indicador'!AO143)/(O$302-O$301)*10)),1))</f>
        <v>10</v>
      </c>
      <c r="P140" s="204">
        <f>IF('Datos de Indicador'!AP143="No dato","x",ROUND(IF('Datos de Indicador'!AP143&gt;P$302,0,IF('Datos de Indicador'!AP143&lt;$P$301,10,(P$302-'Datos de Indicador'!AP143)/(P$302-P$301)*10)),1))</f>
        <v>10</v>
      </c>
      <c r="Q140" s="210">
        <f>IF('Datos de Indicador'!AQ143="No dato","x",ROUND(IF('Datos de Indicador'!AQ143&gt;Q$302,0,IF('Datos de Indicador'!AQ143&lt;$O$301,10,(Q$302-'Datos de Indicador'!AQ143)/(Q$302-Q$301)*10)),1))</f>
        <v>10</v>
      </c>
      <c r="R140" s="297">
        <f t="shared" si="21"/>
        <v>9.8000000000000007</v>
      </c>
      <c r="S140" s="208">
        <f>IF('Datos de Indicador'!AR143="No data","x",ROUND(IF('Datos de Indicador'!AR143&gt;S$302,0,IF('Datos de Indicador'!AR143&lt;S$301,10,(S$302-'Datos de Indicador'!AR143)/(S$302-S$301)*10)),1))</f>
        <v>1.7</v>
      </c>
      <c r="T140" s="208">
        <f>IF('Datos de Indicador'!AS143="No data","x",ROUND(IF('Datos de Indicador'!AS143&gt;T$302,0,IF('Datos de Indicador'!AS143&lt;T$301,10,(T$302-'Datos de Indicador'!AS143)/(T$302-T$301)*10)),1))</f>
        <v>0</v>
      </c>
      <c r="U140" s="208">
        <f>IF('Datos de Indicador'!AT143="No data","x",ROUND(IF('Datos de Indicador'!AT143&gt;U$302,0,IF('Datos de Indicador'!AT143&lt;U$301,10,(U$302-'Datos de Indicador'!AT143)/(U$302-U$301)*10)),1))</f>
        <v>3.6</v>
      </c>
      <c r="V140" s="208">
        <f>IF('Datos de Indicador'!AU143="No data","x",ROUND(IF('Datos de Indicador'!AU143&gt;V$302,0,IF('Datos de Indicador'!AU143&lt;V$301,10,(V$302-'Datos de Indicador'!AU143)/(V$302-V$301)*10)),1))</f>
        <v>9.4</v>
      </c>
      <c r="W140" s="209">
        <f t="shared" si="22"/>
        <v>4.5999999999999996</v>
      </c>
      <c r="X140" s="210">
        <f>IF('Datos de Indicador'!AV143="No dato","x",ROUND(IF('Datos de Indicador'!AV143&gt;X$302,0,IF('Datos de Indicador'!AV143&lt;$X$301,10,(X$302-'Datos de Indicador'!AV143)/(X$302-X$301)*10)),1))</f>
        <v>4.7</v>
      </c>
      <c r="Y140" s="206">
        <f t="shared" si="19"/>
        <v>4.7</v>
      </c>
      <c r="Z140" s="206">
        <f>'Datos de Indicador'!AW143</f>
        <v>6</v>
      </c>
      <c r="AA140" s="211">
        <f t="shared" si="23"/>
        <v>7.5</v>
      </c>
      <c r="AB140" s="15"/>
      <c r="AC140" s="222"/>
      <c r="AE140" s="222"/>
    </row>
    <row r="141" spans="1:31">
      <c r="A141" s="48" t="s">
        <v>242</v>
      </c>
      <c r="B141" s="46" t="s">
        <v>244</v>
      </c>
      <c r="C141" s="160">
        <v>902</v>
      </c>
      <c r="D141" s="203">
        <f>IF('Datos de Indicador'!AH144="No dato","x",ROUND(IF('Datos de Indicador'!AH144&gt;D$302,10,IF('Datos de Indicador'!AH144&lt;$D$301,0,10-(D$302-'Datos de Indicador'!AH144)/(D$302-D$301)*10)),1))</f>
        <v>10</v>
      </c>
      <c r="E141" s="204" t="str">
        <f>IF('Datos de Indicador'!AI144="No dato","x",ROUND(IF('Datos de Indicador'!AI144&gt;E$302,0,IF('Datos de Indicador'!AI144&lt;$E$301,10,(E$302-'Datos de Indicador'!AI144)/(E$302-E$301)*10)),1))</f>
        <v>x</v>
      </c>
      <c r="F141" s="205">
        <f t="shared" si="20"/>
        <v>10</v>
      </c>
      <c r="G141" s="204">
        <f>IF('Datos de Indicador'!AJ144="No dato","x",ROUND(IF('Datos de Indicador'!AJ144&gt;G$302,0,IF('Datos de Indicador'!AJ144&lt;$G$301,10,(G$302-'Datos de Indicador'!AJ144)/(G$302-G$301)*10)),1))</f>
        <v>6.7</v>
      </c>
      <c r="H141" s="206">
        <f t="shared" si="16"/>
        <v>6.7</v>
      </c>
      <c r="I141" s="207">
        <f t="shared" si="17"/>
        <v>8.9</v>
      </c>
      <c r="J141" s="204">
        <f>IF('Datos de Indicador'!AK144="No dato","x",ROUND(IF('Datos de Indicador'!AK144&gt;J$302,0,IF('Datos de Indicador'!AK144&lt;$J$301,10,(J$302-'Datos de Indicador'!AK144)/(J$302-J$301)*10)),1))</f>
        <v>10</v>
      </c>
      <c r="K141" s="204">
        <f>IF('Datos de Indicador'!AL144="No dato","x",ROUND(IF('Datos de Indicador'!AL144&gt;K$302,0,IF('Datos de Indicador'!AL144&lt;$K$301,10,(K$302-'Datos de Indicador'!AL144)/(K$302-K$301)*10)),1))</f>
        <v>9.6</v>
      </c>
      <c r="L141" s="204">
        <f>IF('Datos de Indicador'!AM144="No dato","x",ROUND(IF('Datos de Indicador'!AM144&gt;L$302,0,IF('Datos de Indicador'!AM144&lt;$L$301,10,(L$302-'Datos de Indicador'!AM144)/(L$302-L$301)*10)),1))</f>
        <v>6.1</v>
      </c>
      <c r="M141" s="206">
        <f t="shared" si="18"/>
        <v>8.6</v>
      </c>
      <c r="N141" s="203">
        <f>IF('Datos de Indicador'!AN144="No dato","x",ROUND(IF('Datos de Indicador'!AN144&gt;N$302,0,IF('Datos de Indicador'!AN144&lt;$N$301,10,(N$302-'Datos de Indicador'!AN144)/(N$302-N$301)*10)),1))</f>
        <v>10</v>
      </c>
      <c r="O141" s="204">
        <f>IF('Datos de Indicador'!AO144="No dato","x",ROUND(IF('Datos de Indicador'!AO144&gt;O$302,0,IF('Datos de Indicador'!AO144&lt;$O$301,10,(O$302-'Datos de Indicador'!AO144)/(O$302-O$301)*10)),1))</f>
        <v>10</v>
      </c>
      <c r="P141" s="204">
        <f>IF('Datos de Indicador'!AP144="No dato","x",ROUND(IF('Datos de Indicador'!AP144&gt;P$302,0,IF('Datos de Indicador'!AP144&lt;$P$301,10,(P$302-'Datos de Indicador'!AP144)/(P$302-P$301)*10)),1))</f>
        <v>10</v>
      </c>
      <c r="Q141" s="210">
        <f>IF('Datos de Indicador'!AQ144="No dato","x",ROUND(IF('Datos de Indicador'!AQ144&gt;Q$302,0,IF('Datos de Indicador'!AQ144&lt;$O$301,10,(Q$302-'Datos de Indicador'!AQ144)/(Q$302-Q$301)*10)),1))</f>
        <v>10</v>
      </c>
      <c r="R141" s="297">
        <f t="shared" si="21"/>
        <v>10</v>
      </c>
      <c r="S141" s="208">
        <f>IF('Datos de Indicador'!AR144="No data","x",ROUND(IF('Datos de Indicador'!AR144&gt;S$302,0,IF('Datos de Indicador'!AR144&lt;S$301,10,(S$302-'Datos de Indicador'!AR144)/(S$302-S$301)*10)),1))</f>
        <v>2.9</v>
      </c>
      <c r="T141" s="208">
        <f>IF('Datos de Indicador'!AS144="No data","x",ROUND(IF('Datos de Indicador'!AS144&gt;T$302,0,IF('Datos de Indicador'!AS144&lt;T$301,10,(T$302-'Datos de Indicador'!AS144)/(T$302-T$301)*10)),1))</f>
        <v>0</v>
      </c>
      <c r="U141" s="208">
        <f>IF('Datos de Indicador'!AT144="No data","x",ROUND(IF('Datos de Indicador'!AT144&gt;U$302,0,IF('Datos de Indicador'!AT144&lt;U$301,10,(U$302-'Datos de Indicador'!AT144)/(U$302-U$301)*10)),1))</f>
        <v>1.9</v>
      </c>
      <c r="V141" s="208">
        <f>IF('Datos de Indicador'!AU144="No data","x",ROUND(IF('Datos de Indicador'!AU144&gt;V$302,0,IF('Datos de Indicador'!AU144&lt;V$301,10,(V$302-'Datos de Indicador'!AU144)/(V$302-V$301)*10)),1))</f>
        <v>9.8000000000000007</v>
      </c>
      <c r="W141" s="209">
        <f t="shared" si="22"/>
        <v>4.4000000000000004</v>
      </c>
      <c r="X141" s="210">
        <f>IF('Datos de Indicador'!AV144="No dato","x",ROUND(IF('Datos de Indicador'!AV144&gt;X$302,0,IF('Datos de Indicador'!AV144&lt;$X$301,10,(X$302-'Datos de Indicador'!AV144)/(X$302-X$301)*10)),1))</f>
        <v>2.5</v>
      </c>
      <c r="Y141" s="206">
        <f t="shared" si="19"/>
        <v>3.5</v>
      </c>
      <c r="Z141" s="206">
        <f>'Datos de Indicador'!AW144</f>
        <v>10</v>
      </c>
      <c r="AA141" s="211">
        <f t="shared" si="23"/>
        <v>8</v>
      </c>
      <c r="AB141" s="15"/>
      <c r="AC141" s="222"/>
      <c r="AE141" s="222"/>
    </row>
    <row r="142" spans="1:31">
      <c r="A142" s="48" t="s">
        <v>242</v>
      </c>
      <c r="B142" s="46" t="s">
        <v>245</v>
      </c>
      <c r="C142" s="160">
        <v>903</v>
      </c>
      <c r="D142" s="203">
        <f>IF('Datos de Indicador'!AH145="No dato","x",ROUND(IF('Datos de Indicador'!AH145&gt;D$302,10,IF('Datos de Indicador'!AH145&lt;$D$301,0,10-(D$302-'Datos de Indicador'!AH145)/(D$302-D$301)*10)),1))</f>
        <v>1</v>
      </c>
      <c r="E142" s="204">
        <f>IF('Datos de Indicador'!AI145="No dato","x",ROUND(IF('Datos de Indicador'!AI145&gt;E$302,0,IF('Datos de Indicador'!AI145&lt;$E$301,10,(E$302-'Datos de Indicador'!AI145)/(E$302-E$301)*10)),1))</f>
        <v>0</v>
      </c>
      <c r="F142" s="205">
        <f t="shared" si="20"/>
        <v>0.7</v>
      </c>
      <c r="G142" s="204">
        <f>IF('Datos de Indicador'!AJ145="No dato","x",ROUND(IF('Datos de Indicador'!AJ145&gt;G$302,0,IF('Datos de Indicador'!AJ145&lt;$G$301,10,(G$302-'Datos de Indicador'!AJ145)/(G$302-G$301)*10)),1))</f>
        <v>8.6999999999999993</v>
      </c>
      <c r="H142" s="206">
        <f t="shared" si="16"/>
        <v>8.6999999999999993</v>
      </c>
      <c r="I142" s="207">
        <f t="shared" si="17"/>
        <v>6.1</v>
      </c>
      <c r="J142" s="204">
        <f>IF('Datos de Indicador'!AK145="No dato","x",ROUND(IF('Datos de Indicador'!AK145&gt;J$302,0,IF('Datos de Indicador'!AK145&lt;$J$301,10,(J$302-'Datos de Indicador'!AK145)/(J$302-J$301)*10)),1))</f>
        <v>10</v>
      </c>
      <c r="K142" s="204">
        <f>IF('Datos de Indicador'!AL145="No dato","x",ROUND(IF('Datos de Indicador'!AL145&gt;K$302,0,IF('Datos de Indicador'!AL145&lt;$K$301,10,(K$302-'Datos de Indicador'!AL145)/(K$302-K$301)*10)),1))</f>
        <v>9.6999999999999993</v>
      </c>
      <c r="L142" s="204">
        <f>IF('Datos de Indicador'!AM145="No dato","x",ROUND(IF('Datos de Indicador'!AM145&gt;L$302,0,IF('Datos de Indicador'!AM145&lt;$L$301,10,(L$302-'Datos de Indicador'!AM145)/(L$302-L$301)*10)),1))</f>
        <v>10</v>
      </c>
      <c r="M142" s="206">
        <f t="shared" si="18"/>
        <v>9.9</v>
      </c>
      <c r="N142" s="203">
        <f>IF('Datos de Indicador'!AN145="No dato","x",ROUND(IF('Datos de Indicador'!AN145&gt;N$302,0,IF('Datos de Indicador'!AN145&lt;$N$301,10,(N$302-'Datos de Indicador'!AN145)/(N$302-N$301)*10)),1))</f>
        <v>10</v>
      </c>
      <c r="O142" s="204">
        <f>IF('Datos de Indicador'!AO145="No dato","x",ROUND(IF('Datos de Indicador'!AO145&gt;O$302,0,IF('Datos de Indicador'!AO145&lt;$O$301,10,(O$302-'Datos de Indicador'!AO145)/(O$302-O$301)*10)),1))</f>
        <v>10</v>
      </c>
      <c r="P142" s="204">
        <f>IF('Datos de Indicador'!AP145="No dato","x",ROUND(IF('Datos de Indicador'!AP145&gt;P$302,0,IF('Datos de Indicador'!AP145&lt;$P$301,10,(P$302-'Datos de Indicador'!AP145)/(P$302-P$301)*10)),1))</f>
        <v>10</v>
      </c>
      <c r="Q142" s="210">
        <f>IF('Datos de Indicador'!AQ145="No dato","x",ROUND(IF('Datos de Indicador'!AQ145&gt;Q$302,0,IF('Datos de Indicador'!AQ145&lt;$O$301,10,(Q$302-'Datos de Indicador'!AQ145)/(Q$302-Q$301)*10)),1))</f>
        <v>10</v>
      </c>
      <c r="R142" s="297">
        <f t="shared" si="21"/>
        <v>10</v>
      </c>
      <c r="S142" s="208">
        <f>IF('Datos de Indicador'!AR145="No data","x",ROUND(IF('Datos de Indicador'!AR145&gt;S$302,0,IF('Datos de Indicador'!AR145&lt;S$301,10,(S$302-'Datos de Indicador'!AR145)/(S$302-S$301)*10)),1))</f>
        <v>8.6</v>
      </c>
      <c r="T142" s="208">
        <f>IF('Datos de Indicador'!AS145="No data","x",ROUND(IF('Datos de Indicador'!AS145&gt;T$302,0,IF('Datos de Indicador'!AS145&lt;T$301,10,(T$302-'Datos de Indicador'!AS145)/(T$302-T$301)*10)),1))</f>
        <v>0</v>
      </c>
      <c r="U142" s="208">
        <f>IF('Datos de Indicador'!AT145="No data","x",ROUND(IF('Datos de Indicador'!AT145&gt;U$302,0,IF('Datos de Indicador'!AT145&lt;U$301,10,(U$302-'Datos de Indicador'!AT145)/(U$302-U$301)*10)),1))</f>
        <v>4.9000000000000004</v>
      </c>
      <c r="V142" s="208">
        <f>IF('Datos de Indicador'!AU145="No data","x",ROUND(IF('Datos de Indicador'!AU145&gt;V$302,0,IF('Datos de Indicador'!AU145&lt;V$301,10,(V$302-'Datos de Indicador'!AU145)/(V$302-V$301)*10)),1))</f>
        <v>10</v>
      </c>
      <c r="W142" s="209">
        <f t="shared" si="22"/>
        <v>6.4</v>
      </c>
      <c r="X142" s="210">
        <f>IF('Datos de Indicador'!AV145="No dato","x",ROUND(IF('Datos de Indicador'!AV145&gt;X$302,0,IF('Datos de Indicador'!AV145&lt;$X$301,10,(X$302-'Datos de Indicador'!AV145)/(X$302-X$301)*10)),1))</f>
        <v>3.4</v>
      </c>
      <c r="Y142" s="206">
        <f t="shared" si="19"/>
        <v>4.9000000000000004</v>
      </c>
      <c r="Z142" s="206">
        <f>'Datos de Indicador'!AW145</f>
        <v>10</v>
      </c>
      <c r="AA142" s="211">
        <f t="shared" si="23"/>
        <v>8.6999999999999993</v>
      </c>
      <c r="AB142" s="15"/>
      <c r="AC142" s="222"/>
      <c r="AE142" s="222"/>
    </row>
    <row r="143" spans="1:31">
      <c r="A143" s="48" t="s">
        <v>242</v>
      </c>
      <c r="B143" s="46" t="s">
        <v>246</v>
      </c>
      <c r="C143" s="160">
        <v>904</v>
      </c>
      <c r="D143" s="203">
        <f>IF('Datos de Indicador'!AH146="No dato","x",ROUND(IF('Datos de Indicador'!AH146&gt;D$302,10,IF('Datos de Indicador'!AH146&lt;$D$301,0,10-(D$302-'Datos de Indicador'!AH146)/(D$302-D$301)*10)),1))</f>
        <v>10</v>
      </c>
      <c r="E143" s="204" t="str">
        <f>IF('Datos de Indicador'!AI146="No dato","x",ROUND(IF('Datos de Indicador'!AI146&gt;E$302,0,IF('Datos de Indicador'!AI146&lt;$E$301,10,(E$302-'Datos de Indicador'!AI146)/(E$302-E$301)*10)),1))</f>
        <v>x</v>
      </c>
      <c r="F143" s="205">
        <f t="shared" si="20"/>
        <v>10</v>
      </c>
      <c r="G143" s="204">
        <f>IF('Datos de Indicador'!AJ146="No dato","x",ROUND(IF('Datos de Indicador'!AJ146&gt;G$302,0,IF('Datos de Indicador'!AJ146&lt;$G$301,10,(G$302-'Datos de Indicador'!AJ146)/(G$302-G$301)*10)),1))</f>
        <v>6.7</v>
      </c>
      <c r="H143" s="206">
        <f t="shared" si="16"/>
        <v>6.7</v>
      </c>
      <c r="I143" s="207">
        <f t="shared" si="17"/>
        <v>8.9</v>
      </c>
      <c r="J143" s="204">
        <f>IF('Datos de Indicador'!AK146="No dato","x",ROUND(IF('Datos de Indicador'!AK146&gt;J$302,0,IF('Datos de Indicador'!AK146&lt;$J$301,10,(J$302-'Datos de Indicador'!AK146)/(J$302-J$301)*10)),1))</f>
        <v>10</v>
      </c>
      <c r="K143" s="204">
        <f>IF('Datos de Indicador'!AL146="No dato","x",ROUND(IF('Datos de Indicador'!AL146&gt;K$302,0,IF('Datos de Indicador'!AL146&lt;$K$301,10,(K$302-'Datos de Indicador'!AL146)/(K$302-K$301)*10)),1))</f>
        <v>9.1</v>
      </c>
      <c r="L143" s="204">
        <f>IF('Datos de Indicador'!AM146="No dato","x",ROUND(IF('Datos de Indicador'!AM146&gt;L$302,0,IF('Datos de Indicador'!AM146&lt;$L$301,10,(L$302-'Datos de Indicador'!AM146)/(L$302-L$301)*10)),1))</f>
        <v>4.8</v>
      </c>
      <c r="M143" s="206">
        <f t="shared" si="18"/>
        <v>8</v>
      </c>
      <c r="N143" s="203">
        <f>IF('Datos de Indicador'!AN146="No dato","x",ROUND(IF('Datos de Indicador'!AN146&gt;N$302,0,IF('Datos de Indicador'!AN146&lt;$N$301,10,(N$302-'Datos de Indicador'!AN146)/(N$302-N$301)*10)),1))</f>
        <v>10</v>
      </c>
      <c r="O143" s="204">
        <f>IF('Datos de Indicador'!AO146="No dato","x",ROUND(IF('Datos de Indicador'!AO146&gt;O$302,0,IF('Datos de Indicador'!AO146&lt;$O$301,10,(O$302-'Datos de Indicador'!AO146)/(O$302-O$301)*10)),1))</f>
        <v>10</v>
      </c>
      <c r="P143" s="204">
        <f>IF('Datos de Indicador'!AP146="No dato","x",ROUND(IF('Datos de Indicador'!AP146&gt;P$302,0,IF('Datos de Indicador'!AP146&lt;$P$301,10,(P$302-'Datos de Indicador'!AP146)/(P$302-P$301)*10)),1))</f>
        <v>8.1999999999999993</v>
      </c>
      <c r="Q143" s="210">
        <f>IF('Datos de Indicador'!AQ146="No dato","x",ROUND(IF('Datos de Indicador'!AQ146&gt;Q$302,0,IF('Datos de Indicador'!AQ146&lt;$O$301,10,(Q$302-'Datos de Indicador'!AQ146)/(Q$302-Q$301)*10)),1))</f>
        <v>11.5</v>
      </c>
      <c r="R143" s="297">
        <f t="shared" si="21"/>
        <v>9.9</v>
      </c>
      <c r="S143" s="208">
        <f>IF('Datos de Indicador'!AR146="No data","x",ROUND(IF('Datos de Indicador'!AR146&gt;S$302,0,IF('Datos de Indicador'!AR146&lt;S$301,10,(S$302-'Datos de Indicador'!AR146)/(S$302-S$301)*10)),1))</f>
        <v>9.6</v>
      </c>
      <c r="T143" s="208">
        <f>IF('Datos de Indicador'!AS146="No data","x",ROUND(IF('Datos de Indicador'!AS146&gt;T$302,0,IF('Datos de Indicador'!AS146&lt;T$301,10,(T$302-'Datos de Indicador'!AS146)/(T$302-T$301)*10)),1))</f>
        <v>0</v>
      </c>
      <c r="U143" s="208">
        <f>IF('Datos de Indicador'!AT146="No data","x",ROUND(IF('Datos de Indicador'!AT146&gt;U$302,0,IF('Datos de Indicador'!AT146&lt;U$301,10,(U$302-'Datos de Indicador'!AT146)/(U$302-U$301)*10)),1))</f>
        <v>2.4</v>
      </c>
      <c r="V143" s="208">
        <f>IF('Datos de Indicador'!AU146="No data","x",ROUND(IF('Datos de Indicador'!AU146&gt;V$302,0,IF('Datos de Indicador'!AU146&lt;V$301,10,(V$302-'Datos de Indicador'!AU146)/(V$302-V$301)*10)),1))</f>
        <v>7.8</v>
      </c>
      <c r="W143" s="209">
        <f t="shared" si="22"/>
        <v>5</v>
      </c>
      <c r="X143" s="210">
        <f>IF('Datos de Indicador'!AV146="No dato","x",ROUND(IF('Datos de Indicador'!AV146&gt;X$302,0,IF('Datos de Indicador'!AV146&lt;$X$301,10,(X$302-'Datos de Indicador'!AV146)/(X$302-X$301)*10)),1))</f>
        <v>3.1</v>
      </c>
      <c r="Y143" s="206">
        <f t="shared" si="19"/>
        <v>4.0999999999999996</v>
      </c>
      <c r="Z143" s="206">
        <f>'Datos de Indicador'!AW146</f>
        <v>10</v>
      </c>
      <c r="AA143" s="211">
        <f t="shared" si="23"/>
        <v>8</v>
      </c>
      <c r="AB143" s="15"/>
      <c r="AC143" s="222"/>
      <c r="AE143" s="222"/>
    </row>
    <row r="144" spans="1:31">
      <c r="A144" s="48" t="s">
        <v>242</v>
      </c>
      <c r="B144" s="46" t="s">
        <v>247</v>
      </c>
      <c r="C144" s="160">
        <v>905</v>
      </c>
      <c r="D144" s="203">
        <f>IF('Datos de Indicador'!AH147="No dato","x",ROUND(IF('Datos de Indicador'!AH147&gt;D$302,10,IF('Datos de Indicador'!AH147&lt;$D$301,0,10-(D$302-'Datos de Indicador'!AH147)/(D$302-D$301)*10)),1))</f>
        <v>5</v>
      </c>
      <c r="E144" s="204">
        <f>IF('Datos de Indicador'!AI147="No dato","x",ROUND(IF('Datos de Indicador'!AI147&gt;E$302,0,IF('Datos de Indicador'!AI147&lt;$E$301,10,(E$302-'Datos de Indicador'!AI147)/(E$302-E$301)*10)),1))</f>
        <v>0</v>
      </c>
      <c r="F144" s="205">
        <f t="shared" si="20"/>
        <v>3.3</v>
      </c>
      <c r="G144" s="204">
        <f>IF('Datos de Indicador'!AJ147="No dato","x",ROUND(IF('Datos de Indicador'!AJ147&gt;G$302,0,IF('Datos de Indicador'!AJ147&lt;$G$301,10,(G$302-'Datos de Indicador'!AJ147)/(G$302-G$301)*10)),1))</f>
        <v>8.8000000000000007</v>
      </c>
      <c r="H144" s="206">
        <f t="shared" si="16"/>
        <v>8.8000000000000007</v>
      </c>
      <c r="I144" s="207">
        <f t="shared" si="17"/>
        <v>6.9</v>
      </c>
      <c r="J144" s="204">
        <f>IF('Datos de Indicador'!AK147="No dato","x",ROUND(IF('Datos de Indicador'!AK147&gt;J$302,0,IF('Datos de Indicador'!AK147&lt;$J$301,10,(J$302-'Datos de Indicador'!AK147)/(J$302-J$301)*10)),1))</f>
        <v>10</v>
      </c>
      <c r="K144" s="204">
        <f>IF('Datos de Indicador'!AL147="No dato","x",ROUND(IF('Datos de Indicador'!AL147&gt;K$302,0,IF('Datos de Indicador'!AL147&lt;$K$301,10,(K$302-'Datos de Indicador'!AL147)/(K$302-K$301)*10)),1))</f>
        <v>9.9</v>
      </c>
      <c r="L144" s="204">
        <f>IF('Datos de Indicador'!AM147="No dato","x",ROUND(IF('Datos de Indicador'!AM147&gt;L$302,0,IF('Datos de Indicador'!AM147&lt;$L$301,10,(L$302-'Datos de Indicador'!AM147)/(L$302-L$301)*10)),1))</f>
        <v>9.3000000000000007</v>
      </c>
      <c r="M144" s="206">
        <f t="shared" si="18"/>
        <v>9.6999999999999993</v>
      </c>
      <c r="N144" s="203">
        <f>IF('Datos de Indicador'!AN147="No dato","x",ROUND(IF('Datos de Indicador'!AN147&gt;N$302,0,IF('Datos de Indicador'!AN147&lt;$N$301,10,(N$302-'Datos de Indicador'!AN147)/(N$302-N$301)*10)),1))</f>
        <v>10</v>
      </c>
      <c r="O144" s="204">
        <f>IF('Datos de Indicador'!AO147="No dato","x",ROUND(IF('Datos de Indicador'!AO147&gt;O$302,0,IF('Datos de Indicador'!AO147&lt;$O$301,10,(O$302-'Datos de Indicador'!AO147)/(O$302-O$301)*10)),1))</f>
        <v>10</v>
      </c>
      <c r="P144" s="204">
        <f>IF('Datos de Indicador'!AP147="No dato","x",ROUND(IF('Datos de Indicador'!AP147&gt;P$302,0,IF('Datos de Indicador'!AP147&lt;$P$301,10,(P$302-'Datos de Indicador'!AP147)/(P$302-P$301)*10)),1))</f>
        <v>7.2</v>
      </c>
      <c r="Q144" s="210">
        <f>IF('Datos de Indicador'!AQ147="No dato","x",ROUND(IF('Datos de Indicador'!AQ147&gt;Q$302,0,IF('Datos de Indicador'!AQ147&lt;$O$301,10,(Q$302-'Datos de Indicador'!AQ147)/(Q$302-Q$301)*10)),1))</f>
        <v>10</v>
      </c>
      <c r="R144" s="297">
        <f t="shared" si="21"/>
        <v>9.3000000000000007</v>
      </c>
      <c r="S144" s="208">
        <f>IF('Datos de Indicador'!AR147="No data","x",ROUND(IF('Datos de Indicador'!AR147&gt;S$302,0,IF('Datos de Indicador'!AR147&lt;S$301,10,(S$302-'Datos de Indicador'!AR147)/(S$302-S$301)*10)),1))</f>
        <v>5</v>
      </c>
      <c r="T144" s="208">
        <f>IF('Datos de Indicador'!AS147="No data","x",ROUND(IF('Datos de Indicador'!AS147&gt;T$302,0,IF('Datos de Indicador'!AS147&lt;T$301,10,(T$302-'Datos de Indicador'!AS147)/(T$302-T$301)*10)),1))</f>
        <v>0</v>
      </c>
      <c r="U144" s="208">
        <f>IF('Datos de Indicador'!AT147="No data","x",ROUND(IF('Datos de Indicador'!AT147&gt;U$302,0,IF('Datos de Indicador'!AT147&lt;U$301,10,(U$302-'Datos de Indicador'!AT147)/(U$302-U$301)*10)),1))</f>
        <v>3.8</v>
      </c>
      <c r="V144" s="208">
        <f>IF('Datos de Indicador'!AU147="No data","x",ROUND(IF('Datos de Indicador'!AU147&gt;V$302,0,IF('Datos de Indicador'!AU147&lt;V$301,10,(V$302-'Datos de Indicador'!AU147)/(V$302-V$301)*10)),1))</f>
        <v>10</v>
      </c>
      <c r="W144" s="209">
        <f t="shared" si="22"/>
        <v>5.4</v>
      </c>
      <c r="X144" s="210">
        <f>IF('Datos de Indicador'!AV147="No dato","x",ROUND(IF('Datos de Indicador'!AV147&gt;X$302,0,IF('Datos de Indicador'!AV147&lt;$X$301,10,(X$302-'Datos de Indicador'!AV147)/(X$302-X$301)*10)),1))</f>
        <v>3.8</v>
      </c>
      <c r="Y144" s="206">
        <f t="shared" si="19"/>
        <v>4.5999999999999996</v>
      </c>
      <c r="Z144" s="206">
        <f>'Datos de Indicador'!AW147</f>
        <v>10</v>
      </c>
      <c r="AA144" s="211">
        <f t="shared" si="23"/>
        <v>8.4</v>
      </c>
      <c r="AB144" s="15"/>
      <c r="AC144" s="222"/>
      <c r="AE144" s="222"/>
    </row>
    <row r="145" spans="1:31">
      <c r="A145" s="48" t="s">
        <v>242</v>
      </c>
      <c r="B145" s="46" t="s">
        <v>248</v>
      </c>
      <c r="C145" s="160">
        <v>906</v>
      </c>
      <c r="D145" s="203">
        <f>IF('Datos de Indicador'!AH148="No dato","x",ROUND(IF('Datos de Indicador'!AH148&gt;D$302,10,IF('Datos de Indicador'!AH148&lt;$D$301,0,10-(D$302-'Datos de Indicador'!AH148)/(D$302-D$301)*10)),1))</f>
        <v>10</v>
      </c>
      <c r="E145" s="204">
        <f>IF('Datos de Indicador'!AI148="No dato","x",ROUND(IF('Datos de Indicador'!AI148&gt;E$302,0,IF('Datos de Indicador'!AI148&lt;$E$301,10,(E$302-'Datos de Indicador'!AI148)/(E$302-E$301)*10)),1))</f>
        <v>1.3</v>
      </c>
      <c r="F145" s="205">
        <f t="shared" si="20"/>
        <v>7.1</v>
      </c>
      <c r="G145" s="204">
        <f>IF('Datos de Indicador'!AJ148="No dato","x",ROUND(IF('Datos de Indicador'!AJ148&gt;G$302,0,IF('Datos de Indicador'!AJ148&lt;$G$301,10,(G$302-'Datos de Indicador'!AJ148)/(G$302-G$301)*10)),1))</f>
        <v>9.9</v>
      </c>
      <c r="H145" s="206">
        <f t="shared" si="16"/>
        <v>9.9</v>
      </c>
      <c r="I145" s="207">
        <f t="shared" si="17"/>
        <v>8.9</v>
      </c>
      <c r="J145" s="204">
        <f>IF('Datos de Indicador'!AK148="No dato","x",ROUND(IF('Datos de Indicador'!AK148&gt;J$302,0,IF('Datos de Indicador'!AK148&lt;$J$301,10,(J$302-'Datos de Indicador'!AK148)/(J$302-J$301)*10)),1))</f>
        <v>10</v>
      </c>
      <c r="K145" s="204">
        <f>IF('Datos de Indicador'!AL148="No dato","x",ROUND(IF('Datos de Indicador'!AL148&gt;K$302,0,IF('Datos de Indicador'!AL148&lt;$K$301,10,(K$302-'Datos de Indicador'!AL148)/(K$302-K$301)*10)),1))</f>
        <v>9.6999999999999993</v>
      </c>
      <c r="L145" s="204">
        <f>IF('Datos de Indicador'!AM148="No dato","x",ROUND(IF('Datos de Indicador'!AM148&gt;L$302,0,IF('Datos de Indicador'!AM148&lt;$L$301,10,(L$302-'Datos de Indicador'!AM148)/(L$302-L$301)*10)),1))</f>
        <v>10</v>
      </c>
      <c r="M145" s="206">
        <f t="shared" si="18"/>
        <v>9.9</v>
      </c>
      <c r="N145" s="203">
        <f>IF('Datos de Indicador'!AN148="No dato","x",ROUND(IF('Datos de Indicador'!AN148&gt;N$302,0,IF('Datos de Indicador'!AN148&lt;$N$301,10,(N$302-'Datos de Indicador'!AN148)/(N$302-N$301)*10)),1))</f>
        <v>10</v>
      </c>
      <c r="O145" s="204">
        <f>IF('Datos de Indicador'!AO148="No dato","x",ROUND(IF('Datos de Indicador'!AO148&gt;O$302,0,IF('Datos de Indicador'!AO148&lt;$O$301,10,(O$302-'Datos de Indicador'!AO148)/(O$302-O$301)*10)),1))</f>
        <v>10</v>
      </c>
      <c r="P145" s="204">
        <f>IF('Datos de Indicador'!AP148="No dato","x",ROUND(IF('Datos de Indicador'!AP148&gt;P$302,0,IF('Datos de Indicador'!AP148&lt;$P$301,10,(P$302-'Datos de Indicador'!AP148)/(P$302-P$301)*10)),1))</f>
        <v>10</v>
      </c>
      <c r="Q145" s="210">
        <f>IF('Datos de Indicador'!AQ148="No dato","x",ROUND(IF('Datos de Indicador'!AQ148&gt;Q$302,0,IF('Datos de Indicador'!AQ148&lt;$O$301,10,(Q$302-'Datos de Indicador'!AQ148)/(Q$302-Q$301)*10)),1))</f>
        <v>10</v>
      </c>
      <c r="R145" s="297">
        <f t="shared" si="21"/>
        <v>10</v>
      </c>
      <c r="S145" s="208">
        <f>IF('Datos de Indicador'!AR148="No data","x",ROUND(IF('Datos de Indicador'!AR148&gt;S$302,0,IF('Datos de Indicador'!AR148&lt;S$301,10,(S$302-'Datos de Indicador'!AR148)/(S$302-S$301)*10)),1))</f>
        <v>10</v>
      </c>
      <c r="T145" s="208">
        <f>IF('Datos de Indicador'!AS148="No data","x",ROUND(IF('Datos de Indicador'!AS148&gt;T$302,0,IF('Datos de Indicador'!AS148&lt;T$301,10,(T$302-'Datos de Indicador'!AS148)/(T$302-T$301)*10)),1))</f>
        <v>0</v>
      </c>
      <c r="U145" s="208">
        <f>IF('Datos de Indicador'!AT148="No data","x",ROUND(IF('Datos de Indicador'!AT148&gt;U$302,0,IF('Datos de Indicador'!AT148&lt;U$301,10,(U$302-'Datos de Indicador'!AT148)/(U$302-U$301)*10)),1))</f>
        <v>4.9000000000000004</v>
      </c>
      <c r="V145" s="208">
        <f>IF('Datos de Indicador'!AU148="No data","x",ROUND(IF('Datos de Indicador'!AU148&gt;V$302,0,IF('Datos de Indicador'!AU148&lt;V$301,10,(V$302-'Datos de Indicador'!AU148)/(V$302-V$301)*10)),1))</f>
        <v>10</v>
      </c>
      <c r="W145" s="209">
        <f t="shared" si="22"/>
        <v>6.6</v>
      </c>
      <c r="X145" s="210">
        <f>IF('Datos de Indicador'!AV148="No dato","x",ROUND(IF('Datos de Indicador'!AV148&gt;X$302,0,IF('Datos de Indicador'!AV148&lt;$X$301,10,(X$302-'Datos de Indicador'!AV148)/(X$302-X$301)*10)),1))</f>
        <v>3.6</v>
      </c>
      <c r="Y145" s="206">
        <f t="shared" si="19"/>
        <v>5.0999999999999996</v>
      </c>
      <c r="Z145" s="206">
        <f>'Datos de Indicador'!AW148</f>
        <v>10</v>
      </c>
      <c r="AA145" s="211">
        <f t="shared" si="23"/>
        <v>8.8000000000000007</v>
      </c>
      <c r="AB145" s="15"/>
      <c r="AC145" s="222"/>
      <c r="AE145" s="222"/>
    </row>
    <row r="146" spans="1:31">
      <c r="A146" s="48" t="s">
        <v>249</v>
      </c>
      <c r="B146" s="46" t="s">
        <v>250</v>
      </c>
      <c r="C146" s="160">
        <v>1001</v>
      </c>
      <c r="D146" s="203">
        <f>IF('Datos de Indicador'!AH149="No dato","x",ROUND(IF('Datos de Indicador'!AH149&gt;D$302,10,IF('Datos de Indicador'!AH149&lt;$D$301,0,10-(D$302-'Datos de Indicador'!AH149)/(D$302-D$301)*10)),1))</f>
        <v>10</v>
      </c>
      <c r="E146" s="204" t="str">
        <f>IF('Datos de Indicador'!AI149="No dato","x",ROUND(IF('Datos de Indicador'!AI149&gt;E$302,0,IF('Datos de Indicador'!AI149&lt;$E$301,10,(E$302-'Datos de Indicador'!AI149)/(E$302-E$301)*10)),1))</f>
        <v>x</v>
      </c>
      <c r="F146" s="205">
        <f t="shared" si="20"/>
        <v>10</v>
      </c>
      <c r="G146" s="204">
        <f>IF('Datos de Indicador'!AJ149="No dato","x",ROUND(IF('Datos de Indicador'!AJ149&gt;G$302,0,IF('Datos de Indicador'!AJ149&lt;$G$301,10,(G$302-'Datos de Indicador'!AJ149)/(G$302-G$301)*10)),1))</f>
        <v>2</v>
      </c>
      <c r="H146" s="206">
        <f t="shared" si="16"/>
        <v>2</v>
      </c>
      <c r="I146" s="207">
        <f t="shared" si="17"/>
        <v>7.9</v>
      </c>
      <c r="J146" s="204">
        <f>IF('Datos de Indicador'!AK149="No dato","x",ROUND(IF('Datos de Indicador'!AK149&gt;J$302,0,IF('Datos de Indicador'!AK149&lt;$J$301,10,(J$302-'Datos de Indicador'!AK149)/(J$302-J$301)*10)),1))</f>
        <v>5.8</v>
      </c>
      <c r="K146" s="204">
        <f>IF('Datos de Indicador'!AL149="No dato","x",ROUND(IF('Datos de Indicador'!AL149&gt;K$302,0,IF('Datos de Indicador'!AL149&lt;$K$301,10,(K$302-'Datos de Indicador'!AL149)/(K$302-K$301)*10)),1))</f>
        <v>6.5</v>
      </c>
      <c r="L146" s="204">
        <f>IF('Datos de Indicador'!AM149="No dato","x",ROUND(IF('Datos de Indicador'!AM149&gt;L$302,0,IF('Datos de Indicador'!AM149&lt;$L$301,10,(L$302-'Datos de Indicador'!AM149)/(L$302-L$301)*10)),1))</f>
        <v>1.8</v>
      </c>
      <c r="M146" s="206">
        <f t="shared" si="18"/>
        <v>4.7</v>
      </c>
      <c r="N146" s="203">
        <f>IF('Datos de Indicador'!AN149="No dato","x",ROUND(IF('Datos de Indicador'!AN149&gt;N$302,0,IF('Datos de Indicador'!AN149&lt;$N$301,10,(N$302-'Datos de Indicador'!AN149)/(N$302-N$301)*10)),1))</f>
        <v>9.4</v>
      </c>
      <c r="O146" s="204">
        <f>IF('Datos de Indicador'!AO149="No dato","x",ROUND(IF('Datos de Indicador'!AO149&gt;O$302,0,IF('Datos de Indicador'!AO149&lt;$O$301,10,(O$302-'Datos de Indicador'!AO149)/(O$302-O$301)*10)),1))</f>
        <v>2.8</v>
      </c>
      <c r="P146" s="204">
        <f>IF('Datos de Indicador'!AP149="No dato","x",ROUND(IF('Datos de Indicador'!AP149&gt;P$302,0,IF('Datos de Indicador'!AP149&lt;$P$301,10,(P$302-'Datos de Indicador'!AP149)/(P$302-P$301)*10)),1))</f>
        <v>10</v>
      </c>
      <c r="Q146" s="210">
        <f>IF('Datos de Indicador'!AQ149="No dato","x",ROUND(IF('Datos de Indicador'!AQ149&gt;Q$302,0,IF('Datos de Indicador'!AQ149&lt;$O$301,10,(Q$302-'Datos de Indicador'!AQ149)/(Q$302-Q$301)*10)),1))</f>
        <v>7.8</v>
      </c>
      <c r="R146" s="297">
        <f t="shared" si="21"/>
        <v>7.5</v>
      </c>
      <c r="S146" s="208">
        <f>IF('Datos de Indicador'!AR149="No data","x",ROUND(IF('Datos de Indicador'!AR149&gt;S$302,0,IF('Datos de Indicador'!AR149&lt;S$301,10,(S$302-'Datos de Indicador'!AR149)/(S$302-S$301)*10)),1))</f>
        <v>0</v>
      </c>
      <c r="T146" s="208">
        <f>IF('Datos de Indicador'!AS149="No data","x",ROUND(IF('Datos de Indicador'!AS149&gt;T$302,0,IF('Datos de Indicador'!AS149&lt;T$301,10,(T$302-'Datos de Indicador'!AS149)/(T$302-T$301)*10)),1))</f>
        <v>0</v>
      </c>
      <c r="U146" s="208">
        <f>IF('Datos de Indicador'!AT149="No data","x",ROUND(IF('Datos de Indicador'!AT149&gt;U$302,0,IF('Datos de Indicador'!AT149&lt;U$301,10,(U$302-'Datos de Indicador'!AT149)/(U$302-U$301)*10)),1))</f>
        <v>0</v>
      </c>
      <c r="V146" s="208">
        <f>IF('Datos de Indicador'!AU149="No data","x",ROUND(IF('Datos de Indicador'!AU149&gt;V$302,0,IF('Datos de Indicador'!AU149&lt;V$301,10,(V$302-'Datos de Indicador'!AU149)/(V$302-V$301)*10)),1))</f>
        <v>0</v>
      </c>
      <c r="W146" s="209">
        <f t="shared" si="22"/>
        <v>0</v>
      </c>
      <c r="X146" s="210">
        <f>IF('Datos de Indicador'!AV149="No dato","x",ROUND(IF('Datos de Indicador'!AV149&gt;X$302,0,IF('Datos de Indicador'!AV149&lt;$X$301,10,(X$302-'Datos de Indicador'!AV149)/(X$302-X$301)*10)),1))</f>
        <v>2.2000000000000002</v>
      </c>
      <c r="Y146" s="206">
        <f t="shared" si="19"/>
        <v>1.1000000000000001</v>
      </c>
      <c r="Z146" s="206">
        <f>'Datos de Indicador'!AW149</f>
        <v>10</v>
      </c>
      <c r="AA146" s="211">
        <f t="shared" si="23"/>
        <v>5.8</v>
      </c>
      <c r="AB146" s="15"/>
      <c r="AC146" s="222"/>
      <c r="AE146" s="222"/>
    </row>
    <row r="147" spans="1:31">
      <c r="A147" s="48" t="s">
        <v>249</v>
      </c>
      <c r="B147" s="46" t="s">
        <v>251</v>
      </c>
      <c r="C147" s="160">
        <v>1002</v>
      </c>
      <c r="D147" s="203">
        <f>IF('Datos de Indicador'!AH150="No dato","x",ROUND(IF('Datos de Indicador'!AH150&gt;D$302,10,IF('Datos de Indicador'!AH150&lt;$D$301,0,10-(D$302-'Datos de Indicador'!AH150)/(D$302-D$301)*10)),1))</f>
        <v>10</v>
      </c>
      <c r="E147" s="204">
        <f>IF('Datos de Indicador'!AI150="No dato","x",ROUND(IF('Datos de Indicador'!AI150&gt;E$302,0,IF('Datos de Indicador'!AI150&lt;$E$301,10,(E$302-'Datos de Indicador'!AI150)/(E$302-E$301)*10)),1))</f>
        <v>0</v>
      </c>
      <c r="F147" s="205">
        <f t="shared" si="20"/>
        <v>6.7</v>
      </c>
      <c r="G147" s="204">
        <f>IF('Datos de Indicador'!AJ150="No dato","x",ROUND(IF('Datos de Indicador'!AJ150&gt;G$302,0,IF('Datos de Indicador'!AJ150&lt;$G$301,10,(G$302-'Datos de Indicador'!AJ150)/(G$302-G$301)*10)),1))</f>
        <v>6.1</v>
      </c>
      <c r="H147" s="206">
        <f t="shared" si="16"/>
        <v>6.1</v>
      </c>
      <c r="I147" s="207">
        <f t="shared" si="17"/>
        <v>6.4</v>
      </c>
      <c r="J147" s="204">
        <f>IF('Datos de Indicador'!AK150="No dato","x",ROUND(IF('Datos de Indicador'!AK150&gt;J$302,0,IF('Datos de Indicador'!AK150&lt;$J$301,10,(J$302-'Datos de Indicador'!AK150)/(J$302-J$301)*10)),1))</f>
        <v>7.1</v>
      </c>
      <c r="K147" s="204">
        <f>IF('Datos de Indicador'!AL150="No dato","x",ROUND(IF('Datos de Indicador'!AL150&gt;K$302,0,IF('Datos de Indicador'!AL150&lt;$K$301,10,(K$302-'Datos de Indicador'!AL150)/(K$302-K$301)*10)),1))</f>
        <v>9.6999999999999993</v>
      </c>
      <c r="L147" s="204">
        <f>IF('Datos de Indicador'!AM150="No dato","x",ROUND(IF('Datos de Indicador'!AM150&gt;L$302,0,IF('Datos de Indicador'!AM150&lt;$L$301,10,(L$302-'Datos de Indicador'!AM150)/(L$302-L$301)*10)),1))</f>
        <v>5</v>
      </c>
      <c r="M147" s="206">
        <f t="shared" si="18"/>
        <v>7.3</v>
      </c>
      <c r="N147" s="203">
        <f>IF('Datos de Indicador'!AN150="No dato","x",ROUND(IF('Datos de Indicador'!AN150&gt;N$302,0,IF('Datos de Indicador'!AN150&lt;$N$301,10,(N$302-'Datos de Indicador'!AN150)/(N$302-N$301)*10)),1))</f>
        <v>3.7</v>
      </c>
      <c r="O147" s="204">
        <f>IF('Datos de Indicador'!AO150="No dato","x",ROUND(IF('Datos de Indicador'!AO150&gt;O$302,0,IF('Datos de Indicador'!AO150&lt;$O$301,10,(O$302-'Datos de Indicador'!AO150)/(O$302-O$301)*10)),1))</f>
        <v>5.2</v>
      </c>
      <c r="P147" s="204">
        <f>IF('Datos de Indicador'!AP150="No dato","x",ROUND(IF('Datos de Indicador'!AP150&gt;P$302,0,IF('Datos de Indicador'!AP150&lt;$P$301,10,(P$302-'Datos de Indicador'!AP150)/(P$302-P$301)*10)),1))</f>
        <v>3.2</v>
      </c>
      <c r="Q147" s="210">
        <f>IF('Datos de Indicador'!AQ150="No dato","x",ROUND(IF('Datos de Indicador'!AQ150&gt;Q$302,0,IF('Datos de Indicador'!AQ150&lt;$O$301,10,(Q$302-'Datos de Indicador'!AQ150)/(Q$302-Q$301)*10)),1))</f>
        <v>4.4000000000000004</v>
      </c>
      <c r="R147" s="297">
        <f t="shared" si="21"/>
        <v>4.0999999999999996</v>
      </c>
      <c r="S147" s="208">
        <f>IF('Datos de Indicador'!AR150="No data","x",ROUND(IF('Datos de Indicador'!AR150&gt;S$302,0,IF('Datos de Indicador'!AR150&lt;S$301,10,(S$302-'Datos de Indicador'!AR150)/(S$302-S$301)*10)),1))</f>
        <v>1.1000000000000001</v>
      </c>
      <c r="T147" s="208">
        <f>IF('Datos de Indicador'!AS150="No data","x",ROUND(IF('Datos de Indicador'!AS150&gt;T$302,0,IF('Datos de Indicador'!AS150&lt;T$301,10,(T$302-'Datos de Indicador'!AS150)/(T$302-T$301)*10)),1))</f>
        <v>0</v>
      </c>
      <c r="U147" s="208">
        <f>IF('Datos de Indicador'!AT150="No data","x",ROUND(IF('Datos de Indicador'!AT150&gt;U$302,0,IF('Datos de Indicador'!AT150&lt;U$301,10,(U$302-'Datos de Indicador'!AT150)/(U$302-U$301)*10)),1))</f>
        <v>2.2999999999999998</v>
      </c>
      <c r="V147" s="208">
        <f>IF('Datos de Indicador'!AU150="No data","x",ROUND(IF('Datos de Indicador'!AU150&gt;V$302,0,IF('Datos de Indicador'!AU150&lt;V$301,10,(V$302-'Datos de Indicador'!AU150)/(V$302-V$301)*10)),1))</f>
        <v>7.3</v>
      </c>
      <c r="W147" s="209">
        <f t="shared" si="22"/>
        <v>3.4</v>
      </c>
      <c r="X147" s="210">
        <f>IF('Datos de Indicador'!AV150="No dato","x",ROUND(IF('Datos de Indicador'!AV150&gt;X$302,0,IF('Datos de Indicador'!AV150&lt;$X$301,10,(X$302-'Datos de Indicador'!AV150)/(X$302-X$301)*10)),1))</f>
        <v>4.2</v>
      </c>
      <c r="Y147" s="206">
        <f t="shared" si="19"/>
        <v>3.8</v>
      </c>
      <c r="Z147" s="206">
        <f>'Datos de Indicador'!AW150</f>
        <v>10</v>
      </c>
      <c r="AA147" s="211">
        <f t="shared" si="23"/>
        <v>6.3</v>
      </c>
      <c r="AB147" s="15"/>
      <c r="AC147" s="222"/>
      <c r="AE147" s="222"/>
    </row>
    <row r="148" spans="1:31">
      <c r="A148" s="48" t="s">
        <v>249</v>
      </c>
      <c r="B148" s="46" t="s">
        <v>252</v>
      </c>
      <c r="C148" s="160">
        <v>1003</v>
      </c>
      <c r="D148" s="203">
        <f>IF('Datos de Indicador'!AH151="No dato","x",ROUND(IF('Datos de Indicador'!AH151&gt;D$302,10,IF('Datos de Indicador'!AH151&lt;$D$301,0,10-(D$302-'Datos de Indicador'!AH151)/(D$302-D$301)*10)),1))</f>
        <v>10</v>
      </c>
      <c r="E148" s="204">
        <f>IF('Datos de Indicador'!AI151="No dato","x",ROUND(IF('Datos de Indicador'!AI151&gt;E$302,0,IF('Datos de Indicador'!AI151&lt;$E$301,10,(E$302-'Datos de Indicador'!AI151)/(E$302-E$301)*10)),1))</f>
        <v>0</v>
      </c>
      <c r="F148" s="205">
        <f t="shared" si="20"/>
        <v>6.7</v>
      </c>
      <c r="G148" s="204">
        <f>IF('Datos de Indicador'!AJ151="No dato","x",ROUND(IF('Datos de Indicador'!AJ151&gt;G$302,0,IF('Datos de Indicador'!AJ151&lt;$G$301,10,(G$302-'Datos de Indicador'!AJ151)/(G$302-G$301)*10)),1))</f>
        <v>6.5</v>
      </c>
      <c r="H148" s="206">
        <f t="shared" si="16"/>
        <v>6.5</v>
      </c>
      <c r="I148" s="207">
        <f t="shared" si="17"/>
        <v>6.6</v>
      </c>
      <c r="J148" s="204">
        <f>IF('Datos de Indicador'!AK151="No dato","x",ROUND(IF('Datos de Indicador'!AK151&gt;J$302,0,IF('Datos de Indicador'!AK151&lt;$J$301,10,(J$302-'Datos de Indicador'!AK151)/(J$302-J$301)*10)),1))</f>
        <v>9.1999999999999993</v>
      </c>
      <c r="K148" s="204">
        <f>IF('Datos de Indicador'!AL151="No dato","x",ROUND(IF('Datos de Indicador'!AL151&gt;K$302,0,IF('Datos de Indicador'!AL151&lt;$K$301,10,(K$302-'Datos de Indicador'!AL151)/(K$302-K$301)*10)),1))</f>
        <v>9.6999999999999993</v>
      </c>
      <c r="L148" s="204">
        <f>IF('Datos de Indicador'!AM151="No dato","x",ROUND(IF('Datos de Indicador'!AM151&gt;L$302,0,IF('Datos de Indicador'!AM151&lt;$L$301,10,(L$302-'Datos de Indicador'!AM151)/(L$302-L$301)*10)),1))</f>
        <v>8.1999999999999993</v>
      </c>
      <c r="M148" s="206">
        <f t="shared" si="18"/>
        <v>9</v>
      </c>
      <c r="N148" s="203">
        <f>IF('Datos de Indicador'!AN151="No dato","x",ROUND(IF('Datos de Indicador'!AN151&gt;N$302,0,IF('Datos de Indicador'!AN151&lt;$N$301,10,(N$302-'Datos de Indicador'!AN151)/(N$302-N$301)*10)),1))</f>
        <v>9</v>
      </c>
      <c r="O148" s="204">
        <f>IF('Datos de Indicador'!AO151="No dato","x",ROUND(IF('Datos de Indicador'!AO151&gt;O$302,0,IF('Datos de Indicador'!AO151&lt;$O$301,10,(O$302-'Datos de Indicador'!AO151)/(O$302-O$301)*10)),1))</f>
        <v>6.9</v>
      </c>
      <c r="P148" s="204">
        <f>IF('Datos de Indicador'!AP151="No dato","x",ROUND(IF('Datos de Indicador'!AP151&gt;P$302,0,IF('Datos de Indicador'!AP151&lt;$P$301,10,(P$302-'Datos de Indicador'!AP151)/(P$302-P$301)*10)),1))</f>
        <v>10</v>
      </c>
      <c r="Q148" s="210">
        <f>IF('Datos de Indicador'!AQ151="No dato","x",ROUND(IF('Datos de Indicador'!AQ151&gt;Q$302,0,IF('Datos de Indicador'!AQ151&lt;$O$301,10,(Q$302-'Datos de Indicador'!AQ151)/(Q$302-Q$301)*10)),1))</f>
        <v>8.9</v>
      </c>
      <c r="R148" s="297">
        <f t="shared" si="21"/>
        <v>8.6999999999999993</v>
      </c>
      <c r="S148" s="208">
        <f>IF('Datos de Indicador'!AR151="No data","x",ROUND(IF('Datos de Indicador'!AR151&gt;S$302,0,IF('Datos de Indicador'!AR151&lt;S$301,10,(S$302-'Datos de Indicador'!AR151)/(S$302-S$301)*10)),1))</f>
        <v>0</v>
      </c>
      <c r="T148" s="208">
        <f>IF('Datos de Indicador'!AS151="No data","x",ROUND(IF('Datos de Indicador'!AS151&gt;T$302,0,IF('Datos de Indicador'!AS151&lt;T$301,10,(T$302-'Datos de Indicador'!AS151)/(T$302-T$301)*10)),1))</f>
        <v>0</v>
      </c>
      <c r="U148" s="208">
        <f>IF('Datos de Indicador'!AT151="No data","x",ROUND(IF('Datos de Indicador'!AT151&gt;U$302,0,IF('Datos de Indicador'!AT151&lt;U$301,10,(U$302-'Datos de Indicador'!AT151)/(U$302-U$301)*10)),1))</f>
        <v>5.7</v>
      </c>
      <c r="V148" s="208">
        <f>IF('Datos de Indicador'!AU151="No data","x",ROUND(IF('Datos de Indicador'!AU151&gt;V$302,0,IF('Datos de Indicador'!AU151&lt;V$301,10,(V$302-'Datos de Indicador'!AU151)/(V$302-V$301)*10)),1))</f>
        <v>9.1</v>
      </c>
      <c r="W148" s="209">
        <f t="shared" si="22"/>
        <v>4.9000000000000004</v>
      </c>
      <c r="X148" s="210">
        <f>IF('Datos de Indicador'!AV151="No dato","x",ROUND(IF('Datos de Indicador'!AV151&gt;X$302,0,IF('Datos de Indicador'!AV151&lt;$X$301,10,(X$302-'Datos de Indicador'!AV151)/(X$302-X$301)*10)),1))</f>
        <v>5.5</v>
      </c>
      <c r="Y148" s="206">
        <f t="shared" si="19"/>
        <v>5.2</v>
      </c>
      <c r="Z148" s="206">
        <f>'Datos de Indicador'!AW151</f>
        <v>10</v>
      </c>
      <c r="AA148" s="211">
        <f t="shared" si="23"/>
        <v>8.1999999999999993</v>
      </c>
      <c r="AB148" s="15"/>
      <c r="AC148" s="222"/>
      <c r="AE148" s="222"/>
    </row>
    <row r="149" spans="1:31">
      <c r="A149" s="48" t="s">
        <v>249</v>
      </c>
      <c r="B149" s="46" t="s">
        <v>164</v>
      </c>
      <c r="C149" s="160">
        <v>1004</v>
      </c>
      <c r="D149" s="203">
        <f>IF('Datos de Indicador'!AH152="No dato","x",ROUND(IF('Datos de Indicador'!AH152&gt;D$302,10,IF('Datos de Indicador'!AH152&lt;$D$301,0,10-(D$302-'Datos de Indicador'!AH152)/(D$302-D$301)*10)),1))</f>
        <v>10</v>
      </c>
      <c r="E149" s="204">
        <f>IF('Datos de Indicador'!AI152="No dato","x",ROUND(IF('Datos de Indicador'!AI152&gt;E$302,0,IF('Datos de Indicador'!AI152&lt;$E$301,10,(E$302-'Datos de Indicador'!AI152)/(E$302-E$301)*10)),1))</f>
        <v>0</v>
      </c>
      <c r="F149" s="205">
        <f t="shared" si="20"/>
        <v>6.7</v>
      </c>
      <c r="G149" s="204">
        <f>IF('Datos de Indicador'!AJ152="No dato","x",ROUND(IF('Datos de Indicador'!AJ152&gt;G$302,0,IF('Datos de Indicador'!AJ152&lt;$G$301,10,(G$302-'Datos de Indicador'!AJ152)/(G$302-G$301)*10)),1))</f>
        <v>6.5</v>
      </c>
      <c r="H149" s="206">
        <f t="shared" si="16"/>
        <v>6.5</v>
      </c>
      <c r="I149" s="207">
        <f t="shared" si="17"/>
        <v>6.6</v>
      </c>
      <c r="J149" s="204">
        <f>IF('Datos de Indicador'!AK152="No dato","x",ROUND(IF('Datos de Indicador'!AK152&gt;J$302,0,IF('Datos de Indicador'!AK152&lt;$J$301,10,(J$302-'Datos de Indicador'!AK152)/(J$302-J$301)*10)),1))</f>
        <v>5.9</v>
      </c>
      <c r="K149" s="204">
        <f>IF('Datos de Indicador'!AL152="No dato","x",ROUND(IF('Datos de Indicador'!AL152&gt;K$302,0,IF('Datos de Indicador'!AL152&lt;$K$301,10,(K$302-'Datos de Indicador'!AL152)/(K$302-K$301)*10)),1))</f>
        <v>9.6999999999999993</v>
      </c>
      <c r="L149" s="204">
        <f>IF('Datos de Indicador'!AM152="No dato","x",ROUND(IF('Datos de Indicador'!AM152&gt;L$302,0,IF('Datos de Indicador'!AM152&lt;$L$301,10,(L$302-'Datos de Indicador'!AM152)/(L$302-L$301)*10)),1))</f>
        <v>5.2</v>
      </c>
      <c r="M149" s="206">
        <f t="shared" si="18"/>
        <v>6.9</v>
      </c>
      <c r="N149" s="203">
        <f>IF('Datos de Indicador'!AN152="No dato","x",ROUND(IF('Datos de Indicador'!AN152&gt;N$302,0,IF('Datos de Indicador'!AN152&lt;$N$301,10,(N$302-'Datos de Indicador'!AN152)/(N$302-N$301)*10)),1))</f>
        <v>5.7</v>
      </c>
      <c r="O149" s="204">
        <f>IF('Datos de Indicador'!AO152="No dato","x",ROUND(IF('Datos de Indicador'!AO152&gt;O$302,0,IF('Datos de Indicador'!AO152&lt;$O$301,10,(O$302-'Datos de Indicador'!AO152)/(O$302-O$301)*10)),1))</f>
        <v>7.4</v>
      </c>
      <c r="P149" s="204">
        <f>IF('Datos de Indicador'!AP152="No dato","x",ROUND(IF('Datos de Indicador'!AP152&gt;P$302,0,IF('Datos de Indicador'!AP152&lt;$P$301,10,(P$302-'Datos de Indicador'!AP152)/(P$302-P$301)*10)),1))</f>
        <v>10</v>
      </c>
      <c r="Q149" s="210">
        <f>IF('Datos de Indicador'!AQ152="No dato","x",ROUND(IF('Datos de Indicador'!AQ152&gt;Q$302,0,IF('Datos de Indicador'!AQ152&lt;$O$301,10,(Q$302-'Datos de Indicador'!AQ152)/(Q$302-Q$301)*10)),1))</f>
        <v>9.5</v>
      </c>
      <c r="R149" s="297">
        <f t="shared" si="21"/>
        <v>8.1999999999999993</v>
      </c>
      <c r="S149" s="208">
        <f>IF('Datos de Indicador'!AR152="No data","x",ROUND(IF('Datos de Indicador'!AR152&gt;S$302,0,IF('Datos de Indicador'!AR152&lt;S$301,10,(S$302-'Datos de Indicador'!AR152)/(S$302-S$301)*10)),1))</f>
        <v>4.0999999999999996</v>
      </c>
      <c r="T149" s="208">
        <f>IF('Datos de Indicador'!AS152="No data","x",ROUND(IF('Datos de Indicador'!AS152&gt;T$302,0,IF('Datos de Indicador'!AS152&lt;T$301,10,(T$302-'Datos de Indicador'!AS152)/(T$302-T$301)*10)),1))</f>
        <v>2.2999999999999998</v>
      </c>
      <c r="U149" s="208">
        <f>IF('Datos de Indicador'!AT152="No data","x",ROUND(IF('Datos de Indicador'!AT152&gt;U$302,0,IF('Datos de Indicador'!AT152&lt;U$301,10,(U$302-'Datos de Indicador'!AT152)/(U$302-U$301)*10)),1))</f>
        <v>4.2</v>
      </c>
      <c r="V149" s="208">
        <f>IF('Datos de Indicador'!AU152="No data","x",ROUND(IF('Datos de Indicador'!AU152&gt;V$302,0,IF('Datos de Indicador'!AU152&lt;V$301,10,(V$302-'Datos de Indicador'!AU152)/(V$302-V$301)*10)),1))</f>
        <v>10</v>
      </c>
      <c r="W149" s="209">
        <f t="shared" si="22"/>
        <v>5.8</v>
      </c>
      <c r="X149" s="210">
        <f>IF('Datos de Indicador'!AV152="No dato","x",ROUND(IF('Datos de Indicador'!AV152&gt;X$302,0,IF('Datos de Indicador'!AV152&lt;$X$301,10,(X$302-'Datos de Indicador'!AV152)/(X$302-X$301)*10)),1))</f>
        <v>5</v>
      </c>
      <c r="Y149" s="206">
        <f t="shared" si="19"/>
        <v>5.4</v>
      </c>
      <c r="Z149" s="206">
        <f>'Datos de Indicador'!AW152</f>
        <v>10</v>
      </c>
      <c r="AA149" s="211">
        <f t="shared" si="23"/>
        <v>7.6</v>
      </c>
      <c r="AB149" s="15"/>
      <c r="AC149" s="222"/>
      <c r="AE149" s="222"/>
    </row>
    <row r="150" spans="1:31">
      <c r="A150" s="48" t="s">
        <v>249</v>
      </c>
      <c r="B150" s="46" t="s">
        <v>168</v>
      </c>
      <c r="C150" s="160">
        <v>1005</v>
      </c>
      <c r="D150" s="203">
        <f>IF('Datos de Indicador'!AH153="No dato","x",ROUND(IF('Datos de Indicador'!AH153&gt;D$302,10,IF('Datos de Indicador'!AH153&lt;$D$301,0,10-(D$302-'Datos de Indicador'!AH153)/(D$302-D$301)*10)),1))</f>
        <v>10</v>
      </c>
      <c r="E150" s="204">
        <f>IF('Datos de Indicador'!AI153="No dato","x",ROUND(IF('Datos de Indicador'!AI153&gt;E$302,0,IF('Datos de Indicador'!AI153&lt;$E$301,10,(E$302-'Datos de Indicador'!AI153)/(E$302-E$301)*10)),1))</f>
        <v>0</v>
      </c>
      <c r="F150" s="205">
        <f t="shared" si="20"/>
        <v>6.7</v>
      </c>
      <c r="G150" s="204">
        <f>IF('Datos de Indicador'!AJ153="No dato","x",ROUND(IF('Datos de Indicador'!AJ153&gt;G$302,0,IF('Datos de Indicador'!AJ153&lt;$G$301,10,(G$302-'Datos de Indicador'!AJ153)/(G$302-G$301)*10)),1))</f>
        <v>8.1</v>
      </c>
      <c r="H150" s="206">
        <f t="shared" si="16"/>
        <v>8.1</v>
      </c>
      <c r="I150" s="207">
        <f t="shared" si="17"/>
        <v>7.5</v>
      </c>
      <c r="J150" s="204">
        <f>IF('Datos de Indicador'!AK153="No dato","x",ROUND(IF('Datos de Indicador'!AK153&gt;J$302,0,IF('Datos de Indicador'!AK153&lt;$J$301,10,(J$302-'Datos de Indicador'!AK153)/(J$302-J$301)*10)),1))</f>
        <v>10</v>
      </c>
      <c r="K150" s="204">
        <f>IF('Datos de Indicador'!AL153="No dato","x",ROUND(IF('Datos de Indicador'!AL153&gt;K$302,0,IF('Datos de Indicador'!AL153&lt;$K$301,10,(K$302-'Datos de Indicador'!AL153)/(K$302-K$301)*10)),1))</f>
        <v>0</v>
      </c>
      <c r="L150" s="204">
        <f>IF('Datos de Indicador'!AM153="No dato","x",ROUND(IF('Datos de Indicador'!AM153&gt;L$302,0,IF('Datos de Indicador'!AM153&lt;$L$301,10,(L$302-'Datos de Indicador'!AM153)/(L$302-L$301)*10)),1))</f>
        <v>9.4</v>
      </c>
      <c r="M150" s="206">
        <f t="shared" si="18"/>
        <v>6.5</v>
      </c>
      <c r="N150" s="203">
        <f>IF('Datos de Indicador'!AN153="No dato","x",ROUND(IF('Datos de Indicador'!AN153&gt;N$302,0,IF('Datos de Indicador'!AN153&lt;$N$301,10,(N$302-'Datos de Indicador'!AN153)/(N$302-N$301)*10)),1))</f>
        <v>8</v>
      </c>
      <c r="O150" s="204">
        <f>IF('Datos de Indicador'!AO153="No dato","x",ROUND(IF('Datos de Indicador'!AO153&gt;O$302,0,IF('Datos de Indicador'!AO153&lt;$O$301,10,(O$302-'Datos de Indicador'!AO153)/(O$302-O$301)*10)),1))</f>
        <v>10</v>
      </c>
      <c r="P150" s="204">
        <f>IF('Datos de Indicador'!AP153="No dato","x",ROUND(IF('Datos de Indicador'!AP153&gt;P$302,0,IF('Datos de Indicador'!AP153&lt;$P$301,10,(P$302-'Datos de Indicador'!AP153)/(P$302-P$301)*10)),1))</f>
        <v>10</v>
      </c>
      <c r="Q150" s="210">
        <f>IF('Datos de Indicador'!AQ153="No dato","x",ROUND(IF('Datos de Indicador'!AQ153&gt;Q$302,0,IF('Datos de Indicador'!AQ153&lt;$O$301,10,(Q$302-'Datos de Indicador'!AQ153)/(Q$302-Q$301)*10)),1))</f>
        <v>10</v>
      </c>
      <c r="R150" s="297">
        <f t="shared" si="21"/>
        <v>9.5</v>
      </c>
      <c r="S150" s="208">
        <f>IF('Datos de Indicador'!AR153="No data","x",ROUND(IF('Datos de Indicador'!AR153&gt;S$302,0,IF('Datos de Indicador'!AR153&lt;S$301,10,(S$302-'Datos de Indicador'!AR153)/(S$302-S$301)*10)),1))</f>
        <v>6.4</v>
      </c>
      <c r="T150" s="208">
        <f>IF('Datos de Indicador'!AS153="No data","x",ROUND(IF('Datos de Indicador'!AS153&gt;T$302,0,IF('Datos de Indicador'!AS153&lt;T$301,10,(T$302-'Datos de Indicador'!AS153)/(T$302-T$301)*10)),1))</f>
        <v>0</v>
      </c>
      <c r="U150" s="208">
        <f>IF('Datos de Indicador'!AT153="No data","x",ROUND(IF('Datos de Indicador'!AT153&gt;U$302,0,IF('Datos de Indicador'!AT153&lt;U$301,10,(U$302-'Datos de Indicador'!AT153)/(U$302-U$301)*10)),1))</f>
        <v>2.8</v>
      </c>
      <c r="V150" s="208">
        <f>IF('Datos de Indicador'!AU153="No data","x",ROUND(IF('Datos de Indicador'!AU153&gt;V$302,0,IF('Datos de Indicador'!AU153&lt;V$301,10,(V$302-'Datos de Indicador'!AU153)/(V$302-V$301)*10)),1))</f>
        <v>10</v>
      </c>
      <c r="W150" s="209">
        <f t="shared" si="22"/>
        <v>5.3</v>
      </c>
      <c r="X150" s="210">
        <f>IF('Datos de Indicador'!AV153="No dato","x",ROUND(IF('Datos de Indicador'!AV153&gt;X$302,0,IF('Datos de Indicador'!AV153&lt;$X$301,10,(X$302-'Datos de Indicador'!AV153)/(X$302-X$301)*10)),1))</f>
        <v>7.3</v>
      </c>
      <c r="Y150" s="206">
        <f t="shared" si="19"/>
        <v>6.3</v>
      </c>
      <c r="Z150" s="206">
        <f>'Datos de Indicador'!AW153</f>
        <v>10</v>
      </c>
      <c r="AA150" s="211">
        <f t="shared" si="23"/>
        <v>8.1</v>
      </c>
      <c r="AB150" s="15"/>
      <c r="AC150" s="222"/>
      <c r="AE150" s="222"/>
    </row>
    <row r="151" spans="1:31">
      <c r="A151" s="48" t="s">
        <v>249</v>
      </c>
      <c r="B151" s="46" t="s">
        <v>249</v>
      </c>
      <c r="C151" s="160">
        <v>1006</v>
      </c>
      <c r="D151" s="203">
        <f>IF('Datos de Indicador'!AH154="No dato","x",ROUND(IF('Datos de Indicador'!AH154&gt;D$302,10,IF('Datos de Indicador'!AH154&lt;$D$301,0,10-(D$302-'Datos de Indicador'!AH154)/(D$302-D$301)*10)),1))</f>
        <v>10</v>
      </c>
      <c r="E151" s="204">
        <f>IF('Datos de Indicador'!AI154="No dato","x",ROUND(IF('Datos de Indicador'!AI154&gt;E$302,0,IF('Datos de Indicador'!AI154&lt;$E$301,10,(E$302-'Datos de Indicador'!AI154)/(E$302-E$301)*10)),1))</f>
        <v>0</v>
      </c>
      <c r="F151" s="205">
        <f t="shared" si="20"/>
        <v>6.7</v>
      </c>
      <c r="G151" s="204">
        <f>IF('Datos de Indicador'!AJ154="No dato","x",ROUND(IF('Datos de Indicador'!AJ154&gt;G$302,0,IF('Datos de Indicador'!AJ154&lt;$G$301,10,(G$302-'Datos de Indicador'!AJ154)/(G$302-G$301)*10)),1))</f>
        <v>3.7</v>
      </c>
      <c r="H151" s="206">
        <f t="shared" si="16"/>
        <v>3.7</v>
      </c>
      <c r="I151" s="207">
        <f t="shared" si="17"/>
        <v>5.4</v>
      </c>
      <c r="J151" s="204">
        <f>IF('Datos de Indicador'!AK154="No dato","x",ROUND(IF('Datos de Indicador'!AK154&gt;J$302,0,IF('Datos de Indicador'!AK154&lt;$J$301,10,(J$302-'Datos de Indicador'!AK154)/(J$302-J$301)*10)),1))</f>
        <v>10</v>
      </c>
      <c r="K151" s="204">
        <f>IF('Datos de Indicador'!AL154="No dato","x",ROUND(IF('Datos de Indicador'!AL154&gt;K$302,0,IF('Datos de Indicador'!AL154&lt;$K$301,10,(K$302-'Datos de Indicador'!AL154)/(K$302-K$301)*10)),1))</f>
        <v>8.5</v>
      </c>
      <c r="L151" s="204">
        <f>IF('Datos de Indicador'!AM154="No dato","x",ROUND(IF('Datos de Indicador'!AM154&gt;L$302,0,IF('Datos de Indicador'!AM154&lt;$L$301,10,(L$302-'Datos de Indicador'!AM154)/(L$302-L$301)*10)),1))</f>
        <v>5.3</v>
      </c>
      <c r="M151" s="206">
        <f t="shared" si="18"/>
        <v>7.9</v>
      </c>
      <c r="N151" s="203">
        <f>IF('Datos de Indicador'!AN154="No dato","x",ROUND(IF('Datos de Indicador'!AN154&gt;N$302,0,IF('Datos de Indicador'!AN154&lt;$N$301,10,(N$302-'Datos de Indicador'!AN154)/(N$302-N$301)*10)),1))</f>
        <v>7.6</v>
      </c>
      <c r="O151" s="204">
        <f>IF('Datos de Indicador'!AO154="No dato","x",ROUND(IF('Datos de Indicador'!AO154&gt;O$302,0,IF('Datos de Indicador'!AO154&lt;$O$301,10,(O$302-'Datos de Indicador'!AO154)/(O$302-O$301)*10)),1))</f>
        <v>9.6999999999999993</v>
      </c>
      <c r="P151" s="204">
        <f>IF('Datos de Indicador'!AP154="No dato","x",ROUND(IF('Datos de Indicador'!AP154&gt;P$302,0,IF('Datos de Indicador'!AP154&lt;$P$301,10,(P$302-'Datos de Indicador'!AP154)/(P$302-P$301)*10)),1))</f>
        <v>7.2</v>
      </c>
      <c r="Q151" s="210">
        <f>IF('Datos de Indicador'!AQ154="No dato","x",ROUND(IF('Datos de Indicador'!AQ154&gt;Q$302,0,IF('Datos de Indicador'!AQ154&lt;$O$301,10,(Q$302-'Datos de Indicador'!AQ154)/(Q$302-Q$301)*10)),1))</f>
        <v>8.8000000000000007</v>
      </c>
      <c r="R151" s="297">
        <f t="shared" si="21"/>
        <v>8.3000000000000007</v>
      </c>
      <c r="S151" s="208">
        <f>IF('Datos de Indicador'!AR154="No data","x",ROUND(IF('Datos de Indicador'!AR154&gt;S$302,0,IF('Datos de Indicador'!AR154&lt;S$301,10,(S$302-'Datos de Indicador'!AR154)/(S$302-S$301)*10)),1))</f>
        <v>0</v>
      </c>
      <c r="T151" s="208">
        <f>IF('Datos de Indicador'!AS154="No data","x",ROUND(IF('Datos de Indicador'!AS154&gt;T$302,0,IF('Datos de Indicador'!AS154&lt;T$301,10,(T$302-'Datos de Indicador'!AS154)/(T$302-T$301)*10)),1))</f>
        <v>3</v>
      </c>
      <c r="U151" s="208">
        <f>IF('Datos de Indicador'!AT154="No data","x",ROUND(IF('Datos de Indicador'!AT154&gt;U$302,0,IF('Datos de Indicador'!AT154&lt;U$301,10,(U$302-'Datos de Indicador'!AT154)/(U$302-U$301)*10)),1))</f>
        <v>7.9</v>
      </c>
      <c r="V151" s="208">
        <f>IF('Datos de Indicador'!AU154="No data","x",ROUND(IF('Datos de Indicador'!AU154&gt;V$302,0,IF('Datos de Indicador'!AU154&lt;V$301,10,(V$302-'Datos de Indicador'!AU154)/(V$302-V$301)*10)),1))</f>
        <v>10</v>
      </c>
      <c r="W151" s="209">
        <f t="shared" si="22"/>
        <v>6.5</v>
      </c>
      <c r="X151" s="210">
        <f>IF('Datos de Indicador'!AV154="No dato","x",ROUND(IF('Datos de Indicador'!AV154&gt;X$302,0,IF('Datos de Indicador'!AV154&lt;$X$301,10,(X$302-'Datos de Indicador'!AV154)/(X$302-X$301)*10)),1))</f>
        <v>3</v>
      </c>
      <c r="Y151" s="206">
        <f t="shared" si="19"/>
        <v>4.8</v>
      </c>
      <c r="Z151" s="206">
        <f>'Datos de Indicador'!AW154</f>
        <v>10</v>
      </c>
      <c r="AA151" s="211">
        <f t="shared" si="23"/>
        <v>7.8</v>
      </c>
      <c r="AB151" s="15"/>
      <c r="AC151" s="222"/>
      <c r="AE151" s="222"/>
    </row>
    <row r="152" spans="1:31">
      <c r="A152" s="48" t="s">
        <v>249</v>
      </c>
      <c r="B152" s="46" t="s">
        <v>253</v>
      </c>
      <c r="C152" s="160">
        <v>1007</v>
      </c>
      <c r="D152" s="203">
        <f>IF('Datos de Indicador'!AH155="No dato","x",ROUND(IF('Datos de Indicador'!AH155&gt;D$302,10,IF('Datos de Indicador'!AH155&lt;$D$301,0,10-(D$302-'Datos de Indicador'!AH155)/(D$302-D$301)*10)),1))</f>
        <v>5</v>
      </c>
      <c r="E152" s="204">
        <f>IF('Datos de Indicador'!AI155="No dato","x",ROUND(IF('Datos de Indicador'!AI155&gt;E$302,0,IF('Datos de Indicador'!AI155&lt;$E$301,10,(E$302-'Datos de Indicador'!AI155)/(E$302-E$301)*10)),1))</f>
        <v>0</v>
      </c>
      <c r="F152" s="205">
        <f t="shared" si="20"/>
        <v>3.3</v>
      </c>
      <c r="G152" s="204">
        <f>IF('Datos de Indicador'!AJ155="No dato","x",ROUND(IF('Datos de Indicador'!AJ155&gt;G$302,0,IF('Datos de Indicador'!AJ155&lt;$G$301,10,(G$302-'Datos de Indicador'!AJ155)/(G$302-G$301)*10)),1))</f>
        <v>3.7</v>
      </c>
      <c r="H152" s="206">
        <f t="shared" si="16"/>
        <v>3.7</v>
      </c>
      <c r="I152" s="207">
        <f t="shared" si="17"/>
        <v>3.5</v>
      </c>
      <c r="J152" s="204">
        <f>IF('Datos de Indicador'!AK155="No dato","x",ROUND(IF('Datos de Indicador'!AK155&gt;J$302,0,IF('Datos de Indicador'!AK155&lt;$J$301,10,(J$302-'Datos de Indicador'!AK155)/(J$302-J$301)*10)),1))</f>
        <v>10</v>
      </c>
      <c r="K152" s="204">
        <f>IF('Datos de Indicador'!AL155="No dato","x",ROUND(IF('Datos de Indicador'!AL155&gt;K$302,0,IF('Datos de Indicador'!AL155&lt;$K$301,10,(K$302-'Datos de Indicador'!AL155)/(K$302-K$301)*10)),1))</f>
        <v>8.8000000000000007</v>
      </c>
      <c r="L152" s="204">
        <f>IF('Datos de Indicador'!AM155="No dato","x",ROUND(IF('Datos de Indicador'!AM155&gt;L$302,0,IF('Datos de Indicador'!AM155&lt;$L$301,10,(L$302-'Datos de Indicador'!AM155)/(L$302-L$301)*10)),1))</f>
        <v>4.3</v>
      </c>
      <c r="M152" s="206">
        <f t="shared" si="18"/>
        <v>7.7</v>
      </c>
      <c r="N152" s="203">
        <f>IF('Datos de Indicador'!AN155="No dato","x",ROUND(IF('Datos de Indicador'!AN155&gt;N$302,0,IF('Datos de Indicador'!AN155&lt;$N$301,10,(N$302-'Datos de Indicador'!AN155)/(N$302-N$301)*10)),1))</f>
        <v>6.9</v>
      </c>
      <c r="O152" s="204">
        <f>IF('Datos de Indicador'!AO155="No dato","x",ROUND(IF('Datos de Indicador'!AO155&gt;O$302,0,IF('Datos de Indicador'!AO155&lt;$O$301,10,(O$302-'Datos de Indicador'!AO155)/(O$302-O$301)*10)),1))</f>
        <v>7.1</v>
      </c>
      <c r="P152" s="204">
        <f>IF('Datos de Indicador'!AP155="No dato","x",ROUND(IF('Datos de Indicador'!AP155&gt;P$302,0,IF('Datos de Indicador'!AP155&lt;$P$301,10,(P$302-'Datos de Indicador'!AP155)/(P$302-P$301)*10)),1))</f>
        <v>7.3</v>
      </c>
      <c r="Q152" s="210">
        <f>IF('Datos de Indicador'!AQ155="No dato","x",ROUND(IF('Datos de Indicador'!AQ155&gt;Q$302,0,IF('Datos de Indicador'!AQ155&lt;$O$301,10,(Q$302-'Datos de Indicador'!AQ155)/(Q$302-Q$301)*10)),1))</f>
        <v>7.2</v>
      </c>
      <c r="R152" s="297">
        <f t="shared" si="21"/>
        <v>7.1</v>
      </c>
      <c r="S152" s="208">
        <f>IF('Datos de Indicador'!AR155="No data","x",ROUND(IF('Datos de Indicador'!AR155&gt;S$302,0,IF('Datos de Indicador'!AR155&lt;S$301,10,(S$302-'Datos de Indicador'!AR155)/(S$302-S$301)*10)),1))</f>
        <v>5</v>
      </c>
      <c r="T152" s="208">
        <f>IF('Datos de Indicador'!AS155="No data","x",ROUND(IF('Datos de Indicador'!AS155&gt;T$302,0,IF('Datos de Indicador'!AS155&lt;T$301,10,(T$302-'Datos de Indicador'!AS155)/(T$302-T$301)*10)),1))</f>
        <v>0</v>
      </c>
      <c r="U152" s="208">
        <f>IF('Datos de Indicador'!AT155="No data","x",ROUND(IF('Datos de Indicador'!AT155&gt;U$302,0,IF('Datos de Indicador'!AT155&lt;U$301,10,(U$302-'Datos de Indicador'!AT155)/(U$302-U$301)*10)),1))</f>
        <v>3.9</v>
      </c>
      <c r="V152" s="208">
        <f>IF('Datos de Indicador'!AU155="No data","x",ROUND(IF('Datos de Indicador'!AU155&gt;V$302,0,IF('Datos de Indicador'!AU155&lt;V$301,10,(V$302-'Datos de Indicador'!AU155)/(V$302-V$301)*10)),1))</f>
        <v>7.5</v>
      </c>
      <c r="W152" s="209">
        <f t="shared" si="22"/>
        <v>4.5999999999999996</v>
      </c>
      <c r="X152" s="210">
        <f>IF('Datos de Indicador'!AV155="No dato","x",ROUND(IF('Datos de Indicador'!AV155&gt;X$302,0,IF('Datos de Indicador'!AV155&lt;$X$301,10,(X$302-'Datos de Indicador'!AV155)/(X$302-X$301)*10)),1))</f>
        <v>3.8</v>
      </c>
      <c r="Y152" s="206">
        <f t="shared" si="19"/>
        <v>4.2</v>
      </c>
      <c r="Z152" s="206">
        <f>'Datos de Indicador'!AW155</f>
        <v>10</v>
      </c>
      <c r="AA152" s="211">
        <f t="shared" si="23"/>
        <v>7.3</v>
      </c>
      <c r="AB152" s="15"/>
      <c r="AC152" s="222"/>
      <c r="AE152" s="222"/>
    </row>
    <row r="153" spans="1:31">
      <c r="A153" s="48" t="s">
        <v>249</v>
      </c>
      <c r="B153" s="46" t="s">
        <v>254</v>
      </c>
      <c r="C153" s="160">
        <v>1008</v>
      </c>
      <c r="D153" s="203">
        <f>IF('Datos de Indicador'!AH156="No dato","x",ROUND(IF('Datos de Indicador'!AH156&gt;D$302,10,IF('Datos de Indicador'!AH156&lt;$D$301,0,10-(D$302-'Datos de Indicador'!AH156)/(D$302-D$301)*10)),1))</f>
        <v>10</v>
      </c>
      <c r="E153" s="204">
        <f>IF('Datos de Indicador'!AI156="No dato","x",ROUND(IF('Datos de Indicador'!AI156&gt;E$302,0,IF('Datos de Indicador'!AI156&lt;$E$301,10,(E$302-'Datos de Indicador'!AI156)/(E$302-E$301)*10)),1))</f>
        <v>0</v>
      </c>
      <c r="F153" s="205">
        <f t="shared" si="20"/>
        <v>6.7</v>
      </c>
      <c r="G153" s="204">
        <f>IF('Datos de Indicador'!AJ156="No dato","x",ROUND(IF('Datos de Indicador'!AJ156&gt;G$302,0,IF('Datos de Indicador'!AJ156&lt;$G$301,10,(G$302-'Datos de Indicador'!AJ156)/(G$302-G$301)*10)),1))</f>
        <v>6.5</v>
      </c>
      <c r="H153" s="206">
        <f t="shared" si="16"/>
        <v>6.5</v>
      </c>
      <c r="I153" s="207">
        <f t="shared" si="17"/>
        <v>6.6</v>
      </c>
      <c r="J153" s="204">
        <f>IF('Datos de Indicador'!AK156="No dato","x",ROUND(IF('Datos de Indicador'!AK156&gt;J$302,0,IF('Datos de Indicador'!AK156&lt;$J$301,10,(J$302-'Datos de Indicador'!AK156)/(J$302-J$301)*10)),1))</f>
        <v>3.3</v>
      </c>
      <c r="K153" s="204">
        <f>IF('Datos de Indicador'!AL156="No dato","x",ROUND(IF('Datos de Indicador'!AL156&gt;K$302,0,IF('Datos de Indicador'!AL156&lt;$K$301,10,(K$302-'Datos de Indicador'!AL156)/(K$302-K$301)*10)),1))</f>
        <v>9.3000000000000007</v>
      </c>
      <c r="L153" s="204">
        <f>IF('Datos de Indicador'!AM156="No dato","x",ROUND(IF('Datos de Indicador'!AM156&gt;L$302,0,IF('Datos de Indicador'!AM156&lt;$L$301,10,(L$302-'Datos de Indicador'!AM156)/(L$302-L$301)*10)),1))</f>
        <v>3.4</v>
      </c>
      <c r="M153" s="206">
        <f t="shared" si="18"/>
        <v>5.3</v>
      </c>
      <c r="N153" s="203">
        <f>IF('Datos de Indicador'!AN156="No dato","x",ROUND(IF('Datos de Indicador'!AN156&gt;N$302,0,IF('Datos de Indicador'!AN156&lt;$N$301,10,(N$302-'Datos de Indicador'!AN156)/(N$302-N$301)*10)),1))</f>
        <v>5.4</v>
      </c>
      <c r="O153" s="204">
        <f>IF('Datos de Indicador'!AO156="No dato","x",ROUND(IF('Datos de Indicador'!AO156&gt;O$302,0,IF('Datos de Indicador'!AO156&lt;$O$301,10,(O$302-'Datos de Indicador'!AO156)/(O$302-O$301)*10)),1))</f>
        <v>7.3</v>
      </c>
      <c r="P153" s="204">
        <f>IF('Datos de Indicador'!AP156="No dato","x",ROUND(IF('Datos de Indicador'!AP156&gt;P$302,0,IF('Datos de Indicador'!AP156&lt;$P$301,10,(P$302-'Datos de Indicador'!AP156)/(P$302-P$301)*10)),1))</f>
        <v>10</v>
      </c>
      <c r="Q153" s="210">
        <f>IF('Datos de Indicador'!AQ156="No dato","x",ROUND(IF('Datos de Indicador'!AQ156&gt;Q$302,0,IF('Datos de Indicador'!AQ156&lt;$O$301,10,(Q$302-'Datos de Indicador'!AQ156)/(Q$302-Q$301)*10)),1))</f>
        <v>9.6999999999999993</v>
      </c>
      <c r="R153" s="297">
        <f t="shared" si="21"/>
        <v>8.1</v>
      </c>
      <c r="S153" s="208">
        <f>IF('Datos de Indicador'!AR156="No data","x",ROUND(IF('Datos de Indicador'!AR156&gt;S$302,0,IF('Datos de Indicador'!AR156&lt;S$301,10,(S$302-'Datos de Indicador'!AR156)/(S$302-S$301)*10)),1))</f>
        <v>6.6</v>
      </c>
      <c r="T153" s="208">
        <f>IF('Datos de Indicador'!AS156="No data","x",ROUND(IF('Datos de Indicador'!AS156&gt;T$302,0,IF('Datos de Indicador'!AS156&lt;T$301,10,(T$302-'Datos de Indicador'!AS156)/(T$302-T$301)*10)),1))</f>
        <v>0</v>
      </c>
      <c r="U153" s="208">
        <f>IF('Datos de Indicador'!AT156="No data","x",ROUND(IF('Datos de Indicador'!AT156&gt;U$302,0,IF('Datos de Indicador'!AT156&lt;U$301,10,(U$302-'Datos de Indicador'!AT156)/(U$302-U$301)*10)),1))</f>
        <v>4.5999999999999996</v>
      </c>
      <c r="V153" s="208">
        <f>IF('Datos de Indicador'!AU156="No data","x",ROUND(IF('Datos de Indicador'!AU156&gt;V$302,0,IF('Datos de Indicador'!AU156&lt;V$301,10,(V$302-'Datos de Indicador'!AU156)/(V$302-V$301)*10)),1))</f>
        <v>8.6999999999999993</v>
      </c>
      <c r="W153" s="209">
        <f t="shared" si="22"/>
        <v>5.5</v>
      </c>
      <c r="X153" s="210">
        <f>IF('Datos de Indicador'!AV156="No dato","x",ROUND(IF('Datos de Indicador'!AV156&gt;X$302,0,IF('Datos de Indicador'!AV156&lt;$X$301,10,(X$302-'Datos de Indicador'!AV156)/(X$302-X$301)*10)),1))</f>
        <v>4.2</v>
      </c>
      <c r="Y153" s="206">
        <f t="shared" si="19"/>
        <v>4.9000000000000004</v>
      </c>
      <c r="Z153" s="206">
        <f>'Datos de Indicador'!AW156</f>
        <v>10</v>
      </c>
      <c r="AA153" s="211">
        <f t="shared" si="23"/>
        <v>7.1</v>
      </c>
      <c r="AB153" s="15"/>
      <c r="AC153" s="222"/>
      <c r="AE153" s="222"/>
    </row>
    <row r="154" spans="1:31">
      <c r="A154" s="48" t="s">
        <v>249</v>
      </c>
      <c r="B154" s="46" t="s">
        <v>255</v>
      </c>
      <c r="C154" s="160">
        <v>1009</v>
      </c>
      <c r="D154" s="203">
        <f>IF('Datos de Indicador'!AH157="No dato","x",ROUND(IF('Datos de Indicador'!AH157&gt;D$302,10,IF('Datos de Indicador'!AH157&lt;$D$301,0,10-(D$302-'Datos de Indicador'!AH157)/(D$302-D$301)*10)),1))</f>
        <v>10</v>
      </c>
      <c r="E154" s="204">
        <f>IF('Datos de Indicador'!AI157="No dato","x",ROUND(IF('Datos de Indicador'!AI157&gt;E$302,0,IF('Datos de Indicador'!AI157&lt;$E$301,10,(E$302-'Datos de Indicador'!AI157)/(E$302-E$301)*10)),1))</f>
        <v>0</v>
      </c>
      <c r="F154" s="205">
        <f t="shared" si="20"/>
        <v>6.7</v>
      </c>
      <c r="G154" s="204">
        <f>IF('Datos de Indicador'!AJ157="No dato","x",ROUND(IF('Datos de Indicador'!AJ157&gt;G$302,0,IF('Datos de Indicador'!AJ157&lt;$G$301,10,(G$302-'Datos de Indicador'!AJ157)/(G$302-G$301)*10)),1))</f>
        <v>7.2</v>
      </c>
      <c r="H154" s="206">
        <f t="shared" si="16"/>
        <v>7.2</v>
      </c>
      <c r="I154" s="207">
        <f t="shared" si="17"/>
        <v>7</v>
      </c>
      <c r="J154" s="204">
        <f>IF('Datos de Indicador'!AK157="No dato","x",ROUND(IF('Datos de Indicador'!AK157&gt;J$302,0,IF('Datos de Indicador'!AK157&lt;$J$301,10,(J$302-'Datos de Indicador'!AK157)/(J$302-J$301)*10)),1))</f>
        <v>10</v>
      </c>
      <c r="K154" s="204">
        <f>IF('Datos de Indicador'!AL157="No dato","x",ROUND(IF('Datos de Indicador'!AL157&gt;K$302,0,IF('Datos de Indicador'!AL157&lt;$K$301,10,(K$302-'Datos de Indicador'!AL157)/(K$302-K$301)*10)),1))</f>
        <v>9.9</v>
      </c>
      <c r="L154" s="204">
        <f>IF('Datos de Indicador'!AM157="No dato","x",ROUND(IF('Datos de Indicador'!AM157&gt;L$302,0,IF('Datos de Indicador'!AM157&lt;$L$301,10,(L$302-'Datos de Indicador'!AM157)/(L$302-L$301)*10)),1))</f>
        <v>5.6</v>
      </c>
      <c r="M154" s="206">
        <f t="shared" si="18"/>
        <v>8.5</v>
      </c>
      <c r="N154" s="203">
        <f>IF('Datos de Indicador'!AN157="No dato","x",ROUND(IF('Datos de Indicador'!AN157&gt;N$302,0,IF('Datos de Indicador'!AN157&lt;$N$301,10,(N$302-'Datos de Indicador'!AN157)/(N$302-N$301)*10)),1))</f>
        <v>7.2</v>
      </c>
      <c r="O154" s="204">
        <f>IF('Datos de Indicador'!AO157="No dato","x",ROUND(IF('Datos de Indicador'!AO157&gt;O$302,0,IF('Datos de Indicador'!AO157&lt;$O$301,10,(O$302-'Datos de Indicador'!AO157)/(O$302-O$301)*10)),1))</f>
        <v>2</v>
      </c>
      <c r="P154" s="204">
        <f>IF('Datos de Indicador'!AP157="No dato","x",ROUND(IF('Datos de Indicador'!AP157&gt;P$302,0,IF('Datos de Indicador'!AP157&lt;$P$301,10,(P$302-'Datos de Indicador'!AP157)/(P$302-P$301)*10)),1))</f>
        <v>10</v>
      </c>
      <c r="Q154" s="210">
        <f>IF('Datos de Indicador'!AQ157="No dato","x",ROUND(IF('Datos de Indicador'!AQ157&gt;Q$302,0,IF('Datos de Indicador'!AQ157&lt;$O$301,10,(Q$302-'Datos de Indicador'!AQ157)/(Q$302-Q$301)*10)),1))</f>
        <v>9.6</v>
      </c>
      <c r="R154" s="297">
        <f t="shared" si="21"/>
        <v>7.2</v>
      </c>
      <c r="S154" s="208">
        <f>IF('Datos de Indicador'!AR157="No data","x",ROUND(IF('Datos de Indicador'!AR157&gt;S$302,0,IF('Datos de Indicador'!AR157&lt;S$301,10,(S$302-'Datos de Indicador'!AR157)/(S$302-S$301)*10)),1))</f>
        <v>8.3000000000000007</v>
      </c>
      <c r="T154" s="208">
        <f>IF('Datos de Indicador'!AS157="No data","x",ROUND(IF('Datos de Indicador'!AS157&gt;T$302,0,IF('Datos de Indicador'!AS157&lt;T$301,10,(T$302-'Datos de Indicador'!AS157)/(T$302-T$301)*10)),1))</f>
        <v>1.3</v>
      </c>
      <c r="U154" s="208">
        <f>IF('Datos de Indicador'!AT157="No data","x",ROUND(IF('Datos de Indicador'!AT157&gt;U$302,0,IF('Datos de Indicador'!AT157&lt;U$301,10,(U$302-'Datos de Indicador'!AT157)/(U$302-U$301)*10)),1))</f>
        <v>9.8000000000000007</v>
      </c>
      <c r="V154" s="208">
        <f>IF('Datos de Indicador'!AU157="No data","x",ROUND(IF('Datos de Indicador'!AU157&gt;V$302,0,IF('Datos de Indicador'!AU157&lt;V$301,10,(V$302-'Datos de Indicador'!AU157)/(V$302-V$301)*10)),1))</f>
        <v>10</v>
      </c>
      <c r="W154" s="209">
        <f t="shared" si="22"/>
        <v>8.1999999999999993</v>
      </c>
      <c r="X154" s="210">
        <f>IF('Datos de Indicador'!AV157="No dato","x",ROUND(IF('Datos de Indicador'!AV157&gt;X$302,0,IF('Datos de Indicador'!AV157&lt;$X$301,10,(X$302-'Datos de Indicador'!AV157)/(X$302-X$301)*10)),1))</f>
        <v>7.7</v>
      </c>
      <c r="Y154" s="206">
        <f t="shared" si="19"/>
        <v>8</v>
      </c>
      <c r="Z154" s="206">
        <f>'Datos de Indicador'!AW157</f>
        <v>10</v>
      </c>
      <c r="AA154" s="211">
        <f t="shared" si="23"/>
        <v>8.4</v>
      </c>
      <c r="AB154" s="15"/>
      <c r="AC154" s="222"/>
      <c r="AE154" s="222"/>
    </row>
    <row r="155" spans="1:31">
      <c r="A155" s="48" t="s">
        <v>249</v>
      </c>
      <c r="B155" s="46" t="s">
        <v>175</v>
      </c>
      <c r="C155" s="160">
        <v>1010</v>
      </c>
      <c r="D155" s="203">
        <f>IF('Datos de Indicador'!AH158="No dato","x",ROUND(IF('Datos de Indicador'!AH158&gt;D$302,10,IF('Datos de Indicador'!AH158&lt;$D$301,0,10-(D$302-'Datos de Indicador'!AH158)/(D$302-D$301)*10)),1))</f>
        <v>10</v>
      </c>
      <c r="E155" s="204">
        <f>IF('Datos de Indicador'!AI158="No dato","x",ROUND(IF('Datos de Indicador'!AI158&gt;E$302,0,IF('Datos de Indicador'!AI158&lt;$E$301,10,(E$302-'Datos de Indicador'!AI158)/(E$302-E$301)*10)),1))</f>
        <v>0</v>
      </c>
      <c r="F155" s="205">
        <f t="shared" si="20"/>
        <v>6.7</v>
      </c>
      <c r="G155" s="204">
        <f>IF('Datos de Indicador'!AJ158="No dato","x",ROUND(IF('Datos de Indicador'!AJ158&gt;G$302,0,IF('Datos de Indicador'!AJ158&lt;$G$301,10,(G$302-'Datos de Indicador'!AJ158)/(G$302-G$301)*10)),1))</f>
        <v>7.4</v>
      </c>
      <c r="H155" s="206">
        <f t="shared" si="16"/>
        <v>7.4</v>
      </c>
      <c r="I155" s="207">
        <f t="shared" si="17"/>
        <v>7.1</v>
      </c>
      <c r="J155" s="204">
        <f>IF('Datos de Indicador'!AK158="No dato","x",ROUND(IF('Datos de Indicador'!AK158&gt;J$302,0,IF('Datos de Indicador'!AK158&lt;$J$301,10,(J$302-'Datos de Indicador'!AK158)/(J$302-J$301)*10)),1))</f>
        <v>3.3</v>
      </c>
      <c r="K155" s="204">
        <f>IF('Datos de Indicador'!AL158="No dato","x",ROUND(IF('Datos de Indicador'!AL158&gt;K$302,0,IF('Datos de Indicador'!AL158&lt;$K$301,10,(K$302-'Datos de Indicador'!AL158)/(K$302-K$301)*10)),1))</f>
        <v>8.9</v>
      </c>
      <c r="L155" s="204">
        <f>IF('Datos de Indicador'!AM158="No dato","x",ROUND(IF('Datos de Indicador'!AM158&gt;L$302,0,IF('Datos de Indicador'!AM158&lt;$L$301,10,(L$302-'Datos de Indicador'!AM158)/(L$302-L$301)*10)),1))</f>
        <v>4.3</v>
      </c>
      <c r="M155" s="206">
        <f t="shared" si="18"/>
        <v>5.5</v>
      </c>
      <c r="N155" s="203">
        <f>IF('Datos de Indicador'!AN158="No dato","x",ROUND(IF('Datos de Indicador'!AN158&gt;N$302,0,IF('Datos de Indicador'!AN158&lt;$N$301,10,(N$302-'Datos de Indicador'!AN158)/(N$302-N$301)*10)),1))</f>
        <v>8</v>
      </c>
      <c r="O155" s="204">
        <f>IF('Datos de Indicador'!AO158="No dato","x",ROUND(IF('Datos de Indicador'!AO158&gt;O$302,0,IF('Datos de Indicador'!AO158&lt;$O$301,10,(O$302-'Datos de Indicador'!AO158)/(O$302-O$301)*10)),1))</f>
        <v>3.2</v>
      </c>
      <c r="P155" s="204">
        <f>IF('Datos de Indicador'!AP158="No dato","x",ROUND(IF('Datos de Indicador'!AP158&gt;P$302,0,IF('Datos de Indicador'!AP158&lt;$P$301,10,(P$302-'Datos de Indicador'!AP158)/(P$302-P$301)*10)),1))</f>
        <v>4.4000000000000004</v>
      </c>
      <c r="Q155" s="210">
        <f>IF('Datos de Indicador'!AQ158="No dato","x",ROUND(IF('Datos de Indicador'!AQ158&gt;Q$302,0,IF('Datos de Indicador'!AQ158&lt;$O$301,10,(Q$302-'Datos de Indicador'!AQ158)/(Q$302-Q$301)*10)),1))</f>
        <v>3.7</v>
      </c>
      <c r="R155" s="297">
        <f t="shared" si="21"/>
        <v>4.8</v>
      </c>
      <c r="S155" s="208">
        <f>IF('Datos de Indicador'!AR158="No data","x",ROUND(IF('Datos de Indicador'!AR158&gt;S$302,0,IF('Datos de Indicador'!AR158&lt;S$301,10,(S$302-'Datos de Indicador'!AR158)/(S$302-S$301)*10)),1))</f>
        <v>6.1</v>
      </c>
      <c r="T155" s="208">
        <f>IF('Datos de Indicador'!AS158="No data","x",ROUND(IF('Datos de Indicador'!AS158&gt;T$302,0,IF('Datos de Indicador'!AS158&lt;T$301,10,(T$302-'Datos de Indicador'!AS158)/(T$302-T$301)*10)),1))</f>
        <v>0</v>
      </c>
      <c r="U155" s="208">
        <f>IF('Datos de Indicador'!AT158="No data","x",ROUND(IF('Datos de Indicador'!AT158&gt;U$302,0,IF('Datos de Indicador'!AT158&lt;U$301,10,(U$302-'Datos de Indicador'!AT158)/(U$302-U$301)*10)),1))</f>
        <v>2.4</v>
      </c>
      <c r="V155" s="208">
        <f>IF('Datos de Indicador'!AU158="No data","x",ROUND(IF('Datos de Indicador'!AU158&gt;V$302,0,IF('Datos de Indicador'!AU158&lt;V$301,10,(V$302-'Datos de Indicador'!AU158)/(V$302-V$301)*10)),1))</f>
        <v>9.4</v>
      </c>
      <c r="W155" s="209">
        <f t="shared" si="22"/>
        <v>5</v>
      </c>
      <c r="X155" s="210">
        <f>IF('Datos de Indicador'!AV158="No dato","x",ROUND(IF('Datos de Indicador'!AV158&gt;X$302,0,IF('Datos de Indicador'!AV158&lt;$X$301,10,(X$302-'Datos de Indicador'!AV158)/(X$302-X$301)*10)),1))</f>
        <v>4.7</v>
      </c>
      <c r="Y155" s="206">
        <f t="shared" si="19"/>
        <v>4.9000000000000004</v>
      </c>
      <c r="Z155" s="206">
        <f>'Datos de Indicador'!AW158</f>
        <v>10</v>
      </c>
      <c r="AA155" s="211">
        <f t="shared" si="23"/>
        <v>6.3</v>
      </c>
      <c r="AB155" s="15"/>
      <c r="AC155" s="222"/>
      <c r="AE155" s="222"/>
    </row>
    <row r="156" spans="1:31">
      <c r="A156" s="48" t="s">
        <v>249</v>
      </c>
      <c r="B156" s="46" t="s">
        <v>198</v>
      </c>
      <c r="C156" s="160">
        <v>1011</v>
      </c>
      <c r="D156" s="203">
        <f>IF('Datos de Indicador'!AH159="No dato","x",ROUND(IF('Datos de Indicador'!AH159&gt;D$302,10,IF('Datos de Indicador'!AH159&lt;$D$301,0,10-(D$302-'Datos de Indicador'!AH159)/(D$302-D$301)*10)),1))</f>
        <v>10</v>
      </c>
      <c r="E156" s="204">
        <f>IF('Datos de Indicador'!AI159="No dato","x",ROUND(IF('Datos de Indicador'!AI159&gt;E$302,0,IF('Datos de Indicador'!AI159&lt;$E$301,10,(E$302-'Datos de Indicador'!AI159)/(E$302-E$301)*10)),1))</f>
        <v>0</v>
      </c>
      <c r="F156" s="205">
        <f t="shared" si="20"/>
        <v>6.7</v>
      </c>
      <c r="G156" s="204">
        <f>IF('Datos de Indicador'!AJ159="No dato","x",ROUND(IF('Datos de Indicador'!AJ159&gt;G$302,0,IF('Datos de Indicador'!AJ159&lt;$G$301,10,(G$302-'Datos de Indicador'!AJ159)/(G$302-G$301)*10)),1))</f>
        <v>7.3</v>
      </c>
      <c r="H156" s="206">
        <f t="shared" si="16"/>
        <v>7.3</v>
      </c>
      <c r="I156" s="207">
        <f t="shared" si="17"/>
        <v>7</v>
      </c>
      <c r="J156" s="204">
        <f>IF('Datos de Indicador'!AK159="No dato","x",ROUND(IF('Datos de Indicador'!AK159&gt;J$302,0,IF('Datos de Indicador'!AK159&lt;$J$301,10,(J$302-'Datos de Indicador'!AK159)/(J$302-J$301)*10)),1))</f>
        <v>8.4</v>
      </c>
      <c r="K156" s="204">
        <f>IF('Datos de Indicador'!AL159="No dato","x",ROUND(IF('Datos de Indicador'!AL159&gt;K$302,0,IF('Datos de Indicador'!AL159&lt;$K$301,10,(K$302-'Datos de Indicador'!AL159)/(K$302-K$301)*10)),1))</f>
        <v>9.6999999999999993</v>
      </c>
      <c r="L156" s="204">
        <f>IF('Datos de Indicador'!AM159="No dato","x",ROUND(IF('Datos de Indicador'!AM159&gt;L$302,0,IF('Datos de Indicador'!AM159&lt;$L$301,10,(L$302-'Datos de Indicador'!AM159)/(L$302-L$301)*10)),1))</f>
        <v>6</v>
      </c>
      <c r="M156" s="206">
        <f t="shared" si="18"/>
        <v>8</v>
      </c>
      <c r="N156" s="203">
        <f>IF('Datos de Indicador'!AN159="No dato","x",ROUND(IF('Datos de Indicador'!AN159&gt;N$302,0,IF('Datos de Indicador'!AN159&lt;$N$301,10,(N$302-'Datos de Indicador'!AN159)/(N$302-N$301)*10)),1))</f>
        <v>7.7</v>
      </c>
      <c r="O156" s="204">
        <f>IF('Datos de Indicador'!AO159="No dato","x",ROUND(IF('Datos de Indicador'!AO159&gt;O$302,0,IF('Datos de Indicador'!AO159&lt;$O$301,10,(O$302-'Datos de Indicador'!AO159)/(O$302-O$301)*10)),1))</f>
        <v>8.3000000000000007</v>
      </c>
      <c r="P156" s="204">
        <f>IF('Datos de Indicador'!AP159="No dato","x",ROUND(IF('Datos de Indicador'!AP159&gt;P$302,0,IF('Datos de Indicador'!AP159&lt;$P$301,10,(P$302-'Datos de Indicador'!AP159)/(P$302-P$301)*10)),1))</f>
        <v>7.4</v>
      </c>
      <c r="Q156" s="210">
        <f>IF('Datos de Indicador'!AQ159="No dato","x",ROUND(IF('Datos de Indicador'!AQ159&gt;Q$302,0,IF('Datos de Indicador'!AQ159&lt;$O$301,10,(Q$302-'Datos de Indicador'!AQ159)/(Q$302-Q$301)*10)),1))</f>
        <v>8</v>
      </c>
      <c r="R156" s="297">
        <f t="shared" si="21"/>
        <v>7.9</v>
      </c>
      <c r="S156" s="208">
        <f>IF('Datos de Indicador'!AR159="No data","x",ROUND(IF('Datos de Indicador'!AR159&gt;S$302,0,IF('Datos de Indicador'!AR159&lt;S$301,10,(S$302-'Datos de Indicador'!AR159)/(S$302-S$301)*10)),1))</f>
        <v>2.7</v>
      </c>
      <c r="T156" s="208">
        <f>IF('Datos de Indicador'!AS159="No data","x",ROUND(IF('Datos de Indicador'!AS159&gt;T$302,0,IF('Datos de Indicador'!AS159&lt;T$301,10,(T$302-'Datos de Indicador'!AS159)/(T$302-T$301)*10)),1))</f>
        <v>0</v>
      </c>
      <c r="U156" s="208">
        <f>IF('Datos de Indicador'!AT159="No data","x",ROUND(IF('Datos de Indicador'!AT159&gt;U$302,0,IF('Datos de Indicador'!AT159&lt;U$301,10,(U$302-'Datos de Indicador'!AT159)/(U$302-U$301)*10)),1))</f>
        <v>7</v>
      </c>
      <c r="V156" s="208">
        <f>IF('Datos de Indicador'!AU159="No data","x",ROUND(IF('Datos de Indicador'!AU159&gt;V$302,0,IF('Datos de Indicador'!AU159&lt;V$301,10,(V$302-'Datos de Indicador'!AU159)/(V$302-V$301)*10)),1))</f>
        <v>10</v>
      </c>
      <c r="W156" s="209">
        <f t="shared" si="22"/>
        <v>6.1</v>
      </c>
      <c r="X156" s="210">
        <f>IF('Datos de Indicador'!AV159="No dato","x",ROUND(IF('Datos de Indicador'!AV159&gt;X$302,0,IF('Datos de Indicador'!AV159&lt;$X$301,10,(X$302-'Datos de Indicador'!AV159)/(X$302-X$301)*10)),1))</f>
        <v>3.3</v>
      </c>
      <c r="Y156" s="206">
        <f t="shared" si="19"/>
        <v>4.7</v>
      </c>
      <c r="Z156" s="206">
        <f>'Datos de Indicador'!AW159</f>
        <v>10</v>
      </c>
      <c r="AA156" s="211">
        <f t="shared" si="23"/>
        <v>7.7</v>
      </c>
      <c r="AB156" s="15"/>
      <c r="AC156" s="222"/>
      <c r="AE156" s="222"/>
    </row>
    <row r="157" spans="1:31">
      <c r="A157" s="48" t="s">
        <v>249</v>
      </c>
      <c r="B157" s="46" t="s">
        <v>256</v>
      </c>
      <c r="C157" s="160">
        <v>1012</v>
      </c>
      <c r="D157" s="203">
        <f>IF('Datos de Indicador'!AH160="No dato","x",ROUND(IF('Datos de Indicador'!AH160&gt;D$302,10,IF('Datos de Indicador'!AH160&lt;$D$301,0,10-(D$302-'Datos de Indicador'!AH160)/(D$302-D$301)*10)),1))</f>
        <v>10</v>
      </c>
      <c r="E157" s="204">
        <f>IF('Datos de Indicador'!AI160="No dato","x",ROUND(IF('Datos de Indicador'!AI160&gt;E$302,0,IF('Datos de Indicador'!AI160&lt;$E$301,10,(E$302-'Datos de Indicador'!AI160)/(E$302-E$301)*10)),1))</f>
        <v>0</v>
      </c>
      <c r="F157" s="205">
        <f t="shared" si="20"/>
        <v>6.7</v>
      </c>
      <c r="G157" s="204">
        <f>IF('Datos de Indicador'!AJ160="No dato","x",ROUND(IF('Datos de Indicador'!AJ160&gt;G$302,0,IF('Datos de Indicador'!AJ160&lt;$G$301,10,(G$302-'Datos de Indicador'!AJ160)/(G$302-G$301)*10)),1))</f>
        <v>4.8</v>
      </c>
      <c r="H157" s="206">
        <f t="shared" si="16"/>
        <v>4.8</v>
      </c>
      <c r="I157" s="207">
        <f t="shared" si="17"/>
        <v>5.8</v>
      </c>
      <c r="J157" s="204">
        <f>IF('Datos de Indicador'!AK160="No dato","x",ROUND(IF('Datos de Indicador'!AK160&gt;J$302,0,IF('Datos de Indicador'!AK160&lt;$J$301,10,(J$302-'Datos de Indicador'!AK160)/(J$302-J$301)*10)),1))</f>
        <v>10</v>
      </c>
      <c r="K157" s="204">
        <f>IF('Datos de Indicador'!AL160="No dato","x",ROUND(IF('Datos de Indicador'!AL160&gt;K$302,0,IF('Datos de Indicador'!AL160&lt;$K$301,10,(K$302-'Datos de Indicador'!AL160)/(K$302-K$301)*10)),1))</f>
        <v>9.1</v>
      </c>
      <c r="L157" s="204">
        <f>IF('Datos de Indicador'!AM160="No dato","x",ROUND(IF('Datos de Indicador'!AM160&gt;L$302,0,IF('Datos de Indicador'!AM160&lt;$L$301,10,(L$302-'Datos de Indicador'!AM160)/(L$302-L$301)*10)),1))</f>
        <v>5.4</v>
      </c>
      <c r="M157" s="206">
        <f t="shared" si="18"/>
        <v>8.1999999999999993</v>
      </c>
      <c r="N157" s="203">
        <f>IF('Datos de Indicador'!AN160="No dato","x",ROUND(IF('Datos de Indicador'!AN160&gt;N$302,0,IF('Datos de Indicador'!AN160&lt;$N$301,10,(N$302-'Datos de Indicador'!AN160)/(N$302-N$301)*10)),1))</f>
        <v>7.2</v>
      </c>
      <c r="O157" s="204">
        <f>IF('Datos de Indicador'!AO160="No dato","x",ROUND(IF('Datos de Indicador'!AO160&gt;O$302,0,IF('Datos de Indicador'!AO160&lt;$O$301,10,(O$302-'Datos de Indicador'!AO160)/(O$302-O$301)*10)),1))</f>
        <v>6</v>
      </c>
      <c r="P157" s="204">
        <f>IF('Datos de Indicador'!AP160="No dato","x",ROUND(IF('Datos de Indicador'!AP160&gt;P$302,0,IF('Datos de Indicador'!AP160&lt;$P$301,10,(P$302-'Datos de Indicador'!AP160)/(P$302-P$301)*10)),1))</f>
        <v>7.5</v>
      </c>
      <c r="Q157" s="210">
        <f>IF('Datos de Indicador'!AQ160="No dato","x",ROUND(IF('Datos de Indicador'!AQ160&gt;Q$302,0,IF('Datos de Indicador'!AQ160&lt;$O$301,10,(Q$302-'Datos de Indicador'!AQ160)/(Q$302-Q$301)*10)),1))</f>
        <v>6.6</v>
      </c>
      <c r="R157" s="297">
        <f t="shared" si="21"/>
        <v>6.8</v>
      </c>
      <c r="S157" s="208">
        <f>IF('Datos de Indicador'!AR160="No data","x",ROUND(IF('Datos de Indicador'!AR160&gt;S$302,0,IF('Datos de Indicador'!AR160&lt;S$301,10,(S$302-'Datos de Indicador'!AR160)/(S$302-S$301)*10)),1))</f>
        <v>8.3000000000000007</v>
      </c>
      <c r="T157" s="208">
        <f>IF('Datos de Indicador'!AS160="No data","x",ROUND(IF('Datos de Indicador'!AS160&gt;T$302,0,IF('Datos de Indicador'!AS160&lt;T$301,10,(T$302-'Datos de Indicador'!AS160)/(T$302-T$301)*10)),1))</f>
        <v>0</v>
      </c>
      <c r="U157" s="208">
        <f>IF('Datos de Indicador'!AT160="No data","x",ROUND(IF('Datos de Indicador'!AT160&gt;U$302,0,IF('Datos de Indicador'!AT160&lt;U$301,10,(U$302-'Datos de Indicador'!AT160)/(U$302-U$301)*10)),1))</f>
        <v>6</v>
      </c>
      <c r="V157" s="208">
        <f>IF('Datos de Indicador'!AU160="No data","x",ROUND(IF('Datos de Indicador'!AU160&gt;V$302,0,IF('Datos de Indicador'!AU160&lt;V$301,10,(V$302-'Datos de Indicador'!AU160)/(V$302-V$301)*10)),1))</f>
        <v>9.1</v>
      </c>
      <c r="W157" s="209">
        <f t="shared" si="22"/>
        <v>6.4</v>
      </c>
      <c r="X157" s="210">
        <f>IF('Datos de Indicador'!AV160="No dato","x",ROUND(IF('Datos de Indicador'!AV160&gt;X$302,0,IF('Datos de Indicador'!AV160&lt;$X$301,10,(X$302-'Datos de Indicador'!AV160)/(X$302-X$301)*10)),1))</f>
        <v>5.3</v>
      </c>
      <c r="Y157" s="206">
        <f t="shared" si="19"/>
        <v>5.9</v>
      </c>
      <c r="Z157" s="206">
        <f>'Datos de Indicador'!AW160</f>
        <v>10</v>
      </c>
      <c r="AA157" s="211">
        <f t="shared" si="23"/>
        <v>7.7</v>
      </c>
      <c r="AB157" s="15"/>
      <c r="AC157" s="222"/>
      <c r="AE157" s="222"/>
    </row>
    <row r="158" spans="1:31">
      <c r="A158" s="48" t="s">
        <v>249</v>
      </c>
      <c r="B158" s="46" t="s">
        <v>257</v>
      </c>
      <c r="C158" s="160">
        <v>1013</v>
      </c>
      <c r="D158" s="203">
        <f>IF('Datos de Indicador'!AH161="No dato","x",ROUND(IF('Datos de Indicador'!AH161&gt;D$302,10,IF('Datos de Indicador'!AH161&lt;$D$301,0,10-(D$302-'Datos de Indicador'!AH161)/(D$302-D$301)*10)),1))</f>
        <v>10</v>
      </c>
      <c r="E158" s="204">
        <f>IF('Datos de Indicador'!AI161="No dato","x",ROUND(IF('Datos de Indicador'!AI161&gt;E$302,0,IF('Datos de Indicador'!AI161&lt;$E$301,10,(E$302-'Datos de Indicador'!AI161)/(E$302-E$301)*10)),1))</f>
        <v>0</v>
      </c>
      <c r="F158" s="205">
        <f t="shared" si="20"/>
        <v>6.7</v>
      </c>
      <c r="G158" s="204">
        <f>IF('Datos de Indicador'!AJ161="No dato","x",ROUND(IF('Datos de Indicador'!AJ161&gt;G$302,0,IF('Datos de Indicador'!AJ161&lt;$G$301,10,(G$302-'Datos de Indicador'!AJ161)/(G$302-G$301)*10)),1))</f>
        <v>8.3000000000000007</v>
      </c>
      <c r="H158" s="206">
        <f t="shared" si="16"/>
        <v>8.3000000000000007</v>
      </c>
      <c r="I158" s="207">
        <f t="shared" si="17"/>
        <v>7.6</v>
      </c>
      <c r="J158" s="204">
        <f>IF('Datos de Indicador'!AK161="No dato","x",ROUND(IF('Datos de Indicador'!AK161&gt;J$302,0,IF('Datos de Indicador'!AK161&lt;$J$301,10,(J$302-'Datos de Indicador'!AK161)/(J$302-J$301)*10)),1))</f>
        <v>10</v>
      </c>
      <c r="K158" s="204">
        <f>IF('Datos de Indicador'!AL161="No dato","x",ROUND(IF('Datos de Indicador'!AL161&gt;K$302,0,IF('Datos de Indicador'!AL161&lt;$K$301,10,(K$302-'Datos de Indicador'!AL161)/(K$302-K$301)*10)),1))</f>
        <v>10</v>
      </c>
      <c r="L158" s="204">
        <f>IF('Datos de Indicador'!AM161="No dato","x",ROUND(IF('Datos de Indicador'!AM161&gt;L$302,0,IF('Datos de Indicador'!AM161&lt;$L$301,10,(L$302-'Datos de Indicador'!AM161)/(L$302-L$301)*10)),1))</f>
        <v>9.8000000000000007</v>
      </c>
      <c r="M158" s="206">
        <f t="shared" si="18"/>
        <v>9.9</v>
      </c>
      <c r="N158" s="203">
        <f>IF('Datos de Indicador'!AN161="No dato","x",ROUND(IF('Datos de Indicador'!AN161&gt;N$302,0,IF('Datos de Indicador'!AN161&lt;$N$301,10,(N$302-'Datos de Indicador'!AN161)/(N$302-N$301)*10)),1))</f>
        <v>7.6</v>
      </c>
      <c r="O158" s="204">
        <f>IF('Datos de Indicador'!AO161="No dato","x",ROUND(IF('Datos de Indicador'!AO161&gt;O$302,0,IF('Datos de Indicador'!AO161&lt;$O$301,10,(O$302-'Datos de Indicador'!AO161)/(O$302-O$301)*10)),1))</f>
        <v>8.1</v>
      </c>
      <c r="P158" s="204">
        <f>IF('Datos de Indicador'!AP161="No dato","x",ROUND(IF('Datos de Indicador'!AP161&gt;P$302,0,IF('Datos de Indicador'!AP161&lt;$P$301,10,(P$302-'Datos de Indicador'!AP161)/(P$302-P$301)*10)),1))</f>
        <v>10</v>
      </c>
      <c r="Q158" s="210">
        <f>IF('Datos de Indicador'!AQ161="No dato","x",ROUND(IF('Datos de Indicador'!AQ161&gt;Q$302,0,IF('Datos de Indicador'!AQ161&lt;$O$301,10,(Q$302-'Datos de Indicador'!AQ161)/(Q$302-Q$301)*10)),1))</f>
        <v>10.9</v>
      </c>
      <c r="R158" s="297">
        <f t="shared" si="21"/>
        <v>9.1999999999999993</v>
      </c>
      <c r="S158" s="208">
        <f>IF('Datos de Indicador'!AR161="No data","x",ROUND(IF('Datos de Indicador'!AR161&gt;S$302,0,IF('Datos de Indicador'!AR161&lt;S$301,10,(S$302-'Datos de Indicador'!AR161)/(S$302-S$301)*10)),1))</f>
        <v>1.7</v>
      </c>
      <c r="T158" s="208">
        <f>IF('Datos de Indicador'!AS161="No data","x",ROUND(IF('Datos de Indicador'!AS161&gt;T$302,0,IF('Datos de Indicador'!AS161&lt;T$301,10,(T$302-'Datos de Indicador'!AS161)/(T$302-T$301)*10)),1))</f>
        <v>0</v>
      </c>
      <c r="U158" s="208">
        <f>IF('Datos de Indicador'!AT161="No data","x",ROUND(IF('Datos de Indicador'!AT161&gt;U$302,0,IF('Datos de Indicador'!AT161&lt;U$301,10,(U$302-'Datos de Indicador'!AT161)/(U$302-U$301)*10)),1))</f>
        <v>4.9000000000000004</v>
      </c>
      <c r="V158" s="208">
        <f>IF('Datos de Indicador'!AU161="No data","x",ROUND(IF('Datos de Indicador'!AU161&gt;V$302,0,IF('Datos de Indicador'!AU161&lt;V$301,10,(V$302-'Datos de Indicador'!AU161)/(V$302-V$301)*10)),1))</f>
        <v>10</v>
      </c>
      <c r="W158" s="209">
        <f t="shared" si="22"/>
        <v>5.3</v>
      </c>
      <c r="X158" s="210">
        <f>IF('Datos de Indicador'!AV161="No dato","x",ROUND(IF('Datos de Indicador'!AV161&gt;X$302,0,IF('Datos de Indicador'!AV161&lt;$X$301,10,(X$302-'Datos de Indicador'!AV161)/(X$302-X$301)*10)),1))</f>
        <v>7.6</v>
      </c>
      <c r="Y158" s="206">
        <f t="shared" si="19"/>
        <v>6.5</v>
      </c>
      <c r="Z158" s="206">
        <f>'Datos de Indicador'!AW161</f>
        <v>10</v>
      </c>
      <c r="AA158" s="211">
        <f t="shared" si="23"/>
        <v>8.9</v>
      </c>
      <c r="AB158" s="15"/>
      <c r="AC158" s="222"/>
      <c r="AE158" s="222"/>
    </row>
    <row r="159" spans="1:31">
      <c r="A159" s="48" t="s">
        <v>249</v>
      </c>
      <c r="B159" s="46" t="s">
        <v>234</v>
      </c>
      <c r="C159" s="160">
        <v>1014</v>
      </c>
      <c r="D159" s="203">
        <f>IF('Datos de Indicador'!AH162="No dato","x",ROUND(IF('Datos de Indicador'!AH162&gt;D$302,10,IF('Datos de Indicador'!AH162&lt;$D$301,0,10-(D$302-'Datos de Indicador'!AH162)/(D$302-D$301)*10)),1))</f>
        <v>10</v>
      </c>
      <c r="E159" s="204">
        <f>IF('Datos de Indicador'!AI162="No dato","x",ROUND(IF('Datos de Indicador'!AI162&gt;E$302,0,IF('Datos de Indicador'!AI162&lt;$E$301,10,(E$302-'Datos de Indicador'!AI162)/(E$302-E$301)*10)),1))</f>
        <v>0</v>
      </c>
      <c r="F159" s="205">
        <f t="shared" si="20"/>
        <v>6.7</v>
      </c>
      <c r="G159" s="204">
        <f>IF('Datos de Indicador'!AJ162="No dato","x",ROUND(IF('Datos de Indicador'!AJ162&gt;G$302,0,IF('Datos de Indicador'!AJ162&lt;$G$301,10,(G$302-'Datos de Indicador'!AJ162)/(G$302-G$301)*10)),1))</f>
        <v>8</v>
      </c>
      <c r="H159" s="206">
        <f t="shared" si="16"/>
        <v>8</v>
      </c>
      <c r="I159" s="207">
        <f t="shared" si="17"/>
        <v>7.4</v>
      </c>
      <c r="J159" s="204">
        <f>IF('Datos de Indicador'!AK162="No dato","x",ROUND(IF('Datos de Indicador'!AK162&gt;J$302,0,IF('Datos de Indicador'!AK162&lt;$J$301,10,(J$302-'Datos de Indicador'!AK162)/(J$302-J$301)*10)),1))</f>
        <v>10</v>
      </c>
      <c r="K159" s="204">
        <f>IF('Datos de Indicador'!AL162="No dato","x",ROUND(IF('Datos de Indicador'!AL162&gt;K$302,0,IF('Datos de Indicador'!AL162&lt;$K$301,10,(K$302-'Datos de Indicador'!AL162)/(K$302-K$301)*10)),1))</f>
        <v>9.9</v>
      </c>
      <c r="L159" s="204">
        <f>IF('Datos de Indicador'!AM162="No dato","x",ROUND(IF('Datos de Indicador'!AM162&gt;L$302,0,IF('Datos de Indicador'!AM162&lt;$L$301,10,(L$302-'Datos de Indicador'!AM162)/(L$302-L$301)*10)),1))</f>
        <v>5.8</v>
      </c>
      <c r="M159" s="206">
        <f t="shared" si="18"/>
        <v>8.6</v>
      </c>
      <c r="N159" s="203">
        <f>IF('Datos de Indicador'!AN162="No dato","x",ROUND(IF('Datos de Indicador'!AN162&gt;N$302,0,IF('Datos de Indicador'!AN162&lt;$N$301,10,(N$302-'Datos de Indicador'!AN162)/(N$302-N$301)*10)),1))</f>
        <v>6.8</v>
      </c>
      <c r="O159" s="204">
        <f>IF('Datos de Indicador'!AO162="No dato","x",ROUND(IF('Datos de Indicador'!AO162&gt;O$302,0,IF('Datos de Indicador'!AO162&lt;$O$301,10,(O$302-'Datos de Indicador'!AO162)/(O$302-O$301)*10)),1))</f>
        <v>6.7</v>
      </c>
      <c r="P159" s="204">
        <f>IF('Datos de Indicador'!AP162="No dato","x",ROUND(IF('Datos de Indicador'!AP162&gt;P$302,0,IF('Datos de Indicador'!AP162&lt;$P$301,10,(P$302-'Datos de Indicador'!AP162)/(P$302-P$301)*10)),1))</f>
        <v>6.1</v>
      </c>
      <c r="Q159" s="210">
        <f>IF('Datos de Indicador'!AQ162="No dato","x",ROUND(IF('Datos de Indicador'!AQ162&gt;Q$302,0,IF('Datos de Indicador'!AQ162&lt;$O$301,10,(Q$302-'Datos de Indicador'!AQ162)/(Q$302-Q$301)*10)),1))</f>
        <v>6.5</v>
      </c>
      <c r="R159" s="297">
        <f t="shared" si="21"/>
        <v>6.5</v>
      </c>
      <c r="S159" s="208">
        <f>IF('Datos de Indicador'!AR162="No data","x",ROUND(IF('Datos de Indicador'!AR162&gt;S$302,0,IF('Datos de Indicador'!AR162&lt;S$301,10,(S$302-'Datos de Indicador'!AR162)/(S$302-S$301)*10)),1))</f>
        <v>7.7</v>
      </c>
      <c r="T159" s="208">
        <f>IF('Datos de Indicador'!AS162="No data","x",ROUND(IF('Datos de Indicador'!AS162&gt;T$302,0,IF('Datos de Indicador'!AS162&lt;T$301,10,(T$302-'Datos de Indicador'!AS162)/(T$302-T$301)*10)),1))</f>
        <v>0</v>
      </c>
      <c r="U159" s="208">
        <f>IF('Datos de Indicador'!AT162="No data","x",ROUND(IF('Datos de Indicador'!AT162&gt;U$302,0,IF('Datos de Indicador'!AT162&lt;U$301,10,(U$302-'Datos de Indicador'!AT162)/(U$302-U$301)*10)),1))</f>
        <v>7.8</v>
      </c>
      <c r="V159" s="208">
        <f>IF('Datos de Indicador'!AU162="No data","x",ROUND(IF('Datos de Indicador'!AU162&gt;V$302,0,IF('Datos de Indicador'!AU162&lt;V$301,10,(V$302-'Datos de Indicador'!AU162)/(V$302-V$301)*10)),1))</f>
        <v>10</v>
      </c>
      <c r="W159" s="209">
        <f t="shared" si="22"/>
        <v>7.2</v>
      </c>
      <c r="X159" s="210">
        <f>IF('Datos de Indicador'!AV162="No dato","x",ROUND(IF('Datos de Indicador'!AV162&gt;X$302,0,IF('Datos de Indicador'!AV162&lt;$X$301,10,(X$302-'Datos de Indicador'!AV162)/(X$302-X$301)*10)),1))</f>
        <v>7.2</v>
      </c>
      <c r="Y159" s="206">
        <f t="shared" si="19"/>
        <v>7.2</v>
      </c>
      <c r="Z159" s="206">
        <f>'Datos de Indicador'!AW162</f>
        <v>10</v>
      </c>
      <c r="AA159" s="211">
        <f t="shared" si="23"/>
        <v>8.1</v>
      </c>
      <c r="AB159" s="15"/>
      <c r="AC159" s="222"/>
      <c r="AE159" s="222"/>
    </row>
    <row r="160" spans="1:31">
      <c r="A160" s="48" t="s">
        <v>249</v>
      </c>
      <c r="B160" s="46" t="s">
        <v>236</v>
      </c>
      <c r="C160" s="160">
        <v>1015</v>
      </c>
      <c r="D160" s="203">
        <f>IF('Datos de Indicador'!AH163="No dato","x",ROUND(IF('Datos de Indicador'!AH163&gt;D$302,10,IF('Datos de Indicador'!AH163&lt;$D$301,0,10-(D$302-'Datos de Indicador'!AH163)/(D$302-D$301)*10)),1))</f>
        <v>10</v>
      </c>
      <c r="E160" s="204">
        <f>IF('Datos de Indicador'!AI163="No dato","x",ROUND(IF('Datos de Indicador'!AI163&gt;E$302,0,IF('Datos de Indicador'!AI163&lt;$E$301,10,(E$302-'Datos de Indicador'!AI163)/(E$302-E$301)*10)),1))</f>
        <v>0</v>
      </c>
      <c r="F160" s="205">
        <f t="shared" si="20"/>
        <v>6.7</v>
      </c>
      <c r="G160" s="204">
        <f>IF('Datos de Indicador'!AJ163="No dato","x",ROUND(IF('Datos de Indicador'!AJ163&gt;G$302,0,IF('Datos de Indicador'!AJ163&lt;$G$301,10,(G$302-'Datos de Indicador'!AJ163)/(G$302-G$301)*10)),1))</f>
        <v>7.6</v>
      </c>
      <c r="H160" s="206">
        <f t="shared" si="16"/>
        <v>7.6</v>
      </c>
      <c r="I160" s="207">
        <f t="shared" si="17"/>
        <v>7.2</v>
      </c>
      <c r="J160" s="204">
        <f>IF('Datos de Indicador'!AK163="No dato","x",ROUND(IF('Datos de Indicador'!AK163&gt;J$302,0,IF('Datos de Indicador'!AK163&lt;$J$301,10,(J$302-'Datos de Indicador'!AK163)/(J$302-J$301)*10)),1))</f>
        <v>3.5</v>
      </c>
      <c r="K160" s="204">
        <f>IF('Datos de Indicador'!AL163="No dato","x",ROUND(IF('Datos de Indicador'!AL163&gt;K$302,0,IF('Datos de Indicador'!AL163&lt;$K$301,10,(K$302-'Datos de Indicador'!AL163)/(K$302-K$301)*10)),1))</f>
        <v>9.3000000000000007</v>
      </c>
      <c r="L160" s="204">
        <f>IF('Datos de Indicador'!AM163="No dato","x",ROUND(IF('Datos de Indicador'!AM163&gt;L$302,0,IF('Datos de Indicador'!AM163&lt;$L$301,10,(L$302-'Datos de Indicador'!AM163)/(L$302-L$301)*10)),1))</f>
        <v>5.5</v>
      </c>
      <c r="M160" s="206">
        <f t="shared" si="18"/>
        <v>6.1</v>
      </c>
      <c r="N160" s="203">
        <f>IF('Datos de Indicador'!AN163="No dato","x",ROUND(IF('Datos de Indicador'!AN163&gt;N$302,0,IF('Datos de Indicador'!AN163&lt;$N$301,10,(N$302-'Datos de Indicador'!AN163)/(N$302-N$301)*10)),1))</f>
        <v>9.6</v>
      </c>
      <c r="O160" s="204">
        <f>IF('Datos de Indicador'!AO163="No dato","x",ROUND(IF('Datos de Indicador'!AO163&gt;O$302,0,IF('Datos de Indicador'!AO163&lt;$O$301,10,(O$302-'Datos de Indicador'!AO163)/(O$302-O$301)*10)),1))</f>
        <v>10</v>
      </c>
      <c r="P160" s="204">
        <f>IF('Datos de Indicador'!AP163="No dato","x",ROUND(IF('Datos de Indicador'!AP163&gt;P$302,0,IF('Datos de Indicador'!AP163&lt;$P$301,10,(P$302-'Datos de Indicador'!AP163)/(P$302-P$301)*10)),1))</f>
        <v>10</v>
      </c>
      <c r="Q160" s="210">
        <f>IF('Datos de Indicador'!AQ163="No dato","x",ROUND(IF('Datos de Indicador'!AQ163&gt;Q$302,0,IF('Datos de Indicador'!AQ163&lt;$O$301,10,(Q$302-'Datos de Indicador'!AQ163)/(Q$302-Q$301)*10)),1))</f>
        <v>10</v>
      </c>
      <c r="R160" s="297">
        <f t="shared" si="21"/>
        <v>9.9</v>
      </c>
      <c r="S160" s="208">
        <f>IF('Datos de Indicador'!AR163="No data","x",ROUND(IF('Datos de Indicador'!AR163&gt;S$302,0,IF('Datos de Indicador'!AR163&lt;S$301,10,(S$302-'Datos de Indicador'!AR163)/(S$302-S$301)*10)),1))</f>
        <v>3.9</v>
      </c>
      <c r="T160" s="208">
        <f>IF('Datos de Indicador'!AS163="No data","x",ROUND(IF('Datos de Indicador'!AS163&gt;T$302,0,IF('Datos de Indicador'!AS163&lt;T$301,10,(T$302-'Datos de Indicador'!AS163)/(T$302-T$301)*10)),1))</f>
        <v>0</v>
      </c>
      <c r="U160" s="208">
        <f>IF('Datos de Indicador'!AT163="No data","x",ROUND(IF('Datos de Indicador'!AT163&gt;U$302,0,IF('Datos de Indicador'!AT163&lt;U$301,10,(U$302-'Datos de Indicador'!AT163)/(U$302-U$301)*10)),1))</f>
        <v>5.3</v>
      </c>
      <c r="V160" s="208">
        <f>IF('Datos de Indicador'!AU163="No data","x",ROUND(IF('Datos de Indicador'!AU163&gt;V$302,0,IF('Datos de Indicador'!AU163&lt;V$301,10,(V$302-'Datos de Indicador'!AU163)/(V$302-V$301)*10)),1))</f>
        <v>10</v>
      </c>
      <c r="W160" s="209">
        <f t="shared" si="22"/>
        <v>5.8</v>
      </c>
      <c r="X160" s="210">
        <f>IF('Datos de Indicador'!AV163="No dato","x",ROUND(IF('Datos de Indicador'!AV163&gt;X$302,0,IF('Datos de Indicador'!AV163&lt;$X$301,10,(X$302-'Datos de Indicador'!AV163)/(X$302-X$301)*10)),1))</f>
        <v>5.5</v>
      </c>
      <c r="Y160" s="206">
        <f t="shared" si="19"/>
        <v>5.7</v>
      </c>
      <c r="Z160" s="206">
        <f>'Datos de Indicador'!AW163</f>
        <v>10</v>
      </c>
      <c r="AA160" s="211">
        <f t="shared" si="23"/>
        <v>7.9</v>
      </c>
      <c r="AB160" s="15"/>
      <c r="AC160" s="222"/>
      <c r="AE160" s="222"/>
    </row>
    <row r="161" spans="1:31">
      <c r="A161" s="48" t="s">
        <v>249</v>
      </c>
      <c r="B161" s="46" t="s">
        <v>258</v>
      </c>
      <c r="C161" s="160">
        <v>1016</v>
      </c>
      <c r="D161" s="203">
        <f>IF('Datos de Indicador'!AH164="No dato","x",ROUND(IF('Datos de Indicador'!AH164&gt;D$302,10,IF('Datos de Indicador'!AH164&lt;$D$301,0,10-(D$302-'Datos de Indicador'!AH164)/(D$302-D$301)*10)),1))</f>
        <v>10</v>
      </c>
      <c r="E161" s="204">
        <f>IF('Datos de Indicador'!AI164="No dato","x",ROUND(IF('Datos de Indicador'!AI164&gt;E$302,0,IF('Datos de Indicador'!AI164&lt;$E$301,10,(E$302-'Datos de Indicador'!AI164)/(E$302-E$301)*10)),1))</f>
        <v>0</v>
      </c>
      <c r="F161" s="205">
        <f t="shared" si="20"/>
        <v>6.7</v>
      </c>
      <c r="G161" s="204">
        <f>IF('Datos de Indicador'!AJ164="No dato","x",ROUND(IF('Datos de Indicador'!AJ164&gt;G$302,0,IF('Datos de Indicador'!AJ164&lt;$G$301,10,(G$302-'Datos de Indicador'!AJ164)/(G$302-G$301)*10)),1))</f>
        <v>6</v>
      </c>
      <c r="H161" s="206">
        <f t="shared" si="16"/>
        <v>6</v>
      </c>
      <c r="I161" s="207">
        <f t="shared" si="17"/>
        <v>6.4</v>
      </c>
      <c r="J161" s="204">
        <f>IF('Datos de Indicador'!AK164="No dato","x",ROUND(IF('Datos de Indicador'!AK164&gt;J$302,0,IF('Datos de Indicador'!AK164&lt;$J$301,10,(J$302-'Datos de Indicador'!AK164)/(J$302-J$301)*10)),1))</f>
        <v>10</v>
      </c>
      <c r="K161" s="204">
        <f>IF('Datos de Indicador'!AL164="No dato","x",ROUND(IF('Datos de Indicador'!AL164&gt;K$302,0,IF('Datos de Indicador'!AL164&lt;$K$301,10,(K$302-'Datos de Indicador'!AL164)/(K$302-K$301)*10)),1))</f>
        <v>9.8000000000000007</v>
      </c>
      <c r="L161" s="204">
        <f>IF('Datos de Indicador'!AM164="No dato","x",ROUND(IF('Datos de Indicador'!AM164&gt;L$302,0,IF('Datos de Indicador'!AM164&lt;$L$301,10,(L$302-'Datos de Indicador'!AM164)/(L$302-L$301)*10)),1))</f>
        <v>7.8</v>
      </c>
      <c r="M161" s="206">
        <f t="shared" si="18"/>
        <v>9.1999999999999993</v>
      </c>
      <c r="N161" s="203">
        <f>IF('Datos de Indicador'!AN164="No dato","x",ROUND(IF('Datos de Indicador'!AN164&gt;N$302,0,IF('Datos de Indicador'!AN164&lt;$N$301,10,(N$302-'Datos de Indicador'!AN164)/(N$302-N$301)*10)),1))</f>
        <v>5.4</v>
      </c>
      <c r="O161" s="204">
        <f>IF('Datos de Indicador'!AO164="No dato","x",ROUND(IF('Datos de Indicador'!AO164&gt;O$302,0,IF('Datos de Indicador'!AO164&lt;$O$301,10,(O$302-'Datos de Indicador'!AO164)/(O$302-O$301)*10)),1))</f>
        <v>10</v>
      </c>
      <c r="P161" s="204">
        <f>IF('Datos de Indicador'!AP164="No dato","x",ROUND(IF('Datos de Indicador'!AP164&gt;P$302,0,IF('Datos de Indicador'!AP164&lt;$P$301,10,(P$302-'Datos de Indicador'!AP164)/(P$302-P$301)*10)),1))</f>
        <v>10</v>
      </c>
      <c r="Q161" s="210">
        <f>IF('Datos de Indicador'!AQ164="No dato","x",ROUND(IF('Datos de Indicador'!AQ164&gt;Q$302,0,IF('Datos de Indicador'!AQ164&lt;$O$301,10,(Q$302-'Datos de Indicador'!AQ164)/(Q$302-Q$301)*10)),1))</f>
        <v>10</v>
      </c>
      <c r="R161" s="297">
        <f t="shared" si="21"/>
        <v>8.9</v>
      </c>
      <c r="S161" s="208">
        <f>IF('Datos de Indicador'!AR164="No data","x",ROUND(IF('Datos de Indicador'!AR164&gt;S$302,0,IF('Datos de Indicador'!AR164&lt;S$301,10,(S$302-'Datos de Indicador'!AR164)/(S$302-S$301)*10)),1))</f>
        <v>5.6</v>
      </c>
      <c r="T161" s="208">
        <f>IF('Datos de Indicador'!AS164="No data","x",ROUND(IF('Datos de Indicador'!AS164&gt;T$302,0,IF('Datos de Indicador'!AS164&lt;T$301,10,(T$302-'Datos de Indicador'!AS164)/(T$302-T$301)*10)),1))</f>
        <v>0</v>
      </c>
      <c r="U161" s="208">
        <f>IF('Datos de Indicador'!AT164="No data","x",ROUND(IF('Datos de Indicador'!AT164&gt;U$302,0,IF('Datos de Indicador'!AT164&lt;U$301,10,(U$302-'Datos de Indicador'!AT164)/(U$302-U$301)*10)),1))</f>
        <v>3.6</v>
      </c>
      <c r="V161" s="208">
        <f>IF('Datos de Indicador'!AU164="No data","x",ROUND(IF('Datos de Indicador'!AU164&gt;V$302,0,IF('Datos de Indicador'!AU164&lt;V$301,10,(V$302-'Datos de Indicador'!AU164)/(V$302-V$301)*10)),1))</f>
        <v>9.3000000000000007</v>
      </c>
      <c r="W161" s="209">
        <f t="shared" si="22"/>
        <v>5.2</v>
      </c>
      <c r="X161" s="210">
        <f>IF('Datos de Indicador'!AV164="No dato","x",ROUND(IF('Datos de Indicador'!AV164&gt;X$302,0,IF('Datos de Indicador'!AV164&lt;$X$301,10,(X$302-'Datos de Indicador'!AV164)/(X$302-X$301)*10)),1))</f>
        <v>4.8</v>
      </c>
      <c r="Y161" s="206">
        <f t="shared" si="19"/>
        <v>5</v>
      </c>
      <c r="Z161" s="206">
        <f>'Datos de Indicador'!AW164</f>
        <v>10</v>
      </c>
      <c r="AA161" s="211">
        <f t="shared" si="23"/>
        <v>8.3000000000000007</v>
      </c>
      <c r="AB161" s="15"/>
      <c r="AC161" s="222"/>
      <c r="AE161" s="222"/>
    </row>
    <row r="162" spans="1:31">
      <c r="A162" s="48" t="s">
        <v>249</v>
      </c>
      <c r="B162" s="46" t="s">
        <v>259</v>
      </c>
      <c r="C162" s="160">
        <v>1017</v>
      </c>
      <c r="D162" s="203">
        <f>IF('Datos de Indicador'!AH165="No dato","x",ROUND(IF('Datos de Indicador'!AH165&gt;D$302,10,IF('Datos de Indicador'!AH165&lt;$D$301,0,10-(D$302-'Datos de Indicador'!AH165)/(D$302-D$301)*10)),1))</f>
        <v>10</v>
      </c>
      <c r="E162" s="204">
        <f>IF('Datos de Indicador'!AI165="No dato","x",ROUND(IF('Datos de Indicador'!AI165&gt;E$302,0,IF('Datos de Indicador'!AI165&lt;$E$301,10,(E$302-'Datos de Indicador'!AI165)/(E$302-E$301)*10)),1))</f>
        <v>0</v>
      </c>
      <c r="F162" s="205">
        <f t="shared" si="20"/>
        <v>6.7</v>
      </c>
      <c r="G162" s="204">
        <f>IF('Datos de Indicador'!AJ165="No dato","x",ROUND(IF('Datos de Indicador'!AJ165&gt;G$302,0,IF('Datos de Indicador'!AJ165&lt;$G$301,10,(G$302-'Datos de Indicador'!AJ165)/(G$302-G$301)*10)),1))</f>
        <v>9.9</v>
      </c>
      <c r="H162" s="206">
        <f t="shared" si="16"/>
        <v>9.9</v>
      </c>
      <c r="I162" s="207">
        <f t="shared" si="17"/>
        <v>8.8000000000000007</v>
      </c>
      <c r="J162" s="204">
        <f>IF('Datos de Indicador'!AK165="No dato","x",ROUND(IF('Datos de Indicador'!AK165&gt;J$302,0,IF('Datos de Indicador'!AK165&lt;$J$301,10,(J$302-'Datos de Indicador'!AK165)/(J$302-J$301)*10)),1))</f>
        <v>10</v>
      </c>
      <c r="K162" s="204">
        <f>IF('Datos de Indicador'!AL165="No dato","x",ROUND(IF('Datos de Indicador'!AL165&gt;K$302,0,IF('Datos de Indicador'!AL165&lt;$K$301,10,(K$302-'Datos de Indicador'!AL165)/(K$302-K$301)*10)),1))</f>
        <v>10</v>
      </c>
      <c r="L162" s="204">
        <f>IF('Datos de Indicador'!AM165="No dato","x",ROUND(IF('Datos de Indicador'!AM165&gt;L$302,0,IF('Datos de Indicador'!AM165&lt;$L$301,10,(L$302-'Datos de Indicador'!AM165)/(L$302-L$301)*10)),1))</f>
        <v>10</v>
      </c>
      <c r="M162" s="206">
        <f t="shared" si="18"/>
        <v>10</v>
      </c>
      <c r="N162" s="203">
        <f>IF('Datos de Indicador'!AN165="No dato","x",ROUND(IF('Datos de Indicador'!AN165&gt;N$302,0,IF('Datos de Indicador'!AN165&lt;$N$301,10,(N$302-'Datos de Indicador'!AN165)/(N$302-N$301)*10)),1))</f>
        <v>8.6</v>
      </c>
      <c r="O162" s="204">
        <f>IF('Datos de Indicador'!AO165="No dato","x",ROUND(IF('Datos de Indicador'!AO165&gt;O$302,0,IF('Datos de Indicador'!AO165&lt;$O$301,10,(O$302-'Datos de Indicador'!AO165)/(O$302-O$301)*10)),1))</f>
        <v>10</v>
      </c>
      <c r="P162" s="204">
        <f>IF('Datos de Indicador'!AP165="No dato","x",ROUND(IF('Datos de Indicador'!AP165&gt;P$302,0,IF('Datos de Indicador'!AP165&lt;$P$301,10,(P$302-'Datos de Indicador'!AP165)/(P$302-P$301)*10)),1))</f>
        <v>10</v>
      </c>
      <c r="Q162" s="210">
        <f>IF('Datos de Indicador'!AQ165="No dato","x",ROUND(IF('Datos de Indicador'!AQ165&gt;Q$302,0,IF('Datos de Indicador'!AQ165&lt;$O$301,10,(Q$302-'Datos de Indicador'!AQ165)/(Q$302-Q$301)*10)),1))</f>
        <v>10</v>
      </c>
      <c r="R162" s="297">
        <f t="shared" si="21"/>
        <v>9.6999999999999993</v>
      </c>
      <c r="S162" s="208">
        <f>IF('Datos de Indicador'!AR165="No data","x",ROUND(IF('Datos de Indicador'!AR165&gt;S$302,0,IF('Datos de Indicador'!AR165&lt;S$301,10,(S$302-'Datos de Indicador'!AR165)/(S$302-S$301)*10)),1))</f>
        <v>0</v>
      </c>
      <c r="T162" s="208">
        <f>IF('Datos de Indicador'!AS165="No data","x",ROUND(IF('Datos de Indicador'!AS165&gt;T$302,0,IF('Datos de Indicador'!AS165&lt;T$301,10,(T$302-'Datos de Indicador'!AS165)/(T$302-T$301)*10)),1))</f>
        <v>0</v>
      </c>
      <c r="U162" s="208">
        <f>IF('Datos de Indicador'!AT165="No data","x",ROUND(IF('Datos de Indicador'!AT165&gt;U$302,0,IF('Datos de Indicador'!AT165&lt;U$301,10,(U$302-'Datos de Indicador'!AT165)/(U$302-U$301)*10)),1))</f>
        <v>8.3000000000000007</v>
      </c>
      <c r="V162" s="208">
        <f>IF('Datos de Indicador'!AU165="No data","x",ROUND(IF('Datos de Indicador'!AU165&gt;V$302,0,IF('Datos de Indicador'!AU165&lt;V$301,10,(V$302-'Datos de Indicador'!AU165)/(V$302-V$301)*10)),1))</f>
        <v>10</v>
      </c>
      <c r="W162" s="209">
        <f t="shared" si="22"/>
        <v>6.1</v>
      </c>
      <c r="X162" s="210">
        <f>IF('Datos de Indicador'!AV165="No dato","x",ROUND(IF('Datos de Indicador'!AV165&gt;X$302,0,IF('Datos de Indicador'!AV165&lt;$X$301,10,(X$302-'Datos de Indicador'!AV165)/(X$302-X$301)*10)),1))</f>
        <v>6.7</v>
      </c>
      <c r="Y162" s="206">
        <f t="shared" si="19"/>
        <v>6.4</v>
      </c>
      <c r="Z162" s="206">
        <f>'Datos de Indicador'!AW165</f>
        <v>10</v>
      </c>
      <c r="AA162" s="211">
        <f t="shared" si="23"/>
        <v>9</v>
      </c>
      <c r="AB162" s="15"/>
      <c r="AC162" s="222"/>
      <c r="AE162" s="222"/>
    </row>
    <row r="163" spans="1:31">
      <c r="A163" s="49" t="s">
        <v>260</v>
      </c>
      <c r="B163" s="46" t="s">
        <v>261</v>
      </c>
      <c r="C163" s="160">
        <v>1101</v>
      </c>
      <c r="D163" s="203">
        <f>IF('Datos de Indicador'!AH166="No dato","x",ROUND(IF('Datos de Indicador'!AH166&gt;D$302,10,IF('Datos de Indicador'!AH166&lt;$D$301,0,10-(D$302-'Datos de Indicador'!AH166)/(D$302-D$301)*10)),1))</f>
        <v>10</v>
      </c>
      <c r="E163" s="204">
        <f>IF('Datos de Indicador'!AI166="No dato","x",ROUND(IF('Datos de Indicador'!AI166&gt;E$302,0,IF('Datos de Indicador'!AI166&lt;$E$301,10,(E$302-'Datos de Indicador'!AI166)/(E$302-E$301)*10)),1))</f>
        <v>0</v>
      </c>
      <c r="F163" s="205">
        <f t="shared" si="20"/>
        <v>6.7</v>
      </c>
      <c r="G163" s="204">
        <f>IF('Datos de Indicador'!AJ166="No dato","x",ROUND(IF('Datos de Indicador'!AJ166&gt;G$302,0,IF('Datos de Indicador'!AJ166&lt;$G$301,10,(G$302-'Datos de Indicador'!AJ166)/(G$302-G$301)*10)),1))</f>
        <v>0.6</v>
      </c>
      <c r="H163" s="206">
        <f t="shared" si="16"/>
        <v>0.6</v>
      </c>
      <c r="I163" s="207">
        <f t="shared" si="17"/>
        <v>4.3</v>
      </c>
      <c r="J163" s="204">
        <f>IF('Datos de Indicador'!AK166="No dato","x",ROUND(IF('Datos de Indicador'!AK166&gt;J$302,0,IF('Datos de Indicador'!AK166&lt;$J$301,10,(J$302-'Datos de Indicador'!AK166)/(J$302-J$301)*10)),1))</f>
        <v>1.8</v>
      </c>
      <c r="K163" s="204">
        <f>IF('Datos de Indicador'!AL166="No dato","x",ROUND(IF('Datos de Indicador'!AL166&gt;K$302,0,IF('Datos de Indicador'!AL166&lt;$K$301,10,(K$302-'Datos de Indicador'!AL166)/(K$302-K$301)*10)),1))</f>
        <v>5</v>
      </c>
      <c r="L163" s="204">
        <f>IF('Datos de Indicador'!AM166="No dato","x",ROUND(IF('Datos de Indicador'!AM166&gt;L$302,0,IF('Datos de Indicador'!AM166&lt;$L$301,10,(L$302-'Datos de Indicador'!AM166)/(L$302-L$301)*10)),1))</f>
        <v>0.1</v>
      </c>
      <c r="M163" s="206">
        <f t="shared" si="18"/>
        <v>2.2999999999999998</v>
      </c>
      <c r="N163" s="203">
        <f>IF('Datos de Indicador'!AN166="No dato","x",ROUND(IF('Datos de Indicador'!AN166&gt;N$302,0,IF('Datos de Indicador'!AN166&lt;$N$301,10,(N$302-'Datos de Indicador'!AN166)/(N$302-N$301)*10)),1))</f>
        <v>0</v>
      </c>
      <c r="O163" s="204">
        <f>IF('Datos de Indicador'!AO166="No dato","x",ROUND(IF('Datos de Indicador'!AO166&gt;O$302,0,IF('Datos de Indicador'!AO166&lt;$O$301,10,(O$302-'Datos de Indicador'!AO166)/(O$302-O$301)*10)),1))</f>
        <v>5.5</v>
      </c>
      <c r="P163" s="204">
        <f>IF('Datos de Indicador'!AP166="No dato","x",ROUND(IF('Datos de Indicador'!AP166&gt;P$302,0,IF('Datos de Indicador'!AP166&lt;$P$301,10,(P$302-'Datos de Indicador'!AP166)/(P$302-P$301)*10)),1))</f>
        <v>9.6999999999999993</v>
      </c>
      <c r="Q163" s="210">
        <f>IF('Datos de Indicador'!AQ166="No dato","x",ROUND(IF('Datos de Indicador'!AQ166&gt;Q$302,0,IF('Datos de Indicador'!AQ166&lt;$O$301,10,(Q$302-'Datos de Indicador'!AQ166)/(Q$302-Q$301)*10)),1))</f>
        <v>7.2</v>
      </c>
      <c r="R163" s="297">
        <f t="shared" si="21"/>
        <v>5.6</v>
      </c>
      <c r="S163" s="208">
        <f>IF('Datos de Indicador'!AR166="No data","x",ROUND(IF('Datos de Indicador'!AR166&gt;S$302,0,IF('Datos de Indicador'!AR166&lt;S$301,10,(S$302-'Datos de Indicador'!AR166)/(S$302-S$301)*10)),1))</f>
        <v>9.3000000000000007</v>
      </c>
      <c r="T163" s="208">
        <f>IF('Datos de Indicador'!AS166="No data","x",ROUND(IF('Datos de Indicador'!AS166&gt;T$302,0,IF('Datos de Indicador'!AS166&lt;T$301,10,(T$302-'Datos de Indicador'!AS166)/(T$302-T$301)*10)),1))</f>
        <v>2.5</v>
      </c>
      <c r="U163" s="208">
        <f>IF('Datos de Indicador'!AT166="No data","x",ROUND(IF('Datos de Indicador'!AT166&gt;U$302,0,IF('Datos de Indicador'!AT166&lt;U$301,10,(U$302-'Datos de Indicador'!AT166)/(U$302-U$301)*10)),1))</f>
        <v>1.9</v>
      </c>
      <c r="V163" s="208">
        <f>IF('Datos de Indicador'!AU166="No data","x",ROUND(IF('Datos de Indicador'!AU166&gt;V$302,0,IF('Datos de Indicador'!AU166&lt;V$301,10,(V$302-'Datos de Indicador'!AU166)/(V$302-V$301)*10)),1))</f>
        <v>4.4000000000000004</v>
      </c>
      <c r="W163" s="209">
        <f t="shared" si="22"/>
        <v>4.0999999999999996</v>
      </c>
      <c r="X163" s="210">
        <f>IF('Datos de Indicador'!AV166="No dato","x",ROUND(IF('Datos de Indicador'!AV166&gt;X$302,0,IF('Datos de Indicador'!AV166&lt;$X$301,10,(X$302-'Datos de Indicador'!AV166)/(X$302-X$301)*10)),1))</f>
        <v>1.1000000000000001</v>
      </c>
      <c r="Y163" s="206">
        <f t="shared" si="19"/>
        <v>2.6</v>
      </c>
      <c r="Z163" s="206">
        <f>'Datos de Indicador'!AW166</f>
        <v>10</v>
      </c>
      <c r="AA163" s="211">
        <f t="shared" si="23"/>
        <v>5.0999999999999996</v>
      </c>
      <c r="AB163" s="15"/>
      <c r="AC163" s="222"/>
      <c r="AE163" s="222"/>
    </row>
    <row r="164" spans="1:31">
      <c r="A164" s="49" t="s">
        <v>260</v>
      </c>
      <c r="B164" s="46" t="s">
        <v>262</v>
      </c>
      <c r="C164" s="160">
        <v>1102</v>
      </c>
      <c r="D164" s="203">
        <f>IF('Datos de Indicador'!AH167="No dato","x",ROUND(IF('Datos de Indicador'!AH167&gt;D$302,10,IF('Datos de Indicador'!AH167&lt;$D$301,0,10-(D$302-'Datos de Indicador'!AH167)/(D$302-D$301)*10)),1))</f>
        <v>5</v>
      </c>
      <c r="E164" s="204">
        <f>IF('Datos de Indicador'!AI167="No dato","x",ROUND(IF('Datos de Indicador'!AI167&gt;E$302,0,IF('Datos de Indicador'!AI167&lt;$E$301,10,(E$302-'Datos de Indicador'!AI167)/(E$302-E$301)*10)),1))</f>
        <v>0</v>
      </c>
      <c r="F164" s="205">
        <f t="shared" si="20"/>
        <v>3.3</v>
      </c>
      <c r="G164" s="204">
        <f>IF('Datos de Indicador'!AJ167="No dato","x",ROUND(IF('Datos de Indicador'!AJ167&gt;G$302,0,IF('Datos de Indicador'!AJ167&lt;$G$301,10,(G$302-'Datos de Indicador'!AJ167)/(G$302-G$301)*10)),1))</f>
        <v>2.7</v>
      </c>
      <c r="H164" s="206">
        <f t="shared" si="16"/>
        <v>2.7</v>
      </c>
      <c r="I164" s="207">
        <f t="shared" si="17"/>
        <v>3</v>
      </c>
      <c r="J164" s="204">
        <f>IF('Datos de Indicador'!AK167="No dato","x",ROUND(IF('Datos de Indicador'!AK167&gt;J$302,0,IF('Datos de Indicador'!AK167&lt;$J$301,10,(J$302-'Datos de Indicador'!AK167)/(J$302-J$301)*10)),1))</f>
        <v>1.4</v>
      </c>
      <c r="K164" s="204">
        <f>IF('Datos de Indicador'!AL167="No dato","x",ROUND(IF('Datos de Indicador'!AL167&gt;K$302,0,IF('Datos de Indicador'!AL167&lt;$K$301,10,(K$302-'Datos de Indicador'!AL167)/(K$302-K$301)*10)),1))</f>
        <v>1</v>
      </c>
      <c r="L164" s="204">
        <f>IF('Datos de Indicador'!AM167="No dato","x",ROUND(IF('Datos de Indicador'!AM167&gt;L$302,0,IF('Datos de Indicador'!AM167&lt;$L$301,10,(L$302-'Datos de Indicador'!AM167)/(L$302-L$301)*10)),1))</f>
        <v>0.3</v>
      </c>
      <c r="M164" s="206">
        <f t="shared" si="18"/>
        <v>0.9</v>
      </c>
      <c r="N164" s="203">
        <f>IF('Datos de Indicador'!AN167="No dato","x",ROUND(IF('Datos de Indicador'!AN167&gt;N$302,0,IF('Datos de Indicador'!AN167&lt;$N$301,10,(N$302-'Datos de Indicador'!AN167)/(N$302-N$301)*10)),1))</f>
        <v>1.7</v>
      </c>
      <c r="O164" s="204">
        <f>IF('Datos de Indicador'!AO167="No dato","x",ROUND(IF('Datos de Indicador'!AO167&gt;O$302,0,IF('Datos de Indicador'!AO167&lt;$O$301,10,(O$302-'Datos de Indicador'!AO167)/(O$302-O$301)*10)),1))</f>
        <v>5.6</v>
      </c>
      <c r="P164" s="204">
        <f>IF('Datos de Indicador'!AP167="No dato","x",ROUND(IF('Datos de Indicador'!AP167&gt;P$302,0,IF('Datos de Indicador'!AP167&lt;$P$301,10,(P$302-'Datos de Indicador'!AP167)/(P$302-P$301)*10)),1))</f>
        <v>5.6</v>
      </c>
      <c r="Q164" s="210">
        <f>IF('Datos de Indicador'!AQ167="No dato","x",ROUND(IF('Datos de Indicador'!AQ167&gt;Q$302,0,IF('Datos de Indicador'!AQ167&lt;$O$301,10,(Q$302-'Datos de Indicador'!AQ167)/(Q$302-Q$301)*10)),1))</f>
        <v>5.6</v>
      </c>
      <c r="R164" s="297">
        <f t="shared" si="21"/>
        <v>4.5999999999999996</v>
      </c>
      <c r="S164" s="208">
        <f>IF('Datos de Indicador'!AR167="No data","x",ROUND(IF('Datos de Indicador'!AR167&gt;S$302,0,IF('Datos de Indicador'!AR167&lt;S$301,10,(S$302-'Datos de Indicador'!AR167)/(S$302-S$301)*10)),1))</f>
        <v>10</v>
      </c>
      <c r="T164" s="208">
        <f>IF('Datos de Indicador'!AS167="No data","x",ROUND(IF('Datos de Indicador'!AS167&gt;T$302,0,IF('Datos de Indicador'!AS167&lt;T$301,10,(T$302-'Datos de Indicador'!AS167)/(T$302-T$301)*10)),1))</f>
        <v>4.3</v>
      </c>
      <c r="U164" s="208">
        <f>IF('Datos de Indicador'!AT167="No data","x",ROUND(IF('Datos de Indicador'!AT167&gt;U$302,0,IF('Datos de Indicador'!AT167&lt;U$301,10,(U$302-'Datos de Indicador'!AT167)/(U$302-U$301)*10)),1))</f>
        <v>2.1</v>
      </c>
      <c r="V164" s="208">
        <f>IF('Datos de Indicador'!AU167="No data","x",ROUND(IF('Datos de Indicador'!AU167&gt;V$302,0,IF('Datos de Indicador'!AU167&lt;V$301,10,(V$302-'Datos de Indicador'!AU167)/(V$302-V$301)*10)),1))</f>
        <v>7.5</v>
      </c>
      <c r="W164" s="209">
        <f t="shared" si="22"/>
        <v>5.6</v>
      </c>
      <c r="X164" s="210">
        <f>IF('Datos de Indicador'!AV167="No dato","x",ROUND(IF('Datos de Indicador'!AV167&gt;X$302,0,IF('Datos de Indicador'!AV167&lt;$X$301,10,(X$302-'Datos de Indicador'!AV167)/(X$302-X$301)*10)),1))</f>
        <v>1.1000000000000001</v>
      </c>
      <c r="Y164" s="206">
        <f t="shared" si="19"/>
        <v>3.4</v>
      </c>
      <c r="Z164" s="206">
        <f>'Datos de Indicador'!AW167</f>
        <v>10</v>
      </c>
      <c r="AA164" s="211">
        <f t="shared" si="23"/>
        <v>4.7</v>
      </c>
      <c r="AB164" s="15"/>
      <c r="AC164" s="222"/>
      <c r="AE164" s="222"/>
    </row>
    <row r="165" spans="1:31">
      <c r="A165" s="49" t="s">
        <v>260</v>
      </c>
      <c r="B165" s="46" t="s">
        <v>263</v>
      </c>
      <c r="C165" s="160">
        <v>1103</v>
      </c>
      <c r="D165" s="203">
        <f>IF('Datos de Indicador'!AH168="No dato","x",ROUND(IF('Datos de Indicador'!AH168&gt;D$302,10,IF('Datos de Indicador'!AH168&lt;$D$301,0,10-(D$302-'Datos de Indicador'!AH168)/(D$302-D$301)*10)),1))</f>
        <v>10</v>
      </c>
      <c r="E165" s="204">
        <f>IF('Datos de Indicador'!AI168="No dato","x",ROUND(IF('Datos de Indicador'!AI168&gt;E$302,0,IF('Datos de Indicador'!AI168&lt;$E$301,10,(E$302-'Datos de Indicador'!AI168)/(E$302-E$301)*10)),1))</f>
        <v>0</v>
      </c>
      <c r="F165" s="205">
        <f t="shared" si="20"/>
        <v>6.7</v>
      </c>
      <c r="G165" s="204">
        <f>IF('Datos de Indicador'!AJ168="No dato","x",ROUND(IF('Datos de Indicador'!AJ168&gt;G$302,0,IF('Datos de Indicador'!AJ168&lt;$G$301,10,(G$302-'Datos de Indicador'!AJ168)/(G$302-G$301)*10)),1))</f>
        <v>2.5</v>
      </c>
      <c r="H165" s="206">
        <f t="shared" si="16"/>
        <v>2.5</v>
      </c>
      <c r="I165" s="207">
        <f t="shared" si="17"/>
        <v>4.9000000000000004</v>
      </c>
      <c r="J165" s="204">
        <f>IF('Datos de Indicador'!AK168="No dato","x",ROUND(IF('Datos de Indicador'!AK168&gt;J$302,0,IF('Datos de Indicador'!AK168&lt;$J$301,10,(J$302-'Datos de Indicador'!AK168)/(J$302-J$301)*10)),1))</f>
        <v>2.6</v>
      </c>
      <c r="K165" s="204">
        <f>IF('Datos de Indicador'!AL168="No dato","x",ROUND(IF('Datos de Indicador'!AL168&gt;K$302,0,IF('Datos de Indicador'!AL168&lt;$K$301,10,(K$302-'Datos de Indicador'!AL168)/(K$302-K$301)*10)),1))</f>
        <v>4.5999999999999996</v>
      </c>
      <c r="L165" s="204">
        <f>IF('Datos de Indicador'!AM168="No dato","x",ROUND(IF('Datos de Indicador'!AM168&gt;L$302,0,IF('Datos de Indicador'!AM168&lt;$L$301,10,(L$302-'Datos de Indicador'!AM168)/(L$302-L$301)*10)),1))</f>
        <v>0.3</v>
      </c>
      <c r="M165" s="206">
        <f t="shared" si="18"/>
        <v>2.5</v>
      </c>
      <c r="N165" s="203">
        <f>IF('Datos de Indicador'!AN168="No dato","x",ROUND(IF('Datos de Indicador'!AN168&gt;N$302,0,IF('Datos de Indicador'!AN168&lt;$N$301,10,(N$302-'Datos de Indicador'!AN168)/(N$302-N$301)*10)),1))</f>
        <v>0</v>
      </c>
      <c r="O165" s="204">
        <f>IF('Datos de Indicador'!AO168="No dato","x",ROUND(IF('Datos de Indicador'!AO168&gt;O$302,0,IF('Datos de Indicador'!AO168&lt;$O$301,10,(O$302-'Datos de Indicador'!AO168)/(O$302-O$301)*10)),1))</f>
        <v>7.4</v>
      </c>
      <c r="P165" s="204">
        <f>IF('Datos de Indicador'!AP168="No dato","x",ROUND(IF('Datos de Indicador'!AP168&gt;P$302,0,IF('Datos de Indicador'!AP168&lt;$P$301,10,(P$302-'Datos de Indicador'!AP168)/(P$302-P$301)*10)),1))</f>
        <v>9.1</v>
      </c>
      <c r="Q165" s="210">
        <f>IF('Datos de Indicador'!AQ168="No dato","x",ROUND(IF('Datos de Indicador'!AQ168&gt;Q$302,0,IF('Datos de Indicador'!AQ168&lt;$O$301,10,(Q$302-'Datos de Indicador'!AQ168)/(Q$302-Q$301)*10)),1))</f>
        <v>8.1</v>
      </c>
      <c r="R165" s="297">
        <f t="shared" si="21"/>
        <v>6.2</v>
      </c>
      <c r="S165" s="208">
        <f>IF('Datos de Indicador'!AR168="No data","x",ROUND(IF('Datos de Indicador'!AR168&gt;S$302,0,IF('Datos de Indicador'!AR168&lt;S$301,10,(S$302-'Datos de Indicador'!AR168)/(S$302-S$301)*10)),1))</f>
        <v>10</v>
      </c>
      <c r="T165" s="208">
        <f>IF('Datos de Indicador'!AS168="No data","x",ROUND(IF('Datos de Indicador'!AS168&gt;T$302,0,IF('Datos de Indicador'!AS168&lt;T$301,10,(T$302-'Datos de Indicador'!AS168)/(T$302-T$301)*10)),1))</f>
        <v>0</v>
      </c>
      <c r="U165" s="208">
        <f>IF('Datos de Indicador'!AT168="No data","x",ROUND(IF('Datos de Indicador'!AT168&gt;U$302,0,IF('Datos de Indicador'!AT168&lt;U$301,10,(U$302-'Datos de Indicador'!AT168)/(U$302-U$301)*10)),1))</f>
        <v>3.4</v>
      </c>
      <c r="V165" s="208">
        <f>IF('Datos de Indicador'!AU168="No data","x",ROUND(IF('Datos de Indicador'!AU168&gt;V$302,0,IF('Datos de Indicador'!AU168&lt;V$301,10,(V$302-'Datos de Indicador'!AU168)/(V$302-V$301)*10)),1))</f>
        <v>7.6</v>
      </c>
      <c r="W165" s="209">
        <f t="shared" si="22"/>
        <v>5.3</v>
      </c>
      <c r="X165" s="210">
        <f>IF('Datos de Indicador'!AV168="No dato","x",ROUND(IF('Datos de Indicador'!AV168&gt;X$302,0,IF('Datos de Indicador'!AV168&lt;$X$301,10,(X$302-'Datos de Indicador'!AV168)/(X$302-X$301)*10)),1))</f>
        <v>0.8</v>
      </c>
      <c r="Y165" s="206">
        <f t="shared" si="19"/>
        <v>3.1</v>
      </c>
      <c r="Z165" s="206">
        <f>'Datos de Indicador'!AW168</f>
        <v>10</v>
      </c>
      <c r="AA165" s="211">
        <f t="shared" si="23"/>
        <v>5.5</v>
      </c>
      <c r="AB165" s="15"/>
      <c r="AC165" s="222"/>
      <c r="AE165" s="222"/>
    </row>
    <row r="166" spans="1:31">
      <c r="A166" s="49" t="s">
        <v>260</v>
      </c>
      <c r="B166" s="46" t="s">
        <v>264</v>
      </c>
      <c r="C166" s="160">
        <v>1104</v>
      </c>
      <c r="D166" s="203">
        <f>IF('Datos de Indicador'!AH169="No dato","x",ROUND(IF('Datos de Indicador'!AH169&gt;D$302,10,IF('Datos de Indicador'!AH169&lt;$D$301,0,10-(D$302-'Datos de Indicador'!AH169)/(D$302-D$301)*10)),1))</f>
        <v>5</v>
      </c>
      <c r="E166" s="204">
        <f>IF('Datos de Indicador'!AI169="No dato","x",ROUND(IF('Datos de Indicador'!AI169&gt;E$302,0,IF('Datos de Indicador'!AI169&lt;$E$301,10,(E$302-'Datos de Indicador'!AI169)/(E$302-E$301)*10)),1))</f>
        <v>0</v>
      </c>
      <c r="F166" s="205">
        <f t="shared" si="20"/>
        <v>3.3</v>
      </c>
      <c r="G166" s="204">
        <f>IF('Datos de Indicador'!AJ169="No dato","x",ROUND(IF('Datos de Indicador'!AJ169&gt;G$302,0,IF('Datos de Indicador'!AJ169&lt;$G$301,10,(G$302-'Datos de Indicador'!AJ169)/(G$302-G$301)*10)),1))</f>
        <v>1.6</v>
      </c>
      <c r="H166" s="206">
        <f t="shared" si="16"/>
        <v>1.6</v>
      </c>
      <c r="I166" s="207">
        <f t="shared" si="17"/>
        <v>2.5</v>
      </c>
      <c r="J166" s="204">
        <f>IF('Datos de Indicador'!AK169="No dato","x",ROUND(IF('Datos de Indicador'!AK169&gt;J$302,0,IF('Datos de Indicador'!AK169&lt;$J$301,10,(J$302-'Datos de Indicador'!AK169)/(J$302-J$301)*10)),1))</f>
        <v>0.7</v>
      </c>
      <c r="K166" s="204">
        <f>IF('Datos de Indicador'!AL169="No dato","x",ROUND(IF('Datos de Indicador'!AL169&gt;K$302,0,IF('Datos de Indicador'!AL169&lt;$K$301,10,(K$302-'Datos de Indicador'!AL169)/(K$302-K$301)*10)),1))</f>
        <v>0</v>
      </c>
      <c r="L166" s="204">
        <f>IF('Datos de Indicador'!AM169="No dato","x",ROUND(IF('Datos de Indicador'!AM169&gt;L$302,0,IF('Datos de Indicador'!AM169&lt;$L$301,10,(L$302-'Datos de Indicador'!AM169)/(L$302-L$301)*10)),1))</f>
        <v>0.4</v>
      </c>
      <c r="M166" s="206">
        <f t="shared" si="18"/>
        <v>0.4</v>
      </c>
      <c r="N166" s="203">
        <f>IF('Datos de Indicador'!AN169="No dato","x",ROUND(IF('Datos de Indicador'!AN169&gt;N$302,0,IF('Datos de Indicador'!AN169&lt;$N$301,10,(N$302-'Datos de Indicador'!AN169)/(N$302-N$301)*10)),1))</f>
        <v>10</v>
      </c>
      <c r="O166" s="204">
        <f>IF('Datos de Indicador'!AO169="No dato","x",ROUND(IF('Datos de Indicador'!AO169&gt;O$302,0,IF('Datos de Indicador'!AO169&lt;$O$301,10,(O$302-'Datos de Indicador'!AO169)/(O$302-O$301)*10)),1))</f>
        <v>5.3</v>
      </c>
      <c r="P166" s="204">
        <f>IF('Datos de Indicador'!AP169="No dato","x",ROUND(IF('Datos de Indicador'!AP169&gt;P$302,0,IF('Datos de Indicador'!AP169&lt;$P$301,10,(P$302-'Datos de Indicador'!AP169)/(P$302-P$301)*10)),1))</f>
        <v>6.5</v>
      </c>
      <c r="Q166" s="210">
        <f>IF('Datos de Indicador'!AQ169="No dato","x",ROUND(IF('Datos de Indicador'!AQ169&gt;Q$302,0,IF('Datos de Indicador'!AQ169&lt;$O$301,10,(Q$302-'Datos de Indicador'!AQ169)/(Q$302-Q$301)*10)),1))</f>
        <v>5.8</v>
      </c>
      <c r="R166" s="297">
        <f t="shared" si="21"/>
        <v>6.9</v>
      </c>
      <c r="S166" s="208">
        <f>IF('Datos de Indicador'!AR169="No data","x",ROUND(IF('Datos de Indicador'!AR169&gt;S$302,0,IF('Datos de Indicador'!AR169&lt;S$301,10,(S$302-'Datos de Indicador'!AR169)/(S$302-S$301)*10)),1))</f>
        <v>8.6</v>
      </c>
      <c r="T166" s="208">
        <f>IF('Datos de Indicador'!AS169="No data","x",ROUND(IF('Datos de Indicador'!AS169&gt;T$302,0,IF('Datos de Indicador'!AS169&lt;T$301,10,(T$302-'Datos de Indicador'!AS169)/(T$302-T$301)*10)),1))</f>
        <v>7</v>
      </c>
      <c r="U166" s="208">
        <f>IF('Datos de Indicador'!AT169="No data","x",ROUND(IF('Datos de Indicador'!AT169&gt;U$302,0,IF('Datos de Indicador'!AT169&lt;U$301,10,(U$302-'Datos de Indicador'!AT169)/(U$302-U$301)*10)),1))</f>
        <v>2.6</v>
      </c>
      <c r="V166" s="208">
        <f>IF('Datos de Indicador'!AU169="No data","x",ROUND(IF('Datos de Indicador'!AU169&gt;V$302,0,IF('Datos de Indicador'!AU169&lt;V$301,10,(V$302-'Datos de Indicador'!AU169)/(V$302-V$301)*10)),1))</f>
        <v>6.4</v>
      </c>
      <c r="W166" s="209">
        <f t="shared" si="22"/>
        <v>5.6</v>
      </c>
      <c r="X166" s="210">
        <f>IF('Datos de Indicador'!AV169="No dato","x",ROUND(IF('Datos de Indicador'!AV169&gt;X$302,0,IF('Datos de Indicador'!AV169&lt;$X$301,10,(X$302-'Datos de Indicador'!AV169)/(X$302-X$301)*10)),1))</f>
        <v>1</v>
      </c>
      <c r="Y166" s="206">
        <f t="shared" si="19"/>
        <v>3.3</v>
      </c>
      <c r="Z166" s="206">
        <f>'Datos de Indicador'!AW169</f>
        <v>10</v>
      </c>
      <c r="AA166" s="211">
        <f t="shared" si="23"/>
        <v>5.2</v>
      </c>
      <c r="AB166" s="15"/>
      <c r="AC166" s="222"/>
      <c r="AE166" s="222"/>
    </row>
    <row r="167" spans="1:31">
      <c r="A167" s="48" t="s">
        <v>265</v>
      </c>
      <c r="B167" s="46" t="s">
        <v>265</v>
      </c>
      <c r="C167" s="160">
        <v>1201</v>
      </c>
      <c r="D167" s="203">
        <f>IF('Datos de Indicador'!AH170="No dato","x",ROUND(IF('Datos de Indicador'!AH170&gt;D$302,10,IF('Datos de Indicador'!AH170&lt;$D$301,0,10-(D$302-'Datos de Indicador'!AH170)/(D$302-D$301)*10)),1))</f>
        <v>5</v>
      </c>
      <c r="E167" s="204">
        <f>IF('Datos de Indicador'!AI170="No dato","x",ROUND(IF('Datos de Indicador'!AI170&gt;E$302,0,IF('Datos de Indicador'!AI170&lt;$E$301,10,(E$302-'Datos de Indicador'!AI170)/(E$302-E$301)*10)),1))</f>
        <v>7.4</v>
      </c>
      <c r="F167" s="205">
        <f t="shared" si="20"/>
        <v>5.8</v>
      </c>
      <c r="G167" s="204">
        <f>IF('Datos de Indicador'!AJ170="No dato","x",ROUND(IF('Datos de Indicador'!AJ170&gt;G$302,0,IF('Datos de Indicador'!AJ170&lt;$G$301,10,(G$302-'Datos de Indicador'!AJ170)/(G$302-G$301)*10)),1))</f>
        <v>2.7</v>
      </c>
      <c r="H167" s="206">
        <f t="shared" si="16"/>
        <v>2.7</v>
      </c>
      <c r="I167" s="207">
        <f t="shared" si="17"/>
        <v>4.4000000000000004</v>
      </c>
      <c r="J167" s="204">
        <f>IF('Datos de Indicador'!AK170="No dato","x",ROUND(IF('Datos de Indicador'!AK170&gt;J$302,0,IF('Datos de Indicador'!AK170&lt;$J$301,10,(J$302-'Datos de Indicador'!AK170)/(J$302-J$301)*10)),1))</f>
        <v>3.9</v>
      </c>
      <c r="K167" s="204">
        <f>IF('Datos de Indicador'!AL170="No dato","x",ROUND(IF('Datos de Indicador'!AL170&gt;K$302,0,IF('Datos de Indicador'!AL170&lt;$K$301,10,(K$302-'Datos de Indicador'!AL170)/(K$302-K$301)*10)),1))</f>
        <v>7.1</v>
      </c>
      <c r="L167" s="204">
        <f>IF('Datos de Indicador'!AM170="No dato","x",ROUND(IF('Datos de Indicador'!AM170&gt;L$302,0,IF('Datos de Indicador'!AM170&lt;$L$301,10,(L$302-'Datos de Indicador'!AM170)/(L$302-L$301)*10)),1))</f>
        <v>2.9</v>
      </c>
      <c r="M167" s="206">
        <f t="shared" si="18"/>
        <v>4.5999999999999996</v>
      </c>
      <c r="N167" s="203">
        <f>IF('Datos de Indicador'!AN170="No dato","x",ROUND(IF('Datos de Indicador'!AN170&gt;N$302,0,IF('Datos de Indicador'!AN170&lt;$N$301,10,(N$302-'Datos de Indicador'!AN170)/(N$302-N$301)*10)),1))</f>
        <v>3.2</v>
      </c>
      <c r="O167" s="204">
        <f>IF('Datos de Indicador'!AO170="No dato","x",ROUND(IF('Datos de Indicador'!AO170&gt;O$302,0,IF('Datos de Indicador'!AO170&lt;$O$301,10,(O$302-'Datos de Indicador'!AO170)/(O$302-O$301)*10)),1))</f>
        <v>8.6999999999999993</v>
      </c>
      <c r="P167" s="204">
        <f>IF('Datos de Indicador'!AP170="No dato","x",ROUND(IF('Datos de Indicador'!AP170&gt;P$302,0,IF('Datos de Indicador'!AP170&lt;$P$301,10,(P$302-'Datos de Indicador'!AP170)/(P$302-P$301)*10)),1))</f>
        <v>10</v>
      </c>
      <c r="Q167" s="210">
        <f>IF('Datos de Indicador'!AQ170="No dato","x",ROUND(IF('Datos de Indicador'!AQ170&gt;Q$302,0,IF('Datos de Indicador'!AQ170&lt;$O$301,10,(Q$302-'Datos de Indicador'!AQ170)/(Q$302-Q$301)*10)),1))</f>
        <v>10.199999999999999</v>
      </c>
      <c r="R167" s="297">
        <f t="shared" si="21"/>
        <v>8</v>
      </c>
      <c r="S167" s="208">
        <f>IF('Datos de Indicador'!AR170="No data","x",ROUND(IF('Datos de Indicador'!AR170&gt;S$302,0,IF('Datos de Indicador'!AR170&lt;S$301,10,(S$302-'Datos de Indicador'!AR170)/(S$302-S$301)*10)),1))</f>
        <v>9</v>
      </c>
      <c r="T167" s="208">
        <f>IF('Datos de Indicador'!AS170="No data","x",ROUND(IF('Datos de Indicador'!AS170&gt;T$302,0,IF('Datos de Indicador'!AS170&lt;T$301,10,(T$302-'Datos de Indicador'!AS170)/(T$302-T$301)*10)),1))</f>
        <v>2.2999999999999998</v>
      </c>
      <c r="U167" s="208">
        <f>IF('Datos de Indicador'!AT170="No data","x",ROUND(IF('Datos de Indicador'!AT170&gt;U$302,0,IF('Datos de Indicador'!AT170&lt;U$301,10,(U$302-'Datos de Indicador'!AT170)/(U$302-U$301)*10)),1))</f>
        <v>4.0999999999999996</v>
      </c>
      <c r="V167" s="208">
        <f>IF('Datos de Indicador'!AU170="No data","x",ROUND(IF('Datos de Indicador'!AU170&gt;V$302,0,IF('Datos de Indicador'!AU170&lt;V$301,10,(V$302-'Datos de Indicador'!AU170)/(V$302-V$301)*10)),1))</f>
        <v>4.4000000000000004</v>
      </c>
      <c r="W167" s="209">
        <f t="shared" si="22"/>
        <v>4.7</v>
      </c>
      <c r="X167" s="210">
        <f>IF('Datos de Indicador'!AV170="No dato","x",ROUND(IF('Datos de Indicador'!AV170&gt;X$302,0,IF('Datos de Indicador'!AV170&lt;$X$301,10,(X$302-'Datos de Indicador'!AV170)/(X$302-X$301)*10)),1))</f>
        <v>2.9</v>
      </c>
      <c r="Y167" s="206">
        <f t="shared" si="19"/>
        <v>3.8</v>
      </c>
      <c r="Z167" s="206">
        <f>'Datos de Indicador'!AW170</f>
        <v>10</v>
      </c>
      <c r="AA167" s="211">
        <f t="shared" si="23"/>
        <v>6.6</v>
      </c>
      <c r="AB167" s="15"/>
      <c r="AC167" s="222"/>
      <c r="AE167" s="222"/>
    </row>
    <row r="168" spans="1:31">
      <c r="A168" s="48" t="s">
        <v>265</v>
      </c>
      <c r="B168" s="46" t="s">
        <v>266</v>
      </c>
      <c r="C168" s="160">
        <v>1202</v>
      </c>
      <c r="D168" s="203">
        <f>IF('Datos de Indicador'!AH171="No dato","x",ROUND(IF('Datos de Indicador'!AH171&gt;D$302,10,IF('Datos de Indicador'!AH171&lt;$D$301,0,10-(D$302-'Datos de Indicador'!AH171)/(D$302-D$301)*10)),1))</f>
        <v>10</v>
      </c>
      <c r="E168" s="204" t="str">
        <f>IF('Datos de Indicador'!AI171="No dato","x",ROUND(IF('Datos de Indicador'!AI171&gt;E$302,0,IF('Datos de Indicador'!AI171&lt;$E$301,10,(E$302-'Datos de Indicador'!AI171)/(E$302-E$301)*10)),1))</f>
        <v>x</v>
      </c>
      <c r="F168" s="205">
        <f t="shared" si="20"/>
        <v>10</v>
      </c>
      <c r="G168" s="204">
        <f>IF('Datos de Indicador'!AJ171="No dato","x",ROUND(IF('Datos de Indicador'!AJ171&gt;G$302,0,IF('Datos de Indicador'!AJ171&lt;$G$301,10,(G$302-'Datos de Indicador'!AJ171)/(G$302-G$301)*10)),1))</f>
        <v>7.2</v>
      </c>
      <c r="H168" s="206">
        <f t="shared" si="16"/>
        <v>7.2</v>
      </c>
      <c r="I168" s="207">
        <f t="shared" si="17"/>
        <v>9</v>
      </c>
      <c r="J168" s="204">
        <f>IF('Datos de Indicador'!AK171="No dato","x",ROUND(IF('Datos de Indicador'!AK171&gt;J$302,0,IF('Datos de Indicador'!AK171&lt;$J$301,10,(J$302-'Datos de Indicador'!AK171)/(J$302-J$301)*10)),1))</f>
        <v>10</v>
      </c>
      <c r="K168" s="204">
        <f>IF('Datos de Indicador'!AL171="No dato","x",ROUND(IF('Datos de Indicador'!AL171&gt;K$302,0,IF('Datos de Indicador'!AL171&lt;$K$301,10,(K$302-'Datos de Indicador'!AL171)/(K$302-K$301)*10)),1))</f>
        <v>9.4</v>
      </c>
      <c r="L168" s="204">
        <f>IF('Datos de Indicador'!AM171="No dato","x",ROUND(IF('Datos de Indicador'!AM171&gt;L$302,0,IF('Datos de Indicador'!AM171&lt;$L$301,10,(L$302-'Datos de Indicador'!AM171)/(L$302-L$301)*10)),1))</f>
        <v>6.1</v>
      </c>
      <c r="M168" s="206">
        <f t="shared" si="18"/>
        <v>8.5</v>
      </c>
      <c r="N168" s="203">
        <f>IF('Datos de Indicador'!AN171="No dato","x",ROUND(IF('Datos de Indicador'!AN171&gt;N$302,0,IF('Datos de Indicador'!AN171&lt;$N$301,10,(N$302-'Datos de Indicador'!AN171)/(N$302-N$301)*10)),1))</f>
        <v>6</v>
      </c>
      <c r="O168" s="204">
        <f>IF('Datos de Indicador'!AO171="No dato","x",ROUND(IF('Datos de Indicador'!AO171&gt;O$302,0,IF('Datos de Indicador'!AO171&lt;$O$301,10,(O$302-'Datos de Indicador'!AO171)/(O$302-O$301)*10)),1))</f>
        <v>10</v>
      </c>
      <c r="P168" s="204">
        <f>IF('Datos de Indicador'!AP171="No dato","x",ROUND(IF('Datos de Indicador'!AP171&gt;P$302,0,IF('Datos de Indicador'!AP171&lt;$P$301,10,(P$302-'Datos de Indicador'!AP171)/(P$302-P$301)*10)),1))</f>
        <v>5.8</v>
      </c>
      <c r="Q168" s="210">
        <f>IF('Datos de Indicador'!AQ171="No dato","x",ROUND(IF('Datos de Indicador'!AQ171&gt;Q$302,0,IF('Datos de Indicador'!AQ171&lt;$O$301,10,(Q$302-'Datos de Indicador'!AQ171)/(Q$302-Q$301)*10)),1))</f>
        <v>8.9</v>
      </c>
      <c r="R168" s="297">
        <f t="shared" si="21"/>
        <v>7.7</v>
      </c>
      <c r="S168" s="208">
        <f>IF('Datos de Indicador'!AR171="No data","x",ROUND(IF('Datos de Indicador'!AR171&gt;S$302,0,IF('Datos de Indicador'!AR171&lt;S$301,10,(S$302-'Datos de Indicador'!AR171)/(S$302-S$301)*10)),1))</f>
        <v>10</v>
      </c>
      <c r="T168" s="208">
        <f>IF('Datos de Indicador'!AS171="No data","x",ROUND(IF('Datos de Indicador'!AS171&gt;T$302,0,IF('Datos de Indicador'!AS171&lt;T$301,10,(T$302-'Datos de Indicador'!AS171)/(T$302-T$301)*10)),1))</f>
        <v>0</v>
      </c>
      <c r="U168" s="208">
        <f>IF('Datos de Indicador'!AT171="No data","x",ROUND(IF('Datos de Indicador'!AT171&gt;U$302,0,IF('Datos de Indicador'!AT171&lt;U$301,10,(U$302-'Datos de Indicador'!AT171)/(U$302-U$301)*10)),1))</f>
        <v>8.4</v>
      </c>
      <c r="V168" s="208">
        <f>IF('Datos de Indicador'!AU171="No data","x",ROUND(IF('Datos de Indicador'!AU171&gt;V$302,0,IF('Datos de Indicador'!AU171&lt;V$301,10,(V$302-'Datos de Indicador'!AU171)/(V$302-V$301)*10)),1))</f>
        <v>10</v>
      </c>
      <c r="W168" s="209">
        <f t="shared" si="22"/>
        <v>7.8</v>
      </c>
      <c r="X168" s="210">
        <f>IF('Datos de Indicador'!AV171="No dato","x",ROUND(IF('Datos de Indicador'!AV171&gt;X$302,0,IF('Datos de Indicador'!AV171&lt;$X$301,10,(X$302-'Datos de Indicador'!AV171)/(X$302-X$301)*10)),1))</f>
        <v>4.9000000000000004</v>
      </c>
      <c r="Y168" s="206">
        <f t="shared" si="19"/>
        <v>6.4</v>
      </c>
      <c r="Z168" s="206">
        <f>'Datos de Indicador'!AW171</f>
        <v>10</v>
      </c>
      <c r="AA168" s="211">
        <f t="shared" si="23"/>
        <v>8.1999999999999993</v>
      </c>
      <c r="AB168" s="15"/>
      <c r="AC168" s="222"/>
      <c r="AE168" s="222"/>
    </row>
    <row r="169" spans="1:31">
      <c r="A169" s="48" t="s">
        <v>265</v>
      </c>
      <c r="B169" s="46" t="s">
        <v>163</v>
      </c>
      <c r="C169" s="160">
        <v>1203</v>
      </c>
      <c r="D169" s="203">
        <f>IF('Datos de Indicador'!AH172="No dato","x",ROUND(IF('Datos de Indicador'!AH172&gt;D$302,10,IF('Datos de Indicador'!AH172&lt;$D$301,0,10-(D$302-'Datos de Indicador'!AH172)/(D$302-D$301)*10)),1))</f>
        <v>10</v>
      </c>
      <c r="E169" s="204">
        <f>IF('Datos de Indicador'!AI172="No dato","x",ROUND(IF('Datos de Indicador'!AI172&gt;E$302,0,IF('Datos de Indicador'!AI172&lt;$E$301,10,(E$302-'Datos de Indicador'!AI172)/(E$302-E$301)*10)),1))</f>
        <v>0</v>
      </c>
      <c r="F169" s="205">
        <f t="shared" si="20"/>
        <v>6.7</v>
      </c>
      <c r="G169" s="204">
        <f>IF('Datos de Indicador'!AJ172="No dato","x",ROUND(IF('Datos de Indicador'!AJ172&gt;G$302,0,IF('Datos de Indicador'!AJ172&lt;$G$301,10,(G$302-'Datos de Indicador'!AJ172)/(G$302-G$301)*10)),1))</f>
        <v>7.8</v>
      </c>
      <c r="H169" s="206">
        <f t="shared" si="16"/>
        <v>7.8</v>
      </c>
      <c r="I169" s="207">
        <f t="shared" si="17"/>
        <v>7.3</v>
      </c>
      <c r="J169" s="204">
        <f>IF('Datos de Indicador'!AK172="No dato","x",ROUND(IF('Datos de Indicador'!AK172&gt;J$302,0,IF('Datos de Indicador'!AK172&lt;$J$301,10,(J$302-'Datos de Indicador'!AK172)/(J$302-J$301)*10)),1))</f>
        <v>10</v>
      </c>
      <c r="K169" s="204">
        <f>IF('Datos de Indicador'!AL172="No dato","x",ROUND(IF('Datos de Indicador'!AL172&gt;K$302,0,IF('Datos de Indicador'!AL172&lt;$K$301,10,(K$302-'Datos de Indicador'!AL172)/(K$302-K$301)*10)),1))</f>
        <v>9.6999999999999993</v>
      </c>
      <c r="L169" s="204">
        <f>IF('Datos de Indicador'!AM172="No dato","x",ROUND(IF('Datos de Indicador'!AM172&gt;L$302,0,IF('Datos de Indicador'!AM172&lt;$L$301,10,(L$302-'Datos de Indicador'!AM172)/(L$302-L$301)*10)),1))</f>
        <v>5</v>
      </c>
      <c r="M169" s="206">
        <f t="shared" si="18"/>
        <v>8.1999999999999993</v>
      </c>
      <c r="N169" s="203">
        <f>IF('Datos de Indicador'!AN172="No dato","x",ROUND(IF('Datos de Indicador'!AN172&gt;N$302,0,IF('Datos de Indicador'!AN172&lt;$N$301,10,(N$302-'Datos de Indicador'!AN172)/(N$302-N$301)*10)),1))</f>
        <v>9.5</v>
      </c>
      <c r="O169" s="204">
        <f>IF('Datos de Indicador'!AO172="No dato","x",ROUND(IF('Datos de Indicador'!AO172&gt;O$302,0,IF('Datos de Indicador'!AO172&lt;$O$301,10,(O$302-'Datos de Indicador'!AO172)/(O$302-O$301)*10)),1))</f>
        <v>10</v>
      </c>
      <c r="P169" s="204">
        <f>IF('Datos de Indicador'!AP172="No dato","x",ROUND(IF('Datos de Indicador'!AP172&gt;P$302,0,IF('Datos de Indicador'!AP172&lt;$P$301,10,(P$302-'Datos de Indicador'!AP172)/(P$302-P$301)*10)),1))</f>
        <v>10</v>
      </c>
      <c r="Q169" s="210">
        <f>IF('Datos de Indicador'!AQ172="No dato","x",ROUND(IF('Datos de Indicador'!AQ172&gt;Q$302,0,IF('Datos de Indicador'!AQ172&lt;$O$301,10,(Q$302-'Datos de Indicador'!AQ172)/(Q$302-Q$301)*10)),1))</f>
        <v>10</v>
      </c>
      <c r="R169" s="297">
        <f t="shared" si="21"/>
        <v>9.9</v>
      </c>
      <c r="S169" s="208">
        <f>IF('Datos de Indicador'!AR172="No data","x",ROUND(IF('Datos de Indicador'!AR172&gt;S$302,0,IF('Datos de Indicador'!AR172&lt;S$301,10,(S$302-'Datos de Indicador'!AR172)/(S$302-S$301)*10)),1))</f>
        <v>8.6</v>
      </c>
      <c r="T169" s="208">
        <f>IF('Datos de Indicador'!AS172="No data","x",ROUND(IF('Datos de Indicador'!AS172&gt;T$302,0,IF('Datos de Indicador'!AS172&lt;T$301,10,(T$302-'Datos de Indicador'!AS172)/(T$302-T$301)*10)),1))</f>
        <v>0</v>
      </c>
      <c r="U169" s="208">
        <f>IF('Datos de Indicador'!AT172="No data","x",ROUND(IF('Datos de Indicador'!AT172&gt;U$302,0,IF('Datos de Indicador'!AT172&lt;U$301,10,(U$302-'Datos de Indicador'!AT172)/(U$302-U$301)*10)),1))</f>
        <v>3.3</v>
      </c>
      <c r="V169" s="208">
        <f>IF('Datos de Indicador'!AU172="No data","x",ROUND(IF('Datos de Indicador'!AU172&gt;V$302,0,IF('Datos de Indicador'!AU172&lt;V$301,10,(V$302-'Datos de Indicador'!AU172)/(V$302-V$301)*10)),1))</f>
        <v>9.3000000000000007</v>
      </c>
      <c r="W169" s="209">
        <f t="shared" si="22"/>
        <v>5.6</v>
      </c>
      <c r="X169" s="210">
        <f>IF('Datos de Indicador'!AV172="No dato","x",ROUND(IF('Datos de Indicador'!AV172&gt;X$302,0,IF('Datos de Indicador'!AV172&lt;$X$301,10,(X$302-'Datos de Indicador'!AV172)/(X$302-X$301)*10)),1))</f>
        <v>3.5</v>
      </c>
      <c r="Y169" s="206">
        <f t="shared" si="19"/>
        <v>4.5999999999999996</v>
      </c>
      <c r="Z169" s="206">
        <f>'Datos de Indicador'!AW172</f>
        <v>10</v>
      </c>
      <c r="AA169" s="211">
        <f t="shared" si="23"/>
        <v>8.1999999999999993</v>
      </c>
      <c r="AB169" s="15"/>
      <c r="AC169" s="222"/>
      <c r="AE169" s="222"/>
    </row>
    <row r="170" spans="1:31">
      <c r="A170" s="48" t="s">
        <v>265</v>
      </c>
      <c r="B170" s="46" t="s">
        <v>267</v>
      </c>
      <c r="C170" s="160">
        <v>1204</v>
      </c>
      <c r="D170" s="203">
        <f>IF('Datos de Indicador'!AH173="No dato","x",ROUND(IF('Datos de Indicador'!AH173&gt;D$302,10,IF('Datos de Indicador'!AH173&lt;$D$301,0,10-(D$302-'Datos de Indicador'!AH173)/(D$302-D$301)*10)),1))</f>
        <v>10</v>
      </c>
      <c r="E170" s="204">
        <f>IF('Datos de Indicador'!AI173="No dato","x",ROUND(IF('Datos de Indicador'!AI173&gt;E$302,0,IF('Datos de Indicador'!AI173&lt;$E$301,10,(E$302-'Datos de Indicador'!AI173)/(E$302-E$301)*10)),1))</f>
        <v>0</v>
      </c>
      <c r="F170" s="205">
        <f t="shared" si="20"/>
        <v>6.7</v>
      </c>
      <c r="G170" s="204">
        <f>IF('Datos de Indicador'!AJ173="No dato","x",ROUND(IF('Datos de Indicador'!AJ173&gt;G$302,0,IF('Datos de Indicador'!AJ173&lt;$G$301,10,(G$302-'Datos de Indicador'!AJ173)/(G$302-G$301)*10)),1))</f>
        <v>4.2</v>
      </c>
      <c r="H170" s="206">
        <f t="shared" si="16"/>
        <v>4.2</v>
      </c>
      <c r="I170" s="207">
        <f t="shared" si="17"/>
        <v>5.6</v>
      </c>
      <c r="J170" s="204">
        <f>IF('Datos de Indicador'!AK173="No dato","x",ROUND(IF('Datos de Indicador'!AK173&gt;J$302,0,IF('Datos de Indicador'!AK173&lt;$J$301,10,(J$302-'Datos de Indicador'!AK173)/(J$302-J$301)*10)),1))</f>
        <v>1.4</v>
      </c>
      <c r="K170" s="204">
        <f>IF('Datos de Indicador'!AL173="No dato","x",ROUND(IF('Datos de Indicador'!AL173&gt;K$302,0,IF('Datos de Indicador'!AL173&lt;$K$301,10,(K$302-'Datos de Indicador'!AL173)/(K$302-K$301)*10)),1))</f>
        <v>8.5</v>
      </c>
      <c r="L170" s="204">
        <f>IF('Datos de Indicador'!AM173="No dato","x",ROUND(IF('Datos de Indicador'!AM173&gt;L$302,0,IF('Datos de Indicador'!AM173&lt;$L$301,10,(L$302-'Datos de Indicador'!AM173)/(L$302-L$301)*10)),1))</f>
        <v>2.7</v>
      </c>
      <c r="M170" s="206">
        <f t="shared" si="18"/>
        <v>4.2</v>
      </c>
      <c r="N170" s="203">
        <f>IF('Datos de Indicador'!AN173="No dato","x",ROUND(IF('Datos de Indicador'!AN173&gt;N$302,0,IF('Datos de Indicador'!AN173&lt;$N$301,10,(N$302-'Datos de Indicador'!AN173)/(N$302-N$301)*10)),1))</f>
        <v>7.3</v>
      </c>
      <c r="O170" s="204">
        <f>IF('Datos de Indicador'!AO173="No dato","x",ROUND(IF('Datos de Indicador'!AO173&gt;O$302,0,IF('Datos de Indicador'!AO173&lt;$O$301,10,(O$302-'Datos de Indicador'!AO173)/(O$302-O$301)*10)),1))</f>
        <v>7.7</v>
      </c>
      <c r="P170" s="204">
        <f>IF('Datos de Indicador'!AP173="No dato","x",ROUND(IF('Datos de Indicador'!AP173&gt;P$302,0,IF('Datos de Indicador'!AP173&lt;$P$301,10,(P$302-'Datos de Indicador'!AP173)/(P$302-P$301)*10)),1))</f>
        <v>10</v>
      </c>
      <c r="Q170" s="210">
        <f>IF('Datos de Indicador'!AQ173="No dato","x",ROUND(IF('Datos de Indicador'!AQ173&gt;Q$302,0,IF('Datos de Indicador'!AQ173&lt;$O$301,10,(Q$302-'Datos de Indicador'!AQ173)/(Q$302-Q$301)*10)),1))</f>
        <v>10.9</v>
      </c>
      <c r="R170" s="297">
        <f t="shared" si="21"/>
        <v>9</v>
      </c>
      <c r="S170" s="208">
        <f>IF('Datos de Indicador'!AR173="No data","x",ROUND(IF('Datos de Indicador'!AR173&gt;S$302,0,IF('Datos de Indicador'!AR173&lt;S$301,10,(S$302-'Datos de Indicador'!AR173)/(S$302-S$301)*10)),1))</f>
        <v>10</v>
      </c>
      <c r="T170" s="208">
        <f>IF('Datos de Indicador'!AS173="No data","x",ROUND(IF('Datos de Indicador'!AS173&gt;T$302,0,IF('Datos de Indicador'!AS173&lt;T$301,10,(T$302-'Datos de Indicador'!AS173)/(T$302-T$301)*10)),1))</f>
        <v>10</v>
      </c>
      <c r="U170" s="208">
        <f>IF('Datos de Indicador'!AT173="No data","x",ROUND(IF('Datos de Indicador'!AT173&gt;U$302,0,IF('Datos de Indicador'!AT173&lt;U$301,10,(U$302-'Datos de Indicador'!AT173)/(U$302-U$301)*10)),1))</f>
        <v>2.4</v>
      </c>
      <c r="V170" s="208">
        <f>IF('Datos de Indicador'!AU173="No data","x",ROUND(IF('Datos de Indicador'!AU173&gt;V$302,0,IF('Datos de Indicador'!AU173&lt;V$301,10,(V$302-'Datos de Indicador'!AU173)/(V$302-V$301)*10)),1))</f>
        <v>0</v>
      </c>
      <c r="W170" s="209">
        <f t="shared" si="22"/>
        <v>4.0999999999999996</v>
      </c>
      <c r="X170" s="210">
        <f>IF('Datos de Indicador'!AV173="No dato","x",ROUND(IF('Datos de Indicador'!AV173&gt;X$302,0,IF('Datos de Indicador'!AV173&lt;$X$301,10,(X$302-'Datos de Indicador'!AV173)/(X$302-X$301)*10)),1))</f>
        <v>2.7</v>
      </c>
      <c r="Y170" s="206">
        <f t="shared" si="19"/>
        <v>3.4</v>
      </c>
      <c r="Z170" s="206">
        <f>'Datos de Indicador'!AW173</f>
        <v>10</v>
      </c>
      <c r="AA170" s="211">
        <f t="shared" si="23"/>
        <v>6.7</v>
      </c>
      <c r="AB170" s="15"/>
      <c r="AC170" s="222"/>
      <c r="AE170" s="222"/>
    </row>
    <row r="171" spans="1:31">
      <c r="A171" s="48" t="s">
        <v>265</v>
      </c>
      <c r="B171" s="46" t="s">
        <v>268</v>
      </c>
      <c r="C171" s="160">
        <v>1205</v>
      </c>
      <c r="D171" s="203">
        <f>IF('Datos de Indicador'!AH174="No dato","x",ROUND(IF('Datos de Indicador'!AH174&gt;D$302,10,IF('Datos de Indicador'!AH174&lt;$D$301,0,10-(D$302-'Datos de Indicador'!AH174)/(D$302-D$301)*10)),1))</f>
        <v>10</v>
      </c>
      <c r="E171" s="204">
        <f>IF('Datos de Indicador'!AI174="No dato","x",ROUND(IF('Datos de Indicador'!AI174&gt;E$302,0,IF('Datos de Indicador'!AI174&lt;$E$301,10,(E$302-'Datos de Indicador'!AI174)/(E$302-E$301)*10)),1))</f>
        <v>0</v>
      </c>
      <c r="F171" s="205">
        <f t="shared" si="20"/>
        <v>6.7</v>
      </c>
      <c r="G171" s="204">
        <f>IF('Datos de Indicador'!AJ174="No dato","x",ROUND(IF('Datos de Indicador'!AJ174&gt;G$302,0,IF('Datos de Indicador'!AJ174&lt;$G$301,10,(G$302-'Datos de Indicador'!AJ174)/(G$302-G$301)*10)),1))</f>
        <v>7.1</v>
      </c>
      <c r="H171" s="206">
        <f t="shared" si="16"/>
        <v>7.1</v>
      </c>
      <c r="I171" s="207">
        <f t="shared" si="17"/>
        <v>6.9</v>
      </c>
      <c r="J171" s="204">
        <f>IF('Datos de Indicador'!AK174="No dato","x",ROUND(IF('Datos de Indicador'!AK174&gt;J$302,0,IF('Datos de Indicador'!AK174&lt;$J$301,10,(J$302-'Datos de Indicador'!AK174)/(J$302-J$301)*10)),1))</f>
        <v>10</v>
      </c>
      <c r="K171" s="204">
        <f>IF('Datos de Indicador'!AL174="No dato","x",ROUND(IF('Datos de Indicador'!AL174&gt;K$302,0,IF('Datos de Indicador'!AL174&lt;$K$301,10,(K$302-'Datos de Indicador'!AL174)/(K$302-K$301)*10)),1))</f>
        <v>9.6</v>
      </c>
      <c r="L171" s="204">
        <f>IF('Datos de Indicador'!AM174="No dato","x",ROUND(IF('Datos de Indicador'!AM174&gt;L$302,0,IF('Datos de Indicador'!AM174&lt;$L$301,10,(L$302-'Datos de Indicador'!AM174)/(L$302-L$301)*10)),1))</f>
        <v>6.2</v>
      </c>
      <c r="M171" s="206">
        <f t="shared" si="18"/>
        <v>8.6</v>
      </c>
      <c r="N171" s="203" t="str">
        <f>IF('Datos de Indicador'!AN174="No dato","x",ROUND(IF('Datos de Indicador'!AN174&gt;N$302,0,IF('Datos de Indicador'!AN174&lt;$N$301,10,(N$302-'Datos de Indicador'!AN174)/(N$302-N$301)*10)),1))</f>
        <v>x</v>
      </c>
      <c r="O171" s="204">
        <f>IF('Datos de Indicador'!AO174="No dato","x",ROUND(IF('Datos de Indicador'!AO174&gt;O$302,0,IF('Datos de Indicador'!AO174&lt;$O$301,10,(O$302-'Datos de Indicador'!AO174)/(O$302-O$301)*10)),1))</f>
        <v>7</v>
      </c>
      <c r="P171" s="204">
        <f>IF('Datos de Indicador'!AP174="No dato","x",ROUND(IF('Datos de Indicador'!AP174&gt;P$302,0,IF('Datos de Indicador'!AP174&lt;$P$301,10,(P$302-'Datos de Indicador'!AP174)/(P$302-P$301)*10)),1))</f>
        <v>9</v>
      </c>
      <c r="Q171" s="210">
        <f>IF('Datos de Indicador'!AQ174="No dato","x",ROUND(IF('Datos de Indicador'!AQ174&gt;Q$302,0,IF('Datos de Indicador'!AQ174&lt;$O$301,10,(Q$302-'Datos de Indicador'!AQ174)/(Q$302-Q$301)*10)),1))</f>
        <v>7.8</v>
      </c>
      <c r="R171" s="297">
        <f t="shared" si="21"/>
        <v>7.9</v>
      </c>
      <c r="S171" s="208">
        <f>IF('Datos de Indicador'!AR174="No data","x",ROUND(IF('Datos de Indicador'!AR174&gt;S$302,0,IF('Datos de Indicador'!AR174&lt;S$301,10,(S$302-'Datos de Indicador'!AR174)/(S$302-S$301)*10)),1))</f>
        <v>5.4</v>
      </c>
      <c r="T171" s="208">
        <f>IF('Datos de Indicador'!AS174="No data","x",ROUND(IF('Datos de Indicador'!AS174&gt;T$302,0,IF('Datos de Indicador'!AS174&lt;T$301,10,(T$302-'Datos de Indicador'!AS174)/(T$302-T$301)*10)),1))</f>
        <v>0</v>
      </c>
      <c r="U171" s="208">
        <f>IF('Datos de Indicador'!AT174="No data","x",ROUND(IF('Datos de Indicador'!AT174&gt;U$302,0,IF('Datos de Indicador'!AT174&lt;U$301,10,(U$302-'Datos de Indicador'!AT174)/(U$302-U$301)*10)),1))</f>
        <v>5.8</v>
      </c>
      <c r="V171" s="208">
        <f>IF('Datos de Indicador'!AU174="No data","x",ROUND(IF('Datos de Indicador'!AU174&gt;V$302,0,IF('Datos de Indicador'!AU174&lt;V$301,10,(V$302-'Datos de Indicador'!AU174)/(V$302-V$301)*10)),1))</f>
        <v>10</v>
      </c>
      <c r="W171" s="209">
        <f t="shared" si="22"/>
        <v>6.2</v>
      </c>
      <c r="X171" s="210">
        <f>IF('Datos de Indicador'!AV174="No dato","x",ROUND(IF('Datos de Indicador'!AV174&gt;X$302,0,IF('Datos de Indicador'!AV174&lt;$X$301,10,(X$302-'Datos de Indicador'!AV174)/(X$302-X$301)*10)),1))</f>
        <v>4.5999999999999996</v>
      </c>
      <c r="Y171" s="206">
        <f t="shared" si="19"/>
        <v>5.4</v>
      </c>
      <c r="Z171" s="206">
        <f>'Datos de Indicador'!AW174</f>
        <v>10</v>
      </c>
      <c r="AA171" s="211">
        <f t="shared" si="23"/>
        <v>8</v>
      </c>
      <c r="AB171" s="15"/>
      <c r="AC171" s="222"/>
      <c r="AE171" s="222"/>
    </row>
    <row r="172" spans="1:31">
      <c r="A172" s="48" t="s">
        <v>265</v>
      </c>
      <c r="B172" s="46" t="s">
        <v>269</v>
      </c>
      <c r="C172" s="160">
        <v>1206</v>
      </c>
      <c r="D172" s="203">
        <f>IF('Datos de Indicador'!AH175="No dato","x",ROUND(IF('Datos de Indicador'!AH175&gt;D$302,10,IF('Datos de Indicador'!AH175&lt;$D$301,0,10-(D$302-'Datos de Indicador'!AH175)/(D$302-D$301)*10)),1))</f>
        <v>5</v>
      </c>
      <c r="E172" s="204" t="str">
        <f>IF('Datos de Indicador'!AI175="No dato","x",ROUND(IF('Datos de Indicador'!AI175&gt;E$302,0,IF('Datos de Indicador'!AI175&lt;$E$301,10,(E$302-'Datos de Indicador'!AI175)/(E$302-E$301)*10)),1))</f>
        <v>x</v>
      </c>
      <c r="F172" s="205">
        <f t="shared" si="20"/>
        <v>5</v>
      </c>
      <c r="G172" s="204">
        <f>IF('Datos de Indicador'!AJ175="No dato","x",ROUND(IF('Datos de Indicador'!AJ175&gt;G$302,0,IF('Datos de Indicador'!AJ175&lt;$G$301,10,(G$302-'Datos de Indicador'!AJ175)/(G$302-G$301)*10)),1))</f>
        <v>8.5</v>
      </c>
      <c r="H172" s="206">
        <f t="shared" si="16"/>
        <v>8.5</v>
      </c>
      <c r="I172" s="207">
        <f t="shared" si="17"/>
        <v>7.1</v>
      </c>
      <c r="J172" s="204">
        <f>IF('Datos de Indicador'!AK175="No dato","x",ROUND(IF('Datos de Indicador'!AK175&gt;J$302,0,IF('Datos de Indicador'!AK175&lt;$J$301,10,(J$302-'Datos de Indicador'!AK175)/(J$302-J$301)*10)),1))</f>
        <v>10</v>
      </c>
      <c r="K172" s="204">
        <f>IF('Datos de Indicador'!AL175="No dato","x",ROUND(IF('Datos de Indicador'!AL175&gt;K$302,0,IF('Datos de Indicador'!AL175&lt;$K$301,10,(K$302-'Datos de Indicador'!AL175)/(K$302-K$301)*10)),1))</f>
        <v>9.8000000000000007</v>
      </c>
      <c r="L172" s="204">
        <f>IF('Datos de Indicador'!AM175="No dato","x",ROUND(IF('Datos de Indicador'!AM175&gt;L$302,0,IF('Datos de Indicador'!AM175&lt;$L$301,10,(L$302-'Datos de Indicador'!AM175)/(L$302-L$301)*10)),1))</f>
        <v>6.1</v>
      </c>
      <c r="M172" s="206">
        <f t="shared" si="18"/>
        <v>8.6</v>
      </c>
      <c r="N172" s="203" t="str">
        <f>IF('Datos de Indicador'!AN175="No dato","x",ROUND(IF('Datos de Indicador'!AN175&gt;N$302,0,IF('Datos de Indicador'!AN175&lt;$N$301,10,(N$302-'Datos de Indicador'!AN175)/(N$302-N$301)*10)),1))</f>
        <v>x</v>
      </c>
      <c r="O172" s="204">
        <f>IF('Datos de Indicador'!AO175="No dato","x",ROUND(IF('Datos de Indicador'!AO175&gt;O$302,0,IF('Datos de Indicador'!AO175&lt;$O$301,10,(O$302-'Datos de Indicador'!AO175)/(O$302-O$301)*10)),1))</f>
        <v>7.6</v>
      </c>
      <c r="P172" s="204">
        <f>IF('Datos de Indicador'!AP175="No dato","x",ROUND(IF('Datos de Indicador'!AP175&gt;P$302,0,IF('Datos de Indicador'!AP175&lt;$P$301,10,(P$302-'Datos de Indicador'!AP175)/(P$302-P$301)*10)),1))</f>
        <v>10</v>
      </c>
      <c r="Q172" s="210">
        <f>IF('Datos de Indicador'!AQ175="No dato","x",ROUND(IF('Datos de Indicador'!AQ175&gt;Q$302,0,IF('Datos de Indicador'!AQ175&lt;$O$301,10,(Q$302-'Datos de Indicador'!AQ175)/(Q$302-Q$301)*10)),1))</f>
        <v>12</v>
      </c>
      <c r="R172" s="297">
        <f t="shared" si="21"/>
        <v>9.9</v>
      </c>
      <c r="S172" s="208">
        <f>IF('Datos de Indicador'!AR175="No data","x",ROUND(IF('Datos de Indicador'!AR175&gt;S$302,0,IF('Datos de Indicador'!AR175&lt;S$301,10,(S$302-'Datos de Indicador'!AR175)/(S$302-S$301)*10)),1))</f>
        <v>3</v>
      </c>
      <c r="T172" s="208">
        <f>IF('Datos de Indicador'!AS175="No data","x",ROUND(IF('Datos de Indicador'!AS175&gt;T$302,0,IF('Datos de Indicador'!AS175&lt;T$301,10,(T$302-'Datos de Indicador'!AS175)/(T$302-T$301)*10)),1))</f>
        <v>3</v>
      </c>
      <c r="U172" s="208">
        <f>IF('Datos de Indicador'!AT175="No data","x",ROUND(IF('Datos de Indicador'!AT175&gt;U$302,0,IF('Datos de Indicador'!AT175&lt;U$301,10,(U$302-'Datos de Indicador'!AT175)/(U$302-U$301)*10)),1))</f>
        <v>2.1</v>
      </c>
      <c r="V172" s="208">
        <f>IF('Datos de Indicador'!AU175="No data","x",ROUND(IF('Datos de Indicador'!AU175&gt;V$302,0,IF('Datos de Indicador'!AU175&lt;V$301,10,(V$302-'Datos de Indicador'!AU175)/(V$302-V$301)*10)),1))</f>
        <v>10</v>
      </c>
      <c r="W172" s="209">
        <f t="shared" si="22"/>
        <v>5</v>
      </c>
      <c r="X172" s="210">
        <f>IF('Datos de Indicador'!AV175="No dato","x",ROUND(IF('Datos de Indicador'!AV175&gt;X$302,0,IF('Datos de Indicador'!AV175&lt;$X$301,10,(X$302-'Datos de Indicador'!AV175)/(X$302-X$301)*10)),1))</f>
        <v>3.4</v>
      </c>
      <c r="Y172" s="206">
        <f t="shared" si="19"/>
        <v>4.2</v>
      </c>
      <c r="Z172" s="206">
        <f>'Datos de Indicador'!AW175</f>
        <v>10</v>
      </c>
      <c r="AA172" s="211">
        <f t="shared" si="23"/>
        <v>8.1999999999999993</v>
      </c>
      <c r="AB172" s="15"/>
      <c r="AC172" s="222"/>
      <c r="AE172" s="222"/>
    </row>
    <row r="173" spans="1:31">
      <c r="A173" s="48" t="s">
        <v>265</v>
      </c>
      <c r="B173" s="46" t="s">
        <v>270</v>
      </c>
      <c r="C173" s="160">
        <v>1207</v>
      </c>
      <c r="D173" s="203">
        <f>IF('Datos de Indicador'!AH176="No dato","x",ROUND(IF('Datos de Indicador'!AH176&gt;D$302,10,IF('Datos de Indicador'!AH176&lt;$D$301,0,10-(D$302-'Datos de Indicador'!AH176)/(D$302-D$301)*10)),1))</f>
        <v>5</v>
      </c>
      <c r="E173" s="204" t="str">
        <f>IF('Datos de Indicador'!AI176="No dato","x",ROUND(IF('Datos de Indicador'!AI176&gt;E$302,0,IF('Datos de Indicador'!AI176&lt;$E$301,10,(E$302-'Datos de Indicador'!AI176)/(E$302-E$301)*10)),1))</f>
        <v>x</v>
      </c>
      <c r="F173" s="205">
        <f t="shared" si="20"/>
        <v>5</v>
      </c>
      <c r="G173" s="204">
        <f>IF('Datos de Indicador'!AJ176="No dato","x",ROUND(IF('Datos de Indicador'!AJ176&gt;G$302,0,IF('Datos de Indicador'!AJ176&lt;$G$301,10,(G$302-'Datos de Indicador'!AJ176)/(G$302-G$301)*10)),1))</f>
        <v>8.8000000000000007</v>
      </c>
      <c r="H173" s="206">
        <f t="shared" si="16"/>
        <v>8.8000000000000007</v>
      </c>
      <c r="I173" s="207">
        <f t="shared" si="17"/>
        <v>7.4</v>
      </c>
      <c r="J173" s="204">
        <f>IF('Datos de Indicador'!AK176="No dato","x",ROUND(IF('Datos de Indicador'!AK176&gt;J$302,0,IF('Datos de Indicador'!AK176&lt;$J$301,10,(J$302-'Datos de Indicador'!AK176)/(J$302-J$301)*10)),1))</f>
        <v>10</v>
      </c>
      <c r="K173" s="204">
        <f>IF('Datos de Indicador'!AL176="No dato","x",ROUND(IF('Datos de Indicador'!AL176&gt;K$302,0,IF('Datos de Indicador'!AL176&lt;$K$301,10,(K$302-'Datos de Indicador'!AL176)/(K$302-K$301)*10)),1))</f>
        <v>9.1</v>
      </c>
      <c r="L173" s="204">
        <f>IF('Datos de Indicador'!AM176="No dato","x",ROUND(IF('Datos de Indicador'!AM176&gt;L$302,0,IF('Datos de Indicador'!AM176&lt;$L$301,10,(L$302-'Datos de Indicador'!AM176)/(L$302-L$301)*10)),1))</f>
        <v>5.9</v>
      </c>
      <c r="M173" s="206">
        <f t="shared" si="18"/>
        <v>8.3000000000000007</v>
      </c>
      <c r="N173" s="203">
        <f>IF('Datos de Indicador'!AN176="No dato","x",ROUND(IF('Datos de Indicador'!AN176&gt;N$302,0,IF('Datos de Indicador'!AN176&lt;$N$301,10,(N$302-'Datos de Indicador'!AN176)/(N$302-N$301)*10)),1))</f>
        <v>3.9</v>
      </c>
      <c r="O173" s="204">
        <f>IF('Datos de Indicador'!AO176="No dato","x",ROUND(IF('Datos de Indicador'!AO176&gt;O$302,0,IF('Datos de Indicador'!AO176&lt;$O$301,10,(O$302-'Datos de Indicador'!AO176)/(O$302-O$301)*10)),1))</f>
        <v>10</v>
      </c>
      <c r="P173" s="204">
        <f>IF('Datos de Indicador'!AP176="No dato","x",ROUND(IF('Datos de Indicador'!AP176&gt;P$302,0,IF('Datos de Indicador'!AP176&lt;$P$301,10,(P$302-'Datos de Indicador'!AP176)/(P$302-P$301)*10)),1))</f>
        <v>6.4</v>
      </c>
      <c r="Q173" s="210">
        <f>IF('Datos de Indicador'!AQ176="No dato","x",ROUND(IF('Datos de Indicador'!AQ176&gt;Q$302,0,IF('Datos de Indicador'!AQ176&lt;$O$301,10,(Q$302-'Datos de Indicador'!AQ176)/(Q$302-Q$301)*10)),1))</f>
        <v>11.3</v>
      </c>
      <c r="R173" s="297">
        <f t="shared" si="21"/>
        <v>7.9</v>
      </c>
      <c r="S173" s="208">
        <f>IF('Datos de Indicador'!AR176="No data","x",ROUND(IF('Datos de Indicador'!AR176&gt;S$302,0,IF('Datos de Indicador'!AR176&lt;S$301,10,(S$302-'Datos de Indicador'!AR176)/(S$302-S$301)*10)),1))</f>
        <v>8.6999999999999993</v>
      </c>
      <c r="T173" s="208">
        <f>IF('Datos de Indicador'!AS176="No data","x",ROUND(IF('Datos de Indicador'!AS176&gt;T$302,0,IF('Datos de Indicador'!AS176&lt;T$301,10,(T$302-'Datos de Indicador'!AS176)/(T$302-T$301)*10)),1))</f>
        <v>0.3</v>
      </c>
      <c r="U173" s="208">
        <f>IF('Datos de Indicador'!AT176="No data","x",ROUND(IF('Datos de Indicador'!AT176&gt;U$302,0,IF('Datos de Indicador'!AT176&lt;U$301,10,(U$302-'Datos de Indicador'!AT176)/(U$302-U$301)*10)),1))</f>
        <v>7.3</v>
      </c>
      <c r="V173" s="208">
        <f>IF('Datos de Indicador'!AU176="No data","x",ROUND(IF('Datos de Indicador'!AU176&gt;V$302,0,IF('Datos de Indicador'!AU176&lt;V$301,10,(V$302-'Datos de Indicador'!AU176)/(V$302-V$301)*10)),1))</f>
        <v>9.9</v>
      </c>
      <c r="W173" s="209">
        <f t="shared" si="22"/>
        <v>7.2</v>
      </c>
      <c r="X173" s="210">
        <f>IF('Datos de Indicador'!AV176="No dato","x",ROUND(IF('Datos de Indicador'!AV176&gt;X$302,0,IF('Datos de Indicador'!AV176&lt;$X$301,10,(X$302-'Datos de Indicador'!AV176)/(X$302-X$301)*10)),1))</f>
        <v>5.7</v>
      </c>
      <c r="Y173" s="206">
        <f t="shared" si="19"/>
        <v>6.5</v>
      </c>
      <c r="Z173" s="206">
        <f>'Datos de Indicador'!AW176</f>
        <v>10</v>
      </c>
      <c r="AA173" s="211">
        <f t="shared" si="23"/>
        <v>8.1999999999999993</v>
      </c>
      <c r="AB173" s="15"/>
      <c r="AC173" s="222"/>
      <c r="AE173" s="222"/>
    </row>
    <row r="174" spans="1:31">
      <c r="A174" s="48" t="s">
        <v>265</v>
      </c>
      <c r="B174" s="46" t="s">
        <v>271</v>
      </c>
      <c r="C174" s="160">
        <v>1208</v>
      </c>
      <c r="D174" s="203">
        <f>IF('Datos de Indicador'!AH177="No dato","x",ROUND(IF('Datos de Indicador'!AH177&gt;D$302,10,IF('Datos de Indicador'!AH177&lt;$D$301,0,10-(D$302-'Datos de Indicador'!AH177)/(D$302-D$301)*10)),1))</f>
        <v>5</v>
      </c>
      <c r="E174" s="204">
        <f>IF('Datos de Indicador'!AI177="No dato","x",ROUND(IF('Datos de Indicador'!AI177&gt;E$302,0,IF('Datos de Indicador'!AI177&lt;$E$301,10,(E$302-'Datos de Indicador'!AI177)/(E$302-E$301)*10)),1))</f>
        <v>0</v>
      </c>
      <c r="F174" s="205">
        <f t="shared" si="20"/>
        <v>3.3</v>
      </c>
      <c r="G174" s="204">
        <f>IF('Datos de Indicador'!AJ177="No dato","x",ROUND(IF('Datos de Indicador'!AJ177&gt;G$302,0,IF('Datos de Indicador'!AJ177&lt;$G$301,10,(G$302-'Datos de Indicador'!AJ177)/(G$302-G$301)*10)),1))</f>
        <v>3</v>
      </c>
      <c r="H174" s="206">
        <f t="shared" si="16"/>
        <v>3</v>
      </c>
      <c r="I174" s="207">
        <f t="shared" si="17"/>
        <v>3.2</v>
      </c>
      <c r="J174" s="204">
        <f>IF('Datos de Indicador'!AK177="No dato","x",ROUND(IF('Datos de Indicador'!AK177&gt;J$302,0,IF('Datos de Indicador'!AK177&lt;$J$301,10,(J$302-'Datos de Indicador'!AK177)/(J$302-J$301)*10)),1))</f>
        <v>8.9</v>
      </c>
      <c r="K174" s="204">
        <f>IF('Datos de Indicador'!AL177="No dato","x",ROUND(IF('Datos de Indicador'!AL177&gt;K$302,0,IF('Datos de Indicador'!AL177&lt;$K$301,10,(K$302-'Datos de Indicador'!AL177)/(K$302-K$301)*10)),1))</f>
        <v>7.5</v>
      </c>
      <c r="L174" s="204">
        <f>IF('Datos de Indicador'!AM177="No dato","x",ROUND(IF('Datos de Indicador'!AM177&gt;L$302,0,IF('Datos de Indicador'!AM177&lt;$L$301,10,(L$302-'Datos de Indicador'!AM177)/(L$302-L$301)*10)),1))</f>
        <v>2.9</v>
      </c>
      <c r="M174" s="206">
        <f t="shared" si="18"/>
        <v>6.4</v>
      </c>
      <c r="N174" s="203">
        <f>IF('Datos de Indicador'!AN177="No dato","x",ROUND(IF('Datos de Indicador'!AN177&gt;N$302,0,IF('Datos de Indicador'!AN177&lt;$N$301,10,(N$302-'Datos de Indicador'!AN177)/(N$302-N$301)*10)),1))</f>
        <v>3.5</v>
      </c>
      <c r="O174" s="204">
        <f>IF('Datos de Indicador'!AO177="No dato","x",ROUND(IF('Datos de Indicador'!AO177&gt;O$302,0,IF('Datos de Indicador'!AO177&lt;$O$301,10,(O$302-'Datos de Indicador'!AO177)/(O$302-O$301)*10)),1))</f>
        <v>3.1</v>
      </c>
      <c r="P174" s="204">
        <f>IF('Datos de Indicador'!AP177="No dato","x",ROUND(IF('Datos de Indicador'!AP177&gt;P$302,0,IF('Datos de Indicador'!AP177&lt;$P$301,10,(P$302-'Datos de Indicador'!AP177)/(P$302-P$301)*10)),1))</f>
        <v>6.2</v>
      </c>
      <c r="Q174" s="210">
        <f>IF('Datos de Indicador'!AQ177="No dato","x",ROUND(IF('Datos de Indicador'!AQ177&gt;Q$302,0,IF('Datos de Indicador'!AQ177&lt;$O$301,10,(Q$302-'Datos de Indicador'!AQ177)/(Q$302-Q$301)*10)),1))</f>
        <v>4.3</v>
      </c>
      <c r="R174" s="297">
        <f t="shared" si="21"/>
        <v>4.3</v>
      </c>
      <c r="S174" s="208">
        <f>IF('Datos de Indicador'!AR177="No data","x",ROUND(IF('Datos de Indicador'!AR177&gt;S$302,0,IF('Datos de Indicador'!AR177&lt;S$301,10,(S$302-'Datos de Indicador'!AR177)/(S$302-S$301)*10)),1))</f>
        <v>4.7</v>
      </c>
      <c r="T174" s="208">
        <f>IF('Datos de Indicador'!AS177="No data","x",ROUND(IF('Datos de Indicador'!AS177&gt;T$302,0,IF('Datos de Indicador'!AS177&lt;T$301,10,(T$302-'Datos de Indicador'!AS177)/(T$302-T$301)*10)),1))</f>
        <v>0.5</v>
      </c>
      <c r="U174" s="208">
        <f>IF('Datos de Indicador'!AT177="No data","x",ROUND(IF('Datos de Indicador'!AT177&gt;U$302,0,IF('Datos de Indicador'!AT177&lt;U$301,10,(U$302-'Datos de Indicador'!AT177)/(U$302-U$301)*10)),1))</f>
        <v>3.1</v>
      </c>
      <c r="V174" s="208">
        <f>IF('Datos de Indicador'!AU177="No data","x",ROUND(IF('Datos de Indicador'!AU177&gt;V$302,0,IF('Datos de Indicador'!AU177&lt;V$301,10,(V$302-'Datos de Indicador'!AU177)/(V$302-V$301)*10)),1))</f>
        <v>4.8</v>
      </c>
      <c r="W174" s="209">
        <f t="shared" si="22"/>
        <v>3.5</v>
      </c>
      <c r="X174" s="210">
        <f>IF('Datos de Indicador'!AV177="No dato","x",ROUND(IF('Datos de Indicador'!AV177&gt;X$302,0,IF('Datos de Indicador'!AV177&lt;$X$301,10,(X$302-'Datos de Indicador'!AV177)/(X$302-X$301)*10)),1))</f>
        <v>3.1</v>
      </c>
      <c r="Y174" s="206">
        <f t="shared" si="19"/>
        <v>3.3</v>
      </c>
      <c r="Z174" s="206">
        <f>'Datos de Indicador'!AW177</f>
        <v>10</v>
      </c>
      <c r="AA174" s="211">
        <f t="shared" si="23"/>
        <v>6</v>
      </c>
      <c r="AB174" s="15"/>
      <c r="AC174" s="222"/>
      <c r="AE174" s="222"/>
    </row>
    <row r="175" spans="1:31">
      <c r="A175" s="48" t="s">
        <v>265</v>
      </c>
      <c r="B175" s="46" t="s">
        <v>272</v>
      </c>
      <c r="C175" s="160">
        <v>1209</v>
      </c>
      <c r="D175" s="203">
        <f>IF('Datos de Indicador'!AH178="No dato","x",ROUND(IF('Datos de Indicador'!AH178&gt;D$302,10,IF('Datos de Indicador'!AH178&lt;$D$301,0,10-(D$302-'Datos de Indicador'!AH178)/(D$302-D$301)*10)),1))</f>
        <v>10</v>
      </c>
      <c r="E175" s="204">
        <f>IF('Datos de Indicador'!AI178="No dato","x",ROUND(IF('Datos de Indicador'!AI178&gt;E$302,0,IF('Datos de Indicador'!AI178&lt;$E$301,10,(E$302-'Datos de Indicador'!AI178)/(E$302-E$301)*10)),1))</f>
        <v>6.3</v>
      </c>
      <c r="F175" s="205">
        <f t="shared" si="20"/>
        <v>8.8000000000000007</v>
      </c>
      <c r="G175" s="204">
        <f>IF('Datos de Indicador'!AJ178="No dato","x",ROUND(IF('Datos de Indicador'!AJ178&gt;G$302,0,IF('Datos de Indicador'!AJ178&lt;$G$301,10,(G$302-'Datos de Indicador'!AJ178)/(G$302-G$301)*10)),1))</f>
        <v>9.1999999999999993</v>
      </c>
      <c r="H175" s="206">
        <f t="shared" si="16"/>
        <v>9.1999999999999993</v>
      </c>
      <c r="I175" s="207">
        <f t="shared" si="17"/>
        <v>9</v>
      </c>
      <c r="J175" s="204">
        <f>IF('Datos de Indicador'!AK178="No dato","x",ROUND(IF('Datos de Indicador'!AK178&gt;J$302,0,IF('Datos de Indicador'!AK178&lt;$J$301,10,(J$302-'Datos de Indicador'!AK178)/(J$302-J$301)*10)),1))</f>
        <v>10</v>
      </c>
      <c r="K175" s="204">
        <f>IF('Datos de Indicador'!AL178="No dato","x",ROUND(IF('Datos de Indicador'!AL178&gt;K$302,0,IF('Datos de Indicador'!AL178&lt;$K$301,10,(K$302-'Datos de Indicador'!AL178)/(K$302-K$301)*10)),1))</f>
        <v>0</v>
      </c>
      <c r="L175" s="204">
        <f>IF('Datos de Indicador'!AM178="No dato","x",ROUND(IF('Datos de Indicador'!AM178&gt;L$302,0,IF('Datos de Indicador'!AM178&lt;$L$301,10,(L$302-'Datos de Indicador'!AM178)/(L$302-L$301)*10)),1))</f>
        <v>3.5</v>
      </c>
      <c r="M175" s="206">
        <f t="shared" si="18"/>
        <v>4.5</v>
      </c>
      <c r="N175" s="203">
        <f>IF('Datos de Indicador'!AN178="No dato","x",ROUND(IF('Datos de Indicador'!AN178&gt;N$302,0,IF('Datos de Indicador'!AN178&lt;$N$301,10,(N$302-'Datos de Indicador'!AN178)/(N$302-N$301)*10)),1))</f>
        <v>6.8</v>
      </c>
      <c r="O175" s="204">
        <f>IF('Datos de Indicador'!AO178="No dato","x",ROUND(IF('Datos de Indicador'!AO178&gt;O$302,0,IF('Datos de Indicador'!AO178&lt;$O$301,10,(O$302-'Datos de Indicador'!AO178)/(O$302-O$301)*10)),1))</f>
        <v>10</v>
      </c>
      <c r="P175" s="204">
        <f>IF('Datos de Indicador'!AP178="No dato","x",ROUND(IF('Datos de Indicador'!AP178&gt;P$302,0,IF('Datos de Indicador'!AP178&lt;$P$301,10,(P$302-'Datos de Indicador'!AP178)/(P$302-P$301)*10)),1))</f>
        <v>10</v>
      </c>
      <c r="Q175" s="210">
        <f>IF('Datos de Indicador'!AQ178="No dato","x",ROUND(IF('Datos de Indicador'!AQ178&gt;Q$302,0,IF('Datos de Indicador'!AQ178&lt;$O$301,10,(Q$302-'Datos de Indicador'!AQ178)/(Q$302-Q$301)*10)),1))</f>
        <v>10</v>
      </c>
      <c r="R175" s="297">
        <f t="shared" si="21"/>
        <v>9.1999999999999993</v>
      </c>
      <c r="S175" s="208">
        <f>IF('Datos de Indicador'!AR178="No data","x",ROUND(IF('Datos de Indicador'!AR178&gt;S$302,0,IF('Datos de Indicador'!AR178&lt;S$301,10,(S$302-'Datos de Indicador'!AR178)/(S$302-S$301)*10)),1))</f>
        <v>10</v>
      </c>
      <c r="T175" s="208">
        <f>IF('Datos de Indicador'!AS178="No data","x",ROUND(IF('Datos de Indicador'!AS178&gt;T$302,0,IF('Datos de Indicador'!AS178&lt;T$301,10,(T$302-'Datos de Indicador'!AS178)/(T$302-T$301)*10)),1))</f>
        <v>0</v>
      </c>
      <c r="U175" s="208">
        <f>IF('Datos de Indicador'!AT178="No data","x",ROUND(IF('Datos de Indicador'!AT178&gt;U$302,0,IF('Datos de Indicador'!AT178&lt;U$301,10,(U$302-'Datos de Indicador'!AT178)/(U$302-U$301)*10)),1))</f>
        <v>5.9</v>
      </c>
      <c r="V175" s="208">
        <f>IF('Datos de Indicador'!AU178="No data","x",ROUND(IF('Datos de Indicador'!AU178&gt;V$302,0,IF('Datos de Indicador'!AU178&lt;V$301,10,(V$302-'Datos de Indicador'!AU178)/(V$302-V$301)*10)),1))</f>
        <v>10</v>
      </c>
      <c r="W175" s="209">
        <f t="shared" si="22"/>
        <v>7</v>
      </c>
      <c r="X175" s="210">
        <f>IF('Datos de Indicador'!AV178="No dato","x",ROUND(IF('Datos de Indicador'!AV178&gt;X$302,0,IF('Datos de Indicador'!AV178&lt;$X$301,10,(X$302-'Datos de Indicador'!AV178)/(X$302-X$301)*10)),1))</f>
        <v>5.6</v>
      </c>
      <c r="Y175" s="206">
        <f t="shared" si="19"/>
        <v>6.3</v>
      </c>
      <c r="Z175" s="206">
        <f>'Datos de Indicador'!AW178</f>
        <v>10</v>
      </c>
      <c r="AA175" s="211">
        <f t="shared" si="23"/>
        <v>7.5</v>
      </c>
      <c r="AB175" s="15"/>
      <c r="AC175" s="222"/>
      <c r="AE175" s="222"/>
    </row>
    <row r="176" spans="1:31">
      <c r="A176" s="48" t="s">
        <v>265</v>
      </c>
      <c r="B176" s="46" t="s">
        <v>273</v>
      </c>
      <c r="C176" s="160">
        <v>1210</v>
      </c>
      <c r="D176" s="203">
        <f>IF('Datos de Indicador'!AH179="No dato","x",ROUND(IF('Datos de Indicador'!AH179&gt;D$302,10,IF('Datos de Indicador'!AH179&lt;$D$301,0,10-(D$302-'Datos de Indicador'!AH179)/(D$302-D$301)*10)),1))</f>
        <v>10</v>
      </c>
      <c r="E176" s="204">
        <f>IF('Datos de Indicador'!AI179="No dato","x",ROUND(IF('Datos de Indicador'!AI179&gt;E$302,0,IF('Datos de Indicador'!AI179&lt;$E$301,10,(E$302-'Datos de Indicador'!AI179)/(E$302-E$301)*10)),1))</f>
        <v>0</v>
      </c>
      <c r="F176" s="205">
        <f t="shared" si="20"/>
        <v>6.7</v>
      </c>
      <c r="G176" s="204">
        <f>IF('Datos de Indicador'!AJ179="No dato","x",ROUND(IF('Datos de Indicador'!AJ179&gt;G$302,0,IF('Datos de Indicador'!AJ179&lt;$G$301,10,(G$302-'Datos de Indicador'!AJ179)/(G$302-G$301)*10)),1))</f>
        <v>8.6</v>
      </c>
      <c r="H176" s="206">
        <f t="shared" si="16"/>
        <v>8.6</v>
      </c>
      <c r="I176" s="207">
        <f t="shared" si="17"/>
        <v>7.8</v>
      </c>
      <c r="J176" s="204">
        <f>IF('Datos de Indicador'!AK179="No dato","x",ROUND(IF('Datos de Indicador'!AK179&gt;J$302,0,IF('Datos de Indicador'!AK179&lt;$J$301,10,(J$302-'Datos de Indicador'!AK179)/(J$302-J$301)*10)),1))</f>
        <v>10</v>
      </c>
      <c r="K176" s="204">
        <f>IF('Datos de Indicador'!AL179="No dato","x",ROUND(IF('Datos de Indicador'!AL179&gt;K$302,0,IF('Datos de Indicador'!AL179&lt;$K$301,10,(K$302-'Datos de Indicador'!AL179)/(K$302-K$301)*10)),1))</f>
        <v>9.6</v>
      </c>
      <c r="L176" s="204">
        <f>IF('Datos de Indicador'!AM179="No dato","x",ROUND(IF('Datos de Indicador'!AM179&gt;L$302,0,IF('Datos de Indicador'!AM179&lt;$L$301,10,(L$302-'Datos de Indicador'!AM179)/(L$302-L$301)*10)),1))</f>
        <v>7.8</v>
      </c>
      <c r="M176" s="206">
        <f t="shared" si="18"/>
        <v>9.1</v>
      </c>
      <c r="N176" s="203">
        <f>IF('Datos de Indicador'!AN179="No dato","x",ROUND(IF('Datos de Indicador'!AN179&gt;N$302,0,IF('Datos de Indicador'!AN179&lt;$N$301,10,(N$302-'Datos de Indicador'!AN179)/(N$302-N$301)*10)),1))</f>
        <v>7.3</v>
      </c>
      <c r="O176" s="204">
        <f>IF('Datos de Indicador'!AO179="No dato","x",ROUND(IF('Datos de Indicador'!AO179&gt;O$302,0,IF('Datos de Indicador'!AO179&lt;$O$301,10,(O$302-'Datos de Indicador'!AO179)/(O$302-O$301)*10)),1))</f>
        <v>6.9</v>
      </c>
      <c r="P176" s="204">
        <f>IF('Datos de Indicador'!AP179="No dato","x",ROUND(IF('Datos de Indicador'!AP179&gt;P$302,0,IF('Datos de Indicador'!AP179&lt;$P$301,10,(P$302-'Datos de Indicador'!AP179)/(P$302-P$301)*10)),1))</f>
        <v>5.9</v>
      </c>
      <c r="Q176" s="210">
        <f>IF('Datos de Indicador'!AQ179="No dato","x",ROUND(IF('Datos de Indicador'!AQ179&gt;Q$302,0,IF('Datos de Indicador'!AQ179&lt;$O$301,10,(Q$302-'Datos de Indicador'!AQ179)/(Q$302-Q$301)*10)),1))</f>
        <v>6.6</v>
      </c>
      <c r="R176" s="297">
        <f t="shared" si="21"/>
        <v>6.7</v>
      </c>
      <c r="S176" s="208">
        <f>IF('Datos de Indicador'!AR179="No data","x",ROUND(IF('Datos de Indicador'!AR179&gt;S$302,0,IF('Datos de Indicador'!AR179&lt;S$301,10,(S$302-'Datos de Indicador'!AR179)/(S$302-S$301)*10)),1))</f>
        <v>8.6999999999999993</v>
      </c>
      <c r="T176" s="208">
        <f>IF('Datos de Indicador'!AS179="No data","x",ROUND(IF('Datos de Indicador'!AS179&gt;T$302,0,IF('Datos de Indicador'!AS179&lt;T$301,10,(T$302-'Datos de Indicador'!AS179)/(T$302-T$301)*10)),1))</f>
        <v>0</v>
      </c>
      <c r="U176" s="208">
        <f>IF('Datos de Indicador'!AT179="No data","x",ROUND(IF('Datos de Indicador'!AT179&gt;U$302,0,IF('Datos de Indicador'!AT179&lt;U$301,10,(U$302-'Datos de Indicador'!AT179)/(U$302-U$301)*10)),1))</f>
        <v>0.6</v>
      </c>
      <c r="V176" s="208">
        <f>IF('Datos de Indicador'!AU179="No data","x",ROUND(IF('Datos de Indicador'!AU179&gt;V$302,0,IF('Datos de Indicador'!AU179&lt;V$301,10,(V$302-'Datos de Indicador'!AU179)/(V$302-V$301)*10)),1))</f>
        <v>8.3000000000000007</v>
      </c>
      <c r="W176" s="209">
        <f t="shared" si="22"/>
        <v>4.4000000000000004</v>
      </c>
      <c r="X176" s="210">
        <f>IF('Datos de Indicador'!AV179="No dato","x",ROUND(IF('Datos de Indicador'!AV179&gt;X$302,0,IF('Datos de Indicador'!AV179&lt;$X$301,10,(X$302-'Datos de Indicador'!AV179)/(X$302-X$301)*10)),1))</f>
        <v>5.4</v>
      </c>
      <c r="Y176" s="206">
        <f t="shared" si="19"/>
        <v>4.9000000000000004</v>
      </c>
      <c r="Z176" s="206">
        <f>'Datos de Indicador'!AW179</f>
        <v>10</v>
      </c>
      <c r="AA176" s="211">
        <f t="shared" si="23"/>
        <v>7.7</v>
      </c>
      <c r="AB176" s="15"/>
      <c r="AC176" s="222"/>
      <c r="AE176" s="222"/>
    </row>
    <row r="177" spans="1:31">
      <c r="A177" s="48" t="s">
        <v>265</v>
      </c>
      <c r="B177" s="46" t="s">
        <v>274</v>
      </c>
      <c r="C177" s="160">
        <v>1211</v>
      </c>
      <c r="D177" s="203">
        <f>IF('Datos de Indicador'!AH180="No dato","x",ROUND(IF('Datos de Indicador'!AH180&gt;D$302,10,IF('Datos de Indicador'!AH180&lt;$D$301,0,10-(D$302-'Datos de Indicador'!AH180)/(D$302-D$301)*10)),1))</f>
        <v>10</v>
      </c>
      <c r="E177" s="204">
        <f>IF('Datos de Indicador'!AI180="No dato","x",ROUND(IF('Datos de Indicador'!AI180&gt;E$302,0,IF('Datos de Indicador'!AI180&lt;$E$301,10,(E$302-'Datos de Indicador'!AI180)/(E$302-E$301)*10)),1))</f>
        <v>0</v>
      </c>
      <c r="F177" s="205">
        <f t="shared" si="20"/>
        <v>6.7</v>
      </c>
      <c r="G177" s="204">
        <f>IF('Datos de Indicador'!AJ180="No dato","x",ROUND(IF('Datos de Indicador'!AJ180&gt;G$302,0,IF('Datos de Indicador'!AJ180&lt;$G$301,10,(G$302-'Datos de Indicador'!AJ180)/(G$302-G$301)*10)),1))</f>
        <v>7.3</v>
      </c>
      <c r="H177" s="206">
        <f t="shared" si="16"/>
        <v>7.3</v>
      </c>
      <c r="I177" s="207">
        <f t="shared" si="17"/>
        <v>7</v>
      </c>
      <c r="J177" s="204">
        <f>IF('Datos de Indicador'!AK180="No dato","x",ROUND(IF('Datos de Indicador'!AK180&gt;J$302,0,IF('Datos de Indicador'!AK180&lt;$J$301,10,(J$302-'Datos de Indicador'!AK180)/(J$302-J$301)*10)),1))</f>
        <v>7.2</v>
      </c>
      <c r="K177" s="204">
        <f>IF('Datos de Indicador'!AL180="No dato","x",ROUND(IF('Datos de Indicador'!AL180&gt;K$302,0,IF('Datos de Indicador'!AL180&lt;$K$301,10,(K$302-'Datos de Indicador'!AL180)/(K$302-K$301)*10)),1))</f>
        <v>8.6</v>
      </c>
      <c r="L177" s="204">
        <f>IF('Datos de Indicador'!AM180="No dato","x",ROUND(IF('Datos de Indicador'!AM180&gt;L$302,0,IF('Datos de Indicador'!AM180&lt;$L$301,10,(L$302-'Datos de Indicador'!AM180)/(L$302-L$301)*10)),1))</f>
        <v>2.6</v>
      </c>
      <c r="M177" s="206">
        <f t="shared" si="18"/>
        <v>6.1</v>
      </c>
      <c r="N177" s="203">
        <f>IF('Datos de Indicador'!AN180="No dato","x",ROUND(IF('Datos de Indicador'!AN180&gt;N$302,0,IF('Datos de Indicador'!AN180&lt;$N$301,10,(N$302-'Datos de Indicador'!AN180)/(N$302-N$301)*10)),1))</f>
        <v>5.4</v>
      </c>
      <c r="O177" s="204">
        <f>IF('Datos de Indicador'!AO180="No dato","x",ROUND(IF('Datos de Indicador'!AO180&gt;O$302,0,IF('Datos de Indicador'!AO180&lt;$O$301,10,(O$302-'Datos de Indicador'!AO180)/(O$302-O$301)*10)),1))</f>
        <v>4.8</v>
      </c>
      <c r="P177" s="204">
        <f>IF('Datos de Indicador'!AP180="No dato","x",ROUND(IF('Datos de Indicador'!AP180&gt;P$302,0,IF('Datos de Indicador'!AP180&lt;$P$301,10,(P$302-'Datos de Indicador'!AP180)/(P$302-P$301)*10)),1))</f>
        <v>2.6</v>
      </c>
      <c r="Q177" s="210">
        <f>IF('Datos de Indicador'!AQ180="No dato","x",ROUND(IF('Datos de Indicador'!AQ180&gt;Q$302,0,IF('Datos de Indicador'!AQ180&lt;$O$301,10,(Q$302-'Datos de Indicador'!AQ180)/(Q$302-Q$301)*10)),1))</f>
        <v>4</v>
      </c>
      <c r="R177" s="297">
        <f t="shared" si="21"/>
        <v>4.2</v>
      </c>
      <c r="S177" s="208">
        <f>IF('Datos de Indicador'!AR180="No data","x",ROUND(IF('Datos de Indicador'!AR180&gt;S$302,0,IF('Datos de Indicador'!AR180&lt;S$301,10,(S$302-'Datos de Indicador'!AR180)/(S$302-S$301)*10)),1))</f>
        <v>10</v>
      </c>
      <c r="T177" s="208">
        <f>IF('Datos de Indicador'!AS180="No data","x",ROUND(IF('Datos de Indicador'!AS180&gt;T$302,0,IF('Datos de Indicador'!AS180&lt;T$301,10,(T$302-'Datos de Indicador'!AS180)/(T$302-T$301)*10)),1))</f>
        <v>6.5</v>
      </c>
      <c r="U177" s="208">
        <f>IF('Datos de Indicador'!AT180="No data","x",ROUND(IF('Datos de Indicador'!AT180&gt;U$302,0,IF('Datos de Indicador'!AT180&lt;U$301,10,(U$302-'Datos de Indicador'!AT180)/(U$302-U$301)*10)),1))</f>
        <v>5.6</v>
      </c>
      <c r="V177" s="208">
        <f>IF('Datos de Indicador'!AU180="No data","x",ROUND(IF('Datos de Indicador'!AU180&gt;V$302,0,IF('Datos de Indicador'!AU180&lt;V$301,10,(V$302-'Datos de Indicador'!AU180)/(V$302-V$301)*10)),1))</f>
        <v>6.3</v>
      </c>
      <c r="W177" s="209">
        <f t="shared" si="22"/>
        <v>6.7</v>
      </c>
      <c r="X177" s="210">
        <f>IF('Datos de Indicador'!AV180="No dato","x",ROUND(IF('Datos de Indicador'!AV180&gt;X$302,0,IF('Datos de Indicador'!AV180&lt;$X$301,10,(X$302-'Datos de Indicador'!AV180)/(X$302-X$301)*10)),1))</f>
        <v>4</v>
      </c>
      <c r="Y177" s="206">
        <f t="shared" si="19"/>
        <v>5.4</v>
      </c>
      <c r="Z177" s="206">
        <f>'Datos de Indicador'!AW180</f>
        <v>10</v>
      </c>
      <c r="AA177" s="211">
        <f t="shared" si="23"/>
        <v>6.4</v>
      </c>
      <c r="AB177" s="15"/>
      <c r="AC177" s="222"/>
      <c r="AE177" s="222"/>
    </row>
    <row r="178" spans="1:31">
      <c r="A178" s="48" t="s">
        <v>265</v>
      </c>
      <c r="B178" s="46" t="s">
        <v>176</v>
      </c>
      <c r="C178" s="160">
        <v>1212</v>
      </c>
      <c r="D178" s="203">
        <f>IF('Datos de Indicador'!AH181="No dato","x",ROUND(IF('Datos de Indicador'!AH181&gt;D$302,10,IF('Datos de Indicador'!AH181&lt;$D$301,0,10-(D$302-'Datos de Indicador'!AH181)/(D$302-D$301)*10)),1))</f>
        <v>10</v>
      </c>
      <c r="E178" s="204">
        <f>IF('Datos de Indicador'!AI181="No dato","x",ROUND(IF('Datos de Indicador'!AI181&gt;E$302,0,IF('Datos de Indicador'!AI181&lt;$E$301,10,(E$302-'Datos de Indicador'!AI181)/(E$302-E$301)*10)),1))</f>
        <v>1.6</v>
      </c>
      <c r="F178" s="205">
        <f t="shared" si="20"/>
        <v>7.2</v>
      </c>
      <c r="G178" s="204">
        <f>IF('Datos de Indicador'!AJ181="No dato","x",ROUND(IF('Datos de Indicador'!AJ181&gt;G$302,0,IF('Datos de Indicador'!AJ181&lt;$G$301,10,(G$302-'Datos de Indicador'!AJ181)/(G$302-G$301)*10)),1))</f>
        <v>7.1</v>
      </c>
      <c r="H178" s="206">
        <f t="shared" si="16"/>
        <v>7.1</v>
      </c>
      <c r="I178" s="207">
        <f t="shared" si="17"/>
        <v>7.2</v>
      </c>
      <c r="J178" s="204">
        <f>IF('Datos de Indicador'!AK181="No dato","x",ROUND(IF('Datos de Indicador'!AK181&gt;J$302,0,IF('Datos de Indicador'!AK181&lt;$J$301,10,(J$302-'Datos de Indicador'!AK181)/(J$302-J$301)*10)),1))</f>
        <v>10</v>
      </c>
      <c r="K178" s="204">
        <f>IF('Datos de Indicador'!AL181="No dato","x",ROUND(IF('Datos de Indicador'!AL181&gt;K$302,0,IF('Datos de Indicador'!AL181&lt;$K$301,10,(K$302-'Datos de Indicador'!AL181)/(K$302-K$301)*10)),1))</f>
        <v>9.6</v>
      </c>
      <c r="L178" s="204">
        <f>IF('Datos de Indicador'!AM181="No dato","x",ROUND(IF('Datos de Indicador'!AM181&gt;L$302,0,IF('Datos de Indicador'!AM181&lt;$L$301,10,(L$302-'Datos de Indicador'!AM181)/(L$302-L$301)*10)),1))</f>
        <v>5.2</v>
      </c>
      <c r="M178" s="206">
        <f t="shared" si="18"/>
        <v>8.3000000000000007</v>
      </c>
      <c r="N178" s="203">
        <f>IF('Datos de Indicador'!AN181="No dato","x",ROUND(IF('Datos de Indicador'!AN181&gt;N$302,0,IF('Datos de Indicador'!AN181&lt;$N$301,10,(N$302-'Datos de Indicador'!AN181)/(N$302-N$301)*10)),1))</f>
        <v>3.5</v>
      </c>
      <c r="O178" s="204">
        <f>IF('Datos de Indicador'!AO181="No dato","x",ROUND(IF('Datos de Indicador'!AO181&gt;O$302,0,IF('Datos de Indicador'!AO181&lt;$O$301,10,(O$302-'Datos de Indicador'!AO181)/(O$302-O$301)*10)),1))</f>
        <v>2.4</v>
      </c>
      <c r="P178" s="204">
        <f>IF('Datos de Indicador'!AP181="No dato","x",ROUND(IF('Datos de Indicador'!AP181&gt;P$302,0,IF('Datos de Indicador'!AP181&lt;$P$301,10,(P$302-'Datos de Indicador'!AP181)/(P$302-P$301)*10)),1))</f>
        <v>10</v>
      </c>
      <c r="Q178" s="210">
        <f>IF('Datos de Indicador'!AQ181="No dato","x",ROUND(IF('Datos de Indicador'!AQ181&gt;Q$302,0,IF('Datos de Indicador'!AQ181&lt;$O$301,10,(Q$302-'Datos de Indicador'!AQ181)/(Q$302-Q$301)*10)),1))</f>
        <v>5.5</v>
      </c>
      <c r="R178" s="297">
        <f t="shared" si="21"/>
        <v>5.4</v>
      </c>
      <c r="S178" s="208">
        <f>IF('Datos de Indicador'!AR181="No data","x",ROUND(IF('Datos de Indicador'!AR181&gt;S$302,0,IF('Datos de Indicador'!AR181&lt;S$301,10,(S$302-'Datos de Indicador'!AR181)/(S$302-S$301)*10)),1))</f>
        <v>0</v>
      </c>
      <c r="T178" s="208">
        <f>IF('Datos de Indicador'!AS181="No data","x",ROUND(IF('Datos de Indicador'!AS181&gt;T$302,0,IF('Datos de Indicador'!AS181&lt;T$301,10,(T$302-'Datos de Indicador'!AS181)/(T$302-T$301)*10)),1))</f>
        <v>0</v>
      </c>
      <c r="U178" s="208">
        <f>IF('Datos de Indicador'!AT181="No data","x",ROUND(IF('Datos de Indicador'!AT181&gt;U$302,0,IF('Datos de Indicador'!AT181&lt;U$301,10,(U$302-'Datos de Indicador'!AT181)/(U$302-U$301)*10)),1))</f>
        <v>3.3</v>
      </c>
      <c r="V178" s="208">
        <f>IF('Datos de Indicador'!AU181="No data","x",ROUND(IF('Datos de Indicador'!AU181&gt;V$302,0,IF('Datos de Indicador'!AU181&lt;V$301,10,(V$302-'Datos de Indicador'!AU181)/(V$302-V$301)*10)),1))</f>
        <v>8.1999999999999993</v>
      </c>
      <c r="W178" s="209">
        <f t="shared" si="22"/>
        <v>3.8</v>
      </c>
      <c r="X178" s="210">
        <f>IF('Datos de Indicador'!AV181="No dato","x",ROUND(IF('Datos de Indicador'!AV181&gt;X$302,0,IF('Datos de Indicador'!AV181&lt;$X$301,10,(X$302-'Datos de Indicador'!AV181)/(X$302-X$301)*10)),1))</f>
        <v>3.8</v>
      </c>
      <c r="Y178" s="206">
        <f t="shared" si="19"/>
        <v>3.8</v>
      </c>
      <c r="Z178" s="206">
        <f>'Datos de Indicador'!AW181</f>
        <v>10</v>
      </c>
      <c r="AA178" s="211">
        <f t="shared" si="23"/>
        <v>6.9</v>
      </c>
      <c r="AB178" s="15"/>
      <c r="AC178" s="222"/>
      <c r="AE178" s="222"/>
    </row>
    <row r="179" spans="1:31">
      <c r="A179" s="48" t="s">
        <v>265</v>
      </c>
      <c r="B179" s="46" t="s">
        <v>256</v>
      </c>
      <c r="C179" s="160">
        <v>1213</v>
      </c>
      <c r="D179" s="203">
        <f>IF('Datos de Indicador'!AH182="No dato","x",ROUND(IF('Datos de Indicador'!AH182&gt;D$302,10,IF('Datos de Indicador'!AH182&lt;$D$301,0,10-(D$302-'Datos de Indicador'!AH182)/(D$302-D$301)*10)),1))</f>
        <v>10</v>
      </c>
      <c r="E179" s="204">
        <f>IF('Datos de Indicador'!AI182="No dato","x",ROUND(IF('Datos de Indicador'!AI182&gt;E$302,0,IF('Datos de Indicador'!AI182&lt;$E$301,10,(E$302-'Datos de Indicador'!AI182)/(E$302-E$301)*10)),1))</f>
        <v>0</v>
      </c>
      <c r="F179" s="205">
        <f t="shared" si="20"/>
        <v>6.7</v>
      </c>
      <c r="G179" s="204">
        <f>IF('Datos de Indicador'!AJ182="No dato","x",ROUND(IF('Datos de Indicador'!AJ182&gt;G$302,0,IF('Datos de Indicador'!AJ182&lt;$G$301,10,(G$302-'Datos de Indicador'!AJ182)/(G$302-G$301)*10)),1))</f>
        <v>9.1</v>
      </c>
      <c r="H179" s="206">
        <f t="shared" si="16"/>
        <v>9.1</v>
      </c>
      <c r="I179" s="207">
        <f t="shared" si="17"/>
        <v>8.1</v>
      </c>
      <c r="J179" s="204">
        <f>IF('Datos de Indicador'!AK182="No dato","x",ROUND(IF('Datos de Indicador'!AK182&gt;J$302,0,IF('Datos de Indicador'!AK182&lt;$J$301,10,(J$302-'Datos de Indicador'!AK182)/(J$302-J$301)*10)),1))</f>
        <v>8.1</v>
      </c>
      <c r="K179" s="204">
        <f>IF('Datos de Indicador'!AL182="No dato","x",ROUND(IF('Datos de Indicador'!AL182&gt;K$302,0,IF('Datos de Indicador'!AL182&lt;$K$301,10,(K$302-'Datos de Indicador'!AL182)/(K$302-K$301)*10)),1))</f>
        <v>9.6</v>
      </c>
      <c r="L179" s="204">
        <f>IF('Datos de Indicador'!AM182="No dato","x",ROUND(IF('Datos de Indicador'!AM182&gt;L$302,0,IF('Datos de Indicador'!AM182&lt;$L$301,10,(L$302-'Datos de Indicador'!AM182)/(L$302-L$301)*10)),1))</f>
        <v>4</v>
      </c>
      <c r="M179" s="206">
        <f t="shared" si="18"/>
        <v>7.2</v>
      </c>
      <c r="N179" s="203">
        <f>IF('Datos de Indicador'!AN182="No dato","x",ROUND(IF('Datos de Indicador'!AN182&gt;N$302,0,IF('Datos de Indicador'!AN182&lt;$N$301,10,(N$302-'Datos de Indicador'!AN182)/(N$302-N$301)*10)),1))</f>
        <v>8.6</v>
      </c>
      <c r="O179" s="204">
        <f>IF('Datos de Indicador'!AO182="No dato","x",ROUND(IF('Datos de Indicador'!AO182&gt;O$302,0,IF('Datos de Indicador'!AO182&lt;$O$301,10,(O$302-'Datos de Indicador'!AO182)/(O$302-O$301)*10)),1))</f>
        <v>2.4</v>
      </c>
      <c r="P179" s="204">
        <f>IF('Datos de Indicador'!AP182="No dato","x",ROUND(IF('Datos de Indicador'!AP182&gt;P$302,0,IF('Datos de Indicador'!AP182&lt;$P$301,10,(P$302-'Datos de Indicador'!AP182)/(P$302-P$301)*10)),1))</f>
        <v>7.7</v>
      </c>
      <c r="Q179" s="210">
        <f>IF('Datos de Indicador'!AQ182="No dato","x",ROUND(IF('Datos de Indicador'!AQ182&gt;Q$302,0,IF('Datos de Indicador'!AQ182&lt;$O$301,10,(Q$302-'Datos de Indicador'!AQ182)/(Q$302-Q$301)*10)),1))</f>
        <v>4.5</v>
      </c>
      <c r="R179" s="297">
        <f t="shared" si="21"/>
        <v>5.8</v>
      </c>
      <c r="S179" s="208">
        <f>IF('Datos de Indicador'!AR182="No data","x",ROUND(IF('Datos de Indicador'!AR182&gt;S$302,0,IF('Datos de Indicador'!AR182&lt;S$301,10,(S$302-'Datos de Indicador'!AR182)/(S$302-S$301)*10)),1))</f>
        <v>8.3000000000000007</v>
      </c>
      <c r="T179" s="208">
        <f>IF('Datos de Indicador'!AS182="No data","x",ROUND(IF('Datos de Indicador'!AS182&gt;T$302,0,IF('Datos de Indicador'!AS182&lt;T$301,10,(T$302-'Datos de Indicador'!AS182)/(T$302-T$301)*10)),1))</f>
        <v>9</v>
      </c>
      <c r="U179" s="208">
        <f>IF('Datos de Indicador'!AT182="No data","x",ROUND(IF('Datos de Indicador'!AT182&gt;U$302,0,IF('Datos de Indicador'!AT182&lt;U$301,10,(U$302-'Datos de Indicador'!AT182)/(U$302-U$301)*10)),1))</f>
        <v>6.3</v>
      </c>
      <c r="V179" s="208">
        <f>IF('Datos de Indicador'!AU182="No data","x",ROUND(IF('Datos de Indicador'!AU182&gt;V$302,0,IF('Datos de Indicador'!AU182&lt;V$301,10,(V$302-'Datos de Indicador'!AU182)/(V$302-V$301)*10)),1))</f>
        <v>10</v>
      </c>
      <c r="W179" s="209">
        <f t="shared" si="22"/>
        <v>8.3000000000000007</v>
      </c>
      <c r="X179" s="210">
        <f>IF('Datos de Indicador'!AV182="No dato","x",ROUND(IF('Datos de Indicador'!AV182&gt;X$302,0,IF('Datos de Indicador'!AV182&lt;$X$301,10,(X$302-'Datos de Indicador'!AV182)/(X$302-X$301)*10)),1))</f>
        <v>5.2</v>
      </c>
      <c r="Y179" s="206">
        <f t="shared" si="19"/>
        <v>6.8</v>
      </c>
      <c r="Z179" s="206">
        <f>'Datos de Indicador'!AW182</f>
        <v>10</v>
      </c>
      <c r="AA179" s="211">
        <f t="shared" si="23"/>
        <v>7.5</v>
      </c>
      <c r="AB179" s="15"/>
      <c r="AC179" s="222"/>
      <c r="AE179" s="222"/>
    </row>
    <row r="180" spans="1:31">
      <c r="A180" s="48" t="s">
        <v>265</v>
      </c>
      <c r="B180" s="46" t="s">
        <v>275</v>
      </c>
      <c r="C180" s="160">
        <v>1214</v>
      </c>
      <c r="D180" s="203">
        <f>IF('Datos de Indicador'!AH183="No dato","x",ROUND(IF('Datos de Indicador'!AH183&gt;D$302,10,IF('Datos de Indicador'!AH183&lt;$D$301,0,10-(D$302-'Datos de Indicador'!AH183)/(D$302-D$301)*10)),1))</f>
        <v>10</v>
      </c>
      <c r="E180" s="204">
        <f>IF('Datos de Indicador'!AI183="No dato","x",ROUND(IF('Datos de Indicador'!AI183&gt;E$302,0,IF('Datos de Indicador'!AI183&lt;$E$301,10,(E$302-'Datos de Indicador'!AI183)/(E$302-E$301)*10)),1))</f>
        <v>0</v>
      </c>
      <c r="F180" s="205">
        <f t="shared" si="20"/>
        <v>6.7</v>
      </c>
      <c r="G180" s="204">
        <f>IF('Datos de Indicador'!AJ183="No dato","x",ROUND(IF('Datos de Indicador'!AJ183&gt;G$302,0,IF('Datos de Indicador'!AJ183&lt;$G$301,10,(G$302-'Datos de Indicador'!AJ183)/(G$302-G$301)*10)),1))</f>
        <v>6.2</v>
      </c>
      <c r="H180" s="206">
        <f t="shared" si="16"/>
        <v>6.2</v>
      </c>
      <c r="I180" s="207">
        <f t="shared" si="17"/>
        <v>6.5</v>
      </c>
      <c r="J180" s="204">
        <f>IF('Datos de Indicador'!AK183="No dato","x",ROUND(IF('Datos de Indicador'!AK183&gt;J$302,0,IF('Datos de Indicador'!AK183&lt;$J$301,10,(J$302-'Datos de Indicador'!AK183)/(J$302-J$301)*10)),1))</f>
        <v>7.3</v>
      </c>
      <c r="K180" s="204">
        <f>IF('Datos de Indicador'!AL183="No dato","x",ROUND(IF('Datos de Indicador'!AL183&gt;K$302,0,IF('Datos de Indicador'!AL183&lt;$K$301,10,(K$302-'Datos de Indicador'!AL183)/(K$302-K$301)*10)),1))</f>
        <v>9.4</v>
      </c>
      <c r="L180" s="204">
        <f>IF('Datos de Indicador'!AM183="No dato","x",ROUND(IF('Datos de Indicador'!AM183&gt;L$302,0,IF('Datos de Indicador'!AM183&lt;$L$301,10,(L$302-'Datos de Indicador'!AM183)/(L$302-L$301)*10)),1))</f>
        <v>4.4000000000000004</v>
      </c>
      <c r="M180" s="206">
        <f t="shared" si="18"/>
        <v>7</v>
      </c>
      <c r="N180" s="203">
        <f>IF('Datos de Indicador'!AN183="No dato","x",ROUND(IF('Datos de Indicador'!AN183&gt;N$302,0,IF('Datos de Indicador'!AN183&lt;$N$301,10,(N$302-'Datos de Indicador'!AN183)/(N$302-N$301)*10)),1))</f>
        <v>3</v>
      </c>
      <c r="O180" s="204">
        <f>IF('Datos de Indicador'!AO183="No dato","x",ROUND(IF('Datos de Indicador'!AO183&gt;O$302,0,IF('Datos de Indicador'!AO183&lt;$O$301,10,(O$302-'Datos de Indicador'!AO183)/(O$302-O$301)*10)),1))</f>
        <v>0.4</v>
      </c>
      <c r="P180" s="204">
        <f>IF('Datos de Indicador'!AP183="No dato","x",ROUND(IF('Datos de Indicador'!AP183&gt;P$302,0,IF('Datos de Indicador'!AP183&lt;$P$301,10,(P$302-'Datos de Indicador'!AP183)/(P$302-P$301)*10)),1))</f>
        <v>1.2</v>
      </c>
      <c r="Q180" s="210">
        <f>IF('Datos de Indicador'!AQ183="No dato","x",ROUND(IF('Datos de Indicador'!AQ183&gt;Q$302,0,IF('Datos de Indicador'!AQ183&lt;$O$301,10,(Q$302-'Datos de Indicador'!AQ183)/(Q$302-Q$301)*10)),1))</f>
        <v>0.8</v>
      </c>
      <c r="R180" s="297">
        <f t="shared" si="21"/>
        <v>1.4</v>
      </c>
      <c r="S180" s="208">
        <f>IF('Datos de Indicador'!AR183="No data","x",ROUND(IF('Datos de Indicador'!AR183&gt;S$302,0,IF('Datos de Indicador'!AR183&lt;S$301,10,(S$302-'Datos de Indicador'!AR183)/(S$302-S$301)*10)),1))</f>
        <v>5.4</v>
      </c>
      <c r="T180" s="208">
        <f>IF('Datos de Indicador'!AS183="No data","x",ROUND(IF('Datos de Indicador'!AS183&gt;T$302,0,IF('Datos de Indicador'!AS183&lt;T$301,10,(T$302-'Datos de Indicador'!AS183)/(T$302-T$301)*10)),1))</f>
        <v>7</v>
      </c>
      <c r="U180" s="208">
        <f>IF('Datos de Indicador'!AT183="No data","x",ROUND(IF('Datos de Indicador'!AT183&gt;U$302,0,IF('Datos de Indicador'!AT183&lt;U$301,10,(U$302-'Datos de Indicador'!AT183)/(U$302-U$301)*10)),1))</f>
        <v>3.2</v>
      </c>
      <c r="V180" s="208">
        <f>IF('Datos de Indicador'!AU183="No data","x",ROUND(IF('Datos de Indicador'!AU183&gt;V$302,0,IF('Datos de Indicador'!AU183&lt;V$301,10,(V$302-'Datos de Indicador'!AU183)/(V$302-V$301)*10)),1))</f>
        <v>2.7</v>
      </c>
      <c r="W180" s="209">
        <f t="shared" si="22"/>
        <v>4</v>
      </c>
      <c r="X180" s="210">
        <f>IF('Datos de Indicador'!AV183="No dato","x",ROUND(IF('Datos de Indicador'!AV183&gt;X$302,0,IF('Datos de Indicador'!AV183&lt;$X$301,10,(X$302-'Datos de Indicador'!AV183)/(X$302-X$301)*10)),1))</f>
        <v>4.4000000000000004</v>
      </c>
      <c r="Y180" s="206">
        <f t="shared" si="19"/>
        <v>4.2</v>
      </c>
      <c r="Z180" s="206">
        <f>'Datos de Indicador'!AW183</f>
        <v>10</v>
      </c>
      <c r="AA180" s="211">
        <f t="shared" si="23"/>
        <v>5.7</v>
      </c>
      <c r="AB180" s="15"/>
      <c r="AC180" s="222"/>
      <c r="AE180" s="222"/>
    </row>
    <row r="181" spans="1:31">
      <c r="A181" s="48" t="s">
        <v>265</v>
      </c>
      <c r="B181" s="46" t="s">
        <v>235</v>
      </c>
      <c r="C181" s="160">
        <v>1215</v>
      </c>
      <c r="D181" s="203">
        <f>IF('Datos de Indicador'!AH184="No dato","x",ROUND(IF('Datos de Indicador'!AH184&gt;D$302,10,IF('Datos de Indicador'!AH184&lt;$D$301,0,10-(D$302-'Datos de Indicador'!AH184)/(D$302-D$301)*10)),1))</f>
        <v>10</v>
      </c>
      <c r="E181" s="204">
        <f>IF('Datos de Indicador'!AI184="No dato","x",ROUND(IF('Datos de Indicador'!AI184&gt;E$302,0,IF('Datos de Indicador'!AI184&lt;$E$301,10,(E$302-'Datos de Indicador'!AI184)/(E$302-E$301)*10)),1))</f>
        <v>1.6</v>
      </c>
      <c r="F181" s="205">
        <f t="shared" si="20"/>
        <v>7.2</v>
      </c>
      <c r="G181" s="204">
        <f>IF('Datos de Indicador'!AJ184="No dato","x",ROUND(IF('Datos de Indicador'!AJ184&gt;G$302,0,IF('Datos de Indicador'!AJ184&lt;$G$301,10,(G$302-'Datos de Indicador'!AJ184)/(G$302-G$301)*10)),1))</f>
        <v>7.8</v>
      </c>
      <c r="H181" s="206">
        <f t="shared" si="16"/>
        <v>7.8</v>
      </c>
      <c r="I181" s="207">
        <f t="shared" si="17"/>
        <v>7.5</v>
      </c>
      <c r="J181" s="204">
        <f>IF('Datos de Indicador'!AK184="No dato","x",ROUND(IF('Datos de Indicador'!AK184&gt;J$302,0,IF('Datos de Indicador'!AK184&lt;$J$301,10,(J$302-'Datos de Indicador'!AK184)/(J$302-J$301)*10)),1))</f>
        <v>10</v>
      </c>
      <c r="K181" s="204">
        <f>IF('Datos de Indicador'!AL184="No dato","x",ROUND(IF('Datos de Indicador'!AL184&gt;K$302,0,IF('Datos de Indicador'!AL184&lt;$K$301,10,(K$302-'Datos de Indicador'!AL184)/(K$302-K$301)*10)),1))</f>
        <v>0</v>
      </c>
      <c r="L181" s="204">
        <f>IF('Datos de Indicador'!AM184="No dato","x",ROUND(IF('Datos de Indicador'!AM184&gt;L$302,0,IF('Datos de Indicador'!AM184&lt;$L$301,10,(L$302-'Datos de Indicador'!AM184)/(L$302-L$301)*10)),1))</f>
        <v>8.1999999999999993</v>
      </c>
      <c r="M181" s="206">
        <f t="shared" si="18"/>
        <v>6.1</v>
      </c>
      <c r="N181" s="203">
        <f>IF('Datos de Indicador'!AN184="No dato","x",ROUND(IF('Datos de Indicador'!AN184&gt;N$302,0,IF('Datos de Indicador'!AN184&lt;$N$301,10,(N$302-'Datos de Indicador'!AN184)/(N$302-N$301)*10)),1))</f>
        <v>5.7</v>
      </c>
      <c r="O181" s="204">
        <f>IF('Datos de Indicador'!AO184="No dato","x",ROUND(IF('Datos de Indicador'!AO184&gt;O$302,0,IF('Datos de Indicador'!AO184&lt;$O$301,10,(O$302-'Datos de Indicador'!AO184)/(O$302-O$301)*10)),1))</f>
        <v>7.8</v>
      </c>
      <c r="P181" s="204">
        <f>IF('Datos de Indicador'!AP184="No dato","x",ROUND(IF('Datos de Indicador'!AP184&gt;P$302,0,IF('Datos de Indicador'!AP184&lt;$P$301,10,(P$302-'Datos de Indicador'!AP184)/(P$302-P$301)*10)),1))</f>
        <v>10</v>
      </c>
      <c r="Q181" s="210">
        <f>IF('Datos de Indicador'!AQ184="No dato","x",ROUND(IF('Datos de Indicador'!AQ184&gt;Q$302,0,IF('Datos de Indicador'!AQ184&lt;$O$301,10,(Q$302-'Datos de Indicador'!AQ184)/(Q$302-Q$301)*10)),1))</f>
        <v>10</v>
      </c>
      <c r="R181" s="297">
        <f t="shared" si="21"/>
        <v>8.4</v>
      </c>
      <c r="S181" s="208">
        <f>IF('Datos de Indicador'!AR184="No data","x",ROUND(IF('Datos de Indicador'!AR184&gt;S$302,0,IF('Datos de Indicador'!AR184&lt;S$301,10,(S$302-'Datos de Indicador'!AR184)/(S$302-S$301)*10)),1))</f>
        <v>0.1</v>
      </c>
      <c r="T181" s="208">
        <f>IF('Datos de Indicador'!AS184="No data","x",ROUND(IF('Datos de Indicador'!AS184&gt;T$302,0,IF('Datos de Indicador'!AS184&lt;T$301,10,(T$302-'Datos de Indicador'!AS184)/(T$302-T$301)*10)),1))</f>
        <v>0</v>
      </c>
      <c r="U181" s="208">
        <f>IF('Datos de Indicador'!AT184="No data","x",ROUND(IF('Datos de Indicador'!AT184&gt;U$302,0,IF('Datos de Indicador'!AT184&lt;U$301,10,(U$302-'Datos de Indicador'!AT184)/(U$302-U$301)*10)),1))</f>
        <v>7.4</v>
      </c>
      <c r="V181" s="208">
        <f>IF('Datos de Indicador'!AU184="No data","x",ROUND(IF('Datos de Indicador'!AU184&gt;V$302,0,IF('Datos de Indicador'!AU184&lt;V$301,10,(V$302-'Datos de Indicador'!AU184)/(V$302-V$301)*10)),1))</f>
        <v>10</v>
      </c>
      <c r="W181" s="209">
        <f t="shared" si="22"/>
        <v>5.8</v>
      </c>
      <c r="X181" s="210">
        <f>IF('Datos de Indicador'!AV184="No dato","x",ROUND(IF('Datos de Indicador'!AV184&gt;X$302,0,IF('Datos de Indicador'!AV184&lt;$X$301,10,(X$302-'Datos de Indicador'!AV184)/(X$302-X$301)*10)),1))</f>
        <v>6.7</v>
      </c>
      <c r="Y181" s="206">
        <f t="shared" si="19"/>
        <v>6.3</v>
      </c>
      <c r="Z181" s="206">
        <f>'Datos de Indicador'!AW184</f>
        <v>10</v>
      </c>
      <c r="AA181" s="211">
        <f t="shared" si="23"/>
        <v>7.7</v>
      </c>
      <c r="AB181" s="15"/>
      <c r="AC181" s="222"/>
      <c r="AE181" s="222"/>
    </row>
    <row r="182" spans="1:31">
      <c r="A182" s="48" t="s">
        <v>265</v>
      </c>
      <c r="B182" s="46" t="s">
        <v>276</v>
      </c>
      <c r="C182" s="160">
        <v>1216</v>
      </c>
      <c r="D182" s="203">
        <f>IF('Datos de Indicador'!AH185="No dato","x",ROUND(IF('Datos de Indicador'!AH185&gt;D$302,10,IF('Datos de Indicador'!AH185&lt;$D$301,0,10-(D$302-'Datos de Indicador'!AH185)/(D$302-D$301)*10)),1))</f>
        <v>10</v>
      </c>
      <c r="E182" s="204">
        <f>IF('Datos de Indicador'!AI185="No dato","x",ROUND(IF('Datos de Indicador'!AI185&gt;E$302,0,IF('Datos de Indicador'!AI185&lt;$E$301,10,(E$302-'Datos de Indicador'!AI185)/(E$302-E$301)*10)),1))</f>
        <v>0</v>
      </c>
      <c r="F182" s="205">
        <f t="shared" si="20"/>
        <v>6.7</v>
      </c>
      <c r="G182" s="204">
        <f>IF('Datos de Indicador'!AJ185="No dato","x",ROUND(IF('Datos de Indicador'!AJ185&gt;G$302,0,IF('Datos de Indicador'!AJ185&lt;$G$301,10,(G$302-'Datos de Indicador'!AJ185)/(G$302-G$301)*10)),1))</f>
        <v>8.5</v>
      </c>
      <c r="H182" s="206">
        <f t="shared" si="16"/>
        <v>8.5</v>
      </c>
      <c r="I182" s="207">
        <f t="shared" si="17"/>
        <v>7.7</v>
      </c>
      <c r="J182" s="204">
        <f>IF('Datos de Indicador'!AK185="No dato","x",ROUND(IF('Datos de Indicador'!AK185&gt;J$302,0,IF('Datos de Indicador'!AK185&lt;$J$301,10,(J$302-'Datos de Indicador'!AK185)/(J$302-J$301)*10)),1))</f>
        <v>10</v>
      </c>
      <c r="K182" s="204">
        <f>IF('Datos de Indicador'!AL185="No dato","x",ROUND(IF('Datos de Indicador'!AL185&gt;K$302,0,IF('Datos de Indicador'!AL185&lt;$K$301,10,(K$302-'Datos de Indicador'!AL185)/(K$302-K$301)*10)),1))</f>
        <v>10</v>
      </c>
      <c r="L182" s="204">
        <f>IF('Datos de Indicador'!AM185="No dato","x",ROUND(IF('Datos de Indicador'!AM185&gt;L$302,0,IF('Datos de Indicador'!AM185&lt;$L$301,10,(L$302-'Datos de Indicador'!AM185)/(L$302-L$301)*10)),1))</f>
        <v>9.6</v>
      </c>
      <c r="M182" s="206">
        <f t="shared" si="18"/>
        <v>9.9</v>
      </c>
      <c r="N182" s="203">
        <f>IF('Datos de Indicador'!AN185="No dato","x",ROUND(IF('Datos de Indicador'!AN185&gt;N$302,0,IF('Datos de Indicador'!AN185&lt;$N$301,10,(N$302-'Datos de Indicador'!AN185)/(N$302-N$301)*10)),1))</f>
        <v>8.9</v>
      </c>
      <c r="O182" s="204">
        <f>IF('Datos de Indicador'!AO185="No dato","x",ROUND(IF('Datos de Indicador'!AO185&gt;O$302,0,IF('Datos de Indicador'!AO185&lt;$O$301,10,(O$302-'Datos de Indicador'!AO185)/(O$302-O$301)*10)),1))</f>
        <v>10</v>
      </c>
      <c r="P182" s="204">
        <f>IF('Datos de Indicador'!AP185="No dato","x",ROUND(IF('Datos de Indicador'!AP185&gt;P$302,0,IF('Datos de Indicador'!AP185&lt;$P$301,10,(P$302-'Datos de Indicador'!AP185)/(P$302-P$301)*10)),1))</f>
        <v>10</v>
      </c>
      <c r="Q182" s="210">
        <f>IF('Datos de Indicador'!AQ185="No dato","x",ROUND(IF('Datos de Indicador'!AQ185&gt;Q$302,0,IF('Datos de Indicador'!AQ185&lt;$O$301,10,(Q$302-'Datos de Indicador'!AQ185)/(Q$302-Q$301)*10)),1))</f>
        <v>10.5</v>
      </c>
      <c r="R182" s="297">
        <f t="shared" si="21"/>
        <v>9.9</v>
      </c>
      <c r="S182" s="208">
        <f>IF('Datos de Indicador'!AR185="No data","x",ROUND(IF('Datos de Indicador'!AR185&gt;S$302,0,IF('Datos de Indicador'!AR185&lt;S$301,10,(S$302-'Datos de Indicador'!AR185)/(S$302-S$301)*10)),1))</f>
        <v>0</v>
      </c>
      <c r="T182" s="208">
        <f>IF('Datos de Indicador'!AS185="No data","x",ROUND(IF('Datos de Indicador'!AS185&gt;T$302,0,IF('Datos de Indicador'!AS185&lt;T$301,10,(T$302-'Datos de Indicador'!AS185)/(T$302-T$301)*10)),1))</f>
        <v>0</v>
      </c>
      <c r="U182" s="208">
        <f>IF('Datos de Indicador'!AT185="No data","x",ROUND(IF('Datos de Indicador'!AT185&gt;U$302,0,IF('Datos de Indicador'!AT185&lt;U$301,10,(U$302-'Datos de Indicador'!AT185)/(U$302-U$301)*10)),1))</f>
        <v>0.6</v>
      </c>
      <c r="V182" s="208">
        <f>IF('Datos de Indicador'!AU185="No data","x",ROUND(IF('Datos de Indicador'!AU185&gt;V$302,0,IF('Datos de Indicador'!AU185&lt;V$301,10,(V$302-'Datos de Indicador'!AU185)/(V$302-V$301)*10)),1))</f>
        <v>9.6999999999999993</v>
      </c>
      <c r="W182" s="209">
        <f t="shared" si="22"/>
        <v>3.4</v>
      </c>
      <c r="X182" s="210">
        <f>IF('Datos de Indicador'!AV185="No dato","x",ROUND(IF('Datos de Indicador'!AV185&gt;X$302,0,IF('Datos de Indicador'!AV185&lt;$X$301,10,(X$302-'Datos de Indicador'!AV185)/(X$302-X$301)*10)),1))</f>
        <v>5.3</v>
      </c>
      <c r="Y182" s="206">
        <f t="shared" si="19"/>
        <v>4.4000000000000004</v>
      </c>
      <c r="Z182" s="206">
        <f>'Datos de Indicador'!AW185</f>
        <v>10</v>
      </c>
      <c r="AA182" s="211">
        <f t="shared" si="23"/>
        <v>8.6</v>
      </c>
      <c r="AB182" s="15"/>
      <c r="AC182" s="222"/>
      <c r="AE182" s="222"/>
    </row>
    <row r="183" spans="1:31">
      <c r="A183" s="48" t="s">
        <v>265</v>
      </c>
      <c r="B183" s="46" t="s">
        <v>277</v>
      </c>
      <c r="C183" s="160">
        <v>1217</v>
      </c>
      <c r="D183" s="203">
        <f>IF('Datos de Indicador'!AH186="No dato","x",ROUND(IF('Datos de Indicador'!AH186&gt;D$302,10,IF('Datos de Indicador'!AH186&lt;$D$301,0,10-(D$302-'Datos de Indicador'!AH186)/(D$302-D$301)*10)),1))</f>
        <v>10</v>
      </c>
      <c r="E183" s="204">
        <f>IF('Datos de Indicador'!AI186="No dato","x",ROUND(IF('Datos de Indicador'!AI186&gt;E$302,0,IF('Datos de Indicador'!AI186&lt;$E$301,10,(E$302-'Datos de Indicador'!AI186)/(E$302-E$301)*10)),1))</f>
        <v>0</v>
      </c>
      <c r="F183" s="205">
        <f t="shared" si="20"/>
        <v>6.7</v>
      </c>
      <c r="G183" s="204">
        <f>IF('Datos de Indicador'!AJ186="No dato","x",ROUND(IF('Datos de Indicador'!AJ186&gt;G$302,0,IF('Datos de Indicador'!AJ186&lt;$G$301,10,(G$302-'Datos de Indicador'!AJ186)/(G$302-G$301)*10)),1))</f>
        <v>5.7</v>
      </c>
      <c r="H183" s="206">
        <f t="shared" si="16"/>
        <v>5.7</v>
      </c>
      <c r="I183" s="207">
        <f t="shared" si="17"/>
        <v>6.2</v>
      </c>
      <c r="J183" s="204">
        <f>IF('Datos de Indicador'!AK186="No dato","x",ROUND(IF('Datos de Indicador'!AK186&gt;J$302,0,IF('Datos de Indicador'!AK186&lt;$J$301,10,(J$302-'Datos de Indicador'!AK186)/(J$302-J$301)*10)),1))</f>
        <v>10</v>
      </c>
      <c r="K183" s="204">
        <f>IF('Datos de Indicador'!AL186="No dato","x",ROUND(IF('Datos de Indicador'!AL186&gt;K$302,0,IF('Datos de Indicador'!AL186&lt;$K$301,10,(K$302-'Datos de Indicador'!AL186)/(K$302-K$301)*10)),1))</f>
        <v>9.8000000000000007</v>
      </c>
      <c r="L183" s="204">
        <f>IF('Datos de Indicador'!AM186="No dato","x",ROUND(IF('Datos de Indicador'!AM186&gt;L$302,0,IF('Datos de Indicador'!AM186&lt;$L$301,10,(L$302-'Datos de Indicador'!AM186)/(L$302-L$301)*10)),1))</f>
        <v>6.7</v>
      </c>
      <c r="M183" s="206">
        <f t="shared" si="18"/>
        <v>8.8000000000000007</v>
      </c>
      <c r="N183" s="203">
        <f>IF('Datos de Indicador'!AN186="No dato","x",ROUND(IF('Datos de Indicador'!AN186&gt;N$302,0,IF('Datos de Indicador'!AN186&lt;$N$301,10,(N$302-'Datos de Indicador'!AN186)/(N$302-N$301)*10)),1))</f>
        <v>4.3</v>
      </c>
      <c r="O183" s="204">
        <f>IF('Datos de Indicador'!AO186="No dato","x",ROUND(IF('Datos de Indicador'!AO186&gt;O$302,0,IF('Datos de Indicador'!AO186&lt;$O$301,10,(O$302-'Datos de Indicador'!AO186)/(O$302-O$301)*10)),1))</f>
        <v>3.7</v>
      </c>
      <c r="P183" s="204">
        <f>IF('Datos de Indicador'!AP186="No dato","x",ROUND(IF('Datos de Indicador'!AP186&gt;P$302,0,IF('Datos de Indicador'!AP186&lt;$P$301,10,(P$302-'Datos de Indicador'!AP186)/(P$302-P$301)*10)),1))</f>
        <v>8.4</v>
      </c>
      <c r="Q183" s="210">
        <f>IF('Datos de Indicador'!AQ186="No dato","x",ROUND(IF('Datos de Indicador'!AQ186&gt;Q$302,0,IF('Datos de Indicador'!AQ186&lt;$O$301,10,(Q$302-'Datos de Indicador'!AQ186)/(Q$302-Q$301)*10)),1))</f>
        <v>5.6</v>
      </c>
      <c r="R183" s="297">
        <f t="shared" si="21"/>
        <v>5.5</v>
      </c>
      <c r="S183" s="208">
        <f>IF('Datos de Indicador'!AR186="No data","x",ROUND(IF('Datos de Indicador'!AR186&gt;S$302,0,IF('Datos de Indicador'!AR186&lt;S$301,10,(S$302-'Datos de Indicador'!AR186)/(S$302-S$301)*10)),1))</f>
        <v>2.7</v>
      </c>
      <c r="T183" s="208">
        <f>IF('Datos de Indicador'!AS186="No data","x",ROUND(IF('Datos de Indicador'!AS186&gt;T$302,0,IF('Datos de Indicador'!AS186&lt;T$301,10,(T$302-'Datos de Indicador'!AS186)/(T$302-T$301)*10)),1))</f>
        <v>0</v>
      </c>
      <c r="U183" s="208">
        <f>IF('Datos de Indicador'!AT186="No data","x",ROUND(IF('Datos de Indicador'!AT186&gt;U$302,0,IF('Datos de Indicador'!AT186&lt;U$301,10,(U$302-'Datos de Indicador'!AT186)/(U$302-U$301)*10)),1))</f>
        <v>6.1</v>
      </c>
      <c r="V183" s="208">
        <f>IF('Datos de Indicador'!AU186="No data","x",ROUND(IF('Datos de Indicador'!AU186&gt;V$302,0,IF('Datos de Indicador'!AU186&lt;V$301,10,(V$302-'Datos de Indicador'!AU186)/(V$302-V$301)*10)),1))</f>
        <v>10</v>
      </c>
      <c r="W183" s="209">
        <f t="shared" si="22"/>
        <v>5.8</v>
      </c>
      <c r="X183" s="210">
        <f>IF('Datos de Indicador'!AV186="No dato","x",ROUND(IF('Datos de Indicador'!AV186&gt;X$302,0,IF('Datos de Indicador'!AV186&lt;$X$301,10,(X$302-'Datos de Indicador'!AV186)/(X$302-X$301)*10)),1))</f>
        <v>4.4000000000000004</v>
      </c>
      <c r="Y183" s="206">
        <f t="shared" si="19"/>
        <v>5.0999999999999996</v>
      </c>
      <c r="Z183" s="206">
        <f>'Datos de Indicador'!AW186</f>
        <v>10</v>
      </c>
      <c r="AA183" s="211">
        <f t="shared" si="23"/>
        <v>7.4</v>
      </c>
      <c r="AB183" s="15"/>
      <c r="AC183" s="222"/>
      <c r="AE183" s="222"/>
    </row>
    <row r="184" spans="1:31">
      <c r="A184" s="48" t="s">
        <v>265</v>
      </c>
      <c r="B184" s="46" t="s">
        <v>278</v>
      </c>
      <c r="C184" s="160">
        <v>1218</v>
      </c>
      <c r="D184" s="203">
        <f>IF('Datos de Indicador'!AH187="No dato","x",ROUND(IF('Datos de Indicador'!AH187&gt;D$302,10,IF('Datos de Indicador'!AH187&lt;$D$301,0,10-(D$302-'Datos de Indicador'!AH187)/(D$302-D$301)*10)),1))</f>
        <v>5</v>
      </c>
      <c r="E184" s="204">
        <f>IF('Datos de Indicador'!AI187="No dato","x",ROUND(IF('Datos de Indicador'!AI187&gt;E$302,0,IF('Datos de Indicador'!AI187&lt;$E$301,10,(E$302-'Datos de Indicador'!AI187)/(E$302-E$301)*10)),1))</f>
        <v>0</v>
      </c>
      <c r="F184" s="205">
        <f t="shared" si="20"/>
        <v>3.3</v>
      </c>
      <c r="G184" s="204">
        <f>IF('Datos de Indicador'!AJ187="No dato","x",ROUND(IF('Datos de Indicador'!AJ187&gt;G$302,0,IF('Datos de Indicador'!AJ187&lt;$G$301,10,(G$302-'Datos de Indicador'!AJ187)/(G$302-G$301)*10)),1))</f>
        <v>5.8</v>
      </c>
      <c r="H184" s="206">
        <f t="shared" si="16"/>
        <v>5.8</v>
      </c>
      <c r="I184" s="207">
        <f t="shared" si="17"/>
        <v>4.7</v>
      </c>
      <c r="J184" s="204">
        <f>IF('Datos de Indicador'!AK187="No dato","x",ROUND(IF('Datos de Indicador'!AK187&gt;J$302,0,IF('Datos de Indicador'!AK187&lt;$J$301,10,(J$302-'Datos de Indicador'!AK187)/(J$302-J$301)*10)),1))</f>
        <v>10</v>
      </c>
      <c r="K184" s="204">
        <f>IF('Datos de Indicador'!AL187="No dato","x",ROUND(IF('Datos de Indicador'!AL187&gt;K$302,0,IF('Datos de Indicador'!AL187&lt;$K$301,10,(K$302-'Datos de Indicador'!AL187)/(K$302-K$301)*10)),1))</f>
        <v>9.5</v>
      </c>
      <c r="L184" s="204">
        <f>IF('Datos de Indicador'!AM187="No dato","x",ROUND(IF('Datos de Indicador'!AM187&gt;L$302,0,IF('Datos de Indicador'!AM187&lt;$L$301,10,(L$302-'Datos de Indicador'!AM187)/(L$302-L$301)*10)),1))</f>
        <v>6.4</v>
      </c>
      <c r="M184" s="206">
        <f t="shared" si="18"/>
        <v>8.6</v>
      </c>
      <c r="N184" s="203">
        <f>IF('Datos de Indicador'!AN187="No dato","x",ROUND(IF('Datos de Indicador'!AN187&gt;N$302,0,IF('Datos de Indicador'!AN187&lt;$N$301,10,(N$302-'Datos de Indicador'!AN187)/(N$302-N$301)*10)),1))</f>
        <v>4.2</v>
      </c>
      <c r="O184" s="204">
        <f>IF('Datos de Indicador'!AO187="No dato","x",ROUND(IF('Datos de Indicador'!AO187&gt;O$302,0,IF('Datos de Indicador'!AO187&lt;$O$301,10,(O$302-'Datos de Indicador'!AO187)/(O$302-O$301)*10)),1))</f>
        <v>10</v>
      </c>
      <c r="P184" s="204">
        <f>IF('Datos de Indicador'!AP187="No dato","x",ROUND(IF('Datos de Indicador'!AP187&gt;P$302,0,IF('Datos de Indicador'!AP187&lt;$P$301,10,(P$302-'Datos de Indicador'!AP187)/(P$302-P$301)*10)),1))</f>
        <v>4.2</v>
      </c>
      <c r="Q184" s="210">
        <f>IF('Datos de Indicador'!AQ187="No dato","x",ROUND(IF('Datos de Indicador'!AQ187&gt;Q$302,0,IF('Datos de Indicador'!AQ187&lt;$O$301,10,(Q$302-'Datos de Indicador'!AQ187)/(Q$302-Q$301)*10)),1))</f>
        <v>9.1</v>
      </c>
      <c r="R184" s="297">
        <f t="shared" si="21"/>
        <v>6.9</v>
      </c>
      <c r="S184" s="208">
        <f>IF('Datos de Indicador'!AR187="No data","x",ROUND(IF('Datos de Indicador'!AR187&gt;S$302,0,IF('Datos de Indicador'!AR187&lt;S$301,10,(S$302-'Datos de Indicador'!AR187)/(S$302-S$301)*10)),1))</f>
        <v>0</v>
      </c>
      <c r="T184" s="208">
        <f>IF('Datos de Indicador'!AS187="No data","x",ROUND(IF('Datos de Indicador'!AS187&gt;T$302,0,IF('Datos de Indicador'!AS187&lt;T$301,10,(T$302-'Datos de Indicador'!AS187)/(T$302-T$301)*10)),1))</f>
        <v>0</v>
      </c>
      <c r="U184" s="208">
        <f>IF('Datos de Indicador'!AT187="No data","x",ROUND(IF('Datos de Indicador'!AT187&gt;U$302,0,IF('Datos de Indicador'!AT187&lt;U$301,10,(U$302-'Datos de Indicador'!AT187)/(U$302-U$301)*10)),1))</f>
        <v>6.4</v>
      </c>
      <c r="V184" s="208">
        <f>IF('Datos de Indicador'!AU187="No data","x",ROUND(IF('Datos de Indicador'!AU187&gt;V$302,0,IF('Datos de Indicador'!AU187&lt;V$301,10,(V$302-'Datos de Indicador'!AU187)/(V$302-V$301)*10)),1))</f>
        <v>10</v>
      </c>
      <c r="W184" s="209">
        <f t="shared" si="22"/>
        <v>5.5</v>
      </c>
      <c r="X184" s="210">
        <f>IF('Datos de Indicador'!AV187="No dato","x",ROUND(IF('Datos de Indicador'!AV187&gt;X$302,0,IF('Datos de Indicador'!AV187&lt;$X$301,10,(X$302-'Datos de Indicador'!AV187)/(X$302-X$301)*10)),1))</f>
        <v>5.4</v>
      </c>
      <c r="Y184" s="206">
        <f t="shared" si="19"/>
        <v>5.5</v>
      </c>
      <c r="Z184" s="206">
        <f>'Datos de Indicador'!AW187</f>
        <v>10</v>
      </c>
      <c r="AA184" s="211">
        <f t="shared" si="23"/>
        <v>7.8</v>
      </c>
      <c r="AB184" s="15"/>
      <c r="AC184" s="222"/>
      <c r="AE184" s="222"/>
    </row>
    <row r="185" spans="1:31">
      <c r="A185" s="48" t="s">
        <v>265</v>
      </c>
      <c r="B185" s="46" t="s">
        <v>279</v>
      </c>
      <c r="C185" s="160">
        <v>1219</v>
      </c>
      <c r="D185" s="203">
        <f>IF('Datos de Indicador'!AH188="No dato","x",ROUND(IF('Datos de Indicador'!AH188&gt;D$302,10,IF('Datos de Indicador'!AH188&lt;$D$301,0,10-(D$302-'Datos de Indicador'!AH188)/(D$302-D$301)*10)),1))</f>
        <v>10</v>
      </c>
      <c r="E185" s="204">
        <f>IF('Datos de Indicador'!AI188="No dato","x",ROUND(IF('Datos de Indicador'!AI188&gt;E$302,0,IF('Datos de Indicador'!AI188&lt;$E$301,10,(E$302-'Datos de Indicador'!AI188)/(E$302-E$301)*10)),1))</f>
        <v>0</v>
      </c>
      <c r="F185" s="205">
        <f t="shared" si="20"/>
        <v>6.7</v>
      </c>
      <c r="G185" s="204">
        <f>IF('Datos de Indicador'!AJ188="No dato","x",ROUND(IF('Datos de Indicador'!AJ188&gt;G$302,0,IF('Datos de Indicador'!AJ188&lt;$G$301,10,(G$302-'Datos de Indicador'!AJ188)/(G$302-G$301)*10)),1))</f>
        <v>8.1999999999999993</v>
      </c>
      <c r="H185" s="206">
        <f t="shared" si="16"/>
        <v>8.1999999999999993</v>
      </c>
      <c r="I185" s="207">
        <f t="shared" si="17"/>
        <v>7.5</v>
      </c>
      <c r="J185" s="204">
        <f>IF('Datos de Indicador'!AK188="No dato","x",ROUND(IF('Datos de Indicador'!AK188&gt;J$302,0,IF('Datos de Indicador'!AK188&lt;$J$301,10,(J$302-'Datos de Indicador'!AK188)/(J$302-J$301)*10)),1))</f>
        <v>10</v>
      </c>
      <c r="K185" s="204">
        <f>IF('Datos de Indicador'!AL188="No dato","x",ROUND(IF('Datos de Indicador'!AL188&gt;K$302,0,IF('Datos de Indicador'!AL188&lt;$K$301,10,(K$302-'Datos de Indicador'!AL188)/(K$302-K$301)*10)),1))</f>
        <v>9.9</v>
      </c>
      <c r="L185" s="204">
        <f>IF('Datos de Indicador'!AM188="No dato","x",ROUND(IF('Datos de Indicador'!AM188&gt;L$302,0,IF('Datos de Indicador'!AM188&lt;$L$301,10,(L$302-'Datos de Indicador'!AM188)/(L$302-L$301)*10)),1))</f>
        <v>9.1999999999999993</v>
      </c>
      <c r="M185" s="206">
        <f t="shared" si="18"/>
        <v>9.6999999999999993</v>
      </c>
      <c r="N185" s="203">
        <f>IF('Datos de Indicador'!AN188="No dato","x",ROUND(IF('Datos de Indicador'!AN188&gt;N$302,0,IF('Datos de Indicador'!AN188&lt;$N$301,10,(N$302-'Datos de Indicador'!AN188)/(N$302-N$301)*10)),1))</f>
        <v>6.5</v>
      </c>
      <c r="O185" s="204">
        <f>IF('Datos de Indicador'!AO188="No dato","x",ROUND(IF('Datos de Indicador'!AO188&gt;O$302,0,IF('Datos de Indicador'!AO188&lt;$O$301,10,(O$302-'Datos de Indicador'!AO188)/(O$302-O$301)*10)),1))</f>
        <v>10</v>
      </c>
      <c r="P185" s="204">
        <f>IF('Datos de Indicador'!AP188="No dato","x",ROUND(IF('Datos de Indicador'!AP188&gt;P$302,0,IF('Datos de Indicador'!AP188&lt;$P$301,10,(P$302-'Datos de Indicador'!AP188)/(P$302-P$301)*10)),1))</f>
        <v>10</v>
      </c>
      <c r="Q185" s="210">
        <f>IF('Datos de Indicador'!AQ188="No dato","x",ROUND(IF('Datos de Indicador'!AQ188&gt;Q$302,0,IF('Datos de Indicador'!AQ188&lt;$O$301,10,(Q$302-'Datos de Indicador'!AQ188)/(Q$302-Q$301)*10)),1))</f>
        <v>10</v>
      </c>
      <c r="R185" s="297">
        <f t="shared" si="21"/>
        <v>9.1</v>
      </c>
      <c r="S185" s="208">
        <f>IF('Datos de Indicador'!AR188="No data","x",ROUND(IF('Datos de Indicador'!AR188&gt;S$302,0,IF('Datos de Indicador'!AR188&lt;S$301,10,(S$302-'Datos de Indicador'!AR188)/(S$302-S$301)*10)),1))</f>
        <v>0</v>
      </c>
      <c r="T185" s="208">
        <f>IF('Datos de Indicador'!AS188="No data","x",ROUND(IF('Datos de Indicador'!AS188&gt;T$302,0,IF('Datos de Indicador'!AS188&lt;T$301,10,(T$302-'Datos de Indicador'!AS188)/(T$302-T$301)*10)),1))</f>
        <v>0</v>
      </c>
      <c r="U185" s="208">
        <f>IF('Datos de Indicador'!AT188="No data","x",ROUND(IF('Datos de Indicador'!AT188&gt;U$302,0,IF('Datos de Indicador'!AT188&lt;U$301,10,(U$302-'Datos de Indicador'!AT188)/(U$302-U$301)*10)),1))</f>
        <v>2.4</v>
      </c>
      <c r="V185" s="208">
        <f>IF('Datos de Indicador'!AU188="No data","x",ROUND(IF('Datos de Indicador'!AU188&gt;V$302,0,IF('Datos de Indicador'!AU188&lt;V$301,10,(V$302-'Datos de Indicador'!AU188)/(V$302-V$301)*10)),1))</f>
        <v>0</v>
      </c>
      <c r="W185" s="209">
        <f t="shared" si="22"/>
        <v>0.8</v>
      </c>
      <c r="X185" s="210">
        <f>IF('Datos de Indicador'!AV188="No dato","x",ROUND(IF('Datos de Indicador'!AV188&gt;X$302,0,IF('Datos de Indicador'!AV188&lt;$X$301,10,(X$302-'Datos de Indicador'!AV188)/(X$302-X$301)*10)),1))</f>
        <v>7</v>
      </c>
      <c r="Y185" s="206">
        <f t="shared" si="19"/>
        <v>3.9</v>
      </c>
      <c r="Z185" s="206">
        <f>'Datos de Indicador'!AW188</f>
        <v>10</v>
      </c>
      <c r="AA185" s="211">
        <f t="shared" si="23"/>
        <v>8.1999999999999993</v>
      </c>
      <c r="AB185" s="15"/>
      <c r="AC185" s="222"/>
      <c r="AE185" s="222"/>
    </row>
    <row r="186" spans="1:31">
      <c r="A186" s="45" t="s">
        <v>31</v>
      </c>
      <c r="B186" s="46" t="s">
        <v>32</v>
      </c>
      <c r="C186" s="160">
        <v>1301</v>
      </c>
      <c r="D186" s="203">
        <f>IF('Datos de Indicador'!AH189="No dato","x",ROUND(IF('Datos de Indicador'!AH189&gt;D$302,10,IF('Datos de Indicador'!AH189&lt;$D$301,0,10-(D$302-'Datos de Indicador'!AH189)/(D$302-D$301)*10)),1))</f>
        <v>5</v>
      </c>
      <c r="E186" s="204">
        <f>IF('Datos de Indicador'!AI189="No dato","x",ROUND(IF('Datos de Indicador'!AI189&gt;E$302,0,IF('Datos de Indicador'!AI189&lt;$E$301,10,(E$302-'Datos de Indicador'!AI189)/(E$302-E$301)*10)),1))</f>
        <v>0</v>
      </c>
      <c r="F186" s="205">
        <f t="shared" si="20"/>
        <v>3.3</v>
      </c>
      <c r="G186" s="204">
        <f>IF('Datos de Indicador'!AJ189="No dato","x",ROUND(IF('Datos de Indicador'!AJ189&gt;G$302,0,IF('Datos de Indicador'!AJ189&lt;$G$301,10,(G$302-'Datos de Indicador'!AJ189)/(G$302-G$301)*10)),1))</f>
        <v>4.0999999999999996</v>
      </c>
      <c r="H186" s="206">
        <f t="shared" si="16"/>
        <v>4.0999999999999996</v>
      </c>
      <c r="I186" s="207">
        <f t="shared" si="17"/>
        <v>3.7</v>
      </c>
      <c r="J186" s="204">
        <f>IF('Datos de Indicador'!AK189="No dato","x",ROUND(IF('Datos de Indicador'!AK189&gt;J$302,0,IF('Datos de Indicador'!AK189&lt;$J$301,10,(J$302-'Datos de Indicador'!AK189)/(J$302-J$301)*10)),1))</f>
        <v>8</v>
      </c>
      <c r="K186" s="204">
        <f>IF('Datos de Indicador'!AL189="No dato","x",ROUND(IF('Datos de Indicador'!AL189&gt;K$302,0,IF('Datos de Indicador'!AL189&lt;$K$301,10,(K$302-'Datos de Indicador'!AL189)/(K$302-K$301)*10)),1))</f>
        <v>8.8000000000000007</v>
      </c>
      <c r="L186" s="204">
        <f>IF('Datos de Indicador'!AM189="No dato","x",ROUND(IF('Datos de Indicador'!AM189&gt;L$302,0,IF('Datos de Indicador'!AM189&lt;$L$301,10,(L$302-'Datos de Indicador'!AM189)/(L$302-L$301)*10)),1))</f>
        <v>4.8</v>
      </c>
      <c r="M186" s="206">
        <f t="shared" si="18"/>
        <v>7.2</v>
      </c>
      <c r="N186" s="203">
        <f>IF('Datos de Indicador'!AN189="No dato","x",ROUND(IF('Datos de Indicador'!AN189&gt;N$302,0,IF('Datos de Indicador'!AN189&lt;$N$301,10,(N$302-'Datos de Indicador'!AN189)/(N$302-N$301)*10)),1))</f>
        <v>6.3</v>
      </c>
      <c r="O186" s="204">
        <f>IF('Datos de Indicador'!AO189="No dato","x",ROUND(IF('Datos de Indicador'!AO189&gt;O$302,0,IF('Datos de Indicador'!AO189&lt;$O$301,10,(O$302-'Datos de Indicador'!AO189)/(O$302-O$301)*10)),1))</f>
        <v>9.8000000000000007</v>
      </c>
      <c r="P186" s="204">
        <f>IF('Datos de Indicador'!AP189="No dato","x",ROUND(IF('Datos de Indicador'!AP189&gt;P$302,0,IF('Datos de Indicador'!AP189&lt;$P$301,10,(P$302-'Datos de Indicador'!AP189)/(P$302-P$301)*10)),1))</f>
        <v>10</v>
      </c>
      <c r="Q186" s="210">
        <f>IF('Datos de Indicador'!AQ189="No dato","x",ROUND(IF('Datos de Indicador'!AQ189&gt;Q$302,0,IF('Datos de Indicador'!AQ189&lt;$O$301,10,(Q$302-'Datos de Indicador'!AQ189)/(Q$302-Q$301)*10)),1))</f>
        <v>10</v>
      </c>
      <c r="R186" s="297">
        <f t="shared" si="21"/>
        <v>9</v>
      </c>
      <c r="S186" s="208">
        <f>IF('Datos de Indicador'!AR189="No data","x",ROUND(IF('Datos de Indicador'!AR189&gt;S$302,0,IF('Datos de Indicador'!AR189&lt;S$301,10,(S$302-'Datos de Indicador'!AR189)/(S$302-S$301)*10)),1))</f>
        <v>7</v>
      </c>
      <c r="T186" s="208">
        <f>IF('Datos de Indicador'!AS189="No data","x",ROUND(IF('Datos de Indicador'!AS189&gt;T$302,0,IF('Datos de Indicador'!AS189&lt;T$301,10,(T$302-'Datos de Indicador'!AS189)/(T$302-T$301)*10)),1))</f>
        <v>0.3</v>
      </c>
      <c r="U186" s="208">
        <f>IF('Datos de Indicador'!AT189="No data","x",ROUND(IF('Datos de Indicador'!AT189&gt;U$302,0,IF('Datos de Indicador'!AT189&lt;U$301,10,(U$302-'Datos de Indicador'!AT189)/(U$302-U$301)*10)),1))</f>
        <v>5.0999999999999996</v>
      </c>
      <c r="V186" s="208">
        <f>IF('Datos de Indicador'!AU189="No data","x",ROUND(IF('Datos de Indicador'!AU189&gt;V$302,0,IF('Datos de Indicador'!AU189&lt;V$301,10,(V$302-'Datos de Indicador'!AU189)/(V$302-V$301)*10)),1))</f>
        <v>5.9</v>
      </c>
      <c r="W186" s="209">
        <f t="shared" si="22"/>
        <v>4.9000000000000004</v>
      </c>
      <c r="X186" s="210">
        <f>IF('Datos de Indicador'!AV189="No dato","x",ROUND(IF('Datos de Indicador'!AV189&gt;X$302,0,IF('Datos de Indicador'!AV189&lt;$X$301,10,(X$302-'Datos de Indicador'!AV189)/(X$302-X$301)*10)),1))</f>
        <v>4.4000000000000004</v>
      </c>
      <c r="Y186" s="206">
        <f t="shared" si="19"/>
        <v>4.7</v>
      </c>
      <c r="Z186" s="206">
        <f>'Datos de Indicador'!AW189</f>
        <v>6</v>
      </c>
      <c r="AA186" s="211">
        <f t="shared" si="23"/>
        <v>6.7</v>
      </c>
      <c r="AB186" s="15"/>
      <c r="AC186" s="222"/>
      <c r="AE186" s="222"/>
    </row>
    <row r="187" spans="1:31">
      <c r="A187" s="45" t="s">
        <v>31</v>
      </c>
      <c r="B187" s="46" t="s">
        <v>33</v>
      </c>
      <c r="C187" s="160">
        <v>1302</v>
      </c>
      <c r="D187" s="203">
        <f>IF('Datos de Indicador'!AH190="No dato","x",ROUND(IF('Datos de Indicador'!AH190&gt;D$302,10,IF('Datos de Indicador'!AH190&lt;$D$301,0,10-(D$302-'Datos de Indicador'!AH190)/(D$302-D$301)*10)),1))</f>
        <v>10</v>
      </c>
      <c r="E187" s="204">
        <f>IF('Datos de Indicador'!AI190="No dato","x",ROUND(IF('Datos de Indicador'!AI190&gt;E$302,0,IF('Datos de Indicador'!AI190&lt;$E$301,10,(E$302-'Datos de Indicador'!AI190)/(E$302-E$301)*10)),1))</f>
        <v>0</v>
      </c>
      <c r="F187" s="205">
        <f t="shared" si="20"/>
        <v>6.7</v>
      </c>
      <c r="G187" s="204">
        <f>IF('Datos de Indicador'!AJ190="No dato","x",ROUND(IF('Datos de Indicador'!AJ190&gt;G$302,0,IF('Datos de Indicador'!AJ190&lt;$G$301,10,(G$302-'Datos de Indicador'!AJ190)/(G$302-G$301)*10)),1))</f>
        <v>7.1</v>
      </c>
      <c r="H187" s="206">
        <f t="shared" si="16"/>
        <v>7.1</v>
      </c>
      <c r="I187" s="207">
        <f t="shared" si="17"/>
        <v>6.9</v>
      </c>
      <c r="J187" s="204">
        <f>IF('Datos de Indicador'!AK190="No dato","x",ROUND(IF('Datos de Indicador'!AK190&gt;J$302,0,IF('Datos de Indicador'!AK190&lt;$J$301,10,(J$302-'Datos de Indicador'!AK190)/(J$302-J$301)*10)),1))</f>
        <v>10</v>
      </c>
      <c r="K187" s="204">
        <f>IF('Datos de Indicador'!AL190="No dato","x",ROUND(IF('Datos de Indicador'!AL190&gt;K$302,0,IF('Datos de Indicador'!AL190&lt;$K$301,10,(K$302-'Datos de Indicador'!AL190)/(K$302-K$301)*10)),1))</f>
        <v>9.8000000000000007</v>
      </c>
      <c r="L187" s="204">
        <f>IF('Datos de Indicador'!AM190="No dato","x",ROUND(IF('Datos de Indicador'!AM190&gt;L$302,0,IF('Datos de Indicador'!AM190&lt;$L$301,10,(L$302-'Datos de Indicador'!AM190)/(L$302-L$301)*10)),1))</f>
        <v>6.9</v>
      </c>
      <c r="M187" s="206">
        <f t="shared" si="18"/>
        <v>8.9</v>
      </c>
      <c r="N187" s="203">
        <f>IF('Datos de Indicador'!AN190="No dato","x",ROUND(IF('Datos de Indicador'!AN190&gt;N$302,0,IF('Datos de Indicador'!AN190&lt;$N$301,10,(N$302-'Datos de Indicador'!AN190)/(N$302-N$301)*10)),1))</f>
        <v>8.5</v>
      </c>
      <c r="O187" s="204">
        <f>IF('Datos de Indicador'!AO190="No dato","x",ROUND(IF('Datos de Indicador'!AO190&gt;O$302,0,IF('Datos de Indicador'!AO190&lt;$O$301,10,(O$302-'Datos de Indicador'!AO190)/(O$302-O$301)*10)),1))</f>
        <v>5.4</v>
      </c>
      <c r="P187" s="204">
        <f>IF('Datos de Indicador'!AP190="No dato","x",ROUND(IF('Datos de Indicador'!AP190&gt;P$302,0,IF('Datos de Indicador'!AP190&lt;$P$301,10,(P$302-'Datos de Indicador'!AP190)/(P$302-P$301)*10)),1))</f>
        <v>10</v>
      </c>
      <c r="Q187" s="210">
        <f>IF('Datos de Indicador'!AQ190="No dato","x",ROUND(IF('Datos de Indicador'!AQ190&gt;Q$302,0,IF('Datos de Indicador'!AQ190&lt;$O$301,10,(Q$302-'Datos de Indicador'!AQ190)/(Q$302-Q$301)*10)),1))</f>
        <v>8.6</v>
      </c>
      <c r="R187" s="297">
        <f t="shared" si="21"/>
        <v>8.1</v>
      </c>
      <c r="S187" s="208">
        <f>IF('Datos de Indicador'!AR190="No data","x",ROUND(IF('Datos de Indicador'!AR190&gt;S$302,0,IF('Datos de Indicador'!AR190&lt;S$301,10,(S$302-'Datos de Indicador'!AR190)/(S$302-S$301)*10)),1))</f>
        <v>5.3</v>
      </c>
      <c r="T187" s="208">
        <f>IF('Datos de Indicador'!AS190="No data","x",ROUND(IF('Datos de Indicador'!AS190&gt;T$302,0,IF('Datos de Indicador'!AS190&lt;T$301,10,(T$302-'Datos de Indicador'!AS190)/(T$302-T$301)*10)),1))</f>
        <v>0</v>
      </c>
      <c r="U187" s="208">
        <f>IF('Datos de Indicador'!AT190="No data","x",ROUND(IF('Datos de Indicador'!AT190&gt;U$302,0,IF('Datos de Indicador'!AT190&lt;U$301,10,(U$302-'Datos de Indicador'!AT190)/(U$302-U$301)*10)),1))</f>
        <v>8.6</v>
      </c>
      <c r="V187" s="208">
        <f>IF('Datos de Indicador'!AU190="No data","x",ROUND(IF('Datos de Indicador'!AU190&gt;V$302,0,IF('Datos de Indicador'!AU190&lt;V$301,10,(V$302-'Datos de Indicador'!AU190)/(V$302-V$301)*10)),1))</f>
        <v>10</v>
      </c>
      <c r="W187" s="209">
        <f t="shared" si="22"/>
        <v>7.1</v>
      </c>
      <c r="X187" s="210">
        <f>IF('Datos de Indicador'!AV190="No dato","x",ROUND(IF('Datos de Indicador'!AV190&gt;X$302,0,IF('Datos de Indicador'!AV190&lt;$X$301,10,(X$302-'Datos de Indicador'!AV190)/(X$302-X$301)*10)),1))</f>
        <v>4.8</v>
      </c>
      <c r="Y187" s="206">
        <f t="shared" si="19"/>
        <v>6</v>
      </c>
      <c r="Z187" s="206">
        <f>'Datos de Indicador'!AW190</f>
        <v>10</v>
      </c>
      <c r="AA187" s="211">
        <f t="shared" si="23"/>
        <v>8.3000000000000007</v>
      </c>
      <c r="AB187" s="15"/>
      <c r="AC187" s="222"/>
      <c r="AE187" s="222"/>
    </row>
    <row r="188" spans="1:31">
      <c r="A188" s="45" t="s">
        <v>31</v>
      </c>
      <c r="B188" s="46" t="s">
        <v>34</v>
      </c>
      <c r="C188" s="160">
        <v>1303</v>
      </c>
      <c r="D188" s="203">
        <f>IF('Datos de Indicador'!AH191="No dato","x",ROUND(IF('Datos de Indicador'!AH191&gt;D$302,10,IF('Datos de Indicador'!AH191&lt;$D$301,0,10-(D$302-'Datos de Indicador'!AH191)/(D$302-D$301)*10)),1))</f>
        <v>10</v>
      </c>
      <c r="E188" s="204">
        <f>IF('Datos de Indicador'!AI191="No dato","x",ROUND(IF('Datos de Indicador'!AI191&gt;E$302,0,IF('Datos de Indicador'!AI191&lt;$E$301,10,(E$302-'Datos de Indicador'!AI191)/(E$302-E$301)*10)),1))</f>
        <v>5.0999999999999996</v>
      </c>
      <c r="F188" s="205">
        <f t="shared" si="20"/>
        <v>8.4</v>
      </c>
      <c r="G188" s="204">
        <f>IF('Datos de Indicador'!AJ191="No dato","x",ROUND(IF('Datos de Indicador'!AJ191&gt;G$302,0,IF('Datos de Indicador'!AJ191&lt;$G$301,10,(G$302-'Datos de Indicador'!AJ191)/(G$302-G$301)*10)),1))</f>
        <v>7.7</v>
      </c>
      <c r="H188" s="206">
        <f t="shared" si="16"/>
        <v>7.7</v>
      </c>
      <c r="I188" s="207">
        <f t="shared" si="17"/>
        <v>8.1</v>
      </c>
      <c r="J188" s="204">
        <f>IF('Datos de Indicador'!AK191="No dato","x",ROUND(IF('Datos de Indicador'!AK191&gt;J$302,0,IF('Datos de Indicador'!AK191&lt;$J$301,10,(J$302-'Datos de Indicador'!AK191)/(J$302-J$301)*10)),1))</f>
        <v>2.2000000000000002</v>
      </c>
      <c r="K188" s="204">
        <f>IF('Datos de Indicador'!AL191="No dato","x",ROUND(IF('Datos de Indicador'!AL191&gt;K$302,0,IF('Datos de Indicador'!AL191&lt;$K$301,10,(K$302-'Datos de Indicador'!AL191)/(K$302-K$301)*10)),1))</f>
        <v>9.4</v>
      </c>
      <c r="L188" s="204">
        <f>IF('Datos de Indicador'!AM191="No dato","x",ROUND(IF('Datos de Indicador'!AM191&gt;L$302,0,IF('Datos de Indicador'!AM191&lt;$L$301,10,(L$302-'Datos de Indicador'!AM191)/(L$302-L$301)*10)),1))</f>
        <v>6.6</v>
      </c>
      <c r="M188" s="206">
        <f t="shared" si="18"/>
        <v>6.1</v>
      </c>
      <c r="N188" s="203">
        <f>IF('Datos de Indicador'!AN191="No dato","x",ROUND(IF('Datos de Indicador'!AN191&gt;N$302,0,IF('Datos de Indicador'!AN191&lt;$N$301,10,(N$302-'Datos de Indicador'!AN191)/(N$302-N$301)*10)),1))</f>
        <v>4.5</v>
      </c>
      <c r="O188" s="204">
        <f>IF('Datos de Indicador'!AO191="No dato","x",ROUND(IF('Datos de Indicador'!AO191&gt;O$302,0,IF('Datos de Indicador'!AO191&lt;$O$301,10,(O$302-'Datos de Indicador'!AO191)/(O$302-O$301)*10)),1))</f>
        <v>10</v>
      </c>
      <c r="P188" s="204">
        <f>IF('Datos de Indicador'!AP191="No dato","x",ROUND(IF('Datos de Indicador'!AP191&gt;P$302,0,IF('Datos de Indicador'!AP191&lt;$P$301,10,(P$302-'Datos de Indicador'!AP191)/(P$302-P$301)*10)),1))</f>
        <v>10</v>
      </c>
      <c r="Q188" s="210">
        <f>IF('Datos de Indicador'!AQ191="No dato","x",ROUND(IF('Datos de Indicador'!AQ191&gt;Q$302,0,IF('Datos de Indicador'!AQ191&lt;$O$301,10,(Q$302-'Datos de Indicador'!AQ191)/(Q$302-Q$301)*10)),1))</f>
        <v>10</v>
      </c>
      <c r="R188" s="297">
        <f t="shared" si="21"/>
        <v>8.6</v>
      </c>
      <c r="S188" s="208">
        <f>IF('Datos de Indicador'!AR191="No data","x",ROUND(IF('Datos de Indicador'!AR191&gt;S$302,0,IF('Datos de Indicador'!AR191&lt;S$301,10,(S$302-'Datos de Indicador'!AR191)/(S$302-S$301)*10)),1))</f>
        <v>5.0999999999999996</v>
      </c>
      <c r="T188" s="208">
        <f>IF('Datos de Indicador'!AS191="No data","x",ROUND(IF('Datos de Indicador'!AS191&gt;T$302,0,IF('Datos de Indicador'!AS191&lt;T$301,10,(T$302-'Datos de Indicador'!AS191)/(T$302-T$301)*10)),1))</f>
        <v>0</v>
      </c>
      <c r="U188" s="208">
        <f>IF('Datos de Indicador'!AT191="No data","x",ROUND(IF('Datos de Indicador'!AT191&gt;U$302,0,IF('Datos de Indicador'!AT191&lt;U$301,10,(U$302-'Datos de Indicador'!AT191)/(U$302-U$301)*10)),1))</f>
        <v>5.6</v>
      </c>
      <c r="V188" s="208">
        <f>IF('Datos de Indicador'!AU191="No data","x",ROUND(IF('Datos de Indicador'!AU191&gt;V$302,0,IF('Datos de Indicador'!AU191&lt;V$301,10,(V$302-'Datos de Indicador'!AU191)/(V$302-V$301)*10)),1))</f>
        <v>9.3000000000000007</v>
      </c>
      <c r="W188" s="209">
        <f t="shared" si="22"/>
        <v>5.8</v>
      </c>
      <c r="X188" s="210">
        <f>IF('Datos de Indicador'!AV191="No dato","x",ROUND(IF('Datos de Indicador'!AV191&gt;X$302,0,IF('Datos de Indicador'!AV191&lt;$X$301,10,(X$302-'Datos de Indicador'!AV191)/(X$302-X$301)*10)),1))</f>
        <v>5.3</v>
      </c>
      <c r="Y188" s="206">
        <f t="shared" si="19"/>
        <v>5.6</v>
      </c>
      <c r="Z188" s="206">
        <f>'Datos de Indicador'!AW191</f>
        <v>10</v>
      </c>
      <c r="AA188" s="211">
        <f t="shared" si="23"/>
        <v>7.6</v>
      </c>
      <c r="AB188" s="15"/>
      <c r="AC188" s="222"/>
      <c r="AE188" s="222"/>
    </row>
    <row r="189" spans="1:31">
      <c r="A189" s="45" t="s">
        <v>31</v>
      </c>
      <c r="B189" s="46" t="s">
        <v>35</v>
      </c>
      <c r="C189" s="160">
        <v>1304</v>
      </c>
      <c r="D189" s="203">
        <f>IF('Datos de Indicador'!AH192="No dato","x",ROUND(IF('Datos de Indicador'!AH192&gt;D$302,10,IF('Datos de Indicador'!AH192&lt;$D$301,0,10-(D$302-'Datos de Indicador'!AH192)/(D$302-D$301)*10)),1))</f>
        <v>10</v>
      </c>
      <c r="E189" s="204">
        <f>IF('Datos de Indicador'!AI192="No dato","x",ROUND(IF('Datos de Indicador'!AI192&gt;E$302,0,IF('Datos de Indicador'!AI192&lt;$E$301,10,(E$302-'Datos de Indicador'!AI192)/(E$302-E$301)*10)),1))</f>
        <v>0</v>
      </c>
      <c r="F189" s="205">
        <f t="shared" si="20"/>
        <v>6.7</v>
      </c>
      <c r="G189" s="204">
        <f>IF('Datos de Indicador'!AJ192="No dato","x",ROUND(IF('Datos de Indicador'!AJ192&gt;G$302,0,IF('Datos de Indicador'!AJ192&lt;$G$301,10,(G$302-'Datos de Indicador'!AJ192)/(G$302-G$301)*10)),1))</f>
        <v>7.6</v>
      </c>
      <c r="H189" s="206">
        <f t="shared" si="16"/>
        <v>7.6</v>
      </c>
      <c r="I189" s="207">
        <f t="shared" si="17"/>
        <v>7.2</v>
      </c>
      <c r="J189" s="204">
        <f>IF('Datos de Indicador'!AK192="No dato","x",ROUND(IF('Datos de Indicador'!AK192&gt;J$302,0,IF('Datos de Indicador'!AK192&lt;$J$301,10,(J$302-'Datos de Indicador'!AK192)/(J$302-J$301)*10)),1))</f>
        <v>8.3000000000000007</v>
      </c>
      <c r="K189" s="204">
        <f>IF('Datos de Indicador'!AL192="No dato","x",ROUND(IF('Datos de Indicador'!AL192&gt;K$302,0,IF('Datos de Indicador'!AL192&lt;$K$301,10,(K$302-'Datos de Indicador'!AL192)/(K$302-K$301)*10)),1))</f>
        <v>9.9</v>
      </c>
      <c r="L189" s="204">
        <f>IF('Datos de Indicador'!AM192="No dato","x",ROUND(IF('Datos de Indicador'!AM192&gt;L$302,0,IF('Datos de Indicador'!AM192&lt;$L$301,10,(L$302-'Datos de Indicador'!AM192)/(L$302-L$301)*10)),1))</f>
        <v>4.7</v>
      </c>
      <c r="M189" s="206">
        <f t="shared" si="18"/>
        <v>7.6</v>
      </c>
      <c r="N189" s="203">
        <f>IF('Datos de Indicador'!AN192="No dato","x",ROUND(IF('Datos de Indicador'!AN192&gt;N$302,0,IF('Datos de Indicador'!AN192&lt;$N$301,10,(N$302-'Datos de Indicador'!AN192)/(N$302-N$301)*10)),1))</f>
        <v>8.6999999999999993</v>
      </c>
      <c r="O189" s="204">
        <f>IF('Datos de Indicador'!AO192="No dato","x",ROUND(IF('Datos de Indicador'!AO192&gt;O$302,0,IF('Datos de Indicador'!AO192&lt;$O$301,10,(O$302-'Datos de Indicador'!AO192)/(O$302-O$301)*10)),1))</f>
        <v>9.8000000000000007</v>
      </c>
      <c r="P189" s="204">
        <f>IF('Datos de Indicador'!AP192="No dato","x",ROUND(IF('Datos de Indicador'!AP192&gt;P$302,0,IF('Datos de Indicador'!AP192&lt;$P$301,10,(P$302-'Datos de Indicador'!AP192)/(P$302-P$301)*10)),1))</f>
        <v>2.2999999999999998</v>
      </c>
      <c r="Q189" s="210">
        <f>IF('Datos de Indicador'!AQ192="No dato","x",ROUND(IF('Datos de Indicador'!AQ192&gt;Q$302,0,IF('Datos de Indicador'!AQ192&lt;$O$301,10,(Q$302-'Datos de Indicador'!AQ192)/(Q$302-Q$301)*10)),1))</f>
        <v>7.1</v>
      </c>
      <c r="R189" s="297">
        <f t="shared" si="21"/>
        <v>7</v>
      </c>
      <c r="S189" s="208">
        <f>IF('Datos de Indicador'!AR192="No data","x",ROUND(IF('Datos de Indicador'!AR192&gt;S$302,0,IF('Datos de Indicador'!AR192&lt;S$301,10,(S$302-'Datos de Indicador'!AR192)/(S$302-S$301)*10)),1))</f>
        <v>0</v>
      </c>
      <c r="T189" s="208">
        <f>IF('Datos de Indicador'!AS192="No data","x",ROUND(IF('Datos de Indicador'!AS192&gt;T$302,0,IF('Datos de Indicador'!AS192&lt;T$301,10,(T$302-'Datos de Indicador'!AS192)/(T$302-T$301)*10)),1))</f>
        <v>10</v>
      </c>
      <c r="U189" s="208">
        <f>IF('Datos de Indicador'!AT192="No data","x",ROUND(IF('Datos de Indicador'!AT192&gt;U$302,0,IF('Datos de Indicador'!AT192&lt;U$301,10,(U$302-'Datos de Indicador'!AT192)/(U$302-U$301)*10)),1))</f>
        <v>9.6999999999999993</v>
      </c>
      <c r="V189" s="208">
        <f>IF('Datos de Indicador'!AU192="No data","x",ROUND(IF('Datos de Indicador'!AU192&gt;V$302,0,IF('Datos de Indicador'!AU192&lt;V$301,10,(V$302-'Datos de Indicador'!AU192)/(V$302-V$301)*10)),1))</f>
        <v>10</v>
      </c>
      <c r="W189" s="209">
        <f t="shared" si="22"/>
        <v>8.1999999999999993</v>
      </c>
      <c r="X189" s="210">
        <f>IF('Datos de Indicador'!AV192="No dato","x",ROUND(IF('Datos de Indicador'!AV192&gt;X$302,0,IF('Datos de Indicador'!AV192&lt;$X$301,10,(X$302-'Datos de Indicador'!AV192)/(X$302-X$301)*10)),1))</f>
        <v>7.1</v>
      </c>
      <c r="Y189" s="206">
        <f t="shared" si="19"/>
        <v>7.7</v>
      </c>
      <c r="Z189" s="206">
        <f>'Datos de Indicador'!AW192</f>
        <v>10</v>
      </c>
      <c r="AA189" s="211">
        <f t="shared" si="23"/>
        <v>8.1</v>
      </c>
      <c r="AB189" s="15"/>
      <c r="AC189" s="222"/>
      <c r="AE189" s="222"/>
    </row>
    <row r="190" spans="1:31">
      <c r="A190" s="45" t="s">
        <v>31</v>
      </c>
      <c r="B190" s="46" t="s">
        <v>36</v>
      </c>
      <c r="C190" s="160">
        <v>1305</v>
      </c>
      <c r="D190" s="203">
        <f>IF('Datos de Indicador'!AH193="No dato","x",ROUND(IF('Datos de Indicador'!AH193&gt;D$302,10,IF('Datos de Indicador'!AH193&lt;$D$301,0,10-(D$302-'Datos de Indicador'!AH193)/(D$302-D$301)*10)),1))</f>
        <v>10</v>
      </c>
      <c r="E190" s="204">
        <f>IF('Datos de Indicador'!AI193="No dato","x",ROUND(IF('Datos de Indicador'!AI193&gt;E$302,0,IF('Datos de Indicador'!AI193&lt;$E$301,10,(E$302-'Datos de Indicador'!AI193)/(E$302-E$301)*10)),1))</f>
        <v>0</v>
      </c>
      <c r="F190" s="205">
        <f t="shared" si="20"/>
        <v>6.7</v>
      </c>
      <c r="G190" s="204">
        <f>IF('Datos de Indicador'!AJ193="No dato","x",ROUND(IF('Datos de Indicador'!AJ193&gt;G$302,0,IF('Datos de Indicador'!AJ193&lt;$G$301,10,(G$302-'Datos de Indicador'!AJ193)/(G$302-G$301)*10)),1))</f>
        <v>5.9</v>
      </c>
      <c r="H190" s="206">
        <f t="shared" si="16"/>
        <v>5.9</v>
      </c>
      <c r="I190" s="207">
        <f t="shared" si="17"/>
        <v>6.3</v>
      </c>
      <c r="J190" s="204">
        <f>IF('Datos de Indicador'!AK193="No dato","x",ROUND(IF('Datos de Indicador'!AK193&gt;J$302,0,IF('Datos de Indicador'!AK193&lt;$J$301,10,(J$302-'Datos de Indicador'!AK193)/(J$302-J$301)*10)),1))</f>
        <v>10</v>
      </c>
      <c r="K190" s="204">
        <f>IF('Datos de Indicador'!AL193="No dato","x",ROUND(IF('Datos de Indicador'!AL193&gt;K$302,0,IF('Datos de Indicador'!AL193&lt;$K$301,10,(K$302-'Datos de Indicador'!AL193)/(K$302-K$301)*10)),1))</f>
        <v>9.6999999999999993</v>
      </c>
      <c r="L190" s="204">
        <f>IF('Datos de Indicador'!AM193="No dato","x",ROUND(IF('Datos de Indicador'!AM193&gt;L$302,0,IF('Datos de Indicador'!AM193&lt;$L$301,10,(L$302-'Datos de Indicador'!AM193)/(L$302-L$301)*10)),1))</f>
        <v>6.4</v>
      </c>
      <c r="M190" s="206">
        <f t="shared" si="18"/>
        <v>8.6999999999999993</v>
      </c>
      <c r="N190" s="203">
        <f>IF('Datos de Indicador'!AN193="No dato","x",ROUND(IF('Datos de Indicador'!AN193&gt;N$302,0,IF('Datos de Indicador'!AN193&lt;$N$301,10,(N$302-'Datos de Indicador'!AN193)/(N$302-N$301)*10)),1))</f>
        <v>4.2</v>
      </c>
      <c r="O190" s="204">
        <f>IF('Datos de Indicador'!AO193="No dato","x",ROUND(IF('Datos de Indicador'!AO193&gt;O$302,0,IF('Datos de Indicador'!AO193&lt;$O$301,10,(O$302-'Datos de Indicador'!AO193)/(O$302-O$301)*10)),1))</f>
        <v>10</v>
      </c>
      <c r="P190" s="204">
        <f>IF('Datos de Indicador'!AP193="No dato","x",ROUND(IF('Datos de Indicador'!AP193&gt;P$302,0,IF('Datos de Indicador'!AP193&lt;$P$301,10,(P$302-'Datos de Indicador'!AP193)/(P$302-P$301)*10)),1))</f>
        <v>10</v>
      </c>
      <c r="Q190" s="210">
        <f>IF('Datos de Indicador'!AQ193="No dato","x",ROUND(IF('Datos de Indicador'!AQ193&gt;Q$302,0,IF('Datos de Indicador'!AQ193&lt;$O$301,10,(Q$302-'Datos de Indicador'!AQ193)/(Q$302-Q$301)*10)),1))</f>
        <v>10</v>
      </c>
      <c r="R190" s="297">
        <f t="shared" si="21"/>
        <v>8.6</v>
      </c>
      <c r="S190" s="208">
        <f>IF('Datos de Indicador'!AR193="No data","x",ROUND(IF('Datos de Indicador'!AR193&gt;S$302,0,IF('Datos de Indicador'!AR193&lt;S$301,10,(S$302-'Datos de Indicador'!AR193)/(S$302-S$301)*10)),1))</f>
        <v>10</v>
      </c>
      <c r="T190" s="208">
        <f>IF('Datos de Indicador'!AS193="No data","x",ROUND(IF('Datos de Indicador'!AS193&gt;T$302,0,IF('Datos de Indicador'!AS193&lt;T$301,10,(T$302-'Datos de Indicador'!AS193)/(T$302-T$301)*10)),1))</f>
        <v>0</v>
      </c>
      <c r="U190" s="208">
        <f>IF('Datos de Indicador'!AT193="No data","x",ROUND(IF('Datos de Indicador'!AT193&gt;U$302,0,IF('Datos de Indicador'!AT193&lt;U$301,10,(U$302-'Datos de Indicador'!AT193)/(U$302-U$301)*10)),1))</f>
        <v>6.4</v>
      </c>
      <c r="V190" s="208">
        <f>IF('Datos de Indicador'!AU193="No data","x",ROUND(IF('Datos de Indicador'!AU193&gt;V$302,0,IF('Datos de Indicador'!AU193&lt;V$301,10,(V$302-'Datos de Indicador'!AU193)/(V$302-V$301)*10)),1))</f>
        <v>9.8000000000000007</v>
      </c>
      <c r="W190" s="209">
        <f t="shared" si="22"/>
        <v>7.1</v>
      </c>
      <c r="X190" s="210">
        <f>IF('Datos de Indicador'!AV193="No dato","x",ROUND(IF('Datos de Indicador'!AV193&gt;X$302,0,IF('Datos de Indicador'!AV193&lt;$X$301,10,(X$302-'Datos de Indicador'!AV193)/(X$302-X$301)*10)),1))</f>
        <v>6.2</v>
      </c>
      <c r="Y190" s="206">
        <f t="shared" si="19"/>
        <v>6.7</v>
      </c>
      <c r="Z190" s="206">
        <f>'Datos de Indicador'!AW193</f>
        <v>10</v>
      </c>
      <c r="AA190" s="211">
        <f t="shared" si="23"/>
        <v>8.5</v>
      </c>
      <c r="AB190" s="15"/>
      <c r="AC190" s="222"/>
      <c r="AE190" s="222"/>
    </row>
    <row r="191" spans="1:31">
      <c r="A191" s="45" t="s">
        <v>31</v>
      </c>
      <c r="B191" s="46" t="s">
        <v>37</v>
      </c>
      <c r="C191" s="160">
        <v>1306</v>
      </c>
      <c r="D191" s="203">
        <f>IF('Datos de Indicador'!AH194="No dato","x",ROUND(IF('Datos de Indicador'!AH194&gt;D$302,10,IF('Datos de Indicador'!AH194&lt;$D$301,0,10-(D$302-'Datos de Indicador'!AH194)/(D$302-D$301)*10)),1))</f>
        <v>10</v>
      </c>
      <c r="E191" s="204">
        <f>IF('Datos de Indicador'!AI194="No dato","x",ROUND(IF('Datos de Indicador'!AI194&gt;E$302,0,IF('Datos de Indicador'!AI194&lt;$E$301,10,(E$302-'Datos de Indicador'!AI194)/(E$302-E$301)*10)),1))</f>
        <v>0</v>
      </c>
      <c r="F191" s="205">
        <f t="shared" si="20"/>
        <v>6.7</v>
      </c>
      <c r="G191" s="204">
        <f>IF('Datos de Indicador'!AJ194="No dato","x",ROUND(IF('Datos de Indicador'!AJ194&gt;G$302,0,IF('Datos de Indicador'!AJ194&lt;$G$301,10,(G$302-'Datos de Indicador'!AJ194)/(G$302-G$301)*10)),1))</f>
        <v>7.8</v>
      </c>
      <c r="H191" s="206">
        <f t="shared" si="16"/>
        <v>7.8</v>
      </c>
      <c r="I191" s="207">
        <f t="shared" si="17"/>
        <v>7.3</v>
      </c>
      <c r="J191" s="204">
        <f>IF('Datos de Indicador'!AK194="No dato","x",ROUND(IF('Datos de Indicador'!AK194&gt;J$302,0,IF('Datos de Indicador'!AK194&lt;$J$301,10,(J$302-'Datos de Indicador'!AK194)/(J$302-J$301)*10)),1))</f>
        <v>10</v>
      </c>
      <c r="K191" s="204">
        <f>IF('Datos de Indicador'!AL194="No dato","x",ROUND(IF('Datos de Indicador'!AL194&gt;K$302,0,IF('Datos de Indicador'!AL194&lt;$K$301,10,(K$302-'Datos de Indicador'!AL194)/(K$302-K$301)*10)),1))</f>
        <v>10</v>
      </c>
      <c r="L191" s="204">
        <f>IF('Datos de Indicador'!AM194="No dato","x",ROUND(IF('Datos de Indicador'!AM194&gt;L$302,0,IF('Datos de Indicador'!AM194&lt;$L$301,10,(L$302-'Datos de Indicador'!AM194)/(L$302-L$301)*10)),1))</f>
        <v>7.8</v>
      </c>
      <c r="M191" s="206">
        <f t="shared" si="18"/>
        <v>9.3000000000000007</v>
      </c>
      <c r="N191" s="203">
        <f>IF('Datos de Indicador'!AN194="No dato","x",ROUND(IF('Datos de Indicador'!AN194&gt;N$302,0,IF('Datos de Indicador'!AN194&lt;$N$301,10,(N$302-'Datos de Indicador'!AN194)/(N$302-N$301)*10)),1))</f>
        <v>5.9</v>
      </c>
      <c r="O191" s="204">
        <f>IF('Datos de Indicador'!AO194="No dato","x",ROUND(IF('Datos de Indicador'!AO194&gt;O$302,0,IF('Datos de Indicador'!AO194&lt;$O$301,10,(O$302-'Datos de Indicador'!AO194)/(O$302-O$301)*10)),1))</f>
        <v>9.1999999999999993</v>
      </c>
      <c r="P191" s="204">
        <f>IF('Datos de Indicador'!AP194="No dato","x",ROUND(IF('Datos de Indicador'!AP194&gt;P$302,0,IF('Datos de Indicador'!AP194&lt;$P$301,10,(P$302-'Datos de Indicador'!AP194)/(P$302-P$301)*10)),1))</f>
        <v>9.8000000000000007</v>
      </c>
      <c r="Q191" s="210">
        <f>IF('Datos de Indicador'!AQ194="No dato","x",ROUND(IF('Datos de Indicador'!AQ194&gt;Q$302,0,IF('Datos de Indicador'!AQ194&lt;$O$301,10,(Q$302-'Datos de Indicador'!AQ194)/(Q$302-Q$301)*10)),1))</f>
        <v>9.5</v>
      </c>
      <c r="R191" s="297">
        <f t="shared" si="21"/>
        <v>8.6</v>
      </c>
      <c r="S191" s="208">
        <f>IF('Datos de Indicador'!AR194="No data","x",ROUND(IF('Datos de Indicador'!AR194&gt;S$302,0,IF('Datos de Indicador'!AR194&lt;S$301,10,(S$302-'Datos de Indicador'!AR194)/(S$302-S$301)*10)),1))</f>
        <v>0</v>
      </c>
      <c r="T191" s="208">
        <f>IF('Datos de Indicador'!AS194="No data","x",ROUND(IF('Datos de Indicador'!AS194&gt;T$302,0,IF('Datos de Indicador'!AS194&lt;T$301,10,(T$302-'Datos de Indicador'!AS194)/(T$302-T$301)*10)),1))</f>
        <v>0</v>
      </c>
      <c r="U191" s="208">
        <f>IF('Datos de Indicador'!AT194="No data","x",ROUND(IF('Datos de Indicador'!AT194&gt;U$302,0,IF('Datos de Indicador'!AT194&lt;U$301,10,(U$302-'Datos de Indicador'!AT194)/(U$302-U$301)*10)),1))</f>
        <v>7.1</v>
      </c>
      <c r="V191" s="208">
        <f>IF('Datos de Indicador'!AU194="No data","x",ROUND(IF('Datos de Indicador'!AU194&gt;V$302,0,IF('Datos de Indicador'!AU194&lt;V$301,10,(V$302-'Datos de Indicador'!AU194)/(V$302-V$301)*10)),1))</f>
        <v>10</v>
      </c>
      <c r="W191" s="209">
        <f t="shared" si="22"/>
        <v>5.7</v>
      </c>
      <c r="X191" s="210">
        <f>IF('Datos de Indicador'!AV194="No dato","x",ROUND(IF('Datos de Indicador'!AV194&gt;X$302,0,IF('Datos de Indicador'!AV194&lt;$X$301,10,(X$302-'Datos de Indicador'!AV194)/(X$302-X$301)*10)),1))</f>
        <v>7.9</v>
      </c>
      <c r="Y191" s="206">
        <f t="shared" si="19"/>
        <v>6.8</v>
      </c>
      <c r="Z191" s="206">
        <f>'Datos de Indicador'!AW194</f>
        <v>10</v>
      </c>
      <c r="AA191" s="211">
        <f t="shared" si="23"/>
        <v>8.6999999999999993</v>
      </c>
      <c r="AB191" s="15"/>
      <c r="AC191" s="222"/>
      <c r="AE191" s="222"/>
    </row>
    <row r="192" spans="1:31">
      <c r="A192" s="45" t="s">
        <v>31</v>
      </c>
      <c r="B192" s="46" t="s">
        <v>38</v>
      </c>
      <c r="C192" s="160">
        <v>1307</v>
      </c>
      <c r="D192" s="203">
        <f>IF('Datos de Indicador'!AH195="No dato","x",ROUND(IF('Datos de Indicador'!AH195&gt;D$302,10,IF('Datos de Indicador'!AH195&lt;$D$301,0,10-(D$302-'Datos de Indicador'!AH195)/(D$302-D$301)*10)),1))</f>
        <v>10</v>
      </c>
      <c r="E192" s="204">
        <f>IF('Datos de Indicador'!AI195="No dato","x",ROUND(IF('Datos de Indicador'!AI195&gt;E$302,0,IF('Datos de Indicador'!AI195&lt;$E$301,10,(E$302-'Datos de Indicador'!AI195)/(E$302-E$301)*10)),1))</f>
        <v>0</v>
      </c>
      <c r="F192" s="205">
        <f t="shared" si="20"/>
        <v>6.7</v>
      </c>
      <c r="G192" s="204">
        <f>IF('Datos de Indicador'!AJ195="No dato","x",ROUND(IF('Datos de Indicador'!AJ195&gt;G$302,0,IF('Datos de Indicador'!AJ195&lt;$G$301,10,(G$302-'Datos de Indicador'!AJ195)/(G$302-G$301)*10)),1))</f>
        <v>8.3000000000000007</v>
      </c>
      <c r="H192" s="206">
        <f t="shared" si="16"/>
        <v>8.3000000000000007</v>
      </c>
      <c r="I192" s="207">
        <f t="shared" si="17"/>
        <v>7.6</v>
      </c>
      <c r="J192" s="204">
        <f>IF('Datos de Indicador'!AK195="No dato","x",ROUND(IF('Datos de Indicador'!AK195&gt;J$302,0,IF('Datos de Indicador'!AK195&lt;$J$301,10,(J$302-'Datos de Indicador'!AK195)/(J$302-J$301)*10)),1))</f>
        <v>8.6999999999999993</v>
      </c>
      <c r="K192" s="204">
        <f>IF('Datos de Indicador'!AL195="No dato","x",ROUND(IF('Datos de Indicador'!AL195&gt;K$302,0,IF('Datos de Indicador'!AL195&lt;$K$301,10,(K$302-'Datos de Indicador'!AL195)/(K$302-K$301)*10)),1))</f>
        <v>9</v>
      </c>
      <c r="L192" s="204">
        <f>IF('Datos de Indicador'!AM195="No dato","x",ROUND(IF('Datos de Indicador'!AM195&gt;L$302,0,IF('Datos de Indicador'!AM195&lt;$L$301,10,(L$302-'Datos de Indicador'!AM195)/(L$302-L$301)*10)),1))</f>
        <v>5.4</v>
      </c>
      <c r="M192" s="206">
        <f t="shared" si="18"/>
        <v>7.7</v>
      </c>
      <c r="N192" s="203">
        <f>IF('Datos de Indicador'!AN195="No dato","x",ROUND(IF('Datos de Indicador'!AN195&gt;N$302,0,IF('Datos de Indicador'!AN195&lt;$N$301,10,(N$302-'Datos de Indicador'!AN195)/(N$302-N$301)*10)),1))</f>
        <v>7.5</v>
      </c>
      <c r="O192" s="204">
        <f>IF('Datos de Indicador'!AO195="No dato","x",ROUND(IF('Datos de Indicador'!AO195&gt;O$302,0,IF('Datos de Indicador'!AO195&lt;$O$301,10,(O$302-'Datos de Indicador'!AO195)/(O$302-O$301)*10)),1))</f>
        <v>9.6</v>
      </c>
      <c r="P192" s="204">
        <f>IF('Datos de Indicador'!AP195="No dato","x",ROUND(IF('Datos de Indicador'!AP195&gt;P$302,0,IF('Datos de Indicador'!AP195&lt;$P$301,10,(P$302-'Datos de Indicador'!AP195)/(P$302-P$301)*10)),1))</f>
        <v>6.8</v>
      </c>
      <c r="Q192" s="210">
        <f>IF('Datos de Indicador'!AQ195="No dato","x",ROUND(IF('Datos de Indicador'!AQ195&gt;Q$302,0,IF('Datos de Indicador'!AQ195&lt;$O$301,10,(Q$302-'Datos de Indicador'!AQ195)/(Q$302-Q$301)*10)),1))</f>
        <v>8.6999999999999993</v>
      </c>
      <c r="R192" s="297">
        <f t="shared" si="21"/>
        <v>8.1999999999999993</v>
      </c>
      <c r="S192" s="208">
        <f>IF('Datos de Indicador'!AR195="No data","x",ROUND(IF('Datos de Indicador'!AR195&gt;S$302,0,IF('Datos de Indicador'!AR195&lt;S$301,10,(S$302-'Datos de Indicador'!AR195)/(S$302-S$301)*10)),1))</f>
        <v>7.1</v>
      </c>
      <c r="T192" s="208">
        <f>IF('Datos de Indicador'!AS195="No data","x",ROUND(IF('Datos de Indicador'!AS195&gt;T$302,0,IF('Datos de Indicador'!AS195&lt;T$301,10,(T$302-'Datos de Indicador'!AS195)/(T$302-T$301)*10)),1))</f>
        <v>4</v>
      </c>
      <c r="U192" s="208">
        <f>IF('Datos de Indicador'!AT195="No data","x",ROUND(IF('Datos de Indicador'!AT195&gt;U$302,0,IF('Datos de Indicador'!AT195&lt;U$301,10,(U$302-'Datos de Indicador'!AT195)/(U$302-U$301)*10)),1))</f>
        <v>6.3</v>
      </c>
      <c r="V192" s="208">
        <f>IF('Datos de Indicador'!AU195="No data","x",ROUND(IF('Datos de Indicador'!AU195&gt;V$302,0,IF('Datos de Indicador'!AU195&lt;V$301,10,(V$302-'Datos de Indicador'!AU195)/(V$302-V$301)*10)),1))</f>
        <v>10</v>
      </c>
      <c r="W192" s="209">
        <f t="shared" si="22"/>
        <v>7.3</v>
      </c>
      <c r="X192" s="210">
        <f>IF('Datos de Indicador'!AV195="No dato","x",ROUND(IF('Datos de Indicador'!AV195&gt;X$302,0,IF('Datos de Indicador'!AV195&lt;$X$301,10,(X$302-'Datos de Indicador'!AV195)/(X$302-X$301)*10)),1))</f>
        <v>6.1</v>
      </c>
      <c r="Y192" s="206">
        <f t="shared" si="19"/>
        <v>6.7</v>
      </c>
      <c r="Z192" s="206">
        <f>'Datos de Indicador'!AW195</f>
        <v>10</v>
      </c>
      <c r="AA192" s="211">
        <f t="shared" si="23"/>
        <v>8.1999999999999993</v>
      </c>
      <c r="AB192" s="15"/>
      <c r="AC192" s="222"/>
      <c r="AE192" s="222"/>
    </row>
    <row r="193" spans="1:31">
      <c r="A193" s="45" t="s">
        <v>31</v>
      </c>
      <c r="B193" s="46" t="s">
        <v>39</v>
      </c>
      <c r="C193" s="160">
        <v>1308</v>
      </c>
      <c r="D193" s="203">
        <f>IF('Datos de Indicador'!AH196="No dato","x",ROUND(IF('Datos de Indicador'!AH196&gt;D$302,10,IF('Datos de Indicador'!AH196&lt;$D$301,0,10-(D$302-'Datos de Indicador'!AH196)/(D$302-D$301)*10)),1))</f>
        <v>10</v>
      </c>
      <c r="E193" s="204">
        <f>IF('Datos de Indicador'!AI196="No dato","x",ROUND(IF('Datos de Indicador'!AI196&gt;E$302,0,IF('Datos de Indicador'!AI196&lt;$E$301,10,(E$302-'Datos de Indicador'!AI196)/(E$302-E$301)*10)),1))</f>
        <v>1.9</v>
      </c>
      <c r="F193" s="205">
        <f t="shared" si="20"/>
        <v>7.3</v>
      </c>
      <c r="G193" s="204">
        <f>IF('Datos de Indicador'!AJ196="No dato","x",ROUND(IF('Datos de Indicador'!AJ196&gt;G$302,0,IF('Datos de Indicador'!AJ196&lt;$G$301,10,(G$302-'Datos de Indicador'!AJ196)/(G$302-G$301)*10)),1))</f>
        <v>6.2</v>
      </c>
      <c r="H193" s="206">
        <f t="shared" si="16"/>
        <v>6.2</v>
      </c>
      <c r="I193" s="207">
        <f t="shared" si="17"/>
        <v>6.8</v>
      </c>
      <c r="J193" s="204">
        <f>IF('Datos de Indicador'!AK196="No dato","x",ROUND(IF('Datos de Indicador'!AK196&gt;J$302,0,IF('Datos de Indicador'!AK196&lt;$J$301,10,(J$302-'Datos de Indicador'!AK196)/(J$302-J$301)*10)),1))</f>
        <v>10</v>
      </c>
      <c r="K193" s="204">
        <f>IF('Datos de Indicador'!AL196="No dato","x",ROUND(IF('Datos de Indicador'!AL196&gt;K$302,0,IF('Datos de Indicador'!AL196&lt;$K$301,10,(K$302-'Datos de Indicador'!AL196)/(K$302-K$301)*10)),1))</f>
        <v>9.8000000000000007</v>
      </c>
      <c r="L193" s="204">
        <f>IF('Datos de Indicador'!AM196="No dato","x",ROUND(IF('Datos de Indicador'!AM196&gt;L$302,0,IF('Datos de Indicador'!AM196&lt;$L$301,10,(L$302-'Datos de Indicador'!AM196)/(L$302-L$301)*10)),1))</f>
        <v>5.3</v>
      </c>
      <c r="M193" s="206">
        <f t="shared" si="18"/>
        <v>8.4</v>
      </c>
      <c r="N193" s="203">
        <f>IF('Datos de Indicador'!AN196="No dato","x",ROUND(IF('Datos de Indicador'!AN196&gt;N$302,0,IF('Datos de Indicador'!AN196&lt;$N$301,10,(N$302-'Datos de Indicador'!AN196)/(N$302-N$301)*10)),1))</f>
        <v>8.1</v>
      </c>
      <c r="O193" s="204">
        <f>IF('Datos de Indicador'!AO196="No dato","x",ROUND(IF('Datos de Indicador'!AO196&gt;O$302,0,IF('Datos de Indicador'!AO196&lt;$O$301,10,(O$302-'Datos de Indicador'!AO196)/(O$302-O$301)*10)),1))</f>
        <v>10</v>
      </c>
      <c r="P193" s="204">
        <f>IF('Datos de Indicador'!AP196="No dato","x",ROUND(IF('Datos de Indicador'!AP196&gt;P$302,0,IF('Datos de Indicador'!AP196&lt;$P$301,10,(P$302-'Datos de Indicador'!AP196)/(P$302-P$301)*10)),1))</f>
        <v>7.1</v>
      </c>
      <c r="Q193" s="210">
        <f>IF('Datos de Indicador'!AQ196="No dato","x",ROUND(IF('Datos de Indicador'!AQ196&gt;Q$302,0,IF('Datos de Indicador'!AQ196&lt;$O$301,10,(Q$302-'Datos de Indicador'!AQ196)/(Q$302-Q$301)*10)),1))</f>
        <v>10</v>
      </c>
      <c r="R193" s="297">
        <f t="shared" si="21"/>
        <v>8.8000000000000007</v>
      </c>
      <c r="S193" s="208">
        <f>IF('Datos de Indicador'!AR196="No data","x",ROUND(IF('Datos de Indicador'!AR196&gt;S$302,0,IF('Datos de Indicador'!AR196&lt;S$301,10,(S$302-'Datos de Indicador'!AR196)/(S$302-S$301)*10)),1))</f>
        <v>10</v>
      </c>
      <c r="T193" s="208">
        <f>IF('Datos de Indicador'!AS196="No data","x",ROUND(IF('Datos de Indicador'!AS196&gt;T$302,0,IF('Datos de Indicador'!AS196&lt;T$301,10,(T$302-'Datos de Indicador'!AS196)/(T$302-T$301)*10)),1))</f>
        <v>0</v>
      </c>
      <c r="U193" s="208">
        <f>IF('Datos de Indicador'!AT196="No data","x",ROUND(IF('Datos de Indicador'!AT196&gt;U$302,0,IF('Datos de Indicador'!AT196&lt;U$301,10,(U$302-'Datos de Indicador'!AT196)/(U$302-U$301)*10)),1))</f>
        <v>4.8</v>
      </c>
      <c r="V193" s="208">
        <f>IF('Datos de Indicador'!AU196="No data","x",ROUND(IF('Datos de Indicador'!AU196&gt;V$302,0,IF('Datos de Indicador'!AU196&lt;V$301,10,(V$302-'Datos de Indicador'!AU196)/(V$302-V$301)*10)),1))</f>
        <v>10</v>
      </c>
      <c r="W193" s="209">
        <f t="shared" si="22"/>
        <v>6.6</v>
      </c>
      <c r="X193" s="210">
        <f>IF('Datos de Indicador'!AV196="No dato","x",ROUND(IF('Datos de Indicador'!AV196&gt;X$302,0,IF('Datos de Indicador'!AV196&lt;$X$301,10,(X$302-'Datos de Indicador'!AV196)/(X$302-X$301)*10)),1))</f>
        <v>3.7</v>
      </c>
      <c r="Y193" s="206">
        <f t="shared" si="19"/>
        <v>5.2</v>
      </c>
      <c r="Z193" s="206">
        <f>'Datos de Indicador'!AW196</f>
        <v>10</v>
      </c>
      <c r="AA193" s="211">
        <f t="shared" si="23"/>
        <v>8.1</v>
      </c>
      <c r="AB193" s="15"/>
      <c r="AC193" s="222"/>
      <c r="AE193" s="222"/>
    </row>
    <row r="194" spans="1:31">
      <c r="A194" s="45" t="s">
        <v>31</v>
      </c>
      <c r="B194" s="46" t="s">
        <v>40</v>
      </c>
      <c r="C194" s="160">
        <v>1309</v>
      </c>
      <c r="D194" s="203">
        <f>IF('Datos de Indicador'!AH197="No dato","x",ROUND(IF('Datos de Indicador'!AH197&gt;D$302,10,IF('Datos de Indicador'!AH197&lt;$D$301,0,10-(D$302-'Datos de Indicador'!AH197)/(D$302-D$301)*10)),1))</f>
        <v>10</v>
      </c>
      <c r="E194" s="204">
        <f>IF('Datos de Indicador'!AI197="No dato","x",ROUND(IF('Datos de Indicador'!AI197&gt;E$302,0,IF('Datos de Indicador'!AI197&lt;$E$301,10,(E$302-'Datos de Indicador'!AI197)/(E$302-E$301)*10)),1))</f>
        <v>0</v>
      </c>
      <c r="F194" s="205">
        <f t="shared" si="20"/>
        <v>6.7</v>
      </c>
      <c r="G194" s="204">
        <f>IF('Datos de Indicador'!AJ197="No dato","x",ROUND(IF('Datos de Indicador'!AJ197&gt;G$302,0,IF('Datos de Indicador'!AJ197&lt;$G$301,10,(G$302-'Datos de Indicador'!AJ197)/(G$302-G$301)*10)),1))</f>
        <v>7.4</v>
      </c>
      <c r="H194" s="206">
        <f t="shared" si="16"/>
        <v>7.4</v>
      </c>
      <c r="I194" s="207">
        <f t="shared" si="17"/>
        <v>7.1</v>
      </c>
      <c r="J194" s="204">
        <f>IF('Datos de Indicador'!AK197="No dato","x",ROUND(IF('Datos de Indicador'!AK197&gt;J$302,0,IF('Datos de Indicador'!AK197&lt;$J$301,10,(J$302-'Datos de Indicador'!AK197)/(J$302-J$301)*10)),1))</f>
        <v>10</v>
      </c>
      <c r="K194" s="204">
        <f>IF('Datos de Indicador'!AL197="No dato","x",ROUND(IF('Datos de Indicador'!AL197&gt;K$302,0,IF('Datos de Indicador'!AL197&lt;$K$301,10,(K$302-'Datos de Indicador'!AL197)/(K$302-K$301)*10)),1))</f>
        <v>9.9</v>
      </c>
      <c r="L194" s="204">
        <f>IF('Datos de Indicador'!AM197="No dato","x",ROUND(IF('Datos de Indicador'!AM197&gt;L$302,0,IF('Datos de Indicador'!AM197&lt;$L$301,10,(L$302-'Datos de Indicador'!AM197)/(L$302-L$301)*10)),1))</f>
        <v>8.6999999999999993</v>
      </c>
      <c r="M194" s="206">
        <f t="shared" si="18"/>
        <v>9.5</v>
      </c>
      <c r="N194" s="203">
        <f>IF('Datos de Indicador'!AN197="No dato","x",ROUND(IF('Datos de Indicador'!AN197&gt;N$302,0,IF('Datos de Indicador'!AN197&lt;$N$301,10,(N$302-'Datos de Indicador'!AN197)/(N$302-N$301)*10)),1))</f>
        <v>7.8</v>
      </c>
      <c r="O194" s="204">
        <f>IF('Datos de Indicador'!AO197="No dato","x",ROUND(IF('Datos de Indicador'!AO197&gt;O$302,0,IF('Datos de Indicador'!AO197&lt;$O$301,10,(O$302-'Datos de Indicador'!AO197)/(O$302-O$301)*10)),1))</f>
        <v>10</v>
      </c>
      <c r="P194" s="204">
        <f>IF('Datos de Indicador'!AP197="No dato","x",ROUND(IF('Datos de Indicador'!AP197&gt;P$302,0,IF('Datos de Indicador'!AP197&lt;$P$301,10,(P$302-'Datos de Indicador'!AP197)/(P$302-P$301)*10)),1))</f>
        <v>7.6</v>
      </c>
      <c r="Q194" s="210">
        <f>IF('Datos de Indicador'!AQ197="No dato","x",ROUND(IF('Datos de Indicador'!AQ197&gt;Q$302,0,IF('Datos de Indicador'!AQ197&lt;$O$301,10,(Q$302-'Datos de Indicador'!AQ197)/(Q$302-Q$301)*10)),1))</f>
        <v>11.9</v>
      </c>
      <c r="R194" s="297">
        <f t="shared" si="21"/>
        <v>9.3000000000000007</v>
      </c>
      <c r="S194" s="208">
        <f>IF('Datos de Indicador'!AR197="No data","x",ROUND(IF('Datos de Indicador'!AR197&gt;S$302,0,IF('Datos de Indicador'!AR197&lt;S$301,10,(S$302-'Datos de Indicador'!AR197)/(S$302-S$301)*10)),1))</f>
        <v>0</v>
      </c>
      <c r="T194" s="208">
        <f>IF('Datos de Indicador'!AS197="No data","x",ROUND(IF('Datos de Indicador'!AS197&gt;T$302,0,IF('Datos de Indicador'!AS197&lt;T$301,10,(T$302-'Datos de Indicador'!AS197)/(T$302-T$301)*10)),1))</f>
        <v>0</v>
      </c>
      <c r="U194" s="208">
        <f>IF('Datos de Indicador'!AT197="No data","x",ROUND(IF('Datos de Indicador'!AT197&gt;U$302,0,IF('Datos de Indicador'!AT197&lt;U$301,10,(U$302-'Datos de Indicador'!AT197)/(U$302-U$301)*10)),1))</f>
        <v>9</v>
      </c>
      <c r="V194" s="208">
        <f>IF('Datos de Indicador'!AU197="No data","x",ROUND(IF('Datos de Indicador'!AU197&gt;V$302,0,IF('Datos de Indicador'!AU197&lt;V$301,10,(V$302-'Datos de Indicador'!AU197)/(V$302-V$301)*10)),1))</f>
        <v>10</v>
      </c>
      <c r="W194" s="209">
        <f t="shared" si="22"/>
        <v>6.3</v>
      </c>
      <c r="X194" s="210">
        <f>IF('Datos de Indicador'!AV197="No dato","x",ROUND(IF('Datos de Indicador'!AV197&gt;X$302,0,IF('Datos de Indicador'!AV197&lt;$X$301,10,(X$302-'Datos de Indicador'!AV197)/(X$302-X$301)*10)),1))</f>
        <v>7.2</v>
      </c>
      <c r="Y194" s="206">
        <f t="shared" si="19"/>
        <v>6.8</v>
      </c>
      <c r="Z194" s="206">
        <f>'Datos de Indicador'!AW197</f>
        <v>10</v>
      </c>
      <c r="AA194" s="211">
        <f t="shared" si="23"/>
        <v>8.9</v>
      </c>
      <c r="AB194" s="15"/>
      <c r="AC194" s="222"/>
      <c r="AE194" s="222"/>
    </row>
    <row r="195" spans="1:31">
      <c r="A195" s="45" t="s">
        <v>31</v>
      </c>
      <c r="B195" s="46" t="s">
        <v>41</v>
      </c>
      <c r="C195" s="160">
        <v>1310</v>
      </c>
      <c r="D195" s="203">
        <f>IF('Datos de Indicador'!AH198="No dato","x",ROUND(IF('Datos de Indicador'!AH198&gt;D$302,10,IF('Datos de Indicador'!AH198&lt;$D$301,0,10-(D$302-'Datos de Indicador'!AH198)/(D$302-D$301)*10)),1))</f>
        <v>10</v>
      </c>
      <c r="E195" s="204">
        <f>IF('Datos de Indicador'!AI198="No dato","x",ROUND(IF('Datos de Indicador'!AI198&gt;E$302,0,IF('Datos de Indicador'!AI198&lt;$E$301,10,(E$302-'Datos de Indicador'!AI198)/(E$302-E$301)*10)),1))</f>
        <v>0</v>
      </c>
      <c r="F195" s="205">
        <f t="shared" si="20"/>
        <v>6.7</v>
      </c>
      <c r="G195" s="204">
        <f>IF('Datos de Indicador'!AJ198="No dato","x",ROUND(IF('Datos de Indicador'!AJ198&gt;G$302,0,IF('Datos de Indicador'!AJ198&lt;$G$301,10,(G$302-'Datos de Indicador'!AJ198)/(G$302-G$301)*10)),1))</f>
        <v>7.3</v>
      </c>
      <c r="H195" s="206">
        <f t="shared" ref="H195:H258" si="24">G195</f>
        <v>7.3</v>
      </c>
      <c r="I195" s="207">
        <f t="shared" ref="I195:I258" si="25">ROUND(IF(H195="x",F195,(10-GEOMEAN(((10-H195)/10*9+1),((10-F195)/10*9+1)))/9*10),1)</f>
        <v>7</v>
      </c>
      <c r="J195" s="204">
        <f>IF('Datos de Indicador'!AK198="No dato","x",ROUND(IF('Datos de Indicador'!AK198&gt;J$302,0,IF('Datos de Indicador'!AK198&lt;$J$301,10,(J$302-'Datos de Indicador'!AK198)/(J$302-J$301)*10)),1))</f>
        <v>5.9</v>
      </c>
      <c r="K195" s="204">
        <f>IF('Datos de Indicador'!AL198="No dato","x",ROUND(IF('Datos de Indicador'!AL198&gt;K$302,0,IF('Datos de Indicador'!AL198&lt;$K$301,10,(K$302-'Datos de Indicador'!AL198)/(K$302-K$301)*10)),1))</f>
        <v>9.6</v>
      </c>
      <c r="L195" s="204">
        <f>IF('Datos de Indicador'!AM198="No dato","x",ROUND(IF('Datos de Indicador'!AM198&gt;L$302,0,IF('Datos de Indicador'!AM198&lt;$L$301,10,(L$302-'Datos de Indicador'!AM198)/(L$302-L$301)*10)),1))</f>
        <v>4.8</v>
      </c>
      <c r="M195" s="206">
        <f t="shared" ref="M195:M258" si="26">IF(AND(J195="x",K195="x",L195="x"),"x",ROUND(AVERAGE(J195,K195,L195),1))</f>
        <v>6.8</v>
      </c>
      <c r="N195" s="203">
        <f>IF('Datos de Indicador'!AN198="No dato","x",ROUND(IF('Datos de Indicador'!AN198&gt;N$302,0,IF('Datos de Indicador'!AN198&lt;$N$301,10,(N$302-'Datos de Indicador'!AN198)/(N$302-N$301)*10)),1))</f>
        <v>1.3</v>
      </c>
      <c r="O195" s="204">
        <f>IF('Datos de Indicador'!AO198="No dato","x",ROUND(IF('Datos de Indicador'!AO198&gt;O$302,0,IF('Datos de Indicador'!AO198&lt;$O$301,10,(O$302-'Datos de Indicador'!AO198)/(O$302-O$301)*10)),1))</f>
        <v>10</v>
      </c>
      <c r="P195" s="204">
        <f>IF('Datos de Indicador'!AP198="No dato","x",ROUND(IF('Datos de Indicador'!AP198&gt;P$302,0,IF('Datos de Indicador'!AP198&lt;$P$301,10,(P$302-'Datos de Indicador'!AP198)/(P$302-P$301)*10)),1))</f>
        <v>9.1999999999999993</v>
      </c>
      <c r="Q195" s="210">
        <f>IF('Datos de Indicador'!AQ198="No dato","x",ROUND(IF('Datos de Indicador'!AQ198&gt;Q$302,0,IF('Datos de Indicador'!AQ198&lt;$O$301,10,(Q$302-'Datos de Indicador'!AQ198)/(Q$302-Q$301)*10)),1))</f>
        <v>10</v>
      </c>
      <c r="R195" s="297">
        <f t="shared" si="21"/>
        <v>7.6</v>
      </c>
      <c r="S195" s="208">
        <f>IF('Datos de Indicador'!AR198="No data","x",ROUND(IF('Datos de Indicador'!AR198&gt;S$302,0,IF('Datos de Indicador'!AR198&lt;S$301,10,(S$302-'Datos de Indicador'!AR198)/(S$302-S$301)*10)),1))</f>
        <v>6.3</v>
      </c>
      <c r="T195" s="208">
        <f>IF('Datos de Indicador'!AS198="No data","x",ROUND(IF('Datos de Indicador'!AS198&gt;T$302,0,IF('Datos de Indicador'!AS198&lt;T$301,10,(T$302-'Datos de Indicador'!AS198)/(T$302-T$301)*10)),1))</f>
        <v>0</v>
      </c>
      <c r="U195" s="208">
        <f>IF('Datos de Indicador'!AT198="No data","x",ROUND(IF('Datos de Indicador'!AT198&gt;U$302,0,IF('Datos de Indicador'!AT198&lt;U$301,10,(U$302-'Datos de Indicador'!AT198)/(U$302-U$301)*10)),1))</f>
        <v>5.6</v>
      </c>
      <c r="V195" s="208">
        <f>IF('Datos de Indicador'!AU198="No data","x",ROUND(IF('Datos de Indicador'!AU198&gt;V$302,0,IF('Datos de Indicador'!AU198&lt;V$301,10,(V$302-'Datos de Indicador'!AU198)/(V$302-V$301)*10)),1))</f>
        <v>10</v>
      </c>
      <c r="W195" s="209">
        <f t="shared" si="22"/>
        <v>6.3</v>
      </c>
      <c r="X195" s="210">
        <f>IF('Datos de Indicador'!AV198="No dato","x",ROUND(IF('Datos de Indicador'!AV198&gt;X$302,0,IF('Datos de Indicador'!AV198&lt;$X$301,10,(X$302-'Datos de Indicador'!AV198)/(X$302-X$301)*10)),1))</f>
        <v>4.8</v>
      </c>
      <c r="Y195" s="206">
        <f t="shared" ref="Y195:Y258" si="27">IF(AND(W195="x",X195="x"),"x",ROUND(AVERAGE(W195,X195),1))</f>
        <v>5.6</v>
      </c>
      <c r="Z195" s="206">
        <f>'Datos de Indicador'!AW198</f>
        <v>10</v>
      </c>
      <c r="AA195" s="211">
        <f t="shared" si="23"/>
        <v>7.5</v>
      </c>
      <c r="AB195" s="15"/>
      <c r="AC195" s="222"/>
      <c r="AE195" s="222"/>
    </row>
    <row r="196" spans="1:31">
      <c r="A196" s="45" t="s">
        <v>31</v>
      </c>
      <c r="B196" s="46" t="s">
        <v>42</v>
      </c>
      <c r="C196" s="160">
        <v>1311</v>
      </c>
      <c r="D196" s="203">
        <f>IF('Datos de Indicador'!AH199="No dato","x",ROUND(IF('Datos de Indicador'!AH199&gt;D$302,10,IF('Datos de Indicador'!AH199&lt;$D$301,0,10-(D$302-'Datos de Indicador'!AH199)/(D$302-D$301)*10)),1))</f>
        <v>10</v>
      </c>
      <c r="E196" s="204">
        <f>IF('Datos de Indicador'!AI199="No dato","x",ROUND(IF('Datos de Indicador'!AI199&gt;E$302,0,IF('Datos de Indicador'!AI199&lt;$E$301,10,(E$302-'Datos de Indicador'!AI199)/(E$302-E$301)*10)),1))</f>
        <v>0</v>
      </c>
      <c r="F196" s="205">
        <f t="shared" ref="F196:F259" si="28">IF(AND(D196="x",E196="x"),"x",ROUND(AVERAGE(D196,D196,E196),1))</f>
        <v>6.7</v>
      </c>
      <c r="G196" s="204">
        <f>IF('Datos de Indicador'!AJ199="No dato","x",ROUND(IF('Datos de Indicador'!AJ199&gt;G$302,0,IF('Datos de Indicador'!AJ199&lt;$G$301,10,(G$302-'Datos de Indicador'!AJ199)/(G$302-G$301)*10)),1))</f>
        <v>7.3</v>
      </c>
      <c r="H196" s="206">
        <f t="shared" si="24"/>
        <v>7.3</v>
      </c>
      <c r="I196" s="207">
        <f t="shared" si="25"/>
        <v>7</v>
      </c>
      <c r="J196" s="204">
        <f>IF('Datos de Indicador'!AK199="No dato","x",ROUND(IF('Datos de Indicador'!AK199&gt;J$302,0,IF('Datos de Indicador'!AK199&lt;$J$301,10,(J$302-'Datos de Indicador'!AK199)/(J$302-J$301)*10)),1))</f>
        <v>3.5</v>
      </c>
      <c r="K196" s="204">
        <f>IF('Datos de Indicador'!AL199="No dato","x",ROUND(IF('Datos de Indicador'!AL199&gt;K$302,0,IF('Datos de Indicador'!AL199&lt;$K$301,10,(K$302-'Datos de Indicador'!AL199)/(K$302-K$301)*10)),1))</f>
        <v>9.9</v>
      </c>
      <c r="L196" s="204">
        <f>IF('Datos de Indicador'!AM199="No dato","x",ROUND(IF('Datos de Indicador'!AM199&gt;L$302,0,IF('Datos de Indicador'!AM199&lt;$L$301,10,(L$302-'Datos de Indicador'!AM199)/(L$302-L$301)*10)),1))</f>
        <v>8.6999999999999993</v>
      </c>
      <c r="M196" s="206">
        <f t="shared" si="26"/>
        <v>7.4</v>
      </c>
      <c r="N196" s="203">
        <f>IF('Datos de Indicador'!AN199="No dato","x",ROUND(IF('Datos de Indicador'!AN199&gt;N$302,0,IF('Datos de Indicador'!AN199&lt;$N$301,10,(N$302-'Datos de Indicador'!AN199)/(N$302-N$301)*10)),1))</f>
        <v>0.7</v>
      </c>
      <c r="O196" s="204">
        <f>IF('Datos de Indicador'!AO199="No dato","x",ROUND(IF('Datos de Indicador'!AO199&gt;O$302,0,IF('Datos de Indicador'!AO199&lt;$O$301,10,(O$302-'Datos de Indicador'!AO199)/(O$302-O$301)*10)),1))</f>
        <v>10</v>
      </c>
      <c r="P196" s="204">
        <f>IF('Datos de Indicador'!AP199="No dato","x",ROUND(IF('Datos de Indicador'!AP199&gt;P$302,0,IF('Datos de Indicador'!AP199&lt;$P$301,10,(P$302-'Datos de Indicador'!AP199)/(P$302-P$301)*10)),1))</f>
        <v>3.2</v>
      </c>
      <c r="Q196" s="210">
        <f>IF('Datos de Indicador'!AQ199="No dato","x",ROUND(IF('Datos de Indicador'!AQ199&gt;Q$302,0,IF('Datos de Indicador'!AQ199&lt;$O$301,10,(Q$302-'Datos de Indicador'!AQ199)/(Q$302-Q$301)*10)),1))</f>
        <v>10</v>
      </c>
      <c r="R196" s="297">
        <f t="shared" ref="R196:R259" si="29">IF(AND(N196="x",O196="x",P196="x"),"x",ROUND(AVERAGE(N196,O196,P196,Q196),1))</f>
        <v>6</v>
      </c>
      <c r="S196" s="208">
        <f>IF('Datos de Indicador'!AR199="No data","x",ROUND(IF('Datos de Indicador'!AR199&gt;S$302,0,IF('Datos de Indicador'!AR199&lt;S$301,10,(S$302-'Datos de Indicador'!AR199)/(S$302-S$301)*10)),1))</f>
        <v>0</v>
      </c>
      <c r="T196" s="208">
        <f>IF('Datos de Indicador'!AS199="No data","x",ROUND(IF('Datos de Indicador'!AS199&gt;T$302,0,IF('Datos de Indicador'!AS199&lt;T$301,10,(T$302-'Datos de Indicador'!AS199)/(T$302-T$301)*10)),1))</f>
        <v>0</v>
      </c>
      <c r="U196" s="208">
        <f>IF('Datos de Indicador'!AT199="No data","x",ROUND(IF('Datos de Indicador'!AT199&gt;U$302,0,IF('Datos de Indicador'!AT199&lt;U$301,10,(U$302-'Datos de Indicador'!AT199)/(U$302-U$301)*10)),1))</f>
        <v>7.9</v>
      </c>
      <c r="V196" s="208">
        <f>IF('Datos de Indicador'!AU199="No data","x",ROUND(IF('Datos de Indicador'!AU199&gt;V$302,0,IF('Datos de Indicador'!AU199&lt;V$301,10,(V$302-'Datos de Indicador'!AU199)/(V$302-V$301)*10)),1))</f>
        <v>9.1</v>
      </c>
      <c r="W196" s="209">
        <f t="shared" ref="W196:W259" si="30">IF(AND(S196="x",T196="x",U196="x",V196="x"),"x",ROUND(AVERAGE(S196,T196,U196,V196,U196,V196),1))</f>
        <v>5.7</v>
      </c>
      <c r="X196" s="210">
        <f>IF('Datos de Indicador'!AV199="No dato","x",ROUND(IF('Datos de Indicador'!AV199&gt;X$302,0,IF('Datos de Indicador'!AV199&lt;$X$301,10,(X$302-'Datos de Indicador'!AV199)/(X$302-X$301)*10)),1))</f>
        <v>7.9</v>
      </c>
      <c r="Y196" s="206">
        <f t="shared" si="27"/>
        <v>6.8</v>
      </c>
      <c r="Z196" s="206">
        <f>'Datos de Indicador'!AW199</f>
        <v>10</v>
      </c>
      <c r="AA196" s="211">
        <f t="shared" ref="AA196:AA259" si="31">IF(AND(M196="x",R196="x",Y196="x"),"x",ROUND(AVERAGE(M196,R196,Y196,Z196),1))</f>
        <v>7.6</v>
      </c>
      <c r="AB196" s="15"/>
      <c r="AC196" s="222"/>
      <c r="AE196" s="222"/>
    </row>
    <row r="197" spans="1:31">
      <c r="A197" s="45" t="s">
        <v>31</v>
      </c>
      <c r="B197" s="46" t="s">
        <v>43</v>
      </c>
      <c r="C197" s="160">
        <v>1312</v>
      </c>
      <c r="D197" s="203">
        <f>IF('Datos de Indicador'!AH200="No dato","x",ROUND(IF('Datos de Indicador'!AH200&gt;D$302,10,IF('Datos de Indicador'!AH200&lt;$D$301,0,10-(D$302-'Datos de Indicador'!AH200)/(D$302-D$301)*10)),1))</f>
        <v>5</v>
      </c>
      <c r="E197" s="204">
        <f>IF('Datos de Indicador'!AI200="No dato","x",ROUND(IF('Datos de Indicador'!AI200&gt;E$302,0,IF('Datos de Indicador'!AI200&lt;$E$301,10,(E$302-'Datos de Indicador'!AI200)/(E$302-E$301)*10)),1))</f>
        <v>0</v>
      </c>
      <c r="F197" s="205">
        <f t="shared" si="28"/>
        <v>3.3</v>
      </c>
      <c r="G197" s="204">
        <f>IF('Datos de Indicador'!AJ200="No dato","x",ROUND(IF('Datos de Indicador'!AJ200&gt;G$302,0,IF('Datos de Indicador'!AJ200&lt;$G$301,10,(G$302-'Datos de Indicador'!AJ200)/(G$302-G$301)*10)),1))</f>
        <v>7.7</v>
      </c>
      <c r="H197" s="206">
        <f t="shared" si="24"/>
        <v>7.7</v>
      </c>
      <c r="I197" s="207">
        <f t="shared" si="25"/>
        <v>5.9</v>
      </c>
      <c r="J197" s="204">
        <f>IF('Datos de Indicador'!AK200="No dato","x",ROUND(IF('Datos de Indicador'!AK200&gt;J$302,0,IF('Datos de Indicador'!AK200&lt;$J$301,10,(J$302-'Datos de Indicador'!AK200)/(J$302-J$301)*10)),1))</f>
        <v>1.1000000000000001</v>
      </c>
      <c r="K197" s="204">
        <f>IF('Datos de Indicador'!AL200="No dato","x",ROUND(IF('Datos de Indicador'!AL200&gt;K$302,0,IF('Datos de Indicador'!AL200&lt;$K$301,10,(K$302-'Datos de Indicador'!AL200)/(K$302-K$301)*10)),1))</f>
        <v>9.6</v>
      </c>
      <c r="L197" s="204">
        <f>IF('Datos de Indicador'!AM200="No dato","x",ROUND(IF('Datos de Indicador'!AM200&gt;L$302,0,IF('Datos de Indicador'!AM200&lt;$L$301,10,(L$302-'Datos de Indicador'!AM200)/(L$302-L$301)*10)),1))</f>
        <v>5</v>
      </c>
      <c r="M197" s="206">
        <f t="shared" si="26"/>
        <v>5.2</v>
      </c>
      <c r="N197" s="203">
        <f>IF('Datos de Indicador'!AN200="No dato","x",ROUND(IF('Datos de Indicador'!AN200&gt;N$302,0,IF('Datos de Indicador'!AN200&lt;$N$301,10,(N$302-'Datos de Indicador'!AN200)/(N$302-N$301)*10)),1))</f>
        <v>6.3</v>
      </c>
      <c r="O197" s="204">
        <f>IF('Datos de Indicador'!AO200="No dato","x",ROUND(IF('Datos de Indicador'!AO200&gt;O$302,0,IF('Datos de Indicador'!AO200&lt;$O$301,10,(O$302-'Datos de Indicador'!AO200)/(O$302-O$301)*10)),1))</f>
        <v>9.3000000000000007</v>
      </c>
      <c r="P197" s="204">
        <f>IF('Datos de Indicador'!AP200="No dato","x",ROUND(IF('Datos de Indicador'!AP200&gt;P$302,0,IF('Datos de Indicador'!AP200&lt;$P$301,10,(P$302-'Datos de Indicador'!AP200)/(P$302-P$301)*10)),1))</f>
        <v>4.0999999999999996</v>
      </c>
      <c r="Q197" s="210">
        <f>IF('Datos de Indicador'!AQ200="No dato","x",ROUND(IF('Datos de Indicador'!AQ200&gt;Q$302,0,IF('Datos de Indicador'!AQ200&lt;$O$301,10,(Q$302-'Datos de Indicador'!AQ200)/(Q$302-Q$301)*10)),1))</f>
        <v>7.5</v>
      </c>
      <c r="R197" s="297">
        <f t="shared" si="29"/>
        <v>6.8</v>
      </c>
      <c r="S197" s="208">
        <f>IF('Datos de Indicador'!AR200="No data","x",ROUND(IF('Datos de Indicador'!AR200&gt;S$302,0,IF('Datos de Indicador'!AR200&lt;S$301,10,(S$302-'Datos de Indicador'!AR200)/(S$302-S$301)*10)),1))</f>
        <v>10</v>
      </c>
      <c r="T197" s="208">
        <f>IF('Datos de Indicador'!AS200="No data","x",ROUND(IF('Datos de Indicador'!AS200&gt;T$302,0,IF('Datos de Indicador'!AS200&lt;T$301,10,(T$302-'Datos de Indicador'!AS200)/(T$302-T$301)*10)),1))</f>
        <v>3.8</v>
      </c>
      <c r="U197" s="208">
        <f>IF('Datos de Indicador'!AT200="No data","x",ROUND(IF('Datos de Indicador'!AT200&gt;U$302,0,IF('Datos de Indicador'!AT200&lt;U$301,10,(U$302-'Datos de Indicador'!AT200)/(U$302-U$301)*10)),1))</f>
        <v>8.4</v>
      </c>
      <c r="V197" s="208">
        <f>IF('Datos de Indicador'!AU200="No data","x",ROUND(IF('Datos de Indicador'!AU200&gt;V$302,0,IF('Datos de Indicador'!AU200&lt;V$301,10,(V$302-'Datos de Indicador'!AU200)/(V$302-V$301)*10)),1))</f>
        <v>10</v>
      </c>
      <c r="W197" s="209">
        <f t="shared" si="30"/>
        <v>8.4</v>
      </c>
      <c r="X197" s="210">
        <f>IF('Datos de Indicador'!AV200="No dato","x",ROUND(IF('Datos de Indicador'!AV200&gt;X$302,0,IF('Datos de Indicador'!AV200&lt;$X$301,10,(X$302-'Datos de Indicador'!AV200)/(X$302-X$301)*10)),1))</f>
        <v>6.9</v>
      </c>
      <c r="Y197" s="206">
        <f t="shared" si="27"/>
        <v>7.7</v>
      </c>
      <c r="Z197" s="206">
        <f>'Datos de Indicador'!AW200</f>
        <v>10</v>
      </c>
      <c r="AA197" s="211">
        <f t="shared" si="31"/>
        <v>7.4</v>
      </c>
      <c r="AB197" s="15"/>
      <c r="AC197" s="222"/>
      <c r="AE197" s="222"/>
    </row>
    <row r="198" spans="1:31">
      <c r="A198" s="45" t="s">
        <v>31</v>
      </c>
      <c r="B198" s="46" t="s">
        <v>44</v>
      </c>
      <c r="C198" s="160">
        <v>1313</v>
      </c>
      <c r="D198" s="203">
        <f>IF('Datos de Indicador'!AH201="No dato","x",ROUND(IF('Datos de Indicador'!AH201&gt;D$302,10,IF('Datos de Indicador'!AH201&lt;$D$301,0,10-(D$302-'Datos de Indicador'!AH201)/(D$302-D$301)*10)),1))</f>
        <v>5</v>
      </c>
      <c r="E198" s="204">
        <f>IF('Datos de Indicador'!AI201="No dato","x",ROUND(IF('Datos de Indicador'!AI201&gt;E$302,0,IF('Datos de Indicador'!AI201&lt;$E$301,10,(E$302-'Datos de Indicador'!AI201)/(E$302-E$301)*10)),1))</f>
        <v>0</v>
      </c>
      <c r="F198" s="205">
        <f t="shared" si="28"/>
        <v>3.3</v>
      </c>
      <c r="G198" s="204">
        <f>IF('Datos de Indicador'!AJ201="No dato","x",ROUND(IF('Datos de Indicador'!AJ201&gt;G$302,0,IF('Datos de Indicador'!AJ201&lt;$G$301,10,(G$302-'Datos de Indicador'!AJ201)/(G$302-G$301)*10)),1))</f>
        <v>4.5999999999999996</v>
      </c>
      <c r="H198" s="206">
        <f t="shared" si="24"/>
        <v>4.5999999999999996</v>
      </c>
      <c r="I198" s="207">
        <f t="shared" si="25"/>
        <v>4</v>
      </c>
      <c r="J198" s="204">
        <f>IF('Datos de Indicador'!AK201="No dato","x",ROUND(IF('Datos de Indicador'!AK201&gt;J$302,0,IF('Datos de Indicador'!AK201&lt;$J$301,10,(J$302-'Datos de Indicador'!AK201)/(J$302-J$301)*10)),1))</f>
        <v>10</v>
      </c>
      <c r="K198" s="204">
        <f>IF('Datos de Indicador'!AL201="No dato","x",ROUND(IF('Datos de Indicador'!AL201&gt;K$302,0,IF('Datos de Indicador'!AL201&lt;$K$301,10,(K$302-'Datos de Indicador'!AL201)/(K$302-K$301)*10)),1))</f>
        <v>9.4</v>
      </c>
      <c r="L198" s="204">
        <f>IF('Datos de Indicador'!AM201="No dato","x",ROUND(IF('Datos de Indicador'!AM201&gt;L$302,0,IF('Datos de Indicador'!AM201&lt;$L$301,10,(L$302-'Datos de Indicador'!AM201)/(L$302-L$301)*10)),1))</f>
        <v>6.7</v>
      </c>
      <c r="M198" s="206">
        <f t="shared" si="26"/>
        <v>8.6999999999999993</v>
      </c>
      <c r="N198" s="203">
        <f>IF('Datos de Indicador'!AN201="No dato","x",ROUND(IF('Datos de Indicador'!AN201&gt;N$302,0,IF('Datos de Indicador'!AN201&lt;$N$301,10,(N$302-'Datos de Indicador'!AN201)/(N$302-N$301)*10)),1))</f>
        <v>6</v>
      </c>
      <c r="O198" s="204">
        <f>IF('Datos de Indicador'!AO201="No dato","x",ROUND(IF('Datos de Indicador'!AO201&gt;O$302,0,IF('Datos de Indicador'!AO201&lt;$O$301,10,(O$302-'Datos de Indicador'!AO201)/(O$302-O$301)*10)),1))</f>
        <v>10</v>
      </c>
      <c r="P198" s="204">
        <f>IF('Datos de Indicador'!AP201="No dato","x",ROUND(IF('Datos de Indicador'!AP201&gt;P$302,0,IF('Datos de Indicador'!AP201&lt;$P$301,10,(P$302-'Datos de Indicador'!AP201)/(P$302-P$301)*10)),1))</f>
        <v>6.3</v>
      </c>
      <c r="Q198" s="210">
        <f>IF('Datos de Indicador'!AQ201="No dato","x",ROUND(IF('Datos de Indicador'!AQ201&gt;Q$302,0,IF('Datos de Indicador'!AQ201&lt;$O$301,10,(Q$302-'Datos de Indicador'!AQ201)/(Q$302-Q$301)*10)),1))</f>
        <v>11.7</v>
      </c>
      <c r="R198" s="297">
        <f t="shared" si="29"/>
        <v>8.5</v>
      </c>
      <c r="S198" s="208">
        <f>IF('Datos de Indicador'!AR201="No data","x",ROUND(IF('Datos de Indicador'!AR201&gt;S$302,0,IF('Datos de Indicador'!AR201&lt;S$301,10,(S$302-'Datos de Indicador'!AR201)/(S$302-S$301)*10)),1))</f>
        <v>0</v>
      </c>
      <c r="T198" s="208">
        <f>IF('Datos de Indicador'!AS201="No data","x",ROUND(IF('Datos de Indicador'!AS201&gt;T$302,0,IF('Datos de Indicador'!AS201&lt;T$301,10,(T$302-'Datos de Indicador'!AS201)/(T$302-T$301)*10)),1))</f>
        <v>0</v>
      </c>
      <c r="U198" s="208">
        <f>IF('Datos de Indicador'!AT201="No data","x",ROUND(IF('Datos de Indicador'!AT201&gt;U$302,0,IF('Datos de Indicador'!AT201&lt;U$301,10,(U$302-'Datos de Indicador'!AT201)/(U$302-U$301)*10)),1))</f>
        <v>6.3</v>
      </c>
      <c r="V198" s="208">
        <f>IF('Datos de Indicador'!AU201="No data","x",ROUND(IF('Datos de Indicador'!AU201&gt;V$302,0,IF('Datos de Indicador'!AU201&lt;V$301,10,(V$302-'Datos de Indicador'!AU201)/(V$302-V$301)*10)),1))</f>
        <v>10</v>
      </c>
      <c r="W198" s="209">
        <f t="shared" si="30"/>
        <v>5.4</v>
      </c>
      <c r="X198" s="210">
        <f>IF('Datos de Indicador'!AV201="No dato","x",ROUND(IF('Datos de Indicador'!AV201&gt;X$302,0,IF('Datos de Indicador'!AV201&lt;$X$301,10,(X$302-'Datos de Indicador'!AV201)/(X$302-X$301)*10)),1))</f>
        <v>6</v>
      </c>
      <c r="Y198" s="206">
        <f t="shared" si="27"/>
        <v>5.7</v>
      </c>
      <c r="Z198" s="206">
        <f>'Datos de Indicador'!AW201</f>
        <v>10</v>
      </c>
      <c r="AA198" s="211">
        <f t="shared" si="31"/>
        <v>8.1999999999999993</v>
      </c>
      <c r="AB198" s="15"/>
      <c r="AC198" s="222"/>
      <c r="AE198" s="222"/>
    </row>
    <row r="199" spans="1:31">
      <c r="A199" s="45" t="s">
        <v>31</v>
      </c>
      <c r="B199" s="46" t="s">
        <v>45</v>
      </c>
      <c r="C199" s="160">
        <v>1314</v>
      </c>
      <c r="D199" s="203">
        <f>IF('Datos de Indicador'!AH202="No dato","x",ROUND(IF('Datos de Indicador'!AH202&gt;D$302,10,IF('Datos de Indicador'!AH202&lt;$D$301,0,10-(D$302-'Datos de Indicador'!AH202)/(D$302-D$301)*10)),1))</f>
        <v>5</v>
      </c>
      <c r="E199" s="204">
        <f>IF('Datos de Indicador'!AI202="No dato","x",ROUND(IF('Datos de Indicador'!AI202&gt;E$302,0,IF('Datos de Indicador'!AI202&lt;$E$301,10,(E$302-'Datos de Indicador'!AI202)/(E$302-E$301)*10)),1))</f>
        <v>0</v>
      </c>
      <c r="F199" s="205">
        <f t="shared" si="28"/>
        <v>3.3</v>
      </c>
      <c r="G199" s="204">
        <f>IF('Datos de Indicador'!AJ202="No dato","x",ROUND(IF('Datos de Indicador'!AJ202&gt;G$302,0,IF('Datos de Indicador'!AJ202&lt;$G$301,10,(G$302-'Datos de Indicador'!AJ202)/(G$302-G$301)*10)),1))</f>
        <v>7</v>
      </c>
      <c r="H199" s="206">
        <f t="shared" si="24"/>
        <v>7</v>
      </c>
      <c r="I199" s="207">
        <f t="shared" si="25"/>
        <v>5.4</v>
      </c>
      <c r="J199" s="204">
        <f>IF('Datos de Indicador'!AK202="No dato","x",ROUND(IF('Datos de Indicador'!AK202&gt;J$302,0,IF('Datos de Indicador'!AK202&lt;$J$301,10,(J$302-'Datos de Indicador'!AK202)/(J$302-J$301)*10)),1))</f>
        <v>0.8</v>
      </c>
      <c r="K199" s="204">
        <f>IF('Datos de Indicador'!AL202="No dato","x",ROUND(IF('Datos de Indicador'!AL202&gt;K$302,0,IF('Datos de Indicador'!AL202&lt;$K$301,10,(K$302-'Datos de Indicador'!AL202)/(K$302-K$301)*10)),1))</f>
        <v>9.6</v>
      </c>
      <c r="L199" s="204">
        <f>IF('Datos de Indicador'!AM202="No dato","x",ROUND(IF('Datos de Indicador'!AM202&gt;L$302,0,IF('Datos de Indicador'!AM202&lt;$L$301,10,(L$302-'Datos de Indicador'!AM202)/(L$302-L$301)*10)),1))</f>
        <v>5</v>
      </c>
      <c r="M199" s="206">
        <f t="shared" si="26"/>
        <v>5.0999999999999996</v>
      </c>
      <c r="N199" s="203">
        <f>IF('Datos de Indicador'!AN202="No dato","x",ROUND(IF('Datos de Indicador'!AN202&gt;N$302,0,IF('Datos de Indicador'!AN202&lt;$N$301,10,(N$302-'Datos de Indicador'!AN202)/(N$302-N$301)*10)),1))</f>
        <v>3.6</v>
      </c>
      <c r="O199" s="204">
        <f>IF('Datos de Indicador'!AO202="No dato","x",ROUND(IF('Datos de Indicador'!AO202&gt;O$302,0,IF('Datos de Indicador'!AO202&lt;$O$301,10,(O$302-'Datos de Indicador'!AO202)/(O$302-O$301)*10)),1))</f>
        <v>6.6</v>
      </c>
      <c r="P199" s="204">
        <f>IF('Datos de Indicador'!AP202="No dato","x",ROUND(IF('Datos de Indicador'!AP202&gt;P$302,0,IF('Datos de Indicador'!AP202&lt;$P$301,10,(P$302-'Datos de Indicador'!AP202)/(P$302-P$301)*10)),1))</f>
        <v>5.4</v>
      </c>
      <c r="Q199" s="210">
        <f>IF('Datos de Indicador'!AQ202="No dato","x",ROUND(IF('Datos de Indicador'!AQ202&gt;Q$302,0,IF('Datos de Indicador'!AQ202&lt;$O$301,10,(Q$302-'Datos de Indicador'!AQ202)/(Q$302-Q$301)*10)),1))</f>
        <v>6.1</v>
      </c>
      <c r="R199" s="297">
        <f t="shared" si="29"/>
        <v>5.4</v>
      </c>
      <c r="S199" s="208">
        <f>IF('Datos de Indicador'!AR202="No data","x",ROUND(IF('Datos de Indicador'!AR202&gt;S$302,0,IF('Datos de Indicador'!AR202&lt;S$301,10,(S$302-'Datos de Indicador'!AR202)/(S$302-S$301)*10)),1))</f>
        <v>3.7</v>
      </c>
      <c r="T199" s="208">
        <f>IF('Datos de Indicador'!AS202="No data","x",ROUND(IF('Datos de Indicador'!AS202&gt;T$302,0,IF('Datos de Indicador'!AS202&lt;T$301,10,(T$302-'Datos de Indicador'!AS202)/(T$302-T$301)*10)),1))</f>
        <v>4.8</v>
      </c>
      <c r="U199" s="208">
        <f>IF('Datos de Indicador'!AT202="No data","x",ROUND(IF('Datos de Indicador'!AT202&gt;U$302,0,IF('Datos de Indicador'!AT202&lt;U$301,10,(U$302-'Datos de Indicador'!AT202)/(U$302-U$301)*10)),1))</f>
        <v>6.4</v>
      </c>
      <c r="V199" s="208">
        <f>IF('Datos de Indicador'!AU202="No data","x",ROUND(IF('Datos de Indicador'!AU202&gt;V$302,0,IF('Datos de Indicador'!AU202&lt;V$301,10,(V$302-'Datos de Indicador'!AU202)/(V$302-V$301)*10)),1))</f>
        <v>9</v>
      </c>
      <c r="W199" s="209">
        <f t="shared" si="30"/>
        <v>6.6</v>
      </c>
      <c r="X199" s="210">
        <f>IF('Datos de Indicador'!AV202="No dato","x",ROUND(IF('Datos de Indicador'!AV202&gt;X$302,0,IF('Datos de Indicador'!AV202&lt;$X$301,10,(X$302-'Datos de Indicador'!AV202)/(X$302-X$301)*10)),1))</f>
        <v>6.7</v>
      </c>
      <c r="Y199" s="206">
        <f t="shared" si="27"/>
        <v>6.7</v>
      </c>
      <c r="Z199" s="206">
        <f>'Datos de Indicador'!AW202</f>
        <v>10</v>
      </c>
      <c r="AA199" s="211">
        <f t="shared" si="31"/>
        <v>6.8</v>
      </c>
      <c r="AB199" s="15"/>
      <c r="AC199" s="222"/>
      <c r="AE199" s="222"/>
    </row>
    <row r="200" spans="1:31">
      <c r="A200" s="45" t="s">
        <v>31</v>
      </c>
      <c r="B200" s="46" t="s">
        <v>46</v>
      </c>
      <c r="C200" s="160">
        <v>1315</v>
      </c>
      <c r="D200" s="203">
        <f>IF('Datos de Indicador'!AH203="No dato","x",ROUND(IF('Datos de Indicador'!AH203&gt;D$302,10,IF('Datos de Indicador'!AH203&lt;$D$301,0,10-(D$302-'Datos de Indicador'!AH203)/(D$302-D$301)*10)),1))</f>
        <v>10</v>
      </c>
      <c r="E200" s="204">
        <f>IF('Datos de Indicador'!AI203="No dato","x",ROUND(IF('Datos de Indicador'!AI203&gt;E$302,0,IF('Datos de Indicador'!AI203&lt;$E$301,10,(E$302-'Datos de Indicador'!AI203)/(E$302-E$301)*10)),1))</f>
        <v>0</v>
      </c>
      <c r="F200" s="205">
        <f t="shared" si="28"/>
        <v>6.7</v>
      </c>
      <c r="G200" s="204">
        <f>IF('Datos de Indicador'!AJ203="No dato","x",ROUND(IF('Datos de Indicador'!AJ203&gt;G$302,0,IF('Datos de Indicador'!AJ203&lt;$G$301,10,(G$302-'Datos de Indicador'!AJ203)/(G$302-G$301)*10)),1))</f>
        <v>8.4</v>
      </c>
      <c r="H200" s="206">
        <f t="shared" si="24"/>
        <v>8.4</v>
      </c>
      <c r="I200" s="207">
        <f t="shared" si="25"/>
        <v>7.7</v>
      </c>
      <c r="J200" s="204">
        <f>IF('Datos de Indicador'!AK203="No dato","x",ROUND(IF('Datos de Indicador'!AK203&gt;J$302,0,IF('Datos de Indicador'!AK203&lt;$J$301,10,(J$302-'Datos de Indicador'!AK203)/(J$302-J$301)*10)),1))</f>
        <v>10</v>
      </c>
      <c r="K200" s="204">
        <f>IF('Datos de Indicador'!AL203="No dato","x",ROUND(IF('Datos de Indicador'!AL203&gt;K$302,0,IF('Datos de Indicador'!AL203&lt;$K$301,10,(K$302-'Datos de Indicador'!AL203)/(K$302-K$301)*10)),1))</f>
        <v>9.9</v>
      </c>
      <c r="L200" s="204">
        <f>IF('Datos de Indicador'!AM203="No dato","x",ROUND(IF('Datos de Indicador'!AM203&gt;L$302,0,IF('Datos de Indicador'!AM203&lt;$L$301,10,(L$302-'Datos de Indicador'!AM203)/(L$302-L$301)*10)),1))</f>
        <v>8.5</v>
      </c>
      <c r="M200" s="206">
        <f t="shared" si="26"/>
        <v>9.5</v>
      </c>
      <c r="N200" s="203">
        <f>IF('Datos de Indicador'!AN203="No dato","x",ROUND(IF('Datos de Indicador'!AN203&gt;N$302,0,IF('Datos de Indicador'!AN203&lt;$N$301,10,(N$302-'Datos de Indicador'!AN203)/(N$302-N$301)*10)),1))</f>
        <v>9.1</v>
      </c>
      <c r="O200" s="204">
        <f>IF('Datos de Indicador'!AO203="No dato","x",ROUND(IF('Datos de Indicador'!AO203&gt;O$302,0,IF('Datos de Indicador'!AO203&lt;$O$301,10,(O$302-'Datos de Indicador'!AO203)/(O$302-O$301)*10)),1))</f>
        <v>10</v>
      </c>
      <c r="P200" s="204">
        <f>IF('Datos de Indicador'!AP203="No dato","x",ROUND(IF('Datos de Indicador'!AP203&gt;P$302,0,IF('Datos de Indicador'!AP203&lt;$P$301,10,(P$302-'Datos de Indicador'!AP203)/(P$302-P$301)*10)),1))</f>
        <v>10</v>
      </c>
      <c r="Q200" s="210">
        <f>IF('Datos de Indicador'!AQ203="No dato","x",ROUND(IF('Datos de Indicador'!AQ203&gt;Q$302,0,IF('Datos de Indicador'!AQ203&lt;$O$301,10,(Q$302-'Datos de Indicador'!AQ203)/(Q$302-Q$301)*10)),1))</f>
        <v>10</v>
      </c>
      <c r="R200" s="297">
        <f t="shared" si="29"/>
        <v>9.8000000000000007</v>
      </c>
      <c r="S200" s="208">
        <f>IF('Datos de Indicador'!AR203="No data","x",ROUND(IF('Datos de Indicador'!AR203&gt;S$302,0,IF('Datos de Indicador'!AR203&lt;S$301,10,(S$302-'Datos de Indicador'!AR203)/(S$302-S$301)*10)),1))</f>
        <v>0</v>
      </c>
      <c r="T200" s="208">
        <f>IF('Datos de Indicador'!AS203="No data","x",ROUND(IF('Datos de Indicador'!AS203&gt;T$302,0,IF('Datos de Indicador'!AS203&lt;T$301,10,(T$302-'Datos de Indicador'!AS203)/(T$302-T$301)*10)),1))</f>
        <v>0</v>
      </c>
      <c r="U200" s="208">
        <f>IF('Datos de Indicador'!AT203="No data","x",ROUND(IF('Datos de Indicador'!AT203&gt;U$302,0,IF('Datos de Indicador'!AT203&lt;U$301,10,(U$302-'Datos de Indicador'!AT203)/(U$302-U$301)*10)),1))</f>
        <v>6.1</v>
      </c>
      <c r="V200" s="208">
        <f>IF('Datos de Indicador'!AU203="No data","x",ROUND(IF('Datos de Indicador'!AU203&gt;V$302,0,IF('Datos de Indicador'!AU203&lt;V$301,10,(V$302-'Datos de Indicador'!AU203)/(V$302-V$301)*10)),1))</f>
        <v>10</v>
      </c>
      <c r="W200" s="209">
        <f t="shared" si="30"/>
        <v>5.4</v>
      </c>
      <c r="X200" s="210">
        <f>IF('Datos de Indicador'!AV203="No dato","x",ROUND(IF('Datos de Indicador'!AV203&gt;X$302,0,IF('Datos de Indicador'!AV203&lt;$X$301,10,(X$302-'Datos de Indicador'!AV203)/(X$302-X$301)*10)),1))</f>
        <v>7.6</v>
      </c>
      <c r="Y200" s="206">
        <f t="shared" si="27"/>
        <v>6.5</v>
      </c>
      <c r="Z200" s="206">
        <f>'Datos de Indicador'!AW203</f>
        <v>10</v>
      </c>
      <c r="AA200" s="211">
        <f t="shared" si="31"/>
        <v>9</v>
      </c>
      <c r="AB200" s="15"/>
      <c r="AC200" s="222"/>
      <c r="AE200" s="222"/>
    </row>
    <row r="201" spans="1:31">
      <c r="A201" s="45" t="s">
        <v>31</v>
      </c>
      <c r="B201" s="46" t="s">
        <v>47</v>
      </c>
      <c r="C201" s="160">
        <v>1316</v>
      </c>
      <c r="D201" s="203">
        <f>IF('Datos de Indicador'!AH204="No dato","x",ROUND(IF('Datos de Indicador'!AH204&gt;D$302,10,IF('Datos de Indicador'!AH204&lt;$D$301,0,10-(D$302-'Datos de Indicador'!AH204)/(D$302-D$301)*10)),1))</f>
        <v>10</v>
      </c>
      <c r="E201" s="204">
        <f>IF('Datos de Indicador'!AI204="No dato","x",ROUND(IF('Datos de Indicador'!AI204&gt;E$302,0,IF('Datos de Indicador'!AI204&lt;$E$301,10,(E$302-'Datos de Indicador'!AI204)/(E$302-E$301)*10)),1))</f>
        <v>0</v>
      </c>
      <c r="F201" s="205">
        <f t="shared" si="28"/>
        <v>6.7</v>
      </c>
      <c r="G201" s="204">
        <f>IF('Datos de Indicador'!AJ204="No dato","x",ROUND(IF('Datos de Indicador'!AJ204&gt;G$302,0,IF('Datos de Indicador'!AJ204&lt;$G$301,10,(G$302-'Datos de Indicador'!AJ204)/(G$302-G$301)*10)),1))</f>
        <v>8</v>
      </c>
      <c r="H201" s="206">
        <f t="shared" si="24"/>
        <v>8</v>
      </c>
      <c r="I201" s="207">
        <f t="shared" si="25"/>
        <v>7.4</v>
      </c>
      <c r="J201" s="204">
        <f>IF('Datos de Indicador'!AK204="No dato","x",ROUND(IF('Datos de Indicador'!AK204&gt;J$302,0,IF('Datos de Indicador'!AK204&lt;$J$301,10,(J$302-'Datos de Indicador'!AK204)/(J$302-J$301)*10)),1))</f>
        <v>10</v>
      </c>
      <c r="K201" s="204">
        <f>IF('Datos de Indicador'!AL204="No dato","x",ROUND(IF('Datos de Indicador'!AL204&gt;K$302,0,IF('Datos de Indicador'!AL204&lt;$K$301,10,(K$302-'Datos de Indicador'!AL204)/(K$302-K$301)*10)),1))</f>
        <v>9.9</v>
      </c>
      <c r="L201" s="204">
        <f>IF('Datos de Indicador'!AM204="No dato","x",ROUND(IF('Datos de Indicador'!AM204&gt;L$302,0,IF('Datos de Indicador'!AM204&lt;$L$301,10,(L$302-'Datos de Indicador'!AM204)/(L$302-L$301)*10)),1))</f>
        <v>9.8000000000000007</v>
      </c>
      <c r="M201" s="206">
        <f t="shared" si="26"/>
        <v>9.9</v>
      </c>
      <c r="N201" s="203">
        <f>IF('Datos de Indicador'!AN204="No dato","x",ROUND(IF('Datos de Indicador'!AN204&gt;N$302,0,IF('Datos de Indicador'!AN204&lt;$N$301,10,(N$302-'Datos de Indicador'!AN204)/(N$302-N$301)*10)),1))</f>
        <v>8.3000000000000007</v>
      </c>
      <c r="O201" s="204">
        <f>IF('Datos de Indicador'!AO204="No dato","x",ROUND(IF('Datos de Indicador'!AO204&gt;O$302,0,IF('Datos de Indicador'!AO204&lt;$O$301,10,(O$302-'Datos de Indicador'!AO204)/(O$302-O$301)*10)),1))</f>
        <v>10</v>
      </c>
      <c r="P201" s="204">
        <f>IF('Datos de Indicador'!AP204="No dato","x",ROUND(IF('Datos de Indicador'!AP204&gt;P$302,0,IF('Datos de Indicador'!AP204&lt;$P$301,10,(P$302-'Datos de Indicador'!AP204)/(P$302-P$301)*10)),1))</f>
        <v>10</v>
      </c>
      <c r="Q201" s="210">
        <f>IF('Datos de Indicador'!AQ204="No dato","x",ROUND(IF('Datos de Indicador'!AQ204&gt;Q$302,0,IF('Datos de Indicador'!AQ204&lt;$O$301,10,(Q$302-'Datos de Indicador'!AQ204)/(Q$302-Q$301)*10)),1))</f>
        <v>10</v>
      </c>
      <c r="R201" s="297">
        <f t="shared" si="29"/>
        <v>9.6</v>
      </c>
      <c r="S201" s="208">
        <f>IF('Datos de Indicador'!AR204="No data","x",ROUND(IF('Datos de Indicador'!AR204&gt;S$302,0,IF('Datos de Indicador'!AR204&lt;S$301,10,(S$302-'Datos de Indicador'!AR204)/(S$302-S$301)*10)),1))</f>
        <v>5.9</v>
      </c>
      <c r="T201" s="208">
        <f>IF('Datos de Indicador'!AS204="No data","x",ROUND(IF('Datos de Indicador'!AS204&gt;T$302,0,IF('Datos de Indicador'!AS204&lt;T$301,10,(T$302-'Datos de Indicador'!AS204)/(T$302-T$301)*10)),1))</f>
        <v>0</v>
      </c>
      <c r="U201" s="208">
        <f>IF('Datos de Indicador'!AT204="No data","x",ROUND(IF('Datos de Indicador'!AT204&gt;U$302,0,IF('Datos de Indicador'!AT204&lt;U$301,10,(U$302-'Datos de Indicador'!AT204)/(U$302-U$301)*10)),1))</f>
        <v>9.4</v>
      </c>
      <c r="V201" s="208">
        <f>IF('Datos de Indicador'!AU204="No data","x",ROUND(IF('Datos de Indicador'!AU204&gt;V$302,0,IF('Datos de Indicador'!AU204&lt;V$301,10,(V$302-'Datos de Indicador'!AU204)/(V$302-V$301)*10)),1))</f>
        <v>10</v>
      </c>
      <c r="W201" s="209">
        <f t="shared" si="30"/>
        <v>7.5</v>
      </c>
      <c r="X201" s="210">
        <f>IF('Datos de Indicador'!AV204="No dato","x",ROUND(IF('Datos de Indicador'!AV204&gt;X$302,0,IF('Datos de Indicador'!AV204&lt;$X$301,10,(X$302-'Datos de Indicador'!AV204)/(X$302-X$301)*10)),1))</f>
        <v>10</v>
      </c>
      <c r="Y201" s="206">
        <f t="shared" si="27"/>
        <v>8.8000000000000007</v>
      </c>
      <c r="Z201" s="206">
        <f>'Datos de Indicador'!AW204</f>
        <v>10</v>
      </c>
      <c r="AA201" s="211">
        <f t="shared" si="31"/>
        <v>9.6</v>
      </c>
      <c r="AB201" s="15"/>
      <c r="AC201" s="222"/>
      <c r="AE201" s="222"/>
    </row>
    <row r="202" spans="1:31">
      <c r="A202" s="45" t="s">
        <v>31</v>
      </c>
      <c r="B202" s="46" t="s">
        <v>48</v>
      </c>
      <c r="C202" s="160">
        <v>1317</v>
      </c>
      <c r="D202" s="203">
        <f>IF('Datos de Indicador'!AH205="No dato","x",ROUND(IF('Datos de Indicador'!AH205&gt;D$302,10,IF('Datos de Indicador'!AH205&lt;$D$301,0,10-(D$302-'Datos de Indicador'!AH205)/(D$302-D$301)*10)),1))</f>
        <v>5</v>
      </c>
      <c r="E202" s="204">
        <f>IF('Datos de Indicador'!AI205="No dato","x",ROUND(IF('Datos de Indicador'!AI205&gt;E$302,0,IF('Datos de Indicador'!AI205&lt;$E$301,10,(E$302-'Datos de Indicador'!AI205)/(E$302-E$301)*10)),1))</f>
        <v>0</v>
      </c>
      <c r="F202" s="205">
        <f t="shared" si="28"/>
        <v>3.3</v>
      </c>
      <c r="G202" s="204">
        <f>IF('Datos de Indicador'!AJ205="No dato","x",ROUND(IF('Datos de Indicador'!AJ205&gt;G$302,0,IF('Datos de Indicador'!AJ205&lt;$G$301,10,(G$302-'Datos de Indicador'!AJ205)/(G$302-G$301)*10)),1))</f>
        <v>9.6</v>
      </c>
      <c r="H202" s="206">
        <f t="shared" si="24"/>
        <v>9.6</v>
      </c>
      <c r="I202" s="207">
        <f t="shared" si="25"/>
        <v>7.7</v>
      </c>
      <c r="J202" s="204">
        <f>IF('Datos de Indicador'!AK205="No dato","x",ROUND(IF('Datos de Indicador'!AK205&gt;J$302,0,IF('Datos de Indicador'!AK205&lt;$J$301,10,(J$302-'Datos de Indicador'!AK205)/(J$302-J$301)*10)),1))</f>
        <v>10</v>
      </c>
      <c r="K202" s="204">
        <f>IF('Datos de Indicador'!AL205="No dato","x",ROUND(IF('Datos de Indicador'!AL205&gt;K$302,0,IF('Datos de Indicador'!AL205&lt;$K$301,10,(K$302-'Datos de Indicador'!AL205)/(K$302-K$301)*10)),1))</f>
        <v>9.6999999999999993</v>
      </c>
      <c r="L202" s="204">
        <f>IF('Datos de Indicador'!AM205="No dato","x",ROUND(IF('Datos de Indicador'!AM205&gt;L$302,0,IF('Datos de Indicador'!AM205&lt;$L$301,10,(L$302-'Datos de Indicador'!AM205)/(L$302-L$301)*10)),1))</f>
        <v>8.1</v>
      </c>
      <c r="M202" s="206">
        <f t="shared" si="26"/>
        <v>9.3000000000000007</v>
      </c>
      <c r="N202" s="203">
        <f>IF('Datos de Indicador'!AN205="No dato","x",ROUND(IF('Datos de Indicador'!AN205&gt;N$302,0,IF('Datos de Indicador'!AN205&lt;$N$301,10,(N$302-'Datos de Indicador'!AN205)/(N$302-N$301)*10)),1))</f>
        <v>7.9</v>
      </c>
      <c r="O202" s="204">
        <f>IF('Datos de Indicador'!AO205="No dato","x",ROUND(IF('Datos de Indicador'!AO205&gt;O$302,0,IF('Datos de Indicador'!AO205&lt;$O$301,10,(O$302-'Datos de Indicador'!AO205)/(O$302-O$301)*10)),1))</f>
        <v>10</v>
      </c>
      <c r="P202" s="204">
        <f>IF('Datos de Indicador'!AP205="No dato","x",ROUND(IF('Datos de Indicador'!AP205&gt;P$302,0,IF('Datos de Indicador'!AP205&lt;$P$301,10,(P$302-'Datos de Indicador'!AP205)/(P$302-P$301)*10)),1))</f>
        <v>7.8</v>
      </c>
      <c r="Q202" s="210">
        <f>IF('Datos de Indicador'!AQ205="No dato","x",ROUND(IF('Datos de Indicador'!AQ205&gt;Q$302,0,IF('Datos de Indicador'!AQ205&lt;$O$301,10,(Q$302-'Datos de Indicador'!AQ205)/(Q$302-Q$301)*10)),1))</f>
        <v>11</v>
      </c>
      <c r="R202" s="297">
        <f t="shared" si="29"/>
        <v>9.1999999999999993</v>
      </c>
      <c r="S202" s="208">
        <f>IF('Datos de Indicador'!AR205="No data","x",ROUND(IF('Datos de Indicador'!AR205&gt;S$302,0,IF('Datos de Indicador'!AR205&lt;S$301,10,(S$302-'Datos de Indicador'!AR205)/(S$302-S$301)*10)),1))</f>
        <v>7.6</v>
      </c>
      <c r="T202" s="208">
        <f>IF('Datos de Indicador'!AS205="No data","x",ROUND(IF('Datos de Indicador'!AS205&gt;T$302,0,IF('Datos de Indicador'!AS205&lt;T$301,10,(T$302-'Datos de Indicador'!AS205)/(T$302-T$301)*10)),1))</f>
        <v>3</v>
      </c>
      <c r="U202" s="208">
        <f>IF('Datos de Indicador'!AT205="No data","x",ROUND(IF('Datos de Indicador'!AT205&gt;U$302,0,IF('Datos de Indicador'!AT205&lt;U$301,10,(U$302-'Datos de Indicador'!AT205)/(U$302-U$301)*10)),1))</f>
        <v>5.9</v>
      </c>
      <c r="V202" s="208">
        <f>IF('Datos de Indicador'!AU205="No data","x",ROUND(IF('Datos de Indicador'!AU205&gt;V$302,0,IF('Datos de Indicador'!AU205&lt;V$301,10,(V$302-'Datos de Indicador'!AU205)/(V$302-V$301)*10)),1))</f>
        <v>10</v>
      </c>
      <c r="W202" s="209">
        <f t="shared" si="30"/>
        <v>7.1</v>
      </c>
      <c r="X202" s="210">
        <f>IF('Datos de Indicador'!AV205="No dato","x",ROUND(IF('Datos de Indicador'!AV205&gt;X$302,0,IF('Datos de Indicador'!AV205&lt;$X$301,10,(X$302-'Datos de Indicador'!AV205)/(X$302-X$301)*10)),1))</f>
        <v>6.1</v>
      </c>
      <c r="Y202" s="206">
        <f t="shared" si="27"/>
        <v>6.6</v>
      </c>
      <c r="Z202" s="206">
        <f>'Datos de Indicador'!AW205</f>
        <v>10</v>
      </c>
      <c r="AA202" s="211">
        <f t="shared" si="31"/>
        <v>8.8000000000000007</v>
      </c>
      <c r="AB202" s="15"/>
      <c r="AC202" s="222"/>
      <c r="AE202" s="222"/>
    </row>
    <row r="203" spans="1:31">
      <c r="A203" s="45" t="s">
        <v>31</v>
      </c>
      <c r="B203" s="46" t="s">
        <v>49</v>
      </c>
      <c r="C203" s="160">
        <v>1318</v>
      </c>
      <c r="D203" s="203">
        <f>IF('Datos de Indicador'!AH206="No dato","x",ROUND(IF('Datos de Indicador'!AH206&gt;D$302,10,IF('Datos de Indicador'!AH206&lt;$D$301,0,10-(D$302-'Datos de Indicador'!AH206)/(D$302-D$301)*10)),1))</f>
        <v>5</v>
      </c>
      <c r="E203" s="204">
        <f>IF('Datos de Indicador'!AI206="No dato","x",ROUND(IF('Datos de Indicador'!AI206&gt;E$302,0,IF('Datos de Indicador'!AI206&lt;$E$301,10,(E$302-'Datos de Indicador'!AI206)/(E$302-E$301)*10)),1))</f>
        <v>0</v>
      </c>
      <c r="F203" s="205">
        <f t="shared" si="28"/>
        <v>3.3</v>
      </c>
      <c r="G203" s="204">
        <f>IF('Datos de Indicador'!AJ206="No dato","x",ROUND(IF('Datos de Indicador'!AJ206&gt;G$302,0,IF('Datos de Indicador'!AJ206&lt;$G$301,10,(G$302-'Datos de Indicador'!AJ206)/(G$302-G$301)*10)),1))</f>
        <v>8.1</v>
      </c>
      <c r="H203" s="206">
        <f t="shared" si="24"/>
        <v>8.1</v>
      </c>
      <c r="I203" s="207">
        <f t="shared" si="25"/>
        <v>6.3</v>
      </c>
      <c r="J203" s="204">
        <f>IF('Datos de Indicador'!AK206="No dato","x",ROUND(IF('Datos de Indicador'!AK206&gt;J$302,0,IF('Datos de Indicador'!AK206&lt;$J$301,10,(J$302-'Datos de Indicador'!AK206)/(J$302-J$301)*10)),1))</f>
        <v>5.0999999999999996</v>
      </c>
      <c r="K203" s="204">
        <f>IF('Datos de Indicador'!AL206="No dato","x",ROUND(IF('Datos de Indicador'!AL206&gt;K$302,0,IF('Datos de Indicador'!AL206&lt;$K$301,10,(K$302-'Datos de Indicador'!AL206)/(K$302-K$301)*10)),1))</f>
        <v>9.5</v>
      </c>
      <c r="L203" s="204">
        <f>IF('Datos de Indicador'!AM206="No dato","x",ROUND(IF('Datos de Indicador'!AM206&gt;L$302,0,IF('Datos de Indicador'!AM206&lt;$L$301,10,(L$302-'Datos de Indicador'!AM206)/(L$302-L$301)*10)),1))</f>
        <v>5.4</v>
      </c>
      <c r="M203" s="206">
        <f t="shared" si="26"/>
        <v>6.7</v>
      </c>
      <c r="N203" s="203">
        <f>IF('Datos de Indicador'!AN206="No dato","x",ROUND(IF('Datos de Indicador'!AN206&gt;N$302,0,IF('Datos de Indicador'!AN206&lt;$N$301,10,(N$302-'Datos de Indicador'!AN206)/(N$302-N$301)*10)),1))</f>
        <v>5.4</v>
      </c>
      <c r="O203" s="204">
        <f>IF('Datos de Indicador'!AO206="No dato","x",ROUND(IF('Datos de Indicador'!AO206&gt;O$302,0,IF('Datos de Indicador'!AO206&lt;$O$301,10,(O$302-'Datos de Indicador'!AO206)/(O$302-O$301)*10)),1))</f>
        <v>10</v>
      </c>
      <c r="P203" s="204">
        <f>IF('Datos de Indicador'!AP206="No dato","x",ROUND(IF('Datos de Indicador'!AP206&gt;P$302,0,IF('Datos de Indicador'!AP206&lt;$P$301,10,(P$302-'Datos de Indicador'!AP206)/(P$302-P$301)*10)),1))</f>
        <v>6.5</v>
      </c>
      <c r="Q203" s="210">
        <f>IF('Datos de Indicador'!AQ206="No dato","x",ROUND(IF('Datos de Indicador'!AQ206&gt;Q$302,0,IF('Datos de Indicador'!AQ206&lt;$O$301,10,(Q$302-'Datos de Indicador'!AQ206)/(Q$302-Q$301)*10)),1))</f>
        <v>11.7</v>
      </c>
      <c r="R203" s="297">
        <f t="shared" si="29"/>
        <v>8.4</v>
      </c>
      <c r="S203" s="208">
        <f>IF('Datos de Indicador'!AR206="No data","x",ROUND(IF('Datos de Indicador'!AR206&gt;S$302,0,IF('Datos de Indicador'!AR206&lt;S$301,10,(S$302-'Datos de Indicador'!AR206)/(S$302-S$301)*10)),1))</f>
        <v>6.6</v>
      </c>
      <c r="T203" s="208">
        <f>IF('Datos de Indicador'!AS206="No data","x",ROUND(IF('Datos de Indicador'!AS206&gt;T$302,0,IF('Datos de Indicador'!AS206&lt;T$301,10,(T$302-'Datos de Indicador'!AS206)/(T$302-T$301)*10)),1))</f>
        <v>3.3</v>
      </c>
      <c r="U203" s="208">
        <f>IF('Datos de Indicador'!AT206="No data","x",ROUND(IF('Datos de Indicador'!AT206&gt;U$302,0,IF('Datos de Indicador'!AT206&lt;U$301,10,(U$302-'Datos de Indicador'!AT206)/(U$302-U$301)*10)),1))</f>
        <v>9.9</v>
      </c>
      <c r="V203" s="208">
        <f>IF('Datos de Indicador'!AU206="No data","x",ROUND(IF('Datos de Indicador'!AU206&gt;V$302,0,IF('Datos de Indicador'!AU206&lt;V$301,10,(V$302-'Datos de Indicador'!AU206)/(V$302-V$301)*10)),1))</f>
        <v>10</v>
      </c>
      <c r="W203" s="209">
        <f t="shared" si="30"/>
        <v>8.3000000000000007</v>
      </c>
      <c r="X203" s="210">
        <f>IF('Datos de Indicador'!AV206="No dato","x",ROUND(IF('Datos de Indicador'!AV206&gt;X$302,0,IF('Datos de Indicador'!AV206&lt;$X$301,10,(X$302-'Datos de Indicador'!AV206)/(X$302-X$301)*10)),1))</f>
        <v>5.8</v>
      </c>
      <c r="Y203" s="206">
        <f t="shared" si="27"/>
        <v>7.1</v>
      </c>
      <c r="Z203" s="206">
        <f>'Datos de Indicador'!AW206</f>
        <v>10</v>
      </c>
      <c r="AA203" s="211">
        <f t="shared" si="31"/>
        <v>8.1</v>
      </c>
      <c r="AB203" s="15"/>
      <c r="AC203" s="222"/>
      <c r="AE203" s="222"/>
    </row>
    <row r="204" spans="1:31">
      <c r="A204" s="45" t="s">
        <v>31</v>
      </c>
      <c r="B204" s="46" t="s">
        <v>50</v>
      </c>
      <c r="C204" s="160">
        <v>1319</v>
      </c>
      <c r="D204" s="203">
        <f>IF('Datos de Indicador'!AH207="No dato","x",ROUND(IF('Datos de Indicador'!AH207&gt;D$302,10,IF('Datos de Indicador'!AH207&lt;$D$301,0,10-(D$302-'Datos de Indicador'!AH207)/(D$302-D$301)*10)),1))</f>
        <v>10</v>
      </c>
      <c r="E204" s="204">
        <f>IF('Datos de Indicador'!AI207="No dato","x",ROUND(IF('Datos de Indicador'!AI207&gt;E$302,0,IF('Datos de Indicador'!AI207&lt;$E$301,10,(E$302-'Datos de Indicador'!AI207)/(E$302-E$301)*10)),1))</f>
        <v>0</v>
      </c>
      <c r="F204" s="205">
        <f t="shared" si="28"/>
        <v>6.7</v>
      </c>
      <c r="G204" s="204">
        <f>IF('Datos de Indicador'!AJ207="No dato","x",ROUND(IF('Datos de Indicador'!AJ207&gt;G$302,0,IF('Datos de Indicador'!AJ207&lt;$G$301,10,(G$302-'Datos de Indicador'!AJ207)/(G$302-G$301)*10)),1))</f>
        <v>8.8000000000000007</v>
      </c>
      <c r="H204" s="206">
        <f t="shared" si="24"/>
        <v>8.8000000000000007</v>
      </c>
      <c r="I204" s="207">
        <f t="shared" si="25"/>
        <v>7.9</v>
      </c>
      <c r="J204" s="204">
        <f>IF('Datos de Indicador'!AK207="No dato","x",ROUND(IF('Datos de Indicador'!AK207&gt;J$302,0,IF('Datos de Indicador'!AK207&lt;$J$301,10,(J$302-'Datos de Indicador'!AK207)/(J$302-J$301)*10)),1))</f>
        <v>10</v>
      </c>
      <c r="K204" s="204">
        <f>IF('Datos de Indicador'!AL207="No dato","x",ROUND(IF('Datos de Indicador'!AL207&gt;K$302,0,IF('Datos de Indicador'!AL207&lt;$K$301,10,(K$302-'Datos de Indicador'!AL207)/(K$302-K$301)*10)),1))</f>
        <v>9.9</v>
      </c>
      <c r="L204" s="204">
        <f>IF('Datos de Indicador'!AM207="No dato","x",ROUND(IF('Datos de Indicador'!AM207&gt;L$302,0,IF('Datos de Indicador'!AM207&lt;$L$301,10,(L$302-'Datos de Indicador'!AM207)/(L$302-L$301)*10)),1))</f>
        <v>8.6999999999999993</v>
      </c>
      <c r="M204" s="206">
        <f t="shared" si="26"/>
        <v>9.5</v>
      </c>
      <c r="N204" s="203">
        <f>IF('Datos de Indicador'!AN207="No dato","x",ROUND(IF('Datos de Indicador'!AN207&gt;N$302,0,IF('Datos de Indicador'!AN207&lt;$N$301,10,(N$302-'Datos de Indicador'!AN207)/(N$302-N$301)*10)),1))</f>
        <v>7.1</v>
      </c>
      <c r="O204" s="204">
        <f>IF('Datos de Indicador'!AO207="No dato","x",ROUND(IF('Datos de Indicador'!AO207&gt;O$302,0,IF('Datos de Indicador'!AO207&lt;$O$301,10,(O$302-'Datos de Indicador'!AO207)/(O$302-O$301)*10)),1))</f>
        <v>10</v>
      </c>
      <c r="P204" s="204">
        <f>IF('Datos de Indicador'!AP207="No dato","x",ROUND(IF('Datos de Indicador'!AP207&gt;P$302,0,IF('Datos de Indicador'!AP207&lt;$P$301,10,(P$302-'Datos de Indicador'!AP207)/(P$302-P$301)*10)),1))</f>
        <v>10</v>
      </c>
      <c r="Q204" s="210">
        <f>IF('Datos de Indicador'!AQ207="No dato","x",ROUND(IF('Datos de Indicador'!AQ207&gt;Q$302,0,IF('Datos de Indicador'!AQ207&lt;$O$301,10,(Q$302-'Datos de Indicador'!AQ207)/(Q$302-Q$301)*10)),1))</f>
        <v>10</v>
      </c>
      <c r="R204" s="297">
        <f t="shared" si="29"/>
        <v>9.3000000000000007</v>
      </c>
      <c r="S204" s="208">
        <f>IF('Datos de Indicador'!AR207="No data","x",ROUND(IF('Datos de Indicador'!AR207&gt;S$302,0,IF('Datos de Indicador'!AR207&lt;S$301,10,(S$302-'Datos de Indicador'!AR207)/(S$302-S$301)*10)),1))</f>
        <v>4.3</v>
      </c>
      <c r="T204" s="208">
        <f>IF('Datos de Indicador'!AS207="No data","x",ROUND(IF('Datos de Indicador'!AS207&gt;T$302,0,IF('Datos de Indicador'!AS207&lt;T$301,10,(T$302-'Datos de Indicador'!AS207)/(T$302-T$301)*10)),1))</f>
        <v>0</v>
      </c>
      <c r="U204" s="208">
        <f>IF('Datos de Indicador'!AT207="No data","x",ROUND(IF('Datos de Indicador'!AT207&gt;U$302,0,IF('Datos de Indicador'!AT207&lt;U$301,10,(U$302-'Datos de Indicador'!AT207)/(U$302-U$301)*10)),1))</f>
        <v>4.0999999999999996</v>
      </c>
      <c r="V204" s="208">
        <f>IF('Datos de Indicador'!AU207="No data","x",ROUND(IF('Datos de Indicador'!AU207&gt;V$302,0,IF('Datos de Indicador'!AU207&lt;V$301,10,(V$302-'Datos de Indicador'!AU207)/(V$302-V$301)*10)),1))</f>
        <v>10</v>
      </c>
      <c r="W204" s="209">
        <f t="shared" si="30"/>
        <v>5.4</v>
      </c>
      <c r="X204" s="210">
        <f>IF('Datos de Indicador'!AV207="No dato","x",ROUND(IF('Datos de Indicador'!AV207&gt;X$302,0,IF('Datos de Indicador'!AV207&lt;$X$301,10,(X$302-'Datos de Indicador'!AV207)/(X$302-X$301)*10)),1))</f>
        <v>7.7</v>
      </c>
      <c r="Y204" s="206">
        <f t="shared" si="27"/>
        <v>6.6</v>
      </c>
      <c r="Z204" s="206">
        <f>'Datos de Indicador'!AW207</f>
        <v>10</v>
      </c>
      <c r="AA204" s="211">
        <f t="shared" si="31"/>
        <v>8.9</v>
      </c>
      <c r="AB204" s="15"/>
      <c r="AC204" s="222"/>
      <c r="AE204" s="222"/>
    </row>
    <row r="205" spans="1:31">
      <c r="A205" s="45" t="s">
        <v>31</v>
      </c>
      <c r="B205" s="46" t="s">
        <v>51</v>
      </c>
      <c r="C205" s="160">
        <v>1320</v>
      </c>
      <c r="D205" s="203">
        <f>IF('Datos de Indicador'!AH208="No dato","x",ROUND(IF('Datos de Indicador'!AH208&gt;D$302,10,IF('Datos de Indicador'!AH208&lt;$D$301,0,10-(D$302-'Datos de Indicador'!AH208)/(D$302-D$301)*10)),1))</f>
        <v>5</v>
      </c>
      <c r="E205" s="204">
        <f>IF('Datos de Indicador'!AI208="No dato","x",ROUND(IF('Datos de Indicador'!AI208&gt;E$302,0,IF('Datos de Indicador'!AI208&lt;$E$301,10,(E$302-'Datos de Indicador'!AI208)/(E$302-E$301)*10)),1))</f>
        <v>0</v>
      </c>
      <c r="F205" s="205">
        <f t="shared" si="28"/>
        <v>3.3</v>
      </c>
      <c r="G205" s="204">
        <f>IF('Datos de Indicador'!AJ208="No dato","x",ROUND(IF('Datos de Indicador'!AJ208&gt;G$302,0,IF('Datos de Indicador'!AJ208&lt;$G$301,10,(G$302-'Datos de Indicador'!AJ208)/(G$302-G$301)*10)),1))</f>
        <v>7.9</v>
      </c>
      <c r="H205" s="206">
        <f t="shared" si="24"/>
        <v>7.9</v>
      </c>
      <c r="I205" s="207">
        <f t="shared" si="25"/>
        <v>6.1</v>
      </c>
      <c r="J205" s="204">
        <f>IF('Datos de Indicador'!AK208="No dato","x",ROUND(IF('Datos de Indicador'!AK208&gt;J$302,0,IF('Datos de Indicador'!AK208&lt;$J$301,10,(J$302-'Datos de Indicador'!AK208)/(J$302-J$301)*10)),1))</f>
        <v>7.6</v>
      </c>
      <c r="K205" s="204">
        <f>IF('Datos de Indicador'!AL208="No dato","x",ROUND(IF('Datos de Indicador'!AL208&gt;K$302,0,IF('Datos de Indicador'!AL208&lt;$K$301,10,(K$302-'Datos de Indicador'!AL208)/(K$302-K$301)*10)),1))</f>
        <v>9.8000000000000007</v>
      </c>
      <c r="L205" s="204">
        <f>IF('Datos de Indicador'!AM208="No dato","x",ROUND(IF('Datos de Indicador'!AM208&gt;L$302,0,IF('Datos de Indicador'!AM208&lt;$L$301,10,(L$302-'Datos de Indicador'!AM208)/(L$302-L$301)*10)),1))</f>
        <v>7.8</v>
      </c>
      <c r="M205" s="206">
        <f t="shared" si="26"/>
        <v>8.4</v>
      </c>
      <c r="N205" s="203">
        <f>IF('Datos de Indicador'!AN208="No dato","x",ROUND(IF('Datos de Indicador'!AN208&gt;N$302,0,IF('Datos de Indicador'!AN208&lt;$N$301,10,(N$302-'Datos de Indicador'!AN208)/(N$302-N$301)*10)),1))</f>
        <v>5</v>
      </c>
      <c r="O205" s="204">
        <f>IF('Datos de Indicador'!AO208="No dato","x",ROUND(IF('Datos de Indicador'!AO208&gt;O$302,0,IF('Datos de Indicador'!AO208&lt;$O$301,10,(O$302-'Datos de Indicador'!AO208)/(O$302-O$301)*10)),1))</f>
        <v>10</v>
      </c>
      <c r="P205" s="204">
        <f>IF('Datos de Indicador'!AP208="No dato","x",ROUND(IF('Datos de Indicador'!AP208&gt;P$302,0,IF('Datos de Indicador'!AP208&lt;$P$301,10,(P$302-'Datos de Indicador'!AP208)/(P$302-P$301)*10)),1))</f>
        <v>6.6</v>
      </c>
      <c r="Q205" s="210">
        <f>IF('Datos de Indicador'!AQ208="No dato","x",ROUND(IF('Datos de Indicador'!AQ208&gt;Q$302,0,IF('Datos de Indicador'!AQ208&lt;$O$301,10,(Q$302-'Datos de Indicador'!AQ208)/(Q$302-Q$301)*10)),1))</f>
        <v>10</v>
      </c>
      <c r="R205" s="297">
        <f t="shared" si="29"/>
        <v>7.9</v>
      </c>
      <c r="S205" s="208">
        <f>IF('Datos de Indicador'!AR208="No data","x",ROUND(IF('Datos de Indicador'!AR208&gt;S$302,0,IF('Datos de Indicador'!AR208&lt;S$301,10,(S$302-'Datos de Indicador'!AR208)/(S$302-S$301)*10)),1))</f>
        <v>1</v>
      </c>
      <c r="T205" s="208">
        <f>IF('Datos de Indicador'!AS208="No data","x",ROUND(IF('Datos de Indicador'!AS208&gt;T$302,0,IF('Datos de Indicador'!AS208&lt;T$301,10,(T$302-'Datos de Indicador'!AS208)/(T$302-T$301)*10)),1))</f>
        <v>0</v>
      </c>
      <c r="U205" s="208">
        <f>IF('Datos de Indicador'!AT208="No data","x",ROUND(IF('Datos de Indicador'!AT208&gt;U$302,0,IF('Datos de Indicador'!AT208&lt;U$301,10,(U$302-'Datos de Indicador'!AT208)/(U$302-U$301)*10)),1))</f>
        <v>7.3</v>
      </c>
      <c r="V205" s="208">
        <f>IF('Datos de Indicador'!AU208="No data","x",ROUND(IF('Datos de Indicador'!AU208&gt;V$302,0,IF('Datos de Indicador'!AU208&lt;V$301,10,(V$302-'Datos de Indicador'!AU208)/(V$302-V$301)*10)),1))</f>
        <v>9.8000000000000007</v>
      </c>
      <c r="W205" s="209">
        <f t="shared" si="30"/>
        <v>5.9</v>
      </c>
      <c r="X205" s="210">
        <f>IF('Datos de Indicador'!AV208="No dato","x",ROUND(IF('Datos de Indicador'!AV208&gt;X$302,0,IF('Datos de Indicador'!AV208&lt;$X$301,10,(X$302-'Datos de Indicador'!AV208)/(X$302-X$301)*10)),1))</f>
        <v>5.4</v>
      </c>
      <c r="Y205" s="206">
        <f t="shared" si="27"/>
        <v>5.7</v>
      </c>
      <c r="Z205" s="206">
        <f>'Datos de Indicador'!AW208</f>
        <v>10</v>
      </c>
      <c r="AA205" s="211">
        <f t="shared" si="31"/>
        <v>8</v>
      </c>
      <c r="AB205" s="15"/>
      <c r="AC205" s="222"/>
      <c r="AE205" s="222"/>
    </row>
    <row r="206" spans="1:31">
      <c r="A206" s="45" t="s">
        <v>31</v>
      </c>
      <c r="B206" s="46" t="s">
        <v>52</v>
      </c>
      <c r="C206" s="160">
        <v>1321</v>
      </c>
      <c r="D206" s="203">
        <f>IF('Datos de Indicador'!AH209="No dato","x",ROUND(IF('Datos de Indicador'!AH209&gt;D$302,10,IF('Datos de Indicador'!AH209&lt;$D$301,0,10-(D$302-'Datos de Indicador'!AH209)/(D$302-D$301)*10)),1))</f>
        <v>10</v>
      </c>
      <c r="E206" s="204">
        <f>IF('Datos de Indicador'!AI209="No dato","x",ROUND(IF('Datos de Indicador'!AI209&gt;E$302,0,IF('Datos de Indicador'!AI209&lt;$E$301,10,(E$302-'Datos de Indicador'!AI209)/(E$302-E$301)*10)),1))</f>
        <v>0</v>
      </c>
      <c r="F206" s="205">
        <f t="shared" si="28"/>
        <v>6.7</v>
      </c>
      <c r="G206" s="204">
        <f>IF('Datos de Indicador'!AJ209="No dato","x",ROUND(IF('Datos de Indicador'!AJ209&gt;G$302,0,IF('Datos de Indicador'!AJ209&lt;$G$301,10,(G$302-'Datos de Indicador'!AJ209)/(G$302-G$301)*10)),1))</f>
        <v>9.3000000000000007</v>
      </c>
      <c r="H206" s="206">
        <f t="shared" si="24"/>
        <v>9.3000000000000007</v>
      </c>
      <c r="I206" s="207">
        <f t="shared" si="25"/>
        <v>8.3000000000000007</v>
      </c>
      <c r="J206" s="204">
        <f>IF('Datos de Indicador'!AK209="No dato","x",ROUND(IF('Datos de Indicador'!AK209&gt;J$302,0,IF('Datos de Indicador'!AK209&lt;$J$301,10,(J$302-'Datos de Indicador'!AK209)/(J$302-J$301)*10)),1))</f>
        <v>10</v>
      </c>
      <c r="K206" s="204">
        <f>IF('Datos de Indicador'!AL209="No dato","x",ROUND(IF('Datos de Indicador'!AL209&gt;K$302,0,IF('Datos de Indicador'!AL209&lt;$K$301,10,(K$302-'Datos de Indicador'!AL209)/(K$302-K$301)*10)),1))</f>
        <v>9.9</v>
      </c>
      <c r="L206" s="204">
        <f>IF('Datos de Indicador'!AM209="No dato","x",ROUND(IF('Datos de Indicador'!AM209&gt;L$302,0,IF('Datos de Indicador'!AM209&lt;$L$301,10,(L$302-'Datos de Indicador'!AM209)/(L$302-L$301)*10)),1))</f>
        <v>8</v>
      </c>
      <c r="M206" s="206">
        <f t="shared" si="26"/>
        <v>9.3000000000000007</v>
      </c>
      <c r="N206" s="203">
        <f>IF('Datos de Indicador'!AN209="No dato","x",ROUND(IF('Datos de Indicador'!AN209&gt;N$302,0,IF('Datos de Indicador'!AN209&lt;$N$301,10,(N$302-'Datos de Indicador'!AN209)/(N$302-N$301)*10)),1))</f>
        <v>9.6</v>
      </c>
      <c r="O206" s="204">
        <f>IF('Datos de Indicador'!AO209="No dato","x",ROUND(IF('Datos de Indicador'!AO209&gt;O$302,0,IF('Datos de Indicador'!AO209&lt;$O$301,10,(O$302-'Datos de Indicador'!AO209)/(O$302-O$301)*10)),1))</f>
        <v>10</v>
      </c>
      <c r="P206" s="204">
        <f>IF('Datos de Indicador'!AP209="No dato","x",ROUND(IF('Datos de Indicador'!AP209&gt;P$302,0,IF('Datos de Indicador'!AP209&lt;$P$301,10,(P$302-'Datos de Indicador'!AP209)/(P$302-P$301)*10)),1))</f>
        <v>10</v>
      </c>
      <c r="Q206" s="210">
        <f>IF('Datos de Indicador'!AQ209="No dato","x",ROUND(IF('Datos de Indicador'!AQ209&gt;Q$302,0,IF('Datos de Indicador'!AQ209&lt;$O$301,10,(Q$302-'Datos de Indicador'!AQ209)/(Q$302-Q$301)*10)),1))</f>
        <v>11</v>
      </c>
      <c r="R206" s="297">
        <f t="shared" si="29"/>
        <v>10.199999999999999</v>
      </c>
      <c r="S206" s="208">
        <f>IF('Datos de Indicador'!AR209="No data","x",ROUND(IF('Datos de Indicador'!AR209&gt;S$302,0,IF('Datos de Indicador'!AR209&lt;S$301,10,(S$302-'Datos de Indicador'!AR209)/(S$302-S$301)*10)),1))</f>
        <v>0</v>
      </c>
      <c r="T206" s="208">
        <f>IF('Datos de Indicador'!AS209="No data","x",ROUND(IF('Datos de Indicador'!AS209&gt;T$302,0,IF('Datos de Indicador'!AS209&lt;T$301,10,(T$302-'Datos de Indicador'!AS209)/(T$302-T$301)*10)),1))</f>
        <v>0</v>
      </c>
      <c r="U206" s="208">
        <f>IF('Datos de Indicador'!AT209="No data","x",ROUND(IF('Datos de Indicador'!AT209&gt;U$302,0,IF('Datos de Indicador'!AT209&lt;U$301,10,(U$302-'Datos de Indicador'!AT209)/(U$302-U$301)*10)),1))</f>
        <v>10</v>
      </c>
      <c r="V206" s="208">
        <f>IF('Datos de Indicador'!AU209="No data","x",ROUND(IF('Datos de Indicador'!AU209&gt;V$302,0,IF('Datos de Indicador'!AU209&lt;V$301,10,(V$302-'Datos de Indicador'!AU209)/(V$302-V$301)*10)),1))</f>
        <v>10</v>
      </c>
      <c r="W206" s="209">
        <f t="shared" si="30"/>
        <v>6.7</v>
      </c>
      <c r="X206" s="210">
        <f>IF('Datos de Indicador'!AV209="No dato","x",ROUND(IF('Datos de Indicador'!AV209&gt;X$302,0,IF('Datos de Indicador'!AV209&lt;$X$301,10,(X$302-'Datos de Indicador'!AV209)/(X$302-X$301)*10)),1))</f>
        <v>8.8000000000000007</v>
      </c>
      <c r="Y206" s="206">
        <f t="shared" si="27"/>
        <v>7.8</v>
      </c>
      <c r="Z206" s="206">
        <f>'Datos de Indicador'!AW209</f>
        <v>10</v>
      </c>
      <c r="AA206" s="211">
        <f t="shared" si="31"/>
        <v>9.3000000000000007</v>
      </c>
      <c r="AB206" s="15"/>
      <c r="AC206" s="222"/>
      <c r="AE206" s="222"/>
    </row>
    <row r="207" spans="1:31">
      <c r="A207" s="45" t="s">
        <v>31</v>
      </c>
      <c r="B207" s="46" t="s">
        <v>53</v>
      </c>
      <c r="C207" s="160">
        <v>1322</v>
      </c>
      <c r="D207" s="203">
        <f>IF('Datos de Indicador'!AH210="No dato","x",ROUND(IF('Datos de Indicador'!AH210&gt;D$302,10,IF('Datos de Indicador'!AH210&lt;$D$301,0,10-(D$302-'Datos de Indicador'!AH210)/(D$302-D$301)*10)),1))</f>
        <v>5</v>
      </c>
      <c r="E207" s="204">
        <f>IF('Datos de Indicador'!AI210="No dato","x",ROUND(IF('Datos de Indicador'!AI210&gt;E$302,0,IF('Datos de Indicador'!AI210&lt;$E$301,10,(E$302-'Datos de Indicador'!AI210)/(E$302-E$301)*10)),1))</f>
        <v>0</v>
      </c>
      <c r="F207" s="205">
        <f t="shared" si="28"/>
        <v>3.3</v>
      </c>
      <c r="G207" s="204">
        <f>IF('Datos de Indicador'!AJ210="No dato","x",ROUND(IF('Datos de Indicador'!AJ210&gt;G$302,0,IF('Datos de Indicador'!AJ210&lt;$G$301,10,(G$302-'Datos de Indicador'!AJ210)/(G$302-G$301)*10)),1))</f>
        <v>8.9</v>
      </c>
      <c r="H207" s="206">
        <f t="shared" si="24"/>
        <v>8.9</v>
      </c>
      <c r="I207" s="207">
        <f t="shared" si="25"/>
        <v>7</v>
      </c>
      <c r="J207" s="204">
        <f>IF('Datos de Indicador'!AK210="No dato","x",ROUND(IF('Datos de Indicador'!AK210&gt;J$302,0,IF('Datos de Indicador'!AK210&lt;$J$301,10,(J$302-'Datos de Indicador'!AK210)/(J$302-J$301)*10)),1))</f>
        <v>10</v>
      </c>
      <c r="K207" s="204">
        <f>IF('Datos de Indicador'!AL210="No dato","x",ROUND(IF('Datos de Indicador'!AL210&gt;K$302,0,IF('Datos de Indicador'!AL210&lt;$K$301,10,(K$302-'Datos de Indicador'!AL210)/(K$302-K$301)*10)),1))</f>
        <v>9.9</v>
      </c>
      <c r="L207" s="204">
        <f>IF('Datos de Indicador'!AM210="No dato","x",ROUND(IF('Datos de Indicador'!AM210&gt;L$302,0,IF('Datos de Indicador'!AM210&lt;$L$301,10,(L$302-'Datos de Indicador'!AM210)/(L$302-L$301)*10)),1))</f>
        <v>8</v>
      </c>
      <c r="M207" s="206">
        <f t="shared" si="26"/>
        <v>9.3000000000000007</v>
      </c>
      <c r="N207" s="203">
        <f>IF('Datos de Indicador'!AN210="No dato","x",ROUND(IF('Datos de Indicador'!AN210&gt;N$302,0,IF('Datos de Indicador'!AN210&lt;$N$301,10,(N$302-'Datos de Indicador'!AN210)/(N$302-N$301)*10)),1))</f>
        <v>9.3000000000000007</v>
      </c>
      <c r="O207" s="204">
        <f>IF('Datos de Indicador'!AO210="No dato","x",ROUND(IF('Datos de Indicador'!AO210&gt;O$302,0,IF('Datos de Indicador'!AO210&lt;$O$301,10,(O$302-'Datos de Indicador'!AO210)/(O$302-O$301)*10)),1))</f>
        <v>10</v>
      </c>
      <c r="P207" s="204">
        <f>IF('Datos de Indicador'!AP210="No dato","x",ROUND(IF('Datos de Indicador'!AP210&gt;P$302,0,IF('Datos de Indicador'!AP210&lt;$P$301,10,(P$302-'Datos de Indicador'!AP210)/(P$302-P$301)*10)),1))</f>
        <v>3.7</v>
      </c>
      <c r="Q207" s="210">
        <f>IF('Datos de Indicador'!AQ210="No dato","x",ROUND(IF('Datos de Indicador'!AQ210&gt;Q$302,0,IF('Datos de Indicador'!AQ210&lt;$O$301,10,(Q$302-'Datos de Indicador'!AQ210)/(Q$302-Q$301)*10)),1))</f>
        <v>8.8000000000000007</v>
      </c>
      <c r="R207" s="297">
        <f t="shared" si="29"/>
        <v>8</v>
      </c>
      <c r="S207" s="208">
        <f>IF('Datos de Indicador'!AR210="No data","x",ROUND(IF('Datos de Indicador'!AR210&gt;S$302,0,IF('Datos de Indicador'!AR210&lt;S$301,10,(S$302-'Datos de Indicador'!AR210)/(S$302-S$301)*10)),1))</f>
        <v>7.6</v>
      </c>
      <c r="T207" s="208">
        <f>IF('Datos de Indicador'!AS210="No data","x",ROUND(IF('Datos de Indicador'!AS210&gt;T$302,0,IF('Datos de Indicador'!AS210&lt;T$301,10,(T$302-'Datos de Indicador'!AS210)/(T$302-T$301)*10)),1))</f>
        <v>0</v>
      </c>
      <c r="U207" s="208">
        <f>IF('Datos de Indicador'!AT210="No data","x",ROUND(IF('Datos de Indicador'!AT210&gt;U$302,0,IF('Datos de Indicador'!AT210&lt;U$301,10,(U$302-'Datos de Indicador'!AT210)/(U$302-U$301)*10)),1))</f>
        <v>7.7</v>
      </c>
      <c r="V207" s="208">
        <f>IF('Datos de Indicador'!AU210="No data","x",ROUND(IF('Datos de Indicador'!AU210&gt;V$302,0,IF('Datos de Indicador'!AU210&lt;V$301,10,(V$302-'Datos de Indicador'!AU210)/(V$302-V$301)*10)),1))</f>
        <v>10</v>
      </c>
      <c r="W207" s="209">
        <f t="shared" si="30"/>
        <v>7.2</v>
      </c>
      <c r="X207" s="210">
        <f>IF('Datos de Indicador'!AV210="No dato","x",ROUND(IF('Datos de Indicador'!AV210&gt;X$302,0,IF('Datos de Indicador'!AV210&lt;$X$301,10,(X$302-'Datos de Indicador'!AV210)/(X$302-X$301)*10)),1))</f>
        <v>8.9</v>
      </c>
      <c r="Y207" s="206">
        <f t="shared" si="27"/>
        <v>8.1</v>
      </c>
      <c r="Z207" s="206">
        <f>'Datos de Indicador'!AW210</f>
        <v>10</v>
      </c>
      <c r="AA207" s="211">
        <f t="shared" si="31"/>
        <v>8.9</v>
      </c>
      <c r="AB207" s="15"/>
      <c r="AC207" s="222"/>
      <c r="AE207" s="222"/>
    </row>
    <row r="208" spans="1:31">
      <c r="A208" s="45" t="s">
        <v>31</v>
      </c>
      <c r="B208" s="46" t="s">
        <v>54</v>
      </c>
      <c r="C208" s="160">
        <v>1323</v>
      </c>
      <c r="D208" s="203">
        <f>IF('Datos de Indicador'!AH211="No dato","x",ROUND(IF('Datos de Indicador'!AH211&gt;D$302,10,IF('Datos de Indicador'!AH211&lt;$D$301,0,10-(D$302-'Datos de Indicador'!AH211)/(D$302-D$301)*10)),1))</f>
        <v>10</v>
      </c>
      <c r="E208" s="204">
        <f>IF('Datos de Indicador'!AI211="No dato","x",ROUND(IF('Datos de Indicador'!AI211&gt;E$302,0,IF('Datos de Indicador'!AI211&lt;$E$301,10,(E$302-'Datos de Indicador'!AI211)/(E$302-E$301)*10)),1))</f>
        <v>0</v>
      </c>
      <c r="F208" s="205">
        <f t="shared" si="28"/>
        <v>6.7</v>
      </c>
      <c r="G208" s="204">
        <f>IF('Datos de Indicador'!AJ211="No dato","x",ROUND(IF('Datos de Indicador'!AJ211&gt;G$302,0,IF('Datos de Indicador'!AJ211&lt;$G$301,10,(G$302-'Datos de Indicador'!AJ211)/(G$302-G$301)*10)),1))</f>
        <v>7.6</v>
      </c>
      <c r="H208" s="206">
        <f t="shared" si="24"/>
        <v>7.6</v>
      </c>
      <c r="I208" s="207">
        <f t="shared" si="25"/>
        <v>7.2</v>
      </c>
      <c r="J208" s="204">
        <f>IF('Datos de Indicador'!AK211="No dato","x",ROUND(IF('Datos de Indicador'!AK211&gt;J$302,0,IF('Datos de Indicador'!AK211&lt;$J$301,10,(J$302-'Datos de Indicador'!AK211)/(J$302-J$301)*10)),1))</f>
        <v>7.6</v>
      </c>
      <c r="K208" s="204">
        <f>IF('Datos de Indicador'!AL211="No dato","x",ROUND(IF('Datos de Indicador'!AL211&gt;K$302,0,IF('Datos de Indicador'!AL211&lt;$K$301,10,(K$302-'Datos de Indicador'!AL211)/(K$302-K$301)*10)),1))</f>
        <v>9.8000000000000007</v>
      </c>
      <c r="L208" s="204">
        <f>IF('Datos de Indicador'!AM211="No dato","x",ROUND(IF('Datos de Indicador'!AM211&gt;L$302,0,IF('Datos de Indicador'!AM211&lt;$L$301,10,(L$302-'Datos de Indicador'!AM211)/(L$302-L$301)*10)),1))</f>
        <v>5.9</v>
      </c>
      <c r="M208" s="206">
        <f t="shared" si="26"/>
        <v>7.8</v>
      </c>
      <c r="N208" s="203">
        <f>IF('Datos de Indicador'!AN211="No dato","x",ROUND(IF('Datos de Indicador'!AN211&gt;N$302,0,IF('Datos de Indicador'!AN211&lt;$N$301,10,(N$302-'Datos de Indicador'!AN211)/(N$302-N$301)*10)),1))</f>
        <v>0.2</v>
      </c>
      <c r="O208" s="204">
        <f>IF('Datos de Indicador'!AO211="No dato","x",ROUND(IF('Datos de Indicador'!AO211&gt;O$302,0,IF('Datos de Indicador'!AO211&lt;$O$301,10,(O$302-'Datos de Indicador'!AO211)/(O$302-O$301)*10)),1))</f>
        <v>10</v>
      </c>
      <c r="P208" s="204">
        <f>IF('Datos de Indicador'!AP211="No dato","x",ROUND(IF('Datos de Indicador'!AP211&gt;P$302,0,IF('Datos de Indicador'!AP211&lt;$P$301,10,(P$302-'Datos de Indicador'!AP211)/(P$302-P$301)*10)),1))</f>
        <v>8.3000000000000007</v>
      </c>
      <c r="Q208" s="210">
        <f>IF('Datos de Indicador'!AQ211="No dato","x",ROUND(IF('Datos de Indicador'!AQ211&gt;Q$302,0,IF('Datos de Indicador'!AQ211&lt;$O$301,10,(Q$302-'Datos de Indicador'!AQ211)/(Q$302-Q$301)*10)),1))</f>
        <v>10</v>
      </c>
      <c r="R208" s="297">
        <f t="shared" si="29"/>
        <v>7.1</v>
      </c>
      <c r="S208" s="208">
        <f>IF('Datos de Indicador'!AR211="No data","x",ROUND(IF('Datos de Indicador'!AR211&gt;S$302,0,IF('Datos de Indicador'!AR211&lt;S$301,10,(S$302-'Datos de Indicador'!AR211)/(S$302-S$301)*10)),1))</f>
        <v>0</v>
      </c>
      <c r="T208" s="208">
        <f>IF('Datos de Indicador'!AS211="No data","x",ROUND(IF('Datos de Indicador'!AS211&gt;T$302,0,IF('Datos de Indicador'!AS211&lt;T$301,10,(T$302-'Datos de Indicador'!AS211)/(T$302-T$301)*10)),1))</f>
        <v>1.5</v>
      </c>
      <c r="U208" s="208">
        <f>IF('Datos de Indicador'!AT211="No data","x",ROUND(IF('Datos de Indicador'!AT211&gt;U$302,0,IF('Datos de Indicador'!AT211&lt;U$301,10,(U$302-'Datos de Indicador'!AT211)/(U$302-U$301)*10)),1))</f>
        <v>6.5</v>
      </c>
      <c r="V208" s="208">
        <f>IF('Datos de Indicador'!AU211="No data","x",ROUND(IF('Datos de Indicador'!AU211&gt;V$302,0,IF('Datos de Indicador'!AU211&lt;V$301,10,(V$302-'Datos de Indicador'!AU211)/(V$302-V$301)*10)),1))</f>
        <v>10</v>
      </c>
      <c r="W208" s="209">
        <f t="shared" si="30"/>
        <v>5.8</v>
      </c>
      <c r="X208" s="210">
        <f>IF('Datos de Indicador'!AV211="No dato","x",ROUND(IF('Datos de Indicador'!AV211&gt;X$302,0,IF('Datos de Indicador'!AV211&lt;$X$301,10,(X$302-'Datos de Indicador'!AV211)/(X$302-X$301)*10)),1))</f>
        <v>5.4</v>
      </c>
      <c r="Y208" s="206">
        <f t="shared" si="27"/>
        <v>5.6</v>
      </c>
      <c r="Z208" s="206">
        <f>'Datos de Indicador'!AW211</f>
        <v>10</v>
      </c>
      <c r="AA208" s="211">
        <f t="shared" si="31"/>
        <v>7.6</v>
      </c>
      <c r="AB208" s="15"/>
      <c r="AC208" s="222"/>
      <c r="AE208" s="222"/>
    </row>
    <row r="209" spans="1:31">
      <c r="A209" s="45" t="s">
        <v>31</v>
      </c>
      <c r="B209" s="46" t="s">
        <v>55</v>
      </c>
      <c r="C209" s="160">
        <v>1324</v>
      </c>
      <c r="D209" s="203">
        <f>IF('Datos de Indicador'!AH212="No dato","x",ROUND(IF('Datos de Indicador'!AH212&gt;D$302,10,IF('Datos de Indicador'!AH212&lt;$D$301,0,10-(D$302-'Datos de Indicador'!AH212)/(D$302-D$301)*10)),1))</f>
        <v>10</v>
      </c>
      <c r="E209" s="204">
        <f>IF('Datos de Indicador'!AI212="No dato","x",ROUND(IF('Datos de Indicador'!AI212&gt;E$302,0,IF('Datos de Indicador'!AI212&lt;$E$301,10,(E$302-'Datos de Indicador'!AI212)/(E$302-E$301)*10)),1))</f>
        <v>6.6</v>
      </c>
      <c r="F209" s="205">
        <f t="shared" si="28"/>
        <v>8.9</v>
      </c>
      <c r="G209" s="204">
        <f>IF('Datos de Indicador'!AJ212="No dato","x",ROUND(IF('Datos de Indicador'!AJ212&gt;G$302,0,IF('Datos de Indicador'!AJ212&lt;$G$301,10,(G$302-'Datos de Indicador'!AJ212)/(G$302-G$301)*10)),1))</f>
        <v>7.2</v>
      </c>
      <c r="H209" s="206">
        <f t="shared" si="24"/>
        <v>7.2</v>
      </c>
      <c r="I209" s="207">
        <f t="shared" si="25"/>
        <v>8.1999999999999993</v>
      </c>
      <c r="J209" s="204">
        <f>IF('Datos de Indicador'!AK212="No dato","x",ROUND(IF('Datos de Indicador'!AK212&gt;J$302,0,IF('Datos de Indicador'!AK212&lt;$J$301,10,(J$302-'Datos de Indicador'!AK212)/(J$302-J$301)*10)),1))</f>
        <v>7.4</v>
      </c>
      <c r="K209" s="204">
        <f>IF('Datos de Indicador'!AL212="No dato","x",ROUND(IF('Datos de Indicador'!AL212&gt;K$302,0,IF('Datos de Indicador'!AL212&lt;$K$301,10,(K$302-'Datos de Indicador'!AL212)/(K$302-K$301)*10)),1))</f>
        <v>9</v>
      </c>
      <c r="L209" s="204">
        <f>IF('Datos de Indicador'!AM212="No dato","x",ROUND(IF('Datos de Indicador'!AM212&gt;L$302,0,IF('Datos de Indicador'!AM212&lt;$L$301,10,(L$302-'Datos de Indicador'!AM212)/(L$302-L$301)*10)),1))</f>
        <v>4.8</v>
      </c>
      <c r="M209" s="206">
        <f t="shared" si="26"/>
        <v>7.1</v>
      </c>
      <c r="N209" s="203">
        <f>IF('Datos de Indicador'!AN212="No dato","x",ROUND(IF('Datos de Indicador'!AN212&gt;N$302,0,IF('Datos de Indicador'!AN212&lt;$N$301,10,(N$302-'Datos de Indicador'!AN212)/(N$302-N$301)*10)),1))</f>
        <v>5.4</v>
      </c>
      <c r="O209" s="204">
        <f>IF('Datos de Indicador'!AO212="No dato","x",ROUND(IF('Datos de Indicador'!AO212&gt;O$302,0,IF('Datos de Indicador'!AO212&lt;$O$301,10,(O$302-'Datos de Indicador'!AO212)/(O$302-O$301)*10)),1))</f>
        <v>10</v>
      </c>
      <c r="P209" s="204">
        <f>IF('Datos de Indicador'!AP212="No dato","x",ROUND(IF('Datos de Indicador'!AP212&gt;P$302,0,IF('Datos de Indicador'!AP212&lt;$P$301,10,(P$302-'Datos de Indicador'!AP212)/(P$302-P$301)*10)),1))</f>
        <v>1.4</v>
      </c>
      <c r="Q209" s="210">
        <f>IF('Datos de Indicador'!AQ212="No dato","x",ROUND(IF('Datos de Indicador'!AQ212&gt;Q$302,0,IF('Datos de Indicador'!AQ212&lt;$O$301,10,(Q$302-'Datos de Indicador'!AQ212)/(Q$302-Q$301)*10)),1))</f>
        <v>8</v>
      </c>
      <c r="R209" s="297">
        <f t="shared" si="29"/>
        <v>6.2</v>
      </c>
      <c r="S209" s="208">
        <f>IF('Datos de Indicador'!AR212="No data","x",ROUND(IF('Datos de Indicador'!AR212&gt;S$302,0,IF('Datos de Indicador'!AR212&lt;S$301,10,(S$302-'Datos de Indicador'!AR212)/(S$302-S$301)*10)),1))</f>
        <v>0</v>
      </c>
      <c r="T209" s="208">
        <f>IF('Datos de Indicador'!AS212="No data","x",ROUND(IF('Datos de Indicador'!AS212&gt;T$302,0,IF('Datos de Indicador'!AS212&lt;T$301,10,(T$302-'Datos de Indicador'!AS212)/(T$302-T$301)*10)),1))</f>
        <v>0.8</v>
      </c>
      <c r="U209" s="208">
        <f>IF('Datos de Indicador'!AT212="No data","x",ROUND(IF('Datos de Indicador'!AT212&gt;U$302,0,IF('Datos de Indicador'!AT212&lt;U$301,10,(U$302-'Datos de Indicador'!AT212)/(U$302-U$301)*10)),1))</f>
        <v>5.4</v>
      </c>
      <c r="V209" s="208">
        <f>IF('Datos de Indicador'!AU212="No data","x",ROUND(IF('Datos de Indicador'!AU212&gt;V$302,0,IF('Datos de Indicador'!AU212&lt;V$301,10,(V$302-'Datos de Indicador'!AU212)/(V$302-V$301)*10)),1))</f>
        <v>10</v>
      </c>
      <c r="W209" s="209">
        <f t="shared" si="30"/>
        <v>5.3</v>
      </c>
      <c r="X209" s="210">
        <f>IF('Datos de Indicador'!AV212="No dato","x",ROUND(IF('Datos de Indicador'!AV212&gt;X$302,0,IF('Datos de Indicador'!AV212&lt;$X$301,10,(X$302-'Datos de Indicador'!AV212)/(X$302-X$301)*10)),1))</f>
        <v>5.3</v>
      </c>
      <c r="Y209" s="206">
        <f t="shared" si="27"/>
        <v>5.3</v>
      </c>
      <c r="Z209" s="206">
        <f>'Datos de Indicador'!AW212</f>
        <v>10</v>
      </c>
      <c r="AA209" s="211">
        <f t="shared" si="31"/>
        <v>7.2</v>
      </c>
      <c r="AB209" s="15"/>
      <c r="AC209" s="222"/>
      <c r="AE209" s="222"/>
    </row>
    <row r="210" spans="1:31">
      <c r="A210" s="45" t="s">
        <v>31</v>
      </c>
      <c r="B210" s="46" t="s">
        <v>56</v>
      </c>
      <c r="C210" s="160">
        <v>1325</v>
      </c>
      <c r="D210" s="203">
        <f>IF('Datos de Indicador'!AH213="No dato","x",ROUND(IF('Datos de Indicador'!AH213&gt;D$302,10,IF('Datos de Indicador'!AH213&lt;$D$301,0,10-(D$302-'Datos de Indicador'!AH213)/(D$302-D$301)*10)),1))</f>
        <v>10</v>
      </c>
      <c r="E210" s="204">
        <f>IF('Datos de Indicador'!AI213="No dato","x",ROUND(IF('Datos de Indicador'!AI213&gt;E$302,0,IF('Datos de Indicador'!AI213&lt;$E$301,10,(E$302-'Datos de Indicador'!AI213)/(E$302-E$301)*10)),1))</f>
        <v>0</v>
      </c>
      <c r="F210" s="205">
        <f t="shared" si="28"/>
        <v>6.7</v>
      </c>
      <c r="G210" s="204">
        <f>IF('Datos de Indicador'!AJ213="No dato","x",ROUND(IF('Datos de Indicador'!AJ213&gt;G$302,0,IF('Datos de Indicador'!AJ213&lt;$G$301,10,(G$302-'Datos de Indicador'!AJ213)/(G$302-G$301)*10)),1))</f>
        <v>7.6</v>
      </c>
      <c r="H210" s="206">
        <f t="shared" si="24"/>
        <v>7.6</v>
      </c>
      <c r="I210" s="207">
        <f t="shared" si="25"/>
        <v>7.2</v>
      </c>
      <c r="J210" s="204">
        <f>IF('Datos de Indicador'!AK213="No dato","x",ROUND(IF('Datos de Indicador'!AK213&gt;J$302,0,IF('Datos de Indicador'!AK213&lt;$J$301,10,(J$302-'Datos de Indicador'!AK213)/(J$302-J$301)*10)),1))</f>
        <v>3.5</v>
      </c>
      <c r="K210" s="204">
        <f>IF('Datos de Indicador'!AL213="No dato","x",ROUND(IF('Datos de Indicador'!AL213&gt;K$302,0,IF('Datos de Indicador'!AL213&lt;$K$301,10,(K$302-'Datos de Indicador'!AL213)/(K$302-K$301)*10)),1))</f>
        <v>9.8000000000000007</v>
      </c>
      <c r="L210" s="204">
        <f>IF('Datos de Indicador'!AM213="No dato","x",ROUND(IF('Datos de Indicador'!AM213&gt;L$302,0,IF('Datos de Indicador'!AM213&lt;$L$301,10,(L$302-'Datos de Indicador'!AM213)/(L$302-L$301)*10)),1))</f>
        <v>7.1</v>
      </c>
      <c r="M210" s="206">
        <f t="shared" si="26"/>
        <v>6.8</v>
      </c>
      <c r="N210" s="203">
        <f>IF('Datos de Indicador'!AN213="No dato","x",ROUND(IF('Datos de Indicador'!AN213&gt;N$302,0,IF('Datos de Indicador'!AN213&lt;$N$301,10,(N$302-'Datos de Indicador'!AN213)/(N$302-N$301)*10)),1))</f>
        <v>5.3</v>
      </c>
      <c r="O210" s="204">
        <f>IF('Datos de Indicador'!AO213="No dato","x",ROUND(IF('Datos de Indicador'!AO213&gt;O$302,0,IF('Datos de Indicador'!AO213&lt;$O$301,10,(O$302-'Datos de Indicador'!AO213)/(O$302-O$301)*10)),1))</f>
        <v>8.4</v>
      </c>
      <c r="P210" s="204">
        <f>IF('Datos de Indicador'!AP213="No dato","x",ROUND(IF('Datos de Indicador'!AP213&gt;P$302,0,IF('Datos de Indicador'!AP213&lt;$P$301,10,(P$302-'Datos de Indicador'!AP213)/(P$302-P$301)*10)),1))</f>
        <v>2.7</v>
      </c>
      <c r="Q210" s="210">
        <f>IF('Datos de Indicador'!AQ213="No dato","x",ROUND(IF('Datos de Indicador'!AQ213&gt;Q$302,0,IF('Datos de Indicador'!AQ213&lt;$O$301,10,(Q$302-'Datos de Indicador'!AQ213)/(Q$302-Q$301)*10)),1))</f>
        <v>6.4</v>
      </c>
      <c r="R210" s="297">
        <f t="shared" si="29"/>
        <v>5.7</v>
      </c>
      <c r="S210" s="208">
        <f>IF('Datos de Indicador'!AR213="No data","x",ROUND(IF('Datos de Indicador'!AR213&gt;S$302,0,IF('Datos de Indicador'!AR213&lt;S$301,10,(S$302-'Datos de Indicador'!AR213)/(S$302-S$301)*10)),1))</f>
        <v>2.9</v>
      </c>
      <c r="T210" s="208">
        <f>IF('Datos de Indicador'!AS213="No data","x",ROUND(IF('Datos de Indicador'!AS213&gt;T$302,0,IF('Datos de Indicador'!AS213&lt;T$301,10,(T$302-'Datos de Indicador'!AS213)/(T$302-T$301)*10)),1))</f>
        <v>0</v>
      </c>
      <c r="U210" s="208">
        <f>IF('Datos de Indicador'!AT213="No data","x",ROUND(IF('Datos de Indicador'!AT213&gt;U$302,0,IF('Datos de Indicador'!AT213&lt;U$301,10,(U$302-'Datos de Indicador'!AT213)/(U$302-U$301)*10)),1))</f>
        <v>0</v>
      </c>
      <c r="V210" s="208">
        <f>IF('Datos de Indicador'!AU213="No data","x",ROUND(IF('Datos de Indicador'!AU213&gt;V$302,0,IF('Datos de Indicador'!AU213&lt;V$301,10,(V$302-'Datos de Indicador'!AU213)/(V$302-V$301)*10)),1))</f>
        <v>8.9</v>
      </c>
      <c r="W210" s="209">
        <f t="shared" si="30"/>
        <v>3.5</v>
      </c>
      <c r="X210" s="210">
        <f>IF('Datos de Indicador'!AV213="No dato","x",ROUND(IF('Datos de Indicador'!AV213&gt;X$302,0,IF('Datos de Indicador'!AV213&lt;$X$301,10,(X$302-'Datos de Indicador'!AV213)/(X$302-X$301)*10)),1))</f>
        <v>4.9000000000000004</v>
      </c>
      <c r="Y210" s="206">
        <f t="shared" si="27"/>
        <v>4.2</v>
      </c>
      <c r="Z210" s="206">
        <f>'Datos de Indicador'!AW213</f>
        <v>10</v>
      </c>
      <c r="AA210" s="211">
        <f t="shared" si="31"/>
        <v>6.7</v>
      </c>
      <c r="AB210" s="15"/>
      <c r="AC210" s="222"/>
      <c r="AE210" s="222"/>
    </row>
    <row r="211" spans="1:31">
      <c r="A211" s="45" t="s">
        <v>31</v>
      </c>
      <c r="B211" s="46" t="s">
        <v>57</v>
      </c>
      <c r="C211" s="160">
        <v>1326</v>
      </c>
      <c r="D211" s="203">
        <f>IF('Datos de Indicador'!AH214="No dato","x",ROUND(IF('Datos de Indicador'!AH214&gt;D$302,10,IF('Datos de Indicador'!AH214&lt;$D$301,0,10-(D$302-'Datos de Indicador'!AH214)/(D$302-D$301)*10)),1))</f>
        <v>10</v>
      </c>
      <c r="E211" s="204">
        <f>IF('Datos de Indicador'!AI214="No dato","x",ROUND(IF('Datos de Indicador'!AI214&gt;E$302,0,IF('Datos de Indicador'!AI214&lt;$E$301,10,(E$302-'Datos de Indicador'!AI214)/(E$302-E$301)*10)),1))</f>
        <v>0</v>
      </c>
      <c r="F211" s="205">
        <f t="shared" si="28"/>
        <v>6.7</v>
      </c>
      <c r="G211" s="204">
        <f>IF('Datos de Indicador'!AJ214="No dato","x",ROUND(IF('Datos de Indicador'!AJ214&gt;G$302,0,IF('Datos de Indicador'!AJ214&lt;$G$301,10,(G$302-'Datos de Indicador'!AJ214)/(G$302-G$301)*10)),1))</f>
        <v>8.8000000000000007</v>
      </c>
      <c r="H211" s="206">
        <f t="shared" si="24"/>
        <v>8.8000000000000007</v>
      </c>
      <c r="I211" s="207">
        <f t="shared" si="25"/>
        <v>7.9</v>
      </c>
      <c r="J211" s="204">
        <f>IF('Datos de Indicador'!AK214="No dato","x",ROUND(IF('Datos de Indicador'!AK214&gt;J$302,0,IF('Datos de Indicador'!AK214&lt;$J$301,10,(J$302-'Datos de Indicador'!AK214)/(J$302-J$301)*10)),1))</f>
        <v>2.7</v>
      </c>
      <c r="K211" s="204">
        <f>IF('Datos de Indicador'!AL214="No dato","x",ROUND(IF('Datos de Indicador'!AL214&gt;K$302,0,IF('Datos de Indicador'!AL214&lt;$K$301,10,(K$302-'Datos de Indicador'!AL214)/(K$302-K$301)*10)),1))</f>
        <v>9.6999999999999993</v>
      </c>
      <c r="L211" s="204">
        <f>IF('Datos de Indicador'!AM214="No dato","x",ROUND(IF('Datos de Indicador'!AM214&gt;L$302,0,IF('Datos de Indicador'!AM214&lt;$L$301,10,(L$302-'Datos de Indicador'!AM214)/(L$302-L$301)*10)),1))</f>
        <v>4.7</v>
      </c>
      <c r="M211" s="206">
        <f t="shared" si="26"/>
        <v>5.7</v>
      </c>
      <c r="N211" s="203">
        <f>IF('Datos de Indicador'!AN214="No dato","x",ROUND(IF('Datos de Indicador'!AN214&gt;N$302,0,IF('Datos de Indicador'!AN214&lt;$N$301,10,(N$302-'Datos de Indicador'!AN214)/(N$302-N$301)*10)),1))</f>
        <v>6.7</v>
      </c>
      <c r="O211" s="204">
        <f>IF('Datos de Indicador'!AO214="No dato","x",ROUND(IF('Datos de Indicador'!AO214&gt;O$302,0,IF('Datos de Indicador'!AO214&lt;$O$301,10,(O$302-'Datos de Indicador'!AO214)/(O$302-O$301)*10)),1))</f>
        <v>9.4</v>
      </c>
      <c r="P211" s="204">
        <f>IF('Datos de Indicador'!AP214="No dato","x",ROUND(IF('Datos de Indicador'!AP214&gt;P$302,0,IF('Datos de Indicador'!AP214&lt;$P$301,10,(P$302-'Datos de Indicador'!AP214)/(P$302-P$301)*10)),1))</f>
        <v>2.2000000000000002</v>
      </c>
      <c r="Q211" s="210">
        <f>IF('Datos de Indicador'!AQ214="No dato","x",ROUND(IF('Datos de Indicador'!AQ214&gt;Q$302,0,IF('Datos de Indicador'!AQ214&lt;$O$301,10,(Q$302-'Datos de Indicador'!AQ214)/(Q$302-Q$301)*10)),1))</f>
        <v>6.9</v>
      </c>
      <c r="R211" s="297">
        <f t="shared" si="29"/>
        <v>6.3</v>
      </c>
      <c r="S211" s="208">
        <f>IF('Datos de Indicador'!AR214="No data","x",ROUND(IF('Datos de Indicador'!AR214&gt;S$302,0,IF('Datos de Indicador'!AR214&lt;S$301,10,(S$302-'Datos de Indicador'!AR214)/(S$302-S$301)*10)),1))</f>
        <v>9.6999999999999993</v>
      </c>
      <c r="T211" s="208">
        <f>IF('Datos de Indicador'!AS214="No data","x",ROUND(IF('Datos de Indicador'!AS214&gt;T$302,0,IF('Datos de Indicador'!AS214&lt;T$301,10,(T$302-'Datos de Indicador'!AS214)/(T$302-T$301)*10)),1))</f>
        <v>0</v>
      </c>
      <c r="U211" s="208">
        <f>IF('Datos de Indicador'!AT214="No data","x",ROUND(IF('Datos de Indicador'!AT214&gt;U$302,0,IF('Datos de Indicador'!AT214&lt;U$301,10,(U$302-'Datos de Indicador'!AT214)/(U$302-U$301)*10)),1))</f>
        <v>7.5</v>
      </c>
      <c r="V211" s="208">
        <f>IF('Datos de Indicador'!AU214="No data","x",ROUND(IF('Datos de Indicador'!AU214&gt;V$302,0,IF('Datos de Indicador'!AU214&lt;V$301,10,(V$302-'Datos de Indicador'!AU214)/(V$302-V$301)*10)),1))</f>
        <v>10</v>
      </c>
      <c r="W211" s="209">
        <f t="shared" si="30"/>
        <v>7.5</v>
      </c>
      <c r="X211" s="210">
        <f>IF('Datos de Indicador'!AV214="No dato","x",ROUND(IF('Datos de Indicador'!AV214&gt;X$302,0,IF('Datos de Indicador'!AV214&lt;$X$301,10,(X$302-'Datos de Indicador'!AV214)/(X$302-X$301)*10)),1))</f>
        <v>4.5</v>
      </c>
      <c r="Y211" s="206">
        <f t="shared" si="27"/>
        <v>6</v>
      </c>
      <c r="Z211" s="206">
        <f>'Datos de Indicador'!AW214</f>
        <v>10</v>
      </c>
      <c r="AA211" s="211">
        <f t="shared" si="31"/>
        <v>7</v>
      </c>
      <c r="AB211" s="15"/>
      <c r="AC211" s="222"/>
      <c r="AE211" s="222"/>
    </row>
    <row r="212" spans="1:31">
      <c r="A212" s="45" t="s">
        <v>31</v>
      </c>
      <c r="B212" s="46" t="s">
        <v>58</v>
      </c>
      <c r="C212" s="160">
        <v>1327</v>
      </c>
      <c r="D212" s="203">
        <f>IF('Datos de Indicador'!AH215="No dato","x",ROUND(IF('Datos de Indicador'!AH215&gt;D$302,10,IF('Datos de Indicador'!AH215&lt;$D$301,0,10-(D$302-'Datos de Indicador'!AH215)/(D$302-D$301)*10)),1))</f>
        <v>5</v>
      </c>
      <c r="E212" s="204">
        <f>IF('Datos de Indicador'!AI215="No dato","x",ROUND(IF('Datos de Indicador'!AI215&gt;E$302,0,IF('Datos de Indicador'!AI215&lt;$E$301,10,(E$302-'Datos de Indicador'!AI215)/(E$302-E$301)*10)),1))</f>
        <v>7</v>
      </c>
      <c r="F212" s="205">
        <f t="shared" si="28"/>
        <v>5.7</v>
      </c>
      <c r="G212" s="204">
        <f>IF('Datos de Indicador'!AJ215="No dato","x",ROUND(IF('Datos de Indicador'!AJ215&gt;G$302,0,IF('Datos de Indicador'!AJ215&lt;$G$301,10,(G$302-'Datos de Indicador'!AJ215)/(G$302-G$301)*10)),1))</f>
        <v>8.8000000000000007</v>
      </c>
      <c r="H212" s="206">
        <f t="shared" si="24"/>
        <v>8.8000000000000007</v>
      </c>
      <c r="I212" s="207">
        <f t="shared" si="25"/>
        <v>7.6</v>
      </c>
      <c r="J212" s="204">
        <f>IF('Datos de Indicador'!AK215="No dato","x",ROUND(IF('Datos de Indicador'!AK215&gt;J$302,0,IF('Datos de Indicador'!AK215&lt;$J$301,10,(J$302-'Datos de Indicador'!AK215)/(J$302-J$301)*10)),1))</f>
        <v>2.2000000000000002</v>
      </c>
      <c r="K212" s="204">
        <f>IF('Datos de Indicador'!AL215="No dato","x",ROUND(IF('Datos de Indicador'!AL215&gt;K$302,0,IF('Datos de Indicador'!AL215&lt;$K$301,10,(K$302-'Datos de Indicador'!AL215)/(K$302-K$301)*10)),1))</f>
        <v>9.1</v>
      </c>
      <c r="L212" s="204">
        <f>IF('Datos de Indicador'!AM215="No dato","x",ROUND(IF('Datos de Indicador'!AM215&gt;L$302,0,IF('Datos de Indicador'!AM215&lt;$L$301,10,(L$302-'Datos de Indicador'!AM215)/(L$302-L$301)*10)),1))</f>
        <v>5.3</v>
      </c>
      <c r="M212" s="206">
        <f t="shared" si="26"/>
        <v>5.5</v>
      </c>
      <c r="N212" s="203">
        <f>IF('Datos de Indicador'!AN215="No dato","x",ROUND(IF('Datos de Indicador'!AN215&gt;N$302,0,IF('Datos de Indicador'!AN215&lt;$N$301,10,(N$302-'Datos de Indicador'!AN215)/(N$302-N$301)*10)),1))</f>
        <v>3.2</v>
      </c>
      <c r="O212" s="204">
        <f>IF('Datos de Indicador'!AO215="No dato","x",ROUND(IF('Datos de Indicador'!AO215&gt;O$302,0,IF('Datos de Indicador'!AO215&lt;$O$301,10,(O$302-'Datos de Indicador'!AO215)/(O$302-O$301)*10)),1))</f>
        <v>10</v>
      </c>
      <c r="P212" s="204">
        <f>IF('Datos de Indicador'!AP215="No dato","x",ROUND(IF('Datos de Indicador'!AP215&gt;P$302,0,IF('Datos de Indicador'!AP215&lt;$P$301,10,(P$302-'Datos de Indicador'!AP215)/(P$302-P$301)*10)),1))</f>
        <v>10</v>
      </c>
      <c r="Q212" s="210">
        <f>IF('Datos de Indicador'!AQ215="No dato","x",ROUND(IF('Datos de Indicador'!AQ215&gt;Q$302,0,IF('Datos de Indicador'!AQ215&lt;$O$301,10,(Q$302-'Datos de Indicador'!AQ215)/(Q$302-Q$301)*10)),1))</f>
        <v>10</v>
      </c>
      <c r="R212" s="297">
        <f t="shared" si="29"/>
        <v>8.3000000000000007</v>
      </c>
      <c r="S212" s="208">
        <f>IF('Datos de Indicador'!AR215="No data","x",ROUND(IF('Datos de Indicador'!AR215&gt;S$302,0,IF('Datos de Indicador'!AR215&lt;S$301,10,(S$302-'Datos de Indicador'!AR215)/(S$302-S$301)*10)),1))</f>
        <v>10</v>
      </c>
      <c r="T212" s="208">
        <f>IF('Datos de Indicador'!AS215="No data","x",ROUND(IF('Datos de Indicador'!AS215&gt;T$302,0,IF('Datos de Indicador'!AS215&lt;T$301,10,(T$302-'Datos de Indicador'!AS215)/(T$302-T$301)*10)),1))</f>
        <v>0</v>
      </c>
      <c r="U212" s="208">
        <f>IF('Datos de Indicador'!AT215="No data","x",ROUND(IF('Datos de Indicador'!AT215&gt;U$302,0,IF('Datos de Indicador'!AT215&lt;U$301,10,(U$302-'Datos de Indicador'!AT215)/(U$302-U$301)*10)),1))</f>
        <v>4.5999999999999996</v>
      </c>
      <c r="V212" s="208">
        <f>IF('Datos de Indicador'!AU215="No data","x",ROUND(IF('Datos de Indicador'!AU215&gt;V$302,0,IF('Datos de Indicador'!AU215&lt;V$301,10,(V$302-'Datos de Indicador'!AU215)/(V$302-V$301)*10)),1))</f>
        <v>10</v>
      </c>
      <c r="W212" s="209">
        <f t="shared" si="30"/>
        <v>6.5</v>
      </c>
      <c r="X212" s="210">
        <f>IF('Datos de Indicador'!AV215="No dato","x",ROUND(IF('Datos de Indicador'!AV215&gt;X$302,0,IF('Datos de Indicador'!AV215&lt;$X$301,10,(X$302-'Datos de Indicador'!AV215)/(X$302-X$301)*10)),1))</f>
        <v>6.5</v>
      </c>
      <c r="Y212" s="206">
        <f t="shared" si="27"/>
        <v>6.5</v>
      </c>
      <c r="Z212" s="206">
        <f>'Datos de Indicador'!AW215</f>
        <v>10</v>
      </c>
      <c r="AA212" s="211">
        <f t="shared" si="31"/>
        <v>7.6</v>
      </c>
      <c r="AB212" s="15"/>
      <c r="AC212" s="222"/>
      <c r="AE212" s="222"/>
    </row>
    <row r="213" spans="1:31">
      <c r="A213" s="45" t="s">
        <v>31</v>
      </c>
      <c r="B213" s="46" t="s">
        <v>59</v>
      </c>
      <c r="C213" s="160">
        <v>1328</v>
      </c>
      <c r="D213" s="203">
        <f>IF('Datos de Indicador'!AH216="No dato","x",ROUND(IF('Datos de Indicador'!AH216&gt;D$302,10,IF('Datos de Indicador'!AH216&lt;$D$301,0,10-(D$302-'Datos de Indicador'!AH216)/(D$302-D$301)*10)),1))</f>
        <v>5</v>
      </c>
      <c r="E213" s="204">
        <f>IF('Datos de Indicador'!AI216="No dato","x",ROUND(IF('Datos de Indicador'!AI216&gt;E$302,0,IF('Datos de Indicador'!AI216&lt;$E$301,10,(E$302-'Datos de Indicador'!AI216)/(E$302-E$301)*10)),1))</f>
        <v>0</v>
      </c>
      <c r="F213" s="205">
        <f t="shared" si="28"/>
        <v>3.3</v>
      </c>
      <c r="G213" s="204">
        <f>IF('Datos de Indicador'!AJ216="No dato","x",ROUND(IF('Datos de Indicador'!AJ216&gt;G$302,0,IF('Datos de Indicador'!AJ216&lt;$G$301,10,(G$302-'Datos de Indicador'!AJ216)/(G$302-G$301)*10)),1))</f>
        <v>9</v>
      </c>
      <c r="H213" s="206">
        <f t="shared" si="24"/>
        <v>9</v>
      </c>
      <c r="I213" s="207">
        <f t="shared" si="25"/>
        <v>7.1</v>
      </c>
      <c r="J213" s="204">
        <f>IF('Datos de Indicador'!AK216="No dato","x",ROUND(IF('Datos de Indicador'!AK216&gt;J$302,0,IF('Datos de Indicador'!AK216&lt;$J$301,10,(J$302-'Datos de Indicador'!AK216)/(J$302-J$301)*10)),1))</f>
        <v>10</v>
      </c>
      <c r="K213" s="204">
        <f>IF('Datos de Indicador'!AL216="No dato","x",ROUND(IF('Datos de Indicador'!AL216&gt;K$302,0,IF('Datos de Indicador'!AL216&lt;$K$301,10,(K$302-'Datos de Indicador'!AL216)/(K$302-K$301)*10)),1))</f>
        <v>10</v>
      </c>
      <c r="L213" s="204">
        <f>IF('Datos de Indicador'!AM216="No dato","x",ROUND(IF('Datos de Indicador'!AM216&gt;L$302,0,IF('Datos de Indicador'!AM216&lt;$L$301,10,(L$302-'Datos de Indicador'!AM216)/(L$302-L$301)*10)),1))</f>
        <v>6.6</v>
      </c>
      <c r="M213" s="206">
        <f t="shared" si="26"/>
        <v>8.9</v>
      </c>
      <c r="N213" s="203">
        <f>IF('Datos de Indicador'!AN216="No dato","x",ROUND(IF('Datos de Indicador'!AN216&gt;N$302,0,IF('Datos de Indicador'!AN216&lt;$N$301,10,(N$302-'Datos de Indicador'!AN216)/(N$302-N$301)*10)),1))</f>
        <v>9.3000000000000007</v>
      </c>
      <c r="O213" s="204">
        <f>IF('Datos de Indicador'!AO216="No dato","x",ROUND(IF('Datos de Indicador'!AO216&gt;O$302,0,IF('Datos de Indicador'!AO216&lt;$O$301,10,(O$302-'Datos de Indicador'!AO216)/(O$302-O$301)*10)),1))</f>
        <v>5.9</v>
      </c>
      <c r="P213" s="204">
        <f>IF('Datos de Indicador'!AP216="No dato","x",ROUND(IF('Datos de Indicador'!AP216&gt;P$302,0,IF('Datos de Indicador'!AP216&lt;$P$301,10,(P$302-'Datos de Indicador'!AP216)/(P$302-P$301)*10)),1))</f>
        <v>10</v>
      </c>
      <c r="Q213" s="210">
        <f>IF('Datos de Indicador'!AQ216="No dato","x",ROUND(IF('Datos de Indicador'!AQ216&gt;Q$302,0,IF('Datos de Indicador'!AQ216&lt;$O$301,10,(Q$302-'Datos de Indicador'!AQ216)/(Q$302-Q$301)*10)),1))</f>
        <v>7.9</v>
      </c>
      <c r="R213" s="297">
        <f t="shared" si="29"/>
        <v>8.3000000000000007</v>
      </c>
      <c r="S213" s="208">
        <f>IF('Datos de Indicador'!AR216="No data","x",ROUND(IF('Datos de Indicador'!AR216&gt;S$302,0,IF('Datos de Indicador'!AR216&lt;S$301,10,(S$302-'Datos de Indicador'!AR216)/(S$302-S$301)*10)),1))</f>
        <v>0</v>
      </c>
      <c r="T213" s="208">
        <f>IF('Datos de Indicador'!AS216="No data","x",ROUND(IF('Datos de Indicador'!AS216&gt;T$302,0,IF('Datos de Indicador'!AS216&lt;T$301,10,(T$302-'Datos de Indicador'!AS216)/(T$302-T$301)*10)),1))</f>
        <v>0</v>
      </c>
      <c r="U213" s="208">
        <f>IF('Datos de Indicador'!AT216="No data","x",ROUND(IF('Datos de Indicador'!AT216&gt;U$302,0,IF('Datos de Indicador'!AT216&lt;U$301,10,(U$302-'Datos de Indicador'!AT216)/(U$302-U$301)*10)),1))</f>
        <v>8.4</v>
      </c>
      <c r="V213" s="208">
        <f>IF('Datos de Indicador'!AU216="No data","x",ROUND(IF('Datos de Indicador'!AU216&gt;V$302,0,IF('Datos de Indicador'!AU216&lt;V$301,10,(V$302-'Datos de Indicador'!AU216)/(V$302-V$301)*10)),1))</f>
        <v>0</v>
      </c>
      <c r="W213" s="209">
        <f t="shared" si="30"/>
        <v>2.8</v>
      </c>
      <c r="X213" s="210">
        <f>IF('Datos de Indicador'!AV216="No dato","x",ROUND(IF('Datos de Indicador'!AV216&gt;X$302,0,IF('Datos de Indicador'!AV216&lt;$X$301,10,(X$302-'Datos de Indicador'!AV216)/(X$302-X$301)*10)),1))</f>
        <v>5.5</v>
      </c>
      <c r="Y213" s="206">
        <f t="shared" si="27"/>
        <v>4.2</v>
      </c>
      <c r="Z213" s="206">
        <f>'Datos de Indicador'!AW216</f>
        <v>10</v>
      </c>
      <c r="AA213" s="211">
        <f t="shared" si="31"/>
        <v>7.9</v>
      </c>
      <c r="AB213" s="15"/>
      <c r="AC213" s="222"/>
      <c r="AE213" s="222"/>
    </row>
    <row r="214" spans="1:31">
      <c r="A214" s="48" t="s">
        <v>280</v>
      </c>
      <c r="B214" s="46" t="s">
        <v>280</v>
      </c>
      <c r="C214" s="160">
        <v>1401</v>
      </c>
      <c r="D214" s="203">
        <f>IF('Datos de Indicador'!AH217="No dato","x",ROUND(IF('Datos de Indicador'!AH217&gt;D$302,10,IF('Datos de Indicador'!AH217&lt;$D$301,0,10-(D$302-'Datos de Indicador'!AH217)/(D$302-D$301)*10)),1))</f>
        <v>10</v>
      </c>
      <c r="E214" s="204">
        <f>IF('Datos de Indicador'!AI217="No dato","x",ROUND(IF('Datos de Indicador'!AI217&gt;E$302,0,IF('Datos de Indicador'!AI217&lt;$E$301,10,(E$302-'Datos de Indicador'!AI217)/(E$302-E$301)*10)),1))</f>
        <v>0</v>
      </c>
      <c r="F214" s="205">
        <f t="shared" si="28"/>
        <v>6.7</v>
      </c>
      <c r="G214" s="204">
        <f>IF('Datos de Indicador'!AJ217="No dato","x",ROUND(IF('Datos de Indicador'!AJ217&gt;G$302,0,IF('Datos de Indicador'!AJ217&lt;$G$301,10,(G$302-'Datos de Indicador'!AJ217)/(G$302-G$301)*10)),1))</f>
        <v>2.2000000000000002</v>
      </c>
      <c r="H214" s="206">
        <f t="shared" si="24"/>
        <v>2.2000000000000002</v>
      </c>
      <c r="I214" s="207">
        <f t="shared" si="25"/>
        <v>4.8</v>
      </c>
      <c r="J214" s="204">
        <f>IF('Datos de Indicador'!AK217="No dato","x",ROUND(IF('Datos de Indicador'!AK217&gt;J$302,0,IF('Datos de Indicador'!AK217&lt;$J$301,10,(J$302-'Datos de Indicador'!AK217)/(J$302-J$301)*10)),1))</f>
        <v>3</v>
      </c>
      <c r="K214" s="204">
        <f>IF('Datos de Indicador'!AL217="No dato","x",ROUND(IF('Datos de Indicador'!AL217&gt;K$302,0,IF('Datos de Indicador'!AL217&lt;$K$301,10,(K$302-'Datos de Indicador'!AL217)/(K$302-K$301)*10)),1))</f>
        <v>4.9000000000000004</v>
      </c>
      <c r="L214" s="204">
        <f>IF('Datos de Indicador'!AM217="No dato","x",ROUND(IF('Datos de Indicador'!AM217&gt;L$302,0,IF('Datos de Indicador'!AM217&lt;$L$301,10,(L$302-'Datos de Indicador'!AM217)/(L$302-L$301)*10)),1))</f>
        <v>1.8</v>
      </c>
      <c r="M214" s="206">
        <f t="shared" si="26"/>
        <v>3.2</v>
      </c>
      <c r="N214" s="203">
        <f>IF('Datos de Indicador'!AN217="No dato","x",ROUND(IF('Datos de Indicador'!AN217&gt;N$302,0,IF('Datos de Indicador'!AN217&lt;$N$301,10,(N$302-'Datos de Indicador'!AN217)/(N$302-N$301)*10)),1))</f>
        <v>8.1999999999999993</v>
      </c>
      <c r="O214" s="204">
        <f>IF('Datos de Indicador'!AO217="No dato","x",ROUND(IF('Datos de Indicador'!AO217&gt;O$302,0,IF('Datos de Indicador'!AO217&lt;$O$301,10,(O$302-'Datos de Indicador'!AO217)/(O$302-O$301)*10)),1))</f>
        <v>4.9000000000000004</v>
      </c>
      <c r="P214" s="204">
        <f>IF('Datos de Indicador'!AP217="No dato","x",ROUND(IF('Datos de Indicador'!AP217&gt;P$302,0,IF('Datos de Indicador'!AP217&lt;$P$301,10,(P$302-'Datos de Indicador'!AP217)/(P$302-P$301)*10)),1))</f>
        <v>4.3</v>
      </c>
      <c r="Q214" s="210">
        <f>IF('Datos de Indicador'!AQ217="No dato","x",ROUND(IF('Datos de Indicador'!AQ217&gt;Q$302,0,IF('Datos de Indicador'!AQ217&lt;$O$301,10,(Q$302-'Datos de Indicador'!AQ217)/(Q$302-Q$301)*10)),1))</f>
        <v>4.5999999999999996</v>
      </c>
      <c r="R214" s="297">
        <f t="shared" si="29"/>
        <v>5.5</v>
      </c>
      <c r="S214" s="208">
        <f>IF('Datos de Indicador'!AR217="No data","x",ROUND(IF('Datos de Indicador'!AR217&gt;S$302,0,IF('Datos de Indicador'!AR217&lt;S$301,10,(S$302-'Datos de Indicador'!AR217)/(S$302-S$301)*10)),1))</f>
        <v>10</v>
      </c>
      <c r="T214" s="208">
        <f>IF('Datos de Indicador'!AS217="No data","x",ROUND(IF('Datos de Indicador'!AS217&gt;T$302,0,IF('Datos de Indicador'!AS217&lt;T$301,10,(T$302-'Datos de Indicador'!AS217)/(T$302-T$301)*10)),1))</f>
        <v>4.8</v>
      </c>
      <c r="U214" s="208">
        <f>IF('Datos de Indicador'!AT217="No data","x",ROUND(IF('Datos de Indicador'!AT217&gt;U$302,0,IF('Datos de Indicador'!AT217&lt;U$301,10,(U$302-'Datos de Indicador'!AT217)/(U$302-U$301)*10)),1))</f>
        <v>0</v>
      </c>
      <c r="V214" s="208">
        <f>IF('Datos de Indicador'!AU217="No data","x",ROUND(IF('Datos de Indicador'!AU217&gt;V$302,0,IF('Datos de Indicador'!AU217&lt;V$301,10,(V$302-'Datos de Indicador'!AU217)/(V$302-V$301)*10)),1))</f>
        <v>0.6</v>
      </c>
      <c r="W214" s="209">
        <f t="shared" si="30"/>
        <v>2.7</v>
      </c>
      <c r="X214" s="210">
        <f>IF('Datos de Indicador'!AV217="No dato","x",ROUND(IF('Datos de Indicador'!AV217&gt;X$302,0,IF('Datos de Indicador'!AV217&lt;$X$301,10,(X$302-'Datos de Indicador'!AV217)/(X$302-X$301)*10)),1))</f>
        <v>3.8</v>
      </c>
      <c r="Y214" s="206">
        <f t="shared" si="27"/>
        <v>3.3</v>
      </c>
      <c r="Z214" s="206">
        <f>'Datos de Indicador'!AW217</f>
        <v>10</v>
      </c>
      <c r="AA214" s="211">
        <f t="shared" si="31"/>
        <v>5.5</v>
      </c>
      <c r="AB214" s="15"/>
      <c r="AC214" s="222"/>
      <c r="AE214" s="222"/>
    </row>
    <row r="215" spans="1:31">
      <c r="A215" s="48" t="s">
        <v>280</v>
      </c>
      <c r="B215" s="46" t="s">
        <v>281</v>
      </c>
      <c r="C215" s="160">
        <v>1402</v>
      </c>
      <c r="D215" s="203">
        <f>IF('Datos de Indicador'!AH218="No dato","x",ROUND(IF('Datos de Indicador'!AH218&gt;D$302,10,IF('Datos de Indicador'!AH218&lt;$D$301,0,10-(D$302-'Datos de Indicador'!AH218)/(D$302-D$301)*10)),1))</f>
        <v>10</v>
      </c>
      <c r="E215" s="204">
        <f>IF('Datos de Indicador'!AI218="No dato","x",ROUND(IF('Datos de Indicador'!AI218&gt;E$302,0,IF('Datos de Indicador'!AI218&lt;$E$301,10,(E$302-'Datos de Indicador'!AI218)/(E$302-E$301)*10)),1))</f>
        <v>0</v>
      </c>
      <c r="F215" s="205">
        <f t="shared" si="28"/>
        <v>6.7</v>
      </c>
      <c r="G215" s="204">
        <f>IF('Datos de Indicador'!AJ218="No dato","x",ROUND(IF('Datos de Indicador'!AJ218&gt;G$302,0,IF('Datos de Indicador'!AJ218&lt;$G$301,10,(G$302-'Datos de Indicador'!AJ218)/(G$302-G$301)*10)),1))</f>
        <v>7.5</v>
      </c>
      <c r="H215" s="206">
        <f t="shared" si="24"/>
        <v>7.5</v>
      </c>
      <c r="I215" s="207">
        <f t="shared" si="25"/>
        <v>7.1</v>
      </c>
      <c r="J215" s="204">
        <f>IF('Datos de Indicador'!AK218="No dato","x",ROUND(IF('Datos de Indicador'!AK218&gt;J$302,0,IF('Datos de Indicador'!AK218&lt;$J$301,10,(J$302-'Datos de Indicador'!AK218)/(J$302-J$301)*10)),1))</f>
        <v>8.6999999999999993</v>
      </c>
      <c r="K215" s="204">
        <f>IF('Datos de Indicador'!AL218="No dato","x",ROUND(IF('Datos de Indicador'!AL218&gt;K$302,0,IF('Datos de Indicador'!AL218&lt;$K$301,10,(K$302-'Datos de Indicador'!AL218)/(K$302-K$301)*10)),1))</f>
        <v>9.8000000000000007</v>
      </c>
      <c r="L215" s="204">
        <f>IF('Datos de Indicador'!AM218="No dato","x",ROUND(IF('Datos de Indicador'!AM218&gt;L$302,0,IF('Datos de Indicador'!AM218&lt;$L$301,10,(L$302-'Datos de Indicador'!AM218)/(L$302-L$301)*10)),1))</f>
        <v>6.8</v>
      </c>
      <c r="M215" s="206">
        <f t="shared" si="26"/>
        <v>8.4</v>
      </c>
      <c r="N215" s="203">
        <f>IF('Datos de Indicador'!AN218="No dato","x",ROUND(IF('Datos de Indicador'!AN218&gt;N$302,0,IF('Datos de Indicador'!AN218&lt;$N$301,10,(N$302-'Datos de Indicador'!AN218)/(N$302-N$301)*10)),1))</f>
        <v>8.3000000000000007</v>
      </c>
      <c r="O215" s="204">
        <f>IF('Datos de Indicador'!AO218="No dato","x",ROUND(IF('Datos de Indicador'!AO218&gt;O$302,0,IF('Datos de Indicador'!AO218&lt;$O$301,10,(O$302-'Datos de Indicador'!AO218)/(O$302-O$301)*10)),1))</f>
        <v>10</v>
      </c>
      <c r="P215" s="204">
        <f>IF('Datos de Indicador'!AP218="No dato","x",ROUND(IF('Datos de Indicador'!AP218&gt;P$302,0,IF('Datos de Indicador'!AP218&lt;$P$301,10,(P$302-'Datos de Indicador'!AP218)/(P$302-P$301)*10)),1))</f>
        <v>2.8</v>
      </c>
      <c r="Q215" s="210">
        <f>IF('Datos de Indicador'!AQ218="No dato","x",ROUND(IF('Datos de Indicador'!AQ218&gt;Q$302,0,IF('Datos de Indicador'!AQ218&lt;$O$301,10,(Q$302-'Datos de Indicador'!AQ218)/(Q$302-Q$301)*10)),1))</f>
        <v>9.1999999999999993</v>
      </c>
      <c r="R215" s="297">
        <f t="shared" si="29"/>
        <v>7.6</v>
      </c>
      <c r="S215" s="208">
        <f>IF('Datos de Indicador'!AR218="No data","x",ROUND(IF('Datos de Indicador'!AR218&gt;S$302,0,IF('Datos de Indicador'!AR218&lt;S$301,10,(S$302-'Datos de Indicador'!AR218)/(S$302-S$301)*10)),1))</f>
        <v>6</v>
      </c>
      <c r="T215" s="208">
        <f>IF('Datos de Indicador'!AS218="No data","x",ROUND(IF('Datos de Indicador'!AS218&gt;T$302,0,IF('Datos de Indicador'!AS218&lt;T$301,10,(T$302-'Datos de Indicador'!AS218)/(T$302-T$301)*10)),1))</f>
        <v>3.8</v>
      </c>
      <c r="U215" s="208">
        <f>IF('Datos de Indicador'!AT218="No data","x",ROUND(IF('Datos de Indicador'!AT218&gt;U$302,0,IF('Datos de Indicador'!AT218&lt;U$301,10,(U$302-'Datos de Indicador'!AT218)/(U$302-U$301)*10)),1))</f>
        <v>5.0999999999999996</v>
      </c>
      <c r="V215" s="208">
        <f>IF('Datos de Indicador'!AU218="No data","x",ROUND(IF('Datos de Indicador'!AU218&gt;V$302,0,IF('Datos de Indicador'!AU218&lt;V$301,10,(V$302-'Datos de Indicador'!AU218)/(V$302-V$301)*10)),1))</f>
        <v>10</v>
      </c>
      <c r="W215" s="209">
        <f t="shared" si="30"/>
        <v>6.7</v>
      </c>
      <c r="X215" s="210">
        <f>IF('Datos de Indicador'!AV218="No dato","x",ROUND(IF('Datos de Indicador'!AV218&gt;X$302,0,IF('Datos de Indicador'!AV218&lt;$X$301,10,(X$302-'Datos de Indicador'!AV218)/(X$302-X$301)*10)),1))</f>
        <v>6.7</v>
      </c>
      <c r="Y215" s="206">
        <f t="shared" si="27"/>
        <v>6.7</v>
      </c>
      <c r="Z215" s="206">
        <f>'Datos de Indicador'!AW218</f>
        <v>10</v>
      </c>
      <c r="AA215" s="211">
        <f t="shared" si="31"/>
        <v>8.1999999999999993</v>
      </c>
      <c r="AB215" s="15"/>
      <c r="AC215" s="222"/>
      <c r="AE215" s="222"/>
    </row>
    <row r="216" spans="1:31">
      <c r="A216" s="48" t="s">
        <v>280</v>
      </c>
      <c r="B216" s="46" t="s">
        <v>164</v>
      </c>
      <c r="C216" s="160">
        <v>1403</v>
      </c>
      <c r="D216" s="203">
        <f>IF('Datos de Indicador'!AH219="No dato","x",ROUND(IF('Datos de Indicador'!AH219&gt;D$302,10,IF('Datos de Indicador'!AH219&lt;$D$301,0,10-(D$302-'Datos de Indicador'!AH219)/(D$302-D$301)*10)),1))</f>
        <v>10</v>
      </c>
      <c r="E216" s="204">
        <f>IF('Datos de Indicador'!AI219="No dato","x",ROUND(IF('Datos de Indicador'!AI219&gt;E$302,0,IF('Datos de Indicador'!AI219&lt;$E$301,10,(E$302-'Datos de Indicador'!AI219)/(E$302-E$301)*10)),1))</f>
        <v>0</v>
      </c>
      <c r="F216" s="205">
        <f t="shared" si="28"/>
        <v>6.7</v>
      </c>
      <c r="G216" s="204">
        <f>IF('Datos de Indicador'!AJ219="No dato","x",ROUND(IF('Datos de Indicador'!AJ219&gt;G$302,0,IF('Datos de Indicador'!AJ219&lt;$G$301,10,(G$302-'Datos de Indicador'!AJ219)/(G$302-G$301)*10)),1))</f>
        <v>7.4</v>
      </c>
      <c r="H216" s="206">
        <f t="shared" si="24"/>
        <v>7.4</v>
      </c>
      <c r="I216" s="207">
        <f t="shared" si="25"/>
        <v>7.1</v>
      </c>
      <c r="J216" s="204">
        <f>IF('Datos de Indicador'!AK219="No dato","x",ROUND(IF('Datos de Indicador'!AK219&gt;J$302,0,IF('Datos de Indicador'!AK219&lt;$J$301,10,(J$302-'Datos de Indicador'!AK219)/(J$302-J$301)*10)),1))</f>
        <v>7.7</v>
      </c>
      <c r="K216" s="204">
        <f>IF('Datos de Indicador'!AL219="No dato","x",ROUND(IF('Datos de Indicador'!AL219&gt;K$302,0,IF('Datos de Indicador'!AL219&lt;$K$301,10,(K$302-'Datos de Indicador'!AL219)/(K$302-K$301)*10)),1))</f>
        <v>9.3000000000000007</v>
      </c>
      <c r="L216" s="204">
        <f>IF('Datos de Indicador'!AM219="No dato","x",ROUND(IF('Datos de Indicador'!AM219&gt;L$302,0,IF('Datos de Indicador'!AM219&lt;$L$301,10,(L$302-'Datos de Indicador'!AM219)/(L$302-L$301)*10)),1))</f>
        <v>2.7</v>
      </c>
      <c r="M216" s="206">
        <f t="shared" si="26"/>
        <v>6.6</v>
      </c>
      <c r="N216" s="203">
        <f>IF('Datos de Indicador'!AN219="No dato","x",ROUND(IF('Datos de Indicador'!AN219&gt;N$302,0,IF('Datos de Indicador'!AN219&lt;$N$301,10,(N$302-'Datos de Indicador'!AN219)/(N$302-N$301)*10)),1))</f>
        <v>8.9</v>
      </c>
      <c r="O216" s="204">
        <f>IF('Datos de Indicador'!AO219="No dato","x",ROUND(IF('Datos de Indicador'!AO219&gt;O$302,0,IF('Datos de Indicador'!AO219&lt;$O$301,10,(O$302-'Datos de Indicador'!AO219)/(O$302-O$301)*10)),1))</f>
        <v>9</v>
      </c>
      <c r="P216" s="204">
        <f>IF('Datos de Indicador'!AP219="No dato","x",ROUND(IF('Datos de Indicador'!AP219&gt;P$302,0,IF('Datos de Indicador'!AP219&lt;$P$301,10,(P$302-'Datos de Indicador'!AP219)/(P$302-P$301)*10)),1))</f>
        <v>10</v>
      </c>
      <c r="Q216" s="210">
        <f>IF('Datos de Indicador'!AQ219="No dato","x",ROUND(IF('Datos de Indicador'!AQ219&gt;Q$302,0,IF('Datos de Indicador'!AQ219&lt;$O$301,10,(Q$302-'Datos de Indicador'!AQ219)/(Q$302-Q$301)*10)),1))</f>
        <v>10.6</v>
      </c>
      <c r="R216" s="297">
        <f t="shared" si="29"/>
        <v>9.6</v>
      </c>
      <c r="S216" s="208">
        <f>IF('Datos de Indicador'!AR219="No data","x",ROUND(IF('Datos de Indicador'!AR219&gt;S$302,0,IF('Datos de Indicador'!AR219&lt;S$301,10,(S$302-'Datos de Indicador'!AR219)/(S$302-S$301)*10)),1))</f>
        <v>10</v>
      </c>
      <c r="T216" s="208">
        <f>IF('Datos de Indicador'!AS219="No data","x",ROUND(IF('Datos de Indicador'!AS219&gt;T$302,0,IF('Datos de Indicador'!AS219&lt;T$301,10,(T$302-'Datos de Indicador'!AS219)/(T$302-T$301)*10)),1))</f>
        <v>2.8</v>
      </c>
      <c r="U216" s="208">
        <f>IF('Datos de Indicador'!AT219="No data","x",ROUND(IF('Datos de Indicador'!AT219&gt;U$302,0,IF('Datos de Indicador'!AT219&lt;U$301,10,(U$302-'Datos de Indicador'!AT219)/(U$302-U$301)*10)),1))</f>
        <v>8.1</v>
      </c>
      <c r="V216" s="208">
        <f>IF('Datos de Indicador'!AU219="No data","x",ROUND(IF('Datos de Indicador'!AU219&gt;V$302,0,IF('Datos de Indicador'!AU219&lt;V$301,10,(V$302-'Datos de Indicador'!AU219)/(V$302-V$301)*10)),1))</f>
        <v>10</v>
      </c>
      <c r="W216" s="209">
        <f t="shared" si="30"/>
        <v>8.1999999999999993</v>
      </c>
      <c r="X216" s="210">
        <f>IF('Datos de Indicador'!AV219="No dato","x",ROUND(IF('Datos de Indicador'!AV219&gt;X$302,0,IF('Datos de Indicador'!AV219&lt;$X$301,10,(X$302-'Datos de Indicador'!AV219)/(X$302-X$301)*10)),1))</f>
        <v>6</v>
      </c>
      <c r="Y216" s="206">
        <f t="shared" si="27"/>
        <v>7.1</v>
      </c>
      <c r="Z216" s="206">
        <f>'Datos de Indicador'!AW219</f>
        <v>10</v>
      </c>
      <c r="AA216" s="211">
        <f t="shared" si="31"/>
        <v>8.3000000000000007</v>
      </c>
      <c r="AB216" s="15"/>
      <c r="AC216" s="222"/>
      <c r="AE216" s="222"/>
    </row>
    <row r="217" spans="1:31">
      <c r="A217" s="48" t="s">
        <v>280</v>
      </c>
      <c r="B217" s="46" t="s">
        <v>282</v>
      </c>
      <c r="C217" s="160">
        <v>1404</v>
      </c>
      <c r="D217" s="203">
        <f>IF('Datos de Indicador'!AH220="No dato","x",ROUND(IF('Datos de Indicador'!AH220&gt;D$302,10,IF('Datos de Indicador'!AH220&lt;$D$301,0,10-(D$302-'Datos de Indicador'!AH220)/(D$302-D$301)*10)),1))</f>
        <v>10</v>
      </c>
      <c r="E217" s="204">
        <f>IF('Datos de Indicador'!AI220="No dato","x",ROUND(IF('Datos de Indicador'!AI220&gt;E$302,0,IF('Datos de Indicador'!AI220&lt;$E$301,10,(E$302-'Datos de Indicador'!AI220)/(E$302-E$301)*10)),1))</f>
        <v>0</v>
      </c>
      <c r="F217" s="205">
        <f t="shared" si="28"/>
        <v>6.7</v>
      </c>
      <c r="G217" s="204">
        <f>IF('Datos de Indicador'!AJ220="No dato","x",ROUND(IF('Datos de Indicador'!AJ220&gt;G$302,0,IF('Datos de Indicador'!AJ220&lt;$G$301,10,(G$302-'Datos de Indicador'!AJ220)/(G$302-G$301)*10)),1))</f>
        <v>9.3000000000000007</v>
      </c>
      <c r="H217" s="206">
        <f t="shared" si="24"/>
        <v>9.3000000000000007</v>
      </c>
      <c r="I217" s="207">
        <f t="shared" si="25"/>
        <v>8.3000000000000007</v>
      </c>
      <c r="J217" s="204">
        <f>IF('Datos de Indicador'!AK220="No dato","x",ROUND(IF('Datos de Indicador'!AK220&gt;J$302,0,IF('Datos de Indicador'!AK220&lt;$J$301,10,(J$302-'Datos de Indicador'!AK220)/(J$302-J$301)*10)),1))</f>
        <v>9</v>
      </c>
      <c r="K217" s="204">
        <f>IF('Datos de Indicador'!AL220="No dato","x",ROUND(IF('Datos de Indicador'!AL220&gt;K$302,0,IF('Datos de Indicador'!AL220&lt;$K$301,10,(K$302-'Datos de Indicador'!AL220)/(K$302-K$301)*10)),1))</f>
        <v>0</v>
      </c>
      <c r="L217" s="204">
        <f>IF('Datos de Indicador'!AM220="No dato","x",ROUND(IF('Datos de Indicador'!AM220&gt;L$302,0,IF('Datos de Indicador'!AM220&lt;$L$301,10,(L$302-'Datos de Indicador'!AM220)/(L$302-L$301)*10)),1))</f>
        <v>4.5</v>
      </c>
      <c r="M217" s="206">
        <f t="shared" si="26"/>
        <v>4.5</v>
      </c>
      <c r="N217" s="203">
        <f>IF('Datos de Indicador'!AN220="No dato","x",ROUND(IF('Datos de Indicador'!AN220&gt;N$302,0,IF('Datos de Indicador'!AN220&lt;$N$301,10,(N$302-'Datos de Indicador'!AN220)/(N$302-N$301)*10)),1))</f>
        <v>8.1</v>
      </c>
      <c r="O217" s="204">
        <f>IF('Datos de Indicador'!AO220="No dato","x",ROUND(IF('Datos de Indicador'!AO220&gt;O$302,0,IF('Datos de Indicador'!AO220&lt;$O$301,10,(O$302-'Datos de Indicador'!AO220)/(O$302-O$301)*10)),1))</f>
        <v>4.0999999999999996</v>
      </c>
      <c r="P217" s="204">
        <f>IF('Datos de Indicador'!AP220="No dato","x",ROUND(IF('Datos de Indicador'!AP220&gt;P$302,0,IF('Datos de Indicador'!AP220&lt;$P$301,10,(P$302-'Datos de Indicador'!AP220)/(P$302-P$301)*10)),1))</f>
        <v>4.9000000000000004</v>
      </c>
      <c r="Q217" s="210">
        <f>IF('Datos de Indicador'!AQ220="No dato","x",ROUND(IF('Datos de Indicador'!AQ220&gt;Q$302,0,IF('Datos de Indicador'!AQ220&lt;$O$301,10,(Q$302-'Datos de Indicador'!AQ220)/(Q$302-Q$301)*10)),1))</f>
        <v>4.4000000000000004</v>
      </c>
      <c r="R217" s="297">
        <f t="shared" si="29"/>
        <v>5.4</v>
      </c>
      <c r="S217" s="208">
        <f>IF('Datos de Indicador'!AR220="No data","x",ROUND(IF('Datos de Indicador'!AR220&gt;S$302,0,IF('Datos de Indicador'!AR220&lt;S$301,10,(S$302-'Datos de Indicador'!AR220)/(S$302-S$301)*10)),1))</f>
        <v>6.9</v>
      </c>
      <c r="T217" s="208">
        <f>IF('Datos de Indicador'!AS220="No data","x",ROUND(IF('Datos de Indicador'!AS220&gt;T$302,0,IF('Datos de Indicador'!AS220&lt;T$301,10,(T$302-'Datos de Indicador'!AS220)/(T$302-T$301)*10)),1))</f>
        <v>10</v>
      </c>
      <c r="U217" s="208">
        <f>IF('Datos de Indicador'!AT220="No data","x",ROUND(IF('Datos de Indicador'!AT220&gt;U$302,0,IF('Datos de Indicador'!AT220&lt;U$301,10,(U$302-'Datos de Indicador'!AT220)/(U$302-U$301)*10)),1))</f>
        <v>9.1999999999999993</v>
      </c>
      <c r="V217" s="208">
        <f>IF('Datos de Indicador'!AU220="No data","x",ROUND(IF('Datos de Indicador'!AU220&gt;V$302,0,IF('Datos de Indicador'!AU220&lt;V$301,10,(V$302-'Datos de Indicador'!AU220)/(V$302-V$301)*10)),1))</f>
        <v>10</v>
      </c>
      <c r="W217" s="209">
        <f t="shared" si="30"/>
        <v>9.1999999999999993</v>
      </c>
      <c r="X217" s="210">
        <f>IF('Datos de Indicador'!AV220="No dato","x",ROUND(IF('Datos de Indicador'!AV220&gt;X$302,0,IF('Datos de Indicador'!AV220&lt;$X$301,10,(X$302-'Datos de Indicador'!AV220)/(X$302-X$301)*10)),1))</f>
        <v>9.3000000000000007</v>
      </c>
      <c r="Y217" s="206">
        <f t="shared" si="27"/>
        <v>9.3000000000000007</v>
      </c>
      <c r="Z217" s="206">
        <f>'Datos de Indicador'!AW220</f>
        <v>10</v>
      </c>
      <c r="AA217" s="211">
        <f t="shared" si="31"/>
        <v>7.3</v>
      </c>
      <c r="AB217" s="15"/>
      <c r="AC217" s="222"/>
      <c r="AE217" s="222"/>
    </row>
    <row r="218" spans="1:31">
      <c r="A218" s="48" t="s">
        <v>280</v>
      </c>
      <c r="B218" s="46" t="s">
        <v>283</v>
      </c>
      <c r="C218" s="160">
        <v>1405</v>
      </c>
      <c r="D218" s="203">
        <f>IF('Datos de Indicador'!AH221="No dato","x",ROUND(IF('Datos de Indicador'!AH221&gt;D$302,10,IF('Datos de Indicador'!AH221&lt;$D$301,0,10-(D$302-'Datos de Indicador'!AH221)/(D$302-D$301)*10)),1))</f>
        <v>10</v>
      </c>
      <c r="E218" s="204">
        <f>IF('Datos de Indicador'!AI221="No dato","x",ROUND(IF('Datos de Indicador'!AI221&gt;E$302,0,IF('Datos de Indicador'!AI221&lt;$E$301,10,(E$302-'Datos de Indicador'!AI221)/(E$302-E$301)*10)),1))</f>
        <v>0</v>
      </c>
      <c r="F218" s="205">
        <f t="shared" si="28"/>
        <v>6.7</v>
      </c>
      <c r="G218" s="204">
        <f>IF('Datos de Indicador'!AJ221="No dato","x",ROUND(IF('Datos de Indicador'!AJ221&gt;G$302,0,IF('Datos de Indicador'!AJ221&lt;$G$301,10,(G$302-'Datos de Indicador'!AJ221)/(G$302-G$301)*10)),1))</f>
        <v>9.1999999999999993</v>
      </c>
      <c r="H218" s="206">
        <f t="shared" si="24"/>
        <v>9.1999999999999993</v>
      </c>
      <c r="I218" s="207">
        <f t="shared" si="25"/>
        <v>8.1999999999999993</v>
      </c>
      <c r="J218" s="204">
        <f>IF('Datos de Indicador'!AK221="No dato","x",ROUND(IF('Datos de Indicador'!AK221&gt;J$302,0,IF('Datos de Indicador'!AK221&lt;$J$301,10,(J$302-'Datos de Indicador'!AK221)/(J$302-J$301)*10)),1))</f>
        <v>9.6</v>
      </c>
      <c r="K218" s="204">
        <f>IF('Datos de Indicador'!AL221="No dato","x",ROUND(IF('Datos de Indicador'!AL221&gt;K$302,0,IF('Datos de Indicador'!AL221&lt;$K$301,10,(K$302-'Datos de Indicador'!AL221)/(K$302-K$301)*10)),1))</f>
        <v>9.9</v>
      </c>
      <c r="L218" s="204">
        <f>IF('Datos de Indicador'!AM221="No dato","x",ROUND(IF('Datos de Indicador'!AM221&gt;L$302,0,IF('Datos de Indicador'!AM221&lt;$L$301,10,(L$302-'Datos de Indicador'!AM221)/(L$302-L$301)*10)),1))</f>
        <v>3.5</v>
      </c>
      <c r="M218" s="206">
        <f t="shared" si="26"/>
        <v>7.7</v>
      </c>
      <c r="N218" s="203">
        <f>IF('Datos de Indicador'!AN221="No dato","x",ROUND(IF('Datos de Indicador'!AN221&gt;N$302,0,IF('Datos de Indicador'!AN221&lt;$N$301,10,(N$302-'Datos de Indicador'!AN221)/(N$302-N$301)*10)),1))</f>
        <v>8.1</v>
      </c>
      <c r="O218" s="204">
        <f>IF('Datos de Indicador'!AO221="No dato","x",ROUND(IF('Datos de Indicador'!AO221&gt;O$302,0,IF('Datos de Indicador'!AO221&lt;$O$301,10,(O$302-'Datos de Indicador'!AO221)/(O$302-O$301)*10)),1))</f>
        <v>2.9</v>
      </c>
      <c r="P218" s="204">
        <f>IF('Datos de Indicador'!AP221="No dato","x",ROUND(IF('Datos de Indicador'!AP221&gt;P$302,0,IF('Datos de Indicador'!AP221&lt;$P$301,10,(P$302-'Datos de Indicador'!AP221)/(P$302-P$301)*10)),1))</f>
        <v>5.9</v>
      </c>
      <c r="Q218" s="210">
        <f>IF('Datos de Indicador'!AQ221="No dato","x",ROUND(IF('Datos de Indicador'!AQ221&gt;Q$302,0,IF('Datos de Indicador'!AQ221&lt;$O$301,10,(Q$302-'Datos de Indicador'!AQ221)/(Q$302-Q$301)*10)),1))</f>
        <v>4.0999999999999996</v>
      </c>
      <c r="R218" s="297">
        <f t="shared" si="29"/>
        <v>5.3</v>
      </c>
      <c r="S218" s="208">
        <f>IF('Datos de Indicador'!AR221="No data","x",ROUND(IF('Datos de Indicador'!AR221&gt;S$302,0,IF('Datos de Indicador'!AR221&lt;S$301,10,(S$302-'Datos de Indicador'!AR221)/(S$302-S$301)*10)),1))</f>
        <v>0.4</v>
      </c>
      <c r="T218" s="208">
        <f>IF('Datos de Indicador'!AS221="No data","x",ROUND(IF('Datos de Indicador'!AS221&gt;T$302,0,IF('Datos de Indicador'!AS221&lt;T$301,10,(T$302-'Datos de Indicador'!AS221)/(T$302-T$301)*10)),1))</f>
        <v>10</v>
      </c>
      <c r="U218" s="208">
        <f>IF('Datos de Indicador'!AT221="No data","x",ROUND(IF('Datos de Indicador'!AT221&gt;U$302,0,IF('Datos de Indicador'!AT221&lt;U$301,10,(U$302-'Datos de Indicador'!AT221)/(U$302-U$301)*10)),1))</f>
        <v>10</v>
      </c>
      <c r="V218" s="208">
        <f>IF('Datos de Indicador'!AU221="No data","x",ROUND(IF('Datos de Indicador'!AU221&gt;V$302,0,IF('Datos de Indicador'!AU221&lt;V$301,10,(V$302-'Datos de Indicador'!AU221)/(V$302-V$301)*10)),1))</f>
        <v>0</v>
      </c>
      <c r="W218" s="209">
        <f t="shared" si="30"/>
        <v>5.0999999999999996</v>
      </c>
      <c r="X218" s="210">
        <f>IF('Datos de Indicador'!AV221="No dato","x",ROUND(IF('Datos de Indicador'!AV221&gt;X$302,0,IF('Datos de Indicador'!AV221&lt;$X$301,10,(X$302-'Datos de Indicador'!AV221)/(X$302-X$301)*10)),1))</f>
        <v>8.1999999999999993</v>
      </c>
      <c r="Y218" s="206">
        <f t="shared" si="27"/>
        <v>6.7</v>
      </c>
      <c r="Z218" s="206">
        <f>'Datos de Indicador'!AW221</f>
        <v>10</v>
      </c>
      <c r="AA218" s="211">
        <f t="shared" si="31"/>
        <v>7.4</v>
      </c>
      <c r="AB218" s="15"/>
      <c r="AC218" s="222"/>
      <c r="AE218" s="222"/>
    </row>
    <row r="219" spans="1:31">
      <c r="A219" s="48" t="s">
        <v>280</v>
      </c>
      <c r="B219" s="46" t="s">
        <v>284</v>
      </c>
      <c r="C219" s="160">
        <v>1406</v>
      </c>
      <c r="D219" s="203">
        <f>IF('Datos de Indicador'!AH222="No dato","x",ROUND(IF('Datos de Indicador'!AH222&gt;D$302,10,IF('Datos de Indicador'!AH222&lt;$D$301,0,10-(D$302-'Datos de Indicador'!AH222)/(D$302-D$301)*10)),1))</f>
        <v>10</v>
      </c>
      <c r="E219" s="204">
        <f>IF('Datos de Indicador'!AI222="No dato","x",ROUND(IF('Datos de Indicador'!AI222&gt;E$302,0,IF('Datos de Indicador'!AI222&lt;$E$301,10,(E$302-'Datos de Indicador'!AI222)/(E$302-E$301)*10)),1))</f>
        <v>0</v>
      </c>
      <c r="F219" s="205">
        <f t="shared" si="28"/>
        <v>6.7</v>
      </c>
      <c r="G219" s="204">
        <f>IF('Datos de Indicador'!AJ222="No dato","x",ROUND(IF('Datos de Indicador'!AJ222&gt;G$302,0,IF('Datos de Indicador'!AJ222&lt;$G$301,10,(G$302-'Datos de Indicador'!AJ222)/(G$302-G$301)*10)),1))</f>
        <v>6.8</v>
      </c>
      <c r="H219" s="206">
        <f t="shared" si="24"/>
        <v>6.8</v>
      </c>
      <c r="I219" s="207">
        <f t="shared" si="25"/>
        <v>6.8</v>
      </c>
      <c r="J219" s="204">
        <f>IF('Datos de Indicador'!AK222="No dato","x",ROUND(IF('Datos de Indicador'!AK222&gt;J$302,0,IF('Datos de Indicador'!AK222&lt;$J$301,10,(J$302-'Datos de Indicador'!AK222)/(J$302-J$301)*10)),1))</f>
        <v>2</v>
      </c>
      <c r="K219" s="204">
        <f>IF('Datos de Indicador'!AL222="No dato","x",ROUND(IF('Datos de Indicador'!AL222&gt;K$302,0,IF('Datos de Indicador'!AL222&lt;$K$301,10,(K$302-'Datos de Indicador'!AL222)/(K$302-K$301)*10)),1))</f>
        <v>9.6</v>
      </c>
      <c r="L219" s="204">
        <f>IF('Datos de Indicador'!AM222="No dato","x",ROUND(IF('Datos de Indicador'!AM222&gt;L$302,0,IF('Datos de Indicador'!AM222&lt;$L$301,10,(L$302-'Datos de Indicador'!AM222)/(L$302-L$301)*10)),1))</f>
        <v>3.8</v>
      </c>
      <c r="M219" s="206">
        <f t="shared" si="26"/>
        <v>5.0999999999999996</v>
      </c>
      <c r="N219" s="203">
        <f>IF('Datos de Indicador'!AN222="No dato","x",ROUND(IF('Datos de Indicador'!AN222&gt;N$302,0,IF('Datos de Indicador'!AN222&lt;$N$301,10,(N$302-'Datos de Indicador'!AN222)/(N$302-N$301)*10)),1))</f>
        <v>2.4</v>
      </c>
      <c r="O219" s="204">
        <f>IF('Datos de Indicador'!AO222="No dato","x",ROUND(IF('Datos de Indicador'!AO222&gt;O$302,0,IF('Datos de Indicador'!AO222&lt;$O$301,10,(O$302-'Datos de Indicador'!AO222)/(O$302-O$301)*10)),1))</f>
        <v>6.9</v>
      </c>
      <c r="P219" s="204">
        <f>IF('Datos de Indicador'!AP222="No dato","x",ROUND(IF('Datos de Indicador'!AP222&gt;P$302,0,IF('Datos de Indicador'!AP222&lt;$P$301,10,(P$302-'Datos de Indicador'!AP222)/(P$302-P$301)*10)),1))</f>
        <v>3.8</v>
      </c>
      <c r="Q219" s="210">
        <f>IF('Datos de Indicador'!AQ222="No dato","x",ROUND(IF('Datos de Indicador'!AQ222&gt;Q$302,0,IF('Datos de Indicador'!AQ222&lt;$O$301,10,(Q$302-'Datos de Indicador'!AQ222)/(Q$302-Q$301)*10)),1))</f>
        <v>5.8</v>
      </c>
      <c r="R219" s="297">
        <f t="shared" si="29"/>
        <v>4.7</v>
      </c>
      <c r="S219" s="208">
        <f>IF('Datos de Indicador'!AR222="No data","x",ROUND(IF('Datos de Indicador'!AR222&gt;S$302,0,IF('Datos de Indicador'!AR222&lt;S$301,10,(S$302-'Datos de Indicador'!AR222)/(S$302-S$301)*10)),1))</f>
        <v>7.6</v>
      </c>
      <c r="T219" s="208">
        <f>IF('Datos de Indicador'!AS222="No data","x",ROUND(IF('Datos de Indicador'!AS222&gt;T$302,0,IF('Datos de Indicador'!AS222&lt;T$301,10,(T$302-'Datos de Indicador'!AS222)/(T$302-T$301)*10)),1))</f>
        <v>4.5</v>
      </c>
      <c r="U219" s="208">
        <f>IF('Datos de Indicador'!AT222="No data","x",ROUND(IF('Datos de Indicador'!AT222&gt;U$302,0,IF('Datos de Indicador'!AT222&lt;U$301,10,(U$302-'Datos de Indicador'!AT222)/(U$302-U$301)*10)),1))</f>
        <v>7.5</v>
      </c>
      <c r="V219" s="208">
        <f>IF('Datos de Indicador'!AU222="No data","x",ROUND(IF('Datos de Indicador'!AU222&gt;V$302,0,IF('Datos de Indicador'!AU222&lt;V$301,10,(V$302-'Datos de Indicador'!AU222)/(V$302-V$301)*10)),1))</f>
        <v>7.3</v>
      </c>
      <c r="W219" s="209">
        <f t="shared" si="30"/>
        <v>7</v>
      </c>
      <c r="X219" s="210">
        <f>IF('Datos de Indicador'!AV222="No dato","x",ROUND(IF('Datos de Indicador'!AV222&gt;X$302,0,IF('Datos de Indicador'!AV222&lt;$X$301,10,(X$302-'Datos de Indicador'!AV222)/(X$302-X$301)*10)),1))</f>
        <v>5.2</v>
      </c>
      <c r="Y219" s="206">
        <f t="shared" si="27"/>
        <v>6.1</v>
      </c>
      <c r="Z219" s="206">
        <f>'Datos de Indicador'!AW222</f>
        <v>10</v>
      </c>
      <c r="AA219" s="211">
        <f t="shared" si="31"/>
        <v>6.5</v>
      </c>
      <c r="AB219" s="15"/>
      <c r="AC219" s="222"/>
      <c r="AE219" s="222"/>
    </row>
    <row r="220" spans="1:31">
      <c r="A220" s="48" t="s">
        <v>280</v>
      </c>
      <c r="B220" s="46" t="s">
        <v>285</v>
      </c>
      <c r="C220" s="160">
        <v>1407</v>
      </c>
      <c r="D220" s="203">
        <f>IF('Datos de Indicador'!AH223="No dato","x",ROUND(IF('Datos de Indicador'!AH223&gt;D$302,10,IF('Datos de Indicador'!AH223&lt;$D$301,0,10-(D$302-'Datos de Indicador'!AH223)/(D$302-D$301)*10)),1))</f>
        <v>5</v>
      </c>
      <c r="E220" s="204">
        <f>IF('Datos de Indicador'!AI223="No dato","x",ROUND(IF('Datos de Indicador'!AI223&gt;E$302,0,IF('Datos de Indicador'!AI223&lt;$E$301,10,(E$302-'Datos de Indicador'!AI223)/(E$302-E$301)*10)),1))</f>
        <v>0</v>
      </c>
      <c r="F220" s="205">
        <f t="shared" si="28"/>
        <v>3.3</v>
      </c>
      <c r="G220" s="204">
        <f>IF('Datos de Indicador'!AJ223="No dato","x",ROUND(IF('Datos de Indicador'!AJ223&gt;G$302,0,IF('Datos de Indicador'!AJ223&lt;$G$301,10,(G$302-'Datos de Indicador'!AJ223)/(G$302-G$301)*10)),1))</f>
        <v>5.2</v>
      </c>
      <c r="H220" s="206">
        <f t="shared" si="24"/>
        <v>5.2</v>
      </c>
      <c r="I220" s="207">
        <f t="shared" si="25"/>
        <v>4.3</v>
      </c>
      <c r="J220" s="204">
        <f>IF('Datos de Indicador'!AK223="No dato","x",ROUND(IF('Datos de Indicador'!AK223&gt;J$302,0,IF('Datos de Indicador'!AK223&lt;$J$301,10,(J$302-'Datos de Indicador'!AK223)/(J$302-J$301)*10)),1))</f>
        <v>3.5</v>
      </c>
      <c r="K220" s="204">
        <f>IF('Datos de Indicador'!AL223="No dato","x",ROUND(IF('Datos de Indicador'!AL223&gt;K$302,0,IF('Datos de Indicador'!AL223&lt;$K$301,10,(K$302-'Datos de Indicador'!AL223)/(K$302-K$301)*10)),1))</f>
        <v>9.1</v>
      </c>
      <c r="L220" s="204">
        <f>IF('Datos de Indicador'!AM223="No dato","x",ROUND(IF('Datos de Indicador'!AM223&gt;L$302,0,IF('Datos de Indicador'!AM223&lt;$L$301,10,(L$302-'Datos de Indicador'!AM223)/(L$302-L$301)*10)),1))</f>
        <v>2.2000000000000002</v>
      </c>
      <c r="M220" s="206">
        <f t="shared" si="26"/>
        <v>4.9000000000000004</v>
      </c>
      <c r="N220" s="203">
        <f>IF('Datos de Indicador'!AN223="No dato","x",ROUND(IF('Datos de Indicador'!AN223&gt;N$302,0,IF('Datos de Indicador'!AN223&lt;$N$301,10,(N$302-'Datos de Indicador'!AN223)/(N$302-N$301)*10)),1))</f>
        <v>3.7</v>
      </c>
      <c r="O220" s="204">
        <f>IF('Datos de Indicador'!AO223="No dato","x",ROUND(IF('Datos de Indicador'!AO223&gt;O$302,0,IF('Datos de Indicador'!AO223&lt;$O$301,10,(O$302-'Datos de Indicador'!AO223)/(O$302-O$301)*10)),1))</f>
        <v>4.5</v>
      </c>
      <c r="P220" s="204">
        <f>IF('Datos de Indicador'!AP223="No dato","x",ROUND(IF('Datos de Indicador'!AP223&gt;P$302,0,IF('Datos de Indicador'!AP223&lt;$P$301,10,(P$302-'Datos de Indicador'!AP223)/(P$302-P$301)*10)),1))</f>
        <v>10</v>
      </c>
      <c r="Q220" s="210">
        <f>IF('Datos de Indicador'!AQ223="No dato","x",ROUND(IF('Datos de Indicador'!AQ223&gt;Q$302,0,IF('Datos de Indicador'!AQ223&lt;$O$301,10,(Q$302-'Datos de Indicador'!AQ223)/(Q$302-Q$301)*10)),1))</f>
        <v>9.6999999999999993</v>
      </c>
      <c r="R220" s="297">
        <f t="shared" si="29"/>
        <v>7</v>
      </c>
      <c r="S220" s="208">
        <f>IF('Datos de Indicador'!AR223="No data","x",ROUND(IF('Datos de Indicador'!AR223&gt;S$302,0,IF('Datos de Indicador'!AR223&lt;S$301,10,(S$302-'Datos de Indicador'!AR223)/(S$302-S$301)*10)),1))</f>
        <v>10</v>
      </c>
      <c r="T220" s="208">
        <f>IF('Datos de Indicador'!AS223="No data","x",ROUND(IF('Datos de Indicador'!AS223&gt;T$302,0,IF('Datos de Indicador'!AS223&lt;T$301,10,(T$302-'Datos de Indicador'!AS223)/(T$302-T$301)*10)),1))</f>
        <v>1.8</v>
      </c>
      <c r="U220" s="208">
        <f>IF('Datos de Indicador'!AT223="No data","x",ROUND(IF('Datos de Indicador'!AT223&gt;U$302,0,IF('Datos de Indicador'!AT223&lt;U$301,10,(U$302-'Datos de Indicador'!AT223)/(U$302-U$301)*10)),1))</f>
        <v>4.2</v>
      </c>
      <c r="V220" s="208">
        <f>IF('Datos de Indicador'!AU223="No data","x",ROUND(IF('Datos de Indicador'!AU223&gt;V$302,0,IF('Datos de Indicador'!AU223&lt;V$301,10,(V$302-'Datos de Indicador'!AU223)/(V$302-V$301)*10)),1))</f>
        <v>7.6</v>
      </c>
      <c r="W220" s="209">
        <f t="shared" si="30"/>
        <v>5.9</v>
      </c>
      <c r="X220" s="210">
        <f>IF('Datos de Indicador'!AV223="No dato","x",ROUND(IF('Datos de Indicador'!AV223&gt;X$302,0,IF('Datos de Indicador'!AV223&lt;$X$301,10,(X$302-'Datos de Indicador'!AV223)/(X$302-X$301)*10)),1))</f>
        <v>5.0999999999999996</v>
      </c>
      <c r="Y220" s="206">
        <f t="shared" si="27"/>
        <v>5.5</v>
      </c>
      <c r="Z220" s="206">
        <f>'Datos de Indicador'!AW223</f>
        <v>10</v>
      </c>
      <c r="AA220" s="211">
        <f t="shared" si="31"/>
        <v>6.9</v>
      </c>
      <c r="AB220" s="15"/>
      <c r="AC220" s="222"/>
      <c r="AE220" s="222"/>
    </row>
    <row r="221" spans="1:31">
      <c r="A221" s="48" t="s">
        <v>280</v>
      </c>
      <c r="B221" s="46" t="s">
        <v>286</v>
      </c>
      <c r="C221" s="160">
        <v>1408</v>
      </c>
      <c r="D221" s="203">
        <f>IF('Datos de Indicador'!AH224="No dato","x",ROUND(IF('Datos de Indicador'!AH224&gt;D$302,10,IF('Datos de Indicador'!AH224&lt;$D$301,0,10-(D$302-'Datos de Indicador'!AH224)/(D$302-D$301)*10)),1))</f>
        <v>10</v>
      </c>
      <c r="E221" s="204">
        <f>IF('Datos de Indicador'!AI224="No dato","x",ROUND(IF('Datos de Indicador'!AI224&gt;E$302,0,IF('Datos de Indicador'!AI224&lt;$E$301,10,(E$302-'Datos de Indicador'!AI224)/(E$302-E$301)*10)),1))</f>
        <v>0</v>
      </c>
      <c r="F221" s="205">
        <f t="shared" si="28"/>
        <v>6.7</v>
      </c>
      <c r="G221" s="204">
        <f>IF('Datos de Indicador'!AJ224="No dato","x",ROUND(IF('Datos de Indicador'!AJ224&gt;G$302,0,IF('Datos de Indicador'!AJ224&lt;$G$301,10,(G$302-'Datos de Indicador'!AJ224)/(G$302-G$301)*10)),1))</f>
        <v>7</v>
      </c>
      <c r="H221" s="206">
        <f t="shared" si="24"/>
        <v>7</v>
      </c>
      <c r="I221" s="207">
        <f t="shared" si="25"/>
        <v>6.9</v>
      </c>
      <c r="J221" s="204">
        <f>IF('Datos de Indicador'!AK224="No dato","x",ROUND(IF('Datos de Indicador'!AK224&gt;J$302,0,IF('Datos de Indicador'!AK224&lt;$J$301,10,(J$302-'Datos de Indicador'!AK224)/(J$302-J$301)*10)),1))</f>
        <v>8.6999999999999993</v>
      </c>
      <c r="K221" s="204">
        <f>IF('Datos de Indicador'!AL224="No dato","x",ROUND(IF('Datos de Indicador'!AL224&gt;K$302,0,IF('Datos de Indicador'!AL224&lt;$K$301,10,(K$302-'Datos de Indicador'!AL224)/(K$302-K$301)*10)),1))</f>
        <v>9.5</v>
      </c>
      <c r="L221" s="204">
        <f>IF('Datos de Indicador'!AM224="No dato","x",ROUND(IF('Datos de Indicador'!AM224&gt;L$302,0,IF('Datos de Indicador'!AM224&lt;$L$301,10,(L$302-'Datos de Indicador'!AM224)/(L$302-L$301)*10)),1))</f>
        <v>3.6</v>
      </c>
      <c r="M221" s="206">
        <f t="shared" si="26"/>
        <v>7.3</v>
      </c>
      <c r="N221" s="203">
        <f>IF('Datos de Indicador'!AN224="No dato","x",ROUND(IF('Datos de Indicador'!AN224&gt;N$302,0,IF('Datos de Indicador'!AN224&lt;$N$301,10,(N$302-'Datos de Indicador'!AN224)/(N$302-N$301)*10)),1))</f>
        <v>5.3</v>
      </c>
      <c r="O221" s="204">
        <f>IF('Datos de Indicador'!AO224="No dato","x",ROUND(IF('Datos de Indicador'!AO224&gt;O$302,0,IF('Datos de Indicador'!AO224&lt;$O$301,10,(O$302-'Datos de Indicador'!AO224)/(O$302-O$301)*10)),1))</f>
        <v>4.5999999999999996</v>
      </c>
      <c r="P221" s="204">
        <f>IF('Datos de Indicador'!AP224="No dato","x",ROUND(IF('Datos de Indicador'!AP224&gt;P$302,0,IF('Datos de Indicador'!AP224&lt;$P$301,10,(P$302-'Datos de Indicador'!AP224)/(P$302-P$301)*10)),1))</f>
        <v>10</v>
      </c>
      <c r="Q221" s="210">
        <f>IF('Datos de Indicador'!AQ224="No dato","x",ROUND(IF('Datos de Indicador'!AQ224&gt;Q$302,0,IF('Datos de Indicador'!AQ224&lt;$O$301,10,(Q$302-'Datos de Indicador'!AQ224)/(Q$302-Q$301)*10)),1))</f>
        <v>9.5</v>
      </c>
      <c r="R221" s="297">
        <f t="shared" si="29"/>
        <v>7.4</v>
      </c>
      <c r="S221" s="208">
        <f>IF('Datos de Indicador'!AR224="No data","x",ROUND(IF('Datos de Indicador'!AR224&gt;S$302,0,IF('Datos de Indicador'!AR224&lt;S$301,10,(S$302-'Datos de Indicador'!AR224)/(S$302-S$301)*10)),1))</f>
        <v>9.3000000000000007</v>
      </c>
      <c r="T221" s="208">
        <f>IF('Datos de Indicador'!AS224="No data","x",ROUND(IF('Datos de Indicador'!AS224&gt;T$302,0,IF('Datos de Indicador'!AS224&lt;T$301,10,(T$302-'Datos de Indicador'!AS224)/(T$302-T$301)*10)),1))</f>
        <v>10</v>
      </c>
      <c r="U221" s="208">
        <f>IF('Datos de Indicador'!AT224="No data","x",ROUND(IF('Datos de Indicador'!AT224&gt;U$302,0,IF('Datos de Indicador'!AT224&lt;U$301,10,(U$302-'Datos de Indicador'!AT224)/(U$302-U$301)*10)),1))</f>
        <v>9.8000000000000007</v>
      </c>
      <c r="V221" s="208">
        <f>IF('Datos de Indicador'!AU224="No data","x",ROUND(IF('Datos de Indicador'!AU224&gt;V$302,0,IF('Datos de Indicador'!AU224&lt;V$301,10,(V$302-'Datos de Indicador'!AU224)/(V$302-V$301)*10)),1))</f>
        <v>10</v>
      </c>
      <c r="W221" s="209">
        <f t="shared" si="30"/>
        <v>9.8000000000000007</v>
      </c>
      <c r="X221" s="210">
        <f>IF('Datos de Indicador'!AV224="No dato","x",ROUND(IF('Datos de Indicador'!AV224&gt;X$302,0,IF('Datos de Indicador'!AV224&lt;$X$301,10,(X$302-'Datos de Indicador'!AV224)/(X$302-X$301)*10)),1))</f>
        <v>6.4</v>
      </c>
      <c r="Y221" s="206">
        <f t="shared" si="27"/>
        <v>8.1</v>
      </c>
      <c r="Z221" s="206">
        <f>'Datos de Indicador'!AW224</f>
        <v>10</v>
      </c>
      <c r="AA221" s="211">
        <f t="shared" si="31"/>
        <v>8.1999999999999993</v>
      </c>
      <c r="AB221" s="15"/>
      <c r="AC221" s="222"/>
      <c r="AE221" s="222"/>
    </row>
    <row r="222" spans="1:31">
      <c r="A222" s="48" t="s">
        <v>280</v>
      </c>
      <c r="B222" s="46" t="s">
        <v>287</v>
      </c>
      <c r="C222" s="160">
        <v>1409</v>
      </c>
      <c r="D222" s="203">
        <f>IF('Datos de Indicador'!AH225="No dato","x",ROUND(IF('Datos de Indicador'!AH225&gt;D$302,10,IF('Datos de Indicador'!AH225&lt;$D$301,0,10-(D$302-'Datos de Indicador'!AH225)/(D$302-D$301)*10)),1))</f>
        <v>10</v>
      </c>
      <c r="E222" s="204">
        <f>IF('Datos de Indicador'!AI225="No dato","x",ROUND(IF('Datos de Indicador'!AI225&gt;E$302,0,IF('Datos de Indicador'!AI225&lt;$E$301,10,(E$302-'Datos de Indicador'!AI225)/(E$302-E$301)*10)),1))</f>
        <v>0</v>
      </c>
      <c r="F222" s="205">
        <f t="shared" si="28"/>
        <v>6.7</v>
      </c>
      <c r="G222" s="204">
        <f>IF('Datos de Indicador'!AJ225="No dato","x",ROUND(IF('Datos de Indicador'!AJ225&gt;G$302,0,IF('Datos de Indicador'!AJ225&lt;$G$301,10,(G$302-'Datos de Indicador'!AJ225)/(G$302-G$301)*10)),1))</f>
        <v>6.5</v>
      </c>
      <c r="H222" s="206">
        <f t="shared" si="24"/>
        <v>6.5</v>
      </c>
      <c r="I222" s="207">
        <f t="shared" si="25"/>
        <v>6.6</v>
      </c>
      <c r="J222" s="204">
        <f>IF('Datos de Indicador'!AK225="No dato","x",ROUND(IF('Datos de Indicador'!AK225&gt;J$302,0,IF('Datos de Indicador'!AK225&lt;$J$301,10,(J$302-'Datos de Indicador'!AK225)/(J$302-J$301)*10)),1))</f>
        <v>3.3</v>
      </c>
      <c r="K222" s="204">
        <f>IF('Datos de Indicador'!AL225="No dato","x",ROUND(IF('Datos de Indicador'!AL225&gt;K$302,0,IF('Datos de Indicador'!AL225&lt;$K$301,10,(K$302-'Datos de Indicador'!AL225)/(K$302-K$301)*10)),1))</f>
        <v>9.8000000000000007</v>
      </c>
      <c r="L222" s="204">
        <f>IF('Datos de Indicador'!AM225="No dato","x",ROUND(IF('Datos de Indicador'!AM225&gt;L$302,0,IF('Datos de Indicador'!AM225&lt;$L$301,10,(L$302-'Datos de Indicador'!AM225)/(L$302-L$301)*10)),1))</f>
        <v>3.8</v>
      </c>
      <c r="M222" s="206">
        <f t="shared" si="26"/>
        <v>5.6</v>
      </c>
      <c r="N222" s="203">
        <f>IF('Datos de Indicador'!AN225="No dato","x",ROUND(IF('Datos de Indicador'!AN225&gt;N$302,0,IF('Datos de Indicador'!AN225&lt;$N$301,10,(N$302-'Datos de Indicador'!AN225)/(N$302-N$301)*10)),1))</f>
        <v>7</v>
      </c>
      <c r="O222" s="204">
        <f>IF('Datos de Indicador'!AO225="No dato","x",ROUND(IF('Datos de Indicador'!AO225&gt;O$302,0,IF('Datos de Indicador'!AO225&lt;$O$301,10,(O$302-'Datos de Indicador'!AO225)/(O$302-O$301)*10)),1))</f>
        <v>7.4</v>
      </c>
      <c r="P222" s="204">
        <f>IF('Datos de Indicador'!AP225="No dato","x",ROUND(IF('Datos de Indicador'!AP225&gt;P$302,0,IF('Datos de Indicador'!AP225&lt;$P$301,10,(P$302-'Datos de Indicador'!AP225)/(P$302-P$301)*10)),1))</f>
        <v>2.7</v>
      </c>
      <c r="Q222" s="210">
        <f>IF('Datos de Indicador'!AQ225="No dato","x",ROUND(IF('Datos de Indicador'!AQ225&gt;Q$302,0,IF('Datos de Indicador'!AQ225&lt;$O$301,10,(Q$302-'Datos de Indicador'!AQ225)/(Q$302-Q$301)*10)),1))</f>
        <v>5.6</v>
      </c>
      <c r="R222" s="297">
        <f t="shared" si="29"/>
        <v>5.7</v>
      </c>
      <c r="S222" s="208">
        <f>IF('Datos de Indicador'!AR225="No data","x",ROUND(IF('Datos de Indicador'!AR225&gt;S$302,0,IF('Datos de Indicador'!AR225&lt;S$301,10,(S$302-'Datos de Indicador'!AR225)/(S$302-S$301)*10)),1))</f>
        <v>1.7</v>
      </c>
      <c r="T222" s="208">
        <f>IF('Datos de Indicador'!AS225="No data","x",ROUND(IF('Datos de Indicador'!AS225&gt;T$302,0,IF('Datos de Indicador'!AS225&lt;T$301,10,(T$302-'Datos de Indicador'!AS225)/(T$302-T$301)*10)),1))</f>
        <v>1</v>
      </c>
      <c r="U222" s="208">
        <f>IF('Datos de Indicador'!AT225="No data","x",ROUND(IF('Datos de Indicador'!AT225&gt;U$302,0,IF('Datos de Indicador'!AT225&lt;U$301,10,(U$302-'Datos de Indicador'!AT225)/(U$302-U$301)*10)),1))</f>
        <v>6.7</v>
      </c>
      <c r="V222" s="208">
        <f>IF('Datos de Indicador'!AU225="No data","x",ROUND(IF('Datos de Indicador'!AU225&gt;V$302,0,IF('Datos de Indicador'!AU225&lt;V$301,10,(V$302-'Datos de Indicador'!AU225)/(V$302-V$301)*10)),1))</f>
        <v>10</v>
      </c>
      <c r="W222" s="209">
        <f t="shared" si="30"/>
        <v>6</v>
      </c>
      <c r="X222" s="210">
        <f>IF('Datos de Indicador'!AV225="No dato","x",ROUND(IF('Datos de Indicador'!AV225&gt;X$302,0,IF('Datos de Indicador'!AV225&lt;$X$301,10,(X$302-'Datos de Indicador'!AV225)/(X$302-X$301)*10)),1))</f>
        <v>5.4</v>
      </c>
      <c r="Y222" s="206">
        <f t="shared" si="27"/>
        <v>5.7</v>
      </c>
      <c r="Z222" s="206">
        <f>'Datos de Indicador'!AW225</f>
        <v>10</v>
      </c>
      <c r="AA222" s="211">
        <f t="shared" si="31"/>
        <v>6.8</v>
      </c>
      <c r="AB222" s="15"/>
      <c r="AC222" s="222"/>
      <c r="AE222" s="222"/>
    </row>
    <row r="223" spans="1:31">
      <c r="A223" s="48" t="s">
        <v>280</v>
      </c>
      <c r="B223" s="46" t="s">
        <v>288</v>
      </c>
      <c r="C223" s="160">
        <v>1410</v>
      </c>
      <c r="D223" s="203">
        <f>IF('Datos de Indicador'!AH226="No dato","x",ROUND(IF('Datos de Indicador'!AH226&gt;D$302,10,IF('Datos de Indicador'!AH226&lt;$D$301,0,10-(D$302-'Datos de Indicador'!AH226)/(D$302-D$301)*10)),1))</f>
        <v>10</v>
      </c>
      <c r="E223" s="204">
        <f>IF('Datos de Indicador'!AI226="No dato","x",ROUND(IF('Datos de Indicador'!AI226&gt;E$302,0,IF('Datos de Indicador'!AI226&lt;$E$301,10,(E$302-'Datos de Indicador'!AI226)/(E$302-E$301)*10)),1))</f>
        <v>0</v>
      </c>
      <c r="F223" s="205">
        <f t="shared" si="28"/>
        <v>6.7</v>
      </c>
      <c r="G223" s="204">
        <f>IF('Datos de Indicador'!AJ226="No dato","x",ROUND(IF('Datos de Indicador'!AJ226&gt;G$302,0,IF('Datos de Indicador'!AJ226&lt;$G$301,10,(G$302-'Datos de Indicador'!AJ226)/(G$302-G$301)*10)),1))</f>
        <v>6.9</v>
      </c>
      <c r="H223" s="206">
        <f t="shared" si="24"/>
        <v>6.9</v>
      </c>
      <c r="I223" s="207">
        <f t="shared" si="25"/>
        <v>6.8</v>
      </c>
      <c r="J223" s="204">
        <f>IF('Datos de Indicador'!AK226="No dato","x",ROUND(IF('Datos de Indicador'!AK226&gt;J$302,0,IF('Datos de Indicador'!AK226&lt;$J$301,10,(J$302-'Datos de Indicador'!AK226)/(J$302-J$301)*10)),1))</f>
        <v>4.4000000000000004</v>
      </c>
      <c r="K223" s="204">
        <f>IF('Datos de Indicador'!AL226="No dato","x",ROUND(IF('Datos de Indicador'!AL226&gt;K$302,0,IF('Datos de Indicador'!AL226&lt;$K$301,10,(K$302-'Datos de Indicador'!AL226)/(K$302-K$301)*10)),1))</f>
        <v>9.9</v>
      </c>
      <c r="L223" s="204">
        <f>IF('Datos de Indicador'!AM226="No dato","x",ROUND(IF('Datos de Indicador'!AM226&gt;L$302,0,IF('Datos de Indicador'!AM226&lt;$L$301,10,(L$302-'Datos de Indicador'!AM226)/(L$302-L$301)*10)),1))</f>
        <v>4.4000000000000004</v>
      </c>
      <c r="M223" s="206">
        <f t="shared" si="26"/>
        <v>6.2</v>
      </c>
      <c r="N223" s="203">
        <f>IF('Datos de Indicador'!AN226="No dato","x",ROUND(IF('Datos de Indicador'!AN226&gt;N$302,0,IF('Datos de Indicador'!AN226&lt;$N$301,10,(N$302-'Datos de Indicador'!AN226)/(N$302-N$301)*10)),1))</f>
        <v>4.8</v>
      </c>
      <c r="O223" s="204">
        <f>IF('Datos de Indicador'!AO226="No dato","x",ROUND(IF('Datos de Indicador'!AO226&gt;O$302,0,IF('Datos de Indicador'!AO226&lt;$O$301,10,(O$302-'Datos de Indicador'!AO226)/(O$302-O$301)*10)),1))</f>
        <v>10</v>
      </c>
      <c r="P223" s="204">
        <f>IF('Datos de Indicador'!AP226="No dato","x",ROUND(IF('Datos de Indicador'!AP226&gt;P$302,0,IF('Datos de Indicador'!AP226&lt;$P$301,10,(P$302-'Datos de Indicador'!AP226)/(P$302-P$301)*10)),1))</f>
        <v>3.8</v>
      </c>
      <c r="Q223" s="210">
        <f>IF('Datos de Indicador'!AQ226="No dato","x",ROUND(IF('Datos de Indicador'!AQ226&gt;Q$302,0,IF('Datos de Indicador'!AQ226&lt;$O$301,10,(Q$302-'Datos de Indicador'!AQ226)/(Q$302-Q$301)*10)),1))</f>
        <v>8.5</v>
      </c>
      <c r="R223" s="297">
        <f t="shared" si="29"/>
        <v>6.8</v>
      </c>
      <c r="S223" s="208">
        <f>IF('Datos de Indicador'!AR226="No data","x",ROUND(IF('Datos de Indicador'!AR226&gt;S$302,0,IF('Datos de Indicador'!AR226&lt;S$301,10,(S$302-'Datos de Indicador'!AR226)/(S$302-S$301)*10)),1))</f>
        <v>0</v>
      </c>
      <c r="T223" s="208">
        <f>IF('Datos de Indicador'!AS226="No data","x",ROUND(IF('Datos de Indicador'!AS226&gt;T$302,0,IF('Datos de Indicador'!AS226&lt;T$301,10,(T$302-'Datos de Indicador'!AS226)/(T$302-T$301)*10)),1))</f>
        <v>5.8</v>
      </c>
      <c r="U223" s="208">
        <f>IF('Datos de Indicador'!AT226="No data","x",ROUND(IF('Datos de Indicador'!AT226&gt;U$302,0,IF('Datos de Indicador'!AT226&lt;U$301,10,(U$302-'Datos de Indicador'!AT226)/(U$302-U$301)*10)),1))</f>
        <v>10</v>
      </c>
      <c r="V223" s="208">
        <f>IF('Datos de Indicador'!AU226="No data","x",ROUND(IF('Datos de Indicador'!AU226&gt;V$302,0,IF('Datos de Indicador'!AU226&lt;V$301,10,(V$302-'Datos de Indicador'!AU226)/(V$302-V$301)*10)),1))</f>
        <v>10</v>
      </c>
      <c r="W223" s="209">
        <f t="shared" si="30"/>
        <v>7.6</v>
      </c>
      <c r="X223" s="210">
        <f>IF('Datos de Indicador'!AV226="No dato","x",ROUND(IF('Datos de Indicador'!AV226&gt;X$302,0,IF('Datos de Indicador'!AV226&lt;$X$301,10,(X$302-'Datos de Indicador'!AV226)/(X$302-X$301)*10)),1))</f>
        <v>6.6</v>
      </c>
      <c r="Y223" s="206">
        <f t="shared" si="27"/>
        <v>7.1</v>
      </c>
      <c r="Z223" s="206">
        <f>'Datos de Indicador'!AW226</f>
        <v>10</v>
      </c>
      <c r="AA223" s="211">
        <f t="shared" si="31"/>
        <v>7.5</v>
      </c>
      <c r="AB223" s="15"/>
      <c r="AC223" s="222"/>
      <c r="AE223" s="222"/>
    </row>
    <row r="224" spans="1:31">
      <c r="A224" s="48" t="s">
        <v>280</v>
      </c>
      <c r="B224" s="46" t="s">
        <v>289</v>
      </c>
      <c r="C224" s="160">
        <v>1411</v>
      </c>
      <c r="D224" s="203">
        <f>IF('Datos de Indicador'!AH227="No dato","x",ROUND(IF('Datos de Indicador'!AH227&gt;D$302,10,IF('Datos de Indicador'!AH227&lt;$D$301,0,10-(D$302-'Datos de Indicador'!AH227)/(D$302-D$301)*10)),1))</f>
        <v>10</v>
      </c>
      <c r="E224" s="204">
        <f>IF('Datos de Indicador'!AI227="No dato","x",ROUND(IF('Datos de Indicador'!AI227&gt;E$302,0,IF('Datos de Indicador'!AI227&lt;$E$301,10,(E$302-'Datos de Indicador'!AI227)/(E$302-E$301)*10)),1))</f>
        <v>0</v>
      </c>
      <c r="F224" s="205">
        <f t="shared" si="28"/>
        <v>6.7</v>
      </c>
      <c r="G224" s="204">
        <f>IF('Datos de Indicador'!AJ227="No dato","x",ROUND(IF('Datos de Indicador'!AJ227&gt;G$302,0,IF('Datos de Indicador'!AJ227&lt;$G$301,10,(G$302-'Datos de Indicador'!AJ227)/(G$302-G$301)*10)),1))</f>
        <v>5.0999999999999996</v>
      </c>
      <c r="H224" s="206">
        <f t="shared" si="24"/>
        <v>5.0999999999999996</v>
      </c>
      <c r="I224" s="207">
        <f t="shared" si="25"/>
        <v>6</v>
      </c>
      <c r="J224" s="204">
        <f>IF('Datos de Indicador'!AK227="No dato","x",ROUND(IF('Datos de Indicador'!AK227&gt;J$302,0,IF('Datos de Indicador'!AK227&lt;$J$301,10,(J$302-'Datos de Indicador'!AK227)/(J$302-J$301)*10)),1))</f>
        <v>5.5</v>
      </c>
      <c r="K224" s="204">
        <f>IF('Datos de Indicador'!AL227="No dato","x",ROUND(IF('Datos de Indicador'!AL227&gt;K$302,0,IF('Datos de Indicador'!AL227&lt;$K$301,10,(K$302-'Datos de Indicador'!AL227)/(K$302-K$301)*10)),1))</f>
        <v>9.1999999999999993</v>
      </c>
      <c r="L224" s="204">
        <f>IF('Datos de Indicador'!AM227="No dato","x",ROUND(IF('Datos de Indicador'!AM227&gt;L$302,0,IF('Datos de Indicador'!AM227&lt;$L$301,10,(L$302-'Datos de Indicador'!AM227)/(L$302-L$301)*10)),1))</f>
        <v>2.7</v>
      </c>
      <c r="M224" s="206">
        <f t="shared" si="26"/>
        <v>5.8</v>
      </c>
      <c r="N224" s="203">
        <f>IF('Datos de Indicador'!AN227="No dato","x",ROUND(IF('Datos de Indicador'!AN227&gt;N$302,0,IF('Datos de Indicador'!AN227&lt;$N$301,10,(N$302-'Datos de Indicador'!AN227)/(N$302-N$301)*10)),1))</f>
        <v>7</v>
      </c>
      <c r="O224" s="204">
        <f>IF('Datos de Indicador'!AO227="No dato","x",ROUND(IF('Datos de Indicador'!AO227&gt;O$302,0,IF('Datos de Indicador'!AO227&lt;$O$301,10,(O$302-'Datos de Indicador'!AO227)/(O$302-O$301)*10)),1))</f>
        <v>8.4</v>
      </c>
      <c r="P224" s="204">
        <f>IF('Datos de Indicador'!AP227="No dato","x",ROUND(IF('Datos de Indicador'!AP227&gt;P$302,0,IF('Datos de Indicador'!AP227&lt;$P$301,10,(P$302-'Datos de Indicador'!AP227)/(P$302-P$301)*10)),1))</f>
        <v>2.5</v>
      </c>
      <c r="Q224" s="210">
        <f>IF('Datos de Indicador'!AQ227="No dato","x",ROUND(IF('Datos de Indicador'!AQ227&gt;Q$302,0,IF('Datos de Indicador'!AQ227&lt;$O$301,10,(Q$302-'Datos de Indicador'!AQ227)/(Q$302-Q$301)*10)),1))</f>
        <v>6.3</v>
      </c>
      <c r="R224" s="297">
        <f t="shared" si="29"/>
        <v>6.1</v>
      </c>
      <c r="S224" s="208">
        <f>IF('Datos de Indicador'!AR227="No data","x",ROUND(IF('Datos de Indicador'!AR227&gt;S$302,0,IF('Datos de Indicador'!AR227&lt;S$301,10,(S$302-'Datos de Indicador'!AR227)/(S$302-S$301)*10)),1))</f>
        <v>7.3</v>
      </c>
      <c r="T224" s="208">
        <f>IF('Datos de Indicador'!AS227="No data","x",ROUND(IF('Datos de Indicador'!AS227&gt;T$302,0,IF('Datos de Indicador'!AS227&lt;T$301,10,(T$302-'Datos de Indicador'!AS227)/(T$302-T$301)*10)),1))</f>
        <v>6.8</v>
      </c>
      <c r="U224" s="208">
        <f>IF('Datos de Indicador'!AT227="No data","x",ROUND(IF('Datos de Indicador'!AT227&gt;U$302,0,IF('Datos de Indicador'!AT227&lt;U$301,10,(U$302-'Datos de Indicador'!AT227)/(U$302-U$301)*10)),1))</f>
        <v>8.1999999999999993</v>
      </c>
      <c r="V224" s="208">
        <f>IF('Datos de Indicador'!AU227="No data","x",ROUND(IF('Datos de Indicador'!AU227&gt;V$302,0,IF('Datos de Indicador'!AU227&lt;V$301,10,(V$302-'Datos de Indicador'!AU227)/(V$302-V$301)*10)),1))</f>
        <v>10</v>
      </c>
      <c r="W224" s="209">
        <f t="shared" si="30"/>
        <v>8.4</v>
      </c>
      <c r="X224" s="210">
        <f>IF('Datos de Indicador'!AV227="No dato","x",ROUND(IF('Datos de Indicador'!AV227&gt;X$302,0,IF('Datos de Indicador'!AV227&lt;$X$301,10,(X$302-'Datos de Indicador'!AV227)/(X$302-X$301)*10)),1))</f>
        <v>5.3</v>
      </c>
      <c r="Y224" s="206">
        <f t="shared" si="27"/>
        <v>6.9</v>
      </c>
      <c r="Z224" s="206">
        <f>'Datos de Indicador'!AW227</f>
        <v>10</v>
      </c>
      <c r="AA224" s="211">
        <f t="shared" si="31"/>
        <v>7.2</v>
      </c>
      <c r="AB224" s="15"/>
      <c r="AC224" s="222"/>
      <c r="AE224" s="222"/>
    </row>
    <row r="225" spans="1:31">
      <c r="A225" s="48" t="s">
        <v>280</v>
      </c>
      <c r="B225" s="46" t="s">
        <v>290</v>
      </c>
      <c r="C225" s="160">
        <v>1412</v>
      </c>
      <c r="D225" s="203">
        <f>IF('Datos de Indicador'!AH228="No dato","x",ROUND(IF('Datos de Indicador'!AH228&gt;D$302,10,IF('Datos de Indicador'!AH228&lt;$D$301,0,10-(D$302-'Datos de Indicador'!AH228)/(D$302-D$301)*10)),1))</f>
        <v>10</v>
      </c>
      <c r="E225" s="204">
        <f>IF('Datos de Indicador'!AI228="No dato","x",ROUND(IF('Datos de Indicador'!AI228&gt;E$302,0,IF('Datos de Indicador'!AI228&lt;$E$301,10,(E$302-'Datos de Indicador'!AI228)/(E$302-E$301)*10)),1))</f>
        <v>0</v>
      </c>
      <c r="F225" s="205">
        <f t="shared" si="28"/>
        <v>6.7</v>
      </c>
      <c r="G225" s="204">
        <f>IF('Datos de Indicador'!AJ228="No dato","x",ROUND(IF('Datos de Indicador'!AJ228&gt;G$302,0,IF('Datos de Indicador'!AJ228&lt;$G$301,10,(G$302-'Datos de Indicador'!AJ228)/(G$302-G$301)*10)),1))</f>
        <v>9.1999999999999993</v>
      </c>
      <c r="H225" s="206">
        <f t="shared" si="24"/>
        <v>9.1999999999999993</v>
      </c>
      <c r="I225" s="207">
        <f t="shared" si="25"/>
        <v>8.1999999999999993</v>
      </c>
      <c r="J225" s="204">
        <f>IF('Datos de Indicador'!AK228="No dato","x",ROUND(IF('Datos de Indicador'!AK228&gt;J$302,0,IF('Datos de Indicador'!AK228&lt;$J$301,10,(J$302-'Datos de Indicador'!AK228)/(J$302-J$301)*10)),1))</f>
        <v>6.6</v>
      </c>
      <c r="K225" s="204">
        <f>IF('Datos de Indicador'!AL228="No dato","x",ROUND(IF('Datos de Indicador'!AL228&gt;K$302,0,IF('Datos de Indicador'!AL228&lt;$K$301,10,(K$302-'Datos de Indicador'!AL228)/(K$302-K$301)*10)),1))</f>
        <v>9.6999999999999993</v>
      </c>
      <c r="L225" s="204">
        <f>IF('Datos de Indicador'!AM228="No dato","x",ROUND(IF('Datos de Indicador'!AM228&gt;L$302,0,IF('Datos de Indicador'!AM228&lt;$L$301,10,(L$302-'Datos de Indicador'!AM228)/(L$302-L$301)*10)),1))</f>
        <v>4.3</v>
      </c>
      <c r="M225" s="206">
        <f t="shared" si="26"/>
        <v>6.9</v>
      </c>
      <c r="N225" s="203">
        <f>IF('Datos de Indicador'!AN228="No dato","x",ROUND(IF('Datos de Indicador'!AN228&gt;N$302,0,IF('Datos de Indicador'!AN228&lt;$N$301,10,(N$302-'Datos de Indicador'!AN228)/(N$302-N$301)*10)),1))</f>
        <v>6.2</v>
      </c>
      <c r="O225" s="204">
        <f>IF('Datos de Indicador'!AO228="No dato","x",ROUND(IF('Datos de Indicador'!AO228&gt;O$302,0,IF('Datos de Indicador'!AO228&lt;$O$301,10,(O$302-'Datos de Indicador'!AO228)/(O$302-O$301)*10)),1))</f>
        <v>10</v>
      </c>
      <c r="P225" s="204">
        <f>IF('Datos de Indicador'!AP228="No dato","x",ROUND(IF('Datos de Indicador'!AP228&gt;P$302,0,IF('Datos de Indicador'!AP228&lt;$P$301,10,(P$302-'Datos de Indicador'!AP228)/(P$302-P$301)*10)),1))</f>
        <v>3.7</v>
      </c>
      <c r="Q225" s="210">
        <f>IF('Datos de Indicador'!AQ228="No dato","x",ROUND(IF('Datos de Indicador'!AQ228&gt;Q$302,0,IF('Datos de Indicador'!AQ228&lt;$O$301,10,(Q$302-'Datos de Indicador'!AQ228)/(Q$302-Q$301)*10)),1))</f>
        <v>10</v>
      </c>
      <c r="R225" s="297">
        <f t="shared" si="29"/>
        <v>7.5</v>
      </c>
      <c r="S225" s="208">
        <f>IF('Datos de Indicador'!AR228="No data","x",ROUND(IF('Datos de Indicador'!AR228&gt;S$302,0,IF('Datos de Indicador'!AR228&lt;S$301,10,(S$302-'Datos de Indicador'!AR228)/(S$302-S$301)*10)),1))</f>
        <v>8</v>
      </c>
      <c r="T225" s="208">
        <f>IF('Datos de Indicador'!AS228="No data","x",ROUND(IF('Datos de Indicador'!AS228&gt;T$302,0,IF('Datos de Indicador'!AS228&lt;T$301,10,(T$302-'Datos de Indicador'!AS228)/(T$302-T$301)*10)),1))</f>
        <v>4</v>
      </c>
      <c r="U225" s="208">
        <f>IF('Datos de Indicador'!AT228="No data","x",ROUND(IF('Datos de Indicador'!AT228&gt;U$302,0,IF('Datos de Indicador'!AT228&lt;U$301,10,(U$302-'Datos de Indicador'!AT228)/(U$302-U$301)*10)),1))</f>
        <v>9.6</v>
      </c>
      <c r="V225" s="208">
        <f>IF('Datos de Indicador'!AU228="No data","x",ROUND(IF('Datos de Indicador'!AU228&gt;V$302,0,IF('Datos de Indicador'!AU228&lt;V$301,10,(V$302-'Datos de Indicador'!AU228)/(V$302-V$301)*10)),1))</f>
        <v>10</v>
      </c>
      <c r="W225" s="209">
        <f t="shared" si="30"/>
        <v>8.5</v>
      </c>
      <c r="X225" s="210">
        <f>IF('Datos de Indicador'!AV228="No dato","x",ROUND(IF('Datos de Indicador'!AV228&gt;X$302,0,IF('Datos de Indicador'!AV228&lt;$X$301,10,(X$302-'Datos de Indicador'!AV228)/(X$302-X$301)*10)),1))</f>
        <v>6.5</v>
      </c>
      <c r="Y225" s="206">
        <f t="shared" si="27"/>
        <v>7.5</v>
      </c>
      <c r="Z225" s="206">
        <f>'Datos de Indicador'!AW228</f>
        <v>10</v>
      </c>
      <c r="AA225" s="211">
        <f t="shared" si="31"/>
        <v>8</v>
      </c>
      <c r="AB225" s="15"/>
      <c r="AC225" s="222"/>
      <c r="AE225" s="222"/>
    </row>
    <row r="226" spans="1:31">
      <c r="A226" s="48" t="s">
        <v>280</v>
      </c>
      <c r="B226" s="46" t="s">
        <v>291</v>
      </c>
      <c r="C226" s="160">
        <v>1413</v>
      </c>
      <c r="D226" s="203">
        <f>IF('Datos de Indicador'!AH229="No dato","x",ROUND(IF('Datos de Indicador'!AH229&gt;D$302,10,IF('Datos de Indicador'!AH229&lt;$D$301,0,10-(D$302-'Datos de Indicador'!AH229)/(D$302-D$301)*10)),1))</f>
        <v>10</v>
      </c>
      <c r="E226" s="204">
        <f>IF('Datos de Indicador'!AI229="No dato","x",ROUND(IF('Datos de Indicador'!AI229&gt;E$302,0,IF('Datos de Indicador'!AI229&lt;$E$301,10,(E$302-'Datos de Indicador'!AI229)/(E$302-E$301)*10)),1))</f>
        <v>0</v>
      </c>
      <c r="F226" s="205">
        <f t="shared" si="28"/>
        <v>6.7</v>
      </c>
      <c r="G226" s="204">
        <f>IF('Datos de Indicador'!AJ229="No dato","x",ROUND(IF('Datos de Indicador'!AJ229&gt;G$302,0,IF('Datos de Indicador'!AJ229&lt;$G$301,10,(G$302-'Datos de Indicador'!AJ229)/(G$302-G$301)*10)),1))</f>
        <v>3.1</v>
      </c>
      <c r="H226" s="206">
        <f t="shared" si="24"/>
        <v>3.1</v>
      </c>
      <c r="I226" s="207">
        <f t="shared" si="25"/>
        <v>5.2</v>
      </c>
      <c r="J226" s="204">
        <f>IF('Datos de Indicador'!AK229="No dato","x",ROUND(IF('Datos de Indicador'!AK229&gt;J$302,0,IF('Datos de Indicador'!AK229&lt;$J$301,10,(J$302-'Datos de Indicador'!AK229)/(J$302-J$301)*10)),1))</f>
        <v>3.2</v>
      </c>
      <c r="K226" s="204">
        <f>IF('Datos de Indicador'!AL229="No dato","x",ROUND(IF('Datos de Indicador'!AL229&gt;K$302,0,IF('Datos de Indicador'!AL229&lt;$K$301,10,(K$302-'Datos de Indicador'!AL229)/(K$302-K$301)*10)),1))</f>
        <v>8.1999999999999993</v>
      </c>
      <c r="L226" s="204">
        <f>IF('Datos de Indicador'!AM229="No dato","x",ROUND(IF('Datos de Indicador'!AM229&gt;L$302,0,IF('Datos de Indicador'!AM229&lt;$L$301,10,(L$302-'Datos de Indicador'!AM229)/(L$302-L$301)*10)),1))</f>
        <v>2.4</v>
      </c>
      <c r="M226" s="206">
        <f t="shared" si="26"/>
        <v>4.5999999999999996</v>
      </c>
      <c r="N226" s="203">
        <f>IF('Datos de Indicador'!AN229="No dato","x",ROUND(IF('Datos de Indicador'!AN229&gt;N$302,0,IF('Datos de Indicador'!AN229&lt;$N$301,10,(N$302-'Datos de Indicador'!AN229)/(N$302-N$301)*10)),1))</f>
        <v>3.6</v>
      </c>
      <c r="O226" s="204">
        <f>IF('Datos de Indicador'!AO229="No dato","x",ROUND(IF('Datos de Indicador'!AO229&gt;O$302,0,IF('Datos de Indicador'!AO229&lt;$O$301,10,(O$302-'Datos de Indicador'!AO229)/(O$302-O$301)*10)),1))</f>
        <v>5.8</v>
      </c>
      <c r="P226" s="204">
        <f>IF('Datos de Indicador'!AP229="No dato","x",ROUND(IF('Datos de Indicador'!AP229&gt;P$302,0,IF('Datos de Indicador'!AP229&lt;$P$301,10,(P$302-'Datos de Indicador'!AP229)/(P$302-P$301)*10)),1))</f>
        <v>1.5</v>
      </c>
      <c r="Q226" s="210">
        <f>IF('Datos de Indicador'!AQ229="No dato","x",ROUND(IF('Datos de Indicador'!AQ229&gt;Q$302,0,IF('Datos de Indicador'!AQ229&lt;$O$301,10,(Q$302-'Datos de Indicador'!AQ229)/(Q$302-Q$301)*10)),1))</f>
        <v>4.2</v>
      </c>
      <c r="R226" s="297">
        <f t="shared" si="29"/>
        <v>3.8</v>
      </c>
      <c r="S226" s="208">
        <f>IF('Datos de Indicador'!AR229="No data","x",ROUND(IF('Datos de Indicador'!AR229&gt;S$302,0,IF('Datos de Indicador'!AR229&lt;S$301,10,(S$302-'Datos de Indicador'!AR229)/(S$302-S$301)*10)),1))</f>
        <v>4.3</v>
      </c>
      <c r="T226" s="208">
        <f>IF('Datos de Indicador'!AS229="No data","x",ROUND(IF('Datos de Indicador'!AS229&gt;T$302,0,IF('Datos de Indicador'!AS229&lt;T$301,10,(T$302-'Datos de Indicador'!AS229)/(T$302-T$301)*10)),1))</f>
        <v>0.8</v>
      </c>
      <c r="U226" s="208">
        <f>IF('Datos de Indicador'!AT229="No data","x",ROUND(IF('Datos de Indicador'!AT229&gt;U$302,0,IF('Datos de Indicador'!AT229&lt;U$301,10,(U$302-'Datos de Indicador'!AT229)/(U$302-U$301)*10)),1))</f>
        <v>1.9</v>
      </c>
      <c r="V226" s="208">
        <f>IF('Datos de Indicador'!AU229="No data","x",ROUND(IF('Datos de Indicador'!AU229&gt;V$302,0,IF('Datos de Indicador'!AU229&lt;V$301,10,(V$302-'Datos de Indicador'!AU229)/(V$302-V$301)*10)),1))</f>
        <v>5.4</v>
      </c>
      <c r="W226" s="209">
        <f t="shared" si="30"/>
        <v>3.3</v>
      </c>
      <c r="X226" s="210">
        <f>IF('Datos de Indicador'!AV229="No dato","x",ROUND(IF('Datos de Indicador'!AV229&gt;X$302,0,IF('Datos de Indicador'!AV229&lt;$X$301,10,(X$302-'Datos de Indicador'!AV229)/(X$302-X$301)*10)),1))</f>
        <v>4.3</v>
      </c>
      <c r="Y226" s="206">
        <f t="shared" si="27"/>
        <v>3.8</v>
      </c>
      <c r="Z226" s="206">
        <f>'Datos de Indicador'!AW229</f>
        <v>10</v>
      </c>
      <c r="AA226" s="211">
        <f t="shared" si="31"/>
        <v>5.6</v>
      </c>
      <c r="AB226" s="15"/>
      <c r="AC226" s="222"/>
      <c r="AE226" s="222"/>
    </row>
    <row r="227" spans="1:31">
      <c r="A227" s="48" t="s">
        <v>280</v>
      </c>
      <c r="B227" s="46" t="s">
        <v>137</v>
      </c>
      <c r="C227" s="160">
        <v>1414</v>
      </c>
      <c r="D227" s="203">
        <f>IF('Datos de Indicador'!AH230="No dato","x",ROUND(IF('Datos de Indicador'!AH230&gt;D$302,10,IF('Datos de Indicador'!AH230&lt;$D$301,0,10-(D$302-'Datos de Indicador'!AH230)/(D$302-D$301)*10)),1))</f>
        <v>10</v>
      </c>
      <c r="E227" s="204">
        <f>IF('Datos de Indicador'!AI230="No dato","x",ROUND(IF('Datos de Indicador'!AI230&gt;E$302,0,IF('Datos de Indicador'!AI230&lt;$E$301,10,(E$302-'Datos de Indicador'!AI230)/(E$302-E$301)*10)),1))</f>
        <v>0</v>
      </c>
      <c r="F227" s="205">
        <f t="shared" si="28"/>
        <v>6.7</v>
      </c>
      <c r="G227" s="204">
        <f>IF('Datos de Indicador'!AJ230="No dato","x",ROUND(IF('Datos de Indicador'!AJ230&gt;G$302,0,IF('Datos de Indicador'!AJ230&lt;$G$301,10,(G$302-'Datos de Indicador'!AJ230)/(G$302-G$301)*10)),1))</f>
        <v>5.8</v>
      </c>
      <c r="H227" s="206">
        <f t="shared" si="24"/>
        <v>5.8</v>
      </c>
      <c r="I227" s="207">
        <f t="shared" si="25"/>
        <v>6.3</v>
      </c>
      <c r="J227" s="204">
        <f>IF('Datos de Indicador'!AK230="No dato","x",ROUND(IF('Datos de Indicador'!AK230&gt;J$302,0,IF('Datos de Indicador'!AK230&lt;$J$301,10,(J$302-'Datos de Indicador'!AK230)/(J$302-J$301)*10)),1))</f>
        <v>5.0999999999999996</v>
      </c>
      <c r="K227" s="204">
        <f>IF('Datos de Indicador'!AL230="No dato","x",ROUND(IF('Datos de Indicador'!AL230&gt;K$302,0,IF('Datos de Indicador'!AL230&lt;$K$301,10,(K$302-'Datos de Indicador'!AL230)/(K$302-K$301)*10)),1))</f>
        <v>9.1</v>
      </c>
      <c r="L227" s="204">
        <f>IF('Datos de Indicador'!AM230="No dato","x",ROUND(IF('Datos de Indicador'!AM230&gt;L$302,0,IF('Datos de Indicador'!AM230&lt;$L$301,10,(L$302-'Datos de Indicador'!AM230)/(L$302-L$301)*10)),1))</f>
        <v>2</v>
      </c>
      <c r="M227" s="206">
        <f t="shared" si="26"/>
        <v>5.4</v>
      </c>
      <c r="N227" s="203">
        <f>IF('Datos de Indicador'!AN230="No dato","x",ROUND(IF('Datos de Indicador'!AN230&gt;N$302,0,IF('Datos de Indicador'!AN230&lt;$N$301,10,(N$302-'Datos de Indicador'!AN230)/(N$302-N$301)*10)),1))</f>
        <v>6.3</v>
      </c>
      <c r="O227" s="204">
        <f>IF('Datos de Indicador'!AO230="No dato","x",ROUND(IF('Datos de Indicador'!AO230&gt;O$302,0,IF('Datos de Indicador'!AO230&lt;$O$301,10,(O$302-'Datos de Indicador'!AO230)/(O$302-O$301)*10)),1))</f>
        <v>8.6</v>
      </c>
      <c r="P227" s="204">
        <f>IF('Datos de Indicador'!AP230="No dato","x",ROUND(IF('Datos de Indicador'!AP230&gt;P$302,0,IF('Datos de Indicador'!AP230&lt;$P$301,10,(P$302-'Datos de Indicador'!AP230)/(P$302-P$301)*10)),1))</f>
        <v>4.4000000000000004</v>
      </c>
      <c r="Q227" s="210">
        <f>IF('Datos de Indicador'!AQ230="No dato","x",ROUND(IF('Datos de Indicador'!AQ230&gt;Q$302,0,IF('Datos de Indicador'!AQ230&lt;$O$301,10,(Q$302-'Datos de Indicador'!AQ230)/(Q$302-Q$301)*10)),1))</f>
        <v>7.1</v>
      </c>
      <c r="R227" s="297">
        <f t="shared" si="29"/>
        <v>6.6</v>
      </c>
      <c r="S227" s="208">
        <f>IF('Datos de Indicador'!AR230="No data","x",ROUND(IF('Datos de Indicador'!AR230&gt;S$302,0,IF('Datos de Indicador'!AR230&lt;S$301,10,(S$302-'Datos de Indicador'!AR230)/(S$302-S$301)*10)),1))</f>
        <v>10</v>
      </c>
      <c r="T227" s="208">
        <f>IF('Datos de Indicador'!AS230="No data","x",ROUND(IF('Datos de Indicador'!AS230&gt;T$302,0,IF('Datos de Indicador'!AS230&lt;T$301,10,(T$302-'Datos de Indicador'!AS230)/(T$302-T$301)*10)),1))</f>
        <v>5</v>
      </c>
      <c r="U227" s="208">
        <f>IF('Datos de Indicador'!AT230="No data","x",ROUND(IF('Datos de Indicador'!AT230&gt;U$302,0,IF('Datos de Indicador'!AT230&lt;U$301,10,(U$302-'Datos de Indicador'!AT230)/(U$302-U$301)*10)),1))</f>
        <v>5.0999999999999996</v>
      </c>
      <c r="V227" s="208">
        <f>IF('Datos de Indicador'!AU230="No data","x",ROUND(IF('Datos de Indicador'!AU230&gt;V$302,0,IF('Datos de Indicador'!AU230&lt;V$301,10,(V$302-'Datos de Indicador'!AU230)/(V$302-V$301)*10)),1))</f>
        <v>10</v>
      </c>
      <c r="W227" s="209">
        <f t="shared" si="30"/>
        <v>7.5</v>
      </c>
      <c r="X227" s="210">
        <f>IF('Datos de Indicador'!AV230="No dato","x",ROUND(IF('Datos de Indicador'!AV230&gt;X$302,0,IF('Datos de Indicador'!AV230&lt;$X$301,10,(X$302-'Datos de Indicador'!AV230)/(X$302-X$301)*10)),1))</f>
        <v>5.0999999999999996</v>
      </c>
      <c r="Y227" s="206">
        <f t="shared" si="27"/>
        <v>6.3</v>
      </c>
      <c r="Z227" s="206">
        <f>'Datos de Indicador'!AW230</f>
        <v>10</v>
      </c>
      <c r="AA227" s="211">
        <f t="shared" si="31"/>
        <v>7.1</v>
      </c>
      <c r="AB227" s="15"/>
      <c r="AC227" s="222"/>
      <c r="AE227" s="222"/>
    </row>
    <row r="228" spans="1:31">
      <c r="A228" s="48" t="s">
        <v>280</v>
      </c>
      <c r="B228" s="46" t="s">
        <v>292</v>
      </c>
      <c r="C228" s="160">
        <v>1415</v>
      </c>
      <c r="D228" s="203">
        <f>IF('Datos de Indicador'!AH231="No dato","x",ROUND(IF('Datos de Indicador'!AH231&gt;D$302,10,IF('Datos de Indicador'!AH231&lt;$D$301,0,10-(D$302-'Datos de Indicador'!AH231)/(D$302-D$301)*10)),1))</f>
        <v>5</v>
      </c>
      <c r="E228" s="204">
        <f>IF('Datos de Indicador'!AI231="No dato","x",ROUND(IF('Datos de Indicador'!AI231&gt;E$302,0,IF('Datos de Indicador'!AI231&lt;$E$301,10,(E$302-'Datos de Indicador'!AI231)/(E$302-E$301)*10)),1))</f>
        <v>0</v>
      </c>
      <c r="F228" s="205">
        <f t="shared" si="28"/>
        <v>3.3</v>
      </c>
      <c r="G228" s="204">
        <f>IF('Datos de Indicador'!AJ231="No dato","x",ROUND(IF('Datos de Indicador'!AJ231&gt;G$302,0,IF('Datos de Indicador'!AJ231&lt;$G$301,10,(G$302-'Datos de Indicador'!AJ231)/(G$302-G$301)*10)),1))</f>
        <v>5.5</v>
      </c>
      <c r="H228" s="206">
        <f t="shared" si="24"/>
        <v>5.5</v>
      </c>
      <c r="I228" s="207">
        <f t="shared" si="25"/>
        <v>4.5</v>
      </c>
      <c r="J228" s="204">
        <f>IF('Datos de Indicador'!AK231="No dato","x",ROUND(IF('Datos de Indicador'!AK231&gt;J$302,0,IF('Datos de Indicador'!AK231&lt;$J$301,10,(J$302-'Datos de Indicador'!AK231)/(J$302-J$301)*10)),1))</f>
        <v>3</v>
      </c>
      <c r="K228" s="204">
        <f>IF('Datos de Indicador'!AL231="No dato","x",ROUND(IF('Datos de Indicador'!AL231&gt;K$302,0,IF('Datos de Indicador'!AL231&lt;$K$301,10,(K$302-'Datos de Indicador'!AL231)/(K$302-K$301)*10)),1))</f>
        <v>9.6</v>
      </c>
      <c r="L228" s="204">
        <f>IF('Datos de Indicador'!AM231="No dato","x",ROUND(IF('Datos de Indicador'!AM231&gt;L$302,0,IF('Datos de Indicador'!AM231&lt;$L$301,10,(L$302-'Datos de Indicador'!AM231)/(L$302-L$301)*10)),1))</f>
        <v>3.3</v>
      </c>
      <c r="M228" s="206">
        <f t="shared" si="26"/>
        <v>5.3</v>
      </c>
      <c r="N228" s="203">
        <f>IF('Datos de Indicador'!AN231="No dato","x",ROUND(IF('Datos de Indicador'!AN231&gt;N$302,0,IF('Datos de Indicador'!AN231&lt;$N$301,10,(N$302-'Datos de Indicador'!AN231)/(N$302-N$301)*10)),1))</f>
        <v>4.5999999999999996</v>
      </c>
      <c r="O228" s="204">
        <f>IF('Datos de Indicador'!AO231="No dato","x",ROUND(IF('Datos de Indicador'!AO231&gt;O$302,0,IF('Datos de Indicador'!AO231&lt;$O$301,10,(O$302-'Datos de Indicador'!AO231)/(O$302-O$301)*10)),1))</f>
        <v>5.5</v>
      </c>
      <c r="P228" s="204">
        <f>IF('Datos de Indicador'!AP231="No dato","x",ROUND(IF('Datos de Indicador'!AP231&gt;P$302,0,IF('Datos de Indicador'!AP231&lt;$P$301,10,(P$302-'Datos de Indicador'!AP231)/(P$302-P$301)*10)),1))</f>
        <v>10</v>
      </c>
      <c r="Q228" s="210">
        <f>IF('Datos de Indicador'!AQ231="No dato","x",ROUND(IF('Datos de Indicador'!AQ231&gt;Q$302,0,IF('Datos de Indicador'!AQ231&lt;$O$301,10,(Q$302-'Datos de Indicador'!AQ231)/(Q$302-Q$301)*10)),1))</f>
        <v>9.4</v>
      </c>
      <c r="R228" s="297">
        <f t="shared" si="29"/>
        <v>7.4</v>
      </c>
      <c r="S228" s="208">
        <f>IF('Datos de Indicador'!AR231="No data","x",ROUND(IF('Datos de Indicador'!AR231&gt;S$302,0,IF('Datos de Indicador'!AR231&lt;S$301,10,(S$302-'Datos de Indicador'!AR231)/(S$302-S$301)*10)),1))</f>
        <v>4.4000000000000004</v>
      </c>
      <c r="T228" s="208">
        <f>IF('Datos de Indicador'!AS231="No data","x",ROUND(IF('Datos de Indicador'!AS231&gt;T$302,0,IF('Datos de Indicador'!AS231&lt;T$301,10,(T$302-'Datos de Indicador'!AS231)/(T$302-T$301)*10)),1))</f>
        <v>4.5</v>
      </c>
      <c r="U228" s="208">
        <f>IF('Datos de Indicador'!AT231="No data","x",ROUND(IF('Datos de Indicador'!AT231&gt;U$302,0,IF('Datos de Indicador'!AT231&lt;U$301,10,(U$302-'Datos de Indicador'!AT231)/(U$302-U$301)*10)),1))</f>
        <v>5.3</v>
      </c>
      <c r="V228" s="208">
        <f>IF('Datos de Indicador'!AU231="No data","x",ROUND(IF('Datos de Indicador'!AU231&gt;V$302,0,IF('Datos de Indicador'!AU231&lt;V$301,10,(V$302-'Datos de Indicador'!AU231)/(V$302-V$301)*10)),1))</f>
        <v>8.8000000000000007</v>
      </c>
      <c r="W228" s="209">
        <f t="shared" si="30"/>
        <v>6.2</v>
      </c>
      <c r="X228" s="210">
        <f>IF('Datos de Indicador'!AV231="No dato","x",ROUND(IF('Datos de Indicador'!AV231&gt;X$302,0,IF('Datos de Indicador'!AV231&lt;$X$301,10,(X$302-'Datos de Indicador'!AV231)/(X$302-X$301)*10)),1))</f>
        <v>4.5999999999999996</v>
      </c>
      <c r="Y228" s="206">
        <f t="shared" si="27"/>
        <v>5.4</v>
      </c>
      <c r="Z228" s="206">
        <f>'Datos de Indicador'!AW231</f>
        <v>10</v>
      </c>
      <c r="AA228" s="211">
        <f t="shared" si="31"/>
        <v>7</v>
      </c>
      <c r="AB228" s="15"/>
      <c r="AC228" s="222"/>
      <c r="AE228" s="222"/>
    </row>
    <row r="229" spans="1:31">
      <c r="A229" s="48" t="s">
        <v>280</v>
      </c>
      <c r="B229" s="46" t="s">
        <v>293</v>
      </c>
      <c r="C229" s="160">
        <v>1416</v>
      </c>
      <c r="D229" s="203">
        <f>IF('Datos de Indicador'!AH232="No dato","x",ROUND(IF('Datos de Indicador'!AH232&gt;D$302,10,IF('Datos de Indicador'!AH232&lt;$D$301,0,10-(D$302-'Datos de Indicador'!AH232)/(D$302-D$301)*10)),1))</f>
        <v>10</v>
      </c>
      <c r="E229" s="204">
        <f>IF('Datos de Indicador'!AI232="No dato","x",ROUND(IF('Datos de Indicador'!AI232&gt;E$302,0,IF('Datos de Indicador'!AI232&lt;$E$301,10,(E$302-'Datos de Indicador'!AI232)/(E$302-E$301)*10)),1))</f>
        <v>0</v>
      </c>
      <c r="F229" s="205">
        <f t="shared" si="28"/>
        <v>6.7</v>
      </c>
      <c r="G229" s="204">
        <f>IF('Datos de Indicador'!AJ232="No dato","x",ROUND(IF('Datos de Indicador'!AJ232&gt;G$302,0,IF('Datos de Indicador'!AJ232&lt;$G$301,10,(G$302-'Datos de Indicador'!AJ232)/(G$302-G$301)*10)),1))</f>
        <v>4.2</v>
      </c>
      <c r="H229" s="206">
        <f t="shared" si="24"/>
        <v>4.2</v>
      </c>
      <c r="I229" s="207">
        <f t="shared" si="25"/>
        <v>5.6</v>
      </c>
      <c r="J229" s="204">
        <f>IF('Datos de Indicador'!AK232="No dato","x",ROUND(IF('Datos de Indicador'!AK232&gt;J$302,0,IF('Datos de Indicador'!AK232&lt;$J$301,10,(J$302-'Datos de Indicador'!AK232)/(J$302-J$301)*10)),1))</f>
        <v>4.3</v>
      </c>
      <c r="K229" s="204">
        <f>IF('Datos de Indicador'!AL232="No dato","x",ROUND(IF('Datos de Indicador'!AL232&gt;K$302,0,IF('Datos de Indicador'!AL232&lt;$K$301,10,(K$302-'Datos de Indicador'!AL232)/(K$302-K$301)*10)),1))</f>
        <v>8.1999999999999993</v>
      </c>
      <c r="L229" s="204">
        <f>IF('Datos de Indicador'!AM232="No dato","x",ROUND(IF('Datos de Indicador'!AM232&gt;L$302,0,IF('Datos de Indicador'!AM232&lt;$L$301,10,(L$302-'Datos de Indicador'!AM232)/(L$302-L$301)*10)),1))</f>
        <v>2.5</v>
      </c>
      <c r="M229" s="206">
        <f t="shared" si="26"/>
        <v>5</v>
      </c>
      <c r="N229" s="203">
        <f>IF('Datos de Indicador'!AN232="No dato","x",ROUND(IF('Datos de Indicador'!AN232&gt;N$302,0,IF('Datos de Indicador'!AN232&lt;$N$301,10,(N$302-'Datos de Indicador'!AN232)/(N$302-N$301)*10)),1))</f>
        <v>3.8</v>
      </c>
      <c r="O229" s="204">
        <f>IF('Datos de Indicador'!AO232="No dato","x",ROUND(IF('Datos de Indicador'!AO232&gt;O$302,0,IF('Datos de Indicador'!AO232&lt;$O$301,10,(O$302-'Datos de Indicador'!AO232)/(O$302-O$301)*10)),1))</f>
        <v>6.8</v>
      </c>
      <c r="P229" s="204">
        <f>IF('Datos de Indicador'!AP232="No dato","x",ROUND(IF('Datos de Indicador'!AP232&gt;P$302,0,IF('Datos de Indicador'!AP232&lt;$P$301,10,(P$302-'Datos de Indicador'!AP232)/(P$302-P$301)*10)),1))</f>
        <v>3</v>
      </c>
      <c r="Q229" s="210">
        <f>IF('Datos de Indicador'!AQ232="No dato","x",ROUND(IF('Datos de Indicador'!AQ232&gt;Q$302,0,IF('Datos de Indicador'!AQ232&lt;$O$301,10,(Q$302-'Datos de Indicador'!AQ232)/(Q$302-Q$301)*10)),1))</f>
        <v>5.4</v>
      </c>
      <c r="R229" s="297">
        <f t="shared" si="29"/>
        <v>4.8</v>
      </c>
      <c r="S229" s="208">
        <f>IF('Datos de Indicador'!AR232="No data","x",ROUND(IF('Datos de Indicador'!AR232&gt;S$302,0,IF('Datos de Indicador'!AR232&lt;S$301,10,(S$302-'Datos de Indicador'!AR232)/(S$302-S$301)*10)),1))</f>
        <v>10</v>
      </c>
      <c r="T229" s="208">
        <f>IF('Datos de Indicador'!AS232="No data","x",ROUND(IF('Datos de Indicador'!AS232&gt;T$302,0,IF('Datos de Indicador'!AS232&lt;T$301,10,(T$302-'Datos de Indicador'!AS232)/(T$302-T$301)*10)),1))</f>
        <v>4.5</v>
      </c>
      <c r="U229" s="208">
        <f>IF('Datos de Indicador'!AT232="No data","x",ROUND(IF('Datos de Indicador'!AT232&gt;U$302,0,IF('Datos de Indicador'!AT232&lt;U$301,10,(U$302-'Datos de Indicador'!AT232)/(U$302-U$301)*10)),1))</f>
        <v>8.9</v>
      </c>
      <c r="V229" s="208">
        <f>IF('Datos de Indicador'!AU232="No data","x",ROUND(IF('Datos de Indicador'!AU232&gt;V$302,0,IF('Datos de Indicador'!AU232&lt;V$301,10,(V$302-'Datos de Indicador'!AU232)/(V$302-V$301)*10)),1))</f>
        <v>10</v>
      </c>
      <c r="W229" s="209">
        <f t="shared" si="30"/>
        <v>8.6999999999999993</v>
      </c>
      <c r="X229" s="210">
        <f>IF('Datos de Indicador'!AV232="No dato","x",ROUND(IF('Datos de Indicador'!AV232&gt;X$302,0,IF('Datos de Indicador'!AV232&lt;$X$301,10,(X$302-'Datos de Indicador'!AV232)/(X$302-X$301)*10)),1))</f>
        <v>5</v>
      </c>
      <c r="Y229" s="206">
        <f t="shared" si="27"/>
        <v>6.9</v>
      </c>
      <c r="Z229" s="206">
        <f>'Datos de Indicador'!AW232</f>
        <v>10</v>
      </c>
      <c r="AA229" s="211">
        <f t="shared" si="31"/>
        <v>6.7</v>
      </c>
      <c r="AB229" s="15"/>
      <c r="AC229" s="222"/>
      <c r="AE229" s="222"/>
    </row>
    <row r="230" spans="1:31">
      <c r="A230" s="48" t="s">
        <v>294</v>
      </c>
      <c r="B230" s="46" t="s">
        <v>295</v>
      </c>
      <c r="C230" s="160">
        <v>1501</v>
      </c>
      <c r="D230" s="203">
        <f>IF('Datos de Indicador'!AH233="No dato","x",ROUND(IF('Datos de Indicador'!AH233&gt;D$302,10,IF('Datos de Indicador'!AH233&lt;$D$301,0,10-(D$302-'Datos de Indicador'!AH233)/(D$302-D$301)*10)),1))</f>
        <v>5</v>
      </c>
      <c r="E230" s="204">
        <f>IF('Datos de Indicador'!AI233="No dato","x",ROUND(IF('Datos de Indicador'!AI233&gt;E$302,0,IF('Datos de Indicador'!AI233&lt;$E$301,10,(E$302-'Datos de Indicador'!AI233)/(E$302-E$301)*10)),1))</f>
        <v>0</v>
      </c>
      <c r="F230" s="205">
        <f t="shared" si="28"/>
        <v>3.3</v>
      </c>
      <c r="G230" s="204">
        <f>IF('Datos de Indicador'!AJ233="No dato","x",ROUND(IF('Datos de Indicador'!AJ233&gt;G$302,0,IF('Datos de Indicador'!AJ233&lt;$G$301,10,(G$302-'Datos de Indicador'!AJ233)/(G$302-G$301)*10)),1))</f>
        <v>2.4</v>
      </c>
      <c r="H230" s="206">
        <f t="shared" si="24"/>
        <v>2.4</v>
      </c>
      <c r="I230" s="207">
        <f t="shared" si="25"/>
        <v>2.9</v>
      </c>
      <c r="J230" s="204">
        <f>IF('Datos de Indicador'!AK233="No dato","x",ROUND(IF('Datos de Indicador'!AK233&gt;J$302,0,IF('Datos de Indicador'!AK233&lt;$J$301,10,(J$302-'Datos de Indicador'!AK233)/(J$302-J$301)*10)),1))</f>
        <v>6.7</v>
      </c>
      <c r="K230" s="204">
        <f>IF('Datos de Indicador'!AL233="No dato","x",ROUND(IF('Datos de Indicador'!AL233&gt;K$302,0,IF('Datos de Indicador'!AL233&lt;$K$301,10,(K$302-'Datos de Indicador'!AL233)/(K$302-K$301)*10)),1))</f>
        <v>8.1999999999999993</v>
      </c>
      <c r="L230" s="204">
        <f>IF('Datos de Indicador'!AM233="No dato","x",ROUND(IF('Datos de Indicador'!AM233&gt;L$302,0,IF('Datos de Indicador'!AM233&lt;$L$301,10,(L$302-'Datos de Indicador'!AM233)/(L$302-L$301)*10)),1))</f>
        <v>2.7</v>
      </c>
      <c r="M230" s="206">
        <f t="shared" si="26"/>
        <v>5.9</v>
      </c>
      <c r="N230" s="203">
        <f>IF('Datos de Indicador'!AN233="No dato","x",ROUND(IF('Datos de Indicador'!AN233&gt;N$302,0,IF('Datos de Indicador'!AN233&lt;$N$301,10,(N$302-'Datos de Indicador'!AN233)/(N$302-N$301)*10)),1))</f>
        <v>7.3</v>
      </c>
      <c r="O230" s="204">
        <f>IF('Datos de Indicador'!AO233="No dato","x",ROUND(IF('Datos de Indicador'!AO233&gt;O$302,0,IF('Datos de Indicador'!AO233&lt;$O$301,10,(O$302-'Datos de Indicador'!AO233)/(O$302-O$301)*10)),1))</f>
        <v>10</v>
      </c>
      <c r="P230" s="204">
        <f>IF('Datos de Indicador'!AP233="No dato","x",ROUND(IF('Datos de Indicador'!AP233&gt;P$302,0,IF('Datos de Indicador'!AP233&lt;$P$301,10,(P$302-'Datos de Indicador'!AP233)/(P$302-P$301)*10)),1))</f>
        <v>10</v>
      </c>
      <c r="Q230" s="210">
        <f>IF('Datos de Indicador'!AQ233="No dato","x",ROUND(IF('Datos de Indicador'!AQ233&gt;Q$302,0,IF('Datos de Indicador'!AQ233&lt;$O$301,10,(Q$302-'Datos de Indicador'!AQ233)/(Q$302-Q$301)*10)),1))</f>
        <v>10</v>
      </c>
      <c r="R230" s="297">
        <f t="shared" si="29"/>
        <v>9.3000000000000007</v>
      </c>
      <c r="S230" s="208">
        <f>IF('Datos de Indicador'!AR233="No data","x",ROUND(IF('Datos de Indicador'!AR233&gt;S$302,0,IF('Datos de Indicador'!AR233&lt;S$301,10,(S$302-'Datos de Indicador'!AR233)/(S$302-S$301)*10)),1))</f>
        <v>9.1</v>
      </c>
      <c r="T230" s="208">
        <f>IF('Datos de Indicador'!AS233="No data","x",ROUND(IF('Datos de Indicador'!AS233&gt;T$302,0,IF('Datos de Indicador'!AS233&lt;T$301,10,(T$302-'Datos de Indicador'!AS233)/(T$302-T$301)*10)),1))</f>
        <v>5.8</v>
      </c>
      <c r="U230" s="208">
        <f>IF('Datos de Indicador'!AT233="No data","x",ROUND(IF('Datos de Indicador'!AT233&gt;U$302,0,IF('Datos de Indicador'!AT233&lt;U$301,10,(U$302-'Datos de Indicador'!AT233)/(U$302-U$301)*10)),1))</f>
        <v>5.6</v>
      </c>
      <c r="V230" s="208">
        <f>IF('Datos de Indicador'!AU233="No data","x",ROUND(IF('Datos de Indicador'!AU233&gt;V$302,0,IF('Datos de Indicador'!AU233&lt;V$301,10,(V$302-'Datos de Indicador'!AU233)/(V$302-V$301)*10)),1))</f>
        <v>7.7</v>
      </c>
      <c r="W230" s="209">
        <f t="shared" si="30"/>
        <v>6.9</v>
      </c>
      <c r="X230" s="210">
        <f>IF('Datos de Indicador'!AV233="No dato","x",ROUND(IF('Datos de Indicador'!AV233&gt;X$302,0,IF('Datos de Indicador'!AV233&lt;$X$301,10,(X$302-'Datos de Indicador'!AV233)/(X$302-X$301)*10)),1))</f>
        <v>3.9</v>
      </c>
      <c r="Y230" s="206">
        <f t="shared" si="27"/>
        <v>5.4</v>
      </c>
      <c r="Z230" s="206">
        <f>'Datos de Indicador'!AW233</f>
        <v>6</v>
      </c>
      <c r="AA230" s="211">
        <f t="shared" si="31"/>
        <v>6.7</v>
      </c>
      <c r="AB230" s="15"/>
      <c r="AC230" s="222"/>
      <c r="AE230" s="222"/>
    </row>
    <row r="231" spans="1:31">
      <c r="A231" s="48" t="s">
        <v>294</v>
      </c>
      <c r="B231" s="46" t="s">
        <v>296</v>
      </c>
      <c r="C231" s="160">
        <v>1502</v>
      </c>
      <c r="D231" s="203">
        <f>IF('Datos de Indicador'!AH234="No dato","x",ROUND(IF('Datos de Indicador'!AH234&gt;D$302,10,IF('Datos de Indicador'!AH234&lt;$D$301,0,10-(D$302-'Datos de Indicador'!AH234)/(D$302-D$301)*10)),1))</f>
        <v>5</v>
      </c>
      <c r="E231" s="204">
        <f>IF('Datos de Indicador'!AI234="No dato","x",ROUND(IF('Datos de Indicador'!AI234&gt;E$302,0,IF('Datos de Indicador'!AI234&lt;$E$301,10,(E$302-'Datos de Indicador'!AI234)/(E$302-E$301)*10)),1))</f>
        <v>0</v>
      </c>
      <c r="F231" s="205">
        <f t="shared" si="28"/>
        <v>3.3</v>
      </c>
      <c r="G231" s="204">
        <f>IF('Datos de Indicador'!AJ234="No dato","x",ROUND(IF('Datos de Indicador'!AJ234&gt;G$302,0,IF('Datos de Indicador'!AJ234&lt;$G$301,10,(G$302-'Datos de Indicador'!AJ234)/(G$302-G$301)*10)),1))</f>
        <v>3.9</v>
      </c>
      <c r="H231" s="206">
        <f t="shared" si="24"/>
        <v>3.9</v>
      </c>
      <c r="I231" s="207">
        <f t="shared" si="25"/>
        <v>3.6</v>
      </c>
      <c r="J231" s="204">
        <f>IF('Datos de Indicador'!AK234="No dato","x",ROUND(IF('Datos de Indicador'!AK234&gt;J$302,0,IF('Datos de Indicador'!AK234&lt;$J$301,10,(J$302-'Datos de Indicador'!AK234)/(J$302-J$301)*10)),1))</f>
        <v>10</v>
      </c>
      <c r="K231" s="204">
        <f>IF('Datos de Indicador'!AL234="No dato","x",ROUND(IF('Datos de Indicador'!AL234&gt;K$302,0,IF('Datos de Indicador'!AL234&lt;$K$301,10,(K$302-'Datos de Indicador'!AL234)/(K$302-K$301)*10)),1))</f>
        <v>8.6</v>
      </c>
      <c r="L231" s="204">
        <f>IF('Datos de Indicador'!AM234="No dato","x",ROUND(IF('Datos de Indicador'!AM234&gt;L$302,0,IF('Datos de Indicador'!AM234&lt;$L$301,10,(L$302-'Datos de Indicador'!AM234)/(L$302-L$301)*10)),1))</f>
        <v>3.7</v>
      </c>
      <c r="M231" s="206">
        <f t="shared" si="26"/>
        <v>7.4</v>
      </c>
      <c r="N231" s="203">
        <f>IF('Datos de Indicador'!AN234="No dato","x",ROUND(IF('Datos de Indicador'!AN234&gt;N$302,0,IF('Datos de Indicador'!AN234&lt;$N$301,10,(N$302-'Datos de Indicador'!AN234)/(N$302-N$301)*10)),1))</f>
        <v>7.1</v>
      </c>
      <c r="O231" s="204">
        <f>IF('Datos de Indicador'!AO234="No dato","x",ROUND(IF('Datos de Indicador'!AO234&gt;O$302,0,IF('Datos de Indicador'!AO234&lt;$O$301,10,(O$302-'Datos de Indicador'!AO234)/(O$302-O$301)*10)),1))</f>
        <v>10</v>
      </c>
      <c r="P231" s="204">
        <f>IF('Datos de Indicador'!AP234="No dato","x",ROUND(IF('Datos de Indicador'!AP234&gt;P$302,0,IF('Datos de Indicador'!AP234&lt;$P$301,10,(P$302-'Datos de Indicador'!AP234)/(P$302-P$301)*10)),1))</f>
        <v>10</v>
      </c>
      <c r="Q231" s="210">
        <f>IF('Datos de Indicador'!AQ234="No dato","x",ROUND(IF('Datos de Indicador'!AQ234&gt;Q$302,0,IF('Datos de Indicador'!AQ234&lt;$O$301,10,(Q$302-'Datos de Indicador'!AQ234)/(Q$302-Q$301)*10)),1))</f>
        <v>11.1</v>
      </c>
      <c r="R231" s="297">
        <f t="shared" si="29"/>
        <v>9.6</v>
      </c>
      <c r="S231" s="208">
        <f>IF('Datos de Indicador'!AR234="No data","x",ROUND(IF('Datos de Indicador'!AR234&gt;S$302,0,IF('Datos de Indicador'!AR234&lt;S$301,10,(S$302-'Datos de Indicador'!AR234)/(S$302-S$301)*10)),1))</f>
        <v>0</v>
      </c>
      <c r="T231" s="208">
        <f>IF('Datos de Indicador'!AS234="No data","x",ROUND(IF('Datos de Indicador'!AS234&gt;T$302,0,IF('Datos de Indicador'!AS234&lt;T$301,10,(T$302-'Datos de Indicador'!AS234)/(T$302-T$301)*10)),1))</f>
        <v>0</v>
      </c>
      <c r="U231" s="208">
        <f>IF('Datos de Indicador'!AT234="No data","x",ROUND(IF('Datos de Indicador'!AT234&gt;U$302,0,IF('Datos de Indicador'!AT234&lt;U$301,10,(U$302-'Datos de Indicador'!AT234)/(U$302-U$301)*10)),1))</f>
        <v>3.8</v>
      </c>
      <c r="V231" s="208">
        <f>IF('Datos de Indicador'!AU234="No data","x",ROUND(IF('Datos de Indicador'!AU234&gt;V$302,0,IF('Datos de Indicador'!AU234&lt;V$301,10,(V$302-'Datos de Indicador'!AU234)/(V$302-V$301)*10)),1))</f>
        <v>4.5</v>
      </c>
      <c r="W231" s="209">
        <f t="shared" si="30"/>
        <v>2.8</v>
      </c>
      <c r="X231" s="210">
        <f>IF('Datos de Indicador'!AV234="No dato","x",ROUND(IF('Datos de Indicador'!AV234&gt;X$302,0,IF('Datos de Indicador'!AV234&lt;$X$301,10,(X$302-'Datos de Indicador'!AV234)/(X$302-X$301)*10)),1))</f>
        <v>4.3</v>
      </c>
      <c r="Y231" s="206">
        <f t="shared" si="27"/>
        <v>3.6</v>
      </c>
      <c r="Z231" s="206">
        <f>'Datos de Indicador'!AW234</f>
        <v>10</v>
      </c>
      <c r="AA231" s="211">
        <f t="shared" si="31"/>
        <v>7.7</v>
      </c>
      <c r="AB231" s="15"/>
      <c r="AC231" s="222"/>
      <c r="AE231" s="222"/>
    </row>
    <row r="232" spans="1:31">
      <c r="A232" s="48" t="s">
        <v>294</v>
      </c>
      <c r="B232" s="46" t="s">
        <v>297</v>
      </c>
      <c r="C232" s="160">
        <v>1503</v>
      </c>
      <c r="D232" s="203">
        <f>IF('Datos de Indicador'!AH235="No dato","x",ROUND(IF('Datos de Indicador'!AH235&gt;D$302,10,IF('Datos de Indicador'!AH235&lt;$D$301,0,10-(D$302-'Datos de Indicador'!AH235)/(D$302-D$301)*10)),1))</f>
        <v>10</v>
      </c>
      <c r="E232" s="204">
        <f>IF('Datos de Indicador'!AI235="No dato","x",ROUND(IF('Datos de Indicador'!AI235&gt;E$302,0,IF('Datos de Indicador'!AI235&lt;$E$301,10,(E$302-'Datos de Indicador'!AI235)/(E$302-E$301)*10)),1))</f>
        <v>0</v>
      </c>
      <c r="F232" s="205">
        <f t="shared" si="28"/>
        <v>6.7</v>
      </c>
      <c r="G232" s="204">
        <f>IF('Datos de Indicador'!AJ235="No dato","x",ROUND(IF('Datos de Indicador'!AJ235&gt;G$302,0,IF('Datos de Indicador'!AJ235&lt;$G$301,10,(G$302-'Datos de Indicador'!AJ235)/(G$302-G$301)*10)),1))</f>
        <v>2.9</v>
      </c>
      <c r="H232" s="206">
        <f t="shared" si="24"/>
        <v>2.9</v>
      </c>
      <c r="I232" s="207">
        <f t="shared" si="25"/>
        <v>5.0999999999999996</v>
      </c>
      <c r="J232" s="204">
        <f>IF('Datos de Indicador'!AK235="No dato","x",ROUND(IF('Datos de Indicador'!AK235&gt;J$302,0,IF('Datos de Indicador'!AK235&lt;$J$301,10,(J$302-'Datos de Indicador'!AK235)/(J$302-J$301)*10)),1))</f>
        <v>9.6999999999999993</v>
      </c>
      <c r="K232" s="204">
        <f>IF('Datos de Indicador'!AL235="No dato","x",ROUND(IF('Datos de Indicador'!AL235&gt;K$302,0,IF('Datos de Indicador'!AL235&lt;$K$301,10,(K$302-'Datos de Indicador'!AL235)/(K$302-K$301)*10)),1))</f>
        <v>8.5</v>
      </c>
      <c r="L232" s="204">
        <f>IF('Datos de Indicador'!AM235="No dato","x",ROUND(IF('Datos de Indicador'!AM235&gt;L$302,0,IF('Datos de Indicador'!AM235&lt;$L$301,10,(L$302-'Datos de Indicador'!AM235)/(L$302-L$301)*10)),1))</f>
        <v>3.9</v>
      </c>
      <c r="M232" s="206">
        <f t="shared" si="26"/>
        <v>7.4</v>
      </c>
      <c r="N232" s="203">
        <f>IF('Datos de Indicador'!AN235="No dato","x",ROUND(IF('Datos de Indicador'!AN235&gt;N$302,0,IF('Datos de Indicador'!AN235&lt;$N$301,10,(N$302-'Datos de Indicador'!AN235)/(N$302-N$301)*10)),1))</f>
        <v>9</v>
      </c>
      <c r="O232" s="204">
        <f>IF('Datos de Indicador'!AO235="No dato","x",ROUND(IF('Datos de Indicador'!AO235&gt;O$302,0,IF('Datos de Indicador'!AO235&lt;$O$301,10,(O$302-'Datos de Indicador'!AO235)/(O$302-O$301)*10)),1))</f>
        <v>9.1</v>
      </c>
      <c r="P232" s="204">
        <f>IF('Datos de Indicador'!AP235="No dato","x",ROUND(IF('Datos de Indicador'!AP235&gt;P$302,0,IF('Datos de Indicador'!AP235&lt;$P$301,10,(P$302-'Datos de Indicador'!AP235)/(P$302-P$301)*10)),1))</f>
        <v>10</v>
      </c>
      <c r="Q232" s="210">
        <f>IF('Datos de Indicador'!AQ235="No dato","x",ROUND(IF('Datos de Indicador'!AQ235&gt;Q$302,0,IF('Datos de Indicador'!AQ235&lt;$O$301,10,(Q$302-'Datos de Indicador'!AQ235)/(Q$302-Q$301)*10)),1))</f>
        <v>10.9</v>
      </c>
      <c r="R232" s="297">
        <f t="shared" si="29"/>
        <v>9.8000000000000007</v>
      </c>
      <c r="S232" s="208">
        <f>IF('Datos de Indicador'!AR235="No data","x",ROUND(IF('Datos de Indicador'!AR235&gt;S$302,0,IF('Datos de Indicador'!AR235&lt;S$301,10,(S$302-'Datos de Indicador'!AR235)/(S$302-S$301)*10)),1))</f>
        <v>6.7</v>
      </c>
      <c r="T232" s="208">
        <f>IF('Datos de Indicador'!AS235="No data","x",ROUND(IF('Datos de Indicador'!AS235&gt;T$302,0,IF('Datos de Indicador'!AS235&lt;T$301,10,(T$302-'Datos de Indicador'!AS235)/(T$302-T$301)*10)),1))</f>
        <v>10</v>
      </c>
      <c r="U232" s="208">
        <f>IF('Datos de Indicador'!AT235="No data","x",ROUND(IF('Datos de Indicador'!AT235&gt;U$302,0,IF('Datos de Indicador'!AT235&lt;U$301,10,(U$302-'Datos de Indicador'!AT235)/(U$302-U$301)*10)),1))</f>
        <v>5.8</v>
      </c>
      <c r="V232" s="208">
        <f>IF('Datos de Indicador'!AU235="No data","x",ROUND(IF('Datos de Indicador'!AU235&gt;V$302,0,IF('Datos de Indicador'!AU235&lt;V$301,10,(V$302-'Datos de Indicador'!AU235)/(V$302-V$301)*10)),1))</f>
        <v>8.1</v>
      </c>
      <c r="W232" s="209">
        <f t="shared" si="30"/>
        <v>7.4</v>
      </c>
      <c r="X232" s="210">
        <f>IF('Datos de Indicador'!AV235="No dato","x",ROUND(IF('Datos de Indicador'!AV235&gt;X$302,0,IF('Datos de Indicador'!AV235&lt;$X$301,10,(X$302-'Datos de Indicador'!AV235)/(X$302-X$301)*10)),1))</f>
        <v>4.5</v>
      </c>
      <c r="Y232" s="206">
        <f t="shared" si="27"/>
        <v>6</v>
      </c>
      <c r="Z232" s="206">
        <f>'Datos de Indicador'!AW235</f>
        <v>10</v>
      </c>
      <c r="AA232" s="211">
        <f t="shared" si="31"/>
        <v>8.3000000000000007</v>
      </c>
      <c r="AB232" s="15"/>
      <c r="AC232" s="222"/>
      <c r="AE232" s="222"/>
    </row>
    <row r="233" spans="1:31">
      <c r="A233" s="48" t="s">
        <v>294</v>
      </c>
      <c r="B233" s="46" t="s">
        <v>298</v>
      </c>
      <c r="C233" s="160">
        <v>1504</v>
      </c>
      <c r="D233" s="203">
        <f>IF('Datos de Indicador'!AH236="No dato","x",ROUND(IF('Datos de Indicador'!AH236&gt;D$302,10,IF('Datos de Indicador'!AH236&lt;$D$301,0,10-(D$302-'Datos de Indicador'!AH236)/(D$302-D$301)*10)),1))</f>
        <v>10</v>
      </c>
      <c r="E233" s="204">
        <f>IF('Datos de Indicador'!AI236="No dato","x",ROUND(IF('Datos de Indicador'!AI236&gt;E$302,0,IF('Datos de Indicador'!AI236&lt;$E$301,10,(E$302-'Datos de Indicador'!AI236)/(E$302-E$301)*10)),1))</f>
        <v>0</v>
      </c>
      <c r="F233" s="205">
        <f t="shared" si="28"/>
        <v>6.7</v>
      </c>
      <c r="G233" s="204">
        <f>IF('Datos de Indicador'!AJ236="No dato","x",ROUND(IF('Datos de Indicador'!AJ236&gt;G$302,0,IF('Datos de Indicador'!AJ236&lt;$G$301,10,(G$302-'Datos de Indicador'!AJ236)/(G$302-G$301)*10)),1))</f>
        <v>7.5</v>
      </c>
      <c r="H233" s="206">
        <f t="shared" si="24"/>
        <v>7.5</v>
      </c>
      <c r="I233" s="207">
        <f t="shared" si="25"/>
        <v>7.1</v>
      </c>
      <c r="J233" s="204">
        <f>IF('Datos de Indicador'!AK236="No dato","x",ROUND(IF('Datos de Indicador'!AK236&gt;J$302,0,IF('Datos de Indicador'!AK236&lt;$J$301,10,(J$302-'Datos de Indicador'!AK236)/(J$302-J$301)*10)),1))</f>
        <v>6.9</v>
      </c>
      <c r="K233" s="204">
        <f>IF('Datos de Indicador'!AL236="No dato","x",ROUND(IF('Datos de Indicador'!AL236&gt;K$302,0,IF('Datos de Indicador'!AL236&lt;$K$301,10,(K$302-'Datos de Indicador'!AL236)/(K$302-K$301)*10)),1))</f>
        <v>9.5</v>
      </c>
      <c r="L233" s="204">
        <f>IF('Datos de Indicador'!AM236="No dato","x",ROUND(IF('Datos de Indicador'!AM236&gt;L$302,0,IF('Datos de Indicador'!AM236&lt;$L$301,10,(L$302-'Datos de Indicador'!AM236)/(L$302-L$301)*10)),1))</f>
        <v>3.5</v>
      </c>
      <c r="M233" s="206">
        <f t="shared" si="26"/>
        <v>6.6</v>
      </c>
      <c r="N233" s="203">
        <f>IF('Datos de Indicador'!AN236="No dato","x",ROUND(IF('Datos de Indicador'!AN236&gt;N$302,0,IF('Datos de Indicador'!AN236&lt;$N$301,10,(N$302-'Datos de Indicador'!AN236)/(N$302-N$301)*10)),1))</f>
        <v>9.1</v>
      </c>
      <c r="O233" s="204">
        <f>IF('Datos de Indicador'!AO236="No dato","x",ROUND(IF('Datos de Indicador'!AO236&gt;O$302,0,IF('Datos de Indicador'!AO236&lt;$O$301,10,(O$302-'Datos de Indicador'!AO236)/(O$302-O$301)*10)),1))</f>
        <v>10</v>
      </c>
      <c r="P233" s="204">
        <f>IF('Datos de Indicador'!AP236="No dato","x",ROUND(IF('Datos de Indicador'!AP236&gt;P$302,0,IF('Datos de Indicador'!AP236&lt;$P$301,10,(P$302-'Datos de Indicador'!AP236)/(P$302-P$301)*10)),1))</f>
        <v>10</v>
      </c>
      <c r="Q233" s="210">
        <f>IF('Datos de Indicador'!AQ236="No dato","x",ROUND(IF('Datos de Indicador'!AQ236&gt;Q$302,0,IF('Datos de Indicador'!AQ236&lt;$O$301,10,(Q$302-'Datos de Indicador'!AQ236)/(Q$302-Q$301)*10)),1))</f>
        <v>10</v>
      </c>
      <c r="R233" s="297">
        <f t="shared" si="29"/>
        <v>9.8000000000000007</v>
      </c>
      <c r="S233" s="208">
        <f>IF('Datos de Indicador'!AR236="No data","x",ROUND(IF('Datos de Indicador'!AR236&gt;S$302,0,IF('Datos de Indicador'!AR236&lt;S$301,10,(S$302-'Datos de Indicador'!AR236)/(S$302-S$301)*10)),1))</f>
        <v>3</v>
      </c>
      <c r="T233" s="208">
        <f>IF('Datos de Indicador'!AS236="No data","x",ROUND(IF('Datos de Indicador'!AS236&gt;T$302,0,IF('Datos de Indicador'!AS236&lt;T$301,10,(T$302-'Datos de Indicador'!AS236)/(T$302-T$301)*10)),1))</f>
        <v>0</v>
      </c>
      <c r="U233" s="208">
        <f>IF('Datos de Indicador'!AT236="No data","x",ROUND(IF('Datos de Indicador'!AT236&gt;U$302,0,IF('Datos de Indicador'!AT236&lt;U$301,10,(U$302-'Datos de Indicador'!AT236)/(U$302-U$301)*10)),1))</f>
        <v>6.9</v>
      </c>
      <c r="V233" s="208">
        <f>IF('Datos de Indicador'!AU236="No data","x",ROUND(IF('Datos de Indicador'!AU236&gt;V$302,0,IF('Datos de Indicador'!AU236&lt;V$301,10,(V$302-'Datos de Indicador'!AU236)/(V$302-V$301)*10)),1))</f>
        <v>9.5</v>
      </c>
      <c r="W233" s="209">
        <f t="shared" si="30"/>
        <v>6</v>
      </c>
      <c r="X233" s="210">
        <f>IF('Datos de Indicador'!AV236="No dato","x",ROUND(IF('Datos de Indicador'!AV236&gt;X$302,0,IF('Datos de Indicador'!AV236&lt;$X$301,10,(X$302-'Datos de Indicador'!AV236)/(X$302-X$301)*10)),1))</f>
        <v>6.6</v>
      </c>
      <c r="Y233" s="206">
        <f t="shared" si="27"/>
        <v>6.3</v>
      </c>
      <c r="Z233" s="206">
        <f>'Datos de Indicador'!AW236</f>
        <v>10</v>
      </c>
      <c r="AA233" s="211">
        <f t="shared" si="31"/>
        <v>8.1999999999999993</v>
      </c>
      <c r="AB233" s="15"/>
      <c r="AC233" s="222"/>
      <c r="AE233" s="222"/>
    </row>
    <row r="234" spans="1:31">
      <c r="A234" s="48" t="s">
        <v>294</v>
      </c>
      <c r="B234" s="46" t="s">
        <v>299</v>
      </c>
      <c r="C234" s="160">
        <v>1505</v>
      </c>
      <c r="D234" s="203">
        <f>IF('Datos de Indicador'!AH237="No dato","x",ROUND(IF('Datos de Indicador'!AH237&gt;D$302,10,IF('Datos de Indicador'!AH237&lt;$D$301,0,10-(D$302-'Datos de Indicador'!AH237)/(D$302-D$301)*10)),1))</f>
        <v>10</v>
      </c>
      <c r="E234" s="204">
        <f>IF('Datos de Indicador'!AI237="No dato","x",ROUND(IF('Datos de Indicador'!AI237&gt;E$302,0,IF('Datos de Indicador'!AI237&lt;$E$301,10,(E$302-'Datos de Indicador'!AI237)/(E$302-E$301)*10)),1))</f>
        <v>0</v>
      </c>
      <c r="F234" s="205">
        <f t="shared" si="28"/>
        <v>6.7</v>
      </c>
      <c r="G234" s="204">
        <f>IF('Datos de Indicador'!AJ237="No dato","x",ROUND(IF('Datos de Indicador'!AJ237&gt;G$302,0,IF('Datos de Indicador'!AJ237&lt;$G$301,10,(G$302-'Datos de Indicador'!AJ237)/(G$302-G$301)*10)),1))</f>
        <v>6.1</v>
      </c>
      <c r="H234" s="206">
        <f t="shared" si="24"/>
        <v>6.1</v>
      </c>
      <c r="I234" s="207">
        <f t="shared" si="25"/>
        <v>6.4</v>
      </c>
      <c r="J234" s="204">
        <f>IF('Datos de Indicador'!AK237="No dato","x",ROUND(IF('Datos de Indicador'!AK237&gt;J$302,0,IF('Datos de Indicador'!AK237&lt;$J$301,10,(J$302-'Datos de Indicador'!AK237)/(J$302-J$301)*10)),1))</f>
        <v>10</v>
      </c>
      <c r="K234" s="204">
        <f>IF('Datos de Indicador'!AL237="No dato","x",ROUND(IF('Datos de Indicador'!AL237&gt;K$302,0,IF('Datos de Indicador'!AL237&lt;$K$301,10,(K$302-'Datos de Indicador'!AL237)/(K$302-K$301)*10)),1))</f>
        <v>9.6</v>
      </c>
      <c r="L234" s="204">
        <f>IF('Datos de Indicador'!AM237="No dato","x",ROUND(IF('Datos de Indicador'!AM237&gt;L$302,0,IF('Datos de Indicador'!AM237&lt;$L$301,10,(L$302-'Datos de Indicador'!AM237)/(L$302-L$301)*10)),1))</f>
        <v>6</v>
      </c>
      <c r="M234" s="206">
        <f t="shared" si="26"/>
        <v>8.5</v>
      </c>
      <c r="N234" s="203">
        <f>IF('Datos de Indicador'!AN237="No dato","x",ROUND(IF('Datos de Indicador'!AN237&gt;N$302,0,IF('Datos de Indicador'!AN237&lt;$N$301,10,(N$302-'Datos de Indicador'!AN237)/(N$302-N$301)*10)),1))</f>
        <v>9.6</v>
      </c>
      <c r="O234" s="204">
        <f>IF('Datos de Indicador'!AO237="No dato","x",ROUND(IF('Datos de Indicador'!AO237&gt;O$302,0,IF('Datos de Indicador'!AO237&lt;$O$301,10,(O$302-'Datos de Indicador'!AO237)/(O$302-O$301)*10)),1))</f>
        <v>10</v>
      </c>
      <c r="P234" s="204">
        <f>IF('Datos de Indicador'!AP237="No dato","x",ROUND(IF('Datos de Indicador'!AP237&gt;P$302,0,IF('Datos de Indicador'!AP237&lt;$P$301,10,(P$302-'Datos de Indicador'!AP237)/(P$302-P$301)*10)),1))</f>
        <v>10</v>
      </c>
      <c r="Q234" s="210">
        <f>IF('Datos de Indicador'!AQ237="No dato","x",ROUND(IF('Datos de Indicador'!AQ237&gt;Q$302,0,IF('Datos de Indicador'!AQ237&lt;$O$301,10,(Q$302-'Datos de Indicador'!AQ237)/(Q$302-Q$301)*10)),1))</f>
        <v>10</v>
      </c>
      <c r="R234" s="297">
        <f t="shared" si="29"/>
        <v>9.9</v>
      </c>
      <c r="S234" s="208">
        <f>IF('Datos de Indicador'!AR237="No data","x",ROUND(IF('Datos de Indicador'!AR237&gt;S$302,0,IF('Datos de Indicador'!AR237&lt;S$301,10,(S$302-'Datos de Indicador'!AR237)/(S$302-S$301)*10)),1))</f>
        <v>5.4</v>
      </c>
      <c r="T234" s="208">
        <f>IF('Datos de Indicador'!AS237="No data","x",ROUND(IF('Datos de Indicador'!AS237&gt;T$302,0,IF('Datos de Indicador'!AS237&lt;T$301,10,(T$302-'Datos de Indicador'!AS237)/(T$302-T$301)*10)),1))</f>
        <v>2.2999999999999998</v>
      </c>
      <c r="U234" s="208">
        <f>IF('Datos de Indicador'!AT237="No data","x",ROUND(IF('Datos de Indicador'!AT237&gt;U$302,0,IF('Datos de Indicador'!AT237&lt;U$301,10,(U$302-'Datos de Indicador'!AT237)/(U$302-U$301)*10)),1))</f>
        <v>8.1999999999999993</v>
      </c>
      <c r="V234" s="208">
        <f>IF('Datos de Indicador'!AU237="No data","x",ROUND(IF('Datos de Indicador'!AU237&gt;V$302,0,IF('Datos de Indicador'!AU237&lt;V$301,10,(V$302-'Datos de Indicador'!AU237)/(V$302-V$301)*10)),1))</f>
        <v>10</v>
      </c>
      <c r="W234" s="209">
        <f t="shared" si="30"/>
        <v>7.4</v>
      </c>
      <c r="X234" s="210">
        <f>IF('Datos de Indicador'!AV237="No dato","x",ROUND(IF('Datos de Indicador'!AV237&gt;X$302,0,IF('Datos de Indicador'!AV237&lt;$X$301,10,(X$302-'Datos de Indicador'!AV237)/(X$302-X$301)*10)),1))</f>
        <v>5.9</v>
      </c>
      <c r="Y234" s="206">
        <f t="shared" si="27"/>
        <v>6.7</v>
      </c>
      <c r="Z234" s="206">
        <f>'Datos de Indicador'!AW237</f>
        <v>10</v>
      </c>
      <c r="AA234" s="211">
        <f t="shared" si="31"/>
        <v>8.8000000000000007</v>
      </c>
      <c r="AB234" s="15"/>
      <c r="AC234" s="222"/>
      <c r="AE234" s="222"/>
    </row>
    <row r="235" spans="1:31">
      <c r="A235" s="48" t="s">
        <v>294</v>
      </c>
      <c r="B235" s="46" t="s">
        <v>144</v>
      </c>
      <c r="C235" s="160">
        <v>1506</v>
      </c>
      <c r="D235" s="203">
        <f>IF('Datos de Indicador'!AH238="No dato","x",ROUND(IF('Datos de Indicador'!AH238&gt;D$302,10,IF('Datos de Indicador'!AH238&lt;$D$301,0,10-(D$302-'Datos de Indicador'!AH238)/(D$302-D$301)*10)),1))</f>
        <v>5</v>
      </c>
      <c r="E235" s="204">
        <f>IF('Datos de Indicador'!AI238="No dato","x",ROUND(IF('Datos de Indicador'!AI238&gt;E$302,0,IF('Datos de Indicador'!AI238&lt;$E$301,10,(E$302-'Datos de Indicador'!AI238)/(E$302-E$301)*10)),1))</f>
        <v>0</v>
      </c>
      <c r="F235" s="205">
        <f t="shared" si="28"/>
        <v>3.3</v>
      </c>
      <c r="G235" s="204">
        <f>IF('Datos de Indicador'!AJ238="No dato","x",ROUND(IF('Datos de Indicador'!AJ238&gt;G$302,0,IF('Datos de Indicador'!AJ238&lt;$G$301,10,(G$302-'Datos de Indicador'!AJ238)/(G$302-G$301)*10)),1))</f>
        <v>8.6</v>
      </c>
      <c r="H235" s="206">
        <f t="shared" si="24"/>
        <v>8.6</v>
      </c>
      <c r="I235" s="207">
        <f t="shared" si="25"/>
        <v>6.7</v>
      </c>
      <c r="J235" s="204">
        <f>IF('Datos de Indicador'!AK238="No dato","x",ROUND(IF('Datos de Indicador'!AK238&gt;J$302,0,IF('Datos de Indicador'!AK238&lt;$J$301,10,(J$302-'Datos de Indicador'!AK238)/(J$302-J$301)*10)),1))</f>
        <v>8.6</v>
      </c>
      <c r="K235" s="204">
        <f>IF('Datos de Indicador'!AL238="No dato","x",ROUND(IF('Datos de Indicador'!AL238&gt;K$302,0,IF('Datos de Indicador'!AL238&lt;$K$301,10,(K$302-'Datos de Indicador'!AL238)/(K$302-K$301)*10)),1))</f>
        <v>9.1</v>
      </c>
      <c r="L235" s="204">
        <f>IF('Datos de Indicador'!AM238="No dato","x",ROUND(IF('Datos de Indicador'!AM238&gt;L$302,0,IF('Datos de Indicador'!AM238&lt;$L$301,10,(L$302-'Datos de Indicador'!AM238)/(L$302-L$301)*10)),1))</f>
        <v>5.2</v>
      </c>
      <c r="M235" s="206">
        <f t="shared" si="26"/>
        <v>7.6</v>
      </c>
      <c r="N235" s="203">
        <f>IF('Datos de Indicador'!AN238="No dato","x",ROUND(IF('Datos de Indicador'!AN238&gt;N$302,0,IF('Datos de Indicador'!AN238&lt;$N$301,10,(N$302-'Datos de Indicador'!AN238)/(N$302-N$301)*10)),1))</f>
        <v>8.1</v>
      </c>
      <c r="O235" s="204">
        <f>IF('Datos de Indicador'!AO238="No dato","x",ROUND(IF('Datos de Indicador'!AO238&gt;O$302,0,IF('Datos de Indicador'!AO238&lt;$O$301,10,(O$302-'Datos de Indicador'!AO238)/(O$302-O$301)*10)),1))</f>
        <v>9.9</v>
      </c>
      <c r="P235" s="204">
        <f>IF('Datos de Indicador'!AP238="No dato","x",ROUND(IF('Datos de Indicador'!AP238&gt;P$302,0,IF('Datos de Indicador'!AP238&lt;$P$301,10,(P$302-'Datos de Indicador'!AP238)/(P$302-P$301)*10)),1))</f>
        <v>8.4</v>
      </c>
      <c r="Q235" s="210">
        <f>IF('Datos de Indicador'!AQ238="No dato","x",ROUND(IF('Datos de Indicador'!AQ238&gt;Q$302,0,IF('Datos de Indicador'!AQ238&lt;$O$301,10,(Q$302-'Datos de Indicador'!AQ238)/(Q$302-Q$301)*10)),1))</f>
        <v>9.4</v>
      </c>
      <c r="R235" s="297">
        <f t="shared" si="29"/>
        <v>9</v>
      </c>
      <c r="S235" s="208">
        <f>IF('Datos de Indicador'!AR238="No data","x",ROUND(IF('Datos de Indicador'!AR238&gt;S$302,0,IF('Datos de Indicador'!AR238&lt;S$301,10,(S$302-'Datos de Indicador'!AR238)/(S$302-S$301)*10)),1))</f>
        <v>10</v>
      </c>
      <c r="T235" s="208">
        <f>IF('Datos de Indicador'!AS238="No data","x",ROUND(IF('Datos de Indicador'!AS238&gt;T$302,0,IF('Datos de Indicador'!AS238&lt;T$301,10,(T$302-'Datos de Indicador'!AS238)/(T$302-T$301)*10)),1))</f>
        <v>0</v>
      </c>
      <c r="U235" s="208">
        <f>IF('Datos de Indicador'!AT238="No data","x",ROUND(IF('Datos de Indicador'!AT238&gt;U$302,0,IF('Datos de Indicador'!AT238&lt;U$301,10,(U$302-'Datos de Indicador'!AT238)/(U$302-U$301)*10)),1))</f>
        <v>3.5</v>
      </c>
      <c r="V235" s="208">
        <f>IF('Datos de Indicador'!AU238="No data","x",ROUND(IF('Datos de Indicador'!AU238&gt;V$302,0,IF('Datos de Indicador'!AU238&lt;V$301,10,(V$302-'Datos de Indicador'!AU238)/(V$302-V$301)*10)),1))</f>
        <v>2.9</v>
      </c>
      <c r="W235" s="209">
        <f t="shared" si="30"/>
        <v>3.8</v>
      </c>
      <c r="X235" s="210">
        <f>IF('Datos de Indicador'!AV238="No dato","x",ROUND(IF('Datos de Indicador'!AV238&gt;X$302,0,IF('Datos de Indicador'!AV238&lt;$X$301,10,(X$302-'Datos de Indicador'!AV238)/(X$302-X$301)*10)),1))</f>
        <v>7.3</v>
      </c>
      <c r="Y235" s="206">
        <f t="shared" si="27"/>
        <v>5.6</v>
      </c>
      <c r="Z235" s="206">
        <f>'Datos de Indicador'!AW238</f>
        <v>10</v>
      </c>
      <c r="AA235" s="211">
        <f t="shared" si="31"/>
        <v>8.1</v>
      </c>
      <c r="AB235" s="15"/>
      <c r="AC235" s="222"/>
      <c r="AE235" s="222"/>
    </row>
    <row r="236" spans="1:31">
      <c r="A236" s="48" t="s">
        <v>294</v>
      </c>
      <c r="B236" s="46" t="s">
        <v>300</v>
      </c>
      <c r="C236" s="160">
        <v>1507</v>
      </c>
      <c r="D236" s="203">
        <f>IF('Datos de Indicador'!AH239="No dato","x",ROUND(IF('Datos de Indicador'!AH239&gt;D$302,10,IF('Datos de Indicador'!AH239&lt;$D$301,0,10-(D$302-'Datos de Indicador'!AH239)/(D$302-D$301)*10)),1))</f>
        <v>10</v>
      </c>
      <c r="E236" s="204">
        <f>IF('Datos de Indicador'!AI239="No dato","x",ROUND(IF('Datos de Indicador'!AI239&gt;E$302,0,IF('Datos de Indicador'!AI239&lt;$E$301,10,(E$302-'Datos de Indicador'!AI239)/(E$302-E$301)*10)),1))</f>
        <v>0</v>
      </c>
      <c r="F236" s="205">
        <f t="shared" si="28"/>
        <v>6.7</v>
      </c>
      <c r="G236" s="204">
        <f>IF('Datos de Indicador'!AJ239="No dato","x",ROUND(IF('Datos de Indicador'!AJ239&gt;G$302,0,IF('Datos de Indicador'!AJ239&lt;$G$301,10,(G$302-'Datos de Indicador'!AJ239)/(G$302-G$301)*10)),1))</f>
        <v>8.6</v>
      </c>
      <c r="H236" s="206">
        <f t="shared" si="24"/>
        <v>8.6</v>
      </c>
      <c r="I236" s="207">
        <f t="shared" si="25"/>
        <v>7.8</v>
      </c>
      <c r="J236" s="204">
        <f>IF('Datos de Indicador'!AK239="No dato","x",ROUND(IF('Datos de Indicador'!AK239&gt;J$302,0,IF('Datos de Indicador'!AK239&lt;$J$301,10,(J$302-'Datos de Indicador'!AK239)/(J$302-J$301)*10)),1))</f>
        <v>10</v>
      </c>
      <c r="K236" s="204">
        <f>IF('Datos de Indicador'!AL239="No dato","x",ROUND(IF('Datos de Indicador'!AL239&gt;K$302,0,IF('Datos de Indicador'!AL239&lt;$K$301,10,(K$302-'Datos de Indicador'!AL239)/(K$302-K$301)*10)),1))</f>
        <v>9.3000000000000007</v>
      </c>
      <c r="L236" s="204">
        <f>IF('Datos de Indicador'!AM239="No dato","x",ROUND(IF('Datos de Indicador'!AM239&gt;L$302,0,IF('Datos de Indicador'!AM239&lt;$L$301,10,(L$302-'Datos de Indicador'!AM239)/(L$302-L$301)*10)),1))</f>
        <v>6.2</v>
      </c>
      <c r="M236" s="206">
        <f t="shared" si="26"/>
        <v>8.5</v>
      </c>
      <c r="N236" s="203">
        <f>IF('Datos de Indicador'!AN239="No dato","x",ROUND(IF('Datos de Indicador'!AN239&gt;N$302,0,IF('Datos de Indicador'!AN239&lt;$N$301,10,(N$302-'Datos de Indicador'!AN239)/(N$302-N$301)*10)),1))</f>
        <v>8</v>
      </c>
      <c r="O236" s="204">
        <f>IF('Datos de Indicador'!AO239="No dato","x",ROUND(IF('Datos de Indicador'!AO239&gt;O$302,0,IF('Datos de Indicador'!AO239&lt;$O$301,10,(O$302-'Datos de Indicador'!AO239)/(O$302-O$301)*10)),1))</f>
        <v>8.4</v>
      </c>
      <c r="P236" s="204">
        <f>IF('Datos de Indicador'!AP239="No dato","x",ROUND(IF('Datos de Indicador'!AP239&gt;P$302,0,IF('Datos de Indicador'!AP239&lt;$P$301,10,(P$302-'Datos de Indicador'!AP239)/(P$302-P$301)*10)),1))</f>
        <v>6.6</v>
      </c>
      <c r="Q236" s="210">
        <f>IF('Datos de Indicador'!AQ239="No dato","x",ROUND(IF('Datos de Indicador'!AQ239&gt;Q$302,0,IF('Datos de Indicador'!AQ239&lt;$O$301,10,(Q$302-'Datos de Indicador'!AQ239)/(Q$302-Q$301)*10)),1))</f>
        <v>7.8</v>
      </c>
      <c r="R236" s="297">
        <f t="shared" si="29"/>
        <v>7.7</v>
      </c>
      <c r="S236" s="208">
        <f>IF('Datos de Indicador'!AR239="No data","x",ROUND(IF('Datos de Indicador'!AR239&gt;S$302,0,IF('Datos de Indicador'!AR239&lt;S$301,10,(S$302-'Datos de Indicador'!AR239)/(S$302-S$301)*10)),1))</f>
        <v>7.1</v>
      </c>
      <c r="T236" s="208">
        <f>IF('Datos de Indicador'!AS239="No data","x",ROUND(IF('Datos de Indicador'!AS239&gt;T$302,0,IF('Datos de Indicador'!AS239&lt;T$301,10,(T$302-'Datos de Indicador'!AS239)/(T$302-T$301)*10)),1))</f>
        <v>5.5</v>
      </c>
      <c r="U236" s="208">
        <f>IF('Datos de Indicador'!AT239="No data","x",ROUND(IF('Datos de Indicador'!AT239&gt;U$302,0,IF('Datos de Indicador'!AT239&lt;U$301,10,(U$302-'Datos de Indicador'!AT239)/(U$302-U$301)*10)),1))</f>
        <v>9.6999999999999993</v>
      </c>
      <c r="V236" s="208">
        <f>IF('Datos de Indicador'!AU239="No data","x",ROUND(IF('Datos de Indicador'!AU239&gt;V$302,0,IF('Datos de Indicador'!AU239&lt;V$301,10,(V$302-'Datos de Indicador'!AU239)/(V$302-V$301)*10)),1))</f>
        <v>10</v>
      </c>
      <c r="W236" s="209">
        <f t="shared" si="30"/>
        <v>8.6999999999999993</v>
      </c>
      <c r="X236" s="210">
        <f>IF('Datos de Indicador'!AV239="No dato","x",ROUND(IF('Datos de Indicador'!AV239&gt;X$302,0,IF('Datos de Indicador'!AV239&lt;$X$301,10,(X$302-'Datos de Indicador'!AV239)/(X$302-X$301)*10)),1))</f>
        <v>7.6</v>
      </c>
      <c r="Y236" s="206">
        <f t="shared" si="27"/>
        <v>8.1999999999999993</v>
      </c>
      <c r="Z236" s="206">
        <f>'Datos de Indicador'!AW239</f>
        <v>10</v>
      </c>
      <c r="AA236" s="211">
        <f t="shared" si="31"/>
        <v>8.6</v>
      </c>
      <c r="AB236" s="15"/>
      <c r="AC236" s="222"/>
      <c r="AE236" s="222"/>
    </row>
    <row r="237" spans="1:31">
      <c r="A237" s="48" t="s">
        <v>294</v>
      </c>
      <c r="B237" s="46" t="s">
        <v>301</v>
      </c>
      <c r="C237" s="160">
        <v>1508</v>
      </c>
      <c r="D237" s="203">
        <f>IF('Datos de Indicador'!AH240="No dato","x",ROUND(IF('Datos de Indicador'!AH240&gt;D$302,10,IF('Datos de Indicador'!AH240&lt;$D$301,0,10-(D$302-'Datos de Indicador'!AH240)/(D$302-D$301)*10)),1))</f>
        <v>10</v>
      </c>
      <c r="E237" s="204">
        <f>IF('Datos de Indicador'!AI240="No dato","x",ROUND(IF('Datos de Indicador'!AI240&gt;E$302,0,IF('Datos de Indicador'!AI240&lt;$E$301,10,(E$302-'Datos de Indicador'!AI240)/(E$302-E$301)*10)),1))</f>
        <v>0</v>
      </c>
      <c r="F237" s="205">
        <f t="shared" si="28"/>
        <v>6.7</v>
      </c>
      <c r="G237" s="204">
        <f>IF('Datos de Indicador'!AJ240="No dato","x",ROUND(IF('Datos de Indicador'!AJ240&gt;G$302,0,IF('Datos de Indicador'!AJ240&lt;$G$301,10,(G$302-'Datos de Indicador'!AJ240)/(G$302-G$301)*10)),1))</f>
        <v>5.3</v>
      </c>
      <c r="H237" s="206">
        <f t="shared" si="24"/>
        <v>5.3</v>
      </c>
      <c r="I237" s="207">
        <f t="shared" si="25"/>
        <v>6</v>
      </c>
      <c r="J237" s="204">
        <f>IF('Datos de Indicador'!AK240="No dato","x",ROUND(IF('Datos de Indicador'!AK240&gt;J$302,0,IF('Datos de Indicador'!AK240&lt;$J$301,10,(J$302-'Datos de Indicador'!AK240)/(J$302-J$301)*10)),1))</f>
        <v>10</v>
      </c>
      <c r="K237" s="204">
        <f>IF('Datos de Indicador'!AL240="No dato","x",ROUND(IF('Datos de Indicador'!AL240&gt;K$302,0,IF('Datos de Indicador'!AL240&lt;$K$301,10,(K$302-'Datos de Indicador'!AL240)/(K$302-K$301)*10)),1))</f>
        <v>9.3000000000000007</v>
      </c>
      <c r="L237" s="204">
        <f>IF('Datos de Indicador'!AM240="No dato","x",ROUND(IF('Datos de Indicador'!AM240&gt;L$302,0,IF('Datos de Indicador'!AM240&lt;$L$301,10,(L$302-'Datos de Indicador'!AM240)/(L$302-L$301)*10)),1))</f>
        <v>4.5</v>
      </c>
      <c r="M237" s="206">
        <f t="shared" si="26"/>
        <v>7.9</v>
      </c>
      <c r="N237" s="203">
        <f>IF('Datos de Indicador'!AN240="No dato","x",ROUND(IF('Datos de Indicador'!AN240&gt;N$302,0,IF('Datos de Indicador'!AN240&lt;$N$301,10,(N$302-'Datos de Indicador'!AN240)/(N$302-N$301)*10)),1))</f>
        <v>8.8000000000000007</v>
      </c>
      <c r="O237" s="204">
        <f>IF('Datos de Indicador'!AO240="No dato","x",ROUND(IF('Datos de Indicador'!AO240&gt;O$302,0,IF('Datos de Indicador'!AO240&lt;$O$301,10,(O$302-'Datos de Indicador'!AO240)/(O$302-O$301)*10)),1))</f>
        <v>10</v>
      </c>
      <c r="P237" s="204">
        <f>IF('Datos de Indicador'!AP240="No dato","x",ROUND(IF('Datos de Indicador'!AP240&gt;P$302,0,IF('Datos de Indicador'!AP240&lt;$P$301,10,(P$302-'Datos de Indicador'!AP240)/(P$302-P$301)*10)),1))</f>
        <v>10</v>
      </c>
      <c r="Q237" s="210">
        <f>IF('Datos de Indicador'!AQ240="No dato","x",ROUND(IF('Datos de Indicador'!AQ240&gt;Q$302,0,IF('Datos de Indicador'!AQ240&lt;$O$301,10,(Q$302-'Datos de Indicador'!AQ240)/(Q$302-Q$301)*10)),1))</f>
        <v>10</v>
      </c>
      <c r="R237" s="297">
        <f t="shared" si="29"/>
        <v>9.6999999999999993</v>
      </c>
      <c r="S237" s="208">
        <f>IF('Datos de Indicador'!AR240="No data","x",ROUND(IF('Datos de Indicador'!AR240&gt;S$302,0,IF('Datos de Indicador'!AR240&lt;S$301,10,(S$302-'Datos de Indicador'!AR240)/(S$302-S$301)*10)),1))</f>
        <v>7.4</v>
      </c>
      <c r="T237" s="208">
        <f>IF('Datos de Indicador'!AS240="No data","x",ROUND(IF('Datos de Indicador'!AS240&gt;T$302,0,IF('Datos de Indicador'!AS240&lt;T$301,10,(T$302-'Datos de Indicador'!AS240)/(T$302-T$301)*10)),1))</f>
        <v>0.8</v>
      </c>
      <c r="U237" s="208">
        <f>IF('Datos de Indicador'!AT240="No data","x",ROUND(IF('Datos de Indicador'!AT240&gt;U$302,0,IF('Datos de Indicador'!AT240&lt;U$301,10,(U$302-'Datos de Indicador'!AT240)/(U$302-U$301)*10)),1))</f>
        <v>7.8</v>
      </c>
      <c r="V237" s="208">
        <f>IF('Datos de Indicador'!AU240="No data","x",ROUND(IF('Datos de Indicador'!AU240&gt;V$302,0,IF('Datos de Indicador'!AU240&lt;V$301,10,(V$302-'Datos de Indicador'!AU240)/(V$302-V$301)*10)),1))</f>
        <v>9.6</v>
      </c>
      <c r="W237" s="209">
        <f t="shared" si="30"/>
        <v>7.2</v>
      </c>
      <c r="X237" s="210">
        <f>IF('Datos de Indicador'!AV240="No dato","x",ROUND(IF('Datos de Indicador'!AV240&gt;X$302,0,IF('Datos de Indicador'!AV240&lt;$X$301,10,(X$302-'Datos de Indicador'!AV240)/(X$302-X$301)*10)),1))</f>
        <v>5.5</v>
      </c>
      <c r="Y237" s="206">
        <f t="shared" si="27"/>
        <v>6.4</v>
      </c>
      <c r="Z237" s="206">
        <f>'Datos de Indicador'!AW240</f>
        <v>10</v>
      </c>
      <c r="AA237" s="211">
        <f t="shared" si="31"/>
        <v>8.5</v>
      </c>
      <c r="AB237" s="15"/>
      <c r="AC237" s="222"/>
      <c r="AE237" s="222"/>
    </row>
    <row r="238" spans="1:31">
      <c r="A238" s="48" t="s">
        <v>294</v>
      </c>
      <c r="B238" s="46" t="s">
        <v>302</v>
      </c>
      <c r="C238" s="160">
        <v>1509</v>
      </c>
      <c r="D238" s="203">
        <f>IF('Datos de Indicador'!AH241="No dato","x",ROUND(IF('Datos de Indicador'!AH241&gt;D$302,10,IF('Datos de Indicador'!AH241&lt;$D$301,0,10-(D$302-'Datos de Indicador'!AH241)/(D$302-D$301)*10)),1))</f>
        <v>5</v>
      </c>
      <c r="E238" s="204">
        <f>IF('Datos de Indicador'!AI241="No dato","x",ROUND(IF('Datos de Indicador'!AI241&gt;E$302,0,IF('Datos de Indicador'!AI241&lt;$E$301,10,(E$302-'Datos de Indicador'!AI241)/(E$302-E$301)*10)),1))</f>
        <v>0</v>
      </c>
      <c r="F238" s="205">
        <f t="shared" si="28"/>
        <v>3.3</v>
      </c>
      <c r="G238" s="204">
        <f>IF('Datos de Indicador'!AJ241="No dato","x",ROUND(IF('Datos de Indicador'!AJ241&gt;G$302,0,IF('Datos de Indicador'!AJ241&lt;$G$301,10,(G$302-'Datos de Indicador'!AJ241)/(G$302-G$301)*10)),1))</f>
        <v>6.9</v>
      </c>
      <c r="H238" s="206">
        <f t="shared" si="24"/>
        <v>6.9</v>
      </c>
      <c r="I238" s="207">
        <f t="shared" si="25"/>
        <v>5.4</v>
      </c>
      <c r="J238" s="204">
        <f>IF('Datos de Indicador'!AK241="No dato","x",ROUND(IF('Datos de Indicador'!AK241&gt;J$302,0,IF('Datos de Indicador'!AK241&lt;$J$301,10,(J$302-'Datos de Indicador'!AK241)/(J$302-J$301)*10)),1))</f>
        <v>5.9</v>
      </c>
      <c r="K238" s="204">
        <f>IF('Datos de Indicador'!AL241="No dato","x",ROUND(IF('Datos de Indicador'!AL241&gt;K$302,0,IF('Datos de Indicador'!AL241&lt;$K$301,10,(K$302-'Datos de Indicador'!AL241)/(K$302-K$301)*10)),1))</f>
        <v>9.6</v>
      </c>
      <c r="L238" s="204">
        <f>IF('Datos de Indicador'!AM241="No dato","x",ROUND(IF('Datos de Indicador'!AM241&gt;L$302,0,IF('Datos de Indicador'!AM241&lt;$L$301,10,(L$302-'Datos de Indicador'!AM241)/(L$302-L$301)*10)),1))</f>
        <v>3.4</v>
      </c>
      <c r="M238" s="206">
        <f t="shared" si="26"/>
        <v>6.3</v>
      </c>
      <c r="N238" s="203">
        <f>IF('Datos de Indicador'!AN241="No dato","x",ROUND(IF('Datos de Indicador'!AN241&gt;N$302,0,IF('Datos de Indicador'!AN241&lt;$N$301,10,(N$302-'Datos de Indicador'!AN241)/(N$302-N$301)*10)),1))</f>
        <v>6.2</v>
      </c>
      <c r="O238" s="204">
        <f>IF('Datos de Indicador'!AO241="No dato","x",ROUND(IF('Datos de Indicador'!AO241&gt;O$302,0,IF('Datos de Indicador'!AO241&lt;$O$301,10,(O$302-'Datos de Indicador'!AO241)/(O$302-O$301)*10)),1))</f>
        <v>10</v>
      </c>
      <c r="P238" s="204">
        <f>IF('Datos de Indicador'!AP241="No dato","x",ROUND(IF('Datos de Indicador'!AP241&gt;P$302,0,IF('Datos de Indicador'!AP241&lt;$P$301,10,(P$302-'Datos de Indicador'!AP241)/(P$302-P$301)*10)),1))</f>
        <v>10</v>
      </c>
      <c r="Q238" s="210">
        <f>IF('Datos de Indicador'!AQ241="No dato","x",ROUND(IF('Datos de Indicador'!AQ241&gt;Q$302,0,IF('Datos de Indicador'!AQ241&lt;$O$301,10,(Q$302-'Datos de Indicador'!AQ241)/(Q$302-Q$301)*10)),1))</f>
        <v>10</v>
      </c>
      <c r="R238" s="297">
        <f t="shared" si="29"/>
        <v>9.1</v>
      </c>
      <c r="S238" s="208">
        <f>IF('Datos de Indicador'!AR241="No data","x",ROUND(IF('Datos de Indicador'!AR241&gt;S$302,0,IF('Datos de Indicador'!AR241&lt;S$301,10,(S$302-'Datos de Indicador'!AR241)/(S$302-S$301)*10)),1))</f>
        <v>7.9</v>
      </c>
      <c r="T238" s="208">
        <f>IF('Datos de Indicador'!AS241="No data","x",ROUND(IF('Datos de Indicador'!AS241&gt;T$302,0,IF('Datos de Indicador'!AS241&lt;T$301,10,(T$302-'Datos de Indicador'!AS241)/(T$302-T$301)*10)),1))</f>
        <v>0</v>
      </c>
      <c r="U238" s="208">
        <f>IF('Datos de Indicador'!AT241="No data","x",ROUND(IF('Datos de Indicador'!AT241&gt;U$302,0,IF('Datos de Indicador'!AT241&lt;U$301,10,(U$302-'Datos de Indicador'!AT241)/(U$302-U$301)*10)),1))</f>
        <v>6.5</v>
      </c>
      <c r="V238" s="208">
        <f>IF('Datos de Indicador'!AU241="No data","x",ROUND(IF('Datos de Indicador'!AU241&gt;V$302,0,IF('Datos de Indicador'!AU241&lt;V$301,10,(V$302-'Datos de Indicador'!AU241)/(V$302-V$301)*10)),1))</f>
        <v>10</v>
      </c>
      <c r="W238" s="209">
        <f t="shared" si="30"/>
        <v>6.8</v>
      </c>
      <c r="X238" s="210">
        <f>IF('Datos de Indicador'!AV241="No dato","x",ROUND(IF('Datos de Indicador'!AV241&gt;X$302,0,IF('Datos de Indicador'!AV241&lt;$X$301,10,(X$302-'Datos de Indicador'!AV241)/(X$302-X$301)*10)),1))</f>
        <v>5.4</v>
      </c>
      <c r="Y238" s="206">
        <f t="shared" si="27"/>
        <v>6.1</v>
      </c>
      <c r="Z238" s="206">
        <f>'Datos de Indicador'!AW241</f>
        <v>10</v>
      </c>
      <c r="AA238" s="211">
        <f t="shared" si="31"/>
        <v>7.9</v>
      </c>
      <c r="AB238" s="15"/>
      <c r="AC238" s="222"/>
      <c r="AE238" s="222"/>
    </row>
    <row r="239" spans="1:31">
      <c r="A239" s="48" t="s">
        <v>294</v>
      </c>
      <c r="B239" s="46" t="s">
        <v>303</v>
      </c>
      <c r="C239" s="160">
        <v>1510</v>
      </c>
      <c r="D239" s="203">
        <f>IF('Datos de Indicador'!AH242="No dato","x",ROUND(IF('Datos de Indicador'!AH242&gt;D$302,10,IF('Datos de Indicador'!AH242&lt;$D$301,0,10-(D$302-'Datos de Indicador'!AH242)/(D$302-D$301)*10)),1))</f>
        <v>10</v>
      </c>
      <c r="E239" s="204">
        <f>IF('Datos de Indicador'!AI242="No dato","x",ROUND(IF('Datos de Indicador'!AI242&gt;E$302,0,IF('Datos de Indicador'!AI242&lt;$E$301,10,(E$302-'Datos de Indicador'!AI242)/(E$302-E$301)*10)),1))</f>
        <v>0</v>
      </c>
      <c r="F239" s="205">
        <f t="shared" si="28"/>
        <v>6.7</v>
      </c>
      <c r="G239" s="204">
        <f>IF('Datos de Indicador'!AJ242="No dato","x",ROUND(IF('Datos de Indicador'!AJ242&gt;G$302,0,IF('Datos de Indicador'!AJ242&lt;$G$301,10,(G$302-'Datos de Indicador'!AJ242)/(G$302-G$301)*10)),1))</f>
        <v>7.9</v>
      </c>
      <c r="H239" s="206">
        <f t="shared" si="24"/>
        <v>7.9</v>
      </c>
      <c r="I239" s="207">
        <f t="shared" si="25"/>
        <v>7.3</v>
      </c>
      <c r="J239" s="204">
        <f>IF('Datos de Indicador'!AK242="No dato","x",ROUND(IF('Datos de Indicador'!AK242&gt;J$302,0,IF('Datos de Indicador'!AK242&lt;$J$301,10,(J$302-'Datos de Indicador'!AK242)/(J$302-J$301)*10)),1))</f>
        <v>10</v>
      </c>
      <c r="K239" s="204">
        <f>IF('Datos de Indicador'!AL242="No dato","x",ROUND(IF('Datos de Indicador'!AL242&gt;K$302,0,IF('Datos de Indicador'!AL242&lt;$K$301,10,(K$302-'Datos de Indicador'!AL242)/(K$302-K$301)*10)),1))</f>
        <v>9.9</v>
      </c>
      <c r="L239" s="204">
        <f>IF('Datos de Indicador'!AM242="No dato","x",ROUND(IF('Datos de Indicador'!AM242&gt;L$302,0,IF('Datos de Indicador'!AM242&lt;$L$301,10,(L$302-'Datos de Indicador'!AM242)/(L$302-L$301)*10)),1))</f>
        <v>10</v>
      </c>
      <c r="M239" s="206">
        <f t="shared" si="26"/>
        <v>10</v>
      </c>
      <c r="N239" s="203">
        <f>IF('Datos de Indicador'!AN242="No dato","x",ROUND(IF('Datos de Indicador'!AN242&gt;N$302,0,IF('Datos de Indicador'!AN242&lt;$N$301,10,(N$302-'Datos de Indicador'!AN242)/(N$302-N$301)*10)),1))</f>
        <v>9.6</v>
      </c>
      <c r="O239" s="204">
        <f>IF('Datos de Indicador'!AO242="No dato","x",ROUND(IF('Datos de Indicador'!AO242&gt;O$302,0,IF('Datos de Indicador'!AO242&lt;$O$301,10,(O$302-'Datos de Indicador'!AO242)/(O$302-O$301)*10)),1))</f>
        <v>10</v>
      </c>
      <c r="P239" s="204">
        <f>IF('Datos de Indicador'!AP242="No dato","x",ROUND(IF('Datos de Indicador'!AP242&gt;P$302,0,IF('Datos de Indicador'!AP242&lt;$P$301,10,(P$302-'Datos de Indicador'!AP242)/(P$302-P$301)*10)),1))</f>
        <v>10</v>
      </c>
      <c r="Q239" s="210">
        <f>IF('Datos de Indicador'!AQ242="No dato","x",ROUND(IF('Datos de Indicador'!AQ242&gt;Q$302,0,IF('Datos de Indicador'!AQ242&lt;$O$301,10,(Q$302-'Datos de Indicador'!AQ242)/(Q$302-Q$301)*10)),1))</f>
        <v>10</v>
      </c>
      <c r="R239" s="297">
        <f t="shared" si="29"/>
        <v>9.9</v>
      </c>
      <c r="S239" s="208">
        <f>IF('Datos de Indicador'!AR242="No data","x",ROUND(IF('Datos de Indicador'!AR242&gt;S$302,0,IF('Datos de Indicador'!AR242&lt;S$301,10,(S$302-'Datos de Indicador'!AR242)/(S$302-S$301)*10)),1))</f>
        <v>7.6</v>
      </c>
      <c r="T239" s="208">
        <f>IF('Datos de Indicador'!AS242="No data","x",ROUND(IF('Datos de Indicador'!AS242&gt;T$302,0,IF('Datos de Indicador'!AS242&lt;T$301,10,(T$302-'Datos de Indicador'!AS242)/(T$302-T$301)*10)),1))</f>
        <v>0</v>
      </c>
      <c r="U239" s="208">
        <f>IF('Datos de Indicador'!AT242="No data","x",ROUND(IF('Datos de Indicador'!AT242&gt;U$302,0,IF('Datos de Indicador'!AT242&lt;U$301,10,(U$302-'Datos de Indicador'!AT242)/(U$302-U$301)*10)),1))</f>
        <v>9.8000000000000007</v>
      </c>
      <c r="V239" s="208">
        <f>IF('Datos de Indicador'!AU242="No data","x",ROUND(IF('Datos de Indicador'!AU242&gt;V$302,0,IF('Datos de Indicador'!AU242&lt;V$301,10,(V$302-'Datos de Indicador'!AU242)/(V$302-V$301)*10)),1))</f>
        <v>10</v>
      </c>
      <c r="W239" s="209">
        <f t="shared" si="30"/>
        <v>7.9</v>
      </c>
      <c r="X239" s="210">
        <f>IF('Datos de Indicador'!AV242="No dato","x",ROUND(IF('Datos de Indicador'!AV242&gt;X$302,0,IF('Datos de Indicador'!AV242&lt;$X$301,10,(X$302-'Datos de Indicador'!AV242)/(X$302-X$301)*10)),1))</f>
        <v>9.9</v>
      </c>
      <c r="Y239" s="206">
        <f t="shared" si="27"/>
        <v>8.9</v>
      </c>
      <c r="Z239" s="206">
        <f>'Datos de Indicador'!AW242</f>
        <v>10</v>
      </c>
      <c r="AA239" s="211">
        <f t="shared" si="31"/>
        <v>9.6999999999999993</v>
      </c>
      <c r="AB239" s="15"/>
      <c r="AC239" s="222"/>
      <c r="AE239" s="222"/>
    </row>
    <row r="240" spans="1:31">
      <c r="A240" s="48" t="s">
        <v>294</v>
      </c>
      <c r="B240" s="46" t="s">
        <v>304</v>
      </c>
      <c r="C240" s="160">
        <v>1511</v>
      </c>
      <c r="D240" s="203">
        <f>IF('Datos de Indicador'!AH243="No dato","x",ROUND(IF('Datos de Indicador'!AH243&gt;D$302,10,IF('Datos de Indicador'!AH243&lt;$D$301,0,10-(D$302-'Datos de Indicador'!AH243)/(D$302-D$301)*10)),1))</f>
        <v>10</v>
      </c>
      <c r="E240" s="204">
        <f>IF('Datos de Indicador'!AI243="No dato","x",ROUND(IF('Datos de Indicador'!AI243&gt;E$302,0,IF('Datos de Indicador'!AI243&lt;$E$301,10,(E$302-'Datos de Indicador'!AI243)/(E$302-E$301)*10)),1))</f>
        <v>0</v>
      </c>
      <c r="F240" s="205">
        <f t="shared" si="28"/>
        <v>6.7</v>
      </c>
      <c r="G240" s="204">
        <f>IF('Datos de Indicador'!AJ243="No dato","x",ROUND(IF('Datos de Indicador'!AJ243&gt;G$302,0,IF('Datos de Indicador'!AJ243&lt;$G$301,10,(G$302-'Datos de Indicador'!AJ243)/(G$302-G$301)*10)),1))</f>
        <v>7.8</v>
      </c>
      <c r="H240" s="206">
        <f t="shared" si="24"/>
        <v>7.8</v>
      </c>
      <c r="I240" s="207">
        <f t="shared" si="25"/>
        <v>7.3</v>
      </c>
      <c r="J240" s="204">
        <f>IF('Datos de Indicador'!AK243="No dato","x",ROUND(IF('Datos de Indicador'!AK243&gt;J$302,0,IF('Datos de Indicador'!AK243&lt;$J$301,10,(J$302-'Datos de Indicador'!AK243)/(J$302-J$301)*10)),1))</f>
        <v>10</v>
      </c>
      <c r="K240" s="204">
        <f>IF('Datos de Indicador'!AL243="No dato","x",ROUND(IF('Datos de Indicador'!AL243&gt;K$302,0,IF('Datos de Indicador'!AL243&lt;$K$301,10,(K$302-'Datos de Indicador'!AL243)/(K$302-K$301)*10)),1))</f>
        <v>9.6</v>
      </c>
      <c r="L240" s="204">
        <f>IF('Datos de Indicador'!AM243="No dato","x",ROUND(IF('Datos de Indicador'!AM243&gt;L$302,0,IF('Datos de Indicador'!AM243&lt;$L$301,10,(L$302-'Datos de Indicador'!AM243)/(L$302-L$301)*10)),1))</f>
        <v>7.4</v>
      </c>
      <c r="M240" s="206">
        <f t="shared" si="26"/>
        <v>9</v>
      </c>
      <c r="N240" s="203">
        <f>IF('Datos de Indicador'!AN243="No dato","x",ROUND(IF('Datos de Indicador'!AN243&gt;N$302,0,IF('Datos de Indicador'!AN243&lt;$N$301,10,(N$302-'Datos de Indicador'!AN243)/(N$302-N$301)*10)),1))</f>
        <v>9.1999999999999993</v>
      </c>
      <c r="O240" s="204">
        <f>IF('Datos de Indicador'!AO243="No dato","x",ROUND(IF('Datos de Indicador'!AO243&gt;O$302,0,IF('Datos de Indicador'!AO243&lt;$O$301,10,(O$302-'Datos de Indicador'!AO243)/(O$302-O$301)*10)),1))</f>
        <v>10</v>
      </c>
      <c r="P240" s="204">
        <f>IF('Datos de Indicador'!AP243="No dato","x",ROUND(IF('Datos de Indicador'!AP243&gt;P$302,0,IF('Datos de Indicador'!AP243&lt;$P$301,10,(P$302-'Datos de Indicador'!AP243)/(P$302-P$301)*10)),1))</f>
        <v>10</v>
      </c>
      <c r="Q240" s="210">
        <f>IF('Datos de Indicador'!AQ243="No dato","x",ROUND(IF('Datos de Indicador'!AQ243&gt;Q$302,0,IF('Datos de Indicador'!AQ243&lt;$O$301,10,(Q$302-'Datos de Indicador'!AQ243)/(Q$302-Q$301)*10)),1))</f>
        <v>10</v>
      </c>
      <c r="R240" s="297">
        <f t="shared" si="29"/>
        <v>9.8000000000000007</v>
      </c>
      <c r="S240" s="208">
        <f>IF('Datos de Indicador'!AR243="No data","x",ROUND(IF('Datos de Indicador'!AR243&gt;S$302,0,IF('Datos de Indicador'!AR243&lt;S$301,10,(S$302-'Datos de Indicador'!AR243)/(S$302-S$301)*10)),1))</f>
        <v>9.3000000000000007</v>
      </c>
      <c r="T240" s="208">
        <f>IF('Datos de Indicador'!AS243="No data","x",ROUND(IF('Datos de Indicador'!AS243&gt;T$302,0,IF('Datos de Indicador'!AS243&lt;T$301,10,(T$302-'Datos de Indicador'!AS243)/(T$302-T$301)*10)),1))</f>
        <v>3.3</v>
      </c>
      <c r="U240" s="208">
        <f>IF('Datos de Indicador'!AT243="No data","x",ROUND(IF('Datos de Indicador'!AT243&gt;U$302,0,IF('Datos de Indicador'!AT243&lt;U$301,10,(U$302-'Datos de Indicador'!AT243)/(U$302-U$301)*10)),1))</f>
        <v>4.0999999999999996</v>
      </c>
      <c r="V240" s="208">
        <f>IF('Datos de Indicador'!AU243="No data","x",ROUND(IF('Datos de Indicador'!AU243&gt;V$302,0,IF('Datos de Indicador'!AU243&lt;V$301,10,(V$302-'Datos de Indicador'!AU243)/(V$302-V$301)*10)),1))</f>
        <v>8.1</v>
      </c>
      <c r="W240" s="209">
        <f t="shared" si="30"/>
        <v>6.2</v>
      </c>
      <c r="X240" s="210">
        <f>IF('Datos de Indicador'!AV243="No dato","x",ROUND(IF('Datos de Indicador'!AV243&gt;X$302,0,IF('Datos de Indicador'!AV243&lt;$X$301,10,(X$302-'Datos de Indicador'!AV243)/(X$302-X$301)*10)),1))</f>
        <v>6.5</v>
      </c>
      <c r="Y240" s="206">
        <f t="shared" si="27"/>
        <v>6.4</v>
      </c>
      <c r="Z240" s="206">
        <f>'Datos de Indicador'!AW243</f>
        <v>10</v>
      </c>
      <c r="AA240" s="211">
        <f t="shared" si="31"/>
        <v>8.8000000000000007</v>
      </c>
      <c r="AB240" s="15"/>
      <c r="AC240" s="222"/>
      <c r="AE240" s="222"/>
    </row>
    <row r="241" spans="1:38">
      <c r="A241" s="48" t="s">
        <v>294</v>
      </c>
      <c r="B241" s="46" t="s">
        <v>305</v>
      </c>
      <c r="C241" s="160">
        <v>1512</v>
      </c>
      <c r="D241" s="203">
        <f>IF('Datos de Indicador'!AH244="No dato","x",ROUND(IF('Datos de Indicador'!AH244&gt;D$302,10,IF('Datos de Indicador'!AH244&lt;$D$301,0,10-(D$302-'Datos de Indicador'!AH244)/(D$302-D$301)*10)),1))</f>
        <v>5</v>
      </c>
      <c r="E241" s="204">
        <f>IF('Datos de Indicador'!AI244="No dato","x",ROUND(IF('Datos de Indicador'!AI244&gt;E$302,0,IF('Datos de Indicador'!AI244&lt;$E$301,10,(E$302-'Datos de Indicador'!AI244)/(E$302-E$301)*10)),1))</f>
        <v>0</v>
      </c>
      <c r="F241" s="205">
        <f t="shared" si="28"/>
        <v>3.3</v>
      </c>
      <c r="G241" s="204">
        <f>IF('Datos de Indicador'!AJ244="No dato","x",ROUND(IF('Datos de Indicador'!AJ244&gt;G$302,0,IF('Datos de Indicador'!AJ244&lt;$G$301,10,(G$302-'Datos de Indicador'!AJ244)/(G$302-G$301)*10)),1))</f>
        <v>7.3</v>
      </c>
      <c r="H241" s="206">
        <f t="shared" si="24"/>
        <v>7.3</v>
      </c>
      <c r="I241" s="207">
        <f t="shared" si="25"/>
        <v>5.7</v>
      </c>
      <c r="J241" s="204">
        <f>IF('Datos de Indicador'!AK244="No dato","x",ROUND(IF('Datos de Indicador'!AK244&gt;J$302,0,IF('Datos de Indicador'!AK244&lt;$J$301,10,(J$302-'Datos de Indicador'!AK244)/(J$302-J$301)*10)),1))</f>
        <v>10</v>
      </c>
      <c r="K241" s="204">
        <f>IF('Datos de Indicador'!AL244="No dato","x",ROUND(IF('Datos de Indicador'!AL244&gt;K$302,0,IF('Datos de Indicador'!AL244&lt;$K$301,10,(K$302-'Datos de Indicador'!AL244)/(K$302-K$301)*10)),1))</f>
        <v>9.6999999999999993</v>
      </c>
      <c r="L241" s="204">
        <f>IF('Datos de Indicador'!AM244="No dato","x",ROUND(IF('Datos de Indicador'!AM244&gt;L$302,0,IF('Datos de Indicador'!AM244&lt;$L$301,10,(L$302-'Datos de Indicador'!AM244)/(L$302-L$301)*10)),1))</f>
        <v>6.3</v>
      </c>
      <c r="M241" s="206">
        <f t="shared" si="26"/>
        <v>8.6999999999999993</v>
      </c>
      <c r="N241" s="203">
        <f>IF('Datos de Indicador'!AN244="No dato","x",ROUND(IF('Datos de Indicador'!AN244&gt;N$302,0,IF('Datos de Indicador'!AN244&lt;$N$301,10,(N$302-'Datos de Indicador'!AN244)/(N$302-N$301)*10)),1))</f>
        <v>2.7</v>
      </c>
      <c r="O241" s="204">
        <f>IF('Datos de Indicador'!AO244="No dato","x",ROUND(IF('Datos de Indicador'!AO244&gt;O$302,0,IF('Datos de Indicador'!AO244&lt;$O$301,10,(O$302-'Datos de Indicador'!AO244)/(O$302-O$301)*10)),1))</f>
        <v>10</v>
      </c>
      <c r="P241" s="204">
        <f>IF('Datos de Indicador'!AP244="No dato","x",ROUND(IF('Datos de Indicador'!AP244&gt;P$302,0,IF('Datos de Indicador'!AP244&lt;$P$301,10,(P$302-'Datos de Indicador'!AP244)/(P$302-P$301)*10)),1))</f>
        <v>6.6</v>
      </c>
      <c r="Q241" s="210">
        <f>IF('Datos de Indicador'!AQ244="No dato","x",ROUND(IF('Datos de Indicador'!AQ244&gt;Q$302,0,IF('Datos de Indicador'!AQ244&lt;$O$301,10,(Q$302-'Datos de Indicador'!AQ244)/(Q$302-Q$301)*10)),1))</f>
        <v>9.3000000000000007</v>
      </c>
      <c r="R241" s="297">
        <f t="shared" si="29"/>
        <v>7.2</v>
      </c>
      <c r="S241" s="208">
        <f>IF('Datos de Indicador'!AR244="No data","x",ROUND(IF('Datos de Indicador'!AR244&gt;S$302,0,IF('Datos de Indicador'!AR244&lt;S$301,10,(S$302-'Datos de Indicador'!AR244)/(S$302-S$301)*10)),1))</f>
        <v>10</v>
      </c>
      <c r="T241" s="208">
        <f>IF('Datos de Indicador'!AS244="No data","x",ROUND(IF('Datos de Indicador'!AS244&gt;T$302,0,IF('Datos de Indicador'!AS244&lt;T$301,10,(T$302-'Datos de Indicador'!AS244)/(T$302-T$301)*10)),1))</f>
        <v>0</v>
      </c>
      <c r="U241" s="208">
        <f>IF('Datos de Indicador'!AT244="No data","x",ROUND(IF('Datos de Indicador'!AT244&gt;U$302,0,IF('Datos de Indicador'!AT244&lt;U$301,10,(U$302-'Datos de Indicador'!AT244)/(U$302-U$301)*10)),1))</f>
        <v>7.1</v>
      </c>
      <c r="V241" s="208">
        <f>IF('Datos de Indicador'!AU244="No data","x",ROUND(IF('Datos de Indicador'!AU244&gt;V$302,0,IF('Datos de Indicador'!AU244&lt;V$301,10,(V$302-'Datos de Indicador'!AU244)/(V$302-V$301)*10)),1))</f>
        <v>10</v>
      </c>
      <c r="W241" s="209">
        <f t="shared" si="30"/>
        <v>7.4</v>
      </c>
      <c r="X241" s="210">
        <f>IF('Datos de Indicador'!AV244="No dato","x",ROUND(IF('Datos de Indicador'!AV244&gt;X$302,0,IF('Datos de Indicador'!AV244&lt;$X$301,10,(X$302-'Datos de Indicador'!AV244)/(X$302-X$301)*10)),1))</f>
        <v>6.6</v>
      </c>
      <c r="Y241" s="206">
        <f t="shared" si="27"/>
        <v>7</v>
      </c>
      <c r="Z241" s="206">
        <f>'Datos de Indicador'!AW244</f>
        <v>10</v>
      </c>
      <c r="AA241" s="211">
        <f t="shared" si="31"/>
        <v>8.1999999999999993</v>
      </c>
      <c r="AB241" s="15"/>
      <c r="AC241" s="222"/>
      <c r="AE241" s="222"/>
    </row>
    <row r="242" spans="1:38">
      <c r="A242" s="48" t="s">
        <v>294</v>
      </c>
      <c r="B242" s="46" t="s">
        <v>42</v>
      </c>
      <c r="C242" s="160">
        <v>1513</v>
      </c>
      <c r="D242" s="203">
        <f>IF('Datos de Indicador'!AH245="No dato","x",ROUND(IF('Datos de Indicador'!AH245&gt;D$302,10,IF('Datos de Indicador'!AH245&lt;$D$301,0,10-(D$302-'Datos de Indicador'!AH245)/(D$302-D$301)*10)),1))</f>
        <v>10</v>
      </c>
      <c r="E242" s="204">
        <f>IF('Datos de Indicador'!AI245="No dato","x",ROUND(IF('Datos de Indicador'!AI245&gt;E$302,0,IF('Datos de Indicador'!AI245&lt;$E$301,10,(E$302-'Datos de Indicador'!AI245)/(E$302-E$301)*10)),1))</f>
        <v>0</v>
      </c>
      <c r="F242" s="205">
        <f t="shared" si="28"/>
        <v>6.7</v>
      </c>
      <c r="G242" s="204">
        <f>IF('Datos de Indicador'!AJ245="No dato","x",ROUND(IF('Datos de Indicador'!AJ245&gt;G$302,0,IF('Datos de Indicador'!AJ245&lt;$G$301,10,(G$302-'Datos de Indicador'!AJ245)/(G$302-G$301)*10)),1))</f>
        <v>5.7</v>
      </c>
      <c r="H242" s="206">
        <f t="shared" si="24"/>
        <v>5.7</v>
      </c>
      <c r="I242" s="207">
        <f t="shared" si="25"/>
        <v>6.2</v>
      </c>
      <c r="J242" s="204">
        <f>IF('Datos de Indicador'!AK245="No dato","x",ROUND(IF('Datos de Indicador'!AK245&gt;J$302,0,IF('Datos de Indicador'!AK245&lt;$J$301,10,(J$302-'Datos de Indicador'!AK245)/(J$302-J$301)*10)),1))</f>
        <v>8.8000000000000007</v>
      </c>
      <c r="K242" s="204">
        <f>IF('Datos de Indicador'!AL245="No dato","x",ROUND(IF('Datos de Indicador'!AL245&gt;K$302,0,IF('Datos de Indicador'!AL245&lt;$K$301,10,(K$302-'Datos de Indicador'!AL245)/(K$302-K$301)*10)),1))</f>
        <v>8.6</v>
      </c>
      <c r="L242" s="204">
        <f>IF('Datos de Indicador'!AM245="No dato","x",ROUND(IF('Datos de Indicador'!AM245&gt;L$302,0,IF('Datos de Indicador'!AM245&lt;$L$301,10,(L$302-'Datos de Indicador'!AM245)/(L$302-L$301)*10)),1))</f>
        <v>3.8</v>
      </c>
      <c r="M242" s="206">
        <f t="shared" si="26"/>
        <v>7.1</v>
      </c>
      <c r="N242" s="203">
        <f>IF('Datos de Indicador'!AN245="No dato","x",ROUND(IF('Datos de Indicador'!AN245&gt;N$302,0,IF('Datos de Indicador'!AN245&lt;$N$301,10,(N$302-'Datos de Indicador'!AN245)/(N$302-N$301)*10)),1))</f>
        <v>8.6</v>
      </c>
      <c r="O242" s="204">
        <f>IF('Datos de Indicador'!AO245="No dato","x",ROUND(IF('Datos de Indicador'!AO245&gt;O$302,0,IF('Datos de Indicador'!AO245&lt;$O$301,10,(O$302-'Datos de Indicador'!AO245)/(O$302-O$301)*10)),1))</f>
        <v>10</v>
      </c>
      <c r="P242" s="204">
        <f>IF('Datos de Indicador'!AP245="No dato","x",ROUND(IF('Datos de Indicador'!AP245&gt;P$302,0,IF('Datos de Indicador'!AP245&lt;$P$301,10,(P$302-'Datos de Indicador'!AP245)/(P$302-P$301)*10)),1))</f>
        <v>6</v>
      </c>
      <c r="Q242" s="210">
        <f>IF('Datos de Indicador'!AQ245="No dato","x",ROUND(IF('Datos de Indicador'!AQ245&gt;Q$302,0,IF('Datos de Indicador'!AQ245&lt;$O$301,10,(Q$302-'Datos de Indicador'!AQ245)/(Q$302-Q$301)*10)),1))</f>
        <v>10.5</v>
      </c>
      <c r="R242" s="297">
        <f t="shared" si="29"/>
        <v>8.8000000000000007</v>
      </c>
      <c r="S242" s="208">
        <f>IF('Datos de Indicador'!AR245="No data","x",ROUND(IF('Datos de Indicador'!AR245&gt;S$302,0,IF('Datos de Indicador'!AR245&lt;S$301,10,(S$302-'Datos de Indicador'!AR245)/(S$302-S$301)*10)),1))</f>
        <v>8.6</v>
      </c>
      <c r="T242" s="208">
        <f>IF('Datos de Indicador'!AS245="No data","x",ROUND(IF('Datos de Indicador'!AS245&gt;T$302,0,IF('Datos de Indicador'!AS245&lt;T$301,10,(T$302-'Datos de Indicador'!AS245)/(T$302-T$301)*10)),1))</f>
        <v>0</v>
      </c>
      <c r="U242" s="208">
        <f>IF('Datos de Indicador'!AT245="No data","x",ROUND(IF('Datos de Indicador'!AT245&gt;U$302,0,IF('Datos de Indicador'!AT245&lt;U$301,10,(U$302-'Datos de Indicador'!AT245)/(U$302-U$301)*10)),1))</f>
        <v>3</v>
      </c>
      <c r="V242" s="208">
        <f>IF('Datos de Indicador'!AU245="No data","x",ROUND(IF('Datos de Indicador'!AU245&gt;V$302,0,IF('Datos de Indicador'!AU245&lt;V$301,10,(V$302-'Datos de Indicador'!AU245)/(V$302-V$301)*10)),1))</f>
        <v>4.4000000000000004</v>
      </c>
      <c r="W242" s="209">
        <f t="shared" si="30"/>
        <v>3.9</v>
      </c>
      <c r="X242" s="210">
        <f>IF('Datos de Indicador'!AV245="No dato","x",ROUND(IF('Datos de Indicador'!AV245&gt;X$302,0,IF('Datos de Indicador'!AV245&lt;$X$301,10,(X$302-'Datos de Indicador'!AV245)/(X$302-X$301)*10)),1))</f>
        <v>4.8</v>
      </c>
      <c r="Y242" s="206">
        <f t="shared" si="27"/>
        <v>4.4000000000000004</v>
      </c>
      <c r="Z242" s="206">
        <f>'Datos de Indicador'!AW245</f>
        <v>10</v>
      </c>
      <c r="AA242" s="211">
        <f t="shared" si="31"/>
        <v>7.6</v>
      </c>
      <c r="AB242" s="15"/>
      <c r="AC242" s="222"/>
      <c r="AE242" s="222"/>
    </row>
    <row r="243" spans="1:38">
      <c r="A243" s="48" t="s">
        <v>294</v>
      </c>
      <c r="B243" s="46" t="s">
        <v>306</v>
      </c>
      <c r="C243" s="160">
        <v>1514</v>
      </c>
      <c r="D243" s="203">
        <f>IF('Datos de Indicador'!AH246="No dato","x",ROUND(IF('Datos de Indicador'!AH246&gt;D$302,10,IF('Datos de Indicador'!AH246&lt;$D$301,0,10-(D$302-'Datos de Indicador'!AH246)/(D$302-D$301)*10)),1))</f>
        <v>5</v>
      </c>
      <c r="E243" s="204">
        <f>IF('Datos de Indicador'!AI246="No dato","x",ROUND(IF('Datos de Indicador'!AI246&gt;E$302,0,IF('Datos de Indicador'!AI246&lt;$E$301,10,(E$302-'Datos de Indicador'!AI246)/(E$302-E$301)*10)),1))</f>
        <v>0</v>
      </c>
      <c r="F243" s="205">
        <f t="shared" si="28"/>
        <v>3.3</v>
      </c>
      <c r="G243" s="204">
        <f>IF('Datos de Indicador'!AJ246="No dato","x",ROUND(IF('Datos de Indicador'!AJ246&gt;G$302,0,IF('Datos de Indicador'!AJ246&lt;$G$301,10,(G$302-'Datos de Indicador'!AJ246)/(G$302-G$301)*10)),1))</f>
        <v>8</v>
      </c>
      <c r="H243" s="206">
        <f t="shared" si="24"/>
        <v>8</v>
      </c>
      <c r="I243" s="207">
        <f t="shared" si="25"/>
        <v>6.2</v>
      </c>
      <c r="J243" s="204">
        <f>IF('Datos de Indicador'!AK246="No dato","x",ROUND(IF('Datos de Indicador'!AK246&gt;J$302,0,IF('Datos de Indicador'!AK246&lt;$J$301,10,(J$302-'Datos de Indicador'!AK246)/(J$302-J$301)*10)),1))</f>
        <v>10</v>
      </c>
      <c r="K243" s="204">
        <f>IF('Datos de Indicador'!AL246="No dato","x",ROUND(IF('Datos de Indicador'!AL246&gt;K$302,0,IF('Datos de Indicador'!AL246&lt;$K$301,10,(K$302-'Datos de Indicador'!AL246)/(K$302-K$301)*10)),1))</f>
        <v>9.9</v>
      </c>
      <c r="L243" s="204">
        <f>IF('Datos de Indicador'!AM246="No dato","x",ROUND(IF('Datos de Indicador'!AM246&gt;L$302,0,IF('Datos de Indicador'!AM246&lt;$L$301,10,(L$302-'Datos de Indicador'!AM246)/(L$302-L$301)*10)),1))</f>
        <v>8.5</v>
      </c>
      <c r="M243" s="206">
        <f t="shared" si="26"/>
        <v>9.5</v>
      </c>
      <c r="N243" s="203">
        <f>IF('Datos de Indicador'!AN246="No dato","x",ROUND(IF('Datos de Indicador'!AN246&gt;N$302,0,IF('Datos de Indicador'!AN246&lt;$N$301,10,(N$302-'Datos de Indicador'!AN246)/(N$302-N$301)*10)),1))</f>
        <v>8.5</v>
      </c>
      <c r="O243" s="204">
        <f>IF('Datos de Indicador'!AO246="No dato","x",ROUND(IF('Datos de Indicador'!AO246&gt;O$302,0,IF('Datos de Indicador'!AO246&lt;$O$301,10,(O$302-'Datos de Indicador'!AO246)/(O$302-O$301)*10)),1))</f>
        <v>10</v>
      </c>
      <c r="P243" s="204">
        <f>IF('Datos de Indicador'!AP246="No dato","x",ROUND(IF('Datos de Indicador'!AP246&gt;P$302,0,IF('Datos de Indicador'!AP246&lt;$P$301,10,(P$302-'Datos de Indicador'!AP246)/(P$302-P$301)*10)),1))</f>
        <v>10</v>
      </c>
      <c r="Q243" s="210">
        <f>IF('Datos de Indicador'!AQ246="No dato","x",ROUND(IF('Datos de Indicador'!AQ246&gt;Q$302,0,IF('Datos de Indicador'!AQ246&lt;$O$301,10,(Q$302-'Datos de Indicador'!AQ246)/(Q$302-Q$301)*10)),1))</f>
        <v>10</v>
      </c>
      <c r="R243" s="297">
        <f t="shared" si="29"/>
        <v>9.6</v>
      </c>
      <c r="S243" s="208">
        <f>IF('Datos de Indicador'!AR246="No data","x",ROUND(IF('Datos de Indicador'!AR246&gt;S$302,0,IF('Datos de Indicador'!AR246&lt;S$301,10,(S$302-'Datos de Indicador'!AR246)/(S$302-S$301)*10)),1))</f>
        <v>10</v>
      </c>
      <c r="T243" s="208">
        <f>IF('Datos de Indicador'!AS246="No data","x",ROUND(IF('Datos de Indicador'!AS246&gt;T$302,0,IF('Datos de Indicador'!AS246&lt;T$301,10,(T$302-'Datos de Indicador'!AS246)/(T$302-T$301)*10)),1))</f>
        <v>2.8</v>
      </c>
      <c r="U243" s="208">
        <f>IF('Datos de Indicador'!AT246="No data","x",ROUND(IF('Datos de Indicador'!AT246&gt;U$302,0,IF('Datos de Indicador'!AT246&lt;U$301,10,(U$302-'Datos de Indicador'!AT246)/(U$302-U$301)*10)),1))</f>
        <v>10</v>
      </c>
      <c r="V243" s="208">
        <f>IF('Datos de Indicador'!AU246="No data","x",ROUND(IF('Datos de Indicador'!AU246&gt;V$302,0,IF('Datos de Indicador'!AU246&lt;V$301,10,(V$302-'Datos de Indicador'!AU246)/(V$302-V$301)*10)),1))</f>
        <v>10</v>
      </c>
      <c r="W243" s="209">
        <f t="shared" si="30"/>
        <v>8.8000000000000007</v>
      </c>
      <c r="X243" s="210">
        <f>IF('Datos de Indicador'!AV246="No dato","x",ROUND(IF('Datos de Indicador'!AV246&gt;X$302,0,IF('Datos de Indicador'!AV246&lt;$X$301,10,(X$302-'Datos de Indicador'!AV246)/(X$302-X$301)*10)),1))</f>
        <v>8.4</v>
      </c>
      <c r="Y243" s="206">
        <f t="shared" si="27"/>
        <v>8.6</v>
      </c>
      <c r="Z243" s="206">
        <f>'Datos de Indicador'!AW246</f>
        <v>10</v>
      </c>
      <c r="AA243" s="211">
        <f t="shared" si="31"/>
        <v>9.4</v>
      </c>
      <c r="AB243" s="15"/>
      <c r="AC243" s="222"/>
      <c r="AE243" s="222"/>
    </row>
    <row r="244" spans="1:38">
      <c r="A244" s="48" t="s">
        <v>294</v>
      </c>
      <c r="B244" s="46" t="s">
        <v>307</v>
      </c>
      <c r="C244" s="160">
        <v>1515</v>
      </c>
      <c r="D244" s="203">
        <f>IF('Datos de Indicador'!AH247="No dato","x",ROUND(IF('Datos de Indicador'!AH247&gt;D$302,10,IF('Datos de Indicador'!AH247&lt;$D$301,0,10-(D$302-'Datos de Indicador'!AH247)/(D$302-D$301)*10)),1))</f>
        <v>5</v>
      </c>
      <c r="E244" s="204">
        <f>IF('Datos de Indicador'!AI247="No dato","x",ROUND(IF('Datos de Indicador'!AI247&gt;E$302,0,IF('Datos de Indicador'!AI247&lt;$E$301,10,(E$302-'Datos de Indicador'!AI247)/(E$302-E$301)*10)),1))</f>
        <v>0</v>
      </c>
      <c r="F244" s="205">
        <f t="shared" si="28"/>
        <v>3.3</v>
      </c>
      <c r="G244" s="204">
        <f>IF('Datos de Indicador'!AJ247="No dato","x",ROUND(IF('Datos de Indicador'!AJ247&gt;G$302,0,IF('Datos de Indicador'!AJ247&lt;$G$301,10,(G$302-'Datos de Indicador'!AJ247)/(G$302-G$301)*10)),1))</f>
        <v>6.8</v>
      </c>
      <c r="H244" s="206">
        <f t="shared" si="24"/>
        <v>6.8</v>
      </c>
      <c r="I244" s="207">
        <f t="shared" si="25"/>
        <v>5.3</v>
      </c>
      <c r="J244" s="204">
        <f>IF('Datos de Indicador'!AK247="No dato","x",ROUND(IF('Datos de Indicador'!AK247&gt;J$302,0,IF('Datos de Indicador'!AK247&lt;$J$301,10,(J$302-'Datos de Indicador'!AK247)/(J$302-J$301)*10)),1))</f>
        <v>6.3</v>
      </c>
      <c r="K244" s="204">
        <f>IF('Datos de Indicador'!AL247="No dato","x",ROUND(IF('Datos de Indicador'!AL247&gt;K$302,0,IF('Datos de Indicador'!AL247&lt;$K$301,10,(K$302-'Datos de Indicador'!AL247)/(K$302-K$301)*10)),1))</f>
        <v>9.5</v>
      </c>
      <c r="L244" s="204">
        <f>IF('Datos de Indicador'!AM247="No dato","x",ROUND(IF('Datos de Indicador'!AM247&gt;L$302,0,IF('Datos de Indicador'!AM247&lt;$L$301,10,(L$302-'Datos de Indicador'!AM247)/(L$302-L$301)*10)),1))</f>
        <v>3.8</v>
      </c>
      <c r="M244" s="206">
        <f t="shared" si="26"/>
        <v>6.5</v>
      </c>
      <c r="N244" s="203">
        <f>IF('Datos de Indicador'!AN247="No dato","x",ROUND(IF('Datos de Indicador'!AN247&gt;N$302,0,IF('Datos de Indicador'!AN247&lt;$N$301,10,(N$302-'Datos de Indicador'!AN247)/(N$302-N$301)*10)),1))</f>
        <v>8.6999999999999993</v>
      </c>
      <c r="O244" s="204">
        <f>IF('Datos de Indicador'!AO247="No dato","x",ROUND(IF('Datos de Indicador'!AO247&gt;O$302,0,IF('Datos de Indicador'!AO247&lt;$O$301,10,(O$302-'Datos de Indicador'!AO247)/(O$302-O$301)*10)),1))</f>
        <v>10</v>
      </c>
      <c r="P244" s="204">
        <f>IF('Datos de Indicador'!AP247="No dato","x",ROUND(IF('Datos de Indicador'!AP247&gt;P$302,0,IF('Datos de Indicador'!AP247&lt;$P$301,10,(P$302-'Datos de Indicador'!AP247)/(P$302-P$301)*10)),1))</f>
        <v>10</v>
      </c>
      <c r="Q244" s="210">
        <f>IF('Datos de Indicador'!AQ247="No dato","x",ROUND(IF('Datos de Indicador'!AQ247&gt;Q$302,0,IF('Datos de Indicador'!AQ247&lt;$O$301,10,(Q$302-'Datos de Indicador'!AQ247)/(Q$302-Q$301)*10)),1))</f>
        <v>10</v>
      </c>
      <c r="R244" s="297">
        <f t="shared" si="29"/>
        <v>9.6999999999999993</v>
      </c>
      <c r="S244" s="208">
        <f>IF('Datos de Indicador'!AR247="No data","x",ROUND(IF('Datos de Indicador'!AR247&gt;S$302,0,IF('Datos de Indicador'!AR247&lt;S$301,10,(S$302-'Datos de Indicador'!AR247)/(S$302-S$301)*10)),1))</f>
        <v>8.6</v>
      </c>
      <c r="T244" s="208">
        <f>IF('Datos de Indicador'!AS247="No data","x",ROUND(IF('Datos de Indicador'!AS247&gt;T$302,0,IF('Datos de Indicador'!AS247&lt;T$301,10,(T$302-'Datos de Indicador'!AS247)/(T$302-T$301)*10)),1))</f>
        <v>0</v>
      </c>
      <c r="U244" s="208">
        <f>IF('Datos de Indicador'!AT247="No data","x",ROUND(IF('Datos de Indicador'!AT247&gt;U$302,0,IF('Datos de Indicador'!AT247&lt;U$301,10,(U$302-'Datos de Indicador'!AT247)/(U$302-U$301)*10)),1))</f>
        <v>6.4</v>
      </c>
      <c r="V244" s="208">
        <f>IF('Datos de Indicador'!AU247="No data","x",ROUND(IF('Datos de Indicador'!AU247&gt;V$302,0,IF('Datos de Indicador'!AU247&lt;V$301,10,(V$302-'Datos de Indicador'!AU247)/(V$302-V$301)*10)),1))</f>
        <v>9.9</v>
      </c>
      <c r="W244" s="209">
        <f t="shared" si="30"/>
        <v>6.9</v>
      </c>
      <c r="X244" s="210">
        <f>IF('Datos de Indicador'!AV247="No dato","x",ROUND(IF('Datos de Indicador'!AV247&gt;X$302,0,IF('Datos de Indicador'!AV247&lt;$X$301,10,(X$302-'Datos de Indicador'!AV247)/(X$302-X$301)*10)),1))</f>
        <v>5.4</v>
      </c>
      <c r="Y244" s="206">
        <f t="shared" si="27"/>
        <v>6.2</v>
      </c>
      <c r="Z244" s="206">
        <f>'Datos de Indicador'!AW247</f>
        <v>10</v>
      </c>
      <c r="AA244" s="211">
        <f t="shared" si="31"/>
        <v>8.1</v>
      </c>
      <c r="AB244" s="15"/>
      <c r="AC244" s="222"/>
      <c r="AE244" s="222"/>
    </row>
    <row r="245" spans="1:38">
      <c r="A245" s="48" t="s">
        <v>294</v>
      </c>
      <c r="B245" s="46" t="s">
        <v>308</v>
      </c>
      <c r="C245" s="160">
        <v>1516</v>
      </c>
      <c r="D245" s="203">
        <f>IF('Datos de Indicador'!AH248="No dato","x",ROUND(IF('Datos de Indicador'!AH248&gt;D$302,10,IF('Datos de Indicador'!AH248&lt;$D$301,0,10-(D$302-'Datos de Indicador'!AH248)/(D$302-D$301)*10)),1))</f>
        <v>5</v>
      </c>
      <c r="E245" s="204">
        <f>IF('Datos de Indicador'!AI248="No dato","x",ROUND(IF('Datos de Indicador'!AI248&gt;E$302,0,IF('Datos de Indicador'!AI248&lt;$E$301,10,(E$302-'Datos de Indicador'!AI248)/(E$302-E$301)*10)),1))</f>
        <v>0</v>
      </c>
      <c r="F245" s="205">
        <f t="shared" si="28"/>
        <v>3.3</v>
      </c>
      <c r="G245" s="204">
        <f>IF('Datos de Indicador'!AJ248="No dato","x",ROUND(IF('Datos de Indicador'!AJ248&gt;G$302,0,IF('Datos de Indicador'!AJ248&lt;$G$301,10,(G$302-'Datos de Indicador'!AJ248)/(G$302-G$301)*10)),1))</f>
        <v>6.4</v>
      </c>
      <c r="H245" s="206">
        <f t="shared" si="24"/>
        <v>6.4</v>
      </c>
      <c r="I245" s="207">
        <f t="shared" si="25"/>
        <v>5</v>
      </c>
      <c r="J245" s="204">
        <f>IF('Datos de Indicador'!AK248="No dato","x",ROUND(IF('Datos de Indicador'!AK248&gt;J$302,0,IF('Datos de Indicador'!AK248&lt;$J$301,10,(J$302-'Datos de Indicador'!AK248)/(J$302-J$301)*10)),1))</f>
        <v>5.7</v>
      </c>
      <c r="K245" s="204">
        <f>IF('Datos de Indicador'!AL248="No dato","x",ROUND(IF('Datos de Indicador'!AL248&gt;K$302,0,IF('Datos de Indicador'!AL248&lt;$K$301,10,(K$302-'Datos de Indicador'!AL248)/(K$302-K$301)*10)),1))</f>
        <v>9.1</v>
      </c>
      <c r="L245" s="204">
        <f>IF('Datos de Indicador'!AM248="No dato","x",ROUND(IF('Datos de Indicador'!AM248&gt;L$302,0,IF('Datos de Indicador'!AM248&lt;$L$301,10,(L$302-'Datos de Indicador'!AM248)/(L$302-L$301)*10)),1))</f>
        <v>2.1</v>
      </c>
      <c r="M245" s="206">
        <f t="shared" si="26"/>
        <v>5.6</v>
      </c>
      <c r="N245" s="203">
        <f>IF('Datos de Indicador'!AN248="No dato","x",ROUND(IF('Datos de Indicador'!AN248&gt;N$302,0,IF('Datos de Indicador'!AN248&lt;$N$301,10,(N$302-'Datos de Indicador'!AN248)/(N$302-N$301)*10)),1))</f>
        <v>6.3</v>
      </c>
      <c r="O245" s="204">
        <f>IF('Datos de Indicador'!AO248="No dato","x",ROUND(IF('Datos de Indicador'!AO248&gt;O$302,0,IF('Datos de Indicador'!AO248&lt;$O$301,10,(O$302-'Datos de Indicador'!AO248)/(O$302-O$301)*10)),1))</f>
        <v>10</v>
      </c>
      <c r="P245" s="204">
        <f>IF('Datos de Indicador'!AP248="No dato","x",ROUND(IF('Datos de Indicador'!AP248&gt;P$302,0,IF('Datos de Indicador'!AP248&lt;$P$301,10,(P$302-'Datos de Indicador'!AP248)/(P$302-P$301)*10)),1))</f>
        <v>7.1</v>
      </c>
      <c r="Q245" s="210">
        <f>IF('Datos de Indicador'!AQ248="No dato","x",ROUND(IF('Datos de Indicador'!AQ248&gt;Q$302,0,IF('Datos de Indicador'!AQ248&lt;$O$301,10,(Q$302-'Datos de Indicador'!AQ248)/(Q$302-Q$301)*10)),1))</f>
        <v>10.8</v>
      </c>
      <c r="R245" s="297">
        <f t="shared" si="29"/>
        <v>8.6</v>
      </c>
      <c r="S245" s="208">
        <f>IF('Datos de Indicador'!AR248="No data","x",ROUND(IF('Datos de Indicador'!AR248&gt;S$302,0,IF('Datos de Indicador'!AR248&lt;S$301,10,(S$302-'Datos de Indicador'!AR248)/(S$302-S$301)*10)),1))</f>
        <v>5</v>
      </c>
      <c r="T245" s="208">
        <f>IF('Datos de Indicador'!AS248="No data","x",ROUND(IF('Datos de Indicador'!AS248&gt;T$302,0,IF('Datos de Indicador'!AS248&lt;T$301,10,(T$302-'Datos de Indicador'!AS248)/(T$302-T$301)*10)),1))</f>
        <v>3.3</v>
      </c>
      <c r="U245" s="208">
        <f>IF('Datos de Indicador'!AT248="No data","x",ROUND(IF('Datos de Indicador'!AT248&gt;U$302,0,IF('Datos de Indicador'!AT248&lt;U$301,10,(U$302-'Datos de Indicador'!AT248)/(U$302-U$301)*10)),1))</f>
        <v>1.5</v>
      </c>
      <c r="V245" s="208">
        <f>IF('Datos de Indicador'!AU248="No data","x",ROUND(IF('Datos de Indicador'!AU248&gt;V$302,0,IF('Datos de Indicador'!AU248&lt;V$301,10,(V$302-'Datos de Indicador'!AU248)/(V$302-V$301)*10)),1))</f>
        <v>1.9</v>
      </c>
      <c r="W245" s="209">
        <f t="shared" si="30"/>
        <v>2.5</v>
      </c>
      <c r="X245" s="210">
        <f>IF('Datos de Indicador'!AV248="No dato","x",ROUND(IF('Datos de Indicador'!AV248&gt;X$302,0,IF('Datos de Indicador'!AV248&lt;$X$301,10,(X$302-'Datos de Indicador'!AV248)/(X$302-X$301)*10)),1))</f>
        <v>4.5</v>
      </c>
      <c r="Y245" s="206">
        <f t="shared" si="27"/>
        <v>3.5</v>
      </c>
      <c r="Z245" s="206">
        <f>'Datos de Indicador'!AW248</f>
        <v>10</v>
      </c>
      <c r="AA245" s="211">
        <f t="shared" si="31"/>
        <v>6.9</v>
      </c>
      <c r="AB245" s="15"/>
      <c r="AC245" s="222"/>
      <c r="AE245" s="222"/>
    </row>
    <row r="246" spans="1:38">
      <c r="A246" s="48" t="s">
        <v>294</v>
      </c>
      <c r="B246" s="46" t="s">
        <v>309</v>
      </c>
      <c r="C246" s="160">
        <v>1517</v>
      </c>
      <c r="D246" s="203">
        <f>IF('Datos de Indicador'!AH249="No dato","x",ROUND(IF('Datos de Indicador'!AH249&gt;D$302,10,IF('Datos de Indicador'!AH249&lt;$D$301,0,10-(D$302-'Datos de Indicador'!AH249)/(D$302-D$301)*10)),1))</f>
        <v>5</v>
      </c>
      <c r="E246" s="204">
        <f>IF('Datos de Indicador'!AI249="No dato","x",ROUND(IF('Datos de Indicador'!AI249&gt;E$302,0,IF('Datos de Indicador'!AI249&lt;$E$301,10,(E$302-'Datos de Indicador'!AI249)/(E$302-E$301)*10)),1))</f>
        <v>0</v>
      </c>
      <c r="F246" s="205">
        <f t="shared" si="28"/>
        <v>3.3</v>
      </c>
      <c r="G246" s="204">
        <f>IF('Datos de Indicador'!AJ249="No dato","x",ROUND(IF('Datos de Indicador'!AJ249&gt;G$302,0,IF('Datos de Indicador'!AJ249&lt;$G$301,10,(G$302-'Datos de Indicador'!AJ249)/(G$302-G$301)*10)),1))</f>
        <v>4.5999999999999996</v>
      </c>
      <c r="H246" s="206">
        <f t="shared" si="24"/>
        <v>4.5999999999999996</v>
      </c>
      <c r="I246" s="207">
        <f t="shared" si="25"/>
        <v>4</v>
      </c>
      <c r="J246" s="204">
        <f>IF('Datos de Indicador'!AK249="No dato","x",ROUND(IF('Datos de Indicador'!AK249&gt;J$302,0,IF('Datos de Indicador'!AK249&lt;$J$301,10,(J$302-'Datos de Indicador'!AK249)/(J$302-J$301)*10)),1))</f>
        <v>10</v>
      </c>
      <c r="K246" s="204">
        <f>IF('Datos de Indicador'!AL249="No dato","x",ROUND(IF('Datos de Indicador'!AL249&gt;K$302,0,IF('Datos de Indicador'!AL249&lt;$K$301,10,(K$302-'Datos de Indicador'!AL249)/(K$302-K$301)*10)),1))</f>
        <v>8.4</v>
      </c>
      <c r="L246" s="204">
        <f>IF('Datos de Indicador'!AM249="No dato","x",ROUND(IF('Datos de Indicador'!AM249&gt;L$302,0,IF('Datos de Indicador'!AM249&lt;$L$301,10,(L$302-'Datos de Indicador'!AM249)/(L$302-L$301)*10)),1))</f>
        <v>4.7</v>
      </c>
      <c r="M246" s="206">
        <f t="shared" si="26"/>
        <v>7.7</v>
      </c>
      <c r="N246" s="203">
        <f>IF('Datos de Indicador'!AN249="No dato","x",ROUND(IF('Datos de Indicador'!AN249&gt;N$302,0,IF('Datos de Indicador'!AN249&lt;$N$301,10,(N$302-'Datos de Indicador'!AN249)/(N$302-N$301)*10)),1))</f>
        <v>8.6999999999999993</v>
      </c>
      <c r="O246" s="204">
        <f>IF('Datos de Indicador'!AO249="No dato","x",ROUND(IF('Datos de Indicador'!AO249&gt;O$302,0,IF('Datos de Indicador'!AO249&lt;$O$301,10,(O$302-'Datos de Indicador'!AO249)/(O$302-O$301)*10)),1))</f>
        <v>10</v>
      </c>
      <c r="P246" s="204">
        <f>IF('Datos de Indicador'!AP249="No dato","x",ROUND(IF('Datos de Indicador'!AP249&gt;P$302,0,IF('Datos de Indicador'!AP249&lt;$P$301,10,(P$302-'Datos de Indicador'!AP249)/(P$302-P$301)*10)),1))</f>
        <v>9.8000000000000007</v>
      </c>
      <c r="Q246" s="210">
        <f>IF('Datos de Indicador'!AQ249="No dato","x",ROUND(IF('Datos de Indicador'!AQ249&gt;Q$302,0,IF('Datos de Indicador'!AQ249&lt;$O$301,10,(Q$302-'Datos de Indicador'!AQ249)/(Q$302-Q$301)*10)),1))</f>
        <v>10</v>
      </c>
      <c r="R246" s="297">
        <f t="shared" si="29"/>
        <v>9.6</v>
      </c>
      <c r="S246" s="208">
        <f>IF('Datos de Indicador'!AR249="No data","x",ROUND(IF('Datos de Indicador'!AR249&gt;S$302,0,IF('Datos de Indicador'!AR249&lt;S$301,10,(S$302-'Datos de Indicador'!AR249)/(S$302-S$301)*10)),1))</f>
        <v>0</v>
      </c>
      <c r="T246" s="208">
        <f>IF('Datos de Indicador'!AS249="No data","x",ROUND(IF('Datos de Indicador'!AS249&gt;T$302,0,IF('Datos de Indicador'!AS249&lt;T$301,10,(T$302-'Datos de Indicador'!AS249)/(T$302-T$301)*10)),1))</f>
        <v>0</v>
      </c>
      <c r="U246" s="208">
        <f>IF('Datos de Indicador'!AT249="No data","x",ROUND(IF('Datos de Indicador'!AT249&gt;U$302,0,IF('Datos de Indicador'!AT249&lt;U$301,10,(U$302-'Datos de Indicador'!AT249)/(U$302-U$301)*10)),1))</f>
        <v>6.6</v>
      </c>
      <c r="V246" s="208">
        <f>IF('Datos de Indicador'!AU249="No data","x",ROUND(IF('Datos de Indicador'!AU249&gt;V$302,0,IF('Datos de Indicador'!AU249&lt;V$301,10,(V$302-'Datos de Indicador'!AU249)/(V$302-V$301)*10)),1))</f>
        <v>8.1999999999999993</v>
      </c>
      <c r="W246" s="209">
        <f t="shared" si="30"/>
        <v>4.9000000000000004</v>
      </c>
      <c r="X246" s="210">
        <f>IF('Datos de Indicador'!AV249="No dato","x",ROUND(IF('Datos de Indicador'!AV249&gt;X$302,0,IF('Datos de Indicador'!AV249&lt;$X$301,10,(X$302-'Datos de Indicador'!AV249)/(X$302-X$301)*10)),1))</f>
        <v>4.5</v>
      </c>
      <c r="Y246" s="206">
        <f t="shared" si="27"/>
        <v>4.7</v>
      </c>
      <c r="Z246" s="206">
        <f>'Datos de Indicador'!AW249</f>
        <v>10</v>
      </c>
      <c r="AA246" s="211">
        <f t="shared" si="31"/>
        <v>8</v>
      </c>
      <c r="AB246" s="15"/>
      <c r="AC246" s="222"/>
      <c r="AE246" s="222"/>
    </row>
    <row r="247" spans="1:38">
      <c r="A247" s="48" t="s">
        <v>294</v>
      </c>
      <c r="B247" s="46" t="s">
        <v>310</v>
      </c>
      <c r="C247" s="160">
        <v>1518</v>
      </c>
      <c r="D247" s="203">
        <f>IF('Datos de Indicador'!AH250="No dato","x",ROUND(IF('Datos de Indicador'!AH250&gt;D$302,10,IF('Datos de Indicador'!AH250&lt;$D$301,0,10-(D$302-'Datos de Indicador'!AH250)/(D$302-D$301)*10)),1))</f>
        <v>5</v>
      </c>
      <c r="E247" s="204">
        <f>IF('Datos de Indicador'!AI250="No dato","x",ROUND(IF('Datos de Indicador'!AI250&gt;E$302,0,IF('Datos de Indicador'!AI250&lt;$E$301,10,(E$302-'Datos de Indicador'!AI250)/(E$302-E$301)*10)),1))</f>
        <v>0</v>
      </c>
      <c r="F247" s="205">
        <f t="shared" si="28"/>
        <v>3.3</v>
      </c>
      <c r="G247" s="204">
        <f>IF('Datos de Indicador'!AJ250="No dato","x",ROUND(IF('Datos de Indicador'!AJ250&gt;G$302,0,IF('Datos de Indicador'!AJ250&lt;$G$301,10,(G$302-'Datos de Indicador'!AJ250)/(G$302-G$301)*10)),1))</f>
        <v>5.6</v>
      </c>
      <c r="H247" s="206">
        <f t="shared" si="24"/>
        <v>5.6</v>
      </c>
      <c r="I247" s="207">
        <f t="shared" si="25"/>
        <v>4.5999999999999996</v>
      </c>
      <c r="J247" s="204">
        <f>IF('Datos de Indicador'!AK250="No dato","x",ROUND(IF('Datos de Indicador'!AK250&gt;J$302,0,IF('Datos de Indicador'!AK250&lt;$J$301,10,(J$302-'Datos de Indicador'!AK250)/(J$302-J$301)*10)),1))</f>
        <v>6.3</v>
      </c>
      <c r="K247" s="204">
        <f>IF('Datos de Indicador'!AL250="No dato","x",ROUND(IF('Datos de Indicador'!AL250&gt;K$302,0,IF('Datos de Indicador'!AL250&lt;$K$301,10,(K$302-'Datos de Indicador'!AL250)/(K$302-K$301)*10)),1))</f>
        <v>9</v>
      </c>
      <c r="L247" s="204">
        <f>IF('Datos de Indicador'!AM250="No dato","x",ROUND(IF('Datos de Indicador'!AM250&gt;L$302,0,IF('Datos de Indicador'!AM250&lt;$L$301,10,(L$302-'Datos de Indicador'!AM250)/(L$302-L$301)*10)),1))</f>
        <v>2.6</v>
      </c>
      <c r="M247" s="206">
        <f t="shared" si="26"/>
        <v>6</v>
      </c>
      <c r="N247" s="203">
        <f>IF('Datos de Indicador'!AN250="No dato","x",ROUND(IF('Datos de Indicador'!AN250&gt;N$302,0,IF('Datos de Indicador'!AN250&lt;$N$301,10,(N$302-'Datos de Indicador'!AN250)/(N$302-N$301)*10)),1))</f>
        <v>8.4</v>
      </c>
      <c r="O247" s="204">
        <f>IF('Datos de Indicador'!AO250="No dato","x",ROUND(IF('Datos de Indicador'!AO250&gt;O$302,0,IF('Datos de Indicador'!AO250&lt;$O$301,10,(O$302-'Datos de Indicador'!AO250)/(O$302-O$301)*10)),1))</f>
        <v>10</v>
      </c>
      <c r="P247" s="204">
        <f>IF('Datos de Indicador'!AP250="No dato","x",ROUND(IF('Datos de Indicador'!AP250&gt;P$302,0,IF('Datos de Indicador'!AP250&lt;$P$301,10,(P$302-'Datos de Indicador'!AP250)/(P$302-P$301)*10)),1))</f>
        <v>10</v>
      </c>
      <c r="Q247" s="210">
        <f>IF('Datos de Indicador'!AQ250="No dato","x",ROUND(IF('Datos de Indicador'!AQ250&gt;Q$302,0,IF('Datos de Indicador'!AQ250&lt;$O$301,10,(Q$302-'Datos de Indicador'!AQ250)/(Q$302-Q$301)*10)),1))</f>
        <v>10</v>
      </c>
      <c r="R247" s="297">
        <f t="shared" si="29"/>
        <v>9.6</v>
      </c>
      <c r="S247" s="208">
        <f>IF('Datos de Indicador'!AR250="No data","x",ROUND(IF('Datos de Indicador'!AR250&gt;S$302,0,IF('Datos de Indicador'!AR250&lt;S$301,10,(S$302-'Datos de Indicador'!AR250)/(S$302-S$301)*10)),1))</f>
        <v>5</v>
      </c>
      <c r="T247" s="208">
        <f>IF('Datos de Indicador'!AS250="No data","x",ROUND(IF('Datos de Indicador'!AS250&gt;T$302,0,IF('Datos de Indicador'!AS250&lt;T$301,10,(T$302-'Datos de Indicador'!AS250)/(T$302-T$301)*10)),1))</f>
        <v>10</v>
      </c>
      <c r="U247" s="208">
        <f>IF('Datos de Indicador'!AT250="No data","x",ROUND(IF('Datos de Indicador'!AT250&gt;U$302,0,IF('Datos de Indicador'!AT250&lt;U$301,10,(U$302-'Datos de Indicador'!AT250)/(U$302-U$301)*10)),1))</f>
        <v>4.9000000000000004</v>
      </c>
      <c r="V247" s="208">
        <f>IF('Datos de Indicador'!AU250="No data","x",ROUND(IF('Datos de Indicador'!AU250&gt;V$302,0,IF('Datos de Indicador'!AU250&lt;V$301,10,(V$302-'Datos de Indicador'!AU250)/(V$302-V$301)*10)),1))</f>
        <v>7.2</v>
      </c>
      <c r="W247" s="209">
        <f t="shared" si="30"/>
        <v>6.5</v>
      </c>
      <c r="X247" s="210">
        <f>IF('Datos de Indicador'!AV250="No dato","x",ROUND(IF('Datos de Indicador'!AV250&gt;X$302,0,IF('Datos de Indicador'!AV250&lt;$X$301,10,(X$302-'Datos de Indicador'!AV250)/(X$302-X$301)*10)),1))</f>
        <v>5</v>
      </c>
      <c r="Y247" s="206">
        <f t="shared" si="27"/>
        <v>5.8</v>
      </c>
      <c r="Z247" s="206">
        <f>'Datos de Indicador'!AW250</f>
        <v>10</v>
      </c>
      <c r="AA247" s="211">
        <f t="shared" si="31"/>
        <v>7.9</v>
      </c>
      <c r="AB247" s="15"/>
      <c r="AC247" s="222"/>
      <c r="AE247" s="222"/>
    </row>
    <row r="248" spans="1:38">
      <c r="A248" s="48" t="s">
        <v>294</v>
      </c>
      <c r="B248" s="46" t="s">
        <v>311</v>
      </c>
      <c r="C248" s="160">
        <v>1519</v>
      </c>
      <c r="D248" s="203">
        <f>IF('Datos de Indicador'!AH251="No dato","x",ROUND(IF('Datos de Indicador'!AH251&gt;D$302,10,IF('Datos de Indicador'!AH251&lt;$D$301,0,10-(D$302-'Datos de Indicador'!AH251)/(D$302-D$301)*10)),1))</f>
        <v>10</v>
      </c>
      <c r="E248" s="204">
        <f>IF('Datos de Indicador'!AI251="No dato","x",ROUND(IF('Datos de Indicador'!AI251&gt;E$302,0,IF('Datos de Indicador'!AI251&lt;$E$301,10,(E$302-'Datos de Indicador'!AI251)/(E$302-E$301)*10)),1))</f>
        <v>0</v>
      </c>
      <c r="F248" s="205">
        <f t="shared" si="28"/>
        <v>6.7</v>
      </c>
      <c r="G248" s="204">
        <f>IF('Datos de Indicador'!AJ251="No dato","x",ROUND(IF('Datos de Indicador'!AJ251&gt;G$302,0,IF('Datos de Indicador'!AJ251&lt;$G$301,10,(G$302-'Datos de Indicador'!AJ251)/(G$302-G$301)*10)),1))</f>
        <v>5.7</v>
      </c>
      <c r="H248" s="206">
        <f t="shared" si="24"/>
        <v>5.7</v>
      </c>
      <c r="I248" s="207">
        <f t="shared" si="25"/>
        <v>6.2</v>
      </c>
      <c r="J248" s="204">
        <f>IF('Datos de Indicador'!AK251="No dato","x",ROUND(IF('Datos de Indicador'!AK251&gt;J$302,0,IF('Datos de Indicador'!AK251&lt;$J$301,10,(J$302-'Datos de Indicador'!AK251)/(J$302-J$301)*10)),1))</f>
        <v>8.4</v>
      </c>
      <c r="K248" s="204">
        <f>IF('Datos de Indicador'!AL251="No dato","x",ROUND(IF('Datos de Indicador'!AL251&gt;K$302,0,IF('Datos de Indicador'!AL251&lt;$K$301,10,(K$302-'Datos de Indicador'!AL251)/(K$302-K$301)*10)),1))</f>
        <v>9.5</v>
      </c>
      <c r="L248" s="204">
        <f>IF('Datos de Indicador'!AM251="No dato","x",ROUND(IF('Datos de Indicador'!AM251&gt;L$302,0,IF('Datos de Indicador'!AM251&lt;$L$301,10,(L$302-'Datos de Indicador'!AM251)/(L$302-L$301)*10)),1))</f>
        <v>3.3</v>
      </c>
      <c r="M248" s="206">
        <f t="shared" si="26"/>
        <v>7.1</v>
      </c>
      <c r="N248" s="203">
        <f>IF('Datos de Indicador'!AN251="No dato","x",ROUND(IF('Datos de Indicador'!AN251&gt;N$302,0,IF('Datos de Indicador'!AN251&lt;$N$301,10,(N$302-'Datos de Indicador'!AN251)/(N$302-N$301)*10)),1))</f>
        <v>7.6</v>
      </c>
      <c r="O248" s="204">
        <f>IF('Datos de Indicador'!AO251="No dato","x",ROUND(IF('Datos de Indicador'!AO251&gt;O$302,0,IF('Datos de Indicador'!AO251&lt;$O$301,10,(O$302-'Datos de Indicador'!AO251)/(O$302-O$301)*10)),1))</f>
        <v>10</v>
      </c>
      <c r="P248" s="204">
        <f>IF('Datos de Indicador'!AP251="No dato","x",ROUND(IF('Datos de Indicador'!AP251&gt;P$302,0,IF('Datos de Indicador'!AP251&lt;$P$301,10,(P$302-'Datos de Indicador'!AP251)/(P$302-P$301)*10)),1))</f>
        <v>10</v>
      </c>
      <c r="Q248" s="210">
        <f>IF('Datos de Indicador'!AQ251="No dato","x",ROUND(IF('Datos de Indicador'!AQ251&gt;Q$302,0,IF('Datos de Indicador'!AQ251&lt;$O$301,10,(Q$302-'Datos de Indicador'!AQ251)/(Q$302-Q$301)*10)),1))</f>
        <v>10</v>
      </c>
      <c r="R248" s="297">
        <f t="shared" si="29"/>
        <v>9.4</v>
      </c>
      <c r="S248" s="208">
        <f>IF('Datos de Indicador'!AR251="No data","x",ROUND(IF('Datos de Indicador'!AR251&gt;S$302,0,IF('Datos de Indicador'!AR251&lt;S$301,10,(S$302-'Datos de Indicador'!AR251)/(S$302-S$301)*10)),1))</f>
        <v>7</v>
      </c>
      <c r="T248" s="208">
        <f>IF('Datos de Indicador'!AS251="No data","x",ROUND(IF('Datos de Indicador'!AS251&gt;T$302,0,IF('Datos de Indicador'!AS251&lt;T$301,10,(T$302-'Datos de Indicador'!AS251)/(T$302-T$301)*10)),1))</f>
        <v>6.8</v>
      </c>
      <c r="U248" s="208">
        <f>IF('Datos de Indicador'!AT251="No data","x",ROUND(IF('Datos de Indicador'!AT251&gt;U$302,0,IF('Datos de Indicador'!AT251&lt;U$301,10,(U$302-'Datos de Indicador'!AT251)/(U$302-U$301)*10)),1))</f>
        <v>3.5</v>
      </c>
      <c r="V248" s="208">
        <f>IF('Datos de Indicador'!AU251="No data","x",ROUND(IF('Datos de Indicador'!AU251&gt;V$302,0,IF('Datos de Indicador'!AU251&lt;V$301,10,(V$302-'Datos de Indicador'!AU251)/(V$302-V$301)*10)),1))</f>
        <v>6.6</v>
      </c>
      <c r="W248" s="209">
        <f t="shared" si="30"/>
        <v>5.7</v>
      </c>
      <c r="X248" s="210">
        <f>IF('Datos de Indicador'!AV251="No dato","x",ROUND(IF('Datos de Indicador'!AV251&gt;X$302,0,IF('Datos de Indicador'!AV251&lt;$X$301,10,(X$302-'Datos de Indicador'!AV251)/(X$302-X$301)*10)),1))</f>
        <v>5.3</v>
      </c>
      <c r="Y248" s="206">
        <f t="shared" si="27"/>
        <v>5.5</v>
      </c>
      <c r="Z248" s="206">
        <f>'Datos de Indicador'!AW251</f>
        <v>10</v>
      </c>
      <c r="AA248" s="211">
        <f t="shared" si="31"/>
        <v>8</v>
      </c>
      <c r="AB248" s="15"/>
      <c r="AC248" s="222"/>
      <c r="AE248" s="222"/>
    </row>
    <row r="249" spans="1:38">
      <c r="A249" s="48" t="s">
        <v>294</v>
      </c>
      <c r="B249" s="46" t="s">
        <v>312</v>
      </c>
      <c r="C249" s="160">
        <v>1520</v>
      </c>
      <c r="D249" s="203">
        <f>IF('Datos de Indicador'!AH252="No dato","x",ROUND(IF('Datos de Indicador'!AH252&gt;D$302,10,IF('Datos de Indicador'!AH252&lt;$D$301,0,10-(D$302-'Datos de Indicador'!AH252)/(D$302-D$301)*10)),1))</f>
        <v>10</v>
      </c>
      <c r="E249" s="204">
        <f>IF('Datos de Indicador'!AI252="No dato","x",ROUND(IF('Datos de Indicador'!AI252&gt;E$302,0,IF('Datos de Indicador'!AI252&lt;$E$301,10,(E$302-'Datos de Indicador'!AI252)/(E$302-E$301)*10)),1))</f>
        <v>0</v>
      </c>
      <c r="F249" s="205">
        <f t="shared" si="28"/>
        <v>6.7</v>
      </c>
      <c r="G249" s="204">
        <f>IF('Datos de Indicador'!AJ252="No dato","x",ROUND(IF('Datos de Indicador'!AJ252&gt;G$302,0,IF('Datos de Indicador'!AJ252&lt;$G$301,10,(G$302-'Datos de Indicador'!AJ252)/(G$302-G$301)*10)),1))</f>
        <v>4.3</v>
      </c>
      <c r="H249" s="206">
        <f t="shared" si="24"/>
        <v>4.3</v>
      </c>
      <c r="I249" s="207">
        <f t="shared" si="25"/>
        <v>5.6</v>
      </c>
      <c r="J249" s="204">
        <f>IF('Datos de Indicador'!AK252="No dato","x",ROUND(IF('Datos de Indicador'!AK252&gt;J$302,0,IF('Datos de Indicador'!AK252&lt;$J$301,10,(J$302-'Datos de Indicador'!AK252)/(J$302-J$301)*10)),1))</f>
        <v>2.6</v>
      </c>
      <c r="K249" s="204">
        <f>IF('Datos de Indicador'!AL252="No dato","x",ROUND(IF('Datos de Indicador'!AL252&gt;K$302,0,IF('Datos de Indicador'!AL252&lt;$K$301,10,(K$302-'Datos de Indicador'!AL252)/(K$302-K$301)*10)),1))</f>
        <v>8.6999999999999993</v>
      </c>
      <c r="L249" s="204">
        <f>IF('Datos de Indicador'!AM252="No dato","x",ROUND(IF('Datos de Indicador'!AM252&gt;L$302,0,IF('Datos de Indicador'!AM252&lt;$L$301,10,(L$302-'Datos de Indicador'!AM252)/(L$302-L$301)*10)),1))</f>
        <v>2.2000000000000002</v>
      </c>
      <c r="M249" s="206">
        <f t="shared" si="26"/>
        <v>4.5</v>
      </c>
      <c r="N249" s="203">
        <f>IF('Datos de Indicador'!AN252="No dato","x",ROUND(IF('Datos de Indicador'!AN252&gt;N$302,0,IF('Datos de Indicador'!AN252&lt;$N$301,10,(N$302-'Datos de Indicador'!AN252)/(N$302-N$301)*10)),1))</f>
        <v>7.1</v>
      </c>
      <c r="O249" s="204">
        <f>IF('Datos de Indicador'!AO252="No dato","x",ROUND(IF('Datos de Indicador'!AO252&gt;O$302,0,IF('Datos de Indicador'!AO252&lt;$O$301,10,(O$302-'Datos de Indicador'!AO252)/(O$302-O$301)*10)),1))</f>
        <v>10</v>
      </c>
      <c r="P249" s="204">
        <f>IF('Datos de Indicador'!AP252="No dato","x",ROUND(IF('Datos de Indicador'!AP252&gt;P$302,0,IF('Datos de Indicador'!AP252&lt;$P$301,10,(P$302-'Datos de Indicador'!AP252)/(P$302-P$301)*10)),1))</f>
        <v>3.2</v>
      </c>
      <c r="Q249" s="210">
        <f>IF('Datos de Indicador'!AQ252="No dato","x",ROUND(IF('Datos de Indicador'!AQ252&gt;Q$302,0,IF('Datos de Indicador'!AQ252&lt;$O$301,10,(Q$302-'Datos de Indicador'!AQ252)/(Q$302-Q$301)*10)),1))</f>
        <v>8</v>
      </c>
      <c r="R249" s="297">
        <f t="shared" si="29"/>
        <v>7.1</v>
      </c>
      <c r="S249" s="208">
        <f>IF('Datos de Indicador'!AR252="No data","x",ROUND(IF('Datos de Indicador'!AR252&gt;S$302,0,IF('Datos de Indicador'!AR252&lt;S$301,10,(S$302-'Datos de Indicador'!AR252)/(S$302-S$301)*10)),1))</f>
        <v>10</v>
      </c>
      <c r="T249" s="208">
        <f>IF('Datos de Indicador'!AS252="No data","x",ROUND(IF('Datos de Indicador'!AS252&gt;T$302,0,IF('Datos de Indicador'!AS252&lt;T$301,10,(T$302-'Datos de Indicador'!AS252)/(T$302-T$301)*10)),1))</f>
        <v>1.5</v>
      </c>
      <c r="U249" s="208">
        <f>IF('Datos de Indicador'!AT252="No data","x",ROUND(IF('Datos de Indicador'!AT252&gt;U$302,0,IF('Datos de Indicador'!AT252&lt;U$301,10,(U$302-'Datos de Indicador'!AT252)/(U$302-U$301)*10)),1))</f>
        <v>5.8</v>
      </c>
      <c r="V249" s="208">
        <f>IF('Datos de Indicador'!AU252="No data","x",ROUND(IF('Datos de Indicador'!AU252&gt;V$302,0,IF('Datos de Indicador'!AU252&lt;V$301,10,(V$302-'Datos de Indicador'!AU252)/(V$302-V$301)*10)),1))</f>
        <v>7.8</v>
      </c>
      <c r="W249" s="209">
        <f t="shared" si="30"/>
        <v>6.5</v>
      </c>
      <c r="X249" s="210">
        <f>IF('Datos de Indicador'!AV252="No dato","x",ROUND(IF('Datos de Indicador'!AV252&gt;X$302,0,IF('Datos de Indicador'!AV252&lt;$X$301,10,(X$302-'Datos de Indicador'!AV252)/(X$302-X$301)*10)),1))</f>
        <v>4.2</v>
      </c>
      <c r="Y249" s="206">
        <f t="shared" si="27"/>
        <v>5.4</v>
      </c>
      <c r="Z249" s="206">
        <f>'Datos de Indicador'!AW252</f>
        <v>10</v>
      </c>
      <c r="AA249" s="211">
        <f t="shared" si="31"/>
        <v>6.8</v>
      </c>
      <c r="AB249" s="15"/>
      <c r="AC249" s="222"/>
      <c r="AE249" s="222"/>
    </row>
    <row r="250" spans="1:38">
      <c r="A250" s="48" t="s">
        <v>294</v>
      </c>
      <c r="B250" s="46" t="s">
        <v>313</v>
      </c>
      <c r="C250" s="160">
        <v>1521</v>
      </c>
      <c r="D250" s="203">
        <f>IF('Datos de Indicador'!AH253="No dato","x",ROUND(IF('Datos de Indicador'!AH253&gt;D$302,10,IF('Datos de Indicador'!AH253&lt;$D$301,0,10-(D$302-'Datos de Indicador'!AH253)/(D$302-D$301)*10)),1))</f>
        <v>5</v>
      </c>
      <c r="E250" s="204">
        <f>IF('Datos de Indicador'!AI253="No dato","x",ROUND(IF('Datos de Indicador'!AI253&gt;E$302,0,IF('Datos de Indicador'!AI253&lt;$E$301,10,(E$302-'Datos de Indicador'!AI253)/(E$302-E$301)*10)),1))</f>
        <v>0</v>
      </c>
      <c r="F250" s="205">
        <f t="shared" si="28"/>
        <v>3.3</v>
      </c>
      <c r="G250" s="204">
        <f>IF('Datos de Indicador'!AJ253="No dato","x",ROUND(IF('Datos de Indicador'!AJ253&gt;G$302,0,IF('Datos de Indicador'!AJ253&lt;$G$301,10,(G$302-'Datos de Indicador'!AJ253)/(G$302-G$301)*10)),1))</f>
        <v>8.1</v>
      </c>
      <c r="H250" s="206">
        <f t="shared" si="24"/>
        <v>8.1</v>
      </c>
      <c r="I250" s="207">
        <f t="shared" si="25"/>
        <v>6.3</v>
      </c>
      <c r="J250" s="204">
        <f>IF('Datos de Indicador'!AK253="No dato","x",ROUND(IF('Datos de Indicador'!AK253&gt;J$302,0,IF('Datos de Indicador'!AK253&lt;$J$301,10,(J$302-'Datos de Indicador'!AK253)/(J$302-J$301)*10)),1))</f>
        <v>6</v>
      </c>
      <c r="K250" s="204">
        <f>IF('Datos de Indicador'!AL253="No dato","x",ROUND(IF('Datos de Indicador'!AL253&gt;K$302,0,IF('Datos de Indicador'!AL253&lt;$K$301,10,(K$302-'Datos de Indicador'!AL253)/(K$302-K$301)*10)),1))</f>
        <v>8.1</v>
      </c>
      <c r="L250" s="204">
        <f>IF('Datos de Indicador'!AM253="No dato","x",ROUND(IF('Datos de Indicador'!AM253&gt;L$302,0,IF('Datos de Indicador'!AM253&lt;$L$301,10,(L$302-'Datos de Indicador'!AM253)/(L$302-L$301)*10)),1))</f>
        <v>3.9</v>
      </c>
      <c r="M250" s="206">
        <f t="shared" si="26"/>
        <v>6</v>
      </c>
      <c r="N250" s="203">
        <f>IF('Datos de Indicador'!AN253="No dato","x",ROUND(IF('Datos de Indicador'!AN253&gt;N$302,0,IF('Datos de Indicador'!AN253&lt;$N$301,10,(N$302-'Datos de Indicador'!AN253)/(N$302-N$301)*10)),1))</f>
        <v>5.6</v>
      </c>
      <c r="O250" s="204">
        <f>IF('Datos de Indicador'!AO253="No dato","x",ROUND(IF('Datos de Indicador'!AO253&gt;O$302,0,IF('Datos de Indicador'!AO253&lt;$O$301,10,(O$302-'Datos de Indicador'!AO253)/(O$302-O$301)*10)),1))</f>
        <v>10</v>
      </c>
      <c r="P250" s="204">
        <f>IF('Datos de Indicador'!AP253="No dato","x",ROUND(IF('Datos de Indicador'!AP253&gt;P$302,0,IF('Datos de Indicador'!AP253&lt;$P$301,10,(P$302-'Datos de Indicador'!AP253)/(P$302-P$301)*10)),1))</f>
        <v>10</v>
      </c>
      <c r="Q250" s="210">
        <f>IF('Datos de Indicador'!AQ253="No dato","x",ROUND(IF('Datos de Indicador'!AQ253&gt;Q$302,0,IF('Datos de Indicador'!AQ253&lt;$O$301,10,(Q$302-'Datos de Indicador'!AQ253)/(Q$302-Q$301)*10)),1))</f>
        <v>10</v>
      </c>
      <c r="R250" s="297">
        <f t="shared" si="29"/>
        <v>8.9</v>
      </c>
      <c r="S250" s="208">
        <f>IF('Datos de Indicador'!AR253="No data","x",ROUND(IF('Datos de Indicador'!AR253&gt;S$302,0,IF('Datos de Indicador'!AR253&lt;S$301,10,(S$302-'Datos de Indicador'!AR253)/(S$302-S$301)*10)),1))</f>
        <v>10</v>
      </c>
      <c r="T250" s="208">
        <f>IF('Datos de Indicador'!AS253="No data","x",ROUND(IF('Datos de Indicador'!AS253&gt;T$302,0,IF('Datos de Indicador'!AS253&lt;T$301,10,(T$302-'Datos de Indicador'!AS253)/(T$302-T$301)*10)),1))</f>
        <v>1</v>
      </c>
      <c r="U250" s="208">
        <f>IF('Datos de Indicador'!AT253="No data","x",ROUND(IF('Datos de Indicador'!AT253&gt;U$302,0,IF('Datos de Indicador'!AT253&lt;U$301,10,(U$302-'Datos de Indicador'!AT253)/(U$302-U$301)*10)),1))</f>
        <v>5.5</v>
      </c>
      <c r="V250" s="208">
        <f>IF('Datos de Indicador'!AU253="No data","x",ROUND(IF('Datos de Indicador'!AU253&gt;V$302,0,IF('Datos de Indicador'!AU253&lt;V$301,10,(V$302-'Datos de Indicador'!AU253)/(V$302-V$301)*10)),1))</f>
        <v>9.6</v>
      </c>
      <c r="W250" s="209">
        <f t="shared" si="30"/>
        <v>6.9</v>
      </c>
      <c r="X250" s="210">
        <f>IF('Datos de Indicador'!AV253="No dato","x",ROUND(IF('Datos de Indicador'!AV253&gt;X$302,0,IF('Datos de Indicador'!AV253&lt;$X$301,10,(X$302-'Datos de Indicador'!AV253)/(X$302-X$301)*10)),1))</f>
        <v>4.7</v>
      </c>
      <c r="Y250" s="206">
        <f t="shared" si="27"/>
        <v>5.8</v>
      </c>
      <c r="Z250" s="206">
        <f>'Datos de Indicador'!AW253</f>
        <v>10</v>
      </c>
      <c r="AA250" s="211">
        <f t="shared" si="31"/>
        <v>7.7</v>
      </c>
      <c r="AB250" s="15"/>
      <c r="AC250" s="222"/>
      <c r="AE250" s="222"/>
    </row>
    <row r="251" spans="1:38">
      <c r="A251" s="48" t="s">
        <v>294</v>
      </c>
      <c r="B251" s="46" t="s">
        <v>314</v>
      </c>
      <c r="C251" s="160">
        <v>1522</v>
      </c>
      <c r="D251" s="203">
        <f>IF('Datos de Indicador'!AH254="No dato","x",ROUND(IF('Datos de Indicador'!AH254&gt;D$302,10,IF('Datos de Indicador'!AH254&lt;$D$301,0,10-(D$302-'Datos de Indicador'!AH254)/(D$302-D$301)*10)),1))</f>
        <v>10</v>
      </c>
      <c r="E251" s="204">
        <f>IF('Datos de Indicador'!AI254="No dato","x",ROUND(IF('Datos de Indicador'!AI254&gt;E$302,0,IF('Datos de Indicador'!AI254&lt;$E$301,10,(E$302-'Datos de Indicador'!AI254)/(E$302-E$301)*10)),1))</f>
        <v>0</v>
      </c>
      <c r="F251" s="205">
        <f t="shared" si="28"/>
        <v>6.7</v>
      </c>
      <c r="G251" s="204">
        <f>IF('Datos de Indicador'!AJ254="No dato","x",ROUND(IF('Datos de Indicador'!AJ254&gt;G$302,0,IF('Datos de Indicador'!AJ254&lt;$G$301,10,(G$302-'Datos de Indicador'!AJ254)/(G$302-G$301)*10)),1))</f>
        <v>8.9</v>
      </c>
      <c r="H251" s="206">
        <f t="shared" si="24"/>
        <v>8.9</v>
      </c>
      <c r="I251" s="207">
        <f t="shared" si="25"/>
        <v>8</v>
      </c>
      <c r="J251" s="204">
        <f>IF('Datos de Indicador'!AK254="No dato","x",ROUND(IF('Datos de Indicador'!AK254&gt;J$302,0,IF('Datos de Indicador'!AK254&lt;$J$301,10,(J$302-'Datos de Indicador'!AK254)/(J$302-J$301)*10)),1))</f>
        <v>10</v>
      </c>
      <c r="K251" s="204">
        <f>IF('Datos de Indicador'!AL254="No dato","x",ROUND(IF('Datos de Indicador'!AL254&gt;K$302,0,IF('Datos de Indicador'!AL254&lt;$K$301,10,(K$302-'Datos de Indicador'!AL254)/(K$302-K$301)*10)),1))</f>
        <v>9.8000000000000007</v>
      </c>
      <c r="L251" s="204">
        <f>IF('Datos de Indicador'!AM254="No dato","x",ROUND(IF('Datos de Indicador'!AM254&gt;L$302,0,IF('Datos de Indicador'!AM254&lt;$L$301,10,(L$302-'Datos de Indicador'!AM254)/(L$302-L$301)*10)),1))</f>
        <v>8.6999999999999993</v>
      </c>
      <c r="M251" s="206">
        <f t="shared" si="26"/>
        <v>9.5</v>
      </c>
      <c r="N251" s="203">
        <f>IF('Datos de Indicador'!AN254="No dato","x",ROUND(IF('Datos de Indicador'!AN254&gt;N$302,0,IF('Datos de Indicador'!AN254&lt;$N$301,10,(N$302-'Datos de Indicador'!AN254)/(N$302-N$301)*10)),1))</f>
        <v>8.8000000000000007</v>
      </c>
      <c r="O251" s="204">
        <f>IF('Datos de Indicador'!AO254="No dato","x",ROUND(IF('Datos de Indicador'!AO254&gt;O$302,0,IF('Datos de Indicador'!AO254&lt;$O$301,10,(O$302-'Datos de Indicador'!AO254)/(O$302-O$301)*10)),1))</f>
        <v>10</v>
      </c>
      <c r="P251" s="204">
        <f>IF('Datos de Indicador'!AP254="No dato","x",ROUND(IF('Datos de Indicador'!AP254&gt;P$302,0,IF('Datos de Indicador'!AP254&lt;$P$301,10,(P$302-'Datos de Indicador'!AP254)/(P$302-P$301)*10)),1))</f>
        <v>10</v>
      </c>
      <c r="Q251" s="210">
        <f>IF('Datos de Indicador'!AQ254="No dato","x",ROUND(IF('Datos de Indicador'!AQ254&gt;Q$302,0,IF('Datos de Indicador'!AQ254&lt;$O$301,10,(Q$302-'Datos de Indicador'!AQ254)/(Q$302-Q$301)*10)),1))</f>
        <v>10</v>
      </c>
      <c r="R251" s="297">
        <f t="shared" si="29"/>
        <v>9.6999999999999993</v>
      </c>
      <c r="S251" s="208">
        <f>IF('Datos de Indicador'!AR254="No data","x",ROUND(IF('Datos de Indicador'!AR254&gt;S$302,0,IF('Datos de Indicador'!AR254&lt;S$301,10,(S$302-'Datos de Indicador'!AR254)/(S$302-S$301)*10)),1))</f>
        <v>10</v>
      </c>
      <c r="T251" s="208">
        <f>IF('Datos de Indicador'!AS254="No data","x",ROUND(IF('Datos de Indicador'!AS254&gt;T$302,0,IF('Datos de Indicador'!AS254&lt;T$301,10,(T$302-'Datos de Indicador'!AS254)/(T$302-T$301)*10)),1))</f>
        <v>0</v>
      </c>
      <c r="U251" s="208">
        <f>IF('Datos de Indicador'!AT254="No data","x",ROUND(IF('Datos de Indicador'!AT254&gt;U$302,0,IF('Datos de Indicador'!AT254&lt;U$301,10,(U$302-'Datos de Indicador'!AT254)/(U$302-U$301)*10)),1))</f>
        <v>8.8000000000000007</v>
      </c>
      <c r="V251" s="208">
        <f>IF('Datos de Indicador'!AU254="No data","x",ROUND(IF('Datos de Indicador'!AU254&gt;V$302,0,IF('Datos de Indicador'!AU254&lt;V$301,10,(V$302-'Datos de Indicador'!AU254)/(V$302-V$301)*10)),1))</f>
        <v>10</v>
      </c>
      <c r="W251" s="209">
        <f t="shared" si="30"/>
        <v>7.9</v>
      </c>
      <c r="X251" s="210">
        <f>IF('Datos de Indicador'!AV254="No dato","x",ROUND(IF('Datos de Indicador'!AV254&gt;X$302,0,IF('Datos de Indicador'!AV254&lt;$X$301,10,(X$302-'Datos de Indicador'!AV254)/(X$302-X$301)*10)),1))</f>
        <v>8.4</v>
      </c>
      <c r="Y251" s="206">
        <f t="shared" si="27"/>
        <v>8.1999999999999993</v>
      </c>
      <c r="Z251" s="206">
        <f>'Datos de Indicador'!AW254</f>
        <v>10</v>
      </c>
      <c r="AA251" s="211">
        <f t="shared" si="31"/>
        <v>9.4</v>
      </c>
      <c r="AB251" s="15"/>
      <c r="AC251" s="222"/>
      <c r="AE251" s="222"/>
    </row>
    <row r="252" spans="1:38">
      <c r="A252" s="48" t="s">
        <v>294</v>
      </c>
      <c r="B252" s="46" t="s">
        <v>315</v>
      </c>
      <c r="C252" s="160">
        <v>1523</v>
      </c>
      <c r="D252" s="203">
        <f>IF('Datos de Indicador'!AH255="No dato","x",ROUND(IF('Datos de Indicador'!AH255&gt;D$302,10,IF('Datos de Indicador'!AH255&lt;$D$301,0,10-(D$302-'Datos de Indicador'!AH255)/(D$302-D$301)*10)),1))</f>
        <v>5</v>
      </c>
      <c r="E252" s="204">
        <f>IF('Datos de Indicador'!AI255="No dato","x",ROUND(IF('Datos de Indicador'!AI255&gt;E$302,0,IF('Datos de Indicador'!AI255&lt;$E$301,10,(E$302-'Datos de Indicador'!AI255)/(E$302-E$301)*10)),1))</f>
        <v>0</v>
      </c>
      <c r="F252" s="205">
        <f t="shared" si="28"/>
        <v>3.3</v>
      </c>
      <c r="G252" s="204">
        <f>IF('Datos de Indicador'!AJ255="No dato","x",ROUND(IF('Datos de Indicador'!AJ255&gt;G$302,0,IF('Datos de Indicador'!AJ255&lt;$G$301,10,(G$302-'Datos de Indicador'!AJ255)/(G$302-G$301)*10)),1))</f>
        <v>5.8</v>
      </c>
      <c r="H252" s="206">
        <f t="shared" si="24"/>
        <v>5.8</v>
      </c>
      <c r="I252" s="207">
        <f t="shared" si="25"/>
        <v>4.7</v>
      </c>
      <c r="J252" s="204">
        <f>IF('Datos de Indicador'!AK255="No dato","x",ROUND(IF('Datos de Indicador'!AK255&gt;J$302,0,IF('Datos de Indicador'!AK255&lt;$J$301,10,(J$302-'Datos de Indicador'!AK255)/(J$302-J$301)*10)),1))</f>
        <v>10</v>
      </c>
      <c r="K252" s="204">
        <f>IF('Datos de Indicador'!AL255="No dato","x",ROUND(IF('Datos de Indicador'!AL255&gt;K$302,0,IF('Datos de Indicador'!AL255&lt;$K$301,10,(K$302-'Datos de Indicador'!AL255)/(K$302-K$301)*10)),1))</f>
        <v>9.5</v>
      </c>
      <c r="L252" s="204">
        <f>IF('Datos de Indicador'!AM255="No dato","x",ROUND(IF('Datos de Indicador'!AM255&gt;L$302,0,IF('Datos de Indicador'!AM255&lt;$L$301,10,(L$302-'Datos de Indicador'!AM255)/(L$302-L$301)*10)),1))</f>
        <v>5.8</v>
      </c>
      <c r="M252" s="206">
        <f t="shared" si="26"/>
        <v>8.4</v>
      </c>
      <c r="N252" s="203">
        <f>IF('Datos de Indicador'!AN255="No dato","x",ROUND(IF('Datos de Indicador'!AN255&gt;N$302,0,IF('Datos de Indicador'!AN255&lt;$N$301,10,(N$302-'Datos de Indicador'!AN255)/(N$302-N$301)*10)),1))</f>
        <v>7.5</v>
      </c>
      <c r="O252" s="204">
        <f>IF('Datos de Indicador'!AO255="No dato","x",ROUND(IF('Datos de Indicador'!AO255&gt;O$302,0,IF('Datos de Indicador'!AO255&lt;$O$301,10,(O$302-'Datos de Indicador'!AO255)/(O$302-O$301)*10)),1))</f>
        <v>2.8</v>
      </c>
      <c r="P252" s="204">
        <f>IF('Datos de Indicador'!AP255="No dato","x",ROUND(IF('Datos de Indicador'!AP255&gt;P$302,0,IF('Datos de Indicador'!AP255&lt;$P$301,10,(P$302-'Datos de Indicador'!AP255)/(P$302-P$301)*10)),1))</f>
        <v>3.9</v>
      </c>
      <c r="Q252" s="210">
        <f>IF('Datos de Indicador'!AQ255="No dato","x",ROUND(IF('Datos de Indicador'!AQ255&gt;Q$302,0,IF('Datos de Indicador'!AQ255&lt;$O$301,10,(Q$302-'Datos de Indicador'!AQ255)/(Q$302-Q$301)*10)),1))</f>
        <v>3.2</v>
      </c>
      <c r="R252" s="297">
        <f t="shared" si="29"/>
        <v>4.4000000000000004</v>
      </c>
      <c r="S252" s="208">
        <f>IF('Datos de Indicador'!AR255="No data","x",ROUND(IF('Datos de Indicador'!AR255&gt;S$302,0,IF('Datos de Indicador'!AR255&lt;S$301,10,(S$302-'Datos de Indicador'!AR255)/(S$302-S$301)*10)),1))</f>
        <v>3.4</v>
      </c>
      <c r="T252" s="208">
        <f>IF('Datos de Indicador'!AS255="No data","x",ROUND(IF('Datos de Indicador'!AS255&gt;T$302,0,IF('Datos de Indicador'!AS255&lt;T$301,10,(T$302-'Datos de Indicador'!AS255)/(T$302-T$301)*10)),1))</f>
        <v>0</v>
      </c>
      <c r="U252" s="208">
        <f>IF('Datos de Indicador'!AT255="No data","x",ROUND(IF('Datos de Indicador'!AT255&gt;U$302,0,IF('Datos de Indicador'!AT255&lt;U$301,10,(U$302-'Datos de Indicador'!AT255)/(U$302-U$301)*10)),1))</f>
        <v>6.6</v>
      </c>
      <c r="V252" s="208">
        <f>IF('Datos de Indicador'!AU255="No data","x",ROUND(IF('Datos de Indicador'!AU255&gt;V$302,0,IF('Datos de Indicador'!AU255&lt;V$301,10,(V$302-'Datos de Indicador'!AU255)/(V$302-V$301)*10)),1))</f>
        <v>9.1999999999999993</v>
      </c>
      <c r="W252" s="209">
        <f t="shared" si="30"/>
        <v>5.8</v>
      </c>
      <c r="X252" s="210">
        <f>IF('Datos de Indicador'!AV255="No dato","x",ROUND(IF('Datos de Indicador'!AV255&gt;X$302,0,IF('Datos de Indicador'!AV255&lt;$X$301,10,(X$302-'Datos de Indicador'!AV255)/(X$302-X$301)*10)),1))</f>
        <v>4.9000000000000004</v>
      </c>
      <c r="Y252" s="206">
        <f t="shared" si="27"/>
        <v>5.4</v>
      </c>
      <c r="Z252" s="206">
        <f>'Datos de Indicador'!AW255</f>
        <v>10</v>
      </c>
      <c r="AA252" s="211">
        <f t="shared" si="31"/>
        <v>7.1</v>
      </c>
      <c r="AB252" s="15"/>
      <c r="AC252" s="222"/>
      <c r="AE252" s="222"/>
    </row>
    <row r="253" spans="1:38">
      <c r="A253" s="48" t="s">
        <v>316</v>
      </c>
      <c r="B253" s="46" t="s">
        <v>317</v>
      </c>
      <c r="C253" s="160">
        <v>1601</v>
      </c>
      <c r="D253" s="203">
        <f>IF('Datos de Indicador'!AH256="No dato","x",ROUND(IF('Datos de Indicador'!AH256&gt;D$302,10,IF('Datos de Indicador'!AH256&lt;$D$301,0,10-(D$302-'Datos de Indicador'!AH256)/(D$302-D$301)*10)),1))</f>
        <v>10</v>
      </c>
      <c r="E253" s="204">
        <f>IF('Datos de Indicador'!AI256="No dato","x",ROUND(IF('Datos de Indicador'!AI256&gt;E$302,0,IF('Datos de Indicador'!AI256&lt;$E$301,10,(E$302-'Datos de Indicador'!AI256)/(E$302-E$301)*10)),1))</f>
        <v>0</v>
      </c>
      <c r="F253" s="205">
        <f t="shared" si="28"/>
        <v>6.7</v>
      </c>
      <c r="G253" s="204">
        <f>IF('Datos de Indicador'!AJ256="No dato","x",ROUND(IF('Datos de Indicador'!AJ256&gt;G$302,0,IF('Datos de Indicador'!AJ256&lt;$G$301,10,(G$302-'Datos de Indicador'!AJ256)/(G$302-G$301)*10)),1))</f>
        <v>1.8</v>
      </c>
      <c r="H253" s="206">
        <f t="shared" si="24"/>
        <v>1.8</v>
      </c>
      <c r="I253" s="207">
        <f t="shared" si="25"/>
        <v>4.7</v>
      </c>
      <c r="J253" s="204">
        <f>IF('Datos de Indicador'!AK256="No dato","x",ROUND(IF('Datos de Indicador'!AK256&gt;J$302,0,IF('Datos de Indicador'!AK256&lt;$J$301,10,(J$302-'Datos de Indicador'!AK256)/(J$302-J$301)*10)),1))</f>
        <v>2.7</v>
      </c>
      <c r="K253" s="204">
        <f>IF('Datos de Indicador'!AL256="No dato","x",ROUND(IF('Datos de Indicador'!AL256&gt;K$302,0,IF('Datos de Indicador'!AL256&lt;$K$301,10,(K$302-'Datos de Indicador'!AL256)/(K$302-K$301)*10)),1))</f>
        <v>6.9</v>
      </c>
      <c r="L253" s="204">
        <f>IF('Datos de Indicador'!AM256="No dato","x",ROUND(IF('Datos de Indicador'!AM256&gt;L$302,0,IF('Datos de Indicador'!AM256&lt;$L$301,10,(L$302-'Datos de Indicador'!AM256)/(L$302-L$301)*10)),1))</f>
        <v>3.8</v>
      </c>
      <c r="M253" s="206">
        <f t="shared" si="26"/>
        <v>4.5</v>
      </c>
      <c r="N253" s="203">
        <f>IF('Datos de Indicador'!AN256="No dato","x",ROUND(IF('Datos de Indicador'!AN256&gt;N$302,0,IF('Datos de Indicador'!AN256&lt;$N$301,10,(N$302-'Datos de Indicador'!AN256)/(N$302-N$301)*10)),1))</f>
        <v>4.5</v>
      </c>
      <c r="O253" s="204">
        <f>IF('Datos de Indicador'!AO256="No dato","x",ROUND(IF('Datos de Indicador'!AO256&gt;O$302,0,IF('Datos de Indicador'!AO256&lt;$O$301,10,(O$302-'Datos de Indicador'!AO256)/(O$302-O$301)*10)),1))</f>
        <v>10</v>
      </c>
      <c r="P253" s="204">
        <f>IF('Datos de Indicador'!AP256="No dato","x",ROUND(IF('Datos de Indicador'!AP256&gt;P$302,0,IF('Datos de Indicador'!AP256&lt;$P$301,10,(P$302-'Datos de Indicador'!AP256)/(P$302-P$301)*10)),1))</f>
        <v>10</v>
      </c>
      <c r="Q253" s="210">
        <f>IF('Datos de Indicador'!AQ256="No dato","x",ROUND(IF('Datos de Indicador'!AQ256&gt;Q$302,0,IF('Datos de Indicador'!AQ256&lt;$O$301,10,(Q$302-'Datos de Indicador'!AQ256)/(Q$302-Q$301)*10)),1))</f>
        <v>10</v>
      </c>
      <c r="R253" s="297">
        <f t="shared" si="29"/>
        <v>8.6</v>
      </c>
      <c r="S253" s="208">
        <f>IF('Datos de Indicador'!AR256="No data","x",ROUND(IF('Datos de Indicador'!AR256&gt;S$302,0,IF('Datos de Indicador'!AR256&lt;S$301,10,(S$302-'Datos de Indicador'!AR256)/(S$302-S$301)*10)),1))</f>
        <v>7</v>
      </c>
      <c r="T253" s="208">
        <f>IF('Datos de Indicador'!AS256="No data","x",ROUND(IF('Datos de Indicador'!AS256&gt;T$302,0,IF('Datos de Indicador'!AS256&lt;T$301,10,(T$302-'Datos de Indicador'!AS256)/(T$302-T$301)*10)),1))</f>
        <v>0</v>
      </c>
      <c r="U253" s="208">
        <f>IF('Datos de Indicador'!AT256="No data","x",ROUND(IF('Datos de Indicador'!AT256&gt;U$302,0,IF('Datos de Indicador'!AT256&lt;U$301,10,(U$302-'Datos de Indicador'!AT256)/(U$302-U$301)*10)),1))</f>
        <v>0.1</v>
      </c>
      <c r="V253" s="208">
        <f>IF('Datos de Indicador'!AU256="No data","x",ROUND(IF('Datos de Indicador'!AU256&gt;V$302,0,IF('Datos de Indicador'!AU256&lt;V$301,10,(V$302-'Datos de Indicador'!AU256)/(V$302-V$301)*10)),1))</f>
        <v>0.5</v>
      </c>
      <c r="W253" s="209">
        <f t="shared" si="30"/>
        <v>1.4</v>
      </c>
      <c r="X253" s="210">
        <f>IF('Datos de Indicador'!AV256="No dato","x",ROUND(IF('Datos de Indicador'!AV256&gt;X$302,0,IF('Datos de Indicador'!AV256&lt;$X$301,10,(X$302-'Datos de Indicador'!AV256)/(X$302-X$301)*10)),1))</f>
        <v>4.2</v>
      </c>
      <c r="Y253" s="206">
        <f t="shared" si="27"/>
        <v>2.8</v>
      </c>
      <c r="Z253" s="206">
        <f>'Datos de Indicador'!AW256</f>
        <v>10</v>
      </c>
      <c r="AA253" s="211">
        <f t="shared" si="31"/>
        <v>6.5</v>
      </c>
      <c r="AB253" s="15"/>
      <c r="AC253" s="222"/>
      <c r="AE253" s="222"/>
    </row>
    <row r="254" spans="1:38">
      <c r="A254" s="48" t="s">
        <v>316</v>
      </c>
      <c r="B254" s="46" t="s">
        <v>318</v>
      </c>
      <c r="C254" s="160">
        <v>1602</v>
      </c>
      <c r="D254" s="203">
        <f>IF('Datos de Indicador'!AH257="No dato","x",ROUND(IF('Datos de Indicador'!AH257&gt;D$302,10,IF('Datos de Indicador'!AH257&lt;$D$301,0,10-(D$302-'Datos de Indicador'!AH257)/(D$302-D$301)*10)),1))</f>
        <v>10</v>
      </c>
      <c r="E254" s="204">
        <f>IF('Datos de Indicador'!AI257="No dato","x",ROUND(IF('Datos de Indicador'!AI257&gt;E$302,0,IF('Datos de Indicador'!AI257&lt;$E$301,10,(E$302-'Datos de Indicador'!AI257)/(E$302-E$301)*10)),1))</f>
        <v>0</v>
      </c>
      <c r="F254" s="205">
        <f t="shared" si="28"/>
        <v>6.7</v>
      </c>
      <c r="G254" s="204">
        <f>IF('Datos de Indicador'!AJ257="No dato","x",ROUND(IF('Datos de Indicador'!AJ257&gt;G$302,0,IF('Datos de Indicador'!AJ257&lt;$G$301,10,(G$302-'Datos de Indicador'!AJ257)/(G$302-G$301)*10)),1))</f>
        <v>6.2</v>
      </c>
      <c r="H254" s="206">
        <f t="shared" si="24"/>
        <v>6.2</v>
      </c>
      <c r="I254" s="207">
        <f t="shared" si="25"/>
        <v>6.5</v>
      </c>
      <c r="J254" s="204">
        <f>IF('Datos de Indicador'!AK257="No dato","x",ROUND(IF('Datos de Indicador'!AK257&gt;J$302,0,IF('Datos de Indicador'!AK257&lt;$J$301,10,(J$302-'Datos de Indicador'!AK257)/(J$302-J$301)*10)),1))</f>
        <v>1.6</v>
      </c>
      <c r="K254" s="204">
        <f>IF('Datos de Indicador'!AL257="No dato","x",ROUND(IF('Datos de Indicador'!AL257&gt;K$302,0,IF('Datos de Indicador'!AL257&lt;$K$301,10,(K$302-'Datos de Indicador'!AL257)/(K$302-K$301)*10)),1))</f>
        <v>9.3000000000000007</v>
      </c>
      <c r="L254" s="204">
        <f>IF('Datos de Indicador'!AM257="No dato","x",ROUND(IF('Datos de Indicador'!AM257&gt;L$302,0,IF('Datos de Indicador'!AM257&lt;$L$301,10,(L$302-'Datos de Indicador'!AM257)/(L$302-L$301)*10)),1))</f>
        <v>6.3</v>
      </c>
      <c r="M254" s="206">
        <f t="shared" si="26"/>
        <v>5.7</v>
      </c>
      <c r="N254" s="203">
        <f>IF('Datos de Indicador'!AN257="No dato","x",ROUND(IF('Datos de Indicador'!AN257&gt;N$302,0,IF('Datos de Indicador'!AN257&lt;$N$301,10,(N$302-'Datos de Indicador'!AN257)/(N$302-N$301)*10)),1))</f>
        <v>2.2000000000000002</v>
      </c>
      <c r="O254" s="204">
        <f>IF('Datos de Indicador'!AO257="No dato","x",ROUND(IF('Datos de Indicador'!AO257&gt;O$302,0,IF('Datos de Indicador'!AO257&lt;$O$301,10,(O$302-'Datos de Indicador'!AO257)/(O$302-O$301)*10)),1))</f>
        <v>10</v>
      </c>
      <c r="P254" s="204">
        <f>IF('Datos de Indicador'!AP257="No dato","x",ROUND(IF('Datos de Indicador'!AP257&gt;P$302,0,IF('Datos de Indicador'!AP257&lt;$P$301,10,(P$302-'Datos de Indicador'!AP257)/(P$302-P$301)*10)),1))</f>
        <v>7.1</v>
      </c>
      <c r="Q254" s="210">
        <f>IF('Datos de Indicador'!AQ257="No dato","x",ROUND(IF('Datos de Indicador'!AQ257&gt;Q$302,0,IF('Datos de Indicador'!AQ257&lt;$O$301,10,(Q$302-'Datos de Indicador'!AQ257)/(Q$302-Q$301)*10)),1))</f>
        <v>9.9</v>
      </c>
      <c r="R254" s="297">
        <f t="shared" si="29"/>
        <v>7.3</v>
      </c>
      <c r="S254" s="208">
        <f>IF('Datos de Indicador'!AR257="No data","x",ROUND(IF('Datos de Indicador'!AR257&gt;S$302,0,IF('Datos de Indicador'!AR257&lt;S$301,10,(S$302-'Datos de Indicador'!AR257)/(S$302-S$301)*10)),1))</f>
        <v>1.1000000000000001</v>
      </c>
      <c r="T254" s="208">
        <f>IF('Datos de Indicador'!AS257="No data","x",ROUND(IF('Datos de Indicador'!AS257&gt;T$302,0,IF('Datos de Indicador'!AS257&lt;T$301,10,(T$302-'Datos de Indicador'!AS257)/(T$302-T$301)*10)),1))</f>
        <v>0</v>
      </c>
      <c r="U254" s="208">
        <f>IF('Datos de Indicador'!AT257="No data","x",ROUND(IF('Datos de Indicador'!AT257&gt;U$302,0,IF('Datos de Indicador'!AT257&lt;U$301,10,(U$302-'Datos de Indicador'!AT257)/(U$302-U$301)*10)),1))</f>
        <v>2.9</v>
      </c>
      <c r="V254" s="208">
        <f>IF('Datos de Indicador'!AU257="No data","x",ROUND(IF('Datos de Indicador'!AU257&gt;V$302,0,IF('Datos de Indicador'!AU257&lt;V$301,10,(V$302-'Datos de Indicador'!AU257)/(V$302-V$301)*10)),1))</f>
        <v>10</v>
      </c>
      <c r="W254" s="209">
        <f t="shared" si="30"/>
        <v>4.5</v>
      </c>
      <c r="X254" s="210">
        <f>IF('Datos de Indicador'!AV257="No dato","x",ROUND(IF('Datos de Indicador'!AV257&gt;X$302,0,IF('Datos de Indicador'!AV257&lt;$X$301,10,(X$302-'Datos de Indicador'!AV257)/(X$302-X$301)*10)),1))</f>
        <v>6.6</v>
      </c>
      <c r="Y254" s="206">
        <f t="shared" si="27"/>
        <v>5.6</v>
      </c>
      <c r="Z254" s="206">
        <f>'Datos de Indicador'!AW257</f>
        <v>10</v>
      </c>
      <c r="AA254" s="211">
        <f t="shared" si="31"/>
        <v>7.2</v>
      </c>
      <c r="AB254" s="15"/>
      <c r="AC254" s="222"/>
      <c r="AE254" s="222"/>
    </row>
    <row r="255" spans="1:38">
      <c r="A255" s="48" t="s">
        <v>316</v>
      </c>
      <c r="B255" s="46" t="s">
        <v>319</v>
      </c>
      <c r="C255" s="160">
        <v>1603</v>
      </c>
      <c r="D255" s="203">
        <f>IF('Datos de Indicador'!AH258="No dato","x",ROUND(IF('Datos de Indicador'!AH258&gt;D$302,10,IF('Datos de Indicador'!AH258&lt;$D$301,0,10-(D$302-'Datos de Indicador'!AH258)/(D$302-D$301)*10)),1))</f>
        <v>5</v>
      </c>
      <c r="E255" s="204">
        <f>IF('Datos de Indicador'!AI258="No dato","x",ROUND(IF('Datos de Indicador'!AI258&gt;E$302,0,IF('Datos de Indicador'!AI258&lt;$E$301,10,(E$302-'Datos de Indicador'!AI258)/(E$302-E$301)*10)),1))</f>
        <v>0</v>
      </c>
      <c r="F255" s="205">
        <f t="shared" si="28"/>
        <v>3.3</v>
      </c>
      <c r="G255" s="204">
        <f>IF('Datos de Indicador'!AJ258="No dato","x",ROUND(IF('Datos de Indicador'!AJ258&gt;G$302,0,IF('Datos de Indicador'!AJ258&lt;$G$301,10,(G$302-'Datos de Indicador'!AJ258)/(G$302-G$301)*10)),1))</f>
        <v>6.8</v>
      </c>
      <c r="H255" s="206">
        <f t="shared" si="24"/>
        <v>6.8</v>
      </c>
      <c r="I255" s="207">
        <f t="shared" si="25"/>
        <v>5.3</v>
      </c>
      <c r="J255" s="204">
        <f>IF('Datos de Indicador'!AK258="No dato","x",ROUND(IF('Datos de Indicador'!AK258&gt;J$302,0,IF('Datos de Indicador'!AK258&lt;$J$301,10,(J$302-'Datos de Indicador'!AK258)/(J$302-J$301)*10)),1))</f>
        <v>6.7</v>
      </c>
      <c r="K255" s="204">
        <f>IF('Datos de Indicador'!AL258="No dato","x",ROUND(IF('Datos de Indicador'!AL258&gt;K$302,0,IF('Datos de Indicador'!AL258&lt;$K$301,10,(K$302-'Datos de Indicador'!AL258)/(K$302-K$301)*10)),1))</f>
        <v>9.6999999999999993</v>
      </c>
      <c r="L255" s="204">
        <f>IF('Datos de Indicador'!AM258="No dato","x",ROUND(IF('Datos de Indicador'!AM258&gt;L$302,0,IF('Datos de Indicador'!AM258&lt;$L$301,10,(L$302-'Datos de Indicador'!AM258)/(L$302-L$301)*10)),1))</f>
        <v>6.3</v>
      </c>
      <c r="M255" s="206">
        <f t="shared" si="26"/>
        <v>7.6</v>
      </c>
      <c r="N255" s="203">
        <f>IF('Datos de Indicador'!AN258="No dato","x",ROUND(IF('Datos de Indicador'!AN258&gt;N$302,0,IF('Datos de Indicador'!AN258&lt;$N$301,10,(N$302-'Datos de Indicador'!AN258)/(N$302-N$301)*10)),1))</f>
        <v>4.2</v>
      </c>
      <c r="O255" s="204">
        <f>IF('Datos de Indicador'!AO258="No dato","x",ROUND(IF('Datos de Indicador'!AO258&gt;O$302,0,IF('Datos de Indicador'!AO258&lt;$O$301,10,(O$302-'Datos de Indicador'!AO258)/(O$302-O$301)*10)),1))</f>
        <v>10</v>
      </c>
      <c r="P255" s="204">
        <f>IF('Datos de Indicador'!AP258="No dato","x",ROUND(IF('Datos de Indicador'!AP258&gt;P$302,0,IF('Datos de Indicador'!AP258&lt;$P$301,10,(P$302-'Datos de Indicador'!AP258)/(P$302-P$301)*10)),1))</f>
        <v>10</v>
      </c>
      <c r="Q255" s="210">
        <f>IF('Datos de Indicador'!AQ258="No dato","x",ROUND(IF('Datos de Indicador'!AQ258&gt;Q$302,0,IF('Datos de Indicador'!AQ258&lt;$O$301,10,(Q$302-'Datos de Indicador'!AQ258)/(Q$302-Q$301)*10)),1))</f>
        <v>10</v>
      </c>
      <c r="R255" s="297">
        <f t="shared" si="29"/>
        <v>8.6</v>
      </c>
      <c r="S255" s="208">
        <f>IF('Datos de Indicador'!AR258="No data","x",ROUND(IF('Datos de Indicador'!AR258&gt;S$302,0,IF('Datos de Indicador'!AR258&lt;S$301,10,(S$302-'Datos de Indicador'!AR258)/(S$302-S$301)*10)),1))</f>
        <v>0</v>
      </c>
      <c r="T255" s="208">
        <f>IF('Datos de Indicador'!AS258="No data","x",ROUND(IF('Datos de Indicador'!AS258&gt;T$302,0,IF('Datos de Indicador'!AS258&lt;T$301,10,(T$302-'Datos de Indicador'!AS258)/(T$302-T$301)*10)),1))</f>
        <v>0</v>
      </c>
      <c r="U255" s="208">
        <f>IF('Datos de Indicador'!AT258="No data","x",ROUND(IF('Datos de Indicador'!AT258&gt;U$302,0,IF('Datos de Indicador'!AT258&lt;U$301,10,(U$302-'Datos de Indicador'!AT258)/(U$302-U$301)*10)),1))</f>
        <v>2.7</v>
      </c>
      <c r="V255" s="208">
        <f>IF('Datos de Indicador'!AU258="No data","x",ROUND(IF('Datos de Indicador'!AU258&gt;V$302,0,IF('Datos de Indicador'!AU258&lt;V$301,10,(V$302-'Datos de Indicador'!AU258)/(V$302-V$301)*10)),1))</f>
        <v>9.9</v>
      </c>
      <c r="W255" s="209">
        <f t="shared" si="30"/>
        <v>4.2</v>
      </c>
      <c r="X255" s="210">
        <f>IF('Datos de Indicador'!AV258="No dato","x",ROUND(IF('Datos de Indicador'!AV258&gt;X$302,0,IF('Datos de Indicador'!AV258&lt;$X$301,10,(X$302-'Datos de Indicador'!AV258)/(X$302-X$301)*10)),1))</f>
        <v>5.9</v>
      </c>
      <c r="Y255" s="206">
        <f t="shared" si="27"/>
        <v>5.0999999999999996</v>
      </c>
      <c r="Z255" s="206">
        <f>'Datos de Indicador'!AW258</f>
        <v>10</v>
      </c>
      <c r="AA255" s="211">
        <f t="shared" si="31"/>
        <v>7.8</v>
      </c>
      <c r="AB255" s="15"/>
      <c r="AC255" s="222"/>
      <c r="AE255" s="222"/>
    </row>
    <row r="256" spans="1:38">
      <c r="A256" s="48" t="s">
        <v>316</v>
      </c>
      <c r="B256" s="46" t="s">
        <v>320</v>
      </c>
      <c r="C256" s="160">
        <v>1604</v>
      </c>
      <c r="D256" s="203">
        <f>IF('Datos de Indicador'!AH259="No dato","x",ROUND(IF('Datos de Indicador'!AH259&gt;D$302,10,IF('Datos de Indicador'!AH259&lt;$D$301,0,10-(D$302-'Datos de Indicador'!AH259)/(D$302-D$301)*10)),1))</f>
        <v>5</v>
      </c>
      <c r="E256" s="204">
        <f>IF('Datos de Indicador'!AI259="No dato","x",ROUND(IF('Datos de Indicador'!AI259&gt;E$302,0,IF('Datos de Indicador'!AI259&lt;$E$301,10,(E$302-'Datos de Indicador'!AI259)/(E$302-E$301)*10)),1))</f>
        <v>0</v>
      </c>
      <c r="F256" s="205">
        <f t="shared" si="28"/>
        <v>3.3</v>
      </c>
      <c r="G256" s="204">
        <f>IF('Datos de Indicador'!AJ259="No dato","x",ROUND(IF('Datos de Indicador'!AJ259&gt;G$302,0,IF('Datos de Indicador'!AJ259&lt;$G$301,10,(G$302-'Datos de Indicador'!AJ259)/(G$302-G$301)*10)),1))</f>
        <v>3.7</v>
      </c>
      <c r="H256" s="206">
        <f t="shared" si="24"/>
        <v>3.7</v>
      </c>
      <c r="I256" s="207">
        <f t="shared" si="25"/>
        <v>3.5</v>
      </c>
      <c r="J256" s="204">
        <f>IF('Datos de Indicador'!AK259="No dato","x",ROUND(IF('Datos de Indicador'!AK259&gt;J$302,0,IF('Datos de Indicador'!AK259&lt;$J$301,10,(J$302-'Datos de Indicador'!AK259)/(J$302-J$301)*10)),1))</f>
        <v>5.5</v>
      </c>
      <c r="K256" s="204">
        <f>IF('Datos de Indicador'!AL259="No dato","x",ROUND(IF('Datos de Indicador'!AL259&gt;K$302,0,IF('Datos de Indicador'!AL259&lt;$K$301,10,(K$302-'Datos de Indicador'!AL259)/(K$302-K$301)*10)),1))</f>
        <v>8.9</v>
      </c>
      <c r="L256" s="204">
        <f>IF('Datos de Indicador'!AM259="No dato","x",ROUND(IF('Datos de Indicador'!AM259&gt;L$302,0,IF('Datos de Indicador'!AM259&lt;$L$301,10,(L$302-'Datos de Indicador'!AM259)/(L$302-L$301)*10)),1))</f>
        <v>4.2</v>
      </c>
      <c r="M256" s="206">
        <f t="shared" si="26"/>
        <v>6.2</v>
      </c>
      <c r="N256" s="203">
        <f>IF('Datos de Indicador'!AN259="No dato","x",ROUND(IF('Datos de Indicador'!AN259&gt;N$302,0,IF('Datos de Indicador'!AN259&lt;$N$301,10,(N$302-'Datos de Indicador'!AN259)/(N$302-N$301)*10)),1))</f>
        <v>6.9</v>
      </c>
      <c r="O256" s="204">
        <f>IF('Datos de Indicador'!AO259="No dato","x",ROUND(IF('Datos de Indicador'!AO259&gt;O$302,0,IF('Datos de Indicador'!AO259&lt;$O$301,10,(O$302-'Datos de Indicador'!AO259)/(O$302-O$301)*10)),1))</f>
        <v>10</v>
      </c>
      <c r="P256" s="204">
        <f>IF('Datos de Indicador'!AP259="No dato","x",ROUND(IF('Datos de Indicador'!AP259&gt;P$302,0,IF('Datos de Indicador'!AP259&lt;$P$301,10,(P$302-'Datos de Indicador'!AP259)/(P$302-P$301)*10)),1))</f>
        <v>10</v>
      </c>
      <c r="Q256" s="210">
        <f>IF('Datos de Indicador'!AQ259="No dato","x",ROUND(IF('Datos de Indicador'!AQ259&gt;Q$302,0,IF('Datos de Indicador'!AQ259&lt;$O$301,10,(Q$302-'Datos de Indicador'!AQ259)/(Q$302-Q$301)*10)),1))</f>
        <v>10</v>
      </c>
      <c r="R256" s="297">
        <f t="shared" si="29"/>
        <v>9.1999999999999993</v>
      </c>
      <c r="S256" s="208">
        <f>IF('Datos de Indicador'!AR259="No data","x",ROUND(IF('Datos de Indicador'!AR259&gt;S$302,0,IF('Datos de Indicador'!AR259&lt;S$301,10,(S$302-'Datos de Indicador'!AR259)/(S$302-S$301)*10)),1))</f>
        <v>1.6</v>
      </c>
      <c r="T256" s="208">
        <f>IF('Datos de Indicador'!AS259="No data","x",ROUND(IF('Datos de Indicador'!AS259&gt;T$302,0,IF('Datos de Indicador'!AS259&lt;T$301,10,(T$302-'Datos de Indicador'!AS259)/(T$302-T$301)*10)),1))</f>
        <v>1.8</v>
      </c>
      <c r="U256" s="208">
        <f>IF('Datos de Indicador'!AT259="No data","x",ROUND(IF('Datos de Indicador'!AT259&gt;U$302,0,IF('Datos de Indicador'!AT259&lt;U$301,10,(U$302-'Datos de Indicador'!AT259)/(U$302-U$301)*10)),1))</f>
        <v>4.3</v>
      </c>
      <c r="V256" s="208">
        <f>IF('Datos de Indicador'!AU259="No data","x",ROUND(IF('Datos de Indicador'!AU259&gt;V$302,0,IF('Datos de Indicador'!AU259&lt;V$301,10,(V$302-'Datos de Indicador'!AU259)/(V$302-V$301)*10)),1))</f>
        <v>7.8</v>
      </c>
      <c r="W256" s="209">
        <f t="shared" si="30"/>
        <v>4.5999999999999996</v>
      </c>
      <c r="X256" s="210">
        <f>IF('Datos de Indicador'!AV259="No dato","x",ROUND(IF('Datos de Indicador'!AV259&gt;X$302,0,IF('Datos de Indicador'!AV259&lt;$X$301,10,(X$302-'Datos de Indicador'!AV259)/(X$302-X$301)*10)),1))</f>
        <v>5</v>
      </c>
      <c r="Y256" s="206">
        <f t="shared" si="27"/>
        <v>4.8</v>
      </c>
      <c r="Z256" s="206">
        <f>'Datos de Indicador'!AW259</f>
        <v>10</v>
      </c>
      <c r="AA256" s="211">
        <f t="shared" si="31"/>
        <v>7.6</v>
      </c>
      <c r="AB256" s="15"/>
      <c r="AC256" s="222"/>
      <c r="AE256" s="222"/>
      <c r="AJ256" s="1">
        <v>0.33</v>
      </c>
      <c r="AK256" s="1">
        <v>0.16</v>
      </c>
      <c r="AL256" s="1">
        <v>0.16</v>
      </c>
    </row>
    <row r="257" spans="1:31">
      <c r="A257" s="48" t="s">
        <v>316</v>
      </c>
      <c r="B257" s="46" t="s">
        <v>321</v>
      </c>
      <c r="C257" s="160">
        <v>1605</v>
      </c>
      <c r="D257" s="203">
        <f>IF('Datos de Indicador'!AH260="No dato","x",ROUND(IF('Datos de Indicador'!AH260&gt;D$302,10,IF('Datos de Indicador'!AH260&lt;$D$301,0,10-(D$302-'Datos de Indicador'!AH260)/(D$302-D$301)*10)),1))</f>
        <v>10</v>
      </c>
      <c r="E257" s="204">
        <f>IF('Datos de Indicador'!AI260="No dato","x",ROUND(IF('Datos de Indicador'!AI260&gt;E$302,0,IF('Datos de Indicador'!AI260&lt;$E$301,10,(E$302-'Datos de Indicador'!AI260)/(E$302-E$301)*10)),1))</f>
        <v>0</v>
      </c>
      <c r="F257" s="205">
        <f t="shared" si="28"/>
        <v>6.7</v>
      </c>
      <c r="G257" s="204">
        <f>IF('Datos de Indicador'!AJ260="No dato","x",ROUND(IF('Datos de Indicador'!AJ260&gt;G$302,0,IF('Datos de Indicador'!AJ260&lt;$G$301,10,(G$302-'Datos de Indicador'!AJ260)/(G$302-G$301)*10)),1))</f>
        <v>7.3</v>
      </c>
      <c r="H257" s="206">
        <f t="shared" si="24"/>
        <v>7.3</v>
      </c>
      <c r="I257" s="207">
        <f t="shared" si="25"/>
        <v>7</v>
      </c>
      <c r="J257" s="204">
        <f>IF('Datos de Indicador'!AK260="No dato","x",ROUND(IF('Datos de Indicador'!AK260&gt;J$302,0,IF('Datos de Indicador'!AK260&lt;$J$301,10,(J$302-'Datos de Indicador'!AK260)/(J$302-J$301)*10)),1))</f>
        <v>1.8</v>
      </c>
      <c r="K257" s="204">
        <f>IF('Datos de Indicador'!AL260="No dato","x",ROUND(IF('Datos de Indicador'!AL260&gt;K$302,0,IF('Datos de Indicador'!AL260&lt;$K$301,10,(K$302-'Datos de Indicador'!AL260)/(K$302-K$301)*10)),1))</f>
        <v>9.5</v>
      </c>
      <c r="L257" s="204">
        <f>IF('Datos de Indicador'!AM260="No dato","x",ROUND(IF('Datos de Indicador'!AM260&gt;L$302,0,IF('Datos de Indicador'!AM260&lt;$L$301,10,(L$302-'Datos de Indicador'!AM260)/(L$302-L$301)*10)),1))</f>
        <v>6.3</v>
      </c>
      <c r="M257" s="206">
        <f t="shared" si="26"/>
        <v>5.9</v>
      </c>
      <c r="N257" s="203">
        <f>IF('Datos de Indicador'!AN260="No dato","x",ROUND(IF('Datos de Indicador'!AN260&gt;N$302,0,IF('Datos de Indicador'!AN260&lt;$N$301,10,(N$302-'Datos de Indicador'!AN260)/(N$302-N$301)*10)),1))</f>
        <v>5.9</v>
      </c>
      <c r="O257" s="204">
        <f>IF('Datos de Indicador'!AO260="No dato","x",ROUND(IF('Datos de Indicador'!AO260&gt;O$302,0,IF('Datos de Indicador'!AO260&lt;$O$301,10,(O$302-'Datos de Indicador'!AO260)/(O$302-O$301)*10)),1))</f>
        <v>10</v>
      </c>
      <c r="P257" s="204">
        <f>IF('Datos de Indicador'!AP260="No dato","x",ROUND(IF('Datos de Indicador'!AP260&gt;P$302,0,IF('Datos de Indicador'!AP260&lt;$P$301,10,(P$302-'Datos de Indicador'!AP260)/(P$302-P$301)*10)),1))</f>
        <v>10</v>
      </c>
      <c r="Q257" s="210">
        <f>IF('Datos de Indicador'!AQ260="No dato","x",ROUND(IF('Datos de Indicador'!AQ260&gt;Q$302,0,IF('Datos de Indicador'!AQ260&lt;$O$301,10,(Q$302-'Datos de Indicador'!AQ260)/(Q$302-Q$301)*10)),1))</f>
        <v>11.9</v>
      </c>
      <c r="R257" s="297">
        <f t="shared" si="29"/>
        <v>9.5</v>
      </c>
      <c r="S257" s="208">
        <f>IF('Datos de Indicador'!AR260="No data","x",ROUND(IF('Datos de Indicador'!AR260&gt;S$302,0,IF('Datos de Indicador'!AR260&lt;S$301,10,(S$302-'Datos de Indicador'!AR260)/(S$302-S$301)*10)),1))</f>
        <v>0</v>
      </c>
      <c r="T257" s="208">
        <f>IF('Datos de Indicador'!AS260="No data","x",ROUND(IF('Datos de Indicador'!AS260&gt;T$302,0,IF('Datos de Indicador'!AS260&lt;T$301,10,(T$302-'Datos de Indicador'!AS260)/(T$302-T$301)*10)),1))</f>
        <v>0</v>
      </c>
      <c r="U257" s="208">
        <f>IF('Datos de Indicador'!AT260="No data","x",ROUND(IF('Datos de Indicador'!AT260&gt;U$302,0,IF('Datos de Indicador'!AT260&lt;U$301,10,(U$302-'Datos de Indicador'!AT260)/(U$302-U$301)*10)),1))</f>
        <v>6.4</v>
      </c>
      <c r="V257" s="208">
        <f>IF('Datos de Indicador'!AU260="No data","x",ROUND(IF('Datos de Indicador'!AU260&gt;V$302,0,IF('Datos de Indicador'!AU260&lt;V$301,10,(V$302-'Datos de Indicador'!AU260)/(V$302-V$301)*10)),1))</f>
        <v>10</v>
      </c>
      <c r="W257" s="209">
        <f t="shared" si="30"/>
        <v>5.5</v>
      </c>
      <c r="X257" s="210">
        <f>IF('Datos de Indicador'!AV260="No dato","x",ROUND(IF('Datos de Indicador'!AV260&gt;X$302,0,IF('Datos de Indicador'!AV260&lt;$X$301,10,(X$302-'Datos de Indicador'!AV260)/(X$302-X$301)*10)),1))</f>
        <v>6.5</v>
      </c>
      <c r="Y257" s="206">
        <f t="shared" si="27"/>
        <v>6</v>
      </c>
      <c r="Z257" s="206">
        <f>'Datos de Indicador'!AW260</f>
        <v>10</v>
      </c>
      <c r="AA257" s="211">
        <f t="shared" si="31"/>
        <v>7.9</v>
      </c>
      <c r="AB257" s="15"/>
      <c r="AC257" s="222"/>
      <c r="AE257" s="222"/>
    </row>
    <row r="258" spans="1:31">
      <c r="A258" s="48" t="s">
        <v>316</v>
      </c>
      <c r="B258" s="46" t="s">
        <v>322</v>
      </c>
      <c r="C258" s="160">
        <v>1606</v>
      </c>
      <c r="D258" s="203">
        <f>IF('Datos de Indicador'!AH261="No dato","x",ROUND(IF('Datos de Indicador'!AH261&gt;D$302,10,IF('Datos de Indicador'!AH261&lt;$D$301,0,10-(D$302-'Datos de Indicador'!AH261)/(D$302-D$301)*10)),1))</f>
        <v>10</v>
      </c>
      <c r="E258" s="204">
        <f>IF('Datos de Indicador'!AI261="No dato","x",ROUND(IF('Datos de Indicador'!AI261&gt;E$302,0,IF('Datos de Indicador'!AI261&lt;$E$301,10,(E$302-'Datos de Indicador'!AI261)/(E$302-E$301)*10)),1))</f>
        <v>0</v>
      </c>
      <c r="F258" s="205">
        <f t="shared" si="28"/>
        <v>6.7</v>
      </c>
      <c r="G258" s="204">
        <f>IF('Datos de Indicador'!AJ261="No dato","x",ROUND(IF('Datos de Indicador'!AJ261&gt;G$302,0,IF('Datos de Indicador'!AJ261&lt;$G$301,10,(G$302-'Datos de Indicador'!AJ261)/(G$302-G$301)*10)),1))</f>
        <v>8.1999999999999993</v>
      </c>
      <c r="H258" s="206">
        <f t="shared" si="24"/>
        <v>8.1999999999999993</v>
      </c>
      <c r="I258" s="207">
        <f t="shared" si="25"/>
        <v>7.5</v>
      </c>
      <c r="J258" s="204">
        <f>IF('Datos de Indicador'!AK261="No dato","x",ROUND(IF('Datos de Indicador'!AK261&gt;J$302,0,IF('Datos de Indicador'!AK261&lt;$J$301,10,(J$302-'Datos de Indicador'!AK261)/(J$302-J$301)*10)),1))</f>
        <v>5.5</v>
      </c>
      <c r="K258" s="204">
        <f>IF('Datos de Indicador'!AL261="No dato","x",ROUND(IF('Datos de Indicador'!AL261&gt;K$302,0,IF('Datos de Indicador'!AL261&lt;$K$301,10,(K$302-'Datos de Indicador'!AL261)/(K$302-K$301)*10)),1))</f>
        <v>9.4</v>
      </c>
      <c r="L258" s="204">
        <f>IF('Datos de Indicador'!AM261="No dato","x",ROUND(IF('Datos de Indicador'!AM261&gt;L$302,0,IF('Datos de Indicador'!AM261&lt;$L$301,10,(L$302-'Datos de Indicador'!AM261)/(L$302-L$301)*10)),1))</f>
        <v>6</v>
      </c>
      <c r="M258" s="206">
        <f t="shared" si="26"/>
        <v>7</v>
      </c>
      <c r="N258" s="203">
        <f>IF('Datos de Indicador'!AN261="No dato","x",ROUND(IF('Datos de Indicador'!AN261&gt;N$302,0,IF('Datos de Indicador'!AN261&lt;$N$301,10,(N$302-'Datos de Indicador'!AN261)/(N$302-N$301)*10)),1))</f>
        <v>6.8</v>
      </c>
      <c r="O258" s="204">
        <f>IF('Datos de Indicador'!AO261="No dato","x",ROUND(IF('Datos de Indicador'!AO261&gt;O$302,0,IF('Datos de Indicador'!AO261&lt;$O$301,10,(O$302-'Datos de Indicador'!AO261)/(O$302-O$301)*10)),1))</f>
        <v>10</v>
      </c>
      <c r="P258" s="204">
        <f>IF('Datos de Indicador'!AP261="No dato","x",ROUND(IF('Datos de Indicador'!AP261&gt;P$302,0,IF('Datos de Indicador'!AP261&lt;$P$301,10,(P$302-'Datos de Indicador'!AP261)/(P$302-P$301)*10)),1))</f>
        <v>7.6</v>
      </c>
      <c r="Q258" s="210">
        <f>IF('Datos de Indicador'!AQ261="No dato","x",ROUND(IF('Datos de Indicador'!AQ261&gt;Q$302,0,IF('Datos de Indicador'!AQ261&lt;$O$301,10,(Q$302-'Datos de Indicador'!AQ261)/(Q$302-Q$301)*10)),1))</f>
        <v>11.1</v>
      </c>
      <c r="R258" s="297">
        <f t="shared" si="29"/>
        <v>8.9</v>
      </c>
      <c r="S258" s="208">
        <f>IF('Datos de Indicador'!AR261="No data","x",ROUND(IF('Datos de Indicador'!AR261&gt;S$302,0,IF('Datos de Indicador'!AR261&lt;S$301,10,(S$302-'Datos de Indicador'!AR261)/(S$302-S$301)*10)),1))</f>
        <v>1.3</v>
      </c>
      <c r="T258" s="208">
        <f>IF('Datos de Indicador'!AS261="No data","x",ROUND(IF('Datos de Indicador'!AS261&gt;T$302,0,IF('Datos de Indicador'!AS261&lt;T$301,10,(T$302-'Datos de Indicador'!AS261)/(T$302-T$301)*10)),1))</f>
        <v>0</v>
      </c>
      <c r="U258" s="208">
        <f>IF('Datos de Indicador'!AT261="No data","x",ROUND(IF('Datos de Indicador'!AT261&gt;U$302,0,IF('Datos de Indicador'!AT261&lt;U$301,10,(U$302-'Datos de Indicador'!AT261)/(U$302-U$301)*10)),1))</f>
        <v>4.2</v>
      </c>
      <c r="V258" s="208">
        <f>IF('Datos de Indicador'!AU261="No data","x",ROUND(IF('Datos de Indicador'!AU261&gt;V$302,0,IF('Datos de Indicador'!AU261&lt;V$301,10,(V$302-'Datos de Indicador'!AU261)/(V$302-V$301)*10)),1))</f>
        <v>8.4</v>
      </c>
      <c r="W258" s="209">
        <f t="shared" si="30"/>
        <v>4.4000000000000004</v>
      </c>
      <c r="X258" s="210">
        <f>IF('Datos de Indicador'!AV261="No dato","x",ROUND(IF('Datos de Indicador'!AV261&gt;X$302,0,IF('Datos de Indicador'!AV261&lt;$X$301,10,(X$302-'Datos de Indicador'!AV261)/(X$302-X$301)*10)),1))</f>
        <v>6.4</v>
      </c>
      <c r="Y258" s="206">
        <f t="shared" si="27"/>
        <v>5.4</v>
      </c>
      <c r="Z258" s="206">
        <f>'Datos de Indicador'!AW261</f>
        <v>10</v>
      </c>
      <c r="AA258" s="211">
        <f t="shared" si="31"/>
        <v>7.8</v>
      </c>
      <c r="AB258" s="15"/>
      <c r="AC258" s="222"/>
      <c r="AE258" s="222"/>
    </row>
    <row r="259" spans="1:31">
      <c r="A259" s="48" t="s">
        <v>316</v>
      </c>
      <c r="B259" s="46" t="s">
        <v>323</v>
      </c>
      <c r="C259" s="160">
        <v>1607</v>
      </c>
      <c r="D259" s="203">
        <f>IF('Datos de Indicador'!AH262="No dato","x",ROUND(IF('Datos de Indicador'!AH262&gt;D$302,10,IF('Datos de Indicador'!AH262&lt;$D$301,0,10-(D$302-'Datos de Indicador'!AH262)/(D$302-D$301)*10)),1))</f>
        <v>5</v>
      </c>
      <c r="E259" s="204">
        <f>IF('Datos de Indicador'!AI262="No dato","x",ROUND(IF('Datos de Indicador'!AI262&gt;E$302,0,IF('Datos de Indicador'!AI262&lt;$E$301,10,(E$302-'Datos de Indicador'!AI262)/(E$302-E$301)*10)),1))</f>
        <v>0</v>
      </c>
      <c r="F259" s="205">
        <f t="shared" si="28"/>
        <v>3.3</v>
      </c>
      <c r="G259" s="204">
        <f>IF('Datos de Indicador'!AJ262="No dato","x",ROUND(IF('Datos de Indicador'!AJ262&gt;G$302,0,IF('Datos de Indicador'!AJ262&lt;$G$301,10,(G$302-'Datos de Indicador'!AJ262)/(G$302-G$301)*10)),1))</f>
        <v>6.4</v>
      </c>
      <c r="H259" s="206">
        <f t="shared" ref="H259:H300" si="32">G259</f>
        <v>6.4</v>
      </c>
      <c r="I259" s="207">
        <f t="shared" ref="I259:I300" si="33">ROUND(IF(H259="x",F259,(10-GEOMEAN(((10-H259)/10*9+1),((10-F259)/10*9+1)))/9*10),1)</f>
        <v>5</v>
      </c>
      <c r="J259" s="204">
        <f>IF('Datos de Indicador'!AK262="No dato","x",ROUND(IF('Datos de Indicador'!AK262&gt;J$302,0,IF('Datos de Indicador'!AK262&lt;$J$301,10,(J$302-'Datos de Indicador'!AK262)/(J$302-J$301)*10)),1))</f>
        <v>3.9</v>
      </c>
      <c r="K259" s="204">
        <f>IF('Datos de Indicador'!AL262="No dato","x",ROUND(IF('Datos de Indicador'!AL262&gt;K$302,0,IF('Datos de Indicador'!AL262&lt;$K$301,10,(K$302-'Datos de Indicador'!AL262)/(K$302-K$301)*10)),1))</f>
        <v>9.6</v>
      </c>
      <c r="L259" s="204">
        <f>IF('Datos de Indicador'!AM262="No dato","x",ROUND(IF('Datos de Indicador'!AM262&gt;L$302,0,IF('Datos de Indicador'!AM262&lt;$L$301,10,(L$302-'Datos de Indicador'!AM262)/(L$302-L$301)*10)),1))</f>
        <v>5.4</v>
      </c>
      <c r="M259" s="206">
        <f t="shared" ref="M259:M300" si="34">IF(AND(J259="x",K259="x",L259="x"),"x",ROUND(AVERAGE(J259,K259,L259),1))</f>
        <v>6.3</v>
      </c>
      <c r="N259" s="203">
        <f>IF('Datos de Indicador'!AN262="No dato","x",ROUND(IF('Datos de Indicador'!AN262&gt;N$302,0,IF('Datos de Indicador'!AN262&lt;$N$301,10,(N$302-'Datos de Indicador'!AN262)/(N$302-N$301)*10)),1))</f>
        <v>1.1000000000000001</v>
      </c>
      <c r="O259" s="204">
        <f>IF('Datos de Indicador'!AO262="No dato","x",ROUND(IF('Datos de Indicador'!AO262&gt;O$302,0,IF('Datos de Indicador'!AO262&lt;$O$301,10,(O$302-'Datos de Indicador'!AO262)/(O$302-O$301)*10)),1))</f>
        <v>9.1999999999999993</v>
      </c>
      <c r="P259" s="204">
        <f>IF('Datos de Indicador'!AP262="No dato","x",ROUND(IF('Datos de Indicador'!AP262&gt;P$302,0,IF('Datos de Indicador'!AP262&lt;$P$301,10,(P$302-'Datos de Indicador'!AP262)/(P$302-P$301)*10)),1))</f>
        <v>3.3</v>
      </c>
      <c r="Q259" s="210">
        <f>IF('Datos de Indicador'!AQ262="No dato","x",ROUND(IF('Datos de Indicador'!AQ262&gt;Q$302,0,IF('Datos de Indicador'!AQ262&lt;$O$301,10,(Q$302-'Datos de Indicador'!AQ262)/(Q$302-Q$301)*10)),1))</f>
        <v>7.1</v>
      </c>
      <c r="R259" s="297">
        <f t="shared" si="29"/>
        <v>5.2</v>
      </c>
      <c r="S259" s="208">
        <f>IF('Datos de Indicador'!AR262="No data","x",ROUND(IF('Datos de Indicador'!AR262&gt;S$302,0,IF('Datos de Indicador'!AR262&lt;S$301,10,(S$302-'Datos de Indicador'!AR262)/(S$302-S$301)*10)),1))</f>
        <v>4.5999999999999996</v>
      </c>
      <c r="T259" s="208">
        <f>IF('Datos de Indicador'!AS262="No data","x",ROUND(IF('Datos de Indicador'!AS262&gt;T$302,0,IF('Datos de Indicador'!AS262&lt;T$301,10,(T$302-'Datos de Indicador'!AS262)/(T$302-T$301)*10)),1))</f>
        <v>0</v>
      </c>
      <c r="U259" s="208">
        <f>IF('Datos de Indicador'!AT262="No data","x",ROUND(IF('Datos de Indicador'!AT262&gt;U$302,0,IF('Datos de Indicador'!AT262&lt;U$301,10,(U$302-'Datos de Indicador'!AT262)/(U$302-U$301)*10)),1))</f>
        <v>1.4</v>
      </c>
      <c r="V259" s="208">
        <f>IF('Datos de Indicador'!AU262="No data","x",ROUND(IF('Datos de Indicador'!AU262&gt;V$302,0,IF('Datos de Indicador'!AU262&lt;V$301,10,(V$302-'Datos de Indicador'!AU262)/(V$302-V$301)*10)),1))</f>
        <v>9.4</v>
      </c>
      <c r="W259" s="209">
        <f t="shared" si="30"/>
        <v>4.4000000000000004</v>
      </c>
      <c r="X259" s="210">
        <f>IF('Datos de Indicador'!AV262="No dato","x",ROUND(IF('Datos de Indicador'!AV262&gt;X$302,0,IF('Datos de Indicador'!AV262&lt;$X$301,10,(X$302-'Datos de Indicador'!AV262)/(X$302-X$301)*10)),1))</f>
        <v>6.1</v>
      </c>
      <c r="Y259" s="206">
        <f t="shared" ref="Y259" si="35">IF(AND(W259="x",X259="x"),"x",ROUND(AVERAGE(W259,X259),1))</f>
        <v>5.3</v>
      </c>
      <c r="Z259" s="206">
        <f>'Datos de Indicador'!AW262</f>
        <v>10</v>
      </c>
      <c r="AA259" s="211">
        <f t="shared" si="31"/>
        <v>6.7</v>
      </c>
      <c r="AB259" s="15"/>
      <c r="AC259" s="222"/>
      <c r="AE259" s="222"/>
    </row>
    <row r="260" spans="1:31">
      <c r="A260" s="48" t="s">
        <v>316</v>
      </c>
      <c r="B260" s="46" t="s">
        <v>324</v>
      </c>
      <c r="C260" s="160">
        <v>1608</v>
      </c>
      <c r="D260" s="203">
        <f>IF('Datos de Indicador'!AH263="No dato","x",ROUND(IF('Datos de Indicador'!AH263&gt;D$302,10,IF('Datos de Indicador'!AH263&lt;$D$301,0,10-(D$302-'Datos de Indicador'!AH263)/(D$302-D$301)*10)),1))</f>
        <v>10</v>
      </c>
      <c r="E260" s="204">
        <f>IF('Datos de Indicador'!AI263="No dato","x",ROUND(IF('Datos de Indicador'!AI263&gt;E$302,0,IF('Datos de Indicador'!AI263&lt;$E$301,10,(E$302-'Datos de Indicador'!AI263)/(E$302-E$301)*10)),1))</f>
        <v>0</v>
      </c>
      <c r="F260" s="205">
        <f t="shared" ref="F260:F300" si="36">IF(AND(D260="x",E260="x"),"x",ROUND(AVERAGE(D260,D260,E260),1))</f>
        <v>6.7</v>
      </c>
      <c r="G260" s="204">
        <f>IF('Datos de Indicador'!AJ263="No dato","x",ROUND(IF('Datos de Indicador'!AJ263&gt;G$302,0,IF('Datos de Indicador'!AJ263&lt;$G$301,10,(G$302-'Datos de Indicador'!AJ263)/(G$302-G$301)*10)),1))</f>
        <v>8</v>
      </c>
      <c r="H260" s="206">
        <f t="shared" si="32"/>
        <v>8</v>
      </c>
      <c r="I260" s="207">
        <f t="shared" si="33"/>
        <v>7.4</v>
      </c>
      <c r="J260" s="204">
        <f>IF('Datos de Indicador'!AK263="No dato","x",ROUND(IF('Datos de Indicador'!AK263&gt;J$302,0,IF('Datos de Indicador'!AK263&lt;$J$301,10,(J$302-'Datos de Indicador'!AK263)/(J$302-J$301)*10)),1))</f>
        <v>5</v>
      </c>
      <c r="K260" s="204">
        <f>IF('Datos de Indicador'!AL263="No dato","x",ROUND(IF('Datos de Indicador'!AL263&gt;K$302,0,IF('Datos de Indicador'!AL263&lt;$K$301,10,(K$302-'Datos de Indicador'!AL263)/(K$302-K$301)*10)),1))</f>
        <v>9.9</v>
      </c>
      <c r="L260" s="204">
        <f>IF('Datos de Indicador'!AM263="No dato","x",ROUND(IF('Datos de Indicador'!AM263&gt;L$302,0,IF('Datos de Indicador'!AM263&lt;$L$301,10,(L$302-'Datos de Indicador'!AM263)/(L$302-L$301)*10)),1))</f>
        <v>6.1</v>
      </c>
      <c r="M260" s="206">
        <f t="shared" si="34"/>
        <v>7</v>
      </c>
      <c r="N260" s="203">
        <f>IF('Datos de Indicador'!AN263="No dato","x",ROUND(IF('Datos de Indicador'!AN263&gt;N$302,0,IF('Datos de Indicador'!AN263&lt;$N$301,10,(N$302-'Datos de Indicador'!AN263)/(N$302-N$301)*10)),1))</f>
        <v>6.4</v>
      </c>
      <c r="O260" s="204">
        <f>IF('Datos de Indicador'!AO263="No dato","x",ROUND(IF('Datos de Indicador'!AO263&gt;O$302,0,IF('Datos de Indicador'!AO263&lt;$O$301,10,(O$302-'Datos de Indicador'!AO263)/(O$302-O$301)*10)),1))</f>
        <v>10</v>
      </c>
      <c r="P260" s="204">
        <f>IF('Datos de Indicador'!AP263="No dato","x",ROUND(IF('Datos de Indicador'!AP263&gt;P$302,0,IF('Datos de Indicador'!AP263&lt;$P$301,10,(P$302-'Datos de Indicador'!AP263)/(P$302-P$301)*10)),1))</f>
        <v>8.5</v>
      </c>
      <c r="Q260" s="210">
        <f>IF('Datos de Indicador'!AQ263="No dato","x",ROUND(IF('Datos de Indicador'!AQ263&gt;Q$302,0,IF('Datos de Indicador'!AQ263&lt;$O$301,10,(Q$302-'Datos de Indicador'!AQ263)/(Q$302-Q$301)*10)),1))</f>
        <v>11.7</v>
      </c>
      <c r="R260" s="297">
        <f t="shared" ref="R260:R300" si="37">IF(AND(N260="x",O260="x",P260="x"),"x",ROUND(AVERAGE(N260,O260,P260,Q260),1))</f>
        <v>9.1999999999999993</v>
      </c>
      <c r="S260" s="208">
        <f>IF('Datos de Indicador'!AR263="No data","x",ROUND(IF('Datos de Indicador'!AR263&gt;S$302,0,IF('Datos de Indicador'!AR263&lt;S$301,10,(S$302-'Datos de Indicador'!AR263)/(S$302-S$301)*10)),1))</f>
        <v>7.9</v>
      </c>
      <c r="T260" s="208">
        <f>IF('Datos de Indicador'!AS263="No data","x",ROUND(IF('Datos de Indicador'!AS263&gt;T$302,0,IF('Datos de Indicador'!AS263&lt;T$301,10,(T$302-'Datos de Indicador'!AS263)/(T$302-T$301)*10)),1))</f>
        <v>0.3</v>
      </c>
      <c r="U260" s="208">
        <f>IF('Datos de Indicador'!AT263="No data","x",ROUND(IF('Datos de Indicador'!AT263&gt;U$302,0,IF('Datos de Indicador'!AT263&lt;U$301,10,(U$302-'Datos de Indicador'!AT263)/(U$302-U$301)*10)),1))</f>
        <v>7.5</v>
      </c>
      <c r="V260" s="208">
        <f>IF('Datos de Indicador'!AU263="No data","x",ROUND(IF('Datos de Indicador'!AU263&gt;V$302,0,IF('Datos de Indicador'!AU263&lt;V$301,10,(V$302-'Datos de Indicador'!AU263)/(V$302-V$301)*10)),1))</f>
        <v>10</v>
      </c>
      <c r="W260" s="209">
        <f t="shared" ref="W260:W300" si="38">IF(AND(S260="x",T260="x",U260="x",V260="x"),"x",ROUND(AVERAGE(S260,T260,U260,V260,U260,V260),1))</f>
        <v>7.2</v>
      </c>
      <c r="X260" s="210">
        <f>IF('Datos de Indicador'!AV263="No dato","x",ROUND(IF('Datos de Indicador'!AV263&gt;X$302,0,IF('Datos de Indicador'!AV263&lt;$X$301,10,(X$302-'Datos de Indicador'!AV263)/(X$302-X$301)*10)),1))</f>
        <v>6.9</v>
      </c>
      <c r="Y260" s="206">
        <f t="shared" ref="Y260:Y300" si="39">IF(AND(W260="x",X260="x"),"x",ROUND(AVERAGE(W260,X260),1))</f>
        <v>7.1</v>
      </c>
      <c r="Z260" s="206">
        <f>'Datos de Indicador'!AW263</f>
        <v>10</v>
      </c>
      <c r="AA260" s="211">
        <f t="shared" ref="AA260:AA300" si="40">IF(AND(M260="x",R260="x",Y260="x"),"x",ROUND(AVERAGE(M260,R260,Y260,Z260),1))</f>
        <v>8.3000000000000007</v>
      </c>
      <c r="AB260" s="15"/>
      <c r="AC260" s="222"/>
      <c r="AE260" s="222"/>
    </row>
    <row r="261" spans="1:31">
      <c r="A261" s="48" t="s">
        <v>316</v>
      </c>
      <c r="B261" s="46" t="s">
        <v>325</v>
      </c>
      <c r="C261" s="160">
        <v>1609</v>
      </c>
      <c r="D261" s="203">
        <f>IF('Datos de Indicador'!AH264="No dato","x",ROUND(IF('Datos de Indicador'!AH264&gt;D$302,10,IF('Datos de Indicador'!AH264&lt;$D$301,0,10-(D$302-'Datos de Indicador'!AH264)/(D$302-D$301)*10)),1))</f>
        <v>10</v>
      </c>
      <c r="E261" s="204">
        <f>IF('Datos de Indicador'!AI264="No dato","x",ROUND(IF('Datos de Indicador'!AI264&gt;E$302,0,IF('Datos de Indicador'!AI264&lt;$E$301,10,(E$302-'Datos de Indicador'!AI264)/(E$302-E$301)*10)),1))</f>
        <v>0</v>
      </c>
      <c r="F261" s="205">
        <f t="shared" si="36"/>
        <v>6.7</v>
      </c>
      <c r="G261" s="204">
        <f>IF('Datos de Indicador'!AJ264="No dato","x",ROUND(IF('Datos de Indicador'!AJ264&gt;G$302,0,IF('Datos de Indicador'!AJ264&lt;$G$301,10,(G$302-'Datos de Indicador'!AJ264)/(G$302-G$301)*10)),1))</f>
        <v>4.4000000000000004</v>
      </c>
      <c r="H261" s="206">
        <f t="shared" si="32"/>
        <v>4.4000000000000004</v>
      </c>
      <c r="I261" s="207">
        <f t="shared" si="33"/>
        <v>5.7</v>
      </c>
      <c r="J261" s="204">
        <f>IF('Datos de Indicador'!AK264="No dato","x",ROUND(IF('Datos de Indicador'!AK264&gt;J$302,0,IF('Datos de Indicador'!AK264&lt;$J$301,10,(J$302-'Datos de Indicador'!AK264)/(J$302-J$301)*10)),1))</f>
        <v>1.8</v>
      </c>
      <c r="K261" s="204">
        <f>IF('Datos de Indicador'!AL264="No dato","x",ROUND(IF('Datos de Indicador'!AL264&gt;K$302,0,IF('Datos de Indicador'!AL264&lt;$K$301,10,(K$302-'Datos de Indicador'!AL264)/(K$302-K$301)*10)),1))</f>
        <v>9.1</v>
      </c>
      <c r="L261" s="204">
        <f>IF('Datos de Indicador'!AM264="No dato","x",ROUND(IF('Datos de Indicador'!AM264&gt;L$302,0,IF('Datos de Indicador'!AM264&lt;$L$301,10,(L$302-'Datos de Indicador'!AM264)/(L$302-L$301)*10)),1))</f>
        <v>5.8</v>
      </c>
      <c r="M261" s="206">
        <f t="shared" si="34"/>
        <v>5.6</v>
      </c>
      <c r="N261" s="203">
        <f>IF('Datos de Indicador'!AN264="No dato","x",ROUND(IF('Datos de Indicador'!AN264&gt;N$302,0,IF('Datos de Indicador'!AN264&lt;$N$301,10,(N$302-'Datos de Indicador'!AN264)/(N$302-N$301)*10)),1))</f>
        <v>4.3</v>
      </c>
      <c r="O261" s="204">
        <f>IF('Datos de Indicador'!AO264="No dato","x",ROUND(IF('Datos de Indicador'!AO264&gt;O$302,0,IF('Datos de Indicador'!AO264&lt;$O$301,10,(O$302-'Datos de Indicador'!AO264)/(O$302-O$301)*10)),1))</f>
        <v>7.9</v>
      </c>
      <c r="P261" s="204">
        <f>IF('Datos de Indicador'!AP264="No dato","x",ROUND(IF('Datos de Indicador'!AP264&gt;P$302,0,IF('Datos de Indicador'!AP264&lt;$P$301,10,(P$302-'Datos de Indicador'!AP264)/(P$302-P$301)*10)),1))</f>
        <v>4.4000000000000004</v>
      </c>
      <c r="Q261" s="210">
        <f>IF('Datos de Indicador'!AQ264="No dato","x",ROUND(IF('Datos de Indicador'!AQ264&gt;Q$302,0,IF('Datos de Indicador'!AQ264&lt;$O$301,10,(Q$302-'Datos de Indicador'!AQ264)/(Q$302-Q$301)*10)),1))</f>
        <v>6.6</v>
      </c>
      <c r="R261" s="297">
        <f t="shared" si="37"/>
        <v>5.8</v>
      </c>
      <c r="S261" s="208">
        <f>IF('Datos de Indicador'!AR264="No data","x",ROUND(IF('Datos de Indicador'!AR264&gt;S$302,0,IF('Datos de Indicador'!AR264&lt;S$301,10,(S$302-'Datos de Indicador'!AR264)/(S$302-S$301)*10)),1))</f>
        <v>3.3</v>
      </c>
      <c r="T261" s="208">
        <f>IF('Datos de Indicador'!AS264="No data","x",ROUND(IF('Datos de Indicador'!AS264&gt;T$302,0,IF('Datos de Indicador'!AS264&lt;T$301,10,(T$302-'Datos de Indicador'!AS264)/(T$302-T$301)*10)),1))</f>
        <v>0</v>
      </c>
      <c r="U261" s="208">
        <f>IF('Datos de Indicador'!AT264="No data","x",ROUND(IF('Datos de Indicador'!AT264&gt;U$302,0,IF('Datos de Indicador'!AT264&lt;U$301,10,(U$302-'Datos de Indicador'!AT264)/(U$302-U$301)*10)),1))</f>
        <v>1.5</v>
      </c>
      <c r="V261" s="208">
        <f>IF('Datos de Indicador'!AU264="No data","x",ROUND(IF('Datos de Indicador'!AU264&gt;V$302,0,IF('Datos de Indicador'!AU264&lt;V$301,10,(V$302-'Datos de Indicador'!AU264)/(V$302-V$301)*10)),1))</f>
        <v>9.8000000000000007</v>
      </c>
      <c r="W261" s="209">
        <f t="shared" si="38"/>
        <v>4.3</v>
      </c>
      <c r="X261" s="210">
        <f>IF('Datos de Indicador'!AV264="No dato","x",ROUND(IF('Datos de Indicador'!AV264&gt;X$302,0,IF('Datos de Indicador'!AV264&lt;$X$301,10,(X$302-'Datos de Indicador'!AV264)/(X$302-X$301)*10)),1))</f>
        <v>6.2</v>
      </c>
      <c r="Y261" s="206">
        <f t="shared" si="39"/>
        <v>5.3</v>
      </c>
      <c r="Z261" s="206">
        <f>'Datos de Indicador'!AW264</f>
        <v>10</v>
      </c>
      <c r="AA261" s="211">
        <f t="shared" si="40"/>
        <v>6.7</v>
      </c>
      <c r="AB261" s="15"/>
      <c r="AC261" s="222"/>
      <c r="AE261" s="222"/>
    </row>
    <row r="262" spans="1:31">
      <c r="A262" s="48" t="s">
        <v>316</v>
      </c>
      <c r="B262" s="46" t="s">
        <v>326</v>
      </c>
      <c r="C262" s="160">
        <v>1610</v>
      </c>
      <c r="D262" s="203">
        <f>IF('Datos de Indicador'!AH265="No dato","x",ROUND(IF('Datos de Indicador'!AH265&gt;D$302,10,IF('Datos de Indicador'!AH265&lt;$D$301,0,10-(D$302-'Datos de Indicador'!AH265)/(D$302-D$301)*10)),1))</f>
        <v>10</v>
      </c>
      <c r="E262" s="204">
        <f>IF('Datos de Indicador'!AI265="No dato","x",ROUND(IF('Datos de Indicador'!AI265&gt;E$302,0,IF('Datos de Indicador'!AI265&lt;$E$301,10,(E$302-'Datos de Indicador'!AI265)/(E$302-E$301)*10)),1))</f>
        <v>4</v>
      </c>
      <c r="F262" s="205">
        <f t="shared" si="36"/>
        <v>8</v>
      </c>
      <c r="G262" s="204">
        <f>IF('Datos de Indicador'!AJ265="No dato","x",ROUND(IF('Datos de Indicador'!AJ265&gt;G$302,0,IF('Datos de Indicador'!AJ265&lt;$G$301,10,(G$302-'Datos de Indicador'!AJ265)/(G$302-G$301)*10)),1))</f>
        <v>6.1</v>
      </c>
      <c r="H262" s="206">
        <f t="shared" si="32"/>
        <v>6.1</v>
      </c>
      <c r="I262" s="207">
        <f t="shared" si="33"/>
        <v>7.2</v>
      </c>
      <c r="J262" s="204">
        <f>IF('Datos de Indicador'!AK265="No dato","x",ROUND(IF('Datos de Indicador'!AK265&gt;J$302,0,IF('Datos de Indicador'!AK265&lt;$J$301,10,(J$302-'Datos de Indicador'!AK265)/(J$302-J$301)*10)),1))</f>
        <v>5.2</v>
      </c>
      <c r="K262" s="204">
        <f>IF('Datos de Indicador'!AL265="No dato","x",ROUND(IF('Datos de Indicador'!AL265&gt;K$302,0,IF('Datos de Indicador'!AL265&lt;$K$301,10,(K$302-'Datos de Indicador'!AL265)/(K$302-K$301)*10)),1))</f>
        <v>9.3000000000000007</v>
      </c>
      <c r="L262" s="204">
        <f>IF('Datos de Indicador'!AM265="No dato","x",ROUND(IF('Datos de Indicador'!AM265&gt;L$302,0,IF('Datos de Indicador'!AM265&lt;$L$301,10,(L$302-'Datos de Indicador'!AM265)/(L$302-L$301)*10)),1))</f>
        <v>5.5</v>
      </c>
      <c r="M262" s="206">
        <f t="shared" si="34"/>
        <v>6.7</v>
      </c>
      <c r="N262" s="203">
        <f>IF('Datos de Indicador'!AN265="No dato","x",ROUND(IF('Datos de Indicador'!AN265&gt;N$302,0,IF('Datos de Indicador'!AN265&lt;$N$301,10,(N$302-'Datos de Indicador'!AN265)/(N$302-N$301)*10)),1))</f>
        <v>2.2999999999999998</v>
      </c>
      <c r="O262" s="204">
        <f>IF('Datos de Indicador'!AO265="No dato","x",ROUND(IF('Datos de Indicador'!AO265&gt;O$302,0,IF('Datos de Indicador'!AO265&lt;$O$301,10,(O$302-'Datos de Indicador'!AO265)/(O$302-O$301)*10)),1))</f>
        <v>10</v>
      </c>
      <c r="P262" s="204">
        <f>IF('Datos de Indicador'!AP265="No dato","x",ROUND(IF('Datos de Indicador'!AP265&gt;P$302,0,IF('Datos de Indicador'!AP265&lt;$P$301,10,(P$302-'Datos de Indicador'!AP265)/(P$302-P$301)*10)),1))</f>
        <v>10</v>
      </c>
      <c r="Q262" s="210">
        <f>IF('Datos de Indicador'!AQ265="No dato","x",ROUND(IF('Datos de Indicador'!AQ265&gt;Q$302,0,IF('Datos de Indicador'!AQ265&lt;$O$301,10,(Q$302-'Datos de Indicador'!AQ265)/(Q$302-Q$301)*10)),1))</f>
        <v>10</v>
      </c>
      <c r="R262" s="297">
        <f t="shared" si="37"/>
        <v>8.1</v>
      </c>
      <c r="S262" s="208">
        <f>IF('Datos de Indicador'!AR265="No data","x",ROUND(IF('Datos de Indicador'!AR265&gt;S$302,0,IF('Datos de Indicador'!AR265&lt;S$301,10,(S$302-'Datos de Indicador'!AR265)/(S$302-S$301)*10)),1))</f>
        <v>7.9</v>
      </c>
      <c r="T262" s="208">
        <f>IF('Datos de Indicador'!AS265="No data","x",ROUND(IF('Datos de Indicador'!AS265&gt;T$302,0,IF('Datos de Indicador'!AS265&lt;T$301,10,(T$302-'Datos de Indicador'!AS265)/(T$302-T$301)*10)),1))</f>
        <v>0</v>
      </c>
      <c r="U262" s="208">
        <f>IF('Datos de Indicador'!AT265="No data","x",ROUND(IF('Datos de Indicador'!AT265&gt;U$302,0,IF('Datos de Indicador'!AT265&lt;U$301,10,(U$302-'Datos de Indicador'!AT265)/(U$302-U$301)*10)),1))</f>
        <v>3.7</v>
      </c>
      <c r="V262" s="208">
        <f>IF('Datos de Indicador'!AU265="No data","x",ROUND(IF('Datos de Indicador'!AU265&gt;V$302,0,IF('Datos de Indicador'!AU265&lt;V$301,10,(V$302-'Datos de Indicador'!AU265)/(V$302-V$301)*10)),1))</f>
        <v>10</v>
      </c>
      <c r="W262" s="209">
        <f t="shared" si="38"/>
        <v>5.9</v>
      </c>
      <c r="X262" s="210">
        <f>IF('Datos de Indicador'!AV265="No dato","x",ROUND(IF('Datos de Indicador'!AV265&gt;X$302,0,IF('Datos de Indicador'!AV265&lt;$X$301,10,(X$302-'Datos de Indicador'!AV265)/(X$302-X$301)*10)),1))</f>
        <v>6.4</v>
      </c>
      <c r="Y262" s="206">
        <f t="shared" si="39"/>
        <v>6.2</v>
      </c>
      <c r="Z262" s="206">
        <f>'Datos de Indicador'!AW265</f>
        <v>10</v>
      </c>
      <c r="AA262" s="211">
        <f t="shared" si="40"/>
        <v>7.8</v>
      </c>
      <c r="AB262" s="15"/>
      <c r="AC262" s="222"/>
      <c r="AE262" s="222"/>
    </row>
    <row r="263" spans="1:31">
      <c r="A263" s="48" t="s">
        <v>316</v>
      </c>
      <c r="B263" s="46" t="s">
        <v>327</v>
      </c>
      <c r="C263" s="160">
        <v>1611</v>
      </c>
      <c r="D263" s="203">
        <f>IF('Datos de Indicador'!AH266="No dato","x",ROUND(IF('Datos de Indicador'!AH266&gt;D$302,10,IF('Datos de Indicador'!AH266&lt;$D$301,0,10-(D$302-'Datos de Indicador'!AH266)/(D$302-D$301)*10)),1))</f>
        <v>10</v>
      </c>
      <c r="E263" s="204">
        <f>IF('Datos de Indicador'!AI266="No dato","x",ROUND(IF('Datos de Indicador'!AI266&gt;E$302,0,IF('Datos de Indicador'!AI266&lt;$E$301,10,(E$302-'Datos de Indicador'!AI266)/(E$302-E$301)*10)),1))</f>
        <v>0</v>
      </c>
      <c r="F263" s="205">
        <f t="shared" si="36"/>
        <v>6.7</v>
      </c>
      <c r="G263" s="204">
        <f>IF('Datos de Indicador'!AJ266="No dato","x",ROUND(IF('Datos de Indicador'!AJ266&gt;G$302,0,IF('Datos de Indicador'!AJ266&lt;$G$301,10,(G$302-'Datos de Indicador'!AJ266)/(G$302-G$301)*10)),1))</f>
        <v>6.2</v>
      </c>
      <c r="H263" s="206">
        <f t="shared" si="32"/>
        <v>6.2</v>
      </c>
      <c r="I263" s="207">
        <f t="shared" si="33"/>
        <v>6.5</v>
      </c>
      <c r="J263" s="204">
        <f>IF('Datos de Indicador'!AK266="No dato","x",ROUND(IF('Datos de Indicador'!AK266&gt;J$302,0,IF('Datos de Indicador'!AK266&lt;$J$301,10,(J$302-'Datos de Indicador'!AK266)/(J$302-J$301)*10)),1))</f>
        <v>9</v>
      </c>
      <c r="K263" s="204">
        <f>IF('Datos de Indicador'!AL266="No dato","x",ROUND(IF('Datos de Indicador'!AL266&gt;K$302,0,IF('Datos de Indicador'!AL266&lt;$K$301,10,(K$302-'Datos de Indicador'!AL266)/(K$302-K$301)*10)),1))</f>
        <v>9.6</v>
      </c>
      <c r="L263" s="204">
        <f>IF('Datos de Indicador'!AM266="No dato","x",ROUND(IF('Datos de Indicador'!AM266&gt;L$302,0,IF('Datos de Indicador'!AM266&lt;$L$301,10,(L$302-'Datos de Indicador'!AM266)/(L$302-L$301)*10)),1))</f>
        <v>5.4</v>
      </c>
      <c r="M263" s="206">
        <f t="shared" si="34"/>
        <v>8</v>
      </c>
      <c r="N263" s="203">
        <f>IF('Datos de Indicador'!AN266="No dato","x",ROUND(IF('Datos de Indicador'!AN266&gt;N$302,0,IF('Datos de Indicador'!AN266&lt;$N$301,10,(N$302-'Datos de Indicador'!AN266)/(N$302-N$301)*10)),1))</f>
        <v>4</v>
      </c>
      <c r="O263" s="204">
        <f>IF('Datos de Indicador'!AO266="No dato","x",ROUND(IF('Datos de Indicador'!AO266&gt;O$302,0,IF('Datos de Indicador'!AO266&lt;$O$301,10,(O$302-'Datos de Indicador'!AO266)/(O$302-O$301)*10)),1))</f>
        <v>6.4</v>
      </c>
      <c r="P263" s="204">
        <f>IF('Datos de Indicador'!AP266="No dato","x",ROUND(IF('Datos de Indicador'!AP266&gt;P$302,0,IF('Datos de Indicador'!AP266&lt;$P$301,10,(P$302-'Datos de Indicador'!AP266)/(P$302-P$301)*10)),1))</f>
        <v>4</v>
      </c>
      <c r="Q263" s="210">
        <f>IF('Datos de Indicador'!AQ266="No dato","x",ROUND(IF('Datos de Indicador'!AQ266&gt;Q$302,0,IF('Datos de Indicador'!AQ266&lt;$O$301,10,(Q$302-'Datos de Indicador'!AQ266)/(Q$302-Q$301)*10)),1))</f>
        <v>5.5</v>
      </c>
      <c r="R263" s="297">
        <f t="shared" si="37"/>
        <v>5</v>
      </c>
      <c r="S263" s="208">
        <f>IF('Datos de Indicador'!AR266="No data","x",ROUND(IF('Datos de Indicador'!AR266&gt;S$302,0,IF('Datos de Indicador'!AR266&lt;S$301,10,(S$302-'Datos de Indicador'!AR266)/(S$302-S$301)*10)),1))</f>
        <v>5.9</v>
      </c>
      <c r="T263" s="208">
        <f>IF('Datos de Indicador'!AS266="No data","x",ROUND(IF('Datos de Indicador'!AS266&gt;T$302,0,IF('Datos de Indicador'!AS266&lt;T$301,10,(T$302-'Datos de Indicador'!AS266)/(T$302-T$301)*10)),1))</f>
        <v>0</v>
      </c>
      <c r="U263" s="208">
        <f>IF('Datos de Indicador'!AT266="No data","x",ROUND(IF('Datos de Indicador'!AT266&gt;U$302,0,IF('Datos de Indicador'!AT266&lt;U$301,10,(U$302-'Datos de Indicador'!AT266)/(U$302-U$301)*10)),1))</f>
        <v>6.3</v>
      </c>
      <c r="V263" s="208">
        <f>IF('Datos de Indicador'!AU266="No data","x",ROUND(IF('Datos de Indicador'!AU266&gt;V$302,0,IF('Datos de Indicador'!AU266&lt;V$301,10,(V$302-'Datos de Indicador'!AU266)/(V$302-V$301)*10)),1))</f>
        <v>9.6</v>
      </c>
      <c r="W263" s="209">
        <f t="shared" si="38"/>
        <v>6.3</v>
      </c>
      <c r="X263" s="210">
        <f>IF('Datos de Indicador'!AV266="No dato","x",ROUND(IF('Datos de Indicador'!AV266&gt;X$302,0,IF('Datos de Indicador'!AV266&lt;$X$301,10,(X$302-'Datos de Indicador'!AV266)/(X$302-X$301)*10)),1))</f>
        <v>6.4</v>
      </c>
      <c r="Y263" s="206">
        <f t="shared" si="39"/>
        <v>6.4</v>
      </c>
      <c r="Z263" s="206">
        <f>'Datos de Indicador'!AW266</f>
        <v>10</v>
      </c>
      <c r="AA263" s="211">
        <f t="shared" si="40"/>
        <v>7.4</v>
      </c>
      <c r="AB263" s="15"/>
      <c r="AC263" s="222"/>
      <c r="AE263" s="222"/>
    </row>
    <row r="264" spans="1:31">
      <c r="A264" s="48" t="s">
        <v>316</v>
      </c>
      <c r="B264" s="46" t="s">
        <v>328</v>
      </c>
      <c r="C264" s="160">
        <v>1612</v>
      </c>
      <c r="D264" s="203">
        <f>IF('Datos de Indicador'!AH267="No dato","x",ROUND(IF('Datos de Indicador'!AH267&gt;D$302,10,IF('Datos de Indicador'!AH267&lt;$D$301,0,10-(D$302-'Datos de Indicador'!AH267)/(D$302-D$301)*10)),1))</f>
        <v>5</v>
      </c>
      <c r="E264" s="204">
        <f>IF('Datos de Indicador'!AI267="No dato","x",ROUND(IF('Datos de Indicador'!AI267&gt;E$302,0,IF('Datos de Indicador'!AI267&lt;$E$301,10,(E$302-'Datos de Indicador'!AI267)/(E$302-E$301)*10)),1))</f>
        <v>0</v>
      </c>
      <c r="F264" s="205">
        <f t="shared" si="36"/>
        <v>3.3</v>
      </c>
      <c r="G264" s="204">
        <f>IF('Datos de Indicador'!AJ267="No dato","x",ROUND(IF('Datos de Indicador'!AJ267&gt;G$302,0,IF('Datos de Indicador'!AJ267&lt;$G$301,10,(G$302-'Datos de Indicador'!AJ267)/(G$302-G$301)*10)),1))</f>
        <v>4.2</v>
      </c>
      <c r="H264" s="206">
        <f t="shared" si="32"/>
        <v>4.2</v>
      </c>
      <c r="I264" s="207">
        <f t="shared" si="33"/>
        <v>3.8</v>
      </c>
      <c r="J264" s="204">
        <f>IF('Datos de Indicador'!AK267="No dato","x",ROUND(IF('Datos de Indicador'!AK267&gt;J$302,0,IF('Datos de Indicador'!AK267&lt;$J$301,10,(J$302-'Datos de Indicador'!AK267)/(J$302-J$301)*10)),1))</f>
        <v>2.6</v>
      </c>
      <c r="K264" s="204">
        <f>IF('Datos de Indicador'!AL267="No dato","x",ROUND(IF('Datos de Indicador'!AL267&gt;K$302,0,IF('Datos de Indicador'!AL267&lt;$K$301,10,(K$302-'Datos de Indicador'!AL267)/(K$302-K$301)*10)),1))</f>
        <v>8.8000000000000007</v>
      </c>
      <c r="L264" s="204">
        <f>IF('Datos de Indicador'!AM267="No dato","x",ROUND(IF('Datos de Indicador'!AM267&gt;L$302,0,IF('Datos de Indicador'!AM267&lt;$L$301,10,(L$302-'Datos de Indicador'!AM267)/(L$302-L$301)*10)),1))</f>
        <v>4.0999999999999996</v>
      </c>
      <c r="M264" s="206">
        <f t="shared" si="34"/>
        <v>5.2</v>
      </c>
      <c r="N264" s="203">
        <f>IF('Datos de Indicador'!AN267="No dato","x",ROUND(IF('Datos de Indicador'!AN267&gt;N$302,0,IF('Datos de Indicador'!AN267&lt;$N$301,10,(N$302-'Datos de Indicador'!AN267)/(N$302-N$301)*10)),1))</f>
        <v>2.2000000000000002</v>
      </c>
      <c r="O264" s="204">
        <f>IF('Datos de Indicador'!AO267="No dato","x",ROUND(IF('Datos de Indicador'!AO267&gt;O$302,0,IF('Datos de Indicador'!AO267&lt;$O$301,10,(O$302-'Datos de Indicador'!AO267)/(O$302-O$301)*10)),1))</f>
        <v>10</v>
      </c>
      <c r="P264" s="204">
        <f>IF('Datos de Indicador'!AP267="No dato","x",ROUND(IF('Datos de Indicador'!AP267&gt;P$302,0,IF('Datos de Indicador'!AP267&lt;$P$301,10,(P$302-'Datos de Indicador'!AP267)/(P$302-P$301)*10)),1))</f>
        <v>10</v>
      </c>
      <c r="Q264" s="210">
        <f>IF('Datos de Indicador'!AQ267="No dato","x",ROUND(IF('Datos de Indicador'!AQ267&gt;Q$302,0,IF('Datos de Indicador'!AQ267&lt;$O$301,10,(Q$302-'Datos de Indicador'!AQ267)/(Q$302-Q$301)*10)),1))</f>
        <v>10</v>
      </c>
      <c r="R264" s="297">
        <f t="shared" si="37"/>
        <v>8.1</v>
      </c>
      <c r="S264" s="208">
        <f>IF('Datos de Indicador'!AR267="No data","x",ROUND(IF('Datos de Indicador'!AR267&gt;S$302,0,IF('Datos de Indicador'!AR267&lt;S$301,10,(S$302-'Datos de Indicador'!AR267)/(S$302-S$301)*10)),1))</f>
        <v>3.7</v>
      </c>
      <c r="T264" s="208">
        <f>IF('Datos de Indicador'!AS267="No data","x",ROUND(IF('Datos de Indicador'!AS267&gt;T$302,0,IF('Datos de Indicador'!AS267&lt;T$301,10,(T$302-'Datos de Indicador'!AS267)/(T$302-T$301)*10)),1))</f>
        <v>0</v>
      </c>
      <c r="U264" s="208">
        <f>IF('Datos de Indicador'!AT267="No data","x",ROUND(IF('Datos de Indicador'!AT267&gt;U$302,0,IF('Datos de Indicador'!AT267&lt;U$301,10,(U$302-'Datos de Indicador'!AT267)/(U$302-U$301)*10)),1))</f>
        <v>3.6</v>
      </c>
      <c r="V264" s="208">
        <f>IF('Datos de Indicador'!AU267="No data","x",ROUND(IF('Datos de Indicador'!AU267&gt;V$302,0,IF('Datos de Indicador'!AU267&lt;V$301,10,(V$302-'Datos de Indicador'!AU267)/(V$302-V$301)*10)),1))</f>
        <v>7.1</v>
      </c>
      <c r="W264" s="209">
        <f t="shared" si="38"/>
        <v>4.2</v>
      </c>
      <c r="X264" s="210">
        <f>IF('Datos de Indicador'!AV267="No dato","x",ROUND(IF('Datos de Indicador'!AV267&gt;X$302,0,IF('Datos de Indicador'!AV267&lt;$X$301,10,(X$302-'Datos de Indicador'!AV267)/(X$302-X$301)*10)),1))</f>
        <v>5.2</v>
      </c>
      <c r="Y264" s="206">
        <f t="shared" si="39"/>
        <v>4.7</v>
      </c>
      <c r="Z264" s="206">
        <f>'Datos de Indicador'!AW267</f>
        <v>10</v>
      </c>
      <c r="AA264" s="211">
        <f t="shared" si="40"/>
        <v>7</v>
      </c>
      <c r="AB264" s="15"/>
      <c r="AC264" s="222"/>
      <c r="AE264" s="222"/>
    </row>
    <row r="265" spans="1:31">
      <c r="A265" s="48" t="s">
        <v>316</v>
      </c>
      <c r="B265" s="46" t="s">
        <v>329</v>
      </c>
      <c r="C265" s="160">
        <v>1613</v>
      </c>
      <c r="D265" s="203">
        <f>IF('Datos de Indicador'!AH268="No dato","x",ROUND(IF('Datos de Indicador'!AH268&gt;D$302,10,IF('Datos de Indicador'!AH268&lt;$D$301,0,10-(D$302-'Datos de Indicador'!AH268)/(D$302-D$301)*10)),1))</f>
        <v>5</v>
      </c>
      <c r="E265" s="204">
        <f>IF('Datos de Indicador'!AI268="No dato","x",ROUND(IF('Datos de Indicador'!AI268&gt;E$302,0,IF('Datos de Indicador'!AI268&lt;$E$301,10,(E$302-'Datos de Indicador'!AI268)/(E$302-E$301)*10)),1))</f>
        <v>0</v>
      </c>
      <c r="F265" s="205">
        <f t="shared" si="36"/>
        <v>3.3</v>
      </c>
      <c r="G265" s="204">
        <f>IF('Datos de Indicador'!AJ268="No dato","x",ROUND(IF('Datos de Indicador'!AJ268&gt;G$302,0,IF('Datos de Indicador'!AJ268&lt;$G$301,10,(G$302-'Datos de Indicador'!AJ268)/(G$302-G$301)*10)),1))</f>
        <v>6.8</v>
      </c>
      <c r="H265" s="206">
        <f t="shared" si="32"/>
        <v>6.8</v>
      </c>
      <c r="I265" s="207">
        <f t="shared" si="33"/>
        <v>5.3</v>
      </c>
      <c r="J265" s="204">
        <f>IF('Datos de Indicador'!AK268="No dato","x",ROUND(IF('Datos de Indicador'!AK268&gt;J$302,0,IF('Datos de Indicador'!AK268&lt;$J$301,10,(J$302-'Datos de Indicador'!AK268)/(J$302-J$301)*10)),1))</f>
        <v>10</v>
      </c>
      <c r="K265" s="204">
        <f>IF('Datos de Indicador'!AL268="No dato","x",ROUND(IF('Datos de Indicador'!AL268&gt;K$302,0,IF('Datos de Indicador'!AL268&lt;$K$301,10,(K$302-'Datos de Indicador'!AL268)/(K$302-K$301)*10)),1))</f>
        <v>9.6</v>
      </c>
      <c r="L265" s="204">
        <f>IF('Datos de Indicador'!AM268="No dato","x",ROUND(IF('Datos de Indicador'!AM268&gt;L$302,0,IF('Datos de Indicador'!AM268&lt;$L$301,10,(L$302-'Datos de Indicador'!AM268)/(L$302-L$301)*10)),1))</f>
        <v>8.1</v>
      </c>
      <c r="M265" s="206">
        <f t="shared" si="34"/>
        <v>9.1999999999999993</v>
      </c>
      <c r="N265" s="203">
        <f>IF('Datos de Indicador'!AN268="No dato","x",ROUND(IF('Datos de Indicador'!AN268&gt;N$302,0,IF('Datos de Indicador'!AN268&lt;$N$301,10,(N$302-'Datos de Indicador'!AN268)/(N$302-N$301)*10)),1))</f>
        <v>7.7</v>
      </c>
      <c r="O265" s="204">
        <f>IF('Datos de Indicador'!AO268="No dato","x",ROUND(IF('Datos de Indicador'!AO268&gt;O$302,0,IF('Datos de Indicador'!AO268&lt;$O$301,10,(O$302-'Datos de Indicador'!AO268)/(O$302-O$301)*10)),1))</f>
        <v>10</v>
      </c>
      <c r="P265" s="204">
        <f>IF('Datos de Indicador'!AP268="No dato","x",ROUND(IF('Datos de Indicador'!AP268&gt;P$302,0,IF('Datos de Indicador'!AP268&lt;$P$301,10,(P$302-'Datos de Indicador'!AP268)/(P$302-P$301)*10)),1))</f>
        <v>4.8</v>
      </c>
      <c r="Q265" s="210">
        <f>IF('Datos de Indicador'!AQ268="No dato","x",ROUND(IF('Datos de Indicador'!AQ268&gt;Q$302,0,IF('Datos de Indicador'!AQ268&lt;$O$301,10,(Q$302-'Datos de Indicador'!AQ268)/(Q$302-Q$301)*10)),1))</f>
        <v>8.1999999999999993</v>
      </c>
      <c r="R265" s="297">
        <f t="shared" si="37"/>
        <v>7.7</v>
      </c>
      <c r="S265" s="208">
        <f>IF('Datos de Indicador'!AR268="No data","x",ROUND(IF('Datos de Indicador'!AR268&gt;S$302,0,IF('Datos de Indicador'!AR268&lt;S$301,10,(S$302-'Datos de Indicador'!AR268)/(S$302-S$301)*10)),1))</f>
        <v>0</v>
      </c>
      <c r="T265" s="208">
        <f>IF('Datos de Indicador'!AS268="No data","x",ROUND(IF('Datos de Indicador'!AS268&gt;T$302,0,IF('Datos de Indicador'!AS268&lt;T$301,10,(T$302-'Datos de Indicador'!AS268)/(T$302-T$301)*10)),1))</f>
        <v>0</v>
      </c>
      <c r="U265" s="208">
        <f>IF('Datos de Indicador'!AT268="No data","x",ROUND(IF('Datos de Indicador'!AT268&gt;U$302,0,IF('Datos de Indicador'!AT268&lt;U$301,10,(U$302-'Datos de Indicador'!AT268)/(U$302-U$301)*10)),1))</f>
        <v>5.9</v>
      </c>
      <c r="V265" s="208">
        <f>IF('Datos de Indicador'!AU268="No data","x",ROUND(IF('Datos de Indicador'!AU268&gt;V$302,0,IF('Datos de Indicador'!AU268&lt;V$301,10,(V$302-'Datos de Indicador'!AU268)/(V$302-V$301)*10)),1))</f>
        <v>10</v>
      </c>
      <c r="W265" s="209">
        <f t="shared" si="38"/>
        <v>5.3</v>
      </c>
      <c r="X265" s="210">
        <f>IF('Datos de Indicador'!AV268="No dato","x",ROUND(IF('Datos de Indicador'!AV268&gt;X$302,0,IF('Datos de Indicador'!AV268&lt;$X$301,10,(X$302-'Datos de Indicador'!AV268)/(X$302-X$301)*10)),1))</f>
        <v>7.6</v>
      </c>
      <c r="Y265" s="206">
        <f t="shared" si="39"/>
        <v>6.5</v>
      </c>
      <c r="Z265" s="206">
        <f>'Datos de Indicador'!AW268</f>
        <v>10</v>
      </c>
      <c r="AA265" s="211">
        <f t="shared" si="40"/>
        <v>8.4</v>
      </c>
      <c r="AB265" s="15"/>
      <c r="AC265" s="222"/>
      <c r="AE265" s="222"/>
    </row>
    <row r="266" spans="1:31">
      <c r="A266" s="48" t="s">
        <v>316</v>
      </c>
      <c r="B266" s="46" t="s">
        <v>330</v>
      </c>
      <c r="C266" s="160">
        <v>1614</v>
      </c>
      <c r="D266" s="203">
        <f>IF('Datos de Indicador'!AH269="No dato","x",ROUND(IF('Datos de Indicador'!AH269&gt;D$302,10,IF('Datos de Indicador'!AH269&lt;$D$301,0,10-(D$302-'Datos de Indicador'!AH269)/(D$302-D$301)*10)),1))</f>
        <v>5</v>
      </c>
      <c r="E266" s="204">
        <f>IF('Datos de Indicador'!AI269="No dato","x",ROUND(IF('Datos de Indicador'!AI269&gt;E$302,0,IF('Datos de Indicador'!AI269&lt;$E$301,10,(E$302-'Datos de Indicador'!AI269)/(E$302-E$301)*10)),1))</f>
        <v>0</v>
      </c>
      <c r="F266" s="205">
        <f t="shared" si="36"/>
        <v>3.3</v>
      </c>
      <c r="G266" s="204">
        <f>IF('Datos de Indicador'!AJ269="No dato","x",ROUND(IF('Datos de Indicador'!AJ269&gt;G$302,0,IF('Datos de Indicador'!AJ269&lt;$G$301,10,(G$302-'Datos de Indicador'!AJ269)/(G$302-G$301)*10)),1))</f>
        <v>7.6</v>
      </c>
      <c r="H266" s="206">
        <f t="shared" si="32"/>
        <v>7.6</v>
      </c>
      <c r="I266" s="207">
        <f t="shared" si="33"/>
        <v>5.9</v>
      </c>
      <c r="J266" s="204">
        <f>IF('Datos de Indicador'!AK269="No dato","x",ROUND(IF('Datos de Indicador'!AK269&gt;J$302,0,IF('Datos de Indicador'!AK269&lt;$J$301,10,(J$302-'Datos de Indicador'!AK269)/(J$302-J$301)*10)),1))</f>
        <v>5.4</v>
      </c>
      <c r="K266" s="204">
        <f>IF('Datos de Indicador'!AL269="No dato","x",ROUND(IF('Datos de Indicador'!AL269&gt;K$302,0,IF('Datos de Indicador'!AL269&lt;$K$301,10,(K$302-'Datos de Indicador'!AL269)/(K$302-K$301)*10)),1))</f>
        <v>9.9</v>
      </c>
      <c r="L266" s="204">
        <f>IF('Datos de Indicador'!AM269="No dato","x",ROUND(IF('Datos de Indicador'!AM269&gt;L$302,0,IF('Datos de Indicador'!AM269&lt;$L$301,10,(L$302-'Datos de Indicador'!AM269)/(L$302-L$301)*10)),1))</f>
        <v>6.2</v>
      </c>
      <c r="M266" s="206">
        <f t="shared" si="34"/>
        <v>7.2</v>
      </c>
      <c r="N266" s="203">
        <f>IF('Datos de Indicador'!AN269="No dato","x",ROUND(IF('Datos de Indicador'!AN269&gt;N$302,0,IF('Datos de Indicador'!AN269&lt;$N$301,10,(N$302-'Datos de Indicador'!AN269)/(N$302-N$301)*10)),1))</f>
        <v>5.6</v>
      </c>
      <c r="O266" s="204">
        <f>IF('Datos de Indicador'!AO269="No dato","x",ROUND(IF('Datos de Indicador'!AO269&gt;O$302,0,IF('Datos de Indicador'!AO269&lt;$O$301,10,(O$302-'Datos de Indicador'!AO269)/(O$302-O$301)*10)),1))</f>
        <v>8.1999999999999993</v>
      </c>
      <c r="P266" s="204">
        <f>IF('Datos de Indicador'!AP269="No dato","x",ROUND(IF('Datos de Indicador'!AP269&gt;P$302,0,IF('Datos de Indicador'!AP269&lt;$P$301,10,(P$302-'Datos de Indicador'!AP269)/(P$302-P$301)*10)),1))</f>
        <v>6.4</v>
      </c>
      <c r="Q266" s="210">
        <f>IF('Datos de Indicador'!AQ269="No dato","x",ROUND(IF('Datos de Indicador'!AQ269&gt;Q$302,0,IF('Datos de Indicador'!AQ269&lt;$O$301,10,(Q$302-'Datos de Indicador'!AQ269)/(Q$302-Q$301)*10)),1))</f>
        <v>7.6</v>
      </c>
      <c r="R266" s="297">
        <f t="shared" si="37"/>
        <v>7</v>
      </c>
      <c r="S266" s="208">
        <f>IF('Datos de Indicador'!AR269="No data","x",ROUND(IF('Datos de Indicador'!AR269&gt;S$302,0,IF('Datos de Indicador'!AR269&lt;S$301,10,(S$302-'Datos de Indicador'!AR269)/(S$302-S$301)*10)),1))</f>
        <v>0</v>
      </c>
      <c r="T266" s="208">
        <f>IF('Datos de Indicador'!AS269="No data","x",ROUND(IF('Datos de Indicador'!AS269&gt;T$302,0,IF('Datos de Indicador'!AS269&lt;T$301,10,(T$302-'Datos de Indicador'!AS269)/(T$302-T$301)*10)),1))</f>
        <v>2.2999999999999998</v>
      </c>
      <c r="U266" s="208">
        <f>IF('Datos de Indicador'!AT269="No data","x",ROUND(IF('Datos de Indicador'!AT269&gt;U$302,0,IF('Datos de Indicador'!AT269&lt;U$301,10,(U$302-'Datos de Indicador'!AT269)/(U$302-U$301)*10)),1))</f>
        <v>5.9</v>
      </c>
      <c r="V266" s="208">
        <f>IF('Datos de Indicador'!AU269="No data","x",ROUND(IF('Datos de Indicador'!AU269&gt;V$302,0,IF('Datos de Indicador'!AU269&lt;V$301,10,(V$302-'Datos de Indicador'!AU269)/(V$302-V$301)*10)),1))</f>
        <v>10</v>
      </c>
      <c r="W266" s="209">
        <f t="shared" si="38"/>
        <v>5.7</v>
      </c>
      <c r="X266" s="210">
        <f>IF('Datos de Indicador'!AV269="No dato","x",ROUND(IF('Datos de Indicador'!AV269&gt;X$302,0,IF('Datos de Indicador'!AV269&lt;$X$301,10,(X$302-'Datos de Indicador'!AV269)/(X$302-X$301)*10)),1))</f>
        <v>6.2</v>
      </c>
      <c r="Y266" s="206">
        <f t="shared" si="39"/>
        <v>6</v>
      </c>
      <c r="Z266" s="206">
        <f>'Datos de Indicador'!AW269</f>
        <v>10</v>
      </c>
      <c r="AA266" s="211">
        <f t="shared" si="40"/>
        <v>7.6</v>
      </c>
      <c r="AB266" s="15"/>
      <c r="AC266" s="222"/>
      <c r="AE266" s="222"/>
    </row>
    <row r="267" spans="1:31">
      <c r="A267" s="48" t="s">
        <v>316</v>
      </c>
      <c r="B267" s="46" t="s">
        <v>331</v>
      </c>
      <c r="C267" s="160">
        <v>1615</v>
      </c>
      <c r="D267" s="203">
        <f>IF('Datos de Indicador'!AH270="No dato","x",ROUND(IF('Datos de Indicador'!AH270&gt;D$302,10,IF('Datos de Indicador'!AH270&lt;$D$301,0,10-(D$302-'Datos de Indicador'!AH270)/(D$302-D$301)*10)),1))</f>
        <v>5</v>
      </c>
      <c r="E267" s="204">
        <f>IF('Datos de Indicador'!AI270="No dato","x",ROUND(IF('Datos de Indicador'!AI270&gt;E$302,0,IF('Datos de Indicador'!AI270&lt;$E$301,10,(E$302-'Datos de Indicador'!AI270)/(E$302-E$301)*10)),1))</f>
        <v>0</v>
      </c>
      <c r="F267" s="205">
        <f t="shared" si="36"/>
        <v>3.3</v>
      </c>
      <c r="G267" s="204">
        <f>IF('Datos de Indicador'!AJ270="No dato","x",ROUND(IF('Datos de Indicador'!AJ270&gt;G$302,0,IF('Datos de Indicador'!AJ270&lt;$G$301,10,(G$302-'Datos de Indicador'!AJ270)/(G$302-G$301)*10)),1))</f>
        <v>5.4</v>
      </c>
      <c r="H267" s="206">
        <f t="shared" si="32"/>
        <v>5.4</v>
      </c>
      <c r="I267" s="207">
        <f t="shared" si="33"/>
        <v>4.4000000000000004</v>
      </c>
      <c r="J267" s="204">
        <f>IF('Datos de Indicador'!AK270="No dato","x",ROUND(IF('Datos de Indicador'!AK270&gt;J$302,0,IF('Datos de Indicador'!AK270&lt;$J$301,10,(J$302-'Datos de Indicador'!AK270)/(J$302-J$301)*10)),1))</f>
        <v>2.8</v>
      </c>
      <c r="K267" s="204">
        <f>IF('Datos de Indicador'!AL270="No dato","x",ROUND(IF('Datos de Indicador'!AL270&gt;K$302,0,IF('Datos de Indicador'!AL270&lt;$K$301,10,(K$302-'Datos de Indicador'!AL270)/(K$302-K$301)*10)),1))</f>
        <v>9.6</v>
      </c>
      <c r="L267" s="204">
        <f>IF('Datos de Indicador'!AM270="No dato","x",ROUND(IF('Datos de Indicador'!AM270&gt;L$302,0,IF('Datos de Indicador'!AM270&lt;$L$301,10,(L$302-'Datos de Indicador'!AM270)/(L$302-L$301)*10)),1))</f>
        <v>4.0999999999999996</v>
      </c>
      <c r="M267" s="206">
        <f t="shared" si="34"/>
        <v>5.5</v>
      </c>
      <c r="N267" s="203">
        <f>IF('Datos de Indicador'!AN270="No dato","x",ROUND(IF('Datos de Indicador'!AN270&gt;N$302,0,IF('Datos de Indicador'!AN270&lt;$N$301,10,(N$302-'Datos de Indicador'!AN270)/(N$302-N$301)*10)),1))</f>
        <v>4.4000000000000004</v>
      </c>
      <c r="O267" s="204">
        <f>IF('Datos de Indicador'!AO270="No dato","x",ROUND(IF('Datos de Indicador'!AO270&gt;O$302,0,IF('Datos de Indicador'!AO270&lt;$O$301,10,(O$302-'Datos de Indicador'!AO270)/(O$302-O$301)*10)),1))</f>
        <v>10</v>
      </c>
      <c r="P267" s="204">
        <f>IF('Datos de Indicador'!AP270="No dato","x",ROUND(IF('Datos de Indicador'!AP270&gt;P$302,0,IF('Datos de Indicador'!AP270&lt;$P$301,10,(P$302-'Datos de Indicador'!AP270)/(P$302-P$301)*10)),1))</f>
        <v>10</v>
      </c>
      <c r="Q267" s="210">
        <f>IF('Datos de Indicador'!AQ270="No dato","x",ROUND(IF('Datos de Indicador'!AQ270&gt;Q$302,0,IF('Datos de Indicador'!AQ270&lt;$O$301,10,(Q$302-'Datos de Indicador'!AQ270)/(Q$302-Q$301)*10)),1))</f>
        <v>10</v>
      </c>
      <c r="R267" s="297">
        <f t="shared" si="37"/>
        <v>8.6</v>
      </c>
      <c r="S267" s="208">
        <f>IF('Datos de Indicador'!AR270="No data","x",ROUND(IF('Datos de Indicador'!AR270&gt;S$302,0,IF('Datos de Indicador'!AR270&lt;S$301,10,(S$302-'Datos de Indicador'!AR270)/(S$302-S$301)*10)),1))</f>
        <v>0</v>
      </c>
      <c r="T267" s="208">
        <f>IF('Datos de Indicador'!AS270="No data","x",ROUND(IF('Datos de Indicador'!AS270&gt;T$302,0,IF('Datos de Indicador'!AS270&lt;T$301,10,(T$302-'Datos de Indicador'!AS270)/(T$302-T$301)*10)),1))</f>
        <v>0</v>
      </c>
      <c r="U267" s="208">
        <f>IF('Datos de Indicador'!AT270="No data","x",ROUND(IF('Datos de Indicador'!AT270&gt;U$302,0,IF('Datos de Indicador'!AT270&lt;U$301,10,(U$302-'Datos de Indicador'!AT270)/(U$302-U$301)*10)),1))</f>
        <v>3.3</v>
      </c>
      <c r="V267" s="208">
        <f>IF('Datos de Indicador'!AU270="No data","x",ROUND(IF('Datos de Indicador'!AU270&gt;V$302,0,IF('Datos de Indicador'!AU270&lt;V$301,10,(V$302-'Datos de Indicador'!AU270)/(V$302-V$301)*10)),1))</f>
        <v>8.6</v>
      </c>
      <c r="W267" s="209">
        <f t="shared" si="38"/>
        <v>4</v>
      </c>
      <c r="X267" s="210">
        <f>IF('Datos de Indicador'!AV270="No dato","x",ROUND(IF('Datos de Indicador'!AV270&gt;X$302,0,IF('Datos de Indicador'!AV270&lt;$X$301,10,(X$302-'Datos de Indicador'!AV270)/(X$302-X$301)*10)),1))</f>
        <v>5.8</v>
      </c>
      <c r="Y267" s="206">
        <f t="shared" si="39"/>
        <v>4.9000000000000004</v>
      </c>
      <c r="Z267" s="206">
        <f>'Datos de Indicador'!AW270</f>
        <v>10</v>
      </c>
      <c r="AA267" s="211">
        <f t="shared" si="40"/>
        <v>7.3</v>
      </c>
      <c r="AB267" s="15"/>
      <c r="AC267" s="222"/>
      <c r="AE267" s="222"/>
    </row>
    <row r="268" spans="1:31">
      <c r="A268" s="48" t="s">
        <v>316</v>
      </c>
      <c r="B268" s="46" t="s">
        <v>332</v>
      </c>
      <c r="C268" s="160">
        <v>1616</v>
      </c>
      <c r="D268" s="203">
        <f>IF('Datos de Indicador'!AH271="No dato","x",ROUND(IF('Datos de Indicador'!AH271&gt;D$302,10,IF('Datos de Indicador'!AH271&lt;$D$301,0,10-(D$302-'Datos de Indicador'!AH271)/(D$302-D$301)*10)),1))</f>
        <v>5</v>
      </c>
      <c r="E268" s="204">
        <f>IF('Datos de Indicador'!AI271="No dato","x",ROUND(IF('Datos de Indicador'!AI271&gt;E$302,0,IF('Datos de Indicador'!AI271&lt;$E$301,10,(E$302-'Datos de Indicador'!AI271)/(E$302-E$301)*10)),1))</f>
        <v>0</v>
      </c>
      <c r="F268" s="205">
        <f t="shared" si="36"/>
        <v>3.3</v>
      </c>
      <c r="G268" s="204">
        <f>IF('Datos de Indicador'!AJ271="No dato","x",ROUND(IF('Datos de Indicador'!AJ271&gt;G$302,0,IF('Datos de Indicador'!AJ271&lt;$G$301,10,(G$302-'Datos de Indicador'!AJ271)/(G$302-G$301)*10)),1))</f>
        <v>6.4</v>
      </c>
      <c r="H268" s="206">
        <f t="shared" si="32"/>
        <v>6.4</v>
      </c>
      <c r="I268" s="207">
        <f t="shared" si="33"/>
        <v>5</v>
      </c>
      <c r="J268" s="204">
        <f>IF('Datos de Indicador'!AK271="No dato","x",ROUND(IF('Datos de Indicador'!AK271&gt;J$302,0,IF('Datos de Indicador'!AK271&lt;$J$301,10,(J$302-'Datos de Indicador'!AK271)/(J$302-J$301)*10)),1))</f>
        <v>9.6999999999999993</v>
      </c>
      <c r="K268" s="204">
        <f>IF('Datos de Indicador'!AL271="No dato","x",ROUND(IF('Datos de Indicador'!AL271&gt;K$302,0,IF('Datos de Indicador'!AL271&lt;$K$301,10,(K$302-'Datos de Indicador'!AL271)/(K$302-K$301)*10)),1))</f>
        <v>9.8000000000000007</v>
      </c>
      <c r="L268" s="204">
        <f>IF('Datos de Indicador'!AM271="No dato","x",ROUND(IF('Datos de Indicador'!AM271&gt;L$302,0,IF('Datos de Indicador'!AM271&lt;$L$301,10,(L$302-'Datos de Indicador'!AM271)/(L$302-L$301)*10)),1))</f>
        <v>7.5</v>
      </c>
      <c r="M268" s="206">
        <f t="shared" si="34"/>
        <v>9</v>
      </c>
      <c r="N268" s="203">
        <f>IF('Datos de Indicador'!AN271="No dato","x",ROUND(IF('Datos de Indicador'!AN271&gt;N$302,0,IF('Datos de Indicador'!AN271&lt;$N$301,10,(N$302-'Datos de Indicador'!AN271)/(N$302-N$301)*10)),1))</f>
        <v>7.5</v>
      </c>
      <c r="O268" s="204">
        <f>IF('Datos de Indicador'!AO271="No dato","x",ROUND(IF('Datos de Indicador'!AO271&gt;O$302,0,IF('Datos de Indicador'!AO271&lt;$O$301,10,(O$302-'Datos de Indicador'!AO271)/(O$302-O$301)*10)),1))</f>
        <v>10</v>
      </c>
      <c r="P268" s="204">
        <f>IF('Datos de Indicador'!AP271="No dato","x",ROUND(IF('Datos de Indicador'!AP271&gt;P$302,0,IF('Datos de Indicador'!AP271&lt;$P$301,10,(P$302-'Datos de Indicador'!AP271)/(P$302-P$301)*10)),1))</f>
        <v>10</v>
      </c>
      <c r="Q268" s="210">
        <f>IF('Datos de Indicador'!AQ271="No dato","x",ROUND(IF('Datos de Indicador'!AQ271&gt;Q$302,0,IF('Datos de Indicador'!AQ271&lt;$O$301,10,(Q$302-'Datos de Indicador'!AQ271)/(Q$302-Q$301)*10)),1))</f>
        <v>10</v>
      </c>
      <c r="R268" s="297">
        <f t="shared" si="37"/>
        <v>9.4</v>
      </c>
      <c r="S268" s="208">
        <f>IF('Datos de Indicador'!AR271="No data","x",ROUND(IF('Datos de Indicador'!AR271&gt;S$302,0,IF('Datos de Indicador'!AR271&lt;S$301,10,(S$302-'Datos de Indicador'!AR271)/(S$302-S$301)*10)),1))</f>
        <v>0</v>
      </c>
      <c r="T268" s="208">
        <f>IF('Datos de Indicador'!AS271="No data","x",ROUND(IF('Datos de Indicador'!AS271&gt;T$302,0,IF('Datos de Indicador'!AS271&lt;T$301,10,(T$302-'Datos de Indicador'!AS271)/(T$302-T$301)*10)),1))</f>
        <v>5</v>
      </c>
      <c r="U268" s="208">
        <f>IF('Datos de Indicador'!AT271="No data","x",ROUND(IF('Datos de Indicador'!AT271&gt;U$302,0,IF('Datos de Indicador'!AT271&lt;U$301,10,(U$302-'Datos de Indicador'!AT271)/(U$302-U$301)*10)),1))</f>
        <v>8.3000000000000007</v>
      </c>
      <c r="V268" s="208">
        <f>IF('Datos de Indicador'!AU271="No data","x",ROUND(IF('Datos de Indicador'!AU271&gt;V$302,0,IF('Datos de Indicador'!AU271&lt;V$301,10,(V$302-'Datos de Indicador'!AU271)/(V$302-V$301)*10)),1))</f>
        <v>10</v>
      </c>
      <c r="W268" s="209">
        <f t="shared" si="38"/>
        <v>6.9</v>
      </c>
      <c r="X268" s="210">
        <f>IF('Datos de Indicador'!AV271="No dato","x",ROUND(IF('Datos de Indicador'!AV271&gt;X$302,0,IF('Datos de Indicador'!AV271&lt;$X$301,10,(X$302-'Datos de Indicador'!AV271)/(X$302-X$301)*10)),1))</f>
        <v>7.6</v>
      </c>
      <c r="Y268" s="206">
        <f t="shared" si="39"/>
        <v>7.3</v>
      </c>
      <c r="Z268" s="206">
        <f>'Datos de Indicador'!AW271</f>
        <v>10</v>
      </c>
      <c r="AA268" s="211">
        <f t="shared" si="40"/>
        <v>8.9</v>
      </c>
      <c r="AB268" s="15"/>
      <c r="AC268" s="222"/>
      <c r="AE268" s="222"/>
    </row>
    <row r="269" spans="1:31">
      <c r="A269" s="48" t="s">
        <v>316</v>
      </c>
      <c r="B269" s="46" t="s">
        <v>333</v>
      </c>
      <c r="C269" s="160">
        <v>1617</v>
      </c>
      <c r="D269" s="203">
        <f>IF('Datos de Indicador'!AH272="No dato","x",ROUND(IF('Datos de Indicador'!AH272&gt;D$302,10,IF('Datos de Indicador'!AH272&lt;$D$301,0,10-(D$302-'Datos de Indicador'!AH272)/(D$302-D$301)*10)),1))</f>
        <v>10</v>
      </c>
      <c r="E269" s="204">
        <f>IF('Datos de Indicador'!AI272="No dato","x",ROUND(IF('Datos de Indicador'!AI272&gt;E$302,0,IF('Datos de Indicador'!AI272&lt;$E$301,10,(E$302-'Datos de Indicador'!AI272)/(E$302-E$301)*10)),1))</f>
        <v>0</v>
      </c>
      <c r="F269" s="205">
        <f t="shared" si="36"/>
        <v>6.7</v>
      </c>
      <c r="G269" s="204">
        <f>IF('Datos de Indicador'!AJ272="No dato","x",ROUND(IF('Datos de Indicador'!AJ272&gt;G$302,0,IF('Datos de Indicador'!AJ272&lt;$G$301,10,(G$302-'Datos de Indicador'!AJ272)/(G$302-G$301)*10)),1))</f>
        <v>3.2</v>
      </c>
      <c r="H269" s="206">
        <f t="shared" si="32"/>
        <v>3.2</v>
      </c>
      <c r="I269" s="207">
        <f t="shared" si="33"/>
        <v>5.2</v>
      </c>
      <c r="J269" s="204">
        <f>IF('Datos de Indicador'!AK272="No dato","x",ROUND(IF('Datos de Indicador'!AK272&gt;J$302,0,IF('Datos de Indicador'!AK272&lt;$J$301,10,(J$302-'Datos de Indicador'!AK272)/(J$302-J$301)*10)),1))</f>
        <v>7.1</v>
      </c>
      <c r="K269" s="204">
        <f>IF('Datos de Indicador'!AL272="No dato","x",ROUND(IF('Datos de Indicador'!AL272&gt;K$302,0,IF('Datos de Indicador'!AL272&lt;$K$301,10,(K$302-'Datos de Indicador'!AL272)/(K$302-K$301)*10)),1))</f>
        <v>8.6999999999999993</v>
      </c>
      <c r="L269" s="204">
        <f>IF('Datos de Indicador'!AM272="No dato","x",ROUND(IF('Datos de Indicador'!AM272&gt;L$302,0,IF('Datos de Indicador'!AM272&lt;$L$301,10,(L$302-'Datos de Indicador'!AM272)/(L$302-L$301)*10)),1))</f>
        <v>4.9000000000000004</v>
      </c>
      <c r="M269" s="206">
        <f t="shared" si="34"/>
        <v>6.9</v>
      </c>
      <c r="N269" s="203">
        <f>IF('Datos de Indicador'!AN272="No dato","x",ROUND(IF('Datos de Indicador'!AN272&gt;N$302,0,IF('Datos de Indicador'!AN272&lt;$N$301,10,(N$302-'Datos de Indicador'!AN272)/(N$302-N$301)*10)),1))</f>
        <v>6.1</v>
      </c>
      <c r="O269" s="204">
        <f>IF('Datos de Indicador'!AO272="No dato","x",ROUND(IF('Datos de Indicador'!AO272&gt;O$302,0,IF('Datos de Indicador'!AO272&lt;$O$301,10,(O$302-'Datos de Indicador'!AO272)/(O$302-O$301)*10)),1))</f>
        <v>9</v>
      </c>
      <c r="P269" s="204">
        <f>IF('Datos de Indicador'!AP272="No dato","x",ROUND(IF('Datos de Indicador'!AP272&gt;P$302,0,IF('Datos de Indicador'!AP272&lt;$P$301,10,(P$302-'Datos de Indicador'!AP272)/(P$302-P$301)*10)),1))</f>
        <v>9.8000000000000007</v>
      </c>
      <c r="Q269" s="210">
        <f>IF('Datos de Indicador'!AQ272="No dato","x",ROUND(IF('Datos de Indicador'!AQ272&gt;Q$302,0,IF('Datos de Indicador'!AQ272&lt;$O$301,10,(Q$302-'Datos de Indicador'!AQ272)/(Q$302-Q$301)*10)),1))</f>
        <v>9.4</v>
      </c>
      <c r="R269" s="297">
        <f t="shared" si="37"/>
        <v>8.6</v>
      </c>
      <c r="S269" s="208">
        <f>IF('Datos de Indicador'!AR272="No data","x",ROUND(IF('Datos de Indicador'!AR272&gt;S$302,0,IF('Datos de Indicador'!AR272&lt;S$301,10,(S$302-'Datos de Indicador'!AR272)/(S$302-S$301)*10)),1))</f>
        <v>0</v>
      </c>
      <c r="T269" s="208">
        <f>IF('Datos de Indicador'!AS272="No data","x",ROUND(IF('Datos de Indicador'!AS272&gt;T$302,0,IF('Datos de Indicador'!AS272&lt;T$301,10,(T$302-'Datos de Indicador'!AS272)/(T$302-T$301)*10)),1))</f>
        <v>2.8</v>
      </c>
      <c r="U269" s="208">
        <f>IF('Datos de Indicador'!AT272="No data","x",ROUND(IF('Datos de Indicador'!AT272&gt;U$302,0,IF('Datos de Indicador'!AT272&lt;U$301,10,(U$302-'Datos de Indicador'!AT272)/(U$302-U$301)*10)),1))</f>
        <v>6.7</v>
      </c>
      <c r="V269" s="208">
        <f>IF('Datos de Indicador'!AU272="No data","x",ROUND(IF('Datos de Indicador'!AU272&gt;V$302,0,IF('Datos de Indicador'!AU272&lt;V$301,10,(V$302-'Datos de Indicador'!AU272)/(V$302-V$301)*10)),1))</f>
        <v>9.1</v>
      </c>
      <c r="W269" s="209">
        <f t="shared" si="38"/>
        <v>5.7</v>
      </c>
      <c r="X269" s="210">
        <f>IF('Datos de Indicador'!AV272="No dato","x",ROUND(IF('Datos de Indicador'!AV272&gt;X$302,0,IF('Datos de Indicador'!AV272&lt;$X$301,10,(X$302-'Datos de Indicador'!AV272)/(X$302-X$301)*10)),1))</f>
        <v>4.5</v>
      </c>
      <c r="Y269" s="206">
        <f t="shared" si="39"/>
        <v>5.0999999999999996</v>
      </c>
      <c r="Z269" s="206">
        <f>'Datos de Indicador'!AW272</f>
        <v>10</v>
      </c>
      <c r="AA269" s="211">
        <f t="shared" si="40"/>
        <v>7.7</v>
      </c>
      <c r="AB269" s="15"/>
      <c r="AC269" s="222"/>
      <c r="AE269" s="222"/>
    </row>
    <row r="270" spans="1:31">
      <c r="A270" s="48" t="s">
        <v>316</v>
      </c>
      <c r="B270" s="46" t="s">
        <v>334</v>
      </c>
      <c r="C270" s="160">
        <v>1618</v>
      </c>
      <c r="D270" s="203">
        <f>IF('Datos de Indicador'!AH273="No dato","x",ROUND(IF('Datos de Indicador'!AH273&gt;D$302,10,IF('Datos de Indicador'!AH273&lt;$D$301,0,10-(D$302-'Datos de Indicador'!AH273)/(D$302-D$301)*10)),1))</f>
        <v>10</v>
      </c>
      <c r="E270" s="204">
        <f>IF('Datos de Indicador'!AI273="No dato","x",ROUND(IF('Datos de Indicador'!AI273&gt;E$302,0,IF('Datos de Indicador'!AI273&lt;$E$301,10,(E$302-'Datos de Indicador'!AI273)/(E$302-E$301)*10)),1))</f>
        <v>0</v>
      </c>
      <c r="F270" s="205">
        <f t="shared" si="36"/>
        <v>6.7</v>
      </c>
      <c r="G270" s="204">
        <f>IF('Datos de Indicador'!AJ273="No dato","x",ROUND(IF('Datos de Indicador'!AJ273&gt;G$302,0,IF('Datos de Indicador'!AJ273&lt;$G$301,10,(G$302-'Datos de Indicador'!AJ273)/(G$302-G$301)*10)),1))</f>
        <v>8.4</v>
      </c>
      <c r="H270" s="206">
        <f t="shared" si="32"/>
        <v>8.4</v>
      </c>
      <c r="I270" s="207">
        <f t="shared" si="33"/>
        <v>7.7</v>
      </c>
      <c r="J270" s="204">
        <f>IF('Datos de Indicador'!AK273="No dato","x",ROUND(IF('Datos de Indicador'!AK273&gt;J$302,0,IF('Datos de Indicador'!AK273&lt;$J$301,10,(J$302-'Datos de Indicador'!AK273)/(J$302-J$301)*10)),1))</f>
        <v>7.3</v>
      </c>
      <c r="K270" s="204">
        <f>IF('Datos de Indicador'!AL273="No dato","x",ROUND(IF('Datos de Indicador'!AL273&gt;K$302,0,IF('Datos de Indicador'!AL273&lt;$K$301,10,(K$302-'Datos de Indicador'!AL273)/(K$302-K$301)*10)),1))</f>
        <v>9.6999999999999993</v>
      </c>
      <c r="L270" s="204">
        <f>IF('Datos de Indicador'!AM273="No dato","x",ROUND(IF('Datos de Indicador'!AM273&gt;L$302,0,IF('Datos de Indicador'!AM273&lt;$L$301,10,(L$302-'Datos de Indicador'!AM273)/(L$302-L$301)*10)),1))</f>
        <v>7.8</v>
      </c>
      <c r="M270" s="206">
        <f t="shared" si="34"/>
        <v>8.3000000000000007</v>
      </c>
      <c r="N270" s="203">
        <f>IF('Datos de Indicador'!AN273="No dato","x",ROUND(IF('Datos de Indicador'!AN273&gt;N$302,0,IF('Datos de Indicador'!AN273&lt;$N$301,10,(N$302-'Datos de Indicador'!AN273)/(N$302-N$301)*10)),1))</f>
        <v>6.6</v>
      </c>
      <c r="O270" s="204">
        <f>IF('Datos de Indicador'!AO273="No dato","x",ROUND(IF('Datos de Indicador'!AO273&gt;O$302,0,IF('Datos de Indicador'!AO273&lt;$O$301,10,(O$302-'Datos de Indicador'!AO273)/(O$302-O$301)*10)),1))</f>
        <v>10</v>
      </c>
      <c r="P270" s="204">
        <f>IF('Datos de Indicador'!AP273="No dato","x",ROUND(IF('Datos de Indicador'!AP273&gt;P$302,0,IF('Datos de Indicador'!AP273&lt;$P$301,10,(P$302-'Datos de Indicador'!AP273)/(P$302-P$301)*10)),1))</f>
        <v>10</v>
      </c>
      <c r="Q270" s="210">
        <f>IF('Datos de Indicador'!AQ273="No dato","x",ROUND(IF('Datos de Indicador'!AQ273&gt;Q$302,0,IF('Datos de Indicador'!AQ273&lt;$O$301,10,(Q$302-'Datos de Indicador'!AQ273)/(Q$302-Q$301)*10)),1))</f>
        <v>10</v>
      </c>
      <c r="R270" s="297">
        <f t="shared" si="37"/>
        <v>9.1999999999999993</v>
      </c>
      <c r="S270" s="208">
        <f>IF('Datos de Indicador'!AR273="No data","x",ROUND(IF('Datos de Indicador'!AR273&gt;S$302,0,IF('Datos de Indicador'!AR273&lt;S$301,10,(S$302-'Datos de Indicador'!AR273)/(S$302-S$301)*10)),1))</f>
        <v>0</v>
      </c>
      <c r="T270" s="208">
        <f>IF('Datos de Indicador'!AS273="No data","x",ROUND(IF('Datos de Indicador'!AS273&gt;T$302,0,IF('Datos de Indicador'!AS273&lt;T$301,10,(T$302-'Datos de Indicador'!AS273)/(T$302-T$301)*10)),1))</f>
        <v>0</v>
      </c>
      <c r="U270" s="208">
        <f>IF('Datos de Indicador'!AT273="No data","x",ROUND(IF('Datos de Indicador'!AT273&gt;U$302,0,IF('Datos de Indicador'!AT273&lt;U$301,10,(U$302-'Datos de Indicador'!AT273)/(U$302-U$301)*10)),1))</f>
        <v>5.8</v>
      </c>
      <c r="V270" s="208">
        <f>IF('Datos de Indicador'!AU273="No data","x",ROUND(IF('Datos de Indicador'!AU273&gt;V$302,0,IF('Datos de Indicador'!AU273&lt;V$301,10,(V$302-'Datos de Indicador'!AU273)/(V$302-V$301)*10)),1))</f>
        <v>10</v>
      </c>
      <c r="W270" s="209">
        <f t="shared" si="38"/>
        <v>5.3</v>
      </c>
      <c r="X270" s="210">
        <f>IF('Datos de Indicador'!AV273="No dato","x",ROUND(IF('Datos de Indicador'!AV273&gt;X$302,0,IF('Datos de Indicador'!AV273&lt;$X$301,10,(X$302-'Datos de Indicador'!AV273)/(X$302-X$301)*10)),1))</f>
        <v>4.7</v>
      </c>
      <c r="Y270" s="206">
        <f t="shared" si="39"/>
        <v>5</v>
      </c>
      <c r="Z270" s="206">
        <f>'Datos de Indicador'!AW273</f>
        <v>10</v>
      </c>
      <c r="AA270" s="211">
        <f t="shared" si="40"/>
        <v>8.1</v>
      </c>
      <c r="AB270" s="15"/>
      <c r="AC270" s="222"/>
      <c r="AE270" s="222"/>
    </row>
    <row r="271" spans="1:31">
      <c r="A271" s="48" t="s">
        <v>316</v>
      </c>
      <c r="B271" s="46" t="s">
        <v>335</v>
      </c>
      <c r="C271" s="160">
        <v>1619</v>
      </c>
      <c r="D271" s="203">
        <f>IF('Datos de Indicador'!AH274="No dato","x",ROUND(IF('Datos de Indicador'!AH274&gt;D$302,10,IF('Datos de Indicador'!AH274&lt;$D$301,0,10-(D$302-'Datos de Indicador'!AH274)/(D$302-D$301)*10)),1))</f>
        <v>10</v>
      </c>
      <c r="E271" s="204">
        <f>IF('Datos de Indicador'!AI274="No dato","x",ROUND(IF('Datos de Indicador'!AI274&gt;E$302,0,IF('Datos de Indicador'!AI274&lt;$E$301,10,(E$302-'Datos de Indicador'!AI274)/(E$302-E$301)*10)),1))</f>
        <v>0</v>
      </c>
      <c r="F271" s="205">
        <f t="shared" si="36"/>
        <v>6.7</v>
      </c>
      <c r="G271" s="204">
        <f>IF('Datos de Indicador'!AJ274="No dato","x",ROUND(IF('Datos de Indicador'!AJ274&gt;G$302,0,IF('Datos de Indicador'!AJ274&lt;$G$301,10,(G$302-'Datos de Indicador'!AJ274)/(G$302-G$301)*10)),1))</f>
        <v>4.5</v>
      </c>
      <c r="H271" s="206">
        <f t="shared" si="32"/>
        <v>4.5</v>
      </c>
      <c r="I271" s="207">
        <f t="shared" si="33"/>
        <v>5.7</v>
      </c>
      <c r="J271" s="204">
        <f>IF('Datos de Indicador'!AK274="No dato","x",ROUND(IF('Datos de Indicador'!AK274&gt;J$302,0,IF('Datos de Indicador'!AK274&lt;$J$301,10,(J$302-'Datos de Indicador'!AK274)/(J$302-J$301)*10)),1))</f>
        <v>4.2</v>
      </c>
      <c r="K271" s="204">
        <f>IF('Datos de Indicador'!AL274="No dato","x",ROUND(IF('Datos de Indicador'!AL274&gt;K$302,0,IF('Datos de Indicador'!AL274&lt;$K$301,10,(K$302-'Datos de Indicador'!AL274)/(K$302-K$301)*10)),1))</f>
        <v>9.3000000000000007</v>
      </c>
      <c r="L271" s="204">
        <f>IF('Datos de Indicador'!AM274="No dato","x",ROUND(IF('Datos de Indicador'!AM274&gt;L$302,0,IF('Datos de Indicador'!AM274&lt;$L$301,10,(L$302-'Datos de Indicador'!AM274)/(L$302-L$301)*10)),1))</f>
        <v>5.3</v>
      </c>
      <c r="M271" s="206">
        <f t="shared" si="34"/>
        <v>6.3</v>
      </c>
      <c r="N271" s="203">
        <f>IF('Datos de Indicador'!AN274="No dato","x",ROUND(IF('Datos de Indicador'!AN274&gt;N$302,0,IF('Datos de Indicador'!AN274&lt;$N$301,10,(N$302-'Datos de Indicador'!AN274)/(N$302-N$301)*10)),1))</f>
        <v>0</v>
      </c>
      <c r="O271" s="204">
        <f>IF('Datos de Indicador'!AO274="No dato","x",ROUND(IF('Datos de Indicador'!AO274&gt;O$302,0,IF('Datos de Indicador'!AO274&lt;$O$301,10,(O$302-'Datos de Indicador'!AO274)/(O$302-O$301)*10)),1))</f>
        <v>6.4</v>
      </c>
      <c r="P271" s="204">
        <f>IF('Datos de Indicador'!AP274="No dato","x",ROUND(IF('Datos de Indicador'!AP274&gt;P$302,0,IF('Datos de Indicador'!AP274&lt;$P$301,10,(P$302-'Datos de Indicador'!AP274)/(P$302-P$301)*10)),1))</f>
        <v>7.4</v>
      </c>
      <c r="Q271" s="210">
        <f>IF('Datos de Indicador'!AQ274="No dato","x",ROUND(IF('Datos de Indicador'!AQ274&gt;Q$302,0,IF('Datos de Indicador'!AQ274&lt;$O$301,10,(Q$302-'Datos de Indicador'!AQ274)/(Q$302-Q$301)*10)),1))</f>
        <v>6.8</v>
      </c>
      <c r="R271" s="297">
        <f t="shared" si="37"/>
        <v>5.2</v>
      </c>
      <c r="S271" s="208">
        <f>IF('Datos de Indicador'!AR274="No data","x",ROUND(IF('Datos de Indicador'!AR274&gt;S$302,0,IF('Datos de Indicador'!AR274&lt;S$301,10,(S$302-'Datos de Indicador'!AR274)/(S$302-S$301)*10)),1))</f>
        <v>3.4</v>
      </c>
      <c r="T271" s="208">
        <f>IF('Datos de Indicador'!AS274="No data","x",ROUND(IF('Datos de Indicador'!AS274&gt;T$302,0,IF('Datos de Indicador'!AS274&lt;T$301,10,(T$302-'Datos de Indicador'!AS274)/(T$302-T$301)*10)),1))</f>
        <v>0</v>
      </c>
      <c r="U271" s="208">
        <f>IF('Datos de Indicador'!AT274="No data","x",ROUND(IF('Datos de Indicador'!AT274&gt;U$302,0,IF('Datos de Indicador'!AT274&lt;U$301,10,(U$302-'Datos de Indicador'!AT274)/(U$302-U$301)*10)),1))</f>
        <v>5.0999999999999996</v>
      </c>
      <c r="V271" s="208">
        <f>IF('Datos de Indicador'!AU274="No data","x",ROUND(IF('Datos de Indicador'!AU274&gt;V$302,0,IF('Datos de Indicador'!AU274&lt;V$301,10,(V$302-'Datos de Indicador'!AU274)/(V$302-V$301)*10)),1))</f>
        <v>8.4</v>
      </c>
      <c r="W271" s="209">
        <f t="shared" si="38"/>
        <v>5.0999999999999996</v>
      </c>
      <c r="X271" s="210">
        <f>IF('Datos de Indicador'!AV274="No dato","x",ROUND(IF('Datos de Indicador'!AV274&gt;X$302,0,IF('Datos de Indicador'!AV274&lt;$X$301,10,(X$302-'Datos de Indicador'!AV274)/(X$302-X$301)*10)),1))</f>
        <v>6.5</v>
      </c>
      <c r="Y271" s="206">
        <f t="shared" si="39"/>
        <v>5.8</v>
      </c>
      <c r="Z271" s="206">
        <f>'Datos de Indicador'!AW274</f>
        <v>10</v>
      </c>
      <c r="AA271" s="211">
        <f t="shared" si="40"/>
        <v>6.8</v>
      </c>
      <c r="AB271" s="15"/>
      <c r="AC271" s="222"/>
      <c r="AE271" s="222"/>
    </row>
    <row r="272" spans="1:31">
      <c r="A272" s="48" t="s">
        <v>316</v>
      </c>
      <c r="B272" s="46" t="s">
        <v>157</v>
      </c>
      <c r="C272" s="160">
        <v>1620</v>
      </c>
      <c r="D272" s="203">
        <f>IF('Datos de Indicador'!AH275="No dato","x",ROUND(IF('Datos de Indicador'!AH275&gt;D$302,10,IF('Datos de Indicador'!AH275&lt;$D$301,0,10-(D$302-'Datos de Indicador'!AH275)/(D$302-D$301)*10)),1))</f>
        <v>5</v>
      </c>
      <c r="E272" s="204">
        <f>IF('Datos de Indicador'!AI275="No dato","x",ROUND(IF('Datos de Indicador'!AI275&gt;E$302,0,IF('Datos de Indicador'!AI275&lt;$E$301,10,(E$302-'Datos de Indicador'!AI275)/(E$302-E$301)*10)),1))</f>
        <v>0</v>
      </c>
      <c r="F272" s="205">
        <f t="shared" si="36"/>
        <v>3.3</v>
      </c>
      <c r="G272" s="204">
        <f>IF('Datos de Indicador'!AJ275="No dato","x",ROUND(IF('Datos de Indicador'!AJ275&gt;G$302,0,IF('Datos de Indicador'!AJ275&lt;$G$301,10,(G$302-'Datos de Indicador'!AJ275)/(G$302-G$301)*10)),1))</f>
        <v>4.9000000000000004</v>
      </c>
      <c r="H272" s="206">
        <f t="shared" si="32"/>
        <v>4.9000000000000004</v>
      </c>
      <c r="I272" s="207">
        <f t="shared" si="33"/>
        <v>4.0999999999999996</v>
      </c>
      <c r="J272" s="204">
        <f>IF('Datos de Indicador'!AK275="No dato","x",ROUND(IF('Datos de Indicador'!AK275&gt;J$302,0,IF('Datos de Indicador'!AK275&lt;$J$301,10,(J$302-'Datos de Indicador'!AK275)/(J$302-J$301)*10)),1))</f>
        <v>10</v>
      </c>
      <c r="K272" s="204">
        <f>IF('Datos de Indicador'!AL275="No dato","x",ROUND(IF('Datos de Indicador'!AL275&gt;K$302,0,IF('Datos de Indicador'!AL275&lt;$K$301,10,(K$302-'Datos de Indicador'!AL275)/(K$302-K$301)*10)),1))</f>
        <v>9.5</v>
      </c>
      <c r="L272" s="204">
        <f>IF('Datos de Indicador'!AM275="No dato","x",ROUND(IF('Datos de Indicador'!AM275&gt;L$302,0,IF('Datos de Indicador'!AM275&lt;$L$301,10,(L$302-'Datos de Indicador'!AM275)/(L$302-L$301)*10)),1))</f>
        <v>6.8</v>
      </c>
      <c r="M272" s="206">
        <f t="shared" si="34"/>
        <v>8.8000000000000007</v>
      </c>
      <c r="N272" s="203">
        <f>IF('Datos de Indicador'!AN275="No dato","x",ROUND(IF('Datos de Indicador'!AN275&gt;N$302,0,IF('Datos de Indicador'!AN275&lt;$N$301,10,(N$302-'Datos de Indicador'!AN275)/(N$302-N$301)*10)),1))</f>
        <v>3.2</v>
      </c>
      <c r="O272" s="204">
        <f>IF('Datos de Indicador'!AO275="No dato","x",ROUND(IF('Datos de Indicador'!AO275&gt;O$302,0,IF('Datos de Indicador'!AO275&lt;$O$301,10,(O$302-'Datos de Indicador'!AO275)/(O$302-O$301)*10)),1))</f>
        <v>5.3</v>
      </c>
      <c r="P272" s="204">
        <f>IF('Datos de Indicador'!AP275="No dato","x",ROUND(IF('Datos de Indicador'!AP275&gt;P$302,0,IF('Datos de Indicador'!AP275&lt;$P$301,10,(P$302-'Datos de Indicador'!AP275)/(P$302-P$301)*10)),1))</f>
        <v>4.2</v>
      </c>
      <c r="Q272" s="210">
        <f>IF('Datos de Indicador'!AQ275="No dato","x",ROUND(IF('Datos de Indicador'!AQ275&gt;Q$302,0,IF('Datos de Indicador'!AQ275&lt;$O$301,10,(Q$302-'Datos de Indicador'!AQ275)/(Q$302-Q$301)*10)),1))</f>
        <v>4.9000000000000004</v>
      </c>
      <c r="R272" s="297">
        <f t="shared" si="37"/>
        <v>4.4000000000000004</v>
      </c>
      <c r="S272" s="208">
        <f>IF('Datos de Indicador'!AR275="No data","x",ROUND(IF('Datos de Indicador'!AR275&gt;S$302,0,IF('Datos de Indicador'!AR275&lt;S$301,10,(S$302-'Datos de Indicador'!AR275)/(S$302-S$301)*10)),1))</f>
        <v>5.0999999999999996</v>
      </c>
      <c r="T272" s="208">
        <f>IF('Datos de Indicador'!AS275="No data","x",ROUND(IF('Datos de Indicador'!AS275&gt;T$302,0,IF('Datos de Indicador'!AS275&lt;T$301,10,(T$302-'Datos de Indicador'!AS275)/(T$302-T$301)*10)),1))</f>
        <v>0</v>
      </c>
      <c r="U272" s="208">
        <f>IF('Datos de Indicador'!AT275="No data","x",ROUND(IF('Datos de Indicador'!AT275&gt;U$302,0,IF('Datos de Indicador'!AT275&lt;U$301,10,(U$302-'Datos de Indicador'!AT275)/(U$302-U$301)*10)),1))</f>
        <v>4.0999999999999996</v>
      </c>
      <c r="V272" s="208">
        <f>IF('Datos de Indicador'!AU275="No data","x",ROUND(IF('Datos de Indicador'!AU275&gt;V$302,0,IF('Datos de Indicador'!AU275&lt;V$301,10,(V$302-'Datos de Indicador'!AU275)/(V$302-V$301)*10)),1))</f>
        <v>9.1</v>
      </c>
      <c r="W272" s="209">
        <f t="shared" si="38"/>
        <v>5.3</v>
      </c>
      <c r="X272" s="210">
        <f>IF('Datos de Indicador'!AV275="No dato","x",ROUND(IF('Datos de Indicador'!AV275&gt;X$302,0,IF('Datos de Indicador'!AV275&lt;$X$301,10,(X$302-'Datos de Indicador'!AV275)/(X$302-X$301)*10)),1))</f>
        <v>7.3</v>
      </c>
      <c r="Y272" s="206">
        <f t="shared" si="39"/>
        <v>6.3</v>
      </c>
      <c r="Z272" s="206">
        <f>'Datos de Indicador'!AW275</f>
        <v>10</v>
      </c>
      <c r="AA272" s="211">
        <f t="shared" si="40"/>
        <v>7.4</v>
      </c>
      <c r="AB272" s="15"/>
      <c r="AC272" s="222"/>
      <c r="AE272" s="222"/>
    </row>
    <row r="273" spans="1:31">
      <c r="A273" s="48" t="s">
        <v>316</v>
      </c>
      <c r="B273" s="46" t="s">
        <v>291</v>
      </c>
      <c r="C273" s="160">
        <v>1621</v>
      </c>
      <c r="D273" s="203">
        <f>IF('Datos de Indicador'!AH276="No dato","x",ROUND(IF('Datos de Indicador'!AH276&gt;D$302,10,IF('Datos de Indicador'!AH276&lt;$D$301,0,10-(D$302-'Datos de Indicador'!AH276)/(D$302-D$301)*10)),1))</f>
        <v>10</v>
      </c>
      <c r="E273" s="204">
        <f>IF('Datos de Indicador'!AI276="No dato","x",ROUND(IF('Datos de Indicador'!AI276&gt;E$302,0,IF('Datos de Indicador'!AI276&lt;$E$301,10,(E$302-'Datos de Indicador'!AI276)/(E$302-E$301)*10)),1))</f>
        <v>0</v>
      </c>
      <c r="F273" s="205">
        <f t="shared" si="36"/>
        <v>6.7</v>
      </c>
      <c r="G273" s="204">
        <f>IF('Datos de Indicador'!AJ276="No dato","x",ROUND(IF('Datos de Indicador'!AJ276&gt;G$302,0,IF('Datos de Indicador'!AJ276&lt;$G$301,10,(G$302-'Datos de Indicador'!AJ276)/(G$302-G$301)*10)),1))</f>
        <v>4.2</v>
      </c>
      <c r="H273" s="206">
        <f t="shared" si="32"/>
        <v>4.2</v>
      </c>
      <c r="I273" s="207">
        <f t="shared" si="33"/>
        <v>5.6</v>
      </c>
      <c r="J273" s="204">
        <f>IF('Datos de Indicador'!AK276="No dato","x",ROUND(IF('Datos de Indicador'!AK276&gt;J$302,0,IF('Datos de Indicador'!AK276&lt;$J$301,10,(J$302-'Datos de Indicador'!AK276)/(J$302-J$301)*10)),1))</f>
        <v>4.2</v>
      </c>
      <c r="K273" s="204">
        <f>IF('Datos de Indicador'!AL276="No dato","x",ROUND(IF('Datos de Indicador'!AL276&gt;K$302,0,IF('Datos de Indicador'!AL276&lt;$K$301,10,(K$302-'Datos de Indicador'!AL276)/(K$302-K$301)*10)),1))</f>
        <v>9.1</v>
      </c>
      <c r="L273" s="204">
        <f>IF('Datos de Indicador'!AM276="No dato","x",ROUND(IF('Datos de Indicador'!AM276&gt;L$302,0,IF('Datos de Indicador'!AM276&lt;$L$301,10,(L$302-'Datos de Indicador'!AM276)/(L$302-L$301)*10)),1))</f>
        <v>5</v>
      </c>
      <c r="M273" s="206">
        <f t="shared" si="34"/>
        <v>6.1</v>
      </c>
      <c r="N273" s="203">
        <f>IF('Datos de Indicador'!AN276="No dato","x",ROUND(IF('Datos de Indicador'!AN276&gt;N$302,0,IF('Datos de Indicador'!AN276&lt;$N$301,10,(N$302-'Datos de Indicador'!AN276)/(N$302-N$301)*10)),1))</f>
        <v>5.8</v>
      </c>
      <c r="O273" s="204">
        <f>IF('Datos de Indicador'!AO276="No dato","x",ROUND(IF('Datos de Indicador'!AO276&gt;O$302,0,IF('Datos de Indicador'!AO276&lt;$O$301,10,(O$302-'Datos de Indicador'!AO276)/(O$302-O$301)*10)),1))</f>
        <v>10</v>
      </c>
      <c r="P273" s="204">
        <f>IF('Datos de Indicador'!AP276="No dato","x",ROUND(IF('Datos de Indicador'!AP276&gt;P$302,0,IF('Datos de Indicador'!AP276&lt;$P$301,10,(P$302-'Datos de Indicador'!AP276)/(P$302-P$301)*10)),1))</f>
        <v>10</v>
      </c>
      <c r="Q273" s="210">
        <f>IF('Datos de Indicador'!AQ276="No dato","x",ROUND(IF('Datos de Indicador'!AQ276&gt;Q$302,0,IF('Datos de Indicador'!AQ276&lt;$O$301,10,(Q$302-'Datos de Indicador'!AQ276)/(Q$302-Q$301)*10)),1))</f>
        <v>10</v>
      </c>
      <c r="R273" s="297">
        <f t="shared" si="37"/>
        <v>9</v>
      </c>
      <c r="S273" s="208">
        <f>IF('Datos de Indicador'!AR276="No data","x",ROUND(IF('Datos de Indicador'!AR276&gt;S$302,0,IF('Datos de Indicador'!AR276&lt;S$301,10,(S$302-'Datos de Indicador'!AR276)/(S$302-S$301)*10)),1))</f>
        <v>2.7</v>
      </c>
      <c r="T273" s="208">
        <f>IF('Datos de Indicador'!AS276="No data","x",ROUND(IF('Datos de Indicador'!AS276&gt;T$302,0,IF('Datos de Indicador'!AS276&lt;T$301,10,(T$302-'Datos de Indicador'!AS276)/(T$302-T$301)*10)),1))</f>
        <v>0</v>
      </c>
      <c r="U273" s="208">
        <f>IF('Datos de Indicador'!AT276="No data","x",ROUND(IF('Datos de Indicador'!AT276&gt;U$302,0,IF('Datos de Indicador'!AT276&lt;U$301,10,(U$302-'Datos de Indicador'!AT276)/(U$302-U$301)*10)),1))</f>
        <v>2.8</v>
      </c>
      <c r="V273" s="208">
        <f>IF('Datos de Indicador'!AU276="No data","x",ROUND(IF('Datos de Indicador'!AU276&gt;V$302,0,IF('Datos de Indicador'!AU276&lt;V$301,10,(V$302-'Datos de Indicador'!AU276)/(V$302-V$301)*10)),1))</f>
        <v>10</v>
      </c>
      <c r="W273" s="209">
        <f t="shared" si="38"/>
        <v>4.7</v>
      </c>
      <c r="X273" s="210">
        <f>IF('Datos de Indicador'!AV276="No dato","x",ROUND(IF('Datos de Indicador'!AV276&gt;X$302,0,IF('Datos de Indicador'!AV276&lt;$X$301,10,(X$302-'Datos de Indicador'!AV276)/(X$302-X$301)*10)),1))</f>
        <v>5.3</v>
      </c>
      <c r="Y273" s="206">
        <f t="shared" si="39"/>
        <v>5</v>
      </c>
      <c r="Z273" s="206">
        <f>'Datos de Indicador'!AW276</f>
        <v>10</v>
      </c>
      <c r="AA273" s="211">
        <f t="shared" si="40"/>
        <v>7.5</v>
      </c>
      <c r="AB273" s="15"/>
      <c r="AC273" s="222"/>
      <c r="AE273" s="222"/>
    </row>
    <row r="274" spans="1:31">
      <c r="A274" s="48" t="s">
        <v>316</v>
      </c>
      <c r="B274" s="46" t="s">
        <v>178</v>
      </c>
      <c r="C274" s="160">
        <v>1622</v>
      </c>
      <c r="D274" s="203">
        <f>IF('Datos de Indicador'!AH277="No dato","x",ROUND(IF('Datos de Indicador'!AH277&gt;D$302,10,IF('Datos de Indicador'!AH277&lt;$D$301,0,10-(D$302-'Datos de Indicador'!AH277)/(D$302-D$301)*10)),1))</f>
        <v>10</v>
      </c>
      <c r="E274" s="204">
        <f>IF('Datos de Indicador'!AI277="No dato","x",ROUND(IF('Datos de Indicador'!AI277&gt;E$302,0,IF('Datos de Indicador'!AI277&lt;$E$301,10,(E$302-'Datos de Indicador'!AI277)/(E$302-E$301)*10)),1))</f>
        <v>0</v>
      </c>
      <c r="F274" s="205">
        <f t="shared" si="36"/>
        <v>6.7</v>
      </c>
      <c r="G274" s="204">
        <f>IF('Datos de Indicador'!AJ277="No dato","x",ROUND(IF('Datos de Indicador'!AJ277&gt;G$302,0,IF('Datos de Indicador'!AJ277&lt;$G$301,10,(G$302-'Datos de Indicador'!AJ277)/(G$302-G$301)*10)),1))</f>
        <v>4.4000000000000004</v>
      </c>
      <c r="H274" s="206">
        <f t="shared" si="32"/>
        <v>4.4000000000000004</v>
      </c>
      <c r="I274" s="207">
        <f t="shared" si="33"/>
        <v>5.7</v>
      </c>
      <c r="J274" s="204">
        <f>IF('Datos de Indicador'!AK277="No dato","x",ROUND(IF('Datos de Indicador'!AK277&gt;J$302,0,IF('Datos de Indicador'!AK277&lt;$J$301,10,(J$302-'Datos de Indicador'!AK277)/(J$302-J$301)*10)),1))</f>
        <v>5.6</v>
      </c>
      <c r="K274" s="204">
        <f>IF('Datos de Indicador'!AL277="No dato","x",ROUND(IF('Datos de Indicador'!AL277&gt;K$302,0,IF('Datos de Indicador'!AL277&lt;$K$301,10,(K$302-'Datos de Indicador'!AL277)/(K$302-K$301)*10)),1))</f>
        <v>9.1999999999999993</v>
      </c>
      <c r="L274" s="204">
        <f>IF('Datos de Indicador'!AM277="No dato","x",ROUND(IF('Datos de Indicador'!AM277&gt;L$302,0,IF('Datos de Indicador'!AM277&lt;$L$301,10,(L$302-'Datos de Indicador'!AM277)/(L$302-L$301)*10)),1))</f>
        <v>5.7</v>
      </c>
      <c r="M274" s="206">
        <f t="shared" si="34"/>
        <v>6.8</v>
      </c>
      <c r="N274" s="203">
        <f>IF('Datos de Indicador'!AN277="No dato","x",ROUND(IF('Datos de Indicador'!AN277&gt;N$302,0,IF('Datos de Indicador'!AN277&lt;$N$301,10,(N$302-'Datos de Indicador'!AN277)/(N$302-N$301)*10)),1))</f>
        <v>1.6</v>
      </c>
      <c r="O274" s="204">
        <f>IF('Datos de Indicador'!AO277="No dato","x",ROUND(IF('Datos de Indicador'!AO277&gt;O$302,0,IF('Datos de Indicador'!AO277&lt;$O$301,10,(O$302-'Datos de Indicador'!AO277)/(O$302-O$301)*10)),1))</f>
        <v>10</v>
      </c>
      <c r="P274" s="204">
        <f>IF('Datos de Indicador'!AP277="No dato","x",ROUND(IF('Datos de Indicador'!AP277&gt;P$302,0,IF('Datos de Indicador'!AP277&lt;$P$301,10,(P$302-'Datos de Indicador'!AP277)/(P$302-P$301)*10)),1))</f>
        <v>9.4</v>
      </c>
      <c r="Q274" s="210">
        <f>IF('Datos de Indicador'!AQ277="No dato","x",ROUND(IF('Datos de Indicador'!AQ277&gt;Q$302,0,IF('Datos de Indicador'!AQ277&lt;$O$301,10,(Q$302-'Datos de Indicador'!AQ277)/(Q$302-Q$301)*10)),1))</f>
        <v>11.1</v>
      </c>
      <c r="R274" s="297">
        <f t="shared" si="37"/>
        <v>8</v>
      </c>
      <c r="S274" s="208">
        <f>IF('Datos de Indicador'!AR277="No data","x",ROUND(IF('Datos de Indicador'!AR277&gt;S$302,0,IF('Datos de Indicador'!AR277&lt;S$301,10,(S$302-'Datos de Indicador'!AR277)/(S$302-S$301)*10)),1))</f>
        <v>3.7</v>
      </c>
      <c r="T274" s="208">
        <f>IF('Datos de Indicador'!AS277="No data","x",ROUND(IF('Datos de Indicador'!AS277&gt;T$302,0,IF('Datos de Indicador'!AS277&lt;T$301,10,(T$302-'Datos de Indicador'!AS277)/(T$302-T$301)*10)),1))</f>
        <v>0</v>
      </c>
      <c r="U274" s="208">
        <f>IF('Datos de Indicador'!AT277="No data","x",ROUND(IF('Datos de Indicador'!AT277&gt;U$302,0,IF('Datos de Indicador'!AT277&lt;U$301,10,(U$302-'Datos de Indicador'!AT277)/(U$302-U$301)*10)),1))</f>
        <v>4.8</v>
      </c>
      <c r="V274" s="208">
        <f>IF('Datos de Indicador'!AU277="No data","x",ROUND(IF('Datos de Indicador'!AU277&gt;V$302,0,IF('Datos de Indicador'!AU277&lt;V$301,10,(V$302-'Datos de Indicador'!AU277)/(V$302-V$301)*10)),1))</f>
        <v>6.5</v>
      </c>
      <c r="W274" s="209">
        <f t="shared" si="38"/>
        <v>4.4000000000000004</v>
      </c>
      <c r="X274" s="210">
        <f>IF('Datos de Indicador'!AV277="No dato","x",ROUND(IF('Datos de Indicador'!AV277&gt;X$302,0,IF('Datos de Indicador'!AV277&lt;$X$301,10,(X$302-'Datos de Indicador'!AV277)/(X$302-X$301)*10)),1))</f>
        <v>5.4</v>
      </c>
      <c r="Y274" s="206">
        <f t="shared" si="39"/>
        <v>4.9000000000000004</v>
      </c>
      <c r="Z274" s="206">
        <f>'Datos de Indicador'!AW277</f>
        <v>10</v>
      </c>
      <c r="AA274" s="211">
        <f t="shared" si="40"/>
        <v>7.4</v>
      </c>
      <c r="AB274" s="15"/>
      <c r="AC274" s="222"/>
      <c r="AE274" s="222"/>
    </row>
    <row r="275" spans="1:31">
      <c r="A275" s="48" t="s">
        <v>316</v>
      </c>
      <c r="B275" s="46" t="s">
        <v>336</v>
      </c>
      <c r="C275" s="160">
        <v>1623</v>
      </c>
      <c r="D275" s="203">
        <f>IF('Datos de Indicador'!AH278="No dato","x",ROUND(IF('Datos de Indicador'!AH278&gt;D$302,10,IF('Datos de Indicador'!AH278&lt;$D$301,0,10-(D$302-'Datos de Indicador'!AH278)/(D$302-D$301)*10)),1))</f>
        <v>10</v>
      </c>
      <c r="E275" s="204">
        <f>IF('Datos de Indicador'!AI278="No dato","x",ROUND(IF('Datos de Indicador'!AI278&gt;E$302,0,IF('Datos de Indicador'!AI278&lt;$E$301,10,(E$302-'Datos de Indicador'!AI278)/(E$302-E$301)*10)),1))</f>
        <v>0</v>
      </c>
      <c r="F275" s="205">
        <f t="shared" si="36"/>
        <v>6.7</v>
      </c>
      <c r="G275" s="204">
        <f>IF('Datos de Indicador'!AJ278="No dato","x",ROUND(IF('Datos de Indicador'!AJ278&gt;G$302,0,IF('Datos de Indicador'!AJ278&lt;$G$301,10,(G$302-'Datos de Indicador'!AJ278)/(G$302-G$301)*10)),1))</f>
        <v>5.3</v>
      </c>
      <c r="H275" s="206">
        <f t="shared" si="32"/>
        <v>5.3</v>
      </c>
      <c r="I275" s="207">
        <f t="shared" si="33"/>
        <v>6</v>
      </c>
      <c r="J275" s="204">
        <f>IF('Datos de Indicador'!AK278="No dato","x",ROUND(IF('Datos de Indicador'!AK278&gt;J$302,0,IF('Datos de Indicador'!AK278&lt;$J$301,10,(J$302-'Datos de Indicador'!AK278)/(J$302-J$301)*10)),1))</f>
        <v>2.9</v>
      </c>
      <c r="K275" s="204">
        <f>IF('Datos de Indicador'!AL278="No dato","x",ROUND(IF('Datos de Indicador'!AL278&gt;K$302,0,IF('Datos de Indicador'!AL278&lt;$K$301,10,(K$302-'Datos de Indicador'!AL278)/(K$302-K$301)*10)),1))</f>
        <v>9.3000000000000007</v>
      </c>
      <c r="L275" s="204">
        <f>IF('Datos de Indicador'!AM278="No dato","x",ROUND(IF('Datos de Indicador'!AM278&gt;L$302,0,IF('Datos de Indicador'!AM278&lt;$L$301,10,(L$302-'Datos de Indicador'!AM278)/(L$302-L$301)*10)),1))</f>
        <v>6.2</v>
      </c>
      <c r="M275" s="206">
        <f t="shared" si="34"/>
        <v>6.1</v>
      </c>
      <c r="N275" s="203">
        <f>IF('Datos de Indicador'!AN278="No dato","x",ROUND(IF('Datos de Indicador'!AN278&gt;N$302,0,IF('Datos de Indicador'!AN278&lt;$N$301,10,(N$302-'Datos de Indicador'!AN278)/(N$302-N$301)*10)),1))</f>
        <v>6.3</v>
      </c>
      <c r="O275" s="204">
        <f>IF('Datos de Indicador'!AO278="No dato","x",ROUND(IF('Datos de Indicador'!AO278&gt;O$302,0,IF('Datos de Indicador'!AO278&lt;$O$301,10,(O$302-'Datos de Indicador'!AO278)/(O$302-O$301)*10)),1))</f>
        <v>9.6</v>
      </c>
      <c r="P275" s="204">
        <f>IF('Datos de Indicador'!AP278="No dato","x",ROUND(IF('Datos de Indicador'!AP278&gt;P$302,0,IF('Datos de Indicador'!AP278&lt;$P$301,10,(P$302-'Datos de Indicador'!AP278)/(P$302-P$301)*10)),1))</f>
        <v>10</v>
      </c>
      <c r="Q275" s="210">
        <f>IF('Datos de Indicador'!AQ278="No dato","x",ROUND(IF('Datos de Indicador'!AQ278&gt;Q$302,0,IF('Datos de Indicador'!AQ278&lt;$O$301,10,(Q$302-'Datos de Indicador'!AQ278)/(Q$302-Q$301)*10)),1))</f>
        <v>10.7</v>
      </c>
      <c r="R275" s="297">
        <f t="shared" si="37"/>
        <v>9.1999999999999993</v>
      </c>
      <c r="S275" s="208">
        <f>IF('Datos de Indicador'!AR278="No data","x",ROUND(IF('Datos de Indicador'!AR278&gt;S$302,0,IF('Datos de Indicador'!AR278&lt;S$301,10,(S$302-'Datos de Indicador'!AR278)/(S$302-S$301)*10)),1))</f>
        <v>2.1</v>
      </c>
      <c r="T275" s="208">
        <f>IF('Datos de Indicador'!AS278="No data","x",ROUND(IF('Datos de Indicador'!AS278&gt;T$302,0,IF('Datos de Indicador'!AS278&lt;T$301,10,(T$302-'Datos de Indicador'!AS278)/(T$302-T$301)*10)),1))</f>
        <v>0</v>
      </c>
      <c r="U275" s="208">
        <f>IF('Datos de Indicador'!AT278="No data","x",ROUND(IF('Datos de Indicador'!AT278&gt;U$302,0,IF('Datos de Indicador'!AT278&lt;U$301,10,(U$302-'Datos de Indicador'!AT278)/(U$302-U$301)*10)),1))</f>
        <v>0</v>
      </c>
      <c r="V275" s="208">
        <f>IF('Datos de Indicador'!AU278="No data","x",ROUND(IF('Datos de Indicador'!AU278&gt;V$302,0,IF('Datos de Indicador'!AU278&lt;V$301,10,(V$302-'Datos de Indicador'!AU278)/(V$302-V$301)*10)),1))</f>
        <v>3.1</v>
      </c>
      <c r="W275" s="209">
        <f t="shared" si="38"/>
        <v>1.4</v>
      </c>
      <c r="X275" s="210">
        <f>IF('Datos de Indicador'!AV278="No dato","x",ROUND(IF('Datos de Indicador'!AV278&gt;X$302,0,IF('Datos de Indicador'!AV278&lt;$X$301,10,(X$302-'Datos de Indicador'!AV278)/(X$302-X$301)*10)),1))</f>
        <v>4.4000000000000004</v>
      </c>
      <c r="Y275" s="206">
        <f t="shared" si="39"/>
        <v>2.9</v>
      </c>
      <c r="Z275" s="206">
        <f>'Datos de Indicador'!AW278</f>
        <v>10</v>
      </c>
      <c r="AA275" s="211">
        <f t="shared" si="40"/>
        <v>7.1</v>
      </c>
      <c r="AB275" s="15"/>
      <c r="AC275" s="222"/>
      <c r="AE275" s="222"/>
    </row>
    <row r="276" spans="1:31">
      <c r="A276" s="48" t="s">
        <v>316</v>
      </c>
      <c r="B276" s="46" t="s">
        <v>337</v>
      </c>
      <c r="C276" s="160">
        <v>1624</v>
      </c>
      <c r="D276" s="203">
        <f>IF('Datos de Indicador'!AH279="No dato","x",ROUND(IF('Datos de Indicador'!AH279&gt;D$302,10,IF('Datos de Indicador'!AH279&lt;$D$301,0,10-(D$302-'Datos de Indicador'!AH279)/(D$302-D$301)*10)),1))</f>
        <v>10</v>
      </c>
      <c r="E276" s="204">
        <f>IF('Datos de Indicador'!AI279="No dato","x",ROUND(IF('Datos de Indicador'!AI279&gt;E$302,0,IF('Datos de Indicador'!AI279&lt;$E$301,10,(E$302-'Datos de Indicador'!AI279)/(E$302-E$301)*10)),1))</f>
        <v>0</v>
      </c>
      <c r="F276" s="205">
        <f t="shared" si="36"/>
        <v>6.7</v>
      </c>
      <c r="G276" s="204">
        <f>IF('Datos de Indicador'!AJ279="No dato","x",ROUND(IF('Datos de Indicador'!AJ279&gt;G$302,0,IF('Datos de Indicador'!AJ279&lt;$G$301,10,(G$302-'Datos de Indicador'!AJ279)/(G$302-G$301)*10)),1))</f>
        <v>4.9000000000000004</v>
      </c>
      <c r="H276" s="206">
        <f t="shared" si="32"/>
        <v>4.9000000000000004</v>
      </c>
      <c r="I276" s="207">
        <f t="shared" si="33"/>
        <v>5.9</v>
      </c>
      <c r="J276" s="204">
        <f>IF('Datos de Indicador'!AK279="No dato","x",ROUND(IF('Datos de Indicador'!AK279&gt;J$302,0,IF('Datos de Indicador'!AK279&lt;$J$301,10,(J$302-'Datos de Indicador'!AK279)/(J$302-J$301)*10)),1))</f>
        <v>1.2</v>
      </c>
      <c r="K276" s="204">
        <f>IF('Datos de Indicador'!AL279="No dato","x",ROUND(IF('Datos de Indicador'!AL279&gt;K$302,0,IF('Datos de Indicador'!AL279&lt;$K$301,10,(K$302-'Datos de Indicador'!AL279)/(K$302-K$301)*10)),1))</f>
        <v>8.4</v>
      </c>
      <c r="L276" s="204">
        <f>IF('Datos de Indicador'!AM279="No dato","x",ROUND(IF('Datos de Indicador'!AM279&gt;L$302,0,IF('Datos de Indicador'!AM279&lt;$L$301,10,(L$302-'Datos de Indicador'!AM279)/(L$302-L$301)*10)),1))</f>
        <v>4.2</v>
      </c>
      <c r="M276" s="206">
        <f t="shared" si="34"/>
        <v>4.5999999999999996</v>
      </c>
      <c r="N276" s="203">
        <f>IF('Datos de Indicador'!AN279="No dato","x",ROUND(IF('Datos de Indicador'!AN279&gt;N$302,0,IF('Datos de Indicador'!AN279&lt;$N$301,10,(N$302-'Datos de Indicador'!AN279)/(N$302-N$301)*10)),1))</f>
        <v>0.9</v>
      </c>
      <c r="O276" s="204">
        <f>IF('Datos de Indicador'!AO279="No dato","x",ROUND(IF('Datos de Indicador'!AO279&gt;O$302,0,IF('Datos de Indicador'!AO279&lt;$O$301,10,(O$302-'Datos de Indicador'!AO279)/(O$302-O$301)*10)),1))</f>
        <v>10</v>
      </c>
      <c r="P276" s="204">
        <f>IF('Datos de Indicador'!AP279="No dato","x",ROUND(IF('Datos de Indicador'!AP279&gt;P$302,0,IF('Datos de Indicador'!AP279&lt;$P$301,10,(P$302-'Datos de Indicador'!AP279)/(P$302-P$301)*10)),1))</f>
        <v>7.9</v>
      </c>
      <c r="Q276" s="210">
        <f>IF('Datos de Indicador'!AQ279="No dato","x",ROUND(IF('Datos de Indicador'!AQ279&gt;Q$302,0,IF('Datos de Indicador'!AQ279&lt;$O$301,10,(Q$302-'Datos de Indicador'!AQ279)/(Q$302-Q$301)*10)),1))</f>
        <v>9.3000000000000007</v>
      </c>
      <c r="R276" s="297">
        <f t="shared" si="37"/>
        <v>7</v>
      </c>
      <c r="S276" s="208">
        <f>IF('Datos de Indicador'!AR279="No data","x",ROUND(IF('Datos de Indicador'!AR279&gt;S$302,0,IF('Datos de Indicador'!AR279&lt;S$301,10,(S$302-'Datos de Indicador'!AR279)/(S$302-S$301)*10)),1))</f>
        <v>1.6</v>
      </c>
      <c r="T276" s="208">
        <f>IF('Datos de Indicador'!AS279="No data","x",ROUND(IF('Datos de Indicador'!AS279&gt;T$302,0,IF('Datos de Indicador'!AS279&lt;T$301,10,(T$302-'Datos de Indicador'!AS279)/(T$302-T$301)*10)),1))</f>
        <v>10</v>
      </c>
      <c r="U276" s="208">
        <f>IF('Datos de Indicador'!AT279="No data","x",ROUND(IF('Datos de Indicador'!AT279&gt;U$302,0,IF('Datos de Indicador'!AT279&lt;U$301,10,(U$302-'Datos de Indicador'!AT279)/(U$302-U$301)*10)),1))</f>
        <v>6.8</v>
      </c>
      <c r="V276" s="208">
        <f>IF('Datos de Indicador'!AU279="No data","x",ROUND(IF('Datos de Indicador'!AU279&gt;V$302,0,IF('Datos de Indicador'!AU279&lt;V$301,10,(V$302-'Datos de Indicador'!AU279)/(V$302-V$301)*10)),1))</f>
        <v>10</v>
      </c>
      <c r="W276" s="209">
        <f t="shared" si="38"/>
        <v>7.5</v>
      </c>
      <c r="X276" s="210">
        <f>IF('Datos de Indicador'!AV279="No dato","x",ROUND(IF('Datos de Indicador'!AV279&gt;X$302,0,IF('Datos de Indicador'!AV279&lt;$X$301,10,(X$302-'Datos de Indicador'!AV279)/(X$302-X$301)*10)),1))</f>
        <v>5.6</v>
      </c>
      <c r="Y276" s="206">
        <f t="shared" si="39"/>
        <v>6.6</v>
      </c>
      <c r="Z276" s="206">
        <f>'Datos de Indicador'!AW279</f>
        <v>10</v>
      </c>
      <c r="AA276" s="211">
        <f t="shared" si="40"/>
        <v>7.1</v>
      </c>
      <c r="AB276" s="15"/>
      <c r="AC276" s="222"/>
      <c r="AE276" s="222"/>
    </row>
    <row r="277" spans="1:31">
      <c r="A277" s="48" t="s">
        <v>316</v>
      </c>
      <c r="B277" s="46" t="s">
        <v>180</v>
      </c>
      <c r="C277" s="160">
        <v>1625</v>
      </c>
      <c r="D277" s="203">
        <f>IF('Datos de Indicador'!AH280="No dato","x",ROUND(IF('Datos de Indicador'!AH280&gt;D$302,10,IF('Datos de Indicador'!AH280&lt;$D$301,0,10-(D$302-'Datos de Indicador'!AH280)/(D$302-D$301)*10)),1))</f>
        <v>10</v>
      </c>
      <c r="E277" s="204">
        <f>IF('Datos de Indicador'!AI280="No dato","x",ROUND(IF('Datos de Indicador'!AI280&gt;E$302,0,IF('Datos de Indicador'!AI280&lt;$E$301,10,(E$302-'Datos de Indicador'!AI280)/(E$302-E$301)*10)),1))</f>
        <v>2.9</v>
      </c>
      <c r="F277" s="205">
        <f t="shared" si="36"/>
        <v>7.6</v>
      </c>
      <c r="G277" s="204">
        <f>IF('Datos de Indicador'!AJ280="No dato","x",ROUND(IF('Datos de Indicador'!AJ280&gt;G$302,0,IF('Datos de Indicador'!AJ280&lt;$G$301,10,(G$302-'Datos de Indicador'!AJ280)/(G$302-G$301)*10)),1))</f>
        <v>7.6</v>
      </c>
      <c r="H277" s="206">
        <f t="shared" si="32"/>
        <v>7.6</v>
      </c>
      <c r="I277" s="207">
        <f t="shared" si="33"/>
        <v>7.6</v>
      </c>
      <c r="J277" s="204">
        <f>IF('Datos de Indicador'!AK280="No dato","x",ROUND(IF('Datos de Indicador'!AK280&gt;J$302,0,IF('Datos de Indicador'!AK280&lt;$J$301,10,(J$302-'Datos de Indicador'!AK280)/(J$302-J$301)*10)),1))</f>
        <v>7.7</v>
      </c>
      <c r="K277" s="204">
        <f>IF('Datos de Indicador'!AL280="No dato","x",ROUND(IF('Datos de Indicador'!AL280&gt;K$302,0,IF('Datos de Indicador'!AL280&lt;$K$301,10,(K$302-'Datos de Indicador'!AL280)/(K$302-K$301)*10)),1))</f>
        <v>9.9</v>
      </c>
      <c r="L277" s="204">
        <f>IF('Datos de Indicador'!AM280="No dato","x",ROUND(IF('Datos de Indicador'!AM280&gt;L$302,0,IF('Datos de Indicador'!AM280&lt;$L$301,10,(L$302-'Datos de Indicador'!AM280)/(L$302-L$301)*10)),1))</f>
        <v>6.3</v>
      </c>
      <c r="M277" s="206">
        <f t="shared" si="34"/>
        <v>8</v>
      </c>
      <c r="N277" s="203">
        <f>IF('Datos de Indicador'!AN280="No dato","x",ROUND(IF('Datos de Indicador'!AN280&gt;N$302,0,IF('Datos de Indicador'!AN280&lt;$N$301,10,(N$302-'Datos de Indicador'!AN280)/(N$302-N$301)*10)),1))</f>
        <v>3.6</v>
      </c>
      <c r="O277" s="204">
        <f>IF('Datos de Indicador'!AO280="No dato","x",ROUND(IF('Datos de Indicador'!AO280&gt;O$302,0,IF('Datos de Indicador'!AO280&lt;$O$301,10,(O$302-'Datos de Indicador'!AO280)/(O$302-O$301)*10)),1))</f>
        <v>10</v>
      </c>
      <c r="P277" s="204">
        <f>IF('Datos de Indicador'!AP280="No dato","x",ROUND(IF('Datos de Indicador'!AP280&gt;P$302,0,IF('Datos de Indicador'!AP280&lt;$P$301,10,(P$302-'Datos de Indicador'!AP280)/(P$302-P$301)*10)),1))</f>
        <v>10</v>
      </c>
      <c r="Q277" s="210">
        <f>IF('Datos de Indicador'!AQ280="No dato","x",ROUND(IF('Datos de Indicador'!AQ280&gt;Q$302,0,IF('Datos de Indicador'!AQ280&lt;$O$301,10,(Q$302-'Datos de Indicador'!AQ280)/(Q$302-Q$301)*10)),1))</f>
        <v>10</v>
      </c>
      <c r="R277" s="297">
        <f t="shared" si="37"/>
        <v>8.4</v>
      </c>
      <c r="S277" s="208">
        <f>IF('Datos de Indicador'!AR280="No data","x",ROUND(IF('Datos de Indicador'!AR280&gt;S$302,0,IF('Datos de Indicador'!AR280&lt;S$301,10,(S$302-'Datos de Indicador'!AR280)/(S$302-S$301)*10)),1))</f>
        <v>2.7</v>
      </c>
      <c r="T277" s="208">
        <f>IF('Datos de Indicador'!AS280="No data","x",ROUND(IF('Datos de Indicador'!AS280&gt;T$302,0,IF('Datos de Indicador'!AS280&lt;T$301,10,(T$302-'Datos de Indicador'!AS280)/(T$302-T$301)*10)),1))</f>
        <v>0</v>
      </c>
      <c r="U277" s="208">
        <f>IF('Datos de Indicador'!AT280="No data","x",ROUND(IF('Datos de Indicador'!AT280&gt;U$302,0,IF('Datos de Indicador'!AT280&lt;U$301,10,(U$302-'Datos de Indicador'!AT280)/(U$302-U$301)*10)),1))</f>
        <v>7.5</v>
      </c>
      <c r="V277" s="208">
        <f>IF('Datos de Indicador'!AU280="No data","x",ROUND(IF('Datos de Indicador'!AU280&gt;V$302,0,IF('Datos de Indicador'!AU280&lt;V$301,10,(V$302-'Datos de Indicador'!AU280)/(V$302-V$301)*10)),1))</f>
        <v>10</v>
      </c>
      <c r="W277" s="209">
        <f t="shared" si="38"/>
        <v>6.3</v>
      </c>
      <c r="X277" s="210">
        <f>IF('Datos de Indicador'!AV280="No dato","x",ROUND(IF('Datos de Indicador'!AV280&gt;X$302,0,IF('Datos de Indicador'!AV280&lt;$X$301,10,(X$302-'Datos de Indicador'!AV280)/(X$302-X$301)*10)),1))</f>
        <v>5.5</v>
      </c>
      <c r="Y277" s="206">
        <f t="shared" si="39"/>
        <v>5.9</v>
      </c>
      <c r="Z277" s="206">
        <f>'Datos de Indicador'!AW280</f>
        <v>10</v>
      </c>
      <c r="AA277" s="211">
        <f t="shared" si="40"/>
        <v>8.1</v>
      </c>
      <c r="AB277" s="15"/>
      <c r="AC277" s="222"/>
      <c r="AE277" s="222"/>
    </row>
    <row r="278" spans="1:31">
      <c r="A278" s="48" t="s">
        <v>316</v>
      </c>
      <c r="B278" s="46" t="s">
        <v>338</v>
      </c>
      <c r="C278" s="160">
        <v>1626</v>
      </c>
      <c r="D278" s="203">
        <f>IF('Datos de Indicador'!AH281="No dato","x",ROUND(IF('Datos de Indicador'!AH281&gt;D$302,10,IF('Datos de Indicador'!AH281&lt;$D$301,0,10-(D$302-'Datos de Indicador'!AH281)/(D$302-D$301)*10)),1))</f>
        <v>5</v>
      </c>
      <c r="E278" s="204">
        <f>IF('Datos de Indicador'!AI281="No dato","x",ROUND(IF('Datos de Indicador'!AI281&gt;E$302,0,IF('Datos de Indicador'!AI281&lt;$E$301,10,(E$302-'Datos de Indicador'!AI281)/(E$302-E$301)*10)),1))</f>
        <v>0</v>
      </c>
      <c r="F278" s="205">
        <f t="shared" si="36"/>
        <v>3.3</v>
      </c>
      <c r="G278" s="204">
        <f>IF('Datos de Indicador'!AJ281="No dato","x",ROUND(IF('Datos de Indicador'!AJ281&gt;G$302,0,IF('Datos de Indicador'!AJ281&lt;$G$301,10,(G$302-'Datos de Indicador'!AJ281)/(G$302-G$301)*10)),1))</f>
        <v>4.2</v>
      </c>
      <c r="H278" s="206">
        <f t="shared" si="32"/>
        <v>4.2</v>
      </c>
      <c r="I278" s="207">
        <f t="shared" si="33"/>
        <v>3.8</v>
      </c>
      <c r="J278" s="204">
        <f>IF('Datos de Indicador'!AK281="No dato","x",ROUND(IF('Datos de Indicador'!AK281&gt;J$302,0,IF('Datos de Indicador'!AK281&lt;$J$301,10,(J$302-'Datos de Indicador'!AK281)/(J$302-J$301)*10)),1))</f>
        <v>3.1</v>
      </c>
      <c r="K278" s="204">
        <f>IF('Datos de Indicador'!AL281="No dato","x",ROUND(IF('Datos de Indicador'!AL281&gt;K$302,0,IF('Datos de Indicador'!AL281&lt;$K$301,10,(K$302-'Datos de Indicador'!AL281)/(K$302-K$301)*10)),1))</f>
        <v>8.9</v>
      </c>
      <c r="L278" s="204">
        <f>IF('Datos de Indicador'!AM281="No dato","x",ROUND(IF('Datos de Indicador'!AM281&gt;L$302,0,IF('Datos de Indicador'!AM281&lt;$L$301,10,(L$302-'Datos de Indicador'!AM281)/(L$302-L$301)*10)),1))</f>
        <v>3.8</v>
      </c>
      <c r="M278" s="206">
        <f t="shared" si="34"/>
        <v>5.3</v>
      </c>
      <c r="N278" s="203">
        <f>IF('Datos de Indicador'!AN281="No dato","x",ROUND(IF('Datos de Indicador'!AN281&gt;N$302,0,IF('Datos de Indicador'!AN281&lt;$N$301,10,(N$302-'Datos de Indicador'!AN281)/(N$302-N$301)*10)),1))</f>
        <v>0</v>
      </c>
      <c r="O278" s="204">
        <f>IF('Datos de Indicador'!AO281="No dato","x",ROUND(IF('Datos de Indicador'!AO281&gt;O$302,0,IF('Datos de Indicador'!AO281&lt;$O$301,10,(O$302-'Datos de Indicador'!AO281)/(O$302-O$301)*10)),1))</f>
        <v>10</v>
      </c>
      <c r="P278" s="204">
        <f>IF('Datos de Indicador'!AP281="No dato","x",ROUND(IF('Datos de Indicador'!AP281&gt;P$302,0,IF('Datos de Indicador'!AP281&lt;$P$301,10,(P$302-'Datos de Indicador'!AP281)/(P$302-P$301)*10)),1))</f>
        <v>10</v>
      </c>
      <c r="Q278" s="210">
        <f>IF('Datos de Indicador'!AQ281="No dato","x",ROUND(IF('Datos de Indicador'!AQ281&gt;Q$302,0,IF('Datos de Indicador'!AQ281&lt;$O$301,10,(Q$302-'Datos de Indicador'!AQ281)/(Q$302-Q$301)*10)),1))</f>
        <v>10</v>
      </c>
      <c r="R278" s="297">
        <f t="shared" si="37"/>
        <v>7.5</v>
      </c>
      <c r="S278" s="208">
        <f>IF('Datos de Indicador'!AR281="No data","x",ROUND(IF('Datos de Indicador'!AR281&gt;S$302,0,IF('Datos de Indicador'!AR281&lt;S$301,10,(S$302-'Datos de Indicador'!AR281)/(S$302-S$301)*10)),1))</f>
        <v>2.1</v>
      </c>
      <c r="T278" s="208">
        <f>IF('Datos de Indicador'!AS281="No data","x",ROUND(IF('Datos de Indicador'!AS281&gt;T$302,0,IF('Datos de Indicador'!AS281&lt;T$301,10,(T$302-'Datos de Indicador'!AS281)/(T$302-T$301)*10)),1))</f>
        <v>0</v>
      </c>
      <c r="U278" s="208">
        <f>IF('Datos de Indicador'!AT281="No data","x",ROUND(IF('Datos de Indicador'!AT281&gt;U$302,0,IF('Datos de Indicador'!AT281&lt;U$301,10,(U$302-'Datos de Indicador'!AT281)/(U$302-U$301)*10)),1))</f>
        <v>4</v>
      </c>
      <c r="V278" s="208">
        <f>IF('Datos de Indicador'!AU281="No data","x",ROUND(IF('Datos de Indicador'!AU281&gt;V$302,0,IF('Datos de Indicador'!AU281&lt;V$301,10,(V$302-'Datos de Indicador'!AU281)/(V$302-V$301)*10)),1))</f>
        <v>6</v>
      </c>
      <c r="W278" s="209">
        <f t="shared" si="38"/>
        <v>3.7</v>
      </c>
      <c r="X278" s="210">
        <f>IF('Datos de Indicador'!AV281="No dato","x",ROUND(IF('Datos de Indicador'!AV281&gt;X$302,0,IF('Datos de Indicador'!AV281&lt;$X$301,10,(X$302-'Datos de Indicador'!AV281)/(X$302-X$301)*10)),1))</f>
        <v>5.9</v>
      </c>
      <c r="Y278" s="206">
        <f t="shared" si="39"/>
        <v>4.8</v>
      </c>
      <c r="Z278" s="206">
        <f>'Datos de Indicador'!AW281</f>
        <v>10</v>
      </c>
      <c r="AA278" s="211">
        <f t="shared" si="40"/>
        <v>6.9</v>
      </c>
      <c r="AB278" s="15"/>
      <c r="AC278" s="222"/>
      <c r="AE278" s="222"/>
    </row>
    <row r="279" spans="1:31">
      <c r="A279" s="48" t="s">
        <v>316</v>
      </c>
      <c r="B279" s="46" t="s">
        <v>339</v>
      </c>
      <c r="C279" s="160">
        <v>1627</v>
      </c>
      <c r="D279" s="203">
        <f>IF('Datos de Indicador'!AH282="No dato","x",ROUND(IF('Datos de Indicador'!AH282&gt;D$302,10,IF('Datos de Indicador'!AH282&lt;$D$301,0,10-(D$302-'Datos de Indicador'!AH282)/(D$302-D$301)*10)),1))</f>
        <v>5</v>
      </c>
      <c r="E279" s="204">
        <f>IF('Datos de Indicador'!AI282="No dato","x",ROUND(IF('Datos de Indicador'!AI282&gt;E$302,0,IF('Datos de Indicador'!AI282&lt;$E$301,10,(E$302-'Datos de Indicador'!AI282)/(E$302-E$301)*10)),1))</f>
        <v>0</v>
      </c>
      <c r="F279" s="205">
        <f t="shared" si="36"/>
        <v>3.3</v>
      </c>
      <c r="G279" s="204">
        <f>IF('Datos de Indicador'!AJ282="No dato","x",ROUND(IF('Datos de Indicador'!AJ282&gt;G$302,0,IF('Datos de Indicador'!AJ282&lt;$G$301,10,(G$302-'Datos de Indicador'!AJ282)/(G$302-G$301)*10)),1))</f>
        <v>1.8</v>
      </c>
      <c r="H279" s="206">
        <f t="shared" si="32"/>
        <v>1.8</v>
      </c>
      <c r="I279" s="207">
        <f t="shared" si="33"/>
        <v>2.6</v>
      </c>
      <c r="J279" s="204">
        <f>IF('Datos de Indicador'!AK282="No dato","x",ROUND(IF('Datos de Indicador'!AK282&gt;J$302,0,IF('Datos de Indicador'!AK282&lt;$J$301,10,(J$302-'Datos de Indicador'!AK282)/(J$302-J$301)*10)),1))</f>
        <v>4.4000000000000004</v>
      </c>
      <c r="K279" s="204">
        <f>IF('Datos de Indicador'!AL282="No dato","x",ROUND(IF('Datos de Indicador'!AL282&gt;K$302,0,IF('Datos de Indicador'!AL282&lt;$K$301,10,(K$302-'Datos de Indicador'!AL282)/(K$302-K$301)*10)),1))</f>
        <v>7</v>
      </c>
      <c r="L279" s="204">
        <f>IF('Datos de Indicador'!AM282="No dato","x",ROUND(IF('Datos de Indicador'!AM282&gt;L$302,0,IF('Datos de Indicador'!AM282&lt;$L$301,10,(L$302-'Datos de Indicador'!AM282)/(L$302-L$301)*10)),1))</f>
        <v>4</v>
      </c>
      <c r="M279" s="206">
        <f t="shared" si="34"/>
        <v>5.0999999999999996</v>
      </c>
      <c r="N279" s="203">
        <f>IF('Datos de Indicador'!AN282="No dato","x",ROUND(IF('Datos de Indicador'!AN282&gt;N$302,0,IF('Datos de Indicador'!AN282&lt;$N$301,10,(N$302-'Datos de Indicador'!AN282)/(N$302-N$301)*10)),1))</f>
        <v>6</v>
      </c>
      <c r="O279" s="204">
        <f>IF('Datos de Indicador'!AO282="No dato","x",ROUND(IF('Datos de Indicador'!AO282&gt;O$302,0,IF('Datos de Indicador'!AO282&lt;$O$301,10,(O$302-'Datos de Indicador'!AO282)/(O$302-O$301)*10)),1))</f>
        <v>7.1</v>
      </c>
      <c r="P279" s="204">
        <f>IF('Datos de Indicador'!AP282="No dato","x",ROUND(IF('Datos de Indicador'!AP282&gt;P$302,0,IF('Datos de Indicador'!AP282&lt;$P$301,10,(P$302-'Datos de Indicador'!AP282)/(P$302-P$301)*10)),1))</f>
        <v>7.4</v>
      </c>
      <c r="Q279" s="210">
        <f>IF('Datos de Indicador'!AQ282="No dato","x",ROUND(IF('Datos de Indicador'!AQ282&gt;Q$302,0,IF('Datos de Indicador'!AQ282&lt;$O$301,10,(Q$302-'Datos de Indicador'!AQ282)/(Q$302-Q$301)*10)),1))</f>
        <v>7.2</v>
      </c>
      <c r="R279" s="297">
        <f t="shared" si="37"/>
        <v>6.9</v>
      </c>
      <c r="S279" s="208">
        <f>IF('Datos de Indicador'!AR282="No data","x",ROUND(IF('Datos de Indicador'!AR282&gt;S$302,0,IF('Datos de Indicador'!AR282&lt;S$301,10,(S$302-'Datos de Indicador'!AR282)/(S$302-S$301)*10)),1))</f>
        <v>0</v>
      </c>
      <c r="T279" s="208">
        <f>IF('Datos de Indicador'!AS282="No data","x",ROUND(IF('Datos de Indicador'!AS282&gt;T$302,0,IF('Datos de Indicador'!AS282&lt;T$301,10,(T$302-'Datos de Indicador'!AS282)/(T$302-T$301)*10)),1))</f>
        <v>1.5</v>
      </c>
      <c r="U279" s="208">
        <f>IF('Datos de Indicador'!AT282="No data","x",ROUND(IF('Datos de Indicador'!AT282&gt;U$302,0,IF('Datos de Indicador'!AT282&lt;U$301,10,(U$302-'Datos de Indicador'!AT282)/(U$302-U$301)*10)),1))</f>
        <v>6.3</v>
      </c>
      <c r="V279" s="208">
        <f>IF('Datos de Indicador'!AU282="No data","x",ROUND(IF('Datos de Indicador'!AU282&gt;V$302,0,IF('Datos de Indicador'!AU282&lt;V$301,10,(V$302-'Datos de Indicador'!AU282)/(V$302-V$301)*10)),1))</f>
        <v>8.1</v>
      </c>
      <c r="W279" s="209">
        <f t="shared" si="38"/>
        <v>5.0999999999999996</v>
      </c>
      <c r="X279" s="210">
        <f>IF('Datos de Indicador'!AV282="No dato","x",ROUND(IF('Datos de Indicador'!AV282&gt;X$302,0,IF('Datos de Indicador'!AV282&lt;$X$301,10,(X$302-'Datos de Indicador'!AV282)/(X$302-X$301)*10)),1))</f>
        <v>3.8</v>
      </c>
      <c r="Y279" s="206">
        <f t="shared" si="39"/>
        <v>4.5</v>
      </c>
      <c r="Z279" s="206">
        <f>'Datos de Indicador'!AW282</f>
        <v>10</v>
      </c>
      <c r="AA279" s="211">
        <f t="shared" si="40"/>
        <v>6.6</v>
      </c>
      <c r="AB279" s="15"/>
      <c r="AC279" s="222"/>
      <c r="AE279" s="222"/>
    </row>
    <row r="280" spans="1:31">
      <c r="A280" s="48" t="s">
        <v>316</v>
      </c>
      <c r="B280" s="46" t="s">
        <v>340</v>
      </c>
      <c r="C280" s="160">
        <v>1628</v>
      </c>
      <c r="D280" s="203">
        <f>IF('Datos de Indicador'!AH283="No dato","x",ROUND(IF('Datos de Indicador'!AH283&gt;D$302,10,IF('Datos de Indicador'!AH283&lt;$D$301,0,10-(D$302-'Datos de Indicador'!AH283)/(D$302-D$301)*10)),1))</f>
        <v>5</v>
      </c>
      <c r="E280" s="204">
        <f>IF('Datos de Indicador'!AI283="No dato","x",ROUND(IF('Datos de Indicador'!AI283&gt;E$302,0,IF('Datos de Indicador'!AI283&lt;$E$301,10,(E$302-'Datos de Indicador'!AI283)/(E$302-E$301)*10)),1))</f>
        <v>0</v>
      </c>
      <c r="F280" s="205">
        <f t="shared" si="36"/>
        <v>3.3</v>
      </c>
      <c r="G280" s="204">
        <f>IF('Datos de Indicador'!AJ283="No dato","x",ROUND(IF('Datos de Indicador'!AJ283&gt;G$302,0,IF('Datos de Indicador'!AJ283&lt;$G$301,10,(G$302-'Datos de Indicador'!AJ283)/(G$302-G$301)*10)),1))</f>
        <v>5.4</v>
      </c>
      <c r="H280" s="206">
        <f t="shared" si="32"/>
        <v>5.4</v>
      </c>
      <c r="I280" s="207">
        <f t="shared" si="33"/>
        <v>4.4000000000000004</v>
      </c>
      <c r="J280" s="204">
        <f>IF('Datos de Indicador'!AK283="No dato","x",ROUND(IF('Datos de Indicador'!AK283&gt;J$302,0,IF('Datos de Indicador'!AK283&lt;$J$301,10,(J$302-'Datos de Indicador'!AK283)/(J$302-J$301)*10)),1))</f>
        <v>8</v>
      </c>
      <c r="K280" s="204">
        <f>IF('Datos de Indicador'!AL283="No dato","x",ROUND(IF('Datos de Indicador'!AL283&gt;K$302,0,IF('Datos de Indicador'!AL283&lt;$K$301,10,(K$302-'Datos de Indicador'!AL283)/(K$302-K$301)*10)),1))</f>
        <v>9.5</v>
      </c>
      <c r="L280" s="204">
        <f>IF('Datos de Indicador'!AM283="No dato","x",ROUND(IF('Datos de Indicador'!AM283&gt;L$302,0,IF('Datos de Indicador'!AM283&lt;$L$301,10,(L$302-'Datos de Indicador'!AM283)/(L$302-L$301)*10)),1))</f>
        <v>4.5999999999999996</v>
      </c>
      <c r="M280" s="206">
        <f t="shared" si="34"/>
        <v>7.4</v>
      </c>
      <c r="N280" s="203">
        <f>IF('Datos de Indicador'!AN283="No dato","x",ROUND(IF('Datos de Indicador'!AN283&gt;N$302,0,IF('Datos de Indicador'!AN283&lt;$N$301,10,(N$302-'Datos de Indicador'!AN283)/(N$302-N$301)*10)),1))</f>
        <v>6.5</v>
      </c>
      <c r="O280" s="204">
        <f>IF('Datos de Indicador'!AO283="No dato","x",ROUND(IF('Datos de Indicador'!AO283&gt;O$302,0,IF('Datos de Indicador'!AO283&lt;$O$301,10,(O$302-'Datos de Indicador'!AO283)/(O$302-O$301)*10)),1))</f>
        <v>10</v>
      </c>
      <c r="P280" s="204">
        <f>IF('Datos de Indicador'!AP283="No dato","x",ROUND(IF('Datos de Indicador'!AP283&gt;P$302,0,IF('Datos de Indicador'!AP283&lt;$P$301,10,(P$302-'Datos de Indicador'!AP283)/(P$302-P$301)*10)),1))</f>
        <v>7.2</v>
      </c>
      <c r="Q280" s="210">
        <f>IF('Datos de Indicador'!AQ283="No dato","x",ROUND(IF('Datos de Indicador'!AQ283&gt;Q$302,0,IF('Datos de Indicador'!AQ283&lt;$O$301,10,(Q$302-'Datos de Indicador'!AQ283)/(Q$302-Q$301)*10)),1))</f>
        <v>10</v>
      </c>
      <c r="R280" s="297">
        <f t="shared" si="37"/>
        <v>8.4</v>
      </c>
      <c r="S280" s="208">
        <f>IF('Datos de Indicador'!AR283="No data","x",ROUND(IF('Datos de Indicador'!AR283&gt;S$302,0,IF('Datos de Indicador'!AR283&lt;S$301,10,(S$302-'Datos de Indicador'!AR283)/(S$302-S$301)*10)),1))</f>
        <v>3.6</v>
      </c>
      <c r="T280" s="208">
        <f>IF('Datos de Indicador'!AS283="No data","x",ROUND(IF('Datos de Indicador'!AS283&gt;T$302,0,IF('Datos de Indicador'!AS283&lt;T$301,10,(T$302-'Datos de Indicador'!AS283)/(T$302-T$301)*10)),1))</f>
        <v>0</v>
      </c>
      <c r="U280" s="208">
        <f>IF('Datos de Indicador'!AT283="No data","x",ROUND(IF('Datos de Indicador'!AT283&gt;U$302,0,IF('Datos de Indicador'!AT283&lt;U$301,10,(U$302-'Datos de Indicador'!AT283)/(U$302-U$301)*10)),1))</f>
        <v>7.9</v>
      </c>
      <c r="V280" s="208">
        <f>IF('Datos de Indicador'!AU283="No data","x",ROUND(IF('Datos de Indicador'!AU283&gt;V$302,0,IF('Datos de Indicador'!AU283&lt;V$301,10,(V$302-'Datos de Indicador'!AU283)/(V$302-V$301)*10)),1))</f>
        <v>10</v>
      </c>
      <c r="W280" s="209">
        <f t="shared" si="38"/>
        <v>6.6</v>
      </c>
      <c r="X280" s="210">
        <f>IF('Datos de Indicador'!AV283="No dato","x",ROUND(IF('Datos de Indicador'!AV283&gt;X$302,0,IF('Datos de Indicador'!AV283&lt;$X$301,10,(X$302-'Datos de Indicador'!AV283)/(X$302-X$301)*10)),1))</f>
        <v>6.9</v>
      </c>
      <c r="Y280" s="206">
        <f t="shared" si="39"/>
        <v>6.8</v>
      </c>
      <c r="Z280" s="206">
        <f>'Datos de Indicador'!AW283</f>
        <v>10</v>
      </c>
      <c r="AA280" s="211">
        <f t="shared" si="40"/>
        <v>8.1999999999999993</v>
      </c>
      <c r="AB280" s="15"/>
      <c r="AC280" s="222"/>
      <c r="AE280" s="222"/>
    </row>
    <row r="281" spans="1:31">
      <c r="A281" s="48" t="s">
        <v>341</v>
      </c>
      <c r="B281" s="46" t="s">
        <v>342</v>
      </c>
      <c r="C281" s="160">
        <v>1701</v>
      </c>
      <c r="D281" s="203">
        <f>IF('Datos de Indicador'!AH284="No dato","x",ROUND(IF('Datos de Indicador'!AH284&gt;D$302,10,IF('Datos de Indicador'!AH284&lt;$D$301,0,10-(D$302-'Datos de Indicador'!AH284)/(D$302-D$301)*10)),1))</f>
        <v>5</v>
      </c>
      <c r="E281" s="204">
        <f>IF('Datos de Indicador'!AI284="No dato","x",ROUND(IF('Datos de Indicador'!AI284&gt;E$302,0,IF('Datos de Indicador'!AI284&lt;$E$301,10,(E$302-'Datos de Indicador'!AI284)/(E$302-E$301)*10)),1))</f>
        <v>7.7</v>
      </c>
      <c r="F281" s="205">
        <f t="shared" si="36"/>
        <v>5.9</v>
      </c>
      <c r="G281" s="204">
        <f>IF('Datos de Indicador'!AJ284="No dato","x",ROUND(IF('Datos de Indicador'!AJ284&gt;G$302,0,IF('Datos de Indicador'!AJ284&lt;$G$301,10,(G$302-'Datos de Indicador'!AJ284)/(G$302-G$301)*10)),1))</f>
        <v>3.7</v>
      </c>
      <c r="H281" s="206">
        <f t="shared" si="32"/>
        <v>3.7</v>
      </c>
      <c r="I281" s="207">
        <f t="shared" si="33"/>
        <v>4.9000000000000004</v>
      </c>
      <c r="J281" s="204">
        <f>IF('Datos de Indicador'!AK284="No dato","x",ROUND(IF('Datos de Indicador'!AK284&gt;J$302,0,IF('Datos de Indicador'!AK284&lt;$J$301,10,(J$302-'Datos de Indicador'!AK284)/(J$302-J$301)*10)),1))</f>
        <v>6.8</v>
      </c>
      <c r="K281" s="204">
        <f>IF('Datos de Indicador'!AL284="No dato","x",ROUND(IF('Datos de Indicador'!AL284&gt;K$302,0,IF('Datos de Indicador'!AL284&lt;$K$301,10,(K$302-'Datos de Indicador'!AL284)/(K$302-K$301)*10)),1))</f>
        <v>8.6999999999999993</v>
      </c>
      <c r="L281" s="204">
        <f>IF('Datos de Indicador'!AM284="No dato","x",ROUND(IF('Datos de Indicador'!AM284&gt;L$302,0,IF('Datos de Indicador'!AM284&lt;$L$301,10,(L$302-'Datos de Indicador'!AM284)/(L$302-L$301)*10)),1))</f>
        <v>4</v>
      </c>
      <c r="M281" s="206">
        <f t="shared" si="34"/>
        <v>6.5</v>
      </c>
      <c r="N281" s="203">
        <f>IF('Datos de Indicador'!AN284="No dato","x",ROUND(IF('Datos de Indicador'!AN284&gt;N$302,0,IF('Datos de Indicador'!AN284&lt;$N$301,10,(N$302-'Datos de Indicador'!AN284)/(N$302-N$301)*10)),1))</f>
        <v>2.4</v>
      </c>
      <c r="O281" s="204">
        <f>IF('Datos de Indicador'!AO284="No dato","x",ROUND(IF('Datos de Indicador'!AO284&gt;O$302,0,IF('Datos de Indicador'!AO284&lt;$O$301,10,(O$302-'Datos de Indicador'!AO284)/(O$302-O$301)*10)),1))</f>
        <v>10</v>
      </c>
      <c r="P281" s="204">
        <f>IF('Datos de Indicador'!AP284="No dato","x",ROUND(IF('Datos de Indicador'!AP284&gt;P$302,0,IF('Datos de Indicador'!AP284&lt;$P$301,10,(P$302-'Datos de Indicador'!AP284)/(P$302-P$301)*10)),1))</f>
        <v>10</v>
      </c>
      <c r="Q281" s="210">
        <f>IF('Datos de Indicador'!AQ284="No dato","x",ROUND(IF('Datos de Indicador'!AQ284&gt;Q$302,0,IF('Datos de Indicador'!AQ284&lt;$O$301,10,(Q$302-'Datos de Indicador'!AQ284)/(Q$302-Q$301)*10)),1))</f>
        <v>11.7</v>
      </c>
      <c r="R281" s="297">
        <f t="shared" si="37"/>
        <v>8.5</v>
      </c>
      <c r="S281" s="208">
        <f>IF('Datos de Indicador'!AR284="No data","x",ROUND(IF('Datos de Indicador'!AR284&gt;S$302,0,IF('Datos de Indicador'!AR284&lt;S$301,10,(S$302-'Datos de Indicador'!AR284)/(S$302-S$301)*10)),1))</f>
        <v>8.6</v>
      </c>
      <c r="T281" s="208">
        <f>IF('Datos de Indicador'!AS284="No data","x",ROUND(IF('Datos de Indicador'!AS284&gt;T$302,0,IF('Datos de Indicador'!AS284&lt;T$301,10,(T$302-'Datos de Indicador'!AS284)/(T$302-T$301)*10)),1))</f>
        <v>4</v>
      </c>
      <c r="U281" s="208">
        <f>IF('Datos de Indicador'!AT284="No data","x",ROUND(IF('Datos de Indicador'!AT284&gt;U$302,0,IF('Datos de Indicador'!AT284&lt;U$301,10,(U$302-'Datos de Indicador'!AT284)/(U$302-U$301)*10)),1))</f>
        <v>3.9</v>
      </c>
      <c r="V281" s="208">
        <f>IF('Datos de Indicador'!AU284="No data","x",ROUND(IF('Datos de Indicador'!AU284&gt;V$302,0,IF('Datos de Indicador'!AU284&lt;V$301,10,(V$302-'Datos de Indicador'!AU284)/(V$302-V$301)*10)),1))</f>
        <v>6.6</v>
      </c>
      <c r="W281" s="209">
        <f t="shared" si="38"/>
        <v>5.6</v>
      </c>
      <c r="X281" s="210">
        <f>IF('Datos de Indicador'!AV284="No dato","x",ROUND(IF('Datos de Indicador'!AV284&gt;X$302,0,IF('Datos de Indicador'!AV284&lt;$X$301,10,(X$302-'Datos de Indicador'!AV284)/(X$302-X$301)*10)),1))</f>
        <v>4.2</v>
      </c>
      <c r="Y281" s="206">
        <f t="shared" si="39"/>
        <v>4.9000000000000004</v>
      </c>
      <c r="Z281" s="206">
        <f>'Datos de Indicador'!AW284</f>
        <v>10</v>
      </c>
      <c r="AA281" s="211">
        <f t="shared" si="40"/>
        <v>7.5</v>
      </c>
      <c r="AB281" s="15"/>
      <c r="AC281" s="222"/>
      <c r="AE281" s="222"/>
    </row>
    <row r="282" spans="1:31">
      <c r="A282" s="48" t="s">
        <v>341</v>
      </c>
      <c r="B282" s="46" t="s">
        <v>343</v>
      </c>
      <c r="C282" s="160">
        <v>1702</v>
      </c>
      <c r="D282" s="203">
        <f>IF('Datos de Indicador'!AH285="No dato","x",ROUND(IF('Datos de Indicador'!AH285&gt;D$302,10,IF('Datos de Indicador'!AH285&lt;$D$301,0,10-(D$302-'Datos de Indicador'!AH285)/(D$302-D$301)*10)),1))</f>
        <v>10</v>
      </c>
      <c r="E282" s="204">
        <f>IF('Datos de Indicador'!AI285="No dato","x",ROUND(IF('Datos de Indicador'!AI285&gt;E$302,0,IF('Datos de Indicador'!AI285&lt;$E$301,10,(E$302-'Datos de Indicador'!AI285)/(E$302-E$301)*10)),1))</f>
        <v>0</v>
      </c>
      <c r="F282" s="205">
        <f t="shared" si="36"/>
        <v>6.7</v>
      </c>
      <c r="G282" s="204">
        <f>IF('Datos de Indicador'!AJ285="No dato","x",ROUND(IF('Datos de Indicador'!AJ285&gt;G$302,0,IF('Datos de Indicador'!AJ285&lt;$G$301,10,(G$302-'Datos de Indicador'!AJ285)/(G$302-G$301)*10)),1))</f>
        <v>7.3</v>
      </c>
      <c r="H282" s="206">
        <f t="shared" si="32"/>
        <v>7.3</v>
      </c>
      <c r="I282" s="207">
        <f t="shared" si="33"/>
        <v>7</v>
      </c>
      <c r="J282" s="204">
        <f>IF('Datos de Indicador'!AK285="No dato","x",ROUND(IF('Datos de Indicador'!AK285&gt;J$302,0,IF('Datos de Indicador'!AK285&lt;$J$301,10,(J$302-'Datos de Indicador'!AK285)/(J$302-J$301)*10)),1))</f>
        <v>2.5</v>
      </c>
      <c r="K282" s="204">
        <f>IF('Datos de Indicador'!AL285="No dato","x",ROUND(IF('Datos de Indicador'!AL285&gt;K$302,0,IF('Datos de Indicador'!AL285&lt;$K$301,10,(K$302-'Datos de Indicador'!AL285)/(K$302-K$301)*10)),1))</f>
        <v>8</v>
      </c>
      <c r="L282" s="204">
        <f>IF('Datos de Indicador'!AM285="No dato","x",ROUND(IF('Datos de Indicador'!AM285&gt;L$302,0,IF('Datos de Indicador'!AM285&lt;$L$301,10,(L$302-'Datos de Indicador'!AM285)/(L$302-L$301)*10)),1))</f>
        <v>2.6</v>
      </c>
      <c r="M282" s="206">
        <f t="shared" si="34"/>
        <v>4.4000000000000004</v>
      </c>
      <c r="N282" s="203">
        <f>IF('Datos de Indicador'!AN285="No dato","x",ROUND(IF('Datos de Indicador'!AN285&gt;N$302,0,IF('Datos de Indicador'!AN285&lt;$N$301,10,(N$302-'Datos de Indicador'!AN285)/(N$302-N$301)*10)),1))</f>
        <v>5.5</v>
      </c>
      <c r="O282" s="204">
        <f>IF('Datos de Indicador'!AO285="No dato","x",ROUND(IF('Datos de Indicador'!AO285&gt;O$302,0,IF('Datos de Indicador'!AO285&lt;$O$301,10,(O$302-'Datos de Indicador'!AO285)/(O$302-O$301)*10)),1))</f>
        <v>10</v>
      </c>
      <c r="P282" s="204">
        <f>IF('Datos de Indicador'!AP285="No dato","x",ROUND(IF('Datos de Indicador'!AP285&gt;P$302,0,IF('Datos de Indicador'!AP285&lt;$P$301,10,(P$302-'Datos de Indicador'!AP285)/(P$302-P$301)*10)),1))</f>
        <v>7.9</v>
      </c>
      <c r="Q282" s="210">
        <f>IF('Datos de Indicador'!AQ285="No dato","x",ROUND(IF('Datos de Indicador'!AQ285&gt;Q$302,0,IF('Datos de Indicador'!AQ285&lt;$O$301,10,(Q$302-'Datos de Indicador'!AQ285)/(Q$302-Q$301)*10)),1))</f>
        <v>10.1</v>
      </c>
      <c r="R282" s="297">
        <f t="shared" si="37"/>
        <v>8.4</v>
      </c>
      <c r="S282" s="208">
        <f>IF('Datos de Indicador'!AR285="No data","x",ROUND(IF('Datos de Indicador'!AR285&gt;S$302,0,IF('Datos de Indicador'!AR285&lt;S$301,10,(S$302-'Datos de Indicador'!AR285)/(S$302-S$301)*10)),1))</f>
        <v>10</v>
      </c>
      <c r="T282" s="208">
        <f>IF('Datos de Indicador'!AS285="No data","x",ROUND(IF('Datos de Indicador'!AS285&gt;T$302,0,IF('Datos de Indicador'!AS285&lt;T$301,10,(T$302-'Datos de Indicador'!AS285)/(T$302-T$301)*10)),1))</f>
        <v>0</v>
      </c>
      <c r="U282" s="208">
        <f>IF('Datos de Indicador'!AT285="No data","x",ROUND(IF('Datos de Indicador'!AT285&gt;U$302,0,IF('Datos de Indicador'!AT285&lt;U$301,10,(U$302-'Datos de Indicador'!AT285)/(U$302-U$301)*10)),1))</f>
        <v>3.6</v>
      </c>
      <c r="V282" s="208">
        <f>IF('Datos de Indicador'!AU285="No data","x",ROUND(IF('Datos de Indicador'!AU285&gt;V$302,0,IF('Datos de Indicador'!AU285&lt;V$301,10,(V$302-'Datos de Indicador'!AU285)/(V$302-V$301)*10)),1))</f>
        <v>8.3000000000000007</v>
      </c>
      <c r="W282" s="209">
        <f t="shared" si="38"/>
        <v>5.6</v>
      </c>
      <c r="X282" s="210">
        <f>IF('Datos de Indicador'!AV285="No dato","x",ROUND(IF('Datos de Indicador'!AV285&gt;X$302,0,IF('Datos de Indicador'!AV285&lt;$X$301,10,(X$302-'Datos de Indicador'!AV285)/(X$302-X$301)*10)),1))</f>
        <v>5.6</v>
      </c>
      <c r="Y282" s="206">
        <f t="shared" si="39"/>
        <v>5.6</v>
      </c>
      <c r="Z282" s="206">
        <f>'Datos de Indicador'!AW285</f>
        <v>10</v>
      </c>
      <c r="AA282" s="211">
        <f t="shared" si="40"/>
        <v>7.1</v>
      </c>
      <c r="AB282" s="15"/>
      <c r="AC282" s="222"/>
      <c r="AE282" s="222"/>
    </row>
    <row r="283" spans="1:31">
      <c r="A283" s="48" t="s">
        <v>341</v>
      </c>
      <c r="B283" s="46" t="s">
        <v>344</v>
      </c>
      <c r="C283" s="160">
        <v>1703</v>
      </c>
      <c r="D283" s="203">
        <f>IF('Datos de Indicador'!AH286="No dato","x",ROUND(IF('Datos de Indicador'!AH286&gt;D$302,10,IF('Datos de Indicador'!AH286&lt;$D$301,0,10-(D$302-'Datos de Indicador'!AH286)/(D$302-D$301)*10)),1))</f>
        <v>10</v>
      </c>
      <c r="E283" s="204" t="str">
        <f>IF('Datos de Indicador'!AI286="No dato","x",ROUND(IF('Datos de Indicador'!AI286&gt;E$302,0,IF('Datos de Indicador'!AI286&lt;$E$301,10,(E$302-'Datos de Indicador'!AI286)/(E$302-E$301)*10)),1))</f>
        <v>x</v>
      </c>
      <c r="F283" s="205">
        <f t="shared" si="36"/>
        <v>10</v>
      </c>
      <c r="G283" s="204">
        <f>IF('Datos de Indicador'!AJ286="No dato","x",ROUND(IF('Datos de Indicador'!AJ286&gt;G$302,0,IF('Datos de Indicador'!AJ286&lt;$G$301,10,(G$302-'Datos de Indicador'!AJ286)/(G$302-G$301)*10)),1))</f>
        <v>4.4000000000000004</v>
      </c>
      <c r="H283" s="206">
        <f t="shared" si="32"/>
        <v>4.4000000000000004</v>
      </c>
      <c r="I283" s="207">
        <f t="shared" si="33"/>
        <v>8.4</v>
      </c>
      <c r="J283" s="204">
        <f>IF('Datos de Indicador'!AK286="No dato","x",ROUND(IF('Datos de Indicador'!AK286&gt;J$302,0,IF('Datos de Indicador'!AK286&lt;$J$301,10,(J$302-'Datos de Indicador'!AK286)/(J$302-J$301)*10)),1))</f>
        <v>1.7</v>
      </c>
      <c r="K283" s="204">
        <f>IF('Datos de Indicador'!AL286="No dato","x",ROUND(IF('Datos de Indicador'!AL286&gt;K$302,0,IF('Datos de Indicador'!AL286&lt;$K$301,10,(K$302-'Datos de Indicador'!AL286)/(K$302-K$301)*10)),1))</f>
        <v>9</v>
      </c>
      <c r="L283" s="204">
        <f>IF('Datos de Indicador'!AM286="No dato","x",ROUND(IF('Datos de Indicador'!AM286&gt;L$302,0,IF('Datos de Indicador'!AM286&lt;$L$301,10,(L$302-'Datos de Indicador'!AM286)/(L$302-L$301)*10)),1))</f>
        <v>5.9</v>
      </c>
      <c r="M283" s="206">
        <f t="shared" si="34"/>
        <v>5.5</v>
      </c>
      <c r="N283" s="203">
        <f>IF('Datos de Indicador'!AN286="No dato","x",ROUND(IF('Datos de Indicador'!AN286&gt;N$302,0,IF('Datos de Indicador'!AN286&lt;$N$301,10,(N$302-'Datos de Indicador'!AN286)/(N$302-N$301)*10)),1))</f>
        <v>0.1</v>
      </c>
      <c r="O283" s="204">
        <f>IF('Datos de Indicador'!AO286="No dato","x",ROUND(IF('Datos de Indicador'!AO286&gt;O$302,0,IF('Datos de Indicador'!AO286&lt;$O$301,10,(O$302-'Datos de Indicador'!AO286)/(O$302-O$301)*10)),1))</f>
        <v>10</v>
      </c>
      <c r="P283" s="204">
        <f>IF('Datos de Indicador'!AP286="No dato","x",ROUND(IF('Datos de Indicador'!AP286&gt;P$302,0,IF('Datos de Indicador'!AP286&lt;$P$301,10,(P$302-'Datos de Indicador'!AP286)/(P$302-P$301)*10)),1))</f>
        <v>9.8000000000000007</v>
      </c>
      <c r="Q283" s="210">
        <f>IF('Datos de Indicador'!AQ286="No dato","x",ROUND(IF('Datos de Indicador'!AQ286&gt;Q$302,0,IF('Datos de Indicador'!AQ286&lt;$O$301,10,(Q$302-'Datos de Indicador'!AQ286)/(Q$302-Q$301)*10)),1))</f>
        <v>10.6</v>
      </c>
      <c r="R283" s="297">
        <f t="shared" si="37"/>
        <v>7.6</v>
      </c>
      <c r="S283" s="208">
        <f>IF('Datos de Indicador'!AR286="No data","x",ROUND(IF('Datos de Indicador'!AR286&gt;S$302,0,IF('Datos de Indicador'!AR286&lt;S$301,10,(S$302-'Datos de Indicador'!AR286)/(S$302-S$301)*10)),1))</f>
        <v>0</v>
      </c>
      <c r="T283" s="208">
        <f>IF('Datos de Indicador'!AS286="No data","x",ROUND(IF('Datos de Indicador'!AS286&gt;T$302,0,IF('Datos de Indicador'!AS286&lt;T$301,10,(T$302-'Datos de Indicador'!AS286)/(T$302-T$301)*10)),1))</f>
        <v>0</v>
      </c>
      <c r="U283" s="208">
        <f>IF('Datos de Indicador'!AT286="No data","x",ROUND(IF('Datos de Indicador'!AT286&gt;U$302,0,IF('Datos de Indicador'!AT286&lt;U$301,10,(U$302-'Datos de Indicador'!AT286)/(U$302-U$301)*10)),1))</f>
        <v>4</v>
      </c>
      <c r="V283" s="208">
        <f>IF('Datos de Indicador'!AU286="No data","x",ROUND(IF('Datos de Indicador'!AU286&gt;V$302,0,IF('Datos de Indicador'!AU286&lt;V$301,10,(V$302-'Datos de Indicador'!AU286)/(V$302-V$301)*10)),1))</f>
        <v>8.8000000000000007</v>
      </c>
      <c r="W283" s="209">
        <f t="shared" si="38"/>
        <v>4.3</v>
      </c>
      <c r="X283" s="210">
        <f>IF('Datos de Indicador'!AV286="No dato","x",ROUND(IF('Datos de Indicador'!AV286&gt;X$302,0,IF('Datos de Indicador'!AV286&lt;$X$301,10,(X$302-'Datos de Indicador'!AV286)/(X$302-X$301)*10)),1))</f>
        <v>4.7</v>
      </c>
      <c r="Y283" s="206">
        <f t="shared" si="39"/>
        <v>4.5</v>
      </c>
      <c r="Z283" s="206">
        <f>'Datos de Indicador'!AW286</f>
        <v>10</v>
      </c>
      <c r="AA283" s="211">
        <f t="shared" si="40"/>
        <v>6.9</v>
      </c>
      <c r="AB283" s="15"/>
      <c r="AC283" s="222"/>
      <c r="AE283" s="222"/>
    </row>
    <row r="284" spans="1:31">
      <c r="A284" s="48" t="s">
        <v>341</v>
      </c>
      <c r="B284" s="46" t="s">
        <v>345</v>
      </c>
      <c r="C284" s="160">
        <v>1704</v>
      </c>
      <c r="D284" s="203">
        <f>IF('Datos de Indicador'!AH287="No dato","x",ROUND(IF('Datos de Indicador'!AH287&gt;D$302,10,IF('Datos de Indicador'!AH287&lt;$D$301,0,10-(D$302-'Datos de Indicador'!AH287)/(D$302-D$301)*10)),1))</f>
        <v>10</v>
      </c>
      <c r="E284" s="204">
        <f>IF('Datos de Indicador'!AI287="No dato","x",ROUND(IF('Datos de Indicador'!AI287&gt;E$302,0,IF('Datos de Indicador'!AI287&lt;$E$301,10,(E$302-'Datos de Indicador'!AI287)/(E$302-E$301)*10)),1))</f>
        <v>0</v>
      </c>
      <c r="F284" s="205">
        <f t="shared" si="36"/>
        <v>6.7</v>
      </c>
      <c r="G284" s="204">
        <f>IF('Datos de Indicador'!AJ287="No dato","x",ROUND(IF('Datos de Indicador'!AJ287&gt;G$302,0,IF('Datos de Indicador'!AJ287&lt;$G$301,10,(G$302-'Datos de Indicador'!AJ287)/(G$302-G$301)*10)),1))</f>
        <v>7.1</v>
      </c>
      <c r="H284" s="206">
        <f t="shared" si="32"/>
        <v>7.1</v>
      </c>
      <c r="I284" s="207">
        <f t="shared" si="33"/>
        <v>6.9</v>
      </c>
      <c r="J284" s="204">
        <f>IF('Datos de Indicador'!AK287="No dato","x",ROUND(IF('Datos de Indicador'!AK287&gt;J$302,0,IF('Datos de Indicador'!AK287&lt;$J$301,10,(J$302-'Datos de Indicador'!AK287)/(J$302-J$301)*10)),1))</f>
        <v>6.4</v>
      </c>
      <c r="K284" s="204">
        <f>IF('Datos de Indicador'!AL287="No dato","x",ROUND(IF('Datos de Indicador'!AL287&gt;K$302,0,IF('Datos de Indicador'!AL287&lt;$K$301,10,(K$302-'Datos de Indicador'!AL287)/(K$302-K$301)*10)),1))</f>
        <v>9.6</v>
      </c>
      <c r="L284" s="204">
        <f>IF('Datos de Indicador'!AM287="No dato","x",ROUND(IF('Datos de Indicador'!AM287&gt;L$302,0,IF('Datos de Indicador'!AM287&lt;$L$301,10,(L$302-'Datos de Indicador'!AM287)/(L$302-L$301)*10)),1))</f>
        <v>3.7</v>
      </c>
      <c r="M284" s="206">
        <f t="shared" si="34"/>
        <v>6.6</v>
      </c>
      <c r="N284" s="203">
        <f>IF('Datos de Indicador'!AN287="No dato","x",ROUND(IF('Datos de Indicador'!AN287&gt;N$302,0,IF('Datos de Indicador'!AN287&lt;$N$301,10,(N$302-'Datos de Indicador'!AN287)/(N$302-N$301)*10)),1))</f>
        <v>3.8</v>
      </c>
      <c r="O284" s="204">
        <f>IF('Datos de Indicador'!AO287="No dato","x",ROUND(IF('Datos de Indicador'!AO287&gt;O$302,0,IF('Datos de Indicador'!AO287&lt;$O$301,10,(O$302-'Datos de Indicador'!AO287)/(O$302-O$301)*10)),1))</f>
        <v>10</v>
      </c>
      <c r="P284" s="204">
        <f>IF('Datos de Indicador'!AP287="No dato","x",ROUND(IF('Datos de Indicador'!AP287&gt;P$302,0,IF('Datos de Indicador'!AP287&lt;$P$301,10,(P$302-'Datos de Indicador'!AP287)/(P$302-P$301)*10)),1))</f>
        <v>10</v>
      </c>
      <c r="Q284" s="210">
        <f>IF('Datos de Indicador'!AQ287="No dato","x",ROUND(IF('Datos de Indicador'!AQ287&gt;Q$302,0,IF('Datos de Indicador'!AQ287&lt;$O$301,10,(Q$302-'Datos de Indicador'!AQ287)/(Q$302-Q$301)*10)),1))</f>
        <v>10</v>
      </c>
      <c r="R284" s="297">
        <f t="shared" si="37"/>
        <v>8.5</v>
      </c>
      <c r="S284" s="208">
        <f>IF('Datos de Indicador'!AR287="No data","x",ROUND(IF('Datos de Indicador'!AR287&gt;S$302,0,IF('Datos de Indicador'!AR287&lt;S$301,10,(S$302-'Datos de Indicador'!AR287)/(S$302-S$301)*10)),1))</f>
        <v>10</v>
      </c>
      <c r="T284" s="208">
        <f>IF('Datos de Indicador'!AS287="No data","x",ROUND(IF('Datos de Indicador'!AS287&gt;T$302,0,IF('Datos de Indicador'!AS287&lt;T$301,10,(T$302-'Datos de Indicador'!AS287)/(T$302-T$301)*10)),1))</f>
        <v>5</v>
      </c>
      <c r="U284" s="208">
        <f>IF('Datos de Indicador'!AT287="No data","x",ROUND(IF('Datos de Indicador'!AT287&gt;U$302,0,IF('Datos de Indicador'!AT287&lt;U$301,10,(U$302-'Datos de Indicador'!AT287)/(U$302-U$301)*10)),1))</f>
        <v>6.8</v>
      </c>
      <c r="V284" s="208">
        <f>IF('Datos de Indicador'!AU287="No data","x",ROUND(IF('Datos de Indicador'!AU287&gt;V$302,0,IF('Datos de Indicador'!AU287&lt;V$301,10,(V$302-'Datos de Indicador'!AU287)/(V$302-V$301)*10)),1))</f>
        <v>10</v>
      </c>
      <c r="W284" s="209">
        <f t="shared" si="38"/>
        <v>8.1</v>
      </c>
      <c r="X284" s="210">
        <f>IF('Datos de Indicador'!AV287="No dato","x",ROUND(IF('Datos de Indicador'!AV287&gt;X$302,0,IF('Datos de Indicador'!AV287&lt;$X$301,10,(X$302-'Datos de Indicador'!AV287)/(X$302-X$301)*10)),1))</f>
        <v>4.7</v>
      </c>
      <c r="Y284" s="206">
        <f t="shared" si="39"/>
        <v>6.4</v>
      </c>
      <c r="Z284" s="206">
        <f>'Datos de Indicador'!AW287</f>
        <v>10</v>
      </c>
      <c r="AA284" s="211">
        <f t="shared" si="40"/>
        <v>7.9</v>
      </c>
      <c r="AB284" s="15"/>
      <c r="AC284" s="222"/>
      <c r="AE284" s="222"/>
    </row>
    <row r="285" spans="1:31">
      <c r="A285" s="48" t="s">
        <v>341</v>
      </c>
      <c r="B285" s="46" t="s">
        <v>346</v>
      </c>
      <c r="C285" s="160">
        <v>1705</v>
      </c>
      <c r="D285" s="203">
        <f>IF('Datos de Indicador'!AH288="No dato","x",ROUND(IF('Datos de Indicador'!AH288&gt;D$302,10,IF('Datos de Indicador'!AH288&lt;$D$301,0,10-(D$302-'Datos de Indicador'!AH288)/(D$302-D$301)*10)),1))</f>
        <v>10</v>
      </c>
      <c r="E285" s="204">
        <f>IF('Datos de Indicador'!AI288="No dato","x",ROUND(IF('Datos de Indicador'!AI288&gt;E$302,0,IF('Datos de Indicador'!AI288&lt;$E$301,10,(E$302-'Datos de Indicador'!AI288)/(E$302-E$301)*10)),1))</f>
        <v>10</v>
      </c>
      <c r="F285" s="205">
        <f t="shared" si="36"/>
        <v>10</v>
      </c>
      <c r="G285" s="204">
        <f>IF('Datos de Indicador'!AJ288="No dato","x",ROUND(IF('Datos de Indicador'!AJ288&gt;G$302,0,IF('Datos de Indicador'!AJ288&lt;$G$301,10,(G$302-'Datos de Indicador'!AJ288)/(G$302-G$301)*10)),1))</f>
        <v>7.4</v>
      </c>
      <c r="H285" s="206">
        <f t="shared" si="32"/>
        <v>7.4</v>
      </c>
      <c r="I285" s="207">
        <f t="shared" si="33"/>
        <v>9.1</v>
      </c>
      <c r="J285" s="204">
        <f>IF('Datos de Indicador'!AK288="No dato","x",ROUND(IF('Datos de Indicador'!AK288&gt;J$302,0,IF('Datos de Indicador'!AK288&lt;$J$301,10,(J$302-'Datos de Indicador'!AK288)/(J$302-J$301)*10)),1))</f>
        <v>8.5</v>
      </c>
      <c r="K285" s="204">
        <f>IF('Datos de Indicador'!AL288="No dato","x",ROUND(IF('Datos de Indicador'!AL288&gt;K$302,0,IF('Datos de Indicador'!AL288&lt;$K$301,10,(K$302-'Datos de Indicador'!AL288)/(K$302-K$301)*10)),1))</f>
        <v>9.6999999999999993</v>
      </c>
      <c r="L285" s="204">
        <f>IF('Datos de Indicador'!AM288="No dato","x",ROUND(IF('Datos de Indicador'!AM288&gt;L$302,0,IF('Datos de Indicador'!AM288&lt;$L$301,10,(L$302-'Datos de Indicador'!AM288)/(L$302-L$301)*10)),1))</f>
        <v>4.5999999999999996</v>
      </c>
      <c r="M285" s="206">
        <f t="shared" si="34"/>
        <v>7.6</v>
      </c>
      <c r="N285" s="203">
        <f>IF('Datos de Indicador'!AN288="No dato","x",ROUND(IF('Datos de Indicador'!AN288&gt;N$302,0,IF('Datos de Indicador'!AN288&lt;$N$301,10,(N$302-'Datos de Indicador'!AN288)/(N$302-N$301)*10)),1))</f>
        <v>4.3</v>
      </c>
      <c r="O285" s="204">
        <f>IF('Datos de Indicador'!AO288="No dato","x",ROUND(IF('Datos de Indicador'!AO288&gt;O$302,0,IF('Datos de Indicador'!AO288&lt;$O$301,10,(O$302-'Datos de Indicador'!AO288)/(O$302-O$301)*10)),1))</f>
        <v>10</v>
      </c>
      <c r="P285" s="204">
        <f>IF('Datos de Indicador'!AP288="No dato","x",ROUND(IF('Datos de Indicador'!AP288&gt;P$302,0,IF('Datos de Indicador'!AP288&lt;$P$301,10,(P$302-'Datos de Indicador'!AP288)/(P$302-P$301)*10)),1))</f>
        <v>10</v>
      </c>
      <c r="Q285" s="210">
        <f>IF('Datos de Indicador'!AQ288="No dato","x",ROUND(IF('Datos de Indicador'!AQ288&gt;Q$302,0,IF('Datos de Indicador'!AQ288&lt;$O$301,10,(Q$302-'Datos de Indicador'!AQ288)/(Q$302-Q$301)*10)),1))</f>
        <v>10</v>
      </c>
      <c r="R285" s="297">
        <f t="shared" si="37"/>
        <v>8.6</v>
      </c>
      <c r="S285" s="208">
        <f>IF('Datos de Indicador'!AR288="No data","x",ROUND(IF('Datos de Indicador'!AR288&gt;S$302,0,IF('Datos de Indicador'!AR288&lt;S$301,10,(S$302-'Datos de Indicador'!AR288)/(S$302-S$301)*10)),1))</f>
        <v>9.9</v>
      </c>
      <c r="T285" s="208">
        <f>IF('Datos de Indicador'!AS288="No data","x",ROUND(IF('Datos de Indicador'!AS288&gt;T$302,0,IF('Datos de Indicador'!AS288&lt;T$301,10,(T$302-'Datos de Indicador'!AS288)/(T$302-T$301)*10)),1))</f>
        <v>0</v>
      </c>
      <c r="U285" s="208">
        <f>IF('Datos de Indicador'!AT288="No data","x",ROUND(IF('Datos de Indicador'!AT288&gt;U$302,0,IF('Datos de Indicador'!AT288&lt;U$301,10,(U$302-'Datos de Indicador'!AT288)/(U$302-U$301)*10)),1))</f>
        <v>6.8</v>
      </c>
      <c r="V285" s="208">
        <f>IF('Datos de Indicador'!AU288="No data","x",ROUND(IF('Datos de Indicador'!AU288&gt;V$302,0,IF('Datos de Indicador'!AU288&lt;V$301,10,(V$302-'Datos de Indicador'!AU288)/(V$302-V$301)*10)),1))</f>
        <v>8.4</v>
      </c>
      <c r="W285" s="209">
        <f t="shared" si="38"/>
        <v>6.7</v>
      </c>
      <c r="X285" s="210">
        <f>IF('Datos de Indicador'!AV288="No dato","x",ROUND(IF('Datos de Indicador'!AV288&gt;X$302,0,IF('Datos de Indicador'!AV288&lt;$X$301,10,(X$302-'Datos de Indicador'!AV288)/(X$302-X$301)*10)),1))</f>
        <v>3.4</v>
      </c>
      <c r="Y285" s="206">
        <f t="shared" si="39"/>
        <v>5.0999999999999996</v>
      </c>
      <c r="Z285" s="206">
        <f>'Datos de Indicador'!AW288</f>
        <v>10</v>
      </c>
      <c r="AA285" s="211">
        <f t="shared" si="40"/>
        <v>7.8</v>
      </c>
      <c r="AB285" s="15"/>
      <c r="AC285" s="222"/>
      <c r="AE285" s="222"/>
    </row>
    <row r="286" spans="1:31">
      <c r="A286" s="48" t="s">
        <v>341</v>
      </c>
      <c r="B286" s="46" t="s">
        <v>347</v>
      </c>
      <c r="C286" s="160">
        <v>1706</v>
      </c>
      <c r="D286" s="203">
        <f>IF('Datos de Indicador'!AH289="No dato","x",ROUND(IF('Datos de Indicador'!AH289&gt;D$302,10,IF('Datos de Indicador'!AH289&lt;$D$301,0,10-(D$302-'Datos de Indicador'!AH289)/(D$302-D$301)*10)),1))</f>
        <v>5</v>
      </c>
      <c r="E286" s="204" t="str">
        <f>IF('Datos de Indicador'!AI289="No dato","x",ROUND(IF('Datos de Indicador'!AI289&gt;E$302,0,IF('Datos de Indicador'!AI289&lt;$E$301,10,(E$302-'Datos de Indicador'!AI289)/(E$302-E$301)*10)),1))</f>
        <v>x</v>
      </c>
      <c r="F286" s="205">
        <f t="shared" si="36"/>
        <v>5</v>
      </c>
      <c r="G286" s="204">
        <f>IF('Datos de Indicador'!AJ289="No dato","x",ROUND(IF('Datos de Indicador'!AJ289&gt;G$302,0,IF('Datos de Indicador'!AJ289&lt;$G$301,10,(G$302-'Datos de Indicador'!AJ289)/(G$302-G$301)*10)),1))</f>
        <v>4.5</v>
      </c>
      <c r="H286" s="206">
        <f t="shared" si="32"/>
        <v>4.5</v>
      </c>
      <c r="I286" s="207">
        <f t="shared" si="33"/>
        <v>4.8</v>
      </c>
      <c r="J286" s="204">
        <f>IF('Datos de Indicador'!AK289="No dato","x",ROUND(IF('Datos de Indicador'!AK289&gt;J$302,0,IF('Datos de Indicador'!AK289&lt;$J$301,10,(J$302-'Datos de Indicador'!AK289)/(J$302-J$301)*10)),1))</f>
        <v>4</v>
      </c>
      <c r="K286" s="204">
        <f>IF('Datos de Indicador'!AL289="No dato","x",ROUND(IF('Datos de Indicador'!AL289&gt;K$302,0,IF('Datos de Indicador'!AL289&lt;$K$301,10,(K$302-'Datos de Indicador'!AL289)/(K$302-K$301)*10)),1))</f>
        <v>8.6</v>
      </c>
      <c r="L286" s="204">
        <f>IF('Datos de Indicador'!AM289="No dato","x",ROUND(IF('Datos de Indicador'!AM289&gt;L$302,0,IF('Datos de Indicador'!AM289&lt;$L$301,10,(L$302-'Datos de Indicador'!AM289)/(L$302-L$301)*10)),1))</f>
        <v>3.2</v>
      </c>
      <c r="M286" s="206">
        <f t="shared" si="34"/>
        <v>5.3</v>
      </c>
      <c r="N286" s="203">
        <f>IF('Datos de Indicador'!AN289="No dato","x",ROUND(IF('Datos de Indicador'!AN289&gt;N$302,0,IF('Datos de Indicador'!AN289&lt;$N$301,10,(N$302-'Datos de Indicador'!AN289)/(N$302-N$301)*10)),1))</f>
        <v>3.7</v>
      </c>
      <c r="O286" s="204">
        <f>IF('Datos de Indicador'!AO289="No dato","x",ROUND(IF('Datos de Indicador'!AO289&gt;O$302,0,IF('Datos de Indicador'!AO289&lt;$O$301,10,(O$302-'Datos de Indicador'!AO289)/(O$302-O$301)*10)),1))</f>
        <v>10</v>
      </c>
      <c r="P286" s="204">
        <f>IF('Datos de Indicador'!AP289="No dato","x",ROUND(IF('Datos de Indicador'!AP289&gt;P$302,0,IF('Datos de Indicador'!AP289&lt;$P$301,10,(P$302-'Datos de Indicador'!AP289)/(P$302-P$301)*10)),1))</f>
        <v>10</v>
      </c>
      <c r="Q286" s="210">
        <f>IF('Datos de Indicador'!AQ289="No dato","x",ROUND(IF('Datos de Indicador'!AQ289&gt;Q$302,0,IF('Datos de Indicador'!AQ289&lt;$O$301,10,(Q$302-'Datos de Indicador'!AQ289)/(Q$302-Q$301)*10)),1))</f>
        <v>11.1</v>
      </c>
      <c r="R286" s="297">
        <f t="shared" si="37"/>
        <v>8.6999999999999993</v>
      </c>
      <c r="S286" s="208">
        <f>IF('Datos de Indicador'!AR289="No data","x",ROUND(IF('Datos de Indicador'!AR289&gt;S$302,0,IF('Datos de Indicador'!AR289&lt;S$301,10,(S$302-'Datos de Indicador'!AR289)/(S$302-S$301)*10)),1))</f>
        <v>10</v>
      </c>
      <c r="T286" s="208">
        <f>IF('Datos de Indicador'!AS289="No data","x",ROUND(IF('Datos de Indicador'!AS289&gt;T$302,0,IF('Datos de Indicador'!AS289&lt;T$301,10,(T$302-'Datos de Indicador'!AS289)/(T$302-T$301)*10)),1))</f>
        <v>0</v>
      </c>
      <c r="U286" s="208">
        <f>IF('Datos de Indicador'!AT289="No data","x",ROUND(IF('Datos de Indicador'!AT289&gt;U$302,0,IF('Datos de Indicador'!AT289&lt;U$301,10,(U$302-'Datos de Indicador'!AT289)/(U$302-U$301)*10)),1))</f>
        <v>2.8</v>
      </c>
      <c r="V286" s="208">
        <f>IF('Datos de Indicador'!AU289="No data","x",ROUND(IF('Datos de Indicador'!AU289&gt;V$302,0,IF('Datos de Indicador'!AU289&lt;V$301,10,(V$302-'Datos de Indicador'!AU289)/(V$302-V$301)*10)),1))</f>
        <v>8.1</v>
      </c>
      <c r="W286" s="209">
        <f t="shared" si="38"/>
        <v>5.3</v>
      </c>
      <c r="X286" s="210">
        <f>IF('Datos de Indicador'!AV289="No dato","x",ROUND(IF('Datos de Indicador'!AV289&gt;X$302,0,IF('Datos de Indicador'!AV289&lt;$X$301,10,(X$302-'Datos de Indicador'!AV289)/(X$302-X$301)*10)),1))</f>
        <v>4.0999999999999996</v>
      </c>
      <c r="Y286" s="206">
        <f t="shared" si="39"/>
        <v>4.7</v>
      </c>
      <c r="Z286" s="206">
        <f>'Datos de Indicador'!AW289</f>
        <v>10</v>
      </c>
      <c r="AA286" s="211">
        <f t="shared" si="40"/>
        <v>7.2</v>
      </c>
      <c r="AB286" s="15"/>
      <c r="AC286" s="222"/>
      <c r="AE286" s="222"/>
    </row>
    <row r="287" spans="1:31">
      <c r="A287" s="48" t="s">
        <v>341</v>
      </c>
      <c r="B287" s="46" t="s">
        <v>348</v>
      </c>
      <c r="C287" s="160">
        <v>1707</v>
      </c>
      <c r="D287" s="203">
        <f>IF('Datos de Indicador'!AH290="No dato","x",ROUND(IF('Datos de Indicador'!AH290&gt;D$302,10,IF('Datos de Indicador'!AH290&lt;$D$301,0,10-(D$302-'Datos de Indicador'!AH290)/(D$302-D$301)*10)),1))</f>
        <v>5</v>
      </c>
      <c r="E287" s="204">
        <f>IF('Datos de Indicador'!AI290="No dato","x",ROUND(IF('Datos de Indicador'!AI290&gt;E$302,0,IF('Datos de Indicador'!AI290&lt;$E$301,10,(E$302-'Datos de Indicador'!AI290)/(E$302-E$301)*10)),1))</f>
        <v>0</v>
      </c>
      <c r="F287" s="205">
        <f t="shared" si="36"/>
        <v>3.3</v>
      </c>
      <c r="G287" s="204">
        <f>IF('Datos de Indicador'!AJ290="No dato","x",ROUND(IF('Datos de Indicador'!AJ290&gt;G$302,0,IF('Datos de Indicador'!AJ290&lt;$G$301,10,(G$302-'Datos de Indicador'!AJ290)/(G$302-G$301)*10)),1))</f>
        <v>6.4</v>
      </c>
      <c r="H287" s="206">
        <f t="shared" si="32"/>
        <v>6.4</v>
      </c>
      <c r="I287" s="207">
        <f t="shared" si="33"/>
        <v>5</v>
      </c>
      <c r="J287" s="204">
        <f>IF('Datos de Indicador'!AK290="No dato","x",ROUND(IF('Datos de Indicador'!AK290&gt;J$302,0,IF('Datos de Indicador'!AK290&lt;$J$301,10,(J$302-'Datos de Indicador'!AK290)/(J$302-J$301)*10)),1))</f>
        <v>10</v>
      </c>
      <c r="K287" s="204">
        <f>IF('Datos de Indicador'!AL290="No dato","x",ROUND(IF('Datos de Indicador'!AL290&gt;K$302,0,IF('Datos de Indicador'!AL290&lt;$K$301,10,(K$302-'Datos de Indicador'!AL290)/(K$302-K$301)*10)),1))</f>
        <v>9.1999999999999993</v>
      </c>
      <c r="L287" s="204">
        <f>IF('Datos de Indicador'!AM290="No dato","x",ROUND(IF('Datos de Indicador'!AM290&gt;L$302,0,IF('Datos de Indicador'!AM290&lt;$L$301,10,(L$302-'Datos de Indicador'!AM290)/(L$302-L$301)*10)),1))</f>
        <v>7.3</v>
      </c>
      <c r="M287" s="206">
        <f t="shared" si="34"/>
        <v>8.8000000000000007</v>
      </c>
      <c r="N287" s="203">
        <f>IF('Datos de Indicador'!AN290="No dato","x",ROUND(IF('Datos de Indicador'!AN290&gt;N$302,0,IF('Datos de Indicador'!AN290&lt;$N$301,10,(N$302-'Datos de Indicador'!AN290)/(N$302-N$301)*10)),1))</f>
        <v>7.1</v>
      </c>
      <c r="O287" s="204">
        <f>IF('Datos de Indicador'!AO290="No dato","x",ROUND(IF('Datos de Indicador'!AO290&gt;O$302,0,IF('Datos de Indicador'!AO290&lt;$O$301,10,(O$302-'Datos de Indicador'!AO290)/(O$302-O$301)*10)),1))</f>
        <v>9.6</v>
      </c>
      <c r="P287" s="204">
        <f>IF('Datos de Indicador'!AP290="No dato","x",ROUND(IF('Datos de Indicador'!AP290&gt;P$302,0,IF('Datos de Indicador'!AP290&lt;$P$301,10,(P$302-'Datos de Indicador'!AP290)/(P$302-P$301)*10)),1))</f>
        <v>10</v>
      </c>
      <c r="Q287" s="210">
        <f>IF('Datos de Indicador'!AQ290="No dato","x",ROUND(IF('Datos de Indicador'!AQ290&gt;Q$302,0,IF('Datos de Indicador'!AQ290&lt;$O$301,10,(Q$302-'Datos de Indicador'!AQ290)/(Q$302-Q$301)*10)),1))</f>
        <v>11.8</v>
      </c>
      <c r="R287" s="297">
        <f t="shared" si="37"/>
        <v>9.6</v>
      </c>
      <c r="S287" s="208">
        <f>IF('Datos de Indicador'!AR290="No data","x",ROUND(IF('Datos de Indicador'!AR290&gt;S$302,0,IF('Datos de Indicador'!AR290&lt;S$301,10,(S$302-'Datos de Indicador'!AR290)/(S$302-S$301)*10)),1))</f>
        <v>9.9</v>
      </c>
      <c r="T287" s="208">
        <f>IF('Datos de Indicador'!AS290="No data","x",ROUND(IF('Datos de Indicador'!AS290&gt;T$302,0,IF('Datos de Indicador'!AS290&lt;T$301,10,(T$302-'Datos de Indicador'!AS290)/(T$302-T$301)*10)),1))</f>
        <v>0</v>
      </c>
      <c r="U287" s="208">
        <f>IF('Datos de Indicador'!AT290="No data","x",ROUND(IF('Datos de Indicador'!AT290&gt;U$302,0,IF('Datos de Indicador'!AT290&lt;U$301,10,(U$302-'Datos de Indicador'!AT290)/(U$302-U$301)*10)),1))</f>
        <v>1.4</v>
      </c>
      <c r="V287" s="208">
        <f>IF('Datos de Indicador'!AU290="No data","x",ROUND(IF('Datos de Indicador'!AU290&gt;V$302,0,IF('Datos de Indicador'!AU290&lt;V$301,10,(V$302-'Datos de Indicador'!AU290)/(V$302-V$301)*10)),1))</f>
        <v>6.6</v>
      </c>
      <c r="W287" s="209">
        <f t="shared" si="38"/>
        <v>4.3</v>
      </c>
      <c r="X287" s="210">
        <f>IF('Datos de Indicador'!AV290="No dato","x",ROUND(IF('Datos de Indicador'!AV290&gt;X$302,0,IF('Datos de Indicador'!AV290&lt;$X$301,10,(X$302-'Datos de Indicador'!AV290)/(X$302-X$301)*10)),1))</f>
        <v>5.0999999999999996</v>
      </c>
      <c r="Y287" s="206">
        <f t="shared" si="39"/>
        <v>4.7</v>
      </c>
      <c r="Z287" s="206">
        <f>'Datos de Indicador'!AW290</f>
        <v>10</v>
      </c>
      <c r="AA287" s="211">
        <f t="shared" si="40"/>
        <v>8.3000000000000007</v>
      </c>
      <c r="AB287" s="15"/>
      <c r="AC287" s="222"/>
      <c r="AE287" s="222"/>
    </row>
    <row r="288" spans="1:31">
      <c r="A288" s="48" t="s">
        <v>341</v>
      </c>
      <c r="B288" s="46" t="s">
        <v>349</v>
      </c>
      <c r="C288" s="160">
        <v>1708</v>
      </c>
      <c r="D288" s="203">
        <f>IF('Datos de Indicador'!AH291="No dato","x",ROUND(IF('Datos de Indicador'!AH291&gt;D$302,10,IF('Datos de Indicador'!AH291&lt;$D$301,0,10-(D$302-'Datos de Indicador'!AH291)/(D$302-D$301)*10)),1))</f>
        <v>10</v>
      </c>
      <c r="E288" s="204" t="str">
        <f>IF('Datos de Indicador'!AI291="No dato","x",ROUND(IF('Datos de Indicador'!AI291&gt;E$302,0,IF('Datos de Indicador'!AI291&lt;$E$301,10,(E$302-'Datos de Indicador'!AI291)/(E$302-E$301)*10)),1))</f>
        <v>x</v>
      </c>
      <c r="F288" s="205">
        <f t="shared" si="36"/>
        <v>10</v>
      </c>
      <c r="G288" s="204">
        <f>IF('Datos de Indicador'!AJ291="No dato","x",ROUND(IF('Datos de Indicador'!AJ291&gt;G$302,0,IF('Datos de Indicador'!AJ291&lt;$G$301,10,(G$302-'Datos de Indicador'!AJ291)/(G$302-G$301)*10)),1))</f>
        <v>8</v>
      </c>
      <c r="H288" s="206">
        <f t="shared" si="32"/>
        <v>8</v>
      </c>
      <c r="I288" s="207">
        <f t="shared" si="33"/>
        <v>9.3000000000000007</v>
      </c>
      <c r="J288" s="204">
        <f>IF('Datos de Indicador'!AK291="No dato","x",ROUND(IF('Datos de Indicador'!AK291&gt;J$302,0,IF('Datos de Indicador'!AK291&lt;$J$301,10,(J$302-'Datos de Indicador'!AK291)/(J$302-J$301)*10)),1))</f>
        <v>10</v>
      </c>
      <c r="K288" s="204">
        <f>IF('Datos de Indicador'!AL291="No dato","x",ROUND(IF('Datos de Indicador'!AL291&gt;K$302,0,IF('Datos de Indicador'!AL291&lt;$K$301,10,(K$302-'Datos de Indicador'!AL291)/(K$302-K$301)*10)),1))</f>
        <v>9.9</v>
      </c>
      <c r="L288" s="204">
        <f>IF('Datos de Indicador'!AM291="No dato","x",ROUND(IF('Datos de Indicador'!AM291&gt;L$302,0,IF('Datos de Indicador'!AM291&lt;$L$301,10,(L$302-'Datos de Indicador'!AM291)/(L$302-L$301)*10)),1))</f>
        <v>7.9</v>
      </c>
      <c r="M288" s="206">
        <f t="shared" si="34"/>
        <v>9.3000000000000007</v>
      </c>
      <c r="N288" s="203">
        <f>IF('Datos de Indicador'!AN291="No dato","x",ROUND(IF('Datos de Indicador'!AN291&gt;N$302,0,IF('Datos de Indicador'!AN291&lt;$N$301,10,(N$302-'Datos de Indicador'!AN291)/(N$302-N$301)*10)),1))</f>
        <v>7.8</v>
      </c>
      <c r="O288" s="204">
        <f>IF('Datos de Indicador'!AO291="No dato","x",ROUND(IF('Datos de Indicador'!AO291&gt;O$302,0,IF('Datos de Indicador'!AO291&lt;$O$301,10,(O$302-'Datos de Indicador'!AO291)/(O$302-O$301)*10)),1))</f>
        <v>10</v>
      </c>
      <c r="P288" s="204">
        <f>IF('Datos de Indicador'!AP291="No dato","x",ROUND(IF('Datos de Indicador'!AP291&gt;P$302,0,IF('Datos de Indicador'!AP291&lt;$P$301,10,(P$302-'Datos de Indicador'!AP291)/(P$302-P$301)*10)),1))</f>
        <v>10</v>
      </c>
      <c r="Q288" s="210">
        <f>IF('Datos de Indicador'!AQ291="No dato","x",ROUND(IF('Datos de Indicador'!AQ291&gt;Q$302,0,IF('Datos de Indicador'!AQ291&lt;$O$301,10,(Q$302-'Datos de Indicador'!AQ291)/(Q$302-Q$301)*10)),1))</f>
        <v>10</v>
      </c>
      <c r="R288" s="297">
        <f t="shared" si="37"/>
        <v>9.5</v>
      </c>
      <c r="S288" s="208">
        <f>IF('Datos de Indicador'!AR291="No data","x",ROUND(IF('Datos de Indicador'!AR291&gt;S$302,0,IF('Datos de Indicador'!AR291&lt;S$301,10,(S$302-'Datos de Indicador'!AR291)/(S$302-S$301)*10)),1))</f>
        <v>10</v>
      </c>
      <c r="T288" s="208">
        <f>IF('Datos de Indicador'!AS291="No data","x",ROUND(IF('Datos de Indicador'!AS291&gt;T$302,0,IF('Datos de Indicador'!AS291&lt;T$301,10,(T$302-'Datos de Indicador'!AS291)/(T$302-T$301)*10)),1))</f>
        <v>0</v>
      </c>
      <c r="U288" s="208">
        <f>IF('Datos de Indicador'!AT291="No data","x",ROUND(IF('Datos de Indicador'!AT291&gt;U$302,0,IF('Datos de Indicador'!AT291&lt;U$301,10,(U$302-'Datos de Indicador'!AT291)/(U$302-U$301)*10)),1))</f>
        <v>6.2</v>
      </c>
      <c r="V288" s="208">
        <f>IF('Datos de Indicador'!AU291="No data","x",ROUND(IF('Datos de Indicador'!AU291&gt;V$302,0,IF('Datos de Indicador'!AU291&lt;V$301,10,(V$302-'Datos de Indicador'!AU291)/(V$302-V$301)*10)),1))</f>
        <v>10</v>
      </c>
      <c r="W288" s="209">
        <f t="shared" si="38"/>
        <v>7.1</v>
      </c>
      <c r="X288" s="210">
        <f>IF('Datos de Indicador'!AV291="No dato","x",ROUND(IF('Datos de Indicador'!AV291&gt;X$302,0,IF('Datos de Indicador'!AV291&lt;$X$301,10,(X$302-'Datos de Indicador'!AV291)/(X$302-X$301)*10)),1))</f>
        <v>7.4</v>
      </c>
      <c r="Y288" s="206">
        <f t="shared" si="39"/>
        <v>7.3</v>
      </c>
      <c r="Z288" s="206">
        <f>'Datos de Indicador'!AW291</f>
        <v>10</v>
      </c>
      <c r="AA288" s="211">
        <f t="shared" si="40"/>
        <v>9</v>
      </c>
      <c r="AB288" s="15"/>
      <c r="AC288" s="222"/>
      <c r="AE288" s="222"/>
    </row>
    <row r="289" spans="1:31">
      <c r="A289" s="48" t="s">
        <v>341</v>
      </c>
      <c r="B289" s="46" t="s">
        <v>350</v>
      </c>
      <c r="C289" s="160">
        <v>1709</v>
      </c>
      <c r="D289" s="203">
        <f>IF('Datos de Indicador'!AH292="No dato","x",ROUND(IF('Datos de Indicador'!AH292&gt;D$302,10,IF('Datos de Indicador'!AH292&lt;$D$301,0,10-(D$302-'Datos de Indicador'!AH292)/(D$302-D$301)*10)),1))</f>
        <v>10</v>
      </c>
      <c r="E289" s="204">
        <f>IF('Datos de Indicador'!AI292="No dato","x",ROUND(IF('Datos de Indicador'!AI292&gt;E$302,0,IF('Datos de Indicador'!AI292&lt;$E$301,10,(E$302-'Datos de Indicador'!AI292)/(E$302-E$301)*10)),1))</f>
        <v>0</v>
      </c>
      <c r="F289" s="205">
        <f t="shared" si="36"/>
        <v>6.7</v>
      </c>
      <c r="G289" s="204">
        <f>IF('Datos de Indicador'!AJ292="No dato","x",ROUND(IF('Datos de Indicador'!AJ292&gt;G$302,0,IF('Datos de Indicador'!AJ292&lt;$G$301,10,(G$302-'Datos de Indicador'!AJ292)/(G$302-G$301)*10)),1))</f>
        <v>2.5</v>
      </c>
      <c r="H289" s="206">
        <f t="shared" si="32"/>
        <v>2.5</v>
      </c>
      <c r="I289" s="207">
        <f t="shared" si="33"/>
        <v>4.9000000000000004</v>
      </c>
      <c r="J289" s="204">
        <f>IF('Datos de Indicador'!AK292="No dato","x",ROUND(IF('Datos de Indicador'!AK292&gt;J$302,0,IF('Datos de Indicador'!AK292&lt;$J$301,10,(J$302-'Datos de Indicador'!AK292)/(J$302-J$301)*10)),1))</f>
        <v>2.4</v>
      </c>
      <c r="K289" s="204">
        <f>IF('Datos de Indicador'!AL292="No dato","x",ROUND(IF('Datos de Indicador'!AL292&gt;K$302,0,IF('Datos de Indicador'!AL292&lt;$K$301,10,(K$302-'Datos de Indicador'!AL292)/(K$302-K$301)*10)),1))</f>
        <v>7.1</v>
      </c>
      <c r="L289" s="204">
        <f>IF('Datos de Indicador'!AM292="No dato","x",ROUND(IF('Datos de Indicador'!AM292&gt;L$302,0,IF('Datos de Indicador'!AM292&lt;$L$301,10,(L$302-'Datos de Indicador'!AM292)/(L$302-L$301)*10)),1))</f>
        <v>3</v>
      </c>
      <c r="M289" s="206">
        <f t="shared" si="34"/>
        <v>4.2</v>
      </c>
      <c r="N289" s="203">
        <f>IF('Datos de Indicador'!AN292="No dato","x",ROUND(IF('Datos de Indicador'!AN292&gt;N$302,0,IF('Datos de Indicador'!AN292&lt;$N$301,10,(N$302-'Datos de Indicador'!AN292)/(N$302-N$301)*10)),1))</f>
        <v>6.4</v>
      </c>
      <c r="O289" s="204">
        <f>IF('Datos de Indicador'!AO292="No dato","x",ROUND(IF('Datos de Indicador'!AO292&gt;O$302,0,IF('Datos de Indicador'!AO292&lt;$O$301,10,(O$302-'Datos de Indicador'!AO292)/(O$302-O$301)*10)),1))</f>
        <v>10</v>
      </c>
      <c r="P289" s="204">
        <f>IF('Datos de Indicador'!AP292="No dato","x",ROUND(IF('Datos de Indicador'!AP292&gt;P$302,0,IF('Datos de Indicador'!AP292&lt;$P$301,10,(P$302-'Datos de Indicador'!AP292)/(P$302-P$301)*10)),1))</f>
        <v>8.8000000000000007</v>
      </c>
      <c r="Q289" s="210">
        <f>IF('Datos de Indicador'!AQ292="No dato","x",ROUND(IF('Datos de Indicador'!AQ292&gt;Q$302,0,IF('Datos de Indicador'!AQ292&lt;$O$301,10,(Q$302-'Datos de Indicador'!AQ292)/(Q$302-Q$301)*10)),1))</f>
        <v>10</v>
      </c>
      <c r="R289" s="297">
        <f t="shared" si="37"/>
        <v>8.8000000000000007</v>
      </c>
      <c r="S289" s="208">
        <f>IF('Datos de Indicador'!AR292="No data","x",ROUND(IF('Datos de Indicador'!AR292&gt;S$302,0,IF('Datos de Indicador'!AR292&lt;S$301,10,(S$302-'Datos de Indicador'!AR292)/(S$302-S$301)*10)),1))</f>
        <v>7</v>
      </c>
      <c r="T289" s="208">
        <f>IF('Datos de Indicador'!AS292="No data","x",ROUND(IF('Datos de Indicador'!AS292&gt;T$302,0,IF('Datos de Indicador'!AS292&lt;T$301,10,(T$302-'Datos de Indicador'!AS292)/(T$302-T$301)*10)),1))</f>
        <v>4</v>
      </c>
      <c r="U289" s="208">
        <f>IF('Datos de Indicador'!AT292="No data","x",ROUND(IF('Datos de Indicador'!AT292&gt;U$302,0,IF('Datos de Indicador'!AT292&lt;U$301,10,(U$302-'Datos de Indicador'!AT292)/(U$302-U$301)*10)),1))</f>
        <v>2.5</v>
      </c>
      <c r="V289" s="208">
        <f>IF('Datos de Indicador'!AU292="No data","x",ROUND(IF('Datos de Indicador'!AU292&gt;V$302,0,IF('Datos de Indicador'!AU292&lt;V$301,10,(V$302-'Datos de Indicador'!AU292)/(V$302-V$301)*10)),1))</f>
        <v>4.8</v>
      </c>
      <c r="W289" s="209">
        <f t="shared" si="38"/>
        <v>4.3</v>
      </c>
      <c r="X289" s="210">
        <f>IF('Datos de Indicador'!AV292="No dato","x",ROUND(IF('Datos de Indicador'!AV292&gt;X$302,0,IF('Datos de Indicador'!AV292&lt;$X$301,10,(X$302-'Datos de Indicador'!AV292)/(X$302-X$301)*10)),1))</f>
        <v>3.6</v>
      </c>
      <c r="Y289" s="206">
        <f t="shared" si="39"/>
        <v>4</v>
      </c>
      <c r="Z289" s="206">
        <f>'Datos de Indicador'!AW292</f>
        <v>6</v>
      </c>
      <c r="AA289" s="211">
        <f t="shared" si="40"/>
        <v>5.8</v>
      </c>
      <c r="AB289" s="15"/>
      <c r="AC289" s="222"/>
      <c r="AE289" s="222"/>
    </row>
    <row r="290" spans="1:31">
      <c r="A290" s="49" t="s">
        <v>351</v>
      </c>
      <c r="B290" s="46" t="s">
        <v>351</v>
      </c>
      <c r="C290" s="160">
        <v>1801</v>
      </c>
      <c r="D290" s="203">
        <f>IF('Datos de Indicador'!AH293="No dato","x",ROUND(IF('Datos de Indicador'!AH293&gt;D$302,10,IF('Datos de Indicador'!AH293&lt;$D$301,0,10-(D$302-'Datos de Indicador'!AH293)/(D$302-D$301)*10)),1))</f>
        <v>5</v>
      </c>
      <c r="E290" s="204">
        <f>IF('Datos de Indicador'!AI293="No dato","x",ROUND(IF('Datos de Indicador'!AI293&gt;E$302,0,IF('Datos de Indicador'!AI293&lt;$E$301,10,(E$302-'Datos de Indicador'!AI293)/(E$302-E$301)*10)),1))</f>
        <v>0</v>
      </c>
      <c r="F290" s="205">
        <f t="shared" si="36"/>
        <v>3.3</v>
      </c>
      <c r="G290" s="204">
        <f>IF('Datos de Indicador'!AJ293="No dato","x",ROUND(IF('Datos de Indicador'!AJ293&gt;G$302,0,IF('Datos de Indicador'!AJ293&lt;$G$301,10,(G$302-'Datos de Indicador'!AJ293)/(G$302-G$301)*10)),1))</f>
        <v>3.4</v>
      </c>
      <c r="H290" s="206">
        <f t="shared" si="32"/>
        <v>3.4</v>
      </c>
      <c r="I290" s="207">
        <f t="shared" si="33"/>
        <v>3.4</v>
      </c>
      <c r="J290" s="204">
        <f>IF('Datos de Indicador'!AK293="No dato","x",ROUND(IF('Datos de Indicador'!AK293&gt;J$302,0,IF('Datos de Indicador'!AK293&lt;$J$301,10,(J$302-'Datos de Indicador'!AK293)/(J$302-J$301)*10)),1))</f>
        <v>10</v>
      </c>
      <c r="K290" s="204">
        <f>IF('Datos de Indicador'!AL293="No dato","x",ROUND(IF('Datos de Indicador'!AL293&gt;K$302,0,IF('Datos de Indicador'!AL293&lt;$K$301,10,(K$302-'Datos de Indicador'!AL293)/(K$302-K$301)*10)),1))</f>
        <v>9</v>
      </c>
      <c r="L290" s="204">
        <f>IF('Datos de Indicador'!AM293="No dato","x",ROUND(IF('Datos de Indicador'!AM293&gt;L$302,0,IF('Datos de Indicador'!AM293&lt;$L$301,10,(L$302-'Datos de Indicador'!AM293)/(L$302-L$301)*10)),1))</f>
        <v>5.7</v>
      </c>
      <c r="M290" s="206">
        <f t="shared" si="34"/>
        <v>8.1999999999999993</v>
      </c>
      <c r="N290" s="203">
        <f>IF('Datos de Indicador'!AN293="No dato","x",ROUND(IF('Datos de Indicador'!AN293&gt;N$302,0,IF('Datos de Indicador'!AN293&lt;$N$301,10,(N$302-'Datos de Indicador'!AN293)/(N$302-N$301)*10)),1))</f>
        <v>8.5</v>
      </c>
      <c r="O290" s="204">
        <f>IF('Datos de Indicador'!AO293="No dato","x",ROUND(IF('Datos de Indicador'!AO293&gt;O$302,0,IF('Datos de Indicador'!AO293&lt;$O$301,10,(O$302-'Datos de Indicador'!AO293)/(O$302-O$301)*10)),1))</f>
        <v>10</v>
      </c>
      <c r="P290" s="204">
        <f>IF('Datos de Indicador'!AP293="No dato","x",ROUND(IF('Datos de Indicador'!AP293&gt;P$302,0,IF('Datos de Indicador'!AP293&lt;$P$301,10,(P$302-'Datos de Indicador'!AP293)/(P$302-P$301)*10)),1))</f>
        <v>10</v>
      </c>
      <c r="Q290" s="210">
        <f>IF('Datos de Indicador'!AQ293="No dato","x",ROUND(IF('Datos de Indicador'!AQ293&gt;Q$302,0,IF('Datos de Indicador'!AQ293&lt;$O$301,10,(Q$302-'Datos de Indicador'!AQ293)/(Q$302-Q$301)*10)),1))</f>
        <v>10</v>
      </c>
      <c r="R290" s="297">
        <f t="shared" si="37"/>
        <v>9.6</v>
      </c>
      <c r="S290" s="208">
        <f>IF('Datos de Indicador'!AR293="No data","x",ROUND(IF('Datos de Indicador'!AR293&gt;S$302,0,IF('Datos de Indicador'!AR293&lt;S$301,10,(S$302-'Datos de Indicador'!AR293)/(S$302-S$301)*10)),1))</f>
        <v>5.0999999999999996</v>
      </c>
      <c r="T290" s="208">
        <f>IF('Datos de Indicador'!AS293="No data","x",ROUND(IF('Datos de Indicador'!AS293&gt;T$302,0,IF('Datos de Indicador'!AS293&lt;T$301,10,(T$302-'Datos de Indicador'!AS293)/(T$302-T$301)*10)),1))</f>
        <v>0</v>
      </c>
      <c r="U290" s="208">
        <f>IF('Datos de Indicador'!AT293="No data","x",ROUND(IF('Datos de Indicador'!AT293&gt;U$302,0,IF('Datos de Indicador'!AT293&lt;U$301,10,(U$302-'Datos de Indicador'!AT293)/(U$302-U$301)*10)),1))</f>
        <v>5.4</v>
      </c>
      <c r="V290" s="208">
        <f>IF('Datos de Indicador'!AU293="No data","x",ROUND(IF('Datos de Indicador'!AU293&gt;V$302,0,IF('Datos de Indicador'!AU293&lt;V$301,10,(V$302-'Datos de Indicador'!AU293)/(V$302-V$301)*10)),1))</f>
        <v>8.1999999999999993</v>
      </c>
      <c r="W290" s="209">
        <f t="shared" si="38"/>
        <v>5.4</v>
      </c>
      <c r="X290" s="210">
        <f>IF('Datos de Indicador'!AV293="No dato","x",ROUND(IF('Datos de Indicador'!AV293&gt;X$302,0,IF('Datos de Indicador'!AV293&lt;$X$301,10,(X$302-'Datos de Indicador'!AV293)/(X$302-X$301)*10)),1))</f>
        <v>5.2</v>
      </c>
      <c r="Y290" s="206">
        <f t="shared" si="39"/>
        <v>5.3</v>
      </c>
      <c r="Z290" s="206">
        <f>'Datos de Indicador'!AW293</f>
        <v>10</v>
      </c>
      <c r="AA290" s="211">
        <f t="shared" si="40"/>
        <v>8.3000000000000007</v>
      </c>
      <c r="AB290" s="15"/>
      <c r="AC290" s="222"/>
      <c r="AE290" s="222"/>
    </row>
    <row r="291" spans="1:31">
      <c r="A291" s="49" t="s">
        <v>351</v>
      </c>
      <c r="B291" s="46" t="s">
        <v>352</v>
      </c>
      <c r="C291" s="160">
        <v>1802</v>
      </c>
      <c r="D291" s="203">
        <f>IF('Datos de Indicador'!AH294="No dato","x",ROUND(IF('Datos de Indicador'!AH294&gt;D$302,10,IF('Datos de Indicador'!AH294&lt;$D$301,0,10-(D$302-'Datos de Indicador'!AH294)/(D$302-D$301)*10)),1))</f>
        <v>10</v>
      </c>
      <c r="E291" s="204">
        <f>IF('Datos de Indicador'!AI294="No dato","x",ROUND(IF('Datos de Indicador'!AI294&gt;E$302,0,IF('Datos de Indicador'!AI294&lt;$E$301,10,(E$302-'Datos de Indicador'!AI294)/(E$302-E$301)*10)),1))</f>
        <v>0</v>
      </c>
      <c r="F291" s="205">
        <f t="shared" si="36"/>
        <v>6.7</v>
      </c>
      <c r="G291" s="204">
        <f>IF('Datos de Indicador'!AJ294="No dato","x",ROUND(IF('Datos de Indicador'!AJ294&gt;G$302,0,IF('Datos de Indicador'!AJ294&lt;$G$301,10,(G$302-'Datos de Indicador'!AJ294)/(G$302-G$301)*10)),1))</f>
        <v>5.8</v>
      </c>
      <c r="H291" s="206">
        <f t="shared" si="32"/>
        <v>5.8</v>
      </c>
      <c r="I291" s="207">
        <f t="shared" si="33"/>
        <v>6.3</v>
      </c>
      <c r="J291" s="204">
        <f>IF('Datos de Indicador'!AK294="No dato","x",ROUND(IF('Datos de Indicador'!AK294&gt;J$302,0,IF('Datos de Indicador'!AK294&lt;$J$301,10,(J$302-'Datos de Indicador'!AK294)/(J$302-J$301)*10)),1))</f>
        <v>4.4000000000000004</v>
      </c>
      <c r="K291" s="204">
        <f>IF('Datos de Indicador'!AL294="No dato","x",ROUND(IF('Datos de Indicador'!AL294&gt;K$302,0,IF('Datos de Indicador'!AL294&lt;$K$301,10,(K$302-'Datos de Indicador'!AL294)/(K$302-K$301)*10)),1))</f>
        <v>8.6999999999999993</v>
      </c>
      <c r="L291" s="204">
        <f>IF('Datos de Indicador'!AM294="No dato","x",ROUND(IF('Datos de Indicador'!AM294&gt;L$302,0,IF('Datos de Indicador'!AM294&lt;$L$301,10,(L$302-'Datos de Indicador'!AM294)/(L$302-L$301)*10)),1))</f>
        <v>4.5</v>
      </c>
      <c r="M291" s="206">
        <f t="shared" si="34"/>
        <v>5.9</v>
      </c>
      <c r="N291" s="203">
        <f>IF('Datos de Indicador'!AN294="No dato","x",ROUND(IF('Datos de Indicador'!AN294&gt;N$302,0,IF('Datos de Indicador'!AN294&lt;$N$301,10,(N$302-'Datos de Indicador'!AN294)/(N$302-N$301)*10)),1))</f>
        <v>6.6</v>
      </c>
      <c r="O291" s="204">
        <f>IF('Datos de Indicador'!AO294="No dato","x",ROUND(IF('Datos de Indicador'!AO294&gt;O$302,0,IF('Datos de Indicador'!AO294&lt;$O$301,10,(O$302-'Datos de Indicador'!AO294)/(O$302-O$301)*10)),1))</f>
        <v>10</v>
      </c>
      <c r="P291" s="204">
        <f>IF('Datos de Indicador'!AP294="No dato","x",ROUND(IF('Datos de Indicador'!AP294&gt;P$302,0,IF('Datos de Indicador'!AP294&lt;$P$301,10,(P$302-'Datos de Indicador'!AP294)/(P$302-P$301)*10)),1))</f>
        <v>10</v>
      </c>
      <c r="Q291" s="210">
        <f>IF('Datos de Indicador'!AQ294="No dato","x",ROUND(IF('Datos de Indicador'!AQ294&gt;Q$302,0,IF('Datos de Indicador'!AQ294&lt;$O$301,10,(Q$302-'Datos de Indicador'!AQ294)/(Q$302-Q$301)*10)),1))</f>
        <v>10</v>
      </c>
      <c r="R291" s="297">
        <f t="shared" si="37"/>
        <v>9.1999999999999993</v>
      </c>
      <c r="S291" s="208">
        <f>IF('Datos de Indicador'!AR294="No data","x",ROUND(IF('Datos de Indicador'!AR294&gt;S$302,0,IF('Datos de Indicador'!AR294&lt;S$301,10,(S$302-'Datos de Indicador'!AR294)/(S$302-S$301)*10)),1))</f>
        <v>3.4</v>
      </c>
      <c r="T291" s="208">
        <f>IF('Datos de Indicador'!AS294="No data","x",ROUND(IF('Datos de Indicador'!AS294&gt;T$302,0,IF('Datos de Indicador'!AS294&lt;T$301,10,(T$302-'Datos de Indicador'!AS294)/(T$302-T$301)*10)),1))</f>
        <v>0</v>
      </c>
      <c r="U291" s="208">
        <f>IF('Datos de Indicador'!AT294="No data","x",ROUND(IF('Datos de Indicador'!AT294&gt;U$302,0,IF('Datos de Indicador'!AT294&lt;U$301,10,(U$302-'Datos de Indicador'!AT294)/(U$302-U$301)*10)),1))</f>
        <v>2.2000000000000002</v>
      </c>
      <c r="V291" s="208">
        <f>IF('Datos de Indicador'!AU294="No data","x",ROUND(IF('Datos de Indicador'!AU294&gt;V$302,0,IF('Datos de Indicador'!AU294&lt;V$301,10,(V$302-'Datos de Indicador'!AU294)/(V$302-V$301)*10)),1))</f>
        <v>6.5</v>
      </c>
      <c r="W291" s="209">
        <f t="shared" si="38"/>
        <v>3.5</v>
      </c>
      <c r="X291" s="210">
        <f>IF('Datos de Indicador'!AV294="No dato","x",ROUND(IF('Datos de Indicador'!AV294&gt;X$302,0,IF('Datos de Indicador'!AV294&lt;$X$301,10,(X$302-'Datos de Indicador'!AV294)/(X$302-X$301)*10)),1))</f>
        <v>3.5</v>
      </c>
      <c r="Y291" s="206">
        <f t="shared" si="39"/>
        <v>3.5</v>
      </c>
      <c r="Z291" s="206">
        <f>'Datos de Indicador'!AW294</f>
        <v>10</v>
      </c>
      <c r="AA291" s="211">
        <f t="shared" si="40"/>
        <v>7.2</v>
      </c>
      <c r="AB291" s="15"/>
      <c r="AC291" s="222"/>
      <c r="AE291" s="222"/>
    </row>
    <row r="292" spans="1:31">
      <c r="A292" s="49" t="s">
        <v>351</v>
      </c>
      <c r="B292" s="46" t="s">
        <v>353</v>
      </c>
      <c r="C292" s="160">
        <v>1803</v>
      </c>
      <c r="D292" s="203">
        <f>IF('Datos de Indicador'!AH295="No dato","x",ROUND(IF('Datos de Indicador'!AH295&gt;D$302,10,IF('Datos de Indicador'!AH295&lt;$D$301,0,10-(D$302-'Datos de Indicador'!AH295)/(D$302-D$301)*10)),1))</f>
        <v>5</v>
      </c>
      <c r="E292" s="204">
        <f>IF('Datos de Indicador'!AI295="No dato","x",ROUND(IF('Datos de Indicador'!AI295&gt;E$302,0,IF('Datos de Indicador'!AI295&lt;$E$301,10,(E$302-'Datos de Indicador'!AI295)/(E$302-E$301)*10)),1))</f>
        <v>0</v>
      </c>
      <c r="F292" s="205">
        <f t="shared" si="36"/>
        <v>3.3</v>
      </c>
      <c r="G292" s="204">
        <f>IF('Datos de Indicador'!AJ295="No dato","x",ROUND(IF('Datos de Indicador'!AJ295&gt;G$302,0,IF('Datos de Indicador'!AJ295&lt;$G$301,10,(G$302-'Datos de Indicador'!AJ295)/(G$302-G$301)*10)),1))</f>
        <v>3.5</v>
      </c>
      <c r="H292" s="206">
        <f t="shared" si="32"/>
        <v>3.5</v>
      </c>
      <c r="I292" s="207">
        <f t="shared" si="33"/>
        <v>3.4</v>
      </c>
      <c r="J292" s="204">
        <f>IF('Datos de Indicador'!AK295="No dato","x",ROUND(IF('Datos de Indicador'!AK295&gt;J$302,0,IF('Datos de Indicador'!AK295&lt;$J$301,10,(J$302-'Datos de Indicador'!AK295)/(J$302-J$301)*10)),1))</f>
        <v>5.9</v>
      </c>
      <c r="K292" s="204">
        <f>IF('Datos de Indicador'!AL295="No dato","x",ROUND(IF('Datos de Indicador'!AL295&gt;K$302,0,IF('Datos de Indicador'!AL295&lt;$K$301,10,(K$302-'Datos de Indicador'!AL295)/(K$302-K$301)*10)),1))</f>
        <v>9.1</v>
      </c>
      <c r="L292" s="204">
        <f>IF('Datos de Indicador'!AM295="No dato","x",ROUND(IF('Datos de Indicador'!AM295&gt;L$302,0,IF('Datos de Indicador'!AM295&lt;$L$301,10,(L$302-'Datos de Indicador'!AM295)/(L$302-L$301)*10)),1))</f>
        <v>4.0999999999999996</v>
      </c>
      <c r="M292" s="206">
        <f t="shared" si="34"/>
        <v>6.4</v>
      </c>
      <c r="N292" s="203">
        <f>IF('Datos de Indicador'!AN295="No dato","x",ROUND(IF('Datos de Indicador'!AN295&gt;N$302,0,IF('Datos de Indicador'!AN295&lt;$N$301,10,(N$302-'Datos de Indicador'!AN295)/(N$302-N$301)*10)),1))</f>
        <v>7.6</v>
      </c>
      <c r="O292" s="204">
        <f>IF('Datos de Indicador'!AO295="No dato","x",ROUND(IF('Datos de Indicador'!AO295&gt;O$302,0,IF('Datos de Indicador'!AO295&lt;$O$301,10,(O$302-'Datos de Indicador'!AO295)/(O$302-O$301)*10)),1))</f>
        <v>10</v>
      </c>
      <c r="P292" s="204">
        <f>IF('Datos de Indicador'!AP295="No dato","x",ROUND(IF('Datos de Indicador'!AP295&gt;P$302,0,IF('Datos de Indicador'!AP295&lt;$P$301,10,(P$302-'Datos de Indicador'!AP295)/(P$302-P$301)*10)),1))</f>
        <v>10</v>
      </c>
      <c r="Q292" s="210">
        <f>IF('Datos de Indicador'!AQ295="No dato","x",ROUND(IF('Datos de Indicador'!AQ295&gt;Q$302,0,IF('Datos de Indicador'!AQ295&lt;$O$301,10,(Q$302-'Datos de Indicador'!AQ295)/(Q$302-Q$301)*10)),1))</f>
        <v>11.7</v>
      </c>
      <c r="R292" s="297">
        <f t="shared" si="37"/>
        <v>9.8000000000000007</v>
      </c>
      <c r="S292" s="208">
        <f>IF('Datos de Indicador'!AR295="No data","x",ROUND(IF('Datos de Indicador'!AR295&gt;S$302,0,IF('Datos de Indicador'!AR295&lt;S$301,10,(S$302-'Datos de Indicador'!AR295)/(S$302-S$301)*10)),1))</f>
        <v>0.9</v>
      </c>
      <c r="T292" s="208">
        <f>IF('Datos de Indicador'!AS295="No data","x",ROUND(IF('Datos de Indicador'!AS295&gt;T$302,0,IF('Datos de Indicador'!AS295&lt;T$301,10,(T$302-'Datos de Indicador'!AS295)/(T$302-T$301)*10)),1))</f>
        <v>0</v>
      </c>
      <c r="U292" s="208">
        <f>IF('Datos de Indicador'!AT295="No data","x",ROUND(IF('Datos de Indicador'!AT295&gt;U$302,0,IF('Datos de Indicador'!AT295&lt;U$301,10,(U$302-'Datos de Indicador'!AT295)/(U$302-U$301)*10)),1))</f>
        <v>6.9</v>
      </c>
      <c r="V292" s="208">
        <f>IF('Datos de Indicador'!AU295="No data","x",ROUND(IF('Datos de Indicador'!AU295&gt;V$302,0,IF('Datos de Indicador'!AU295&lt;V$301,10,(V$302-'Datos de Indicador'!AU295)/(V$302-V$301)*10)),1))</f>
        <v>9.8000000000000007</v>
      </c>
      <c r="W292" s="209">
        <f t="shared" si="38"/>
        <v>5.7</v>
      </c>
      <c r="X292" s="210">
        <f>IF('Datos de Indicador'!AV295="No dato","x",ROUND(IF('Datos de Indicador'!AV295&gt;X$302,0,IF('Datos de Indicador'!AV295&lt;$X$301,10,(X$302-'Datos de Indicador'!AV295)/(X$302-X$301)*10)),1))</f>
        <v>4.4000000000000004</v>
      </c>
      <c r="Y292" s="206">
        <f t="shared" si="39"/>
        <v>5.0999999999999996</v>
      </c>
      <c r="Z292" s="206">
        <f>'Datos de Indicador'!AW295</f>
        <v>10</v>
      </c>
      <c r="AA292" s="211">
        <f t="shared" si="40"/>
        <v>7.8</v>
      </c>
      <c r="AB292" s="15"/>
      <c r="AC292" s="222"/>
      <c r="AE292" s="222"/>
    </row>
    <row r="293" spans="1:31">
      <c r="A293" s="49" t="s">
        <v>351</v>
      </c>
      <c r="B293" s="46" t="s">
        <v>354</v>
      </c>
      <c r="C293" s="160">
        <v>1804</v>
      </c>
      <c r="D293" s="203">
        <f>IF('Datos de Indicador'!AH296="No dato","x",ROUND(IF('Datos de Indicador'!AH296&gt;D$302,10,IF('Datos de Indicador'!AH296&lt;$D$301,0,10-(D$302-'Datos de Indicador'!AH296)/(D$302-D$301)*10)),1))</f>
        <v>5</v>
      </c>
      <c r="E293" s="204">
        <f>IF('Datos de Indicador'!AI296="No dato","x",ROUND(IF('Datos de Indicador'!AI296&gt;E$302,0,IF('Datos de Indicador'!AI296&lt;$E$301,10,(E$302-'Datos de Indicador'!AI296)/(E$302-E$301)*10)),1))</f>
        <v>6.3</v>
      </c>
      <c r="F293" s="205">
        <f t="shared" si="36"/>
        <v>5.4</v>
      </c>
      <c r="G293" s="204">
        <f>IF('Datos de Indicador'!AJ296="No dato","x",ROUND(IF('Datos de Indicador'!AJ296&gt;G$302,0,IF('Datos de Indicador'!AJ296&lt;$G$301,10,(G$302-'Datos de Indicador'!AJ296)/(G$302-G$301)*10)),1))</f>
        <v>0.8</v>
      </c>
      <c r="H293" s="206">
        <f t="shared" si="32"/>
        <v>0.8</v>
      </c>
      <c r="I293" s="207">
        <f t="shared" si="33"/>
        <v>3.4</v>
      </c>
      <c r="J293" s="204">
        <f>IF('Datos de Indicador'!AK296="No dato","x",ROUND(IF('Datos de Indicador'!AK296&gt;J$302,0,IF('Datos de Indicador'!AK296&lt;$J$301,10,(J$302-'Datos de Indicador'!AK296)/(J$302-J$301)*10)),1))</f>
        <v>1.2</v>
      </c>
      <c r="K293" s="204">
        <f>IF('Datos de Indicador'!AL296="No dato","x",ROUND(IF('Datos de Indicador'!AL296&gt;K$302,0,IF('Datos de Indicador'!AL296&lt;$K$301,10,(K$302-'Datos de Indicador'!AL296)/(K$302-K$301)*10)),1))</f>
        <v>6.6</v>
      </c>
      <c r="L293" s="204">
        <f>IF('Datos de Indicador'!AM296="No dato","x",ROUND(IF('Datos de Indicador'!AM296&gt;L$302,0,IF('Datos de Indicador'!AM296&lt;$L$301,10,(L$302-'Datos de Indicador'!AM296)/(L$302-L$301)*10)),1))</f>
        <v>2.2000000000000002</v>
      </c>
      <c r="M293" s="206">
        <f t="shared" si="34"/>
        <v>3.3</v>
      </c>
      <c r="N293" s="203">
        <f>IF('Datos de Indicador'!AN296="No dato","x",ROUND(IF('Datos de Indicador'!AN296&gt;N$302,0,IF('Datos de Indicador'!AN296&lt;$N$301,10,(N$302-'Datos de Indicador'!AN296)/(N$302-N$301)*10)),1))</f>
        <v>7.8</v>
      </c>
      <c r="O293" s="204">
        <f>IF('Datos de Indicador'!AO296="No dato","x",ROUND(IF('Datos de Indicador'!AO296&gt;O$302,0,IF('Datos de Indicador'!AO296&lt;$O$301,10,(O$302-'Datos de Indicador'!AO296)/(O$302-O$301)*10)),1))</f>
        <v>1.4</v>
      </c>
      <c r="P293" s="204">
        <f>IF('Datos de Indicador'!AP296="No dato","x",ROUND(IF('Datos de Indicador'!AP296&gt;P$302,0,IF('Datos de Indicador'!AP296&lt;$P$301,10,(P$302-'Datos de Indicador'!AP296)/(P$302-P$301)*10)),1))</f>
        <v>3.6</v>
      </c>
      <c r="Q293" s="210">
        <f>IF('Datos de Indicador'!AQ296="No dato","x",ROUND(IF('Datos de Indicador'!AQ296&gt;Q$302,0,IF('Datos de Indicador'!AQ296&lt;$O$301,10,(Q$302-'Datos de Indicador'!AQ296)/(Q$302-Q$301)*10)),1))</f>
        <v>2.2999999999999998</v>
      </c>
      <c r="R293" s="297">
        <f t="shared" si="37"/>
        <v>3.8</v>
      </c>
      <c r="S293" s="208">
        <f>IF('Datos de Indicador'!AR296="No data","x",ROUND(IF('Datos de Indicador'!AR296&gt;S$302,0,IF('Datos de Indicador'!AR296&lt;S$301,10,(S$302-'Datos de Indicador'!AR296)/(S$302-S$301)*10)),1))</f>
        <v>3.1</v>
      </c>
      <c r="T293" s="208">
        <f>IF('Datos de Indicador'!AS296="No data","x",ROUND(IF('Datos de Indicador'!AS296&gt;T$302,0,IF('Datos de Indicador'!AS296&lt;T$301,10,(T$302-'Datos de Indicador'!AS296)/(T$302-T$301)*10)),1))</f>
        <v>0</v>
      </c>
      <c r="U293" s="208">
        <f>IF('Datos de Indicador'!AT296="No data","x",ROUND(IF('Datos de Indicador'!AT296&gt;U$302,0,IF('Datos de Indicador'!AT296&lt;U$301,10,(U$302-'Datos de Indicador'!AT296)/(U$302-U$301)*10)),1))</f>
        <v>1.6</v>
      </c>
      <c r="V293" s="208">
        <f>IF('Datos de Indicador'!AU296="No data","x",ROUND(IF('Datos de Indicador'!AU296&gt;V$302,0,IF('Datos de Indicador'!AU296&lt;V$301,10,(V$302-'Datos de Indicador'!AU296)/(V$302-V$301)*10)),1))</f>
        <v>6.4</v>
      </c>
      <c r="W293" s="209">
        <f t="shared" si="38"/>
        <v>3.2</v>
      </c>
      <c r="X293" s="210">
        <f>IF('Datos de Indicador'!AV296="No dato","x",ROUND(IF('Datos de Indicador'!AV296&gt;X$302,0,IF('Datos de Indicador'!AV296&lt;$X$301,10,(X$302-'Datos de Indicador'!AV296)/(X$302-X$301)*10)),1))</f>
        <v>2.5</v>
      </c>
      <c r="Y293" s="206">
        <f t="shared" si="39"/>
        <v>2.9</v>
      </c>
      <c r="Z293" s="206">
        <f>'Datos de Indicador'!AW296</f>
        <v>6</v>
      </c>
      <c r="AA293" s="211">
        <f t="shared" si="40"/>
        <v>4</v>
      </c>
      <c r="AB293" s="15"/>
      <c r="AC293" s="222"/>
      <c r="AE293" s="222"/>
    </row>
    <row r="294" spans="1:31">
      <c r="A294" s="49" t="s">
        <v>351</v>
      </c>
      <c r="B294" s="46" t="s">
        <v>355</v>
      </c>
      <c r="C294" s="160">
        <v>1805</v>
      </c>
      <c r="D294" s="203">
        <f>IF('Datos de Indicador'!AH297="No dato","x",ROUND(IF('Datos de Indicador'!AH297&gt;D$302,10,IF('Datos de Indicador'!AH297&lt;$D$301,0,10-(D$302-'Datos de Indicador'!AH297)/(D$302-D$301)*10)),1))</f>
        <v>5</v>
      </c>
      <c r="E294" s="204">
        <f>IF('Datos de Indicador'!AI297="No dato","x",ROUND(IF('Datos de Indicador'!AI297&gt;E$302,0,IF('Datos de Indicador'!AI297&lt;$E$301,10,(E$302-'Datos de Indicador'!AI297)/(E$302-E$301)*10)),1))</f>
        <v>0</v>
      </c>
      <c r="F294" s="205">
        <f t="shared" si="36"/>
        <v>3.3</v>
      </c>
      <c r="G294" s="204">
        <f>IF('Datos de Indicador'!AJ297="No dato","x",ROUND(IF('Datos de Indicador'!AJ297&gt;G$302,0,IF('Datos de Indicador'!AJ297&lt;$G$301,10,(G$302-'Datos de Indicador'!AJ297)/(G$302-G$301)*10)),1))</f>
        <v>6.7</v>
      </c>
      <c r="H294" s="206">
        <f t="shared" si="32"/>
        <v>6.7</v>
      </c>
      <c r="I294" s="207">
        <f t="shared" si="33"/>
        <v>5.2</v>
      </c>
      <c r="J294" s="204">
        <f>IF('Datos de Indicador'!AK297="No dato","x",ROUND(IF('Datos de Indicador'!AK297&gt;J$302,0,IF('Datos de Indicador'!AK297&lt;$J$301,10,(J$302-'Datos de Indicador'!AK297)/(J$302-J$301)*10)),1))</f>
        <v>10</v>
      </c>
      <c r="K294" s="204">
        <f>IF('Datos de Indicador'!AL297="No dato","x",ROUND(IF('Datos de Indicador'!AL297&gt;K$302,0,IF('Datos de Indicador'!AL297&lt;$K$301,10,(K$302-'Datos de Indicador'!AL297)/(K$302-K$301)*10)),1))</f>
        <v>9.6</v>
      </c>
      <c r="L294" s="204">
        <f>IF('Datos de Indicador'!AM297="No dato","x",ROUND(IF('Datos de Indicador'!AM297&gt;L$302,0,IF('Datos de Indicador'!AM297&lt;$L$301,10,(L$302-'Datos de Indicador'!AM297)/(L$302-L$301)*10)),1))</f>
        <v>7.2</v>
      </c>
      <c r="M294" s="206">
        <f t="shared" si="34"/>
        <v>8.9</v>
      </c>
      <c r="N294" s="203">
        <f>IF('Datos de Indicador'!AN297="No dato","x",ROUND(IF('Datos de Indicador'!AN297&gt;N$302,0,IF('Datos de Indicador'!AN297&lt;$N$301,10,(N$302-'Datos de Indicador'!AN297)/(N$302-N$301)*10)),1))</f>
        <v>8.1</v>
      </c>
      <c r="O294" s="204">
        <f>IF('Datos de Indicador'!AO297="No dato","x",ROUND(IF('Datos de Indicador'!AO297&gt;O$302,0,IF('Datos de Indicador'!AO297&lt;$O$301,10,(O$302-'Datos de Indicador'!AO297)/(O$302-O$301)*10)),1))</f>
        <v>9</v>
      </c>
      <c r="P294" s="204">
        <f>IF('Datos de Indicador'!AP297="No dato","x",ROUND(IF('Datos de Indicador'!AP297&gt;P$302,0,IF('Datos de Indicador'!AP297&lt;$P$301,10,(P$302-'Datos de Indicador'!AP297)/(P$302-P$301)*10)),1))</f>
        <v>3.6</v>
      </c>
      <c r="Q294" s="210">
        <f>IF('Datos de Indicador'!AQ297="No dato","x",ROUND(IF('Datos de Indicador'!AQ297&gt;Q$302,0,IF('Datos de Indicador'!AQ297&lt;$O$301,10,(Q$302-'Datos de Indicador'!AQ297)/(Q$302-Q$301)*10)),1))</f>
        <v>7.1</v>
      </c>
      <c r="R294" s="297">
        <f t="shared" si="37"/>
        <v>7</v>
      </c>
      <c r="S294" s="208">
        <f>IF('Datos de Indicador'!AR297="No data","x",ROUND(IF('Datos de Indicador'!AR297&gt;S$302,0,IF('Datos de Indicador'!AR297&lt;S$301,10,(S$302-'Datos de Indicador'!AR297)/(S$302-S$301)*10)),1))</f>
        <v>8.1</v>
      </c>
      <c r="T294" s="208">
        <f>IF('Datos de Indicador'!AS297="No data","x",ROUND(IF('Datos de Indicador'!AS297&gt;T$302,0,IF('Datos de Indicador'!AS297&lt;T$301,10,(T$302-'Datos de Indicador'!AS297)/(T$302-T$301)*10)),1))</f>
        <v>0</v>
      </c>
      <c r="U294" s="208">
        <f>IF('Datos de Indicador'!AT297="No data","x",ROUND(IF('Datos de Indicador'!AT297&gt;U$302,0,IF('Datos de Indicador'!AT297&lt;U$301,10,(U$302-'Datos de Indicador'!AT297)/(U$302-U$301)*10)),1))</f>
        <v>4.5999999999999996</v>
      </c>
      <c r="V294" s="208">
        <f>IF('Datos de Indicador'!AU297="No data","x",ROUND(IF('Datos de Indicador'!AU297&gt;V$302,0,IF('Datos de Indicador'!AU297&lt;V$301,10,(V$302-'Datos de Indicador'!AU297)/(V$302-V$301)*10)),1))</f>
        <v>8.4</v>
      </c>
      <c r="W294" s="209">
        <f t="shared" si="38"/>
        <v>5.7</v>
      </c>
      <c r="X294" s="210">
        <f>IF('Datos de Indicador'!AV297="No dato","x",ROUND(IF('Datos de Indicador'!AV297&gt;X$302,0,IF('Datos de Indicador'!AV297&lt;$X$301,10,(X$302-'Datos de Indicador'!AV297)/(X$302-X$301)*10)),1))</f>
        <v>5.4</v>
      </c>
      <c r="Y294" s="206">
        <f t="shared" si="39"/>
        <v>5.6</v>
      </c>
      <c r="Z294" s="206">
        <f>'Datos de Indicador'!AW297</f>
        <v>10</v>
      </c>
      <c r="AA294" s="211">
        <f t="shared" si="40"/>
        <v>7.9</v>
      </c>
      <c r="AB294" s="15"/>
      <c r="AC294" s="222"/>
      <c r="AE294" s="222"/>
    </row>
    <row r="295" spans="1:31">
      <c r="A295" s="49" t="s">
        <v>351</v>
      </c>
      <c r="B295" s="46" t="s">
        <v>356</v>
      </c>
      <c r="C295" s="160">
        <v>1806</v>
      </c>
      <c r="D295" s="203">
        <f>IF('Datos de Indicador'!AH298="No dato","x",ROUND(IF('Datos de Indicador'!AH298&gt;D$302,10,IF('Datos de Indicador'!AH298&lt;$D$301,0,10-(D$302-'Datos de Indicador'!AH298)/(D$302-D$301)*10)),1))</f>
        <v>1</v>
      </c>
      <c r="E295" s="204">
        <f>IF('Datos de Indicador'!AI298="No dato","x",ROUND(IF('Datos de Indicador'!AI298&gt;E$302,0,IF('Datos de Indicador'!AI298&lt;$E$301,10,(E$302-'Datos de Indicador'!AI298)/(E$302-E$301)*10)),1))</f>
        <v>0</v>
      </c>
      <c r="F295" s="205">
        <f t="shared" si="36"/>
        <v>0.7</v>
      </c>
      <c r="G295" s="204">
        <f>IF('Datos de Indicador'!AJ298="No dato","x",ROUND(IF('Datos de Indicador'!AJ298&gt;G$302,0,IF('Datos de Indicador'!AJ298&lt;$G$301,10,(G$302-'Datos de Indicador'!AJ298)/(G$302-G$301)*10)),1))</f>
        <v>3.6</v>
      </c>
      <c r="H295" s="206">
        <f t="shared" si="32"/>
        <v>3.6</v>
      </c>
      <c r="I295" s="207">
        <f t="shared" si="33"/>
        <v>2.2999999999999998</v>
      </c>
      <c r="J295" s="204">
        <f>IF('Datos de Indicador'!AK298="No dato","x",ROUND(IF('Datos de Indicador'!AK298&gt;J$302,0,IF('Datos de Indicador'!AK298&lt;$J$301,10,(J$302-'Datos de Indicador'!AK298)/(J$302-J$301)*10)),1))</f>
        <v>6.4</v>
      </c>
      <c r="K295" s="204">
        <f>IF('Datos de Indicador'!AL298="No dato","x",ROUND(IF('Datos de Indicador'!AL298&gt;K$302,0,IF('Datos de Indicador'!AL298&lt;$K$301,10,(K$302-'Datos de Indicador'!AL298)/(K$302-K$301)*10)),1))</f>
        <v>7.8</v>
      </c>
      <c r="L295" s="204">
        <f>IF('Datos de Indicador'!AM298="No dato","x",ROUND(IF('Datos de Indicador'!AM298&gt;L$302,0,IF('Datos de Indicador'!AM298&lt;$L$301,10,(L$302-'Datos de Indicador'!AM298)/(L$302-L$301)*10)),1))</f>
        <v>4.2</v>
      </c>
      <c r="M295" s="206">
        <f t="shared" si="34"/>
        <v>6.1</v>
      </c>
      <c r="N295" s="203">
        <f>IF('Datos de Indicador'!AN298="No dato","x",ROUND(IF('Datos de Indicador'!AN298&gt;N$302,0,IF('Datos de Indicador'!AN298&lt;$N$301,10,(N$302-'Datos de Indicador'!AN298)/(N$302-N$301)*10)),1))</f>
        <v>6.2</v>
      </c>
      <c r="O295" s="204">
        <f>IF('Datos de Indicador'!AO298="No dato","x",ROUND(IF('Datos de Indicador'!AO298&gt;O$302,0,IF('Datos de Indicador'!AO298&lt;$O$301,10,(O$302-'Datos de Indicador'!AO298)/(O$302-O$301)*10)),1))</f>
        <v>10</v>
      </c>
      <c r="P295" s="204">
        <f>IF('Datos de Indicador'!AP298="No dato","x",ROUND(IF('Datos de Indicador'!AP298&gt;P$302,0,IF('Datos de Indicador'!AP298&lt;$P$301,10,(P$302-'Datos de Indicador'!AP298)/(P$302-P$301)*10)),1))</f>
        <v>4.0999999999999996</v>
      </c>
      <c r="Q295" s="210">
        <f>IF('Datos de Indicador'!AQ298="No dato","x",ROUND(IF('Datos de Indicador'!AQ298&gt;Q$302,0,IF('Datos de Indicador'!AQ298&lt;$O$301,10,(Q$302-'Datos de Indicador'!AQ298)/(Q$302-Q$301)*10)),1))</f>
        <v>9.3000000000000007</v>
      </c>
      <c r="R295" s="297">
        <f t="shared" si="37"/>
        <v>7.4</v>
      </c>
      <c r="S295" s="208">
        <f>IF('Datos de Indicador'!AR298="No data","x",ROUND(IF('Datos de Indicador'!AR298&gt;S$302,0,IF('Datos de Indicador'!AR298&lt;S$301,10,(S$302-'Datos de Indicador'!AR298)/(S$302-S$301)*10)),1))</f>
        <v>0</v>
      </c>
      <c r="T295" s="208">
        <f>IF('Datos de Indicador'!AS298="No data","x",ROUND(IF('Datos de Indicador'!AS298&gt;T$302,0,IF('Datos de Indicador'!AS298&lt;T$301,10,(T$302-'Datos de Indicador'!AS298)/(T$302-T$301)*10)),1))</f>
        <v>4</v>
      </c>
      <c r="U295" s="208">
        <f>IF('Datos de Indicador'!AT298="No data","x",ROUND(IF('Datos de Indicador'!AT298&gt;U$302,0,IF('Datos de Indicador'!AT298&lt;U$301,10,(U$302-'Datos de Indicador'!AT298)/(U$302-U$301)*10)),1))</f>
        <v>4.7</v>
      </c>
      <c r="V295" s="208">
        <f>IF('Datos de Indicador'!AU298="No data","x",ROUND(IF('Datos de Indicador'!AU298&gt;V$302,0,IF('Datos de Indicador'!AU298&lt;V$301,10,(V$302-'Datos de Indicador'!AU298)/(V$302-V$301)*10)),1))</f>
        <v>6.3</v>
      </c>
      <c r="W295" s="209">
        <f t="shared" si="38"/>
        <v>4.3</v>
      </c>
      <c r="X295" s="210">
        <f>IF('Datos de Indicador'!AV298="No dato","x",ROUND(IF('Datos de Indicador'!AV298&gt;X$302,0,IF('Datos de Indicador'!AV298&lt;$X$301,10,(X$302-'Datos de Indicador'!AV298)/(X$302-X$301)*10)),1))</f>
        <v>4.9000000000000004</v>
      </c>
      <c r="Y295" s="206">
        <f t="shared" si="39"/>
        <v>4.5999999999999996</v>
      </c>
      <c r="Z295" s="206">
        <f>'Datos de Indicador'!AW298</f>
        <v>10</v>
      </c>
      <c r="AA295" s="211">
        <f t="shared" si="40"/>
        <v>7</v>
      </c>
      <c r="AB295" s="15"/>
      <c r="AC295" s="222"/>
      <c r="AE295" s="222"/>
    </row>
    <row r="296" spans="1:31">
      <c r="A296" s="49" t="s">
        <v>351</v>
      </c>
      <c r="B296" s="46" t="s">
        <v>357</v>
      </c>
      <c r="C296" s="160">
        <v>1807</v>
      </c>
      <c r="D296" s="203">
        <f>IF('Datos de Indicador'!AH299="No dato","x",ROUND(IF('Datos de Indicador'!AH299&gt;D$302,10,IF('Datos de Indicador'!AH299&lt;$D$301,0,10-(D$302-'Datos de Indicador'!AH299)/(D$302-D$301)*10)),1))</f>
        <v>10</v>
      </c>
      <c r="E296" s="204">
        <f>IF('Datos de Indicador'!AI299="No dato","x",ROUND(IF('Datos de Indicador'!AI299&gt;E$302,0,IF('Datos de Indicador'!AI299&lt;$E$301,10,(E$302-'Datos de Indicador'!AI299)/(E$302-E$301)*10)),1))</f>
        <v>0</v>
      </c>
      <c r="F296" s="205">
        <f t="shared" si="36"/>
        <v>6.7</v>
      </c>
      <c r="G296" s="204">
        <f>IF('Datos de Indicador'!AJ299="No dato","x",ROUND(IF('Datos de Indicador'!AJ299&gt;G$302,0,IF('Datos de Indicador'!AJ299&lt;$G$301,10,(G$302-'Datos de Indicador'!AJ299)/(G$302-G$301)*10)),1))</f>
        <v>2.2000000000000002</v>
      </c>
      <c r="H296" s="206">
        <f t="shared" si="32"/>
        <v>2.2000000000000002</v>
      </c>
      <c r="I296" s="207">
        <f t="shared" si="33"/>
        <v>4.8</v>
      </c>
      <c r="J296" s="204">
        <f>IF('Datos de Indicador'!AK299="No dato","x",ROUND(IF('Datos de Indicador'!AK299&gt;J$302,0,IF('Datos de Indicador'!AK299&lt;$J$301,10,(J$302-'Datos de Indicador'!AK299)/(J$302-J$301)*10)),1))</f>
        <v>3.8</v>
      </c>
      <c r="K296" s="204">
        <f>IF('Datos de Indicador'!AL299="No dato","x",ROUND(IF('Datos de Indicador'!AL299&gt;K$302,0,IF('Datos de Indicador'!AL299&lt;$K$301,10,(K$302-'Datos de Indicador'!AL299)/(K$302-K$301)*10)),1))</f>
        <v>8.1</v>
      </c>
      <c r="L296" s="204">
        <f>IF('Datos de Indicador'!AM299="No dato","x",ROUND(IF('Datos de Indicador'!AM299&gt;L$302,0,IF('Datos de Indicador'!AM299&lt;$L$301,10,(L$302-'Datos de Indicador'!AM299)/(L$302-L$301)*10)),1))</f>
        <v>2.8</v>
      </c>
      <c r="M296" s="206">
        <f t="shared" si="34"/>
        <v>4.9000000000000004</v>
      </c>
      <c r="N296" s="203">
        <f>IF('Datos de Indicador'!AN299="No dato","x",ROUND(IF('Datos de Indicador'!AN299&gt;N$302,0,IF('Datos de Indicador'!AN299&lt;$N$301,10,(N$302-'Datos de Indicador'!AN299)/(N$302-N$301)*10)),1))</f>
        <v>7.5</v>
      </c>
      <c r="O296" s="204">
        <f>IF('Datos de Indicador'!AO299="No dato","x",ROUND(IF('Datos de Indicador'!AO299&gt;O$302,0,IF('Datos de Indicador'!AO299&lt;$O$301,10,(O$302-'Datos de Indicador'!AO299)/(O$302-O$301)*10)),1))</f>
        <v>10</v>
      </c>
      <c r="P296" s="204">
        <f>IF('Datos de Indicador'!AP299="No dato","x",ROUND(IF('Datos de Indicador'!AP299&gt;P$302,0,IF('Datos de Indicador'!AP299&lt;$P$301,10,(P$302-'Datos de Indicador'!AP299)/(P$302-P$301)*10)),1))</f>
        <v>10</v>
      </c>
      <c r="Q296" s="210">
        <f>IF('Datos de Indicador'!AQ299="No dato","x",ROUND(IF('Datos de Indicador'!AQ299&gt;Q$302,0,IF('Datos de Indicador'!AQ299&lt;$O$301,10,(Q$302-'Datos de Indicador'!AQ299)/(Q$302-Q$301)*10)),1))</f>
        <v>11.8</v>
      </c>
      <c r="R296" s="297">
        <f t="shared" si="37"/>
        <v>9.8000000000000007</v>
      </c>
      <c r="S296" s="208">
        <f>IF('Datos de Indicador'!AR299="No data","x",ROUND(IF('Datos de Indicador'!AR299&gt;S$302,0,IF('Datos de Indicador'!AR299&lt;S$301,10,(S$302-'Datos de Indicador'!AR299)/(S$302-S$301)*10)),1))</f>
        <v>5</v>
      </c>
      <c r="T296" s="208">
        <f>IF('Datos de Indicador'!AS299="No data","x",ROUND(IF('Datos de Indicador'!AS299&gt;T$302,0,IF('Datos de Indicador'!AS299&lt;T$301,10,(T$302-'Datos de Indicador'!AS299)/(T$302-T$301)*10)),1))</f>
        <v>0</v>
      </c>
      <c r="U296" s="208">
        <f>IF('Datos de Indicador'!AT299="No data","x",ROUND(IF('Datos de Indicador'!AT299&gt;U$302,0,IF('Datos de Indicador'!AT299&lt;U$301,10,(U$302-'Datos de Indicador'!AT299)/(U$302-U$301)*10)),1))</f>
        <v>4.2</v>
      </c>
      <c r="V296" s="208">
        <f>IF('Datos de Indicador'!AU299="No data","x",ROUND(IF('Datos de Indicador'!AU299&gt;V$302,0,IF('Datos de Indicador'!AU299&lt;V$301,10,(V$302-'Datos de Indicador'!AU299)/(V$302-V$301)*10)),1))</f>
        <v>6.5</v>
      </c>
      <c r="W296" s="209">
        <f t="shared" si="38"/>
        <v>4.4000000000000004</v>
      </c>
      <c r="X296" s="210">
        <f>IF('Datos de Indicador'!AV299="No dato","x",ROUND(IF('Datos de Indicador'!AV299&gt;X$302,0,IF('Datos de Indicador'!AV299&lt;$X$301,10,(X$302-'Datos de Indicador'!AV299)/(X$302-X$301)*10)),1))</f>
        <v>3.2</v>
      </c>
      <c r="Y296" s="206">
        <f t="shared" si="39"/>
        <v>3.8</v>
      </c>
      <c r="Z296" s="206">
        <f>'Datos de Indicador'!AW299</f>
        <v>6</v>
      </c>
      <c r="AA296" s="211">
        <f t="shared" si="40"/>
        <v>6.1</v>
      </c>
      <c r="AB296" s="15"/>
      <c r="AC296" s="222"/>
      <c r="AE296" s="222"/>
    </row>
    <row r="297" spans="1:31">
      <c r="A297" s="49" t="s">
        <v>351</v>
      </c>
      <c r="B297" s="46" t="s">
        <v>180</v>
      </c>
      <c r="C297" s="160">
        <v>1808</v>
      </c>
      <c r="D297" s="203">
        <f>IF('Datos de Indicador'!AH300="No dato","x",ROUND(IF('Datos de Indicador'!AH300&gt;D$302,10,IF('Datos de Indicador'!AH300&lt;$D$301,0,10-(D$302-'Datos de Indicador'!AH300)/(D$302-D$301)*10)),1))</f>
        <v>10</v>
      </c>
      <c r="E297" s="204">
        <f>IF('Datos de Indicador'!AI300="No dato","x",ROUND(IF('Datos de Indicador'!AI300&gt;E$302,0,IF('Datos de Indicador'!AI300&lt;$E$301,10,(E$302-'Datos de Indicador'!AI300)/(E$302-E$301)*10)),1))</f>
        <v>6.6</v>
      </c>
      <c r="F297" s="205">
        <f t="shared" si="36"/>
        <v>8.9</v>
      </c>
      <c r="G297" s="204">
        <f>IF('Datos de Indicador'!AJ300="No dato","x",ROUND(IF('Datos de Indicador'!AJ300&gt;G$302,0,IF('Datos de Indicador'!AJ300&lt;$G$301,10,(G$302-'Datos de Indicador'!AJ300)/(G$302-G$301)*10)),1))</f>
        <v>2.8</v>
      </c>
      <c r="H297" s="206">
        <f t="shared" si="32"/>
        <v>2.8</v>
      </c>
      <c r="I297" s="207">
        <f t="shared" si="33"/>
        <v>6.8</v>
      </c>
      <c r="J297" s="204">
        <f>IF('Datos de Indicador'!AK300="No dato","x",ROUND(IF('Datos de Indicador'!AK300&gt;J$302,0,IF('Datos de Indicador'!AK300&lt;$J$301,10,(J$302-'Datos de Indicador'!AK300)/(J$302-J$301)*10)),1))</f>
        <v>2.5</v>
      </c>
      <c r="K297" s="204">
        <f>IF('Datos de Indicador'!AL300="No dato","x",ROUND(IF('Datos de Indicador'!AL300&gt;K$302,0,IF('Datos de Indicador'!AL300&lt;$K$301,10,(K$302-'Datos de Indicador'!AL300)/(K$302-K$301)*10)),1))</f>
        <v>8</v>
      </c>
      <c r="L297" s="204">
        <f>IF('Datos de Indicador'!AM300="No dato","x",ROUND(IF('Datos de Indicador'!AM300&gt;L$302,0,IF('Datos de Indicador'!AM300&lt;$L$301,10,(L$302-'Datos de Indicador'!AM300)/(L$302-L$301)*10)),1))</f>
        <v>3.2</v>
      </c>
      <c r="M297" s="206">
        <f t="shared" si="34"/>
        <v>4.5999999999999996</v>
      </c>
      <c r="N297" s="203">
        <f>IF('Datos de Indicador'!AN300="No dato","x",ROUND(IF('Datos de Indicador'!AN300&gt;N$302,0,IF('Datos de Indicador'!AN300&lt;$N$301,10,(N$302-'Datos de Indicador'!AN300)/(N$302-N$301)*10)),1))</f>
        <v>5.5</v>
      </c>
      <c r="O297" s="204">
        <f>IF('Datos de Indicador'!AO300="No dato","x",ROUND(IF('Datos de Indicador'!AO300&gt;O$302,0,IF('Datos de Indicador'!AO300&lt;$O$301,10,(O$302-'Datos de Indicador'!AO300)/(O$302-O$301)*10)),1))</f>
        <v>10</v>
      </c>
      <c r="P297" s="204">
        <f>IF('Datos de Indicador'!AP300="No dato","x",ROUND(IF('Datos de Indicador'!AP300&gt;P$302,0,IF('Datos de Indicador'!AP300&lt;$P$301,10,(P$302-'Datos de Indicador'!AP300)/(P$302-P$301)*10)),1))</f>
        <v>10</v>
      </c>
      <c r="Q297" s="210">
        <f>IF('Datos de Indicador'!AQ300="No dato","x",ROUND(IF('Datos de Indicador'!AQ300&gt;Q$302,0,IF('Datos de Indicador'!AQ300&lt;$O$301,10,(Q$302-'Datos de Indicador'!AQ300)/(Q$302-Q$301)*10)),1))</f>
        <v>10</v>
      </c>
      <c r="R297" s="297">
        <f t="shared" si="37"/>
        <v>8.9</v>
      </c>
      <c r="S297" s="208">
        <f>IF('Datos de Indicador'!AR300="No data","x",ROUND(IF('Datos de Indicador'!AR300&gt;S$302,0,IF('Datos de Indicador'!AR300&lt;S$301,10,(S$302-'Datos de Indicador'!AR300)/(S$302-S$301)*10)),1))</f>
        <v>4</v>
      </c>
      <c r="T297" s="208">
        <f>IF('Datos de Indicador'!AS300="No data","x",ROUND(IF('Datos de Indicador'!AS300&gt;T$302,0,IF('Datos de Indicador'!AS300&lt;T$301,10,(T$302-'Datos de Indicador'!AS300)/(T$302-T$301)*10)),1))</f>
        <v>0</v>
      </c>
      <c r="U297" s="208">
        <f>IF('Datos de Indicador'!AT300="No data","x",ROUND(IF('Datos de Indicador'!AT300&gt;U$302,0,IF('Datos de Indicador'!AT300&lt;U$301,10,(U$302-'Datos de Indicador'!AT300)/(U$302-U$301)*10)),1))</f>
        <v>1.4</v>
      </c>
      <c r="V297" s="208">
        <f>IF('Datos de Indicador'!AU300="No data","x",ROUND(IF('Datos de Indicador'!AU300&gt;V$302,0,IF('Datos de Indicador'!AU300&lt;V$301,10,(V$302-'Datos de Indicador'!AU300)/(V$302-V$301)*10)),1))</f>
        <v>5.4</v>
      </c>
      <c r="W297" s="209">
        <f t="shared" si="38"/>
        <v>2.9</v>
      </c>
      <c r="X297" s="210">
        <f>IF('Datos de Indicador'!AV300="No dato","x",ROUND(IF('Datos de Indicador'!AV300&gt;X$302,0,IF('Datos de Indicador'!AV300&lt;$X$301,10,(X$302-'Datos de Indicador'!AV300)/(X$302-X$301)*10)),1))</f>
        <v>3</v>
      </c>
      <c r="Y297" s="206">
        <f t="shared" si="39"/>
        <v>3</v>
      </c>
      <c r="Z297" s="206">
        <f>'Datos de Indicador'!AW300</f>
        <v>10</v>
      </c>
      <c r="AA297" s="211">
        <f t="shared" si="40"/>
        <v>6.6</v>
      </c>
      <c r="AB297" s="15"/>
      <c r="AC297" s="222"/>
      <c r="AE297" s="222"/>
    </row>
    <row r="298" spans="1:31">
      <c r="A298" s="49" t="s">
        <v>351</v>
      </c>
      <c r="B298" s="46" t="s">
        <v>358</v>
      </c>
      <c r="C298" s="160">
        <v>1809</v>
      </c>
      <c r="D298" s="203">
        <f>IF('Datos de Indicador'!AH301="No dato","x",ROUND(IF('Datos de Indicador'!AH301&gt;D$302,10,IF('Datos de Indicador'!AH301&lt;$D$301,0,10-(D$302-'Datos de Indicador'!AH301)/(D$302-D$301)*10)),1))</f>
        <v>5</v>
      </c>
      <c r="E298" s="204">
        <f>IF('Datos de Indicador'!AI301="No dato","x",ROUND(IF('Datos de Indicador'!AI301&gt;E$302,0,IF('Datos de Indicador'!AI301&lt;$E$301,10,(E$302-'Datos de Indicador'!AI301)/(E$302-E$301)*10)),1))</f>
        <v>0</v>
      </c>
      <c r="F298" s="205">
        <f t="shared" si="36"/>
        <v>3.3</v>
      </c>
      <c r="G298" s="204">
        <f>IF('Datos de Indicador'!AJ301="No dato","x",ROUND(IF('Datos de Indicador'!AJ301&gt;G$302,0,IF('Datos de Indicador'!AJ301&lt;$G$301,10,(G$302-'Datos de Indicador'!AJ301)/(G$302-G$301)*10)),1))</f>
        <v>6.2</v>
      </c>
      <c r="H298" s="206">
        <f t="shared" si="32"/>
        <v>6.2</v>
      </c>
      <c r="I298" s="207">
        <f t="shared" si="33"/>
        <v>4.9000000000000004</v>
      </c>
      <c r="J298" s="204">
        <f>IF('Datos de Indicador'!AK301="No dato","x",ROUND(IF('Datos de Indicador'!AK301&gt;J$302,0,IF('Datos de Indicador'!AK301&lt;$J$301,10,(J$302-'Datos de Indicador'!AK301)/(J$302-J$301)*10)),1))</f>
        <v>8.1999999999999993</v>
      </c>
      <c r="K298" s="204">
        <f>IF('Datos de Indicador'!AL301="No dato","x",ROUND(IF('Datos de Indicador'!AL301&gt;K$302,0,IF('Datos de Indicador'!AL301&lt;$K$301,10,(K$302-'Datos de Indicador'!AL301)/(K$302-K$301)*10)),1))</f>
        <v>9.3000000000000007</v>
      </c>
      <c r="L298" s="204">
        <f>IF('Datos de Indicador'!AM301="No dato","x",ROUND(IF('Datos de Indicador'!AM301&gt;L$302,0,IF('Datos de Indicador'!AM301&lt;$L$301,10,(L$302-'Datos de Indicador'!AM301)/(L$302-L$301)*10)),1))</f>
        <v>6</v>
      </c>
      <c r="M298" s="206">
        <f t="shared" si="34"/>
        <v>7.8</v>
      </c>
      <c r="N298" s="203">
        <f>IF('Datos de Indicador'!AN301="No dato","x",ROUND(IF('Datos de Indicador'!AN301&gt;N$302,0,IF('Datos de Indicador'!AN301&lt;$N$301,10,(N$302-'Datos de Indicador'!AN301)/(N$302-N$301)*10)),1))</f>
        <v>6.6</v>
      </c>
      <c r="O298" s="204">
        <f>IF('Datos de Indicador'!AO301="No dato","x",ROUND(IF('Datos de Indicador'!AO301&gt;O$302,0,IF('Datos de Indicador'!AO301&lt;$O$301,10,(O$302-'Datos de Indicador'!AO301)/(O$302-O$301)*10)),1))</f>
        <v>10</v>
      </c>
      <c r="P298" s="204">
        <f>IF('Datos de Indicador'!AP301="No dato","x",ROUND(IF('Datos de Indicador'!AP301&gt;P$302,0,IF('Datos de Indicador'!AP301&lt;$P$301,10,(P$302-'Datos de Indicador'!AP301)/(P$302-P$301)*10)),1))</f>
        <v>3.9</v>
      </c>
      <c r="Q298" s="210">
        <f>IF('Datos de Indicador'!AQ301="No dato","x",ROUND(IF('Datos de Indicador'!AQ301&gt;Q$302,0,IF('Datos de Indicador'!AQ301&lt;$O$301,10,(Q$302-'Datos de Indicador'!AQ301)/(Q$302-Q$301)*10)),1))</f>
        <v>8.8000000000000007</v>
      </c>
      <c r="R298" s="297">
        <f t="shared" si="37"/>
        <v>7.3</v>
      </c>
      <c r="S298" s="208">
        <f>IF('Datos de Indicador'!AR301="No data","x",ROUND(IF('Datos de Indicador'!AR301&gt;S$302,0,IF('Datos de Indicador'!AR301&lt;S$301,10,(S$302-'Datos de Indicador'!AR301)/(S$302-S$301)*10)),1))</f>
        <v>6.1</v>
      </c>
      <c r="T298" s="208">
        <f>IF('Datos de Indicador'!AS301="No data","x",ROUND(IF('Datos de Indicador'!AS301&gt;T$302,0,IF('Datos de Indicador'!AS301&lt;T$301,10,(T$302-'Datos de Indicador'!AS301)/(T$302-T$301)*10)),1))</f>
        <v>2</v>
      </c>
      <c r="U298" s="208">
        <f>IF('Datos de Indicador'!AT301="No data","x",ROUND(IF('Datos de Indicador'!AT301&gt;U$302,0,IF('Datos de Indicador'!AT301&lt;U$301,10,(U$302-'Datos de Indicador'!AT301)/(U$302-U$301)*10)),1))</f>
        <v>4.0999999999999996</v>
      </c>
      <c r="V298" s="208">
        <f>IF('Datos de Indicador'!AU301="No data","x",ROUND(IF('Datos de Indicador'!AU301&gt;V$302,0,IF('Datos de Indicador'!AU301&lt;V$301,10,(V$302-'Datos de Indicador'!AU301)/(V$302-V$301)*10)),1))</f>
        <v>6.2</v>
      </c>
      <c r="W298" s="209">
        <f t="shared" si="38"/>
        <v>4.8</v>
      </c>
      <c r="X298" s="210">
        <f>IF('Datos de Indicador'!AV301="No dato","x",ROUND(IF('Datos de Indicador'!AV301&gt;X$302,0,IF('Datos de Indicador'!AV301&lt;$X$301,10,(X$302-'Datos de Indicador'!AV301)/(X$302-X$301)*10)),1))</f>
        <v>5</v>
      </c>
      <c r="Y298" s="206">
        <f t="shared" si="39"/>
        <v>4.9000000000000004</v>
      </c>
      <c r="Z298" s="206">
        <f>'Datos de Indicador'!AW301</f>
        <v>10</v>
      </c>
      <c r="AA298" s="211">
        <f t="shared" si="40"/>
        <v>7.5</v>
      </c>
      <c r="AB298" s="15"/>
      <c r="AC298" s="222"/>
      <c r="AE298" s="222"/>
    </row>
    <row r="299" spans="1:31">
      <c r="A299" s="49" t="s">
        <v>351</v>
      </c>
      <c r="B299" s="46" t="s">
        <v>359</v>
      </c>
      <c r="C299" s="160">
        <v>1810</v>
      </c>
      <c r="D299" s="203">
        <f>IF('Datos de Indicador'!AH302="No dato","x",ROUND(IF('Datos de Indicador'!AH302&gt;D$302,10,IF('Datos de Indicador'!AH302&lt;$D$301,0,10-(D$302-'Datos de Indicador'!AH302)/(D$302-D$301)*10)),1))</f>
        <v>5</v>
      </c>
      <c r="E299" s="204">
        <f>IF('Datos de Indicador'!AI302="No dato","x",ROUND(IF('Datos de Indicador'!AI302&gt;E$302,0,IF('Datos de Indicador'!AI302&lt;$E$301,10,(E$302-'Datos de Indicador'!AI302)/(E$302-E$301)*10)),1))</f>
        <v>0</v>
      </c>
      <c r="F299" s="205">
        <f t="shared" si="36"/>
        <v>3.3</v>
      </c>
      <c r="G299" s="204">
        <f>IF('Datos de Indicador'!AJ302="No dato","x",ROUND(IF('Datos de Indicador'!AJ302&gt;G$302,0,IF('Datos de Indicador'!AJ302&lt;$G$301,10,(G$302-'Datos de Indicador'!AJ302)/(G$302-G$301)*10)),1))</f>
        <v>6.6</v>
      </c>
      <c r="H299" s="206">
        <f t="shared" si="32"/>
        <v>6.6</v>
      </c>
      <c r="I299" s="207">
        <f t="shared" si="33"/>
        <v>5.2</v>
      </c>
      <c r="J299" s="204">
        <f>IF('Datos de Indicador'!AK302="No dato","x",ROUND(IF('Datos de Indicador'!AK302&gt;J$302,0,IF('Datos de Indicador'!AK302&lt;$J$301,10,(J$302-'Datos de Indicador'!AK302)/(J$302-J$301)*10)),1))</f>
        <v>10</v>
      </c>
      <c r="K299" s="204">
        <f>IF('Datos de Indicador'!AL302="No dato","x",ROUND(IF('Datos de Indicador'!AL302&gt;K$302,0,IF('Datos de Indicador'!AL302&lt;$K$301,10,(K$302-'Datos de Indicador'!AL302)/(K$302-K$301)*10)),1))</f>
        <v>9.6999999999999993</v>
      </c>
      <c r="L299" s="204">
        <f>IF('Datos de Indicador'!AM302="No dato","x",ROUND(IF('Datos de Indicador'!AM302&gt;L$302,0,IF('Datos de Indicador'!AM302&lt;$L$301,10,(L$302-'Datos de Indicador'!AM302)/(L$302-L$301)*10)),1))</f>
        <v>6.7</v>
      </c>
      <c r="M299" s="206">
        <f t="shared" si="34"/>
        <v>8.8000000000000007</v>
      </c>
      <c r="N299" s="203">
        <f>IF('Datos de Indicador'!AN302="No dato","x",ROUND(IF('Datos de Indicador'!AN302&gt;N$302,0,IF('Datos de Indicador'!AN302&lt;$N$301,10,(N$302-'Datos de Indicador'!AN302)/(N$302-N$301)*10)),1))</f>
        <v>9.4</v>
      </c>
      <c r="O299" s="204">
        <f>IF('Datos de Indicador'!AO302="No dato","x",ROUND(IF('Datos de Indicador'!AO302&gt;O$302,0,IF('Datos de Indicador'!AO302&lt;$O$301,10,(O$302-'Datos de Indicador'!AO302)/(O$302-O$301)*10)),1))</f>
        <v>10</v>
      </c>
      <c r="P299" s="204">
        <f>IF('Datos de Indicador'!AP302="No dato","x",ROUND(IF('Datos de Indicador'!AP302&gt;P$302,0,IF('Datos de Indicador'!AP302&lt;$P$301,10,(P$302-'Datos de Indicador'!AP302)/(P$302-P$301)*10)),1))</f>
        <v>6.3</v>
      </c>
      <c r="Q299" s="210">
        <f>IF('Datos de Indicador'!AQ302="No dato","x",ROUND(IF('Datos de Indicador'!AQ302&gt;Q$302,0,IF('Datos de Indicador'!AQ302&lt;$O$301,10,(Q$302-'Datos de Indicador'!AQ302)/(Q$302-Q$301)*10)),1))</f>
        <v>11.3</v>
      </c>
      <c r="R299" s="297">
        <f t="shared" si="37"/>
        <v>9.3000000000000007</v>
      </c>
      <c r="S299" s="208">
        <f>IF('Datos de Indicador'!AR302="No data","x",ROUND(IF('Datos de Indicador'!AR302&gt;S$302,0,IF('Datos de Indicador'!AR302&lt;S$301,10,(S$302-'Datos de Indicador'!AR302)/(S$302-S$301)*10)),1))</f>
        <v>3.1</v>
      </c>
      <c r="T299" s="208">
        <f>IF('Datos de Indicador'!AS302="No data","x",ROUND(IF('Datos de Indicador'!AS302&gt;T$302,0,IF('Datos de Indicador'!AS302&lt;T$301,10,(T$302-'Datos de Indicador'!AS302)/(T$302-T$301)*10)),1))</f>
        <v>0</v>
      </c>
      <c r="U299" s="208">
        <f>IF('Datos de Indicador'!AT302="No data","x",ROUND(IF('Datos de Indicador'!AT302&gt;U$302,0,IF('Datos de Indicador'!AT302&lt;U$301,10,(U$302-'Datos de Indicador'!AT302)/(U$302-U$301)*10)),1))</f>
        <v>7.6</v>
      </c>
      <c r="V299" s="208">
        <f>IF('Datos de Indicador'!AU302="No data","x",ROUND(IF('Datos de Indicador'!AU302&gt;V$302,0,IF('Datos de Indicador'!AU302&lt;V$301,10,(V$302-'Datos de Indicador'!AU302)/(V$302-V$301)*10)),1))</f>
        <v>10</v>
      </c>
      <c r="W299" s="209">
        <f t="shared" si="38"/>
        <v>6.4</v>
      </c>
      <c r="X299" s="210">
        <f>IF('Datos de Indicador'!AV302="No dato","x",ROUND(IF('Datos de Indicador'!AV302&gt;X$302,0,IF('Datos de Indicador'!AV302&lt;$X$301,10,(X$302-'Datos de Indicador'!AV302)/(X$302-X$301)*10)),1))</f>
        <v>5</v>
      </c>
      <c r="Y299" s="206">
        <f t="shared" si="39"/>
        <v>5.7</v>
      </c>
      <c r="Z299" s="206">
        <f>'Datos de Indicador'!AW302</f>
        <v>10</v>
      </c>
      <c r="AA299" s="211">
        <f t="shared" si="40"/>
        <v>8.5</v>
      </c>
      <c r="AB299" s="15"/>
      <c r="AC299" s="222"/>
      <c r="AE299" s="222"/>
    </row>
    <row r="300" spans="1:31">
      <c r="A300" s="51" t="s">
        <v>351</v>
      </c>
      <c r="B300" s="109" t="s">
        <v>360</v>
      </c>
      <c r="C300" s="162">
        <v>1811</v>
      </c>
      <c r="D300" s="203">
        <f>IF('Datos de Indicador'!AH303="No dato","x",ROUND(IF('Datos de Indicador'!AH303&gt;D$302,10,IF('Datos de Indicador'!AH303&lt;$D$301,0,10-(D$302-'Datos de Indicador'!AH303)/(D$302-D$301)*10)),1))</f>
        <v>5</v>
      </c>
      <c r="E300" s="204">
        <f>IF('Datos de Indicador'!AI303="No dato","x",ROUND(IF('Datos de Indicador'!AI303&gt;E$302,0,IF('Datos de Indicador'!AI303&lt;$E$301,10,(E$302-'Datos de Indicador'!AI303)/(E$302-E$301)*10)),1))</f>
        <v>0</v>
      </c>
      <c r="F300" s="205">
        <f t="shared" si="36"/>
        <v>3.3</v>
      </c>
      <c r="G300" s="204">
        <f>IF('Datos de Indicador'!AJ303="No dato","x",ROUND(IF('Datos de Indicador'!AJ303&gt;G$302,0,IF('Datos de Indicador'!AJ303&lt;$G$301,10,(G$302-'Datos de Indicador'!AJ303)/(G$302-G$301)*10)),1))</f>
        <v>7.2</v>
      </c>
      <c r="H300" s="206">
        <f t="shared" si="32"/>
        <v>7.2</v>
      </c>
      <c r="I300" s="207">
        <f t="shared" si="33"/>
        <v>5.6</v>
      </c>
      <c r="J300" s="204">
        <f>IF('Datos de Indicador'!AK303="No dato","x",ROUND(IF('Datos de Indicador'!AK303&gt;J$302,0,IF('Datos de Indicador'!AK303&lt;$J$301,10,(J$302-'Datos de Indicador'!AK303)/(J$302-J$301)*10)),1))</f>
        <v>10</v>
      </c>
      <c r="K300" s="204">
        <f>IF('Datos de Indicador'!AL303="No dato","x",ROUND(IF('Datos de Indicador'!AL303&gt;K$302,0,IF('Datos de Indicador'!AL303&lt;$K$301,10,(K$302-'Datos de Indicador'!AL303)/(K$302-K$301)*10)),1))</f>
        <v>9.4</v>
      </c>
      <c r="L300" s="204">
        <f>IF('Datos de Indicador'!AM303="No dato","x",ROUND(IF('Datos de Indicador'!AM303&gt;L$302,0,IF('Datos de Indicador'!AM303&lt;$L$301,10,(L$302-'Datos de Indicador'!AM303)/(L$302-L$301)*10)),1))</f>
        <v>7</v>
      </c>
      <c r="M300" s="206">
        <f t="shared" si="34"/>
        <v>8.8000000000000007</v>
      </c>
      <c r="N300" s="203">
        <f>IF('Datos de Indicador'!AN303="No dato","x",ROUND(IF('Datos de Indicador'!AN303&gt;N$302,0,IF('Datos de Indicador'!AN303&lt;$N$301,10,(N$302-'Datos de Indicador'!AN303)/(N$302-N$301)*10)),1))</f>
        <v>8.8000000000000007</v>
      </c>
      <c r="O300" s="204">
        <f>IF('Datos de Indicador'!AO303="No dato","x",ROUND(IF('Datos de Indicador'!AO303&gt;O$302,0,IF('Datos de Indicador'!AO303&lt;$O$301,10,(O$302-'Datos de Indicador'!AO303)/(O$302-O$301)*10)),1))</f>
        <v>10</v>
      </c>
      <c r="P300" s="204">
        <f>IF('Datos de Indicador'!AP303="No dato","x",ROUND(IF('Datos de Indicador'!AP303&gt;P$302,0,IF('Datos de Indicador'!AP303&lt;$P$301,10,(P$302-'Datos de Indicador'!AP303)/(P$302-P$301)*10)),1))</f>
        <v>3.5</v>
      </c>
      <c r="Q300" s="210">
        <f>IF('Datos de Indicador'!AQ303="No dato","x",ROUND(IF('Datos de Indicador'!AQ303&gt;Q$302,0,IF('Datos de Indicador'!AQ303&lt;$O$301,10,(Q$302-'Datos de Indicador'!AQ303)/(Q$302-Q$301)*10)),1))</f>
        <v>10</v>
      </c>
      <c r="R300" s="297">
        <f t="shared" si="37"/>
        <v>8.1</v>
      </c>
      <c r="S300" s="208">
        <f>IF('Datos de Indicador'!AR303="No data","x",ROUND(IF('Datos de Indicador'!AR303&gt;S$302,0,IF('Datos de Indicador'!AR303&lt;S$301,10,(S$302-'Datos de Indicador'!AR303)/(S$302-S$301)*10)),1))</f>
        <v>1.4</v>
      </c>
      <c r="T300" s="208">
        <f>IF('Datos de Indicador'!AS303="No data","x",ROUND(IF('Datos de Indicador'!AS303&gt;T$302,0,IF('Datos de Indicador'!AS303&lt;T$301,10,(T$302-'Datos de Indicador'!AS303)/(T$302-T$301)*10)),1))</f>
        <v>0</v>
      </c>
      <c r="U300" s="208">
        <f>IF('Datos de Indicador'!AT303="No data","x",ROUND(IF('Datos de Indicador'!AT303&gt;U$302,0,IF('Datos de Indicador'!AT303&lt;U$301,10,(U$302-'Datos de Indicador'!AT303)/(U$302-U$301)*10)),1))</f>
        <v>7.1</v>
      </c>
      <c r="V300" s="208">
        <f>IF('Datos de Indicador'!AU303="No data","x",ROUND(IF('Datos de Indicador'!AU303&gt;V$302,0,IF('Datos de Indicador'!AU303&lt;V$301,10,(V$302-'Datos de Indicador'!AU303)/(V$302-V$301)*10)),1))</f>
        <v>9</v>
      </c>
      <c r="W300" s="209">
        <f t="shared" si="38"/>
        <v>5.6</v>
      </c>
      <c r="X300" s="210">
        <f>IF('Datos de Indicador'!AV303="No dato","x",ROUND(IF('Datos de Indicador'!AV303&gt;X$302,0,IF('Datos de Indicador'!AV303&lt;$X$301,10,(X$302-'Datos de Indicador'!AV303)/(X$302-X$301)*10)),1))</f>
        <v>5.9</v>
      </c>
      <c r="Y300" s="206">
        <f t="shared" si="39"/>
        <v>5.8</v>
      </c>
      <c r="Z300" s="206">
        <f>'Datos de Indicador'!AW303</f>
        <v>6</v>
      </c>
      <c r="AA300" s="211">
        <f t="shared" si="40"/>
        <v>7.2</v>
      </c>
      <c r="AB300" s="15"/>
      <c r="AC300" s="222"/>
      <c r="AE300" s="222"/>
    </row>
    <row r="301" spans="1:31">
      <c r="A301" s="193"/>
      <c r="B301" s="193"/>
      <c r="C301" s="212" t="s">
        <v>1</v>
      </c>
      <c r="D301" s="213">
        <v>0</v>
      </c>
      <c r="E301" s="213">
        <v>3.5</v>
      </c>
      <c r="F301" s="214"/>
      <c r="G301" s="215">
        <v>25</v>
      </c>
      <c r="H301" s="216"/>
      <c r="I301" s="216"/>
      <c r="J301" s="217">
        <v>60</v>
      </c>
      <c r="K301" s="215">
        <v>0</v>
      </c>
      <c r="L301" s="217">
        <v>30</v>
      </c>
      <c r="M301" s="216"/>
      <c r="N301" s="215">
        <f>'Datos de Indicador'!AN304</f>
        <v>0</v>
      </c>
      <c r="O301" s="217">
        <v>70</v>
      </c>
      <c r="P301" s="217">
        <v>80</v>
      </c>
      <c r="Q301" s="217">
        <v>75</v>
      </c>
      <c r="R301" s="216"/>
      <c r="S301" s="219">
        <v>15</v>
      </c>
      <c r="T301" s="213">
        <v>80</v>
      </c>
      <c r="U301" s="213">
        <v>20</v>
      </c>
      <c r="V301" s="213">
        <v>20</v>
      </c>
      <c r="W301" s="218"/>
      <c r="X301" s="219">
        <v>60</v>
      </c>
      <c r="Y301" s="218"/>
      <c r="Z301" s="219">
        <v>2</v>
      </c>
      <c r="AA301" s="216"/>
      <c r="AB301" s="15"/>
    </row>
    <row r="302" spans="1:31">
      <c r="A302" s="193"/>
      <c r="B302" s="193"/>
      <c r="C302" s="212" t="s">
        <v>2</v>
      </c>
      <c r="D302" s="213">
        <v>10</v>
      </c>
      <c r="E302" s="213">
        <v>7</v>
      </c>
      <c r="F302" s="214"/>
      <c r="G302" s="215">
        <v>95</v>
      </c>
      <c r="H302" s="216"/>
      <c r="I302" s="216"/>
      <c r="J302" s="215">
        <v>100</v>
      </c>
      <c r="K302" s="215">
        <v>30</v>
      </c>
      <c r="L302" s="217">
        <v>80</v>
      </c>
      <c r="M302" s="216"/>
      <c r="N302" s="220">
        <v>500</v>
      </c>
      <c r="O302" s="215">
        <v>100</v>
      </c>
      <c r="P302" s="215">
        <v>100</v>
      </c>
      <c r="Q302" s="215">
        <v>100</v>
      </c>
      <c r="R302" s="216"/>
      <c r="S302" s="219">
        <v>22</v>
      </c>
      <c r="T302" s="213">
        <v>100</v>
      </c>
      <c r="U302" s="213">
        <v>100</v>
      </c>
      <c r="V302" s="213">
        <v>100</v>
      </c>
      <c r="W302" s="221"/>
      <c r="X302" s="221">
        <v>100</v>
      </c>
      <c r="Y302" s="221"/>
      <c r="Z302" s="320">
        <v>10</v>
      </c>
      <c r="AA302" s="216"/>
      <c r="AB302" s="15"/>
    </row>
  </sheetData>
  <sortState xmlns:xlrd2="http://schemas.microsoft.com/office/spreadsheetml/2017/richdata2" ref="A3:X193">
    <sortCondition ref="A3:A193"/>
  </sortState>
  <mergeCells count="1">
    <mergeCell ref="A1:AA1"/>
  </mergeCell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499984740745262"/>
  </sheetPr>
  <dimension ref="A1:CJ329"/>
  <sheetViews>
    <sheetView showGridLines="0" zoomScale="77" zoomScaleNormal="77" workbookViewId="0">
      <pane xSplit="3" ySplit="5" topLeftCell="D6" activePane="bottomRight" state="frozen"/>
      <selection activeCell="P27" sqref="P27"/>
      <selection pane="topRight" activeCell="P27" sqref="P27"/>
      <selection pane="bottomLeft" activeCell="P27" sqref="P27"/>
      <selection pane="bottomRight" activeCell="A6" sqref="A6"/>
    </sheetView>
  </sheetViews>
  <sheetFormatPr defaultColWidth="9.109375" defaultRowHeight="14.4"/>
  <cols>
    <col min="1" max="1" width="20.6640625" style="1" customWidth="1"/>
    <col min="2" max="2" width="22.5546875" style="1" customWidth="1"/>
    <col min="3" max="3" width="6.5546875" style="1" customWidth="1"/>
    <col min="4" max="4" width="14.33203125" style="1" customWidth="1"/>
    <col min="5" max="9" width="11.44140625" style="1" customWidth="1"/>
    <col min="10" max="10" width="12.88671875" style="1" customWidth="1"/>
    <col min="11" max="11" width="12" style="1" customWidth="1"/>
    <col min="12" max="22" width="11.44140625" style="1" customWidth="1"/>
    <col min="23" max="23" width="9.44140625" style="1" customWidth="1"/>
    <col min="24" max="43" width="11.44140625" style="1" customWidth="1"/>
    <col min="44" max="44" width="9.33203125" style="1" customWidth="1"/>
    <col min="45" max="46" width="8.44140625" style="1" customWidth="1"/>
    <col min="47" max="47" width="8.88671875" style="1" customWidth="1"/>
    <col min="48" max="49" width="11.44140625" style="1" customWidth="1"/>
    <col min="50" max="54" width="10" style="1" customWidth="1"/>
    <col min="55" max="56" width="9.109375" style="1"/>
    <col min="57" max="57" width="12.5546875" style="1" customWidth="1"/>
    <col min="58" max="58" width="11.109375" style="1" customWidth="1"/>
    <col min="59" max="59" width="19.88671875" style="1" customWidth="1"/>
    <col min="60" max="62" width="9.109375" style="1"/>
    <col min="63" max="63" width="13.5546875" style="1" bestFit="1" customWidth="1"/>
    <col min="64" max="79" width="9.109375" style="1"/>
    <col min="80" max="80" width="14.44140625" style="1" bestFit="1" customWidth="1"/>
    <col min="81" max="81" width="11.44140625" style="1" customWidth="1"/>
    <col min="82" max="16384" width="9.109375" style="1"/>
  </cols>
  <sheetData>
    <row r="1" spans="1:88">
      <c r="A1" s="432"/>
      <c r="B1" s="432"/>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432"/>
      <c r="AI1" s="432"/>
      <c r="AJ1" s="432"/>
      <c r="AK1" s="432"/>
      <c r="AL1" s="432"/>
      <c r="AM1" s="432"/>
      <c r="AN1" s="432"/>
      <c r="AO1" s="432"/>
      <c r="AP1" s="432"/>
      <c r="AQ1" s="432"/>
      <c r="AR1" s="432"/>
      <c r="AS1" s="432"/>
      <c r="AT1" s="432"/>
      <c r="AU1" s="432"/>
      <c r="AV1" s="432"/>
      <c r="AW1" s="287"/>
      <c r="AX1" s="12"/>
      <c r="AY1" s="12"/>
      <c r="AZ1" s="12"/>
      <c r="BA1" s="12"/>
      <c r="BB1" s="12"/>
      <c r="BC1" s="12"/>
      <c r="BD1" s="12"/>
      <c r="BE1" s="12"/>
      <c r="BF1" s="12"/>
      <c r="BG1" s="12"/>
      <c r="BH1" s="12"/>
      <c r="BI1" s="12"/>
      <c r="BJ1" s="12"/>
      <c r="CA1"/>
      <c r="CB1"/>
      <c r="CC1"/>
      <c r="CD1"/>
      <c r="CE1"/>
      <c r="CF1"/>
      <c r="CG1"/>
      <c r="CH1"/>
      <c r="CI1"/>
      <c r="CJ1"/>
    </row>
    <row r="2" spans="1:88" s="11" customFormat="1" ht="81.75" customHeight="1">
      <c r="A2" s="65"/>
      <c r="B2" s="65"/>
      <c r="C2" s="66" t="s">
        <v>379</v>
      </c>
      <c r="D2" s="70" t="s">
        <v>416</v>
      </c>
      <c r="E2" s="70" t="s">
        <v>417</v>
      </c>
      <c r="F2" s="70" t="s">
        <v>93</v>
      </c>
      <c r="G2" s="70" t="s">
        <v>94</v>
      </c>
      <c r="H2" s="70" t="s">
        <v>95</v>
      </c>
      <c r="I2" s="78" t="s">
        <v>418</v>
      </c>
      <c r="J2" s="78" t="s">
        <v>596</v>
      </c>
      <c r="K2" s="78" t="s">
        <v>597</v>
      </c>
      <c r="L2" s="79" t="s">
        <v>74</v>
      </c>
      <c r="M2" s="79" t="s">
        <v>403</v>
      </c>
      <c r="N2" s="79" t="s">
        <v>584</v>
      </c>
      <c r="O2" s="78" t="s">
        <v>98</v>
      </c>
      <c r="P2" s="79" t="s">
        <v>99</v>
      </c>
      <c r="Q2" s="78" t="s">
        <v>420</v>
      </c>
      <c r="R2" s="79" t="s">
        <v>100</v>
      </c>
      <c r="S2" s="79" t="s">
        <v>101</v>
      </c>
      <c r="T2" s="79" t="s">
        <v>369</v>
      </c>
      <c r="U2" s="79" t="s">
        <v>405</v>
      </c>
      <c r="V2" s="79" t="s">
        <v>406</v>
      </c>
      <c r="W2" s="79" t="s">
        <v>590</v>
      </c>
      <c r="X2" s="79" t="s">
        <v>402</v>
      </c>
      <c r="Y2" s="79" t="s">
        <v>104</v>
      </c>
      <c r="Z2" s="79" t="s">
        <v>103</v>
      </c>
      <c r="AA2" s="312" t="s">
        <v>608</v>
      </c>
      <c r="AB2" s="312" t="s">
        <v>661</v>
      </c>
      <c r="AC2" s="312" t="s">
        <v>612</v>
      </c>
      <c r="AD2" s="312" t="s">
        <v>613</v>
      </c>
      <c r="AE2" s="312" t="s">
        <v>663</v>
      </c>
      <c r="AF2" s="312" t="s">
        <v>662</v>
      </c>
      <c r="AG2" s="312" t="s">
        <v>609</v>
      </c>
      <c r="AH2" s="78" t="s">
        <v>116</v>
      </c>
      <c r="AI2" s="98" t="s">
        <v>580</v>
      </c>
      <c r="AJ2" s="78" t="s">
        <v>86</v>
      </c>
      <c r="AK2" s="70" t="s">
        <v>108</v>
      </c>
      <c r="AL2" s="70" t="s">
        <v>408</v>
      </c>
      <c r="AM2" s="70" t="s">
        <v>109</v>
      </c>
      <c r="AN2" s="70" t="s">
        <v>110</v>
      </c>
      <c r="AO2" s="70" t="s">
        <v>650</v>
      </c>
      <c r="AP2" s="70" t="s">
        <v>651</v>
      </c>
      <c r="AQ2" s="70" t="s">
        <v>652</v>
      </c>
      <c r="AR2" s="70" t="s">
        <v>363</v>
      </c>
      <c r="AS2" s="70" t="s">
        <v>367</v>
      </c>
      <c r="AT2" s="70" t="s">
        <v>368</v>
      </c>
      <c r="AU2" s="70" t="s">
        <v>366</v>
      </c>
      <c r="AV2" s="70" t="s">
        <v>111</v>
      </c>
      <c r="AW2" s="70" t="s">
        <v>610</v>
      </c>
      <c r="AX2" s="70" t="s">
        <v>365</v>
      </c>
      <c r="AY2" s="70" t="s">
        <v>365</v>
      </c>
      <c r="AZ2" s="70" t="s">
        <v>365</v>
      </c>
      <c r="BA2" s="70" t="s">
        <v>372</v>
      </c>
      <c r="BB2" s="70" t="s">
        <v>372</v>
      </c>
      <c r="BC2" s="70"/>
      <c r="BD2" s="70" t="s">
        <v>102</v>
      </c>
      <c r="BE2" s="70"/>
      <c r="BF2" s="70"/>
      <c r="BG2" s="70"/>
      <c r="BH2" s="70"/>
      <c r="BI2" s="70"/>
      <c r="BJ2" s="70"/>
      <c r="BK2" s="40"/>
      <c r="BP2" s="40"/>
      <c r="BQ2" s="70"/>
      <c r="BR2" s="70"/>
      <c r="BS2" s="70"/>
      <c r="BT2" s="70"/>
      <c r="BU2" s="70"/>
      <c r="BV2" s="78"/>
      <c r="BW2" s="78"/>
      <c r="BX2" s="79"/>
      <c r="BY2" s="40"/>
      <c r="CA2" s="40"/>
      <c r="CB2" s="70"/>
      <c r="CC2" s="70"/>
      <c r="CD2" s="70"/>
      <c r="CE2" s="70"/>
      <c r="CF2" s="70"/>
      <c r="CG2" s="78"/>
      <c r="CH2" s="78"/>
      <c r="CI2" s="79"/>
      <c r="CJ2" s="40"/>
    </row>
    <row r="3" spans="1:88" s="11" customFormat="1" ht="19.5" customHeight="1">
      <c r="A3" s="65"/>
      <c r="B3" s="65"/>
      <c r="C3" s="67"/>
      <c r="D3" s="80">
        <v>1</v>
      </c>
      <c r="E3" s="80">
        <v>2</v>
      </c>
      <c r="F3" s="80">
        <v>3</v>
      </c>
      <c r="G3" s="80">
        <v>4</v>
      </c>
      <c r="H3" s="80">
        <v>5</v>
      </c>
      <c r="I3" s="80">
        <v>6</v>
      </c>
      <c r="J3" s="80">
        <v>7</v>
      </c>
      <c r="K3" s="80">
        <v>8</v>
      </c>
      <c r="L3" s="80">
        <v>9</v>
      </c>
      <c r="M3" s="80">
        <v>10</v>
      </c>
      <c r="N3" s="80">
        <v>11</v>
      </c>
      <c r="O3" s="81">
        <v>1</v>
      </c>
      <c r="P3" s="81">
        <v>2</v>
      </c>
      <c r="Q3" s="81">
        <v>3</v>
      </c>
      <c r="R3" s="81">
        <v>4</v>
      </c>
      <c r="S3" s="81">
        <v>5</v>
      </c>
      <c r="T3" s="81">
        <v>6</v>
      </c>
      <c r="U3" s="81">
        <v>7</v>
      </c>
      <c r="V3" s="81">
        <v>8</v>
      </c>
      <c r="W3" s="81">
        <v>9</v>
      </c>
      <c r="X3" s="81">
        <v>10</v>
      </c>
      <c r="Y3" s="81">
        <v>11</v>
      </c>
      <c r="Z3" s="81">
        <v>12</v>
      </c>
      <c r="AA3" s="81">
        <v>13</v>
      </c>
      <c r="AB3" s="81">
        <v>14</v>
      </c>
      <c r="AC3" s="81">
        <v>15</v>
      </c>
      <c r="AD3" s="81">
        <v>16</v>
      </c>
      <c r="AE3" s="81">
        <v>17</v>
      </c>
      <c r="AF3" s="81">
        <v>19</v>
      </c>
      <c r="AG3" s="81">
        <v>20</v>
      </c>
      <c r="AH3" s="82">
        <v>1</v>
      </c>
      <c r="AI3" s="82">
        <v>2</v>
      </c>
      <c r="AJ3" s="82">
        <v>3</v>
      </c>
      <c r="AK3" s="82">
        <v>4</v>
      </c>
      <c r="AL3" s="82">
        <v>5</v>
      </c>
      <c r="AM3" s="82">
        <v>6</v>
      </c>
      <c r="AN3" s="82">
        <v>7</v>
      </c>
      <c r="AO3" s="82">
        <v>8</v>
      </c>
      <c r="AP3" s="82">
        <v>9</v>
      </c>
      <c r="AQ3" s="82">
        <v>10</v>
      </c>
      <c r="AR3" s="82">
        <v>11</v>
      </c>
      <c r="AS3" s="82">
        <v>12</v>
      </c>
      <c r="AT3" s="82">
        <v>13</v>
      </c>
      <c r="AU3" s="82">
        <v>14</v>
      </c>
      <c r="AV3" s="82">
        <v>15</v>
      </c>
      <c r="AW3" s="82">
        <v>16</v>
      </c>
      <c r="AX3" s="55"/>
      <c r="AY3" s="55"/>
      <c r="AZ3" s="70"/>
      <c r="BA3" s="55"/>
      <c r="BB3" s="70"/>
      <c r="BC3" s="70"/>
      <c r="BD3" s="70"/>
      <c r="BE3" s="70"/>
      <c r="BF3" s="70"/>
      <c r="BG3" s="70"/>
      <c r="BH3" s="70"/>
      <c r="BI3" s="70"/>
      <c r="BJ3" s="70"/>
      <c r="BK3" s="40"/>
      <c r="BP3" s="40"/>
      <c r="BQ3" s="70"/>
      <c r="BR3" s="70"/>
      <c r="BS3" s="70"/>
      <c r="BT3" s="70"/>
      <c r="BU3" s="70"/>
      <c r="BV3" s="70"/>
      <c r="BW3" s="70"/>
      <c r="BX3" s="70"/>
      <c r="BY3" s="40"/>
      <c r="CA3" s="40"/>
      <c r="CB3" s="70"/>
      <c r="CC3" s="70"/>
      <c r="CD3" s="70"/>
      <c r="CE3" s="70"/>
      <c r="CF3" s="70"/>
      <c r="CG3" s="70"/>
      <c r="CH3" s="70"/>
      <c r="CI3" s="70"/>
      <c r="CJ3" s="40"/>
    </row>
    <row r="4" spans="1:88" ht="12.75" customHeight="1">
      <c r="A4" s="68"/>
      <c r="B4" s="12"/>
      <c r="C4" s="66" t="s">
        <v>380</v>
      </c>
      <c r="D4" s="239">
        <v>2012</v>
      </c>
      <c r="E4" s="239" t="s">
        <v>664</v>
      </c>
      <c r="F4" s="239" t="s">
        <v>447</v>
      </c>
      <c r="G4" s="239">
        <v>2012</v>
      </c>
      <c r="H4" s="325" t="s">
        <v>665</v>
      </c>
      <c r="I4" s="240" t="s">
        <v>373</v>
      </c>
      <c r="J4" s="240" t="s">
        <v>624</v>
      </c>
      <c r="K4" s="240" t="s">
        <v>625</v>
      </c>
      <c r="L4" s="240">
        <v>2017</v>
      </c>
      <c r="M4" s="240">
        <v>2017</v>
      </c>
      <c r="N4" s="240">
        <v>2017</v>
      </c>
      <c r="O4" s="241">
        <v>2009</v>
      </c>
      <c r="P4" s="241">
        <v>2013</v>
      </c>
      <c r="Q4" s="241">
        <v>2013</v>
      </c>
      <c r="R4" s="241">
        <v>2003</v>
      </c>
      <c r="S4" s="241">
        <v>2013</v>
      </c>
      <c r="T4" s="241">
        <v>2013</v>
      </c>
      <c r="U4" s="241">
        <v>2013</v>
      </c>
      <c r="V4" s="241" t="s">
        <v>362</v>
      </c>
      <c r="W4" s="241">
        <v>2013</v>
      </c>
      <c r="X4" s="241">
        <v>2002</v>
      </c>
      <c r="Y4" s="242">
        <v>2013</v>
      </c>
      <c r="Z4" s="241">
        <v>2017</v>
      </c>
      <c r="AA4" s="241">
        <v>2021</v>
      </c>
      <c r="AB4" s="241">
        <v>2021</v>
      </c>
      <c r="AC4" s="241">
        <v>2021</v>
      </c>
      <c r="AD4" s="241">
        <v>2021</v>
      </c>
      <c r="AE4" s="241">
        <v>2021</v>
      </c>
      <c r="AF4" s="241">
        <v>2021</v>
      </c>
      <c r="AG4" s="241">
        <v>2020</v>
      </c>
      <c r="AH4" s="244">
        <v>2012</v>
      </c>
      <c r="AI4" s="244">
        <v>2021</v>
      </c>
      <c r="AJ4" s="244">
        <v>2015</v>
      </c>
      <c r="AK4" s="244">
        <v>2013</v>
      </c>
      <c r="AL4" s="244">
        <v>2013</v>
      </c>
      <c r="AM4" s="244">
        <v>2013</v>
      </c>
      <c r="AN4" s="244">
        <v>2013</v>
      </c>
      <c r="AO4" s="244" t="s">
        <v>649</v>
      </c>
      <c r="AP4" s="244" t="s">
        <v>649</v>
      </c>
      <c r="AQ4" s="244" t="s">
        <v>649</v>
      </c>
      <c r="AR4" s="244">
        <v>2016</v>
      </c>
      <c r="AS4" s="244">
        <v>2016</v>
      </c>
      <c r="AT4" s="244">
        <v>2016</v>
      </c>
      <c r="AU4" s="244">
        <v>2016</v>
      </c>
      <c r="AV4" s="244">
        <v>2013</v>
      </c>
      <c r="AW4" s="244">
        <v>2020</v>
      </c>
      <c r="AX4" s="12">
        <v>2013</v>
      </c>
      <c r="AY4" s="34">
        <v>2016</v>
      </c>
      <c r="AZ4" s="94">
        <v>2020</v>
      </c>
      <c r="BA4" s="34" t="s">
        <v>364</v>
      </c>
      <c r="BB4" s="94" t="s">
        <v>606</v>
      </c>
      <c r="BC4" s="30"/>
      <c r="BD4" s="30">
        <v>2013</v>
      </c>
      <c r="BE4" s="30"/>
      <c r="BF4" s="30"/>
      <c r="BG4" s="30"/>
      <c r="BH4" s="30"/>
      <c r="BI4" s="30"/>
      <c r="BJ4" s="30"/>
      <c r="BK4"/>
      <c r="BP4"/>
      <c r="BQ4" s="224"/>
      <c r="BR4" s="224"/>
      <c r="BS4" s="224"/>
      <c r="BT4" s="224"/>
      <c r="BU4" s="225"/>
      <c r="BV4" s="54"/>
      <c r="BW4" s="54"/>
      <c r="BX4" s="54"/>
      <c r="BY4"/>
      <c r="CA4"/>
      <c r="CB4" s="224"/>
      <c r="CC4" s="224"/>
      <c r="CD4" s="224"/>
      <c r="CE4" s="224"/>
      <c r="CF4" s="225"/>
      <c r="CG4" s="54"/>
      <c r="CH4" s="54"/>
      <c r="CI4" s="54"/>
      <c r="CJ4"/>
    </row>
    <row r="5" spans="1:88" ht="29.25" customHeight="1">
      <c r="A5" s="69" t="s">
        <v>17</v>
      </c>
      <c r="B5" s="71" t="s">
        <v>73</v>
      </c>
      <c r="C5" s="69" t="s">
        <v>370</v>
      </c>
      <c r="D5" s="240" t="s">
        <v>381</v>
      </c>
      <c r="E5" s="240" t="s">
        <v>381</v>
      </c>
      <c r="F5" s="240" t="s">
        <v>381</v>
      </c>
      <c r="G5" s="240" t="s">
        <v>381</v>
      </c>
      <c r="H5" s="240" t="s">
        <v>381</v>
      </c>
      <c r="I5" s="240" t="s">
        <v>381</v>
      </c>
      <c r="J5" s="240" t="s">
        <v>381</v>
      </c>
      <c r="K5" s="240" t="s">
        <v>381</v>
      </c>
      <c r="L5" s="240" t="s">
        <v>382</v>
      </c>
      <c r="M5" s="240" t="s">
        <v>106</v>
      </c>
      <c r="N5" s="240" t="s">
        <v>106</v>
      </c>
      <c r="O5" s="241" t="s">
        <v>383</v>
      </c>
      <c r="P5" s="241" t="s">
        <v>3</v>
      </c>
      <c r="Q5" s="241" t="s">
        <v>421</v>
      </c>
      <c r="R5" s="241" t="s">
        <v>383</v>
      </c>
      <c r="S5" s="241" t="s">
        <v>3</v>
      </c>
      <c r="T5" s="241" t="s">
        <v>384</v>
      </c>
      <c r="U5" s="241" t="s">
        <v>3</v>
      </c>
      <c r="V5" s="241" t="s">
        <v>381</v>
      </c>
      <c r="W5" s="241" t="s">
        <v>3</v>
      </c>
      <c r="X5" s="241" t="s">
        <v>3</v>
      </c>
      <c r="Y5" s="242" t="s">
        <v>385</v>
      </c>
      <c r="Z5" s="241" t="s">
        <v>381</v>
      </c>
      <c r="AA5" s="241" t="s">
        <v>3</v>
      </c>
      <c r="AB5" s="241" t="s">
        <v>381</v>
      </c>
      <c r="AC5" s="241" t="s">
        <v>381</v>
      </c>
      <c r="AD5" s="241" t="s">
        <v>381</v>
      </c>
      <c r="AE5" s="241" t="s">
        <v>3</v>
      </c>
      <c r="AF5" s="241" t="s">
        <v>3</v>
      </c>
      <c r="AG5" s="241"/>
      <c r="AH5" s="244" t="s">
        <v>383</v>
      </c>
      <c r="AI5" s="244" t="s">
        <v>381</v>
      </c>
      <c r="AJ5" s="244" t="s">
        <v>383</v>
      </c>
      <c r="AK5" s="244" t="s">
        <v>3</v>
      </c>
      <c r="AL5" s="244" t="s">
        <v>3</v>
      </c>
      <c r="AM5" s="244" t="s">
        <v>3</v>
      </c>
      <c r="AN5" s="244" t="s">
        <v>419</v>
      </c>
      <c r="AO5" s="244" t="s">
        <v>3</v>
      </c>
      <c r="AP5" s="244" t="s">
        <v>3</v>
      </c>
      <c r="AQ5" s="244" t="s">
        <v>3</v>
      </c>
      <c r="AR5" s="244" t="s">
        <v>381</v>
      </c>
      <c r="AS5" s="244" t="s">
        <v>3</v>
      </c>
      <c r="AT5" s="244" t="s">
        <v>3</v>
      </c>
      <c r="AU5" s="244" t="s">
        <v>3</v>
      </c>
      <c r="AV5" s="244" t="s">
        <v>3</v>
      </c>
      <c r="AW5" s="244" t="s">
        <v>381</v>
      </c>
      <c r="AX5" s="243" t="s">
        <v>381</v>
      </c>
      <c r="AY5" s="243" t="s">
        <v>381</v>
      </c>
      <c r="AZ5" s="243" t="s">
        <v>381</v>
      </c>
      <c r="BA5" s="243" t="s">
        <v>3</v>
      </c>
      <c r="BB5" s="243" t="s">
        <v>3</v>
      </c>
      <c r="BC5" s="30"/>
      <c r="BD5" s="30" t="s">
        <v>3</v>
      </c>
      <c r="BE5" s="36"/>
      <c r="BF5" s="41"/>
      <c r="BG5" s="41"/>
      <c r="BH5" s="41"/>
      <c r="BI5" s="30"/>
      <c r="BJ5" s="30"/>
      <c r="BK5"/>
      <c r="BP5"/>
      <c r="BQ5" s="54"/>
      <c r="BR5" s="54"/>
      <c r="BS5" s="54"/>
      <c r="BT5" s="54"/>
      <c r="BU5" s="54"/>
      <c r="BV5" s="54"/>
      <c r="BW5" s="54"/>
      <c r="BX5" s="54"/>
      <c r="BY5"/>
      <c r="CA5"/>
      <c r="CB5" s="54"/>
      <c r="CC5" s="54"/>
      <c r="CD5" s="54"/>
      <c r="CE5" s="54"/>
      <c r="CF5" s="54"/>
      <c r="CG5" s="54"/>
      <c r="CH5" s="54"/>
      <c r="CI5" s="54"/>
      <c r="CJ5"/>
    </row>
    <row r="6" spans="1:88">
      <c r="A6" s="313" t="s">
        <v>183</v>
      </c>
      <c r="B6" s="314" t="s">
        <v>125</v>
      </c>
      <c r="C6" s="315">
        <v>101</v>
      </c>
      <c r="D6" s="238">
        <v>0</v>
      </c>
      <c r="E6" s="294">
        <v>10170.00039893617</v>
      </c>
      <c r="F6" s="238">
        <v>0</v>
      </c>
      <c r="G6" s="238">
        <v>0</v>
      </c>
      <c r="H6" s="324">
        <v>530.43430851063829</v>
      </c>
      <c r="I6" s="238">
        <v>0</v>
      </c>
      <c r="J6" s="293">
        <v>88.822000000000003</v>
      </c>
      <c r="K6" s="293">
        <v>0.71141438356164388</v>
      </c>
      <c r="L6" s="265">
        <f t="shared" ref="L6:L37" si="0">M6/((AY6+AY6*BA6/100)/100000)</f>
        <v>65.277057548980295</v>
      </c>
      <c r="M6" s="238">
        <v>138</v>
      </c>
      <c r="N6" s="238">
        <v>52</v>
      </c>
      <c r="O6" s="266">
        <v>0.77300000000000002</v>
      </c>
      <c r="P6" s="266">
        <v>46.16</v>
      </c>
      <c r="Q6" s="266">
        <v>0.5</v>
      </c>
      <c r="R6" s="266">
        <v>0.47799999999999998</v>
      </c>
      <c r="S6" s="266">
        <v>45.63</v>
      </c>
      <c r="T6" s="52">
        <v>64.473684210526329</v>
      </c>
      <c r="U6" s="266">
        <v>67.41</v>
      </c>
      <c r="V6" s="267">
        <v>2239</v>
      </c>
      <c r="W6" s="266">
        <v>1.98</v>
      </c>
      <c r="X6" s="267">
        <v>21.12</v>
      </c>
      <c r="Y6" s="52">
        <v>54.135590379619543</v>
      </c>
      <c r="Z6" s="268">
        <v>5</v>
      </c>
      <c r="AA6" s="268">
        <v>5.5995043480561879</v>
      </c>
      <c r="AB6" s="328">
        <v>11046</v>
      </c>
      <c r="AC6" s="328">
        <v>206</v>
      </c>
      <c r="AD6" s="328">
        <v>3233</v>
      </c>
      <c r="AE6" s="329">
        <f>(AC6/AB6)*100</f>
        <v>1.8649284808980628</v>
      </c>
      <c r="AF6" s="329">
        <f>((AC6)/(AC6+AD6))*100</f>
        <v>5.9901134050596108</v>
      </c>
      <c r="AG6" s="268">
        <v>10</v>
      </c>
      <c r="AH6" s="269">
        <v>5</v>
      </c>
      <c r="AI6" s="331" t="s">
        <v>117</v>
      </c>
      <c r="AJ6" s="269">
        <v>92.65</v>
      </c>
      <c r="AK6" s="269">
        <v>91.44</v>
      </c>
      <c r="AL6" s="269">
        <v>19.489999999999998</v>
      </c>
      <c r="AM6" s="269">
        <v>74.38</v>
      </c>
      <c r="AN6" s="31">
        <v>119</v>
      </c>
      <c r="AO6" s="330">
        <v>85.205837015067161</v>
      </c>
      <c r="AP6" s="330">
        <v>82.318052224707515</v>
      </c>
      <c r="AQ6" s="330">
        <f>(AO6*AP6)^(1/2)</f>
        <v>83.749498752268451</v>
      </c>
      <c r="AR6" s="53">
        <v>17.100000000000001</v>
      </c>
      <c r="AS6" s="269">
        <v>80</v>
      </c>
      <c r="AT6" s="53">
        <v>75</v>
      </c>
      <c r="AU6" s="269">
        <v>60.5</v>
      </c>
      <c r="AV6" s="269">
        <v>93.46</v>
      </c>
      <c r="AW6" s="269">
        <v>4</v>
      </c>
      <c r="AX6" s="270">
        <v>197267.46</v>
      </c>
      <c r="AY6" s="271">
        <v>207733</v>
      </c>
      <c r="AZ6" s="270">
        <v>222055</v>
      </c>
      <c r="BA6" s="272">
        <f>(((AY6/AX6)-1)*100)/3</f>
        <v>1.7684180317084925</v>
      </c>
      <c r="BB6" s="272">
        <f>(((AZ6/AY6)-1)*100)/4</f>
        <v>1.7236067451969594</v>
      </c>
      <c r="BC6" s="42"/>
      <c r="BD6" s="284">
        <v>29.9</v>
      </c>
      <c r="BE6" s="248"/>
      <c r="BF6" s="72"/>
      <c r="BG6" s="72"/>
      <c r="BH6" s="30"/>
      <c r="BI6" s="30"/>
      <c r="BJ6" s="73"/>
      <c r="BK6" s="39"/>
      <c r="BP6"/>
      <c r="BQ6" s="226"/>
      <c r="BR6" s="227"/>
      <c r="BS6" s="226"/>
      <c r="BT6" s="226"/>
      <c r="BU6" s="228"/>
      <c r="BV6" s="229"/>
      <c r="BW6" s="227"/>
      <c r="BX6" s="226"/>
      <c r="BY6"/>
      <c r="CA6"/>
      <c r="CB6" s="226"/>
      <c r="CC6" s="227"/>
      <c r="CD6" s="226"/>
      <c r="CE6" s="226"/>
      <c r="CF6" s="228"/>
      <c r="CG6" s="227"/>
      <c r="CH6" s="227"/>
      <c r="CI6" s="226"/>
      <c r="CJ6"/>
    </row>
    <row r="7" spans="1:88">
      <c r="A7" s="56" t="s">
        <v>183</v>
      </c>
      <c r="B7" s="57" t="s">
        <v>126</v>
      </c>
      <c r="C7" s="58">
        <v>102</v>
      </c>
      <c r="D7" s="238">
        <v>0</v>
      </c>
      <c r="E7" s="294">
        <v>532.5</v>
      </c>
      <c r="F7" s="238">
        <v>0</v>
      </c>
      <c r="G7" s="238">
        <v>0</v>
      </c>
      <c r="H7" s="324">
        <v>0</v>
      </c>
      <c r="I7" s="238">
        <v>0</v>
      </c>
      <c r="J7" s="293">
        <v>7.8699000000000003</v>
      </c>
      <c r="K7" s="293">
        <v>8.0797945205479449E-2</v>
      </c>
      <c r="L7" s="265">
        <f t="shared" si="0"/>
        <v>70.193694595011934</v>
      </c>
      <c r="M7" s="238">
        <v>17</v>
      </c>
      <c r="N7" s="238">
        <v>8</v>
      </c>
      <c r="O7" s="266">
        <v>0.71199999999999997</v>
      </c>
      <c r="P7" s="266">
        <v>45.83</v>
      </c>
      <c r="Q7" s="266">
        <v>0.31</v>
      </c>
      <c r="R7" s="266">
        <v>0.46100000000000002</v>
      </c>
      <c r="S7" s="266">
        <v>44.11</v>
      </c>
      <c r="T7" s="52">
        <v>67.36401673640168</v>
      </c>
      <c r="U7" s="266">
        <v>70.62</v>
      </c>
      <c r="V7" s="267">
        <v>89</v>
      </c>
      <c r="W7" s="266">
        <v>4.6399999999999997</v>
      </c>
      <c r="X7" s="267">
        <v>27.27</v>
      </c>
      <c r="Y7" s="52">
        <v>3.2102728731942216</v>
      </c>
      <c r="Z7" s="268">
        <v>5</v>
      </c>
      <c r="AA7" s="268">
        <v>1.7616718769447026</v>
      </c>
      <c r="AB7" s="328">
        <v>385</v>
      </c>
      <c r="AC7" s="328">
        <v>13</v>
      </c>
      <c r="AD7" s="328">
        <v>140</v>
      </c>
      <c r="AE7" s="329">
        <f t="shared" ref="AE7:AE70" si="1">(AC7/AB7)*100</f>
        <v>3.3766233766233764</v>
      </c>
      <c r="AF7" s="329">
        <f t="shared" ref="AF7:AF70" si="2">((AC7)/(AC7+AD7))*100</f>
        <v>8.4967320261437909</v>
      </c>
      <c r="AG7" s="268">
        <v>10</v>
      </c>
      <c r="AH7" s="269">
        <v>1</v>
      </c>
      <c r="AI7" s="331">
        <v>4.9000000000000004</v>
      </c>
      <c r="AJ7" s="269">
        <v>74.16</v>
      </c>
      <c r="AK7" s="269">
        <v>92.31</v>
      </c>
      <c r="AL7" s="269">
        <v>7.96</v>
      </c>
      <c r="AM7" s="269">
        <v>67.83</v>
      </c>
      <c r="AN7" s="31">
        <v>106.9</v>
      </c>
      <c r="AO7" s="330">
        <v>88.698234377291627</v>
      </c>
      <c r="AP7" s="330">
        <v>81.629638835444169</v>
      </c>
      <c r="AQ7" s="330">
        <f t="shared" ref="AQ7:AQ70" si="3">(AO7*AP7)^(1/2)</f>
        <v>85.090568440690845</v>
      </c>
      <c r="AR7" s="53">
        <v>20.9</v>
      </c>
      <c r="AS7" s="269">
        <v>99.5</v>
      </c>
      <c r="AT7" s="53">
        <v>76</v>
      </c>
      <c r="AU7" s="269">
        <v>41</v>
      </c>
      <c r="AV7" s="269">
        <v>89.56</v>
      </c>
      <c r="AW7" s="269">
        <v>10</v>
      </c>
      <c r="AX7" s="270">
        <v>21854.240000000002</v>
      </c>
      <c r="AY7" s="270">
        <v>23593</v>
      </c>
      <c r="AZ7" s="270">
        <v>26233</v>
      </c>
      <c r="BA7" s="272">
        <f t="shared" ref="BA7:BA70" si="4">(((AY7/AX7)-1)*100)/3</f>
        <v>2.652055924464388</v>
      </c>
      <c r="BB7" s="272">
        <f t="shared" ref="BB7:BB70" si="5">(((AZ7/AY7)-1)*100)/4</f>
        <v>2.7974399186199319</v>
      </c>
      <c r="BC7" s="30"/>
      <c r="BD7" s="284">
        <v>51.44</v>
      </c>
      <c r="BE7" s="72"/>
      <c r="BF7" s="72"/>
      <c r="BG7" s="72"/>
      <c r="BH7" s="30"/>
      <c r="BI7" s="30"/>
      <c r="BJ7" s="73"/>
      <c r="BK7"/>
      <c r="BP7"/>
      <c r="BQ7" s="226"/>
      <c r="BR7" s="227"/>
      <c r="BS7" s="226"/>
      <c r="BT7" s="226"/>
      <c r="BU7" s="228"/>
      <c r="BV7" s="229"/>
      <c r="BW7" s="227"/>
      <c r="BX7" s="226"/>
      <c r="BY7"/>
      <c r="CA7"/>
      <c r="CB7" s="226"/>
      <c r="CC7" s="227"/>
      <c r="CD7" s="226"/>
      <c r="CE7" s="226"/>
      <c r="CF7" s="228"/>
      <c r="CG7" s="227"/>
      <c r="CH7" s="227"/>
      <c r="CI7" s="226"/>
      <c r="CJ7"/>
    </row>
    <row r="8" spans="1:88">
      <c r="A8" s="56" t="s">
        <v>183</v>
      </c>
      <c r="B8" s="57" t="s">
        <v>127</v>
      </c>
      <c r="C8" s="58">
        <v>103</v>
      </c>
      <c r="D8" s="238">
        <v>15</v>
      </c>
      <c r="E8" s="294">
        <v>1867.0759615384618</v>
      </c>
      <c r="F8" s="238">
        <v>0</v>
      </c>
      <c r="G8" s="238">
        <v>0</v>
      </c>
      <c r="H8" s="324">
        <v>7.9107319999999994</v>
      </c>
      <c r="I8" s="238">
        <v>0</v>
      </c>
      <c r="J8" s="293">
        <v>6.0234000000000005</v>
      </c>
      <c r="K8" s="293">
        <v>6.5496575342465752E-2</v>
      </c>
      <c r="L8" s="265">
        <f t="shared" si="0"/>
        <v>61.98553122325999</v>
      </c>
      <c r="M8" s="238">
        <v>12</v>
      </c>
      <c r="N8" s="238">
        <v>4</v>
      </c>
      <c r="O8" s="266">
        <v>0.67700000000000005</v>
      </c>
      <c r="P8" s="266">
        <v>45.89</v>
      </c>
      <c r="Q8" s="266">
        <v>0.16</v>
      </c>
      <c r="R8" s="266">
        <v>0.48499999999999999</v>
      </c>
      <c r="S8" s="266" t="s">
        <v>117</v>
      </c>
      <c r="T8" s="52">
        <v>74.611489436004874</v>
      </c>
      <c r="U8" s="266">
        <v>67.990000000000009</v>
      </c>
      <c r="V8" s="267">
        <v>118</v>
      </c>
      <c r="W8" s="266">
        <v>4.25</v>
      </c>
      <c r="X8" s="267">
        <v>34.92</v>
      </c>
      <c r="Y8" s="52">
        <v>13.416815742397137</v>
      </c>
      <c r="Z8" s="268">
        <v>4</v>
      </c>
      <c r="AA8" s="268">
        <v>1.230561732457448</v>
      </c>
      <c r="AB8" s="328">
        <v>227</v>
      </c>
      <c r="AC8" s="328">
        <v>11</v>
      </c>
      <c r="AD8" s="328">
        <v>83</v>
      </c>
      <c r="AE8" s="329">
        <f t="shared" si="1"/>
        <v>4.8458149779735686</v>
      </c>
      <c r="AF8" s="329">
        <f t="shared" si="2"/>
        <v>11.702127659574469</v>
      </c>
      <c r="AG8" s="268">
        <v>10</v>
      </c>
      <c r="AH8" s="269">
        <v>5</v>
      </c>
      <c r="AI8" s="331">
        <v>8.5500000000000007</v>
      </c>
      <c r="AJ8" s="269">
        <v>65.959999999999994</v>
      </c>
      <c r="AK8" s="269">
        <v>77.59</v>
      </c>
      <c r="AL8" s="269">
        <v>2.79</v>
      </c>
      <c r="AM8" s="269">
        <v>64.37</v>
      </c>
      <c r="AN8" s="31">
        <v>208.8</v>
      </c>
      <c r="AO8" s="330">
        <v>84.38258193105861</v>
      </c>
      <c r="AP8" s="330">
        <v>78.107843367942678</v>
      </c>
      <c r="AQ8" s="330">
        <f t="shared" si="3"/>
        <v>81.184613643557583</v>
      </c>
      <c r="AR8" s="53">
        <v>17.3</v>
      </c>
      <c r="AS8" s="269">
        <v>105.5</v>
      </c>
      <c r="AT8" s="53">
        <v>58</v>
      </c>
      <c r="AU8" s="269">
        <v>17.5</v>
      </c>
      <c r="AV8" s="269">
        <v>84.45</v>
      </c>
      <c r="AW8" s="269">
        <v>10</v>
      </c>
      <c r="AX8" s="270">
        <v>18446.86</v>
      </c>
      <c r="AY8" s="270">
        <v>19125</v>
      </c>
      <c r="AZ8" s="270">
        <v>20078</v>
      </c>
      <c r="BA8" s="272">
        <f t="shared" si="4"/>
        <v>1.2253937345795791</v>
      </c>
      <c r="BB8" s="272">
        <f t="shared" si="5"/>
        <v>1.2457516339869301</v>
      </c>
      <c r="BC8" s="30"/>
      <c r="BD8" s="284">
        <v>33.049999999999997</v>
      </c>
      <c r="BE8" s="72"/>
      <c r="BF8" s="72"/>
      <c r="BG8" s="72"/>
      <c r="BH8" s="30"/>
      <c r="BI8" s="30"/>
      <c r="BJ8" s="73"/>
      <c r="BK8"/>
      <c r="BP8"/>
      <c r="BQ8" s="226"/>
      <c r="BR8" s="227"/>
      <c r="BS8" s="226"/>
      <c r="BT8" s="226"/>
      <c r="BU8" s="228"/>
      <c r="BV8" s="229"/>
      <c r="BW8" s="227"/>
      <c r="BX8" s="226"/>
      <c r="BY8"/>
      <c r="CA8"/>
      <c r="CB8" s="226"/>
      <c r="CC8" s="227"/>
      <c r="CD8" s="226"/>
      <c r="CE8" s="226"/>
      <c r="CF8" s="228"/>
      <c r="CG8" s="227"/>
      <c r="CH8" s="227"/>
      <c r="CI8" s="226"/>
      <c r="CJ8"/>
    </row>
    <row r="9" spans="1:88">
      <c r="A9" s="56" t="s">
        <v>183</v>
      </c>
      <c r="B9" s="57" t="s">
        <v>128</v>
      </c>
      <c r="C9" s="58">
        <v>104</v>
      </c>
      <c r="D9" s="238">
        <v>0</v>
      </c>
      <c r="E9" s="294">
        <v>1906.9875950000001</v>
      </c>
      <c r="F9" s="238">
        <v>0</v>
      </c>
      <c r="G9" s="238">
        <v>0</v>
      </c>
      <c r="H9" s="324">
        <v>216.08351999999999</v>
      </c>
      <c r="I9" s="238">
        <v>0</v>
      </c>
      <c r="J9" s="293">
        <v>11.328299999999999</v>
      </c>
      <c r="K9" s="293">
        <v>0.12222602739726028</v>
      </c>
      <c r="L9" s="265">
        <f t="shared" si="0"/>
        <v>49.724531903810437</v>
      </c>
      <c r="M9" s="238">
        <v>18</v>
      </c>
      <c r="N9" s="238">
        <v>5</v>
      </c>
      <c r="O9" s="266">
        <v>0.65300000000000002</v>
      </c>
      <c r="P9" s="266">
        <v>51.87</v>
      </c>
      <c r="Q9" s="266">
        <v>0.17</v>
      </c>
      <c r="R9" s="266">
        <v>0.48799999999999999</v>
      </c>
      <c r="S9" s="266">
        <v>44.71</v>
      </c>
      <c r="T9" s="52">
        <v>79.30787161556394</v>
      </c>
      <c r="U9" s="266">
        <v>68.180000000000007</v>
      </c>
      <c r="V9" s="267">
        <v>333</v>
      </c>
      <c r="W9" s="266">
        <v>2.48</v>
      </c>
      <c r="X9" s="267">
        <v>36.72</v>
      </c>
      <c r="Y9" s="52">
        <v>12.042389210019268</v>
      </c>
      <c r="Z9" s="268">
        <v>4</v>
      </c>
      <c r="AA9" s="268">
        <v>0.8444255495705556</v>
      </c>
      <c r="AB9" s="328">
        <v>289</v>
      </c>
      <c r="AC9" s="328">
        <v>9</v>
      </c>
      <c r="AD9" s="328">
        <v>195</v>
      </c>
      <c r="AE9" s="329">
        <f t="shared" si="1"/>
        <v>3.1141868512110724</v>
      </c>
      <c r="AF9" s="329">
        <f t="shared" si="2"/>
        <v>4.4117647058823533</v>
      </c>
      <c r="AG9" s="268">
        <v>10</v>
      </c>
      <c r="AH9" s="269">
        <v>5</v>
      </c>
      <c r="AI9" s="331">
        <v>7.7</v>
      </c>
      <c r="AJ9" s="269">
        <v>65.66</v>
      </c>
      <c r="AK9" s="269">
        <v>63.03</v>
      </c>
      <c r="AL9" s="269">
        <v>2.56</v>
      </c>
      <c r="AM9" s="269">
        <v>62.72</v>
      </c>
      <c r="AN9" s="31">
        <v>166.2</v>
      </c>
      <c r="AO9" s="330">
        <v>84.71479671509104</v>
      </c>
      <c r="AP9" s="330">
        <v>84.104521181764227</v>
      </c>
      <c r="AQ9" s="330">
        <f t="shared" si="3"/>
        <v>84.409107415806886</v>
      </c>
      <c r="AR9" s="53">
        <v>17.3</v>
      </c>
      <c r="AS9" s="269">
        <v>101</v>
      </c>
      <c r="AT9" s="53">
        <v>55.5</v>
      </c>
      <c r="AU9" s="269">
        <v>20.5</v>
      </c>
      <c r="AV9" s="269">
        <v>82.14</v>
      </c>
      <c r="AW9" s="269">
        <v>10</v>
      </c>
      <c r="AX9" s="270">
        <v>34224.449999999997</v>
      </c>
      <c r="AY9" s="270">
        <v>35690</v>
      </c>
      <c r="AZ9" s="270">
        <v>37761</v>
      </c>
      <c r="BA9" s="272">
        <f t="shared" si="4"/>
        <v>1.4273908467971497</v>
      </c>
      <c r="BB9" s="272">
        <f t="shared" si="5"/>
        <v>1.450686466797424</v>
      </c>
      <c r="BC9" s="30"/>
      <c r="BD9" s="284">
        <v>30.62</v>
      </c>
      <c r="BE9" s="72"/>
      <c r="BF9" s="72"/>
      <c r="BG9" s="72"/>
      <c r="BH9" s="30"/>
      <c r="BI9" s="30"/>
      <c r="BJ9" s="73"/>
      <c r="BK9"/>
      <c r="BP9"/>
      <c r="BQ9" s="226"/>
      <c r="BR9" s="227"/>
      <c r="BS9" s="226"/>
      <c r="BT9" s="226"/>
      <c r="BU9" s="228"/>
      <c r="BV9" s="229"/>
      <c r="BW9" s="227"/>
      <c r="BX9" s="226"/>
      <c r="BY9"/>
      <c r="CA9"/>
      <c r="CB9" s="226"/>
      <c r="CC9" s="227"/>
      <c r="CD9" s="226"/>
      <c r="CE9" s="226"/>
      <c r="CF9" s="228"/>
      <c r="CG9" s="227"/>
      <c r="CH9" s="227"/>
      <c r="CI9" s="226"/>
      <c r="CJ9"/>
    </row>
    <row r="10" spans="1:88">
      <c r="A10" s="56" t="s">
        <v>183</v>
      </c>
      <c r="B10" s="57" t="s">
        <v>129</v>
      </c>
      <c r="C10" s="58">
        <v>105</v>
      </c>
      <c r="D10" s="238">
        <v>0</v>
      </c>
      <c r="E10" s="294">
        <v>1906.4</v>
      </c>
      <c r="F10" s="238">
        <v>0</v>
      </c>
      <c r="G10" s="238">
        <v>0</v>
      </c>
      <c r="H10" s="324">
        <v>532</v>
      </c>
      <c r="I10" s="238">
        <v>0</v>
      </c>
      <c r="J10" s="293">
        <v>9.6830999999999996</v>
      </c>
      <c r="K10" s="293">
        <v>0.10485958904109589</v>
      </c>
      <c r="L10" s="265">
        <f t="shared" si="0"/>
        <v>64.449071022060636</v>
      </c>
      <c r="M10" s="238">
        <v>20</v>
      </c>
      <c r="N10" s="238">
        <v>2</v>
      </c>
      <c r="O10" s="266">
        <v>0.67400000000000004</v>
      </c>
      <c r="P10" s="266">
        <v>47.56</v>
      </c>
      <c r="Q10" s="266">
        <v>0.25</v>
      </c>
      <c r="R10" s="266">
        <v>0.48</v>
      </c>
      <c r="S10" s="266">
        <v>44.19</v>
      </c>
      <c r="T10" s="52">
        <v>75.500175500175487</v>
      </c>
      <c r="U10" s="266">
        <v>67.42</v>
      </c>
      <c r="V10" s="267">
        <v>216</v>
      </c>
      <c r="W10" s="266">
        <v>3.72</v>
      </c>
      <c r="X10" s="267">
        <v>36.22</v>
      </c>
      <c r="Y10" s="52">
        <v>20.196506550218338</v>
      </c>
      <c r="Z10" s="268">
        <v>4</v>
      </c>
      <c r="AA10" s="268">
        <v>2.259792547645942</v>
      </c>
      <c r="AB10" s="328">
        <v>665</v>
      </c>
      <c r="AC10" s="328">
        <v>24</v>
      </c>
      <c r="AD10" s="328">
        <v>220</v>
      </c>
      <c r="AE10" s="329">
        <f t="shared" si="1"/>
        <v>3.6090225563909777</v>
      </c>
      <c r="AF10" s="329">
        <f t="shared" si="2"/>
        <v>9.8360655737704921</v>
      </c>
      <c r="AG10" s="268">
        <v>10</v>
      </c>
      <c r="AH10" s="269">
        <v>1</v>
      </c>
      <c r="AI10" s="331">
        <v>5.2</v>
      </c>
      <c r="AJ10" s="269">
        <v>73.13</v>
      </c>
      <c r="AK10" s="269">
        <v>75.11</v>
      </c>
      <c r="AL10" s="269">
        <v>5.92</v>
      </c>
      <c r="AM10" s="269">
        <v>64.349999999999994</v>
      </c>
      <c r="AN10" s="31">
        <v>107.6</v>
      </c>
      <c r="AO10" s="330">
        <v>90.469255010892013</v>
      </c>
      <c r="AP10" s="330">
        <v>93.818886333663869</v>
      </c>
      <c r="AQ10" s="330">
        <f t="shared" si="3"/>
        <v>92.128848644483384</v>
      </c>
      <c r="AR10" s="53">
        <v>17.600000000000001</v>
      </c>
      <c r="AS10" s="269">
        <v>98</v>
      </c>
      <c r="AT10" s="53">
        <v>82</v>
      </c>
      <c r="AU10" s="269">
        <v>57</v>
      </c>
      <c r="AV10" s="269">
        <v>85.4</v>
      </c>
      <c r="AW10" s="269">
        <v>10</v>
      </c>
      <c r="AX10" s="270">
        <v>29427.48</v>
      </c>
      <c r="AY10" s="270">
        <v>30619</v>
      </c>
      <c r="AZ10" s="270">
        <v>32277</v>
      </c>
      <c r="BA10" s="272">
        <f t="shared" si="4"/>
        <v>1.3496681786321278</v>
      </c>
      <c r="BB10" s="272">
        <f t="shared" si="5"/>
        <v>1.3537346092295621</v>
      </c>
      <c r="BC10" s="30"/>
      <c r="BD10" s="284">
        <v>34.33</v>
      </c>
      <c r="BE10" s="72"/>
      <c r="BF10" s="72"/>
      <c r="BG10" s="72"/>
      <c r="BH10" s="30"/>
      <c r="BI10" s="30"/>
      <c r="BJ10" s="73"/>
      <c r="BK10"/>
      <c r="BP10"/>
      <c r="BQ10" s="226"/>
      <c r="BR10" s="227"/>
      <c r="BS10" s="226"/>
      <c r="BT10" s="226"/>
      <c r="BU10" s="228"/>
      <c r="BV10" s="229"/>
      <c r="BW10" s="227"/>
      <c r="BX10" s="226"/>
      <c r="BY10"/>
      <c r="CA10"/>
      <c r="CB10" s="226"/>
      <c r="CC10" s="227"/>
      <c r="CD10" s="226"/>
      <c r="CE10" s="226"/>
      <c r="CF10" s="228"/>
      <c r="CG10" s="227"/>
      <c r="CH10" s="227"/>
      <c r="CI10" s="226"/>
      <c r="CJ10"/>
    </row>
    <row r="11" spans="1:88">
      <c r="A11" s="56" t="s">
        <v>183</v>
      </c>
      <c r="B11" s="57" t="s">
        <v>48</v>
      </c>
      <c r="C11" s="58">
        <v>106</v>
      </c>
      <c r="D11" s="238">
        <v>0</v>
      </c>
      <c r="E11" s="294">
        <v>56.5</v>
      </c>
      <c r="F11" s="238">
        <v>0</v>
      </c>
      <c r="G11" s="238">
        <v>0</v>
      </c>
      <c r="H11" s="324">
        <v>254</v>
      </c>
      <c r="I11" s="238">
        <v>0</v>
      </c>
      <c r="J11" s="293">
        <v>4.8944999999999999</v>
      </c>
      <c r="K11" s="293">
        <v>5.231849315068493E-2</v>
      </c>
      <c r="L11" s="265">
        <f t="shared" si="0"/>
        <v>64.399456409666627</v>
      </c>
      <c r="M11" s="238">
        <v>10</v>
      </c>
      <c r="N11" s="238">
        <v>1</v>
      </c>
      <c r="O11" s="266">
        <v>0.71</v>
      </c>
      <c r="P11" s="266">
        <v>43.75</v>
      </c>
      <c r="Q11" s="266">
        <v>0.3</v>
      </c>
      <c r="R11" s="266">
        <v>0.45400000000000001</v>
      </c>
      <c r="S11" s="266">
        <v>42.41</v>
      </c>
      <c r="T11" s="52">
        <v>0</v>
      </c>
      <c r="U11" s="266">
        <v>69.45</v>
      </c>
      <c r="V11" s="267">
        <v>90</v>
      </c>
      <c r="W11" s="266">
        <v>3.92</v>
      </c>
      <c r="X11" s="267">
        <v>35.5</v>
      </c>
      <c r="Y11" s="52">
        <v>8.9887640449438209</v>
      </c>
      <c r="Z11" s="268">
        <v>5</v>
      </c>
      <c r="AA11" s="268">
        <v>2.4589347592407522</v>
      </c>
      <c r="AB11" s="328">
        <v>358</v>
      </c>
      <c r="AC11" s="328">
        <v>7</v>
      </c>
      <c r="AD11" s="328">
        <v>262</v>
      </c>
      <c r="AE11" s="329">
        <f t="shared" si="1"/>
        <v>1.9553072625698324</v>
      </c>
      <c r="AF11" s="329">
        <f t="shared" si="2"/>
        <v>2.6022304832713754</v>
      </c>
      <c r="AG11" s="268">
        <v>10</v>
      </c>
      <c r="AH11" s="269">
        <v>5</v>
      </c>
      <c r="AI11" s="331">
        <v>7.3</v>
      </c>
      <c r="AJ11" s="269">
        <v>74.319999999999993</v>
      </c>
      <c r="AK11" s="269">
        <v>82.28</v>
      </c>
      <c r="AL11" s="269">
        <v>5.81</v>
      </c>
      <c r="AM11" s="269">
        <v>70.3</v>
      </c>
      <c r="AN11" s="31">
        <v>71.5</v>
      </c>
      <c r="AO11" s="330">
        <v>90.02162554744406</v>
      </c>
      <c r="AP11" s="330">
        <v>86.619954792621058</v>
      </c>
      <c r="AQ11" s="330">
        <f t="shared" si="3"/>
        <v>88.304411754327802</v>
      </c>
      <c r="AR11" s="53">
        <v>15.5</v>
      </c>
      <c r="AS11" s="269">
        <v>95.5</v>
      </c>
      <c r="AT11" s="53">
        <v>64.5</v>
      </c>
      <c r="AU11" s="269">
        <v>50.5</v>
      </c>
      <c r="AV11" s="269">
        <v>89.28</v>
      </c>
      <c r="AW11" s="269">
        <v>10</v>
      </c>
      <c r="AX11" s="270">
        <v>14559.15</v>
      </c>
      <c r="AY11" s="270">
        <v>15277</v>
      </c>
      <c r="AZ11" s="270">
        <v>16315</v>
      </c>
      <c r="BA11" s="272">
        <f t="shared" si="4"/>
        <v>1.6435254347495116</v>
      </c>
      <c r="BB11" s="272">
        <f t="shared" si="5"/>
        <v>1.6986319303528175</v>
      </c>
      <c r="BC11" s="30"/>
      <c r="BD11" s="284">
        <v>38.409999999999997</v>
      </c>
      <c r="BE11" s="72"/>
      <c r="BF11" s="72"/>
      <c r="BG11" s="72"/>
      <c r="BH11" s="30"/>
      <c r="BI11" s="30"/>
      <c r="BJ11" s="73"/>
      <c r="BK11"/>
      <c r="BP11"/>
      <c r="BQ11" s="226"/>
      <c r="BR11" s="227"/>
      <c r="BS11" s="226"/>
      <c r="BT11" s="226"/>
      <c r="BU11" s="228"/>
      <c r="BV11" s="229"/>
      <c r="BW11" s="227"/>
      <c r="BX11" s="226"/>
      <c r="BY11"/>
      <c r="CA11"/>
      <c r="CB11" s="226"/>
      <c r="CC11" s="227"/>
      <c r="CD11" s="226"/>
      <c r="CE11" s="226"/>
      <c r="CF11" s="228"/>
      <c r="CG11" s="227"/>
      <c r="CH11" s="227"/>
      <c r="CI11" s="226"/>
      <c r="CJ11"/>
    </row>
    <row r="12" spans="1:88">
      <c r="A12" s="56" t="s">
        <v>183</v>
      </c>
      <c r="B12" s="59" t="s">
        <v>130</v>
      </c>
      <c r="C12" s="60">
        <v>107</v>
      </c>
      <c r="D12" s="238">
        <v>190</v>
      </c>
      <c r="E12" s="294">
        <v>8258.2369199999994</v>
      </c>
      <c r="F12" s="238">
        <v>0</v>
      </c>
      <c r="G12" s="238">
        <v>0</v>
      </c>
      <c r="H12" s="324">
        <v>205.73134400000001</v>
      </c>
      <c r="I12" s="238">
        <v>0</v>
      </c>
      <c r="J12" s="293">
        <v>31.840799999999998</v>
      </c>
      <c r="K12" s="293">
        <v>0.34469178082191781</v>
      </c>
      <c r="L12" s="265">
        <f t="shared" si="0"/>
        <v>43.137459021409008</v>
      </c>
      <c r="M12" s="238">
        <v>44</v>
      </c>
      <c r="N12" s="238">
        <v>26</v>
      </c>
      <c r="O12" s="266">
        <v>0.70399999999999996</v>
      </c>
      <c r="P12" s="266">
        <v>51.58</v>
      </c>
      <c r="Q12" s="266">
        <v>0.31</v>
      </c>
      <c r="R12" s="266">
        <v>0.47399999999999998</v>
      </c>
      <c r="S12" s="266">
        <v>44.17</v>
      </c>
      <c r="T12" s="52">
        <v>73.040318394185817</v>
      </c>
      <c r="U12" s="266">
        <v>67.47</v>
      </c>
      <c r="V12" s="267">
        <v>1128</v>
      </c>
      <c r="W12" s="266">
        <v>2.9</v>
      </c>
      <c r="X12" s="267">
        <v>31.15</v>
      </c>
      <c r="Y12" s="52">
        <v>60.273972602739725</v>
      </c>
      <c r="Z12" s="268">
        <v>5</v>
      </c>
      <c r="AA12" s="268">
        <v>3.2297071043221237</v>
      </c>
      <c r="AB12" s="328">
        <v>3125</v>
      </c>
      <c r="AC12" s="328">
        <v>107</v>
      </c>
      <c r="AD12" s="328">
        <v>1246</v>
      </c>
      <c r="AE12" s="329">
        <f t="shared" si="1"/>
        <v>3.4239999999999999</v>
      </c>
      <c r="AF12" s="329">
        <f t="shared" si="2"/>
        <v>7.908351810790835</v>
      </c>
      <c r="AG12" s="268">
        <v>10</v>
      </c>
      <c r="AH12" s="269">
        <v>5</v>
      </c>
      <c r="AI12" s="331">
        <v>9.3000000000000007</v>
      </c>
      <c r="AJ12" s="269">
        <v>81.510000000000005</v>
      </c>
      <c r="AK12" s="269">
        <v>76.400000000000006</v>
      </c>
      <c r="AL12" s="269">
        <v>9.6300000000000008</v>
      </c>
      <c r="AM12" s="269">
        <v>69.290000000000006</v>
      </c>
      <c r="AN12" s="31">
        <v>155.1</v>
      </c>
      <c r="AO12" s="330">
        <v>87.093446217770946</v>
      </c>
      <c r="AP12" s="330">
        <v>83.20609992944938</v>
      </c>
      <c r="AQ12" s="330">
        <f t="shared" si="3"/>
        <v>85.127586534542218</v>
      </c>
      <c r="AR12" s="53">
        <v>17.100000000000001</v>
      </c>
      <c r="AS12" s="269">
        <v>90</v>
      </c>
      <c r="AT12" s="53">
        <v>62</v>
      </c>
      <c r="AU12" s="269">
        <v>39.5</v>
      </c>
      <c r="AV12" s="269">
        <v>87.11</v>
      </c>
      <c r="AW12" s="269">
        <v>6</v>
      </c>
      <c r="AX12" s="270">
        <v>96758</v>
      </c>
      <c r="AY12" s="271">
        <v>100650</v>
      </c>
      <c r="AZ12" s="270">
        <v>106136</v>
      </c>
      <c r="BA12" s="272">
        <f t="shared" si="4"/>
        <v>1.3408021386689839</v>
      </c>
      <c r="BB12" s="272">
        <f t="shared" si="5"/>
        <v>1.3626428216592157</v>
      </c>
      <c r="BC12" s="30"/>
      <c r="BD12" s="284">
        <v>22.31</v>
      </c>
      <c r="BE12" s="72"/>
      <c r="BF12" s="72"/>
      <c r="BG12" s="72"/>
      <c r="BH12" s="30"/>
      <c r="BI12" s="30"/>
      <c r="BJ12" s="73"/>
      <c r="BK12" s="28"/>
      <c r="BP12"/>
      <c r="BQ12" s="226"/>
      <c r="BR12" s="227"/>
      <c r="BS12" s="226"/>
      <c r="BT12" s="226"/>
      <c r="BU12" s="228"/>
      <c r="BV12" s="229"/>
      <c r="BW12" s="227"/>
      <c r="BX12" s="226"/>
      <c r="BY12"/>
      <c r="CA12"/>
      <c r="CB12" s="226"/>
      <c r="CC12" s="227"/>
      <c r="CD12" s="226"/>
      <c r="CE12" s="226"/>
      <c r="CF12" s="228"/>
      <c r="CG12" s="227"/>
      <c r="CH12" s="227"/>
      <c r="CI12" s="226"/>
      <c r="CJ12"/>
    </row>
    <row r="13" spans="1:88">
      <c r="A13" s="56" t="s">
        <v>183</v>
      </c>
      <c r="B13" s="57" t="s">
        <v>131</v>
      </c>
      <c r="C13" s="58">
        <v>108</v>
      </c>
      <c r="D13" s="238">
        <v>30</v>
      </c>
      <c r="E13" s="294">
        <v>45.1</v>
      </c>
      <c r="F13" s="238">
        <v>0</v>
      </c>
      <c r="G13" s="238">
        <v>0</v>
      </c>
      <c r="H13" s="324">
        <v>170</v>
      </c>
      <c r="I13" s="238">
        <v>0</v>
      </c>
      <c r="J13" s="293">
        <v>7.5960000000000001</v>
      </c>
      <c r="K13" s="293">
        <v>8.3373287671232879E-2</v>
      </c>
      <c r="L13" s="265">
        <f t="shared" si="0"/>
        <v>69.215540773592934</v>
      </c>
      <c r="M13" s="238">
        <v>17</v>
      </c>
      <c r="N13" s="238">
        <v>4</v>
      </c>
      <c r="O13" s="266">
        <v>0.67400000000000004</v>
      </c>
      <c r="P13" s="266">
        <v>48.39</v>
      </c>
      <c r="Q13" s="266">
        <v>0.18</v>
      </c>
      <c r="R13" s="266">
        <v>0.46899999999999997</v>
      </c>
      <c r="S13" s="266">
        <v>48.11</v>
      </c>
      <c r="T13" s="52">
        <v>72.324659658797174</v>
      </c>
      <c r="U13" s="266">
        <v>67.69</v>
      </c>
      <c r="V13" s="267">
        <v>153</v>
      </c>
      <c r="W13" s="266">
        <v>3.97</v>
      </c>
      <c r="X13" s="267">
        <v>38.07</v>
      </c>
      <c r="Y13" s="52">
        <v>4.0983606557377055</v>
      </c>
      <c r="Z13" s="268">
        <v>4</v>
      </c>
      <c r="AA13" s="268">
        <v>1.8132809758993875</v>
      </c>
      <c r="AB13" s="328">
        <v>430</v>
      </c>
      <c r="AC13" s="328">
        <v>9</v>
      </c>
      <c r="AD13" s="328">
        <v>189</v>
      </c>
      <c r="AE13" s="329">
        <f t="shared" si="1"/>
        <v>2.0930232558139537</v>
      </c>
      <c r="AF13" s="329">
        <f t="shared" si="2"/>
        <v>4.5454545454545459</v>
      </c>
      <c r="AG13" s="268">
        <v>10</v>
      </c>
      <c r="AH13" s="269">
        <v>5</v>
      </c>
      <c r="AI13" s="331">
        <v>8.6</v>
      </c>
      <c r="AJ13" s="269">
        <v>70.64</v>
      </c>
      <c r="AK13" s="269">
        <v>86.91</v>
      </c>
      <c r="AL13" s="269">
        <v>1.94</v>
      </c>
      <c r="AM13" s="269">
        <v>67.510000000000005</v>
      </c>
      <c r="AN13" s="31">
        <v>182.5</v>
      </c>
      <c r="AO13" s="330">
        <v>85.893067151012843</v>
      </c>
      <c r="AP13" s="330">
        <v>93.980282491618595</v>
      </c>
      <c r="AQ13" s="330">
        <f t="shared" si="3"/>
        <v>89.845727304773661</v>
      </c>
      <c r="AR13" s="53">
        <v>19.600000000000001</v>
      </c>
      <c r="AS13" s="269">
        <v>98.5</v>
      </c>
      <c r="AT13" s="53">
        <v>72.5</v>
      </c>
      <c r="AU13" s="269">
        <v>46</v>
      </c>
      <c r="AV13" s="269">
        <v>84.69</v>
      </c>
      <c r="AW13" s="269">
        <v>10</v>
      </c>
      <c r="AX13" s="270">
        <v>23713.919999999998</v>
      </c>
      <c r="AY13" s="270">
        <v>24345</v>
      </c>
      <c r="AZ13" s="270">
        <v>25320</v>
      </c>
      <c r="BA13" s="272">
        <f t="shared" si="4"/>
        <v>0.88707392113998773</v>
      </c>
      <c r="BB13" s="272">
        <f t="shared" si="5"/>
        <v>1.0012322858903244</v>
      </c>
      <c r="BC13" s="30"/>
      <c r="BD13" s="284">
        <v>46.05</v>
      </c>
      <c r="BE13" s="72"/>
      <c r="BF13" s="72"/>
      <c r="BG13" s="72"/>
      <c r="BH13" s="30"/>
      <c r="BI13" s="30"/>
      <c r="BJ13" s="73"/>
      <c r="BK13"/>
      <c r="BP13"/>
      <c r="BQ13" s="226"/>
      <c r="BR13" s="227"/>
      <c r="BS13" s="226"/>
      <c r="BT13" s="226"/>
      <c r="BU13" s="228"/>
      <c r="BV13" s="229"/>
      <c r="BW13" s="227"/>
      <c r="BX13" s="226"/>
      <c r="BY13"/>
      <c r="CA13"/>
      <c r="CB13" s="226"/>
      <c r="CC13" s="227"/>
      <c r="CD13" s="226"/>
      <c r="CE13" s="226"/>
      <c r="CF13" s="228"/>
      <c r="CG13" s="227"/>
      <c r="CH13" s="227"/>
      <c r="CI13" s="226"/>
      <c r="CJ13"/>
    </row>
    <row r="14" spans="1:88">
      <c r="A14" s="56" t="s">
        <v>184</v>
      </c>
      <c r="B14" s="57" t="s">
        <v>132</v>
      </c>
      <c r="C14" s="58">
        <v>201</v>
      </c>
      <c r="D14" s="238">
        <v>0</v>
      </c>
      <c r="E14" s="294">
        <v>553.5</v>
      </c>
      <c r="F14" s="238">
        <v>0</v>
      </c>
      <c r="G14" s="238">
        <v>0</v>
      </c>
      <c r="H14" s="324">
        <v>27</v>
      </c>
      <c r="I14" s="238">
        <v>0</v>
      </c>
      <c r="J14" s="293">
        <v>20.363399999999999</v>
      </c>
      <c r="K14" s="238">
        <v>0</v>
      </c>
      <c r="L14" s="265">
        <f t="shared" si="0"/>
        <v>3.0914345680963575</v>
      </c>
      <c r="M14" s="238">
        <v>2</v>
      </c>
      <c r="N14" s="238">
        <v>1</v>
      </c>
      <c r="O14" s="266">
        <v>0.69199999999999995</v>
      </c>
      <c r="P14" s="266">
        <v>53.37</v>
      </c>
      <c r="Q14" s="266">
        <v>0.31</v>
      </c>
      <c r="R14" s="266">
        <v>0.55500000000000005</v>
      </c>
      <c r="S14" s="266">
        <v>50.87</v>
      </c>
      <c r="T14" s="52">
        <v>74.125021765627721</v>
      </c>
      <c r="U14" s="266">
        <v>68.98</v>
      </c>
      <c r="V14" s="273">
        <v>924</v>
      </c>
      <c r="W14" s="266">
        <v>2.57</v>
      </c>
      <c r="X14" s="267">
        <v>31.21</v>
      </c>
      <c r="Y14" s="52">
        <v>34.29951690821256</v>
      </c>
      <c r="Z14" s="268">
        <v>5</v>
      </c>
      <c r="AA14" s="268">
        <v>3.1655425165220845</v>
      </c>
      <c r="AB14" s="328">
        <v>1917</v>
      </c>
      <c r="AC14" s="328">
        <v>46</v>
      </c>
      <c r="AD14" s="328">
        <v>213</v>
      </c>
      <c r="AE14" s="329">
        <f t="shared" si="1"/>
        <v>2.3995826812728223</v>
      </c>
      <c r="AF14" s="329">
        <f t="shared" si="2"/>
        <v>17.760617760617762</v>
      </c>
      <c r="AG14" s="268">
        <v>6</v>
      </c>
      <c r="AH14" s="269">
        <v>5</v>
      </c>
      <c r="AI14" s="331">
        <v>8.1999999999999993</v>
      </c>
      <c r="AJ14" s="269">
        <v>76.760000000000005</v>
      </c>
      <c r="AK14" s="269">
        <v>79.540000000000006</v>
      </c>
      <c r="AL14" s="269">
        <v>5.56</v>
      </c>
      <c r="AM14" s="269">
        <v>65.34</v>
      </c>
      <c r="AN14" s="31">
        <v>169.1</v>
      </c>
      <c r="AO14" s="330">
        <v>70.343067473703485</v>
      </c>
      <c r="AP14" s="330">
        <v>66.392940300084177</v>
      </c>
      <c r="AQ14" s="330">
        <f t="shared" si="3"/>
        <v>68.339469410483346</v>
      </c>
      <c r="AR14" s="53">
        <v>15.3</v>
      </c>
      <c r="AS14" s="269">
        <v>99</v>
      </c>
      <c r="AT14" s="53">
        <v>68</v>
      </c>
      <c r="AU14" s="269">
        <v>44.5</v>
      </c>
      <c r="AV14" s="269">
        <v>85.74</v>
      </c>
      <c r="AW14" s="269">
        <v>6</v>
      </c>
      <c r="AX14" s="270">
        <v>60558.34</v>
      </c>
      <c r="AY14" s="270">
        <v>63622</v>
      </c>
      <c r="AZ14" s="270">
        <v>67878</v>
      </c>
      <c r="BA14" s="272">
        <f t="shared" si="4"/>
        <v>1.6863408078887272</v>
      </c>
      <c r="BB14" s="272">
        <f t="shared" si="5"/>
        <v>1.6723774794882296</v>
      </c>
      <c r="BC14" s="30"/>
      <c r="BD14" s="284">
        <v>15.86</v>
      </c>
      <c r="BE14" s="72"/>
      <c r="BF14" s="72"/>
      <c r="BG14" s="72"/>
      <c r="BH14" s="30"/>
      <c r="BI14" s="30"/>
      <c r="BJ14" s="73"/>
      <c r="BK14"/>
      <c r="BP14"/>
      <c r="BQ14" s="226"/>
      <c r="BR14" s="227"/>
      <c r="BS14" s="226"/>
      <c r="BT14" s="226"/>
      <c r="BU14" s="226"/>
      <c r="BV14" s="229"/>
      <c r="BW14" s="227"/>
      <c r="BX14" s="226"/>
      <c r="BY14"/>
      <c r="CA14"/>
      <c r="CB14" s="226"/>
      <c r="CC14" s="227"/>
      <c r="CD14" s="226"/>
      <c r="CE14" s="226"/>
      <c r="CF14" s="228"/>
      <c r="CG14" s="227"/>
      <c r="CH14" s="227"/>
      <c r="CI14" s="226"/>
      <c r="CJ14"/>
    </row>
    <row r="15" spans="1:88">
      <c r="A15" s="56" t="s">
        <v>184</v>
      </c>
      <c r="B15" s="57" t="s">
        <v>133</v>
      </c>
      <c r="C15" s="58">
        <v>202</v>
      </c>
      <c r="D15" s="238">
        <v>0</v>
      </c>
      <c r="E15" s="294">
        <v>303.51819999999998</v>
      </c>
      <c r="F15" s="238">
        <v>0</v>
      </c>
      <c r="G15" s="238">
        <v>0</v>
      </c>
      <c r="H15" s="324">
        <v>422</v>
      </c>
      <c r="I15" s="238">
        <v>0</v>
      </c>
      <c r="J15" s="293">
        <v>4.0385999999999997</v>
      </c>
      <c r="K15" s="238">
        <v>0</v>
      </c>
      <c r="L15" s="265">
        <f t="shared" si="0"/>
        <v>22.504809348500739</v>
      </c>
      <c r="M15" s="238">
        <v>3</v>
      </c>
      <c r="N15" s="238">
        <v>3</v>
      </c>
      <c r="O15" s="266">
        <v>0.63400000000000001</v>
      </c>
      <c r="P15" s="266">
        <v>67.94</v>
      </c>
      <c r="Q15" s="266">
        <v>0.14000000000000001</v>
      </c>
      <c r="R15" s="266">
        <v>0.54</v>
      </c>
      <c r="S15" s="266">
        <v>53.93</v>
      </c>
      <c r="T15" s="52">
        <v>88.323917137476485</v>
      </c>
      <c r="U15" s="266">
        <v>68.95</v>
      </c>
      <c r="V15" s="273">
        <v>125</v>
      </c>
      <c r="W15" s="266">
        <v>2.6</v>
      </c>
      <c r="X15" s="267">
        <v>34.94</v>
      </c>
      <c r="Y15" s="52">
        <v>53.52480417754569</v>
      </c>
      <c r="Z15" s="268">
        <v>3</v>
      </c>
      <c r="AA15" s="268">
        <v>0.4121269106661497</v>
      </c>
      <c r="AB15" s="328">
        <v>54</v>
      </c>
      <c r="AC15" s="328">
        <v>1</v>
      </c>
      <c r="AD15" s="328">
        <v>4</v>
      </c>
      <c r="AE15" s="329">
        <f t="shared" si="1"/>
        <v>1.8518518518518516</v>
      </c>
      <c r="AF15" s="329">
        <f t="shared" si="2"/>
        <v>20</v>
      </c>
      <c r="AG15" s="268">
        <v>6</v>
      </c>
      <c r="AH15" s="269">
        <v>10</v>
      </c>
      <c r="AI15" s="331">
        <v>7.35</v>
      </c>
      <c r="AJ15" s="269">
        <v>60.82</v>
      </c>
      <c r="AK15" s="269">
        <v>53.28</v>
      </c>
      <c r="AL15" s="269">
        <v>1.5</v>
      </c>
      <c r="AM15" s="269">
        <v>52.3</v>
      </c>
      <c r="AN15" s="31">
        <v>97.1</v>
      </c>
      <c r="AO15" s="330">
        <v>72.786058786149852</v>
      </c>
      <c r="AP15" s="330">
        <v>64.229684335730582</v>
      </c>
      <c r="AQ15" s="330">
        <f t="shared" si="3"/>
        <v>68.374158714212598</v>
      </c>
      <c r="AR15" s="53">
        <v>12.6</v>
      </c>
      <c r="AS15" s="269">
        <v>97</v>
      </c>
      <c r="AT15" s="53">
        <v>57</v>
      </c>
      <c r="AU15" s="269">
        <v>25</v>
      </c>
      <c r="AV15" s="269">
        <v>76.72</v>
      </c>
      <c r="AW15" s="269">
        <v>10</v>
      </c>
      <c r="AX15" s="270">
        <v>13102.76</v>
      </c>
      <c r="AY15" s="270">
        <v>13273</v>
      </c>
      <c r="AZ15" s="270">
        <v>13462</v>
      </c>
      <c r="BA15" s="272">
        <f t="shared" si="4"/>
        <v>0.43308941525805889</v>
      </c>
      <c r="BB15" s="272">
        <f t="shared" si="5"/>
        <v>0.35598583590747968</v>
      </c>
      <c r="BC15" s="30"/>
      <c r="BD15" s="284">
        <v>12.9</v>
      </c>
      <c r="BE15" s="72"/>
      <c r="BF15" s="72"/>
      <c r="BG15" s="72"/>
      <c r="BH15" s="30"/>
      <c r="BI15" s="30"/>
      <c r="BJ15" s="73"/>
      <c r="BK15"/>
      <c r="BP15"/>
      <c r="BQ15" s="226"/>
      <c r="BR15" s="227"/>
      <c r="BS15" s="226"/>
      <c r="BT15" s="226"/>
      <c r="BU15" s="226"/>
      <c r="BV15" s="229"/>
      <c r="BW15" s="227"/>
      <c r="BX15" s="226"/>
      <c r="BY15"/>
      <c r="CA15"/>
      <c r="CB15" s="226"/>
      <c r="CC15" s="227"/>
      <c r="CD15" s="226"/>
      <c r="CE15" s="226"/>
      <c r="CF15" s="228"/>
      <c r="CG15" s="227"/>
      <c r="CH15" s="227"/>
      <c r="CI15" s="226"/>
      <c r="CJ15"/>
    </row>
    <row r="16" spans="1:88">
      <c r="A16" s="61" t="s">
        <v>184</v>
      </c>
      <c r="B16" s="57" t="s">
        <v>134</v>
      </c>
      <c r="C16" s="58">
        <v>203</v>
      </c>
      <c r="D16" s="238">
        <v>0</v>
      </c>
      <c r="E16" s="294">
        <v>375.69902500000001</v>
      </c>
      <c r="F16" s="238">
        <v>4566</v>
      </c>
      <c r="G16" s="238">
        <v>9406</v>
      </c>
      <c r="H16" s="324">
        <v>358</v>
      </c>
      <c r="I16" s="238">
        <v>0</v>
      </c>
      <c r="J16" s="293">
        <v>6.7364999999999995</v>
      </c>
      <c r="K16" s="238">
        <v>0</v>
      </c>
      <c r="L16" s="265">
        <f t="shared" si="0"/>
        <v>46.054604458204153</v>
      </c>
      <c r="M16" s="238">
        <v>10</v>
      </c>
      <c r="N16" s="238">
        <v>0</v>
      </c>
      <c r="O16" s="266">
        <v>0.67100000000000004</v>
      </c>
      <c r="P16" s="266">
        <v>57.56</v>
      </c>
      <c r="Q16" s="266">
        <v>0.36</v>
      </c>
      <c r="R16" s="266">
        <v>0.55600000000000005</v>
      </c>
      <c r="S16" s="266" t="s">
        <v>117</v>
      </c>
      <c r="T16" s="52">
        <v>85.770016719301509</v>
      </c>
      <c r="U16" s="266">
        <v>61.48</v>
      </c>
      <c r="V16" s="273">
        <v>110</v>
      </c>
      <c r="W16" s="266">
        <v>1.58</v>
      </c>
      <c r="X16" s="267">
        <v>22.32</v>
      </c>
      <c r="Y16" s="52">
        <v>53.32167832167832</v>
      </c>
      <c r="Z16" s="268">
        <v>4</v>
      </c>
      <c r="AA16" s="268">
        <v>0.57887874082296298</v>
      </c>
      <c r="AB16" s="328">
        <v>120</v>
      </c>
      <c r="AC16" s="328">
        <v>2</v>
      </c>
      <c r="AD16" s="328">
        <v>73</v>
      </c>
      <c r="AE16" s="329">
        <f t="shared" si="1"/>
        <v>1.6666666666666667</v>
      </c>
      <c r="AF16" s="329">
        <f t="shared" si="2"/>
        <v>2.666666666666667</v>
      </c>
      <c r="AG16" s="268">
        <v>4</v>
      </c>
      <c r="AH16" s="269">
        <v>5</v>
      </c>
      <c r="AI16" s="331">
        <v>7.35</v>
      </c>
      <c r="AJ16" s="269">
        <v>56.86</v>
      </c>
      <c r="AK16" s="269">
        <v>22.39</v>
      </c>
      <c r="AL16" s="269">
        <v>0.56000000000000005</v>
      </c>
      <c r="AM16" s="269">
        <v>60.71</v>
      </c>
      <c r="AN16" s="31">
        <v>5.7</v>
      </c>
      <c r="AO16" s="330">
        <v>64.232919848056881</v>
      </c>
      <c r="AP16" s="330">
        <v>84.630636388280195</v>
      </c>
      <c r="AQ16" s="330">
        <f t="shared" si="3"/>
        <v>73.72972862976269</v>
      </c>
      <c r="AR16" s="53">
        <v>15.4</v>
      </c>
      <c r="AS16" s="269">
        <v>95.5</v>
      </c>
      <c r="AT16" s="53">
        <v>52</v>
      </c>
      <c r="AU16" s="269">
        <v>17</v>
      </c>
      <c r="AV16" s="269">
        <v>85.29</v>
      </c>
      <c r="AW16" s="269">
        <v>10</v>
      </c>
      <c r="AX16" s="270">
        <v>20729.73</v>
      </c>
      <c r="AY16" s="270">
        <v>21461</v>
      </c>
      <c r="AZ16" s="270">
        <v>22455</v>
      </c>
      <c r="BA16" s="272">
        <f t="shared" si="4"/>
        <v>1.1758796022266926</v>
      </c>
      <c r="BB16" s="272">
        <f t="shared" si="5"/>
        <v>1.1579143562741701</v>
      </c>
      <c r="BC16" s="30"/>
      <c r="BD16" s="284">
        <v>26.15</v>
      </c>
      <c r="BE16" s="72"/>
      <c r="BF16" s="72"/>
      <c r="BG16" s="72"/>
      <c r="BH16" s="30"/>
      <c r="BI16" s="30"/>
      <c r="BJ16" s="73"/>
      <c r="BK16"/>
      <c r="BP16"/>
      <c r="BQ16" s="226"/>
      <c r="BR16" s="227"/>
      <c r="BS16" s="226"/>
      <c r="BT16" s="226"/>
      <c r="BU16" s="226"/>
      <c r="BV16" s="229"/>
      <c r="BW16" s="227"/>
      <c r="BX16" s="226"/>
      <c r="BY16"/>
      <c r="CA16"/>
      <c r="CB16" s="226"/>
      <c r="CC16" s="227"/>
      <c r="CD16" s="226"/>
      <c r="CE16" s="226"/>
      <c r="CF16" s="228"/>
      <c r="CG16" s="227"/>
      <c r="CH16" s="227"/>
      <c r="CI16" s="226"/>
      <c r="CJ16"/>
    </row>
    <row r="17" spans="1:88">
      <c r="A17" s="61" t="s">
        <v>184</v>
      </c>
      <c r="B17" s="57" t="s">
        <v>135</v>
      </c>
      <c r="C17" s="58">
        <v>204</v>
      </c>
      <c r="D17" s="238">
        <v>0</v>
      </c>
      <c r="E17" s="294">
        <v>70.5</v>
      </c>
      <c r="F17" s="238">
        <v>0</v>
      </c>
      <c r="G17" s="238">
        <v>3719</v>
      </c>
      <c r="H17" s="324">
        <v>63</v>
      </c>
      <c r="I17" s="238">
        <v>0</v>
      </c>
      <c r="J17" s="293">
        <v>4.8260999999999994</v>
      </c>
      <c r="K17" s="238">
        <v>0</v>
      </c>
      <c r="L17" s="265">
        <f t="shared" si="0"/>
        <v>52.845821462794291</v>
      </c>
      <c r="M17" s="238">
        <v>8</v>
      </c>
      <c r="N17" s="238">
        <v>0</v>
      </c>
      <c r="O17" s="266">
        <v>0.64300000000000002</v>
      </c>
      <c r="P17" s="266">
        <v>73.13</v>
      </c>
      <c r="Q17" s="266">
        <v>0.21</v>
      </c>
      <c r="R17" s="266">
        <v>0.53700000000000003</v>
      </c>
      <c r="S17" s="266">
        <v>67.569999999999993</v>
      </c>
      <c r="T17" s="52">
        <v>91.131498470948017</v>
      </c>
      <c r="U17" s="266">
        <v>71.81</v>
      </c>
      <c r="V17" s="273">
        <v>84</v>
      </c>
      <c r="W17" s="266">
        <v>5.39</v>
      </c>
      <c r="X17" s="267">
        <v>26.75</v>
      </c>
      <c r="Y17" s="52">
        <v>21.410579345088163</v>
      </c>
      <c r="Z17" s="268">
        <v>4</v>
      </c>
      <c r="AA17" s="268">
        <v>0.86597097905660103</v>
      </c>
      <c r="AB17" s="328">
        <v>119</v>
      </c>
      <c r="AC17" s="328">
        <v>1</v>
      </c>
      <c r="AD17" s="328">
        <v>42</v>
      </c>
      <c r="AE17" s="329">
        <f t="shared" si="1"/>
        <v>0.84033613445378152</v>
      </c>
      <c r="AF17" s="329">
        <f t="shared" si="2"/>
        <v>2.3255813953488373</v>
      </c>
      <c r="AG17" s="268">
        <v>6</v>
      </c>
      <c r="AH17" s="269">
        <v>10</v>
      </c>
      <c r="AI17" s="331">
        <v>7.25</v>
      </c>
      <c r="AJ17" s="269">
        <v>55.33</v>
      </c>
      <c r="AK17" s="269">
        <v>59.14</v>
      </c>
      <c r="AL17" s="269">
        <v>1.0900000000000001</v>
      </c>
      <c r="AM17" s="269">
        <v>64.69</v>
      </c>
      <c r="AN17" s="31">
        <v>94.7</v>
      </c>
      <c r="AO17" s="330">
        <v>71.234650000000002</v>
      </c>
      <c r="AP17" s="330">
        <v>80.863788999999997</v>
      </c>
      <c r="AQ17" s="330">
        <f t="shared" si="3"/>
        <v>75.896664663796983</v>
      </c>
      <c r="AR17" s="53">
        <v>15.3</v>
      </c>
      <c r="AS17" s="269">
        <v>80</v>
      </c>
      <c r="AT17" s="53">
        <v>40.5</v>
      </c>
      <c r="AU17" s="269">
        <v>15</v>
      </c>
      <c r="AV17" s="269">
        <v>80.03</v>
      </c>
      <c r="AW17" s="269">
        <v>10</v>
      </c>
      <c r="AX17" s="270">
        <v>13741.8</v>
      </c>
      <c r="AY17" s="270">
        <v>14770</v>
      </c>
      <c r="AZ17" s="270">
        <v>16087</v>
      </c>
      <c r="BA17" s="272">
        <f t="shared" si="4"/>
        <v>2.4940934472436949</v>
      </c>
      <c r="BB17" s="272">
        <f t="shared" si="5"/>
        <v>2.2291807718347991</v>
      </c>
      <c r="BC17" s="30"/>
      <c r="BD17" s="284">
        <v>34.28</v>
      </c>
      <c r="BE17" s="72"/>
      <c r="BF17" s="72"/>
      <c r="BG17" s="72"/>
      <c r="BH17" s="30"/>
      <c r="BI17" s="30"/>
      <c r="BJ17" s="73"/>
      <c r="BK17"/>
      <c r="BP17"/>
      <c r="BQ17" s="226"/>
      <c r="BR17" s="227"/>
      <c r="BS17" s="226"/>
      <c r="BT17" s="226"/>
      <c r="BU17" s="226"/>
      <c r="BV17" s="229"/>
      <c r="BW17" s="227"/>
      <c r="BX17" s="226"/>
      <c r="BY17"/>
      <c r="CA17"/>
      <c r="CB17" s="226"/>
      <c r="CC17" s="227"/>
      <c r="CD17" s="226"/>
      <c r="CE17" s="226"/>
      <c r="CF17" s="228"/>
      <c r="CG17" s="227"/>
      <c r="CH17" s="227"/>
      <c r="CI17" s="226"/>
      <c r="CJ17"/>
    </row>
    <row r="18" spans="1:88">
      <c r="A18" s="61" t="s">
        <v>184</v>
      </c>
      <c r="B18" s="57" t="s">
        <v>136</v>
      </c>
      <c r="C18" s="58">
        <v>205</v>
      </c>
      <c r="D18" s="238">
        <v>0</v>
      </c>
      <c r="E18" s="294">
        <v>1878.0719349999999</v>
      </c>
      <c r="F18" s="238">
        <v>0</v>
      </c>
      <c r="G18" s="238">
        <v>0</v>
      </c>
      <c r="H18" s="324">
        <v>509</v>
      </c>
      <c r="I18" s="238">
        <v>0</v>
      </c>
      <c r="J18" s="293">
        <v>9.8846999999999987</v>
      </c>
      <c r="K18" s="238">
        <v>0</v>
      </c>
      <c r="L18" s="265">
        <f t="shared" si="0"/>
        <v>44.538547451969386</v>
      </c>
      <c r="M18" s="238">
        <v>14</v>
      </c>
      <c r="N18" s="238">
        <v>2</v>
      </c>
      <c r="O18" s="266">
        <v>0.69399999999999995</v>
      </c>
      <c r="P18" s="266">
        <v>49.68</v>
      </c>
      <c r="Q18" s="266">
        <v>0.26</v>
      </c>
      <c r="R18" s="266">
        <v>0.51100000000000001</v>
      </c>
      <c r="S18" s="266">
        <v>47.49</v>
      </c>
      <c r="T18" s="52">
        <v>69.635284139100932</v>
      </c>
      <c r="U18" s="266">
        <v>69.12</v>
      </c>
      <c r="V18" s="273">
        <v>566</v>
      </c>
      <c r="W18" s="266">
        <v>6.71</v>
      </c>
      <c r="X18" s="267">
        <v>18.95</v>
      </c>
      <c r="Y18" s="52">
        <v>6.2111801242236018</v>
      </c>
      <c r="Z18" s="268">
        <v>5</v>
      </c>
      <c r="AA18" s="268">
        <v>4.8713078277519086</v>
      </c>
      <c r="AB18" s="328">
        <v>1440</v>
      </c>
      <c r="AC18" s="328">
        <v>28</v>
      </c>
      <c r="AD18" s="328">
        <v>332</v>
      </c>
      <c r="AE18" s="329">
        <f t="shared" si="1"/>
        <v>1.9444444444444444</v>
      </c>
      <c r="AF18" s="329">
        <f t="shared" si="2"/>
        <v>7.7777777777777777</v>
      </c>
      <c r="AG18" s="268">
        <v>10</v>
      </c>
      <c r="AH18" s="269">
        <v>10</v>
      </c>
      <c r="AI18" s="331">
        <v>7.7</v>
      </c>
      <c r="AJ18" s="269">
        <v>77.14</v>
      </c>
      <c r="AK18" s="269">
        <v>94.39</v>
      </c>
      <c r="AL18" s="269">
        <v>6.88</v>
      </c>
      <c r="AM18" s="269">
        <v>67.77</v>
      </c>
      <c r="AN18" s="31">
        <v>151.69999999999999</v>
      </c>
      <c r="AO18" s="330">
        <v>83.426585310866301</v>
      </c>
      <c r="AP18" s="330">
        <v>82.049974228393836</v>
      </c>
      <c r="AQ18" s="330">
        <f t="shared" si="3"/>
        <v>82.735416689102863</v>
      </c>
      <c r="AR18" s="53">
        <v>17.100000000000001</v>
      </c>
      <c r="AS18" s="269">
        <v>124</v>
      </c>
      <c r="AT18" s="53">
        <v>93.5</v>
      </c>
      <c r="AU18" s="269">
        <v>72</v>
      </c>
      <c r="AV18" s="269">
        <v>87.84</v>
      </c>
      <c r="AW18" s="269">
        <v>10</v>
      </c>
      <c r="AX18" s="270">
        <v>29560.85</v>
      </c>
      <c r="AY18" s="270">
        <v>30949</v>
      </c>
      <c r="AZ18" s="270">
        <v>32949</v>
      </c>
      <c r="BA18" s="272">
        <f t="shared" si="4"/>
        <v>1.5653023058087578</v>
      </c>
      <c r="BB18" s="272">
        <f t="shared" si="5"/>
        <v>1.6155610843645973</v>
      </c>
      <c r="BC18" s="30"/>
      <c r="BD18" s="284">
        <v>47.2</v>
      </c>
      <c r="BE18" s="72"/>
      <c r="BF18" s="72"/>
      <c r="BG18" s="72"/>
      <c r="BH18" s="30"/>
      <c r="BI18" s="30"/>
      <c r="BJ18" s="73"/>
      <c r="BK18"/>
      <c r="BP18"/>
      <c r="BQ18" s="226"/>
      <c r="BR18" s="227"/>
      <c r="BS18" s="226"/>
      <c r="BT18" s="226"/>
      <c r="BU18" s="226"/>
      <c r="BV18" s="229"/>
      <c r="BW18" s="227"/>
      <c r="BX18" s="226"/>
      <c r="BY18"/>
      <c r="CA18"/>
      <c r="CB18" s="226"/>
      <c r="CC18" s="227"/>
      <c r="CD18" s="226"/>
      <c r="CE18" s="226"/>
      <c r="CF18" s="228"/>
      <c r="CG18" s="227"/>
      <c r="CH18" s="227"/>
      <c r="CI18" s="226"/>
      <c r="CJ18"/>
    </row>
    <row r="19" spans="1:88">
      <c r="A19" s="61" t="s">
        <v>184</v>
      </c>
      <c r="B19" s="57" t="s">
        <v>137</v>
      </c>
      <c r="C19" s="58">
        <v>206</v>
      </c>
      <c r="D19" s="238">
        <v>0</v>
      </c>
      <c r="E19" s="294">
        <v>325.5</v>
      </c>
      <c r="F19" s="238">
        <v>0</v>
      </c>
      <c r="G19" s="238">
        <v>0</v>
      </c>
      <c r="H19" s="324">
        <v>0</v>
      </c>
      <c r="I19" s="238">
        <v>75</v>
      </c>
      <c r="J19" s="293">
        <v>1.6832999999999998</v>
      </c>
      <c r="K19" s="238">
        <v>0</v>
      </c>
      <c r="L19" s="265">
        <f t="shared" si="0"/>
        <v>37.191565553718348</v>
      </c>
      <c r="M19" s="238">
        <v>2</v>
      </c>
      <c r="N19" s="238">
        <v>0</v>
      </c>
      <c r="O19" s="266">
        <v>0.66200000000000003</v>
      </c>
      <c r="P19" s="266">
        <v>53.98</v>
      </c>
      <c r="Q19" s="266">
        <v>0.31</v>
      </c>
      <c r="R19" s="266">
        <v>0.54200000000000004</v>
      </c>
      <c r="S19" s="266" t="s">
        <v>117</v>
      </c>
      <c r="T19" s="52">
        <v>91.534188852710201</v>
      </c>
      <c r="U19" s="266">
        <v>70.88</v>
      </c>
      <c r="V19" s="273">
        <v>74</v>
      </c>
      <c r="W19" s="266">
        <v>6.74</v>
      </c>
      <c r="X19" s="267">
        <v>29.92</v>
      </c>
      <c r="Y19" s="52">
        <v>137.40458015267177</v>
      </c>
      <c r="Z19" s="268">
        <v>4</v>
      </c>
      <c r="AA19" s="268">
        <v>2.5241498497485986</v>
      </c>
      <c r="AB19" s="328">
        <v>137</v>
      </c>
      <c r="AC19" s="328">
        <v>0</v>
      </c>
      <c r="AD19" s="328">
        <v>50</v>
      </c>
      <c r="AE19" s="329">
        <f t="shared" si="1"/>
        <v>0</v>
      </c>
      <c r="AF19" s="329">
        <f t="shared" si="2"/>
        <v>0</v>
      </c>
      <c r="AG19" s="268">
        <v>6</v>
      </c>
      <c r="AH19" s="269">
        <v>10</v>
      </c>
      <c r="AI19" s="331">
        <v>9.0500000000000007</v>
      </c>
      <c r="AJ19" s="269">
        <v>54.64</v>
      </c>
      <c r="AK19" s="269">
        <v>71.260000000000005</v>
      </c>
      <c r="AL19" s="269">
        <v>2.39</v>
      </c>
      <c r="AM19" s="269">
        <v>61.02</v>
      </c>
      <c r="AN19" s="31">
        <v>52</v>
      </c>
      <c r="AO19" s="330">
        <v>85.468712771393911</v>
      </c>
      <c r="AP19" s="330">
        <v>92.536518905925249</v>
      </c>
      <c r="AQ19" s="330">
        <f t="shared" si="3"/>
        <v>88.932430278471458</v>
      </c>
      <c r="AR19" s="53">
        <v>15.6</v>
      </c>
      <c r="AS19" s="269">
        <v>113</v>
      </c>
      <c r="AT19" s="53">
        <v>64</v>
      </c>
      <c r="AU19" s="269">
        <v>17.5</v>
      </c>
      <c r="AV19" s="269">
        <v>84.07</v>
      </c>
      <c r="AW19" s="269">
        <v>10</v>
      </c>
      <c r="AX19" s="270">
        <v>5427.57</v>
      </c>
      <c r="AY19" s="270">
        <v>5390</v>
      </c>
      <c r="AZ19" s="270">
        <v>5611</v>
      </c>
      <c r="BA19" s="272">
        <f t="shared" si="4"/>
        <v>-0.23073554709259017</v>
      </c>
      <c r="BB19" s="272">
        <f t="shared" si="5"/>
        <v>1.0250463821892375</v>
      </c>
      <c r="BC19" s="30"/>
      <c r="BD19" s="284">
        <v>32.29</v>
      </c>
      <c r="BE19" s="72"/>
      <c r="BF19" s="72"/>
      <c r="BG19" s="72"/>
      <c r="BH19" s="30"/>
      <c r="BI19" s="30"/>
      <c r="BJ19" s="73"/>
      <c r="BK19"/>
      <c r="BP19"/>
      <c r="BQ19" s="226"/>
      <c r="BR19" s="227"/>
      <c r="BS19" s="226"/>
      <c r="BT19" s="226"/>
      <c r="BU19" s="226"/>
      <c r="BV19" s="229"/>
      <c r="BW19" s="227"/>
      <c r="BX19" s="226"/>
      <c r="BY19"/>
      <c r="CA19"/>
      <c r="CB19" s="226"/>
      <c r="CC19" s="227"/>
      <c r="CD19" s="226"/>
      <c r="CE19" s="226"/>
      <c r="CF19" s="228"/>
      <c r="CG19" s="227"/>
      <c r="CH19" s="227"/>
      <c r="CI19" s="226"/>
      <c r="CJ19"/>
    </row>
    <row r="20" spans="1:88">
      <c r="A20" s="61" t="s">
        <v>184</v>
      </c>
      <c r="B20" s="57" t="s">
        <v>138</v>
      </c>
      <c r="C20" s="58">
        <v>207</v>
      </c>
      <c r="D20" s="238">
        <v>0</v>
      </c>
      <c r="E20" s="294">
        <v>156.87233999999998</v>
      </c>
      <c r="F20" s="238">
        <v>0</v>
      </c>
      <c r="G20" s="238">
        <v>5215</v>
      </c>
      <c r="H20" s="324">
        <v>8.508367999999999</v>
      </c>
      <c r="I20" s="238">
        <v>0</v>
      </c>
      <c r="J20" s="293">
        <v>2.0004</v>
      </c>
      <c r="K20" s="238">
        <v>0</v>
      </c>
      <c r="L20" s="265">
        <f t="shared" si="0"/>
        <v>0</v>
      </c>
      <c r="M20" s="238">
        <v>0</v>
      </c>
      <c r="N20" s="238">
        <v>3</v>
      </c>
      <c r="O20" s="266">
        <v>0.68600000000000005</v>
      </c>
      <c r="P20" s="266">
        <v>73.16</v>
      </c>
      <c r="Q20" s="266">
        <v>0.33</v>
      </c>
      <c r="R20" s="266">
        <v>0.48799999999999999</v>
      </c>
      <c r="S20" s="266">
        <v>91.27</v>
      </c>
      <c r="T20" s="52">
        <v>80.635838150289018</v>
      </c>
      <c r="U20" s="266">
        <v>66.64</v>
      </c>
      <c r="V20" s="273">
        <v>47</v>
      </c>
      <c r="W20" s="266">
        <v>2.54</v>
      </c>
      <c r="X20" s="267">
        <v>22.4</v>
      </c>
      <c r="Y20" s="52">
        <v>14.545454545454545</v>
      </c>
      <c r="Z20" s="268">
        <v>5</v>
      </c>
      <c r="AA20" s="268">
        <v>0.5580357142857143</v>
      </c>
      <c r="AB20" s="328">
        <v>30</v>
      </c>
      <c r="AC20" s="328">
        <v>2</v>
      </c>
      <c r="AD20" s="328">
        <v>2</v>
      </c>
      <c r="AE20" s="329">
        <f t="shared" si="1"/>
        <v>6.666666666666667</v>
      </c>
      <c r="AF20" s="329">
        <f t="shared" si="2"/>
        <v>50</v>
      </c>
      <c r="AG20" s="268">
        <v>6</v>
      </c>
      <c r="AH20" s="269">
        <v>10</v>
      </c>
      <c r="AI20" s="331">
        <v>6.5</v>
      </c>
      <c r="AJ20" s="269">
        <v>64.63</v>
      </c>
      <c r="AK20" s="269">
        <v>76.61</v>
      </c>
      <c r="AL20" s="269">
        <v>1.82</v>
      </c>
      <c r="AM20" s="269">
        <v>67.44</v>
      </c>
      <c r="AN20" s="31">
        <v>83.3</v>
      </c>
      <c r="AO20" s="330">
        <v>74.439499999999995</v>
      </c>
      <c r="AP20" s="330">
        <v>65.247500000000002</v>
      </c>
      <c r="AQ20" s="330">
        <f t="shared" si="3"/>
        <v>69.692117748350853</v>
      </c>
      <c r="AR20" s="53">
        <v>16.100000000000001</v>
      </c>
      <c r="AS20" s="269">
        <v>129</v>
      </c>
      <c r="AT20" s="53">
        <v>48</v>
      </c>
      <c r="AU20" s="269">
        <v>11.5</v>
      </c>
      <c r="AV20" s="269">
        <v>83.92</v>
      </c>
      <c r="AW20" s="269">
        <v>10</v>
      </c>
      <c r="AX20" s="270">
        <v>5376</v>
      </c>
      <c r="AY20" s="270">
        <v>5463</v>
      </c>
      <c r="AZ20" s="270">
        <v>6668</v>
      </c>
      <c r="BA20" s="272">
        <f t="shared" si="4"/>
        <v>0.53943452380952694</v>
      </c>
      <c r="BB20" s="272">
        <f t="shared" si="5"/>
        <v>5.5143693941058007</v>
      </c>
      <c r="BC20" s="37"/>
      <c r="BD20" s="284">
        <v>37.17</v>
      </c>
      <c r="BE20" s="72"/>
      <c r="BF20" s="72"/>
      <c r="BG20" s="72"/>
      <c r="BH20" s="30"/>
      <c r="BI20" s="30"/>
      <c r="BJ20" s="73"/>
      <c r="BK20"/>
      <c r="BP20"/>
      <c r="BQ20" s="226"/>
      <c r="BR20" s="227"/>
      <c r="BS20" s="226"/>
      <c r="BT20" s="226"/>
      <c r="BU20" s="226"/>
      <c r="BV20" s="229"/>
      <c r="BW20" s="227"/>
      <c r="BX20" s="226"/>
      <c r="BY20"/>
      <c r="CA20"/>
      <c r="CB20" s="226"/>
      <c r="CC20" s="227"/>
      <c r="CD20" s="226"/>
      <c r="CE20" s="226"/>
      <c r="CF20" s="228"/>
      <c r="CG20" s="227"/>
      <c r="CH20" s="227"/>
      <c r="CI20" s="226"/>
      <c r="CJ20"/>
    </row>
    <row r="21" spans="1:88">
      <c r="A21" s="61" t="s">
        <v>184</v>
      </c>
      <c r="B21" s="57" t="s">
        <v>139</v>
      </c>
      <c r="C21" s="58">
        <v>208</v>
      </c>
      <c r="D21" s="238">
        <v>0</v>
      </c>
      <c r="E21" s="294">
        <v>3274.6</v>
      </c>
      <c r="F21" s="238">
        <v>0</v>
      </c>
      <c r="G21" s="238">
        <v>0</v>
      </c>
      <c r="H21" s="324">
        <v>644.65115600000013</v>
      </c>
      <c r="I21" s="238">
        <v>0</v>
      </c>
      <c r="J21" s="293">
        <v>13.704600000000001</v>
      </c>
      <c r="K21" s="238">
        <v>0</v>
      </c>
      <c r="L21" s="265">
        <f t="shared" si="0"/>
        <v>24.409994023029792</v>
      </c>
      <c r="M21" s="238">
        <v>11</v>
      </c>
      <c r="N21" s="238">
        <v>4</v>
      </c>
      <c r="O21" s="266">
        <v>0.67200000000000004</v>
      </c>
      <c r="P21" s="266">
        <v>50</v>
      </c>
      <c r="Q21" s="266">
        <v>0.21</v>
      </c>
      <c r="R21" s="266">
        <v>0.55100000000000005</v>
      </c>
      <c r="S21" s="266">
        <v>44.03</v>
      </c>
      <c r="T21" s="52">
        <v>72.117039586919091</v>
      </c>
      <c r="U21" s="266">
        <v>68.69</v>
      </c>
      <c r="V21" s="273">
        <v>790</v>
      </c>
      <c r="W21" s="266">
        <v>3.61</v>
      </c>
      <c r="X21" s="267">
        <v>33.28</v>
      </c>
      <c r="Y21" s="52">
        <v>7.5471698113207548</v>
      </c>
      <c r="Z21" s="268">
        <v>4</v>
      </c>
      <c r="AA21" s="268">
        <v>3.3694604066387175</v>
      </c>
      <c r="AB21" s="328">
        <v>1454</v>
      </c>
      <c r="AC21" s="328">
        <v>34</v>
      </c>
      <c r="AD21" s="328">
        <v>403</v>
      </c>
      <c r="AE21" s="329">
        <f t="shared" si="1"/>
        <v>2.3383768913342506</v>
      </c>
      <c r="AF21" s="329">
        <f t="shared" si="2"/>
        <v>7.7803203661327229</v>
      </c>
      <c r="AG21" s="268">
        <v>10</v>
      </c>
      <c r="AH21" s="269">
        <v>10</v>
      </c>
      <c r="AI21" s="331">
        <v>8.35</v>
      </c>
      <c r="AJ21" s="269">
        <v>72.78</v>
      </c>
      <c r="AK21" s="269">
        <v>83.86</v>
      </c>
      <c r="AL21" s="269">
        <v>5.26</v>
      </c>
      <c r="AM21" s="269">
        <v>65.59</v>
      </c>
      <c r="AN21" s="31">
        <v>250.8</v>
      </c>
      <c r="AO21" s="330">
        <v>86.47292962552568</v>
      </c>
      <c r="AP21" s="330">
        <v>75.354407056475452</v>
      </c>
      <c r="AQ21" s="330">
        <f t="shared" si="3"/>
        <v>80.72246489279064</v>
      </c>
      <c r="AR21" s="53">
        <v>15.7</v>
      </c>
      <c r="AS21" s="269">
        <v>114</v>
      </c>
      <c r="AT21" s="53">
        <v>62.5</v>
      </c>
      <c r="AU21" s="269">
        <v>43.5</v>
      </c>
      <c r="AV21" s="269">
        <v>84.61</v>
      </c>
      <c r="AW21" s="269">
        <v>10</v>
      </c>
      <c r="AX21" s="270">
        <v>43152.31</v>
      </c>
      <c r="AY21" s="270">
        <v>44574</v>
      </c>
      <c r="AZ21" s="270">
        <v>45682</v>
      </c>
      <c r="BA21" s="272">
        <f t="shared" si="4"/>
        <v>1.0981953611907864</v>
      </c>
      <c r="BB21" s="272">
        <f t="shared" si="5"/>
        <v>0.62143850675281387</v>
      </c>
      <c r="BC21" s="37"/>
      <c r="BD21" s="284">
        <v>35.58</v>
      </c>
      <c r="BE21" s="72"/>
      <c r="BF21" s="72"/>
      <c r="BG21" s="72"/>
      <c r="BH21" s="30"/>
      <c r="BI21" s="30"/>
      <c r="BJ21" s="73"/>
      <c r="BK21"/>
      <c r="BP21"/>
      <c r="BQ21" s="226"/>
      <c r="BR21" s="227"/>
      <c r="BS21" s="226"/>
      <c r="BT21" s="226"/>
      <c r="BU21" s="226"/>
      <c r="BV21" s="229"/>
      <c r="BW21" s="227"/>
      <c r="BX21" s="226"/>
      <c r="BY21"/>
      <c r="CA21"/>
      <c r="CB21" s="226"/>
      <c r="CC21" s="227"/>
      <c r="CD21" s="226"/>
      <c r="CE21" s="226"/>
      <c r="CF21" s="228"/>
      <c r="CG21" s="227"/>
      <c r="CH21" s="227"/>
      <c r="CI21" s="226"/>
      <c r="CJ21"/>
    </row>
    <row r="22" spans="1:88">
      <c r="A22" s="61" t="s">
        <v>184</v>
      </c>
      <c r="B22" s="57" t="s">
        <v>140</v>
      </c>
      <c r="C22" s="58">
        <v>209</v>
      </c>
      <c r="D22" s="238">
        <v>0</v>
      </c>
      <c r="E22" s="294">
        <v>15710</v>
      </c>
      <c r="F22" s="238">
        <v>0</v>
      </c>
      <c r="G22" s="238">
        <v>0</v>
      </c>
      <c r="H22" s="324">
        <v>1468</v>
      </c>
      <c r="I22" s="238">
        <v>0</v>
      </c>
      <c r="J22" s="293">
        <v>31.5885</v>
      </c>
      <c r="K22" s="238">
        <v>0</v>
      </c>
      <c r="L22" s="265">
        <f t="shared" si="0"/>
        <v>41.545298981909568</v>
      </c>
      <c r="M22" s="238">
        <v>41</v>
      </c>
      <c r="N22" s="238">
        <v>13</v>
      </c>
      <c r="O22" s="266">
        <v>0.71299999999999997</v>
      </c>
      <c r="P22" s="266">
        <v>49.46</v>
      </c>
      <c r="Q22" s="266">
        <v>0.32</v>
      </c>
      <c r="R22" s="266">
        <v>0.53300000000000003</v>
      </c>
      <c r="S22" s="266">
        <v>44.97</v>
      </c>
      <c r="T22" s="52">
        <v>75.407823188914236</v>
      </c>
      <c r="U22" s="266">
        <v>67.47</v>
      </c>
      <c r="V22" s="273">
        <v>1459</v>
      </c>
      <c r="W22" s="266">
        <v>2.87</v>
      </c>
      <c r="X22" s="267">
        <v>35.15</v>
      </c>
      <c r="Y22" s="52">
        <v>128.31335471889247</v>
      </c>
      <c r="Z22" s="268">
        <v>5</v>
      </c>
      <c r="AA22" s="268">
        <v>3.9566211857420512</v>
      </c>
      <c r="AB22" s="328">
        <v>3555</v>
      </c>
      <c r="AC22" s="328">
        <v>89</v>
      </c>
      <c r="AD22" s="328">
        <v>334</v>
      </c>
      <c r="AE22" s="329">
        <f t="shared" si="1"/>
        <v>2.5035161744022503</v>
      </c>
      <c r="AF22" s="329">
        <f t="shared" si="2"/>
        <v>21.040189125295509</v>
      </c>
      <c r="AG22" s="268">
        <v>10</v>
      </c>
      <c r="AH22" s="269">
        <v>10</v>
      </c>
      <c r="AI22" s="331">
        <v>7.1</v>
      </c>
      <c r="AJ22" s="269">
        <v>81.59</v>
      </c>
      <c r="AK22" s="269">
        <v>86.21</v>
      </c>
      <c r="AL22" s="269">
        <v>5.25</v>
      </c>
      <c r="AM22" s="269">
        <v>69.61</v>
      </c>
      <c r="AN22" s="31">
        <v>100.5</v>
      </c>
      <c r="AO22" s="330">
        <v>85.19080231067106</v>
      </c>
      <c r="AP22" s="330">
        <v>75.105467518611889</v>
      </c>
      <c r="AQ22" s="330">
        <f t="shared" si="3"/>
        <v>79.989343264141084</v>
      </c>
      <c r="AR22" s="53">
        <v>16.100000000000001</v>
      </c>
      <c r="AS22" s="269">
        <v>86</v>
      </c>
      <c r="AT22" s="53">
        <v>64.5</v>
      </c>
      <c r="AU22" s="269">
        <v>51.5</v>
      </c>
      <c r="AV22" s="269">
        <v>85.59</v>
      </c>
      <c r="AW22" s="269">
        <v>6</v>
      </c>
      <c r="AX22" s="270">
        <v>89849.39</v>
      </c>
      <c r="AY22" s="271">
        <v>96360</v>
      </c>
      <c r="AZ22" s="270">
        <v>105295</v>
      </c>
      <c r="BA22" s="272">
        <f t="shared" si="4"/>
        <v>2.4153790396722017</v>
      </c>
      <c r="BB22" s="272">
        <f t="shared" si="5"/>
        <v>2.3181299294313007</v>
      </c>
      <c r="BC22" s="37"/>
      <c r="BD22" s="284">
        <v>32.29</v>
      </c>
      <c r="BE22" s="72"/>
      <c r="BF22" s="72"/>
      <c r="BG22" s="72"/>
      <c r="BH22" s="30"/>
      <c r="BI22" s="30"/>
      <c r="BJ22" s="73"/>
      <c r="BK22" s="28"/>
      <c r="BP22"/>
      <c r="BQ22" s="226"/>
      <c r="BR22" s="227"/>
      <c r="BS22" s="226"/>
      <c r="BT22" s="226"/>
      <c r="BU22" s="226"/>
      <c r="BV22" s="229"/>
      <c r="BW22" s="227"/>
      <c r="BX22" s="226"/>
      <c r="BY22"/>
      <c r="CA22"/>
      <c r="CB22" s="226"/>
      <c r="CC22" s="227"/>
      <c r="CD22" s="226"/>
      <c r="CE22" s="226"/>
      <c r="CF22" s="228"/>
      <c r="CG22" s="227"/>
      <c r="CH22" s="227"/>
      <c r="CI22" s="226"/>
      <c r="CJ22"/>
    </row>
    <row r="23" spans="1:88">
      <c r="A23" s="61" t="s">
        <v>184</v>
      </c>
      <c r="B23" s="57" t="s">
        <v>141</v>
      </c>
      <c r="C23" s="58">
        <v>210</v>
      </c>
      <c r="D23" s="238">
        <v>0</v>
      </c>
      <c r="E23" s="294">
        <v>101</v>
      </c>
      <c r="F23" s="238">
        <v>0</v>
      </c>
      <c r="G23" s="238">
        <v>23</v>
      </c>
      <c r="H23" s="324">
        <v>817</v>
      </c>
      <c r="I23" s="238">
        <v>0</v>
      </c>
      <c r="J23" s="293">
        <v>8.997300000000001</v>
      </c>
      <c r="K23" s="238">
        <v>0</v>
      </c>
      <c r="L23" s="265">
        <f t="shared" si="0"/>
        <v>81.877369592888314</v>
      </c>
      <c r="M23" s="238">
        <v>24</v>
      </c>
      <c r="N23" s="238">
        <v>0</v>
      </c>
      <c r="O23" s="266">
        <v>0.65300000000000002</v>
      </c>
      <c r="P23" s="266">
        <v>63.24</v>
      </c>
      <c r="Q23" s="266">
        <v>0.18</v>
      </c>
      <c r="R23" s="266">
        <v>0.53400000000000003</v>
      </c>
      <c r="S23" s="266">
        <v>58.56</v>
      </c>
      <c r="T23" s="52">
        <v>77.116542685086785</v>
      </c>
      <c r="U23" s="266">
        <v>67.89</v>
      </c>
      <c r="V23" s="273">
        <v>352</v>
      </c>
      <c r="W23" s="266">
        <v>3.22</v>
      </c>
      <c r="X23" s="267">
        <v>31.32</v>
      </c>
      <c r="Y23" s="52">
        <v>15.649452269170579</v>
      </c>
      <c r="Z23" s="268">
        <v>4</v>
      </c>
      <c r="AA23" s="268">
        <v>4.4007550584058652</v>
      </c>
      <c r="AB23" s="328">
        <v>1251</v>
      </c>
      <c r="AC23" s="328">
        <v>23</v>
      </c>
      <c r="AD23" s="328">
        <v>117</v>
      </c>
      <c r="AE23" s="329">
        <f t="shared" si="1"/>
        <v>1.8385291766586729</v>
      </c>
      <c r="AF23" s="329">
        <f t="shared" si="2"/>
        <v>16.428571428571427</v>
      </c>
      <c r="AG23" s="268">
        <v>10</v>
      </c>
      <c r="AH23" s="269">
        <v>10</v>
      </c>
      <c r="AI23" s="331">
        <v>10</v>
      </c>
      <c r="AJ23" s="269">
        <v>70.87</v>
      </c>
      <c r="AK23" s="269">
        <v>70.98</v>
      </c>
      <c r="AL23" s="269">
        <v>6.46</v>
      </c>
      <c r="AM23" s="269">
        <v>63.87</v>
      </c>
      <c r="AN23" s="31">
        <v>128</v>
      </c>
      <c r="AO23" s="330">
        <v>90.45920632961176</v>
      </c>
      <c r="AP23" s="330">
        <v>96.529239432452854</v>
      </c>
      <c r="AQ23" s="330">
        <f t="shared" si="3"/>
        <v>93.444948427728008</v>
      </c>
      <c r="AR23" s="53">
        <v>17.3</v>
      </c>
      <c r="AS23" s="269">
        <v>107.5</v>
      </c>
      <c r="AT23" s="53">
        <v>49</v>
      </c>
      <c r="AU23" s="269">
        <v>26</v>
      </c>
      <c r="AV23" s="269">
        <v>81.17</v>
      </c>
      <c r="AW23" s="269">
        <v>10</v>
      </c>
      <c r="AX23" s="270">
        <v>28426.94</v>
      </c>
      <c r="AY23" s="270">
        <v>29087</v>
      </c>
      <c r="AZ23" s="270">
        <v>29991</v>
      </c>
      <c r="BA23" s="272">
        <f t="shared" si="4"/>
        <v>0.77398411506831211</v>
      </c>
      <c r="BB23" s="272">
        <f t="shared" si="5"/>
        <v>0.77697940660776399</v>
      </c>
      <c r="BC23" s="37"/>
      <c r="BD23" s="284">
        <v>39.130000000000003</v>
      </c>
      <c r="BE23" s="72"/>
      <c r="BF23" s="72"/>
      <c r="BG23" s="72"/>
      <c r="BH23" s="30"/>
      <c r="BI23" s="30"/>
      <c r="BJ23" s="73"/>
      <c r="BK23"/>
      <c r="BP23"/>
      <c r="BQ23" s="226"/>
      <c r="BR23" s="227"/>
      <c r="BS23" s="226"/>
      <c r="BT23" s="226"/>
      <c r="BU23" s="226"/>
      <c r="BV23" s="229"/>
      <c r="BW23" s="227"/>
      <c r="BX23" s="226"/>
      <c r="BY23"/>
      <c r="CA23"/>
      <c r="CB23" s="226"/>
      <c r="CC23" s="227"/>
      <c r="CD23" s="226"/>
      <c r="CE23" s="226"/>
      <c r="CF23" s="228"/>
      <c r="CG23" s="227"/>
      <c r="CH23" s="227"/>
      <c r="CI23" s="226"/>
      <c r="CJ23"/>
    </row>
    <row r="24" spans="1:88">
      <c r="A24" s="56" t="s">
        <v>142</v>
      </c>
      <c r="B24" s="57" t="s">
        <v>142</v>
      </c>
      <c r="C24" s="58">
        <v>301</v>
      </c>
      <c r="D24" s="238">
        <v>262</v>
      </c>
      <c r="E24" s="294">
        <v>343.7</v>
      </c>
      <c r="F24" s="238">
        <v>0</v>
      </c>
      <c r="G24" s="238">
        <v>0</v>
      </c>
      <c r="H24" s="324">
        <v>6592.9600039999996</v>
      </c>
      <c r="I24" s="238">
        <v>0</v>
      </c>
      <c r="J24" s="293">
        <v>51.620699999999999</v>
      </c>
      <c r="K24" s="265">
        <v>46.794572733202877</v>
      </c>
      <c r="L24" s="265">
        <f t="shared" si="0"/>
        <v>51.889283560581504</v>
      </c>
      <c r="M24" s="238">
        <v>83</v>
      </c>
      <c r="N24" s="238">
        <v>27</v>
      </c>
      <c r="O24" s="266">
        <v>0.71399999999999997</v>
      </c>
      <c r="P24" s="266">
        <v>54.24</v>
      </c>
      <c r="Q24" s="266">
        <v>0.43</v>
      </c>
      <c r="R24" s="266">
        <v>0.504</v>
      </c>
      <c r="S24" s="266">
        <v>48.85</v>
      </c>
      <c r="T24" s="52">
        <v>70.357751277683121</v>
      </c>
      <c r="U24" s="266">
        <v>64.759999999999991</v>
      </c>
      <c r="V24" s="273">
        <v>973</v>
      </c>
      <c r="W24" s="266">
        <v>3.72</v>
      </c>
      <c r="X24" s="267">
        <v>36.86</v>
      </c>
      <c r="Y24" s="52">
        <v>84.84126124173801</v>
      </c>
      <c r="Z24" s="268">
        <v>5</v>
      </c>
      <c r="AA24" s="268">
        <v>4.5246452960576056</v>
      </c>
      <c r="AB24" s="328">
        <v>6551</v>
      </c>
      <c r="AC24" s="328">
        <v>238</v>
      </c>
      <c r="AD24" s="328">
        <v>2304</v>
      </c>
      <c r="AE24" s="329">
        <f t="shared" si="1"/>
        <v>3.6330331247137839</v>
      </c>
      <c r="AF24" s="329">
        <f t="shared" si="2"/>
        <v>9.3627065302911099</v>
      </c>
      <c r="AG24" s="268">
        <v>10</v>
      </c>
      <c r="AH24" s="269">
        <v>1</v>
      </c>
      <c r="AI24" s="331" t="s">
        <v>117</v>
      </c>
      <c r="AJ24" s="269">
        <v>82.65</v>
      </c>
      <c r="AK24" s="269">
        <v>81.290000000000006</v>
      </c>
      <c r="AL24" s="269">
        <v>18.78</v>
      </c>
      <c r="AM24" s="269">
        <v>66.48</v>
      </c>
      <c r="AN24" s="31">
        <v>159.9</v>
      </c>
      <c r="AO24" s="330">
        <v>71.216800000000006</v>
      </c>
      <c r="AP24" s="330">
        <v>85.349599999999995</v>
      </c>
      <c r="AQ24" s="330">
        <f t="shared" si="3"/>
        <v>77.963615829949802</v>
      </c>
      <c r="AR24" s="53">
        <v>18.3</v>
      </c>
      <c r="AS24" s="269">
        <v>87</v>
      </c>
      <c r="AT24" s="53">
        <v>67</v>
      </c>
      <c r="AU24" s="269">
        <v>57</v>
      </c>
      <c r="AV24" s="269">
        <v>86.25</v>
      </c>
      <c r="AW24" s="269">
        <v>6</v>
      </c>
      <c r="AX24" s="270">
        <v>144784.82999999999</v>
      </c>
      <c r="AY24" s="271">
        <v>155948</v>
      </c>
      <c r="AZ24" s="270">
        <v>172069</v>
      </c>
      <c r="BA24" s="272">
        <f t="shared" si="4"/>
        <v>2.5700597684623925</v>
      </c>
      <c r="BB24" s="272">
        <f t="shared" si="5"/>
        <v>2.5843550414240637</v>
      </c>
      <c r="BC24" s="37"/>
      <c r="BD24" s="284">
        <v>17.670000000000002</v>
      </c>
      <c r="BE24" s="72"/>
      <c r="BF24" s="72"/>
      <c r="BG24" s="72"/>
      <c r="BH24" s="30"/>
      <c r="BI24" s="30"/>
      <c r="BJ24" s="73"/>
      <c r="BK24" s="28"/>
      <c r="BP24"/>
      <c r="BQ24" s="226"/>
      <c r="BR24" s="227"/>
      <c r="BS24" s="226"/>
      <c r="BT24" s="226"/>
      <c r="BU24" s="226"/>
      <c r="BV24" s="229"/>
      <c r="BW24" s="227"/>
      <c r="BX24" s="226"/>
      <c r="BY24"/>
      <c r="CA24"/>
      <c r="CB24" s="226"/>
      <c r="CC24" s="227"/>
      <c r="CD24" s="226"/>
      <c r="CE24" s="226"/>
      <c r="CF24" s="228"/>
      <c r="CG24" s="227"/>
      <c r="CH24" s="227"/>
      <c r="CI24" s="226"/>
      <c r="CJ24"/>
    </row>
    <row r="25" spans="1:88">
      <c r="A25" s="56" t="s">
        <v>142</v>
      </c>
      <c r="B25" s="57" t="s">
        <v>143</v>
      </c>
      <c r="C25" s="58">
        <v>302</v>
      </c>
      <c r="D25" s="238">
        <v>23</v>
      </c>
      <c r="E25" s="294">
        <v>32.750160000000001</v>
      </c>
      <c r="F25" s="238">
        <v>0</v>
      </c>
      <c r="G25" s="238">
        <v>0</v>
      </c>
      <c r="H25" s="324">
        <v>99.060063999999997</v>
      </c>
      <c r="I25" s="238">
        <v>0</v>
      </c>
      <c r="J25" s="293">
        <v>3.5663999999999998</v>
      </c>
      <c r="K25" s="265">
        <v>3.4744553163731249</v>
      </c>
      <c r="L25" s="265">
        <f t="shared" si="0"/>
        <v>111.54368425883358</v>
      </c>
      <c r="M25" s="238">
        <v>13</v>
      </c>
      <c r="N25" s="238">
        <v>4</v>
      </c>
      <c r="O25" s="266">
        <v>0.68500000000000005</v>
      </c>
      <c r="P25" s="266">
        <v>47.4</v>
      </c>
      <c r="Q25" s="266">
        <v>0.28000000000000003</v>
      </c>
      <c r="R25" s="266">
        <v>0.47899999999999998</v>
      </c>
      <c r="S25" s="266">
        <v>46.11</v>
      </c>
      <c r="T25" s="52">
        <v>63.82699868938402</v>
      </c>
      <c r="U25" s="266">
        <v>67.849999999999994</v>
      </c>
      <c r="V25" s="267">
        <v>50</v>
      </c>
      <c r="W25" s="266">
        <v>3.12</v>
      </c>
      <c r="X25" s="267">
        <v>28.45</v>
      </c>
      <c r="Y25" s="52">
        <v>4.431314623338257</v>
      </c>
      <c r="Z25" s="268">
        <v>5</v>
      </c>
      <c r="AA25" s="268">
        <v>1.901997802135873</v>
      </c>
      <c r="AB25" s="328">
        <v>216</v>
      </c>
      <c r="AC25" s="328">
        <v>18</v>
      </c>
      <c r="AD25" s="328">
        <v>84</v>
      </c>
      <c r="AE25" s="329">
        <f t="shared" si="1"/>
        <v>8.3333333333333321</v>
      </c>
      <c r="AF25" s="329">
        <f t="shared" si="2"/>
        <v>17.647058823529413</v>
      </c>
      <c r="AG25" s="268">
        <v>10</v>
      </c>
      <c r="AH25" s="269">
        <v>10</v>
      </c>
      <c r="AI25" s="331">
        <v>8.6999999999999993</v>
      </c>
      <c r="AJ25" s="269">
        <v>54.26</v>
      </c>
      <c r="AK25" s="269">
        <v>88.9</v>
      </c>
      <c r="AL25" s="269">
        <v>5.82</v>
      </c>
      <c r="AM25" s="269">
        <v>65.569999999999993</v>
      </c>
      <c r="AN25" s="31">
        <v>364</v>
      </c>
      <c r="AO25" s="330">
        <v>82.2376</v>
      </c>
      <c r="AP25" s="330">
        <v>91.922409999999999</v>
      </c>
      <c r="AQ25" s="330">
        <f t="shared" si="3"/>
        <v>86.945260851963639</v>
      </c>
      <c r="AR25" s="53">
        <v>16.7</v>
      </c>
      <c r="AS25" s="269">
        <v>97</v>
      </c>
      <c r="AT25" s="53">
        <v>61.5</v>
      </c>
      <c r="AU25" s="269">
        <v>47</v>
      </c>
      <c r="AV25" s="269">
        <v>86.29</v>
      </c>
      <c r="AW25" s="269">
        <v>10</v>
      </c>
      <c r="AX25" s="270">
        <v>11356.48</v>
      </c>
      <c r="AY25" s="270">
        <v>11579</v>
      </c>
      <c r="AZ25" s="270">
        <v>11888</v>
      </c>
      <c r="BA25" s="272">
        <f t="shared" si="4"/>
        <v>0.65313665267171894</v>
      </c>
      <c r="BB25" s="272">
        <f t="shared" si="5"/>
        <v>0.66715605838155168</v>
      </c>
      <c r="BC25" s="37"/>
      <c r="BD25" s="284">
        <v>8.8000000000000007</v>
      </c>
      <c r="BE25" s="72"/>
      <c r="BF25" s="72"/>
      <c r="BG25" s="72"/>
      <c r="BH25" s="30"/>
      <c r="BI25" s="30"/>
      <c r="BJ25" s="73"/>
      <c r="BK25"/>
      <c r="BP25"/>
      <c r="BQ25" s="226"/>
      <c r="BR25" s="227"/>
      <c r="BS25" s="226"/>
      <c r="BT25" s="226"/>
      <c r="BU25" s="226"/>
      <c r="BV25" s="229"/>
      <c r="BW25" s="227"/>
      <c r="BX25" s="226"/>
      <c r="BY25"/>
      <c r="CA25"/>
      <c r="CB25" s="226"/>
      <c r="CC25" s="227"/>
      <c r="CD25" s="226"/>
      <c r="CE25" s="226"/>
      <c r="CF25" s="228"/>
      <c r="CG25" s="227"/>
      <c r="CH25" s="227"/>
      <c r="CI25" s="226"/>
      <c r="CJ25"/>
    </row>
    <row r="26" spans="1:88">
      <c r="A26" s="56" t="s">
        <v>142</v>
      </c>
      <c r="B26" s="57" t="s">
        <v>144</v>
      </c>
      <c r="C26" s="58">
        <v>303</v>
      </c>
      <c r="D26" s="238">
        <v>57</v>
      </c>
      <c r="E26" s="294">
        <v>81.405045000000001</v>
      </c>
      <c r="F26" s="238">
        <v>0</v>
      </c>
      <c r="G26" s="238">
        <v>0</v>
      </c>
      <c r="H26" s="324">
        <v>1363.3298500000001</v>
      </c>
      <c r="I26" s="238">
        <v>684</v>
      </c>
      <c r="J26" s="293">
        <v>9.9980999999999991</v>
      </c>
      <c r="K26" s="265">
        <v>9.2081017612524469</v>
      </c>
      <c r="L26" s="265">
        <f t="shared" si="0"/>
        <v>67.004338162508787</v>
      </c>
      <c r="M26" s="238">
        <v>21</v>
      </c>
      <c r="N26" s="238">
        <v>6</v>
      </c>
      <c r="O26" s="266">
        <v>0.59699999999999998</v>
      </c>
      <c r="P26" s="266">
        <v>64.490000000000009</v>
      </c>
      <c r="Q26" s="266">
        <v>0.1</v>
      </c>
      <c r="R26" s="266">
        <v>0.44</v>
      </c>
      <c r="S26" s="266">
        <v>59.93</v>
      </c>
      <c r="T26" s="52">
        <v>85.288123031313702</v>
      </c>
      <c r="U26" s="266">
        <v>65.400000000000006</v>
      </c>
      <c r="V26" s="267">
        <v>181</v>
      </c>
      <c r="W26" s="266">
        <v>3.25</v>
      </c>
      <c r="X26" s="267">
        <v>48.44</v>
      </c>
      <c r="Y26" s="52">
        <v>19.009216589861751</v>
      </c>
      <c r="Z26" s="268">
        <v>2</v>
      </c>
      <c r="AA26" s="268">
        <v>0.61021633902787686</v>
      </c>
      <c r="AB26" s="328">
        <v>176</v>
      </c>
      <c r="AC26" s="328">
        <v>8</v>
      </c>
      <c r="AD26" s="328">
        <v>80</v>
      </c>
      <c r="AE26" s="329">
        <f t="shared" si="1"/>
        <v>4.5454545454545459</v>
      </c>
      <c r="AF26" s="329">
        <f t="shared" si="2"/>
        <v>9.0909090909090917</v>
      </c>
      <c r="AG26" s="268">
        <v>10</v>
      </c>
      <c r="AH26" s="269">
        <v>10</v>
      </c>
      <c r="AI26" s="331">
        <v>7.6</v>
      </c>
      <c r="AJ26" s="269">
        <v>55.88</v>
      </c>
      <c r="AK26" s="269">
        <v>74.16</v>
      </c>
      <c r="AL26" s="269">
        <v>0.37</v>
      </c>
      <c r="AM26" s="269">
        <v>55.09</v>
      </c>
      <c r="AN26" s="31">
        <v>193.1</v>
      </c>
      <c r="AO26" s="330">
        <v>59.439100000000003</v>
      </c>
      <c r="AP26" s="330">
        <v>93.232929999999996</v>
      </c>
      <c r="AQ26" s="330">
        <f t="shared" si="3"/>
        <v>74.442470737899342</v>
      </c>
      <c r="AR26" s="53">
        <v>27.9</v>
      </c>
      <c r="AS26" s="269">
        <v>82</v>
      </c>
      <c r="AT26" s="53">
        <v>31.5</v>
      </c>
      <c r="AU26" s="269">
        <v>7.5</v>
      </c>
      <c r="AV26" s="269">
        <v>75.97</v>
      </c>
      <c r="AW26" s="269">
        <v>10</v>
      </c>
      <c r="AX26" s="270">
        <v>28842.23</v>
      </c>
      <c r="AY26" s="270">
        <v>30687</v>
      </c>
      <c r="AZ26" s="270">
        <v>33327</v>
      </c>
      <c r="BA26" s="272">
        <f t="shared" si="4"/>
        <v>2.1320242343720799</v>
      </c>
      <c r="BB26" s="272">
        <f t="shared" si="5"/>
        <v>2.1507478736924437</v>
      </c>
      <c r="BC26" s="37"/>
      <c r="BD26" s="284">
        <v>13.22</v>
      </c>
      <c r="BE26" s="72"/>
      <c r="BF26" s="72"/>
      <c r="BG26" s="72"/>
      <c r="BH26" s="30"/>
      <c r="BI26" s="30"/>
      <c r="BJ26" s="73"/>
      <c r="BK26"/>
      <c r="BP26"/>
      <c r="BQ26" s="226"/>
      <c r="BR26" s="227"/>
      <c r="BS26" s="226"/>
      <c r="BT26" s="226"/>
      <c r="BU26" s="226"/>
      <c r="BV26" s="229"/>
      <c r="BW26" s="227"/>
      <c r="BX26" s="226"/>
      <c r="BY26"/>
      <c r="CA26"/>
      <c r="CB26" s="226"/>
      <c r="CC26" s="227"/>
      <c r="CD26" s="226"/>
      <c r="CE26" s="226"/>
      <c r="CF26" s="228"/>
      <c r="CG26" s="227"/>
      <c r="CH26" s="227"/>
      <c r="CI26" s="226"/>
      <c r="CJ26"/>
    </row>
    <row r="27" spans="1:88">
      <c r="A27" s="56" t="s">
        <v>142</v>
      </c>
      <c r="B27" s="57" t="s">
        <v>145</v>
      </c>
      <c r="C27" s="58">
        <v>304</v>
      </c>
      <c r="D27" s="238">
        <v>0</v>
      </c>
      <c r="E27" s="294">
        <v>69.900000000000006</v>
      </c>
      <c r="F27" s="238">
        <v>0</v>
      </c>
      <c r="G27" s="238">
        <v>0</v>
      </c>
      <c r="H27" s="324">
        <v>737.07132799999999</v>
      </c>
      <c r="I27" s="238">
        <v>341</v>
      </c>
      <c r="J27" s="293">
        <v>6.6767999999999992</v>
      </c>
      <c r="K27" s="265">
        <v>6.3799869536855844</v>
      </c>
      <c r="L27" s="265">
        <f t="shared" si="0"/>
        <v>79.001071025862416</v>
      </c>
      <c r="M27" s="238">
        <v>17</v>
      </c>
      <c r="N27" s="238">
        <v>0</v>
      </c>
      <c r="O27" s="266">
        <v>0.625</v>
      </c>
      <c r="P27" s="266">
        <v>66.56</v>
      </c>
      <c r="Q27" s="266">
        <v>7.0000000000000007E-2</v>
      </c>
      <c r="R27" s="266">
        <v>0.47799999999999998</v>
      </c>
      <c r="S27" s="266">
        <v>57.31</v>
      </c>
      <c r="T27" s="52">
        <v>79.307871615563926</v>
      </c>
      <c r="U27" s="266">
        <v>64.789999999999992</v>
      </c>
      <c r="V27" s="267">
        <v>174</v>
      </c>
      <c r="W27" s="266">
        <v>4.8600000000000003</v>
      </c>
      <c r="X27" s="267">
        <v>45.33</v>
      </c>
      <c r="Y27" s="52">
        <v>16.877637130801688</v>
      </c>
      <c r="Z27" s="268">
        <v>2</v>
      </c>
      <c r="AA27" s="268">
        <v>1.3840945122114661</v>
      </c>
      <c r="AB27" s="328">
        <v>284</v>
      </c>
      <c r="AC27" s="328">
        <v>9</v>
      </c>
      <c r="AD27" s="328">
        <v>155</v>
      </c>
      <c r="AE27" s="329">
        <f t="shared" si="1"/>
        <v>3.169014084507042</v>
      </c>
      <c r="AF27" s="329">
        <f t="shared" si="2"/>
        <v>5.4878048780487809</v>
      </c>
      <c r="AG27" s="268">
        <v>4</v>
      </c>
      <c r="AH27" s="269">
        <v>10</v>
      </c>
      <c r="AI27" s="331">
        <v>9.1</v>
      </c>
      <c r="AJ27" s="269">
        <v>52.25</v>
      </c>
      <c r="AK27" s="269">
        <v>55.88</v>
      </c>
      <c r="AL27" s="269">
        <v>1.32</v>
      </c>
      <c r="AM27" s="269">
        <v>58.44</v>
      </c>
      <c r="AN27" s="31">
        <v>569</v>
      </c>
      <c r="AO27" s="330">
        <v>61.232080000000003</v>
      </c>
      <c r="AP27" s="330">
        <v>71.327699999999993</v>
      </c>
      <c r="AQ27" s="330">
        <f t="shared" si="3"/>
        <v>66.087392387776958</v>
      </c>
      <c r="AR27" s="53">
        <v>20.9</v>
      </c>
      <c r="AS27" s="269">
        <v>95</v>
      </c>
      <c r="AT27" s="53">
        <v>27</v>
      </c>
      <c r="AU27" s="269">
        <v>8</v>
      </c>
      <c r="AV27" s="269">
        <v>83.39</v>
      </c>
      <c r="AW27" s="269">
        <v>10</v>
      </c>
      <c r="AX27" s="270">
        <v>20518.830000000002</v>
      </c>
      <c r="AY27" s="270">
        <v>21262</v>
      </c>
      <c r="AZ27" s="270">
        <v>22256</v>
      </c>
      <c r="BA27" s="272">
        <f t="shared" si="4"/>
        <v>1.20729755708943</v>
      </c>
      <c r="BB27" s="272">
        <f t="shared" si="5"/>
        <v>1.1687517637099076</v>
      </c>
      <c r="BC27" s="37"/>
      <c r="BD27" s="284">
        <v>14.41</v>
      </c>
      <c r="BE27" s="72"/>
      <c r="BF27" s="72"/>
      <c r="BG27" s="72"/>
      <c r="BH27" s="30"/>
      <c r="BI27" s="30"/>
      <c r="BJ27" s="73"/>
      <c r="BK27"/>
      <c r="BP27"/>
      <c r="BQ27" s="226"/>
      <c r="BR27" s="227"/>
      <c r="BS27" s="226"/>
      <c r="BT27" s="226"/>
      <c r="BU27" s="226"/>
      <c r="BV27" s="229"/>
      <c r="BW27" s="227"/>
      <c r="BX27" s="226"/>
      <c r="BY27"/>
      <c r="CA27"/>
      <c r="CB27" s="226"/>
      <c r="CC27" s="227"/>
      <c r="CD27" s="226"/>
      <c r="CE27" s="226"/>
      <c r="CF27" s="228"/>
      <c r="CG27" s="227"/>
      <c r="CH27" s="227"/>
      <c r="CI27" s="226"/>
      <c r="CJ27"/>
    </row>
    <row r="28" spans="1:88">
      <c r="A28" s="56" t="s">
        <v>142</v>
      </c>
      <c r="B28" s="57" t="s">
        <v>146</v>
      </c>
      <c r="C28" s="58">
        <v>305</v>
      </c>
      <c r="D28" s="238">
        <v>3</v>
      </c>
      <c r="E28" s="294">
        <v>0</v>
      </c>
      <c r="F28" s="238">
        <v>0</v>
      </c>
      <c r="G28" s="238">
        <v>0</v>
      </c>
      <c r="H28" s="324">
        <v>0</v>
      </c>
      <c r="I28" s="238">
        <v>113</v>
      </c>
      <c r="J28" s="293">
        <v>0.43769999999999998</v>
      </c>
      <c r="K28" s="265">
        <v>0.4134898891063275</v>
      </c>
      <c r="L28" s="265">
        <f t="shared" si="0"/>
        <v>71.502813130641442</v>
      </c>
      <c r="M28" s="238">
        <v>1</v>
      </c>
      <c r="N28" s="238">
        <v>0</v>
      </c>
      <c r="O28" s="266">
        <v>0.66600000000000004</v>
      </c>
      <c r="P28" s="266">
        <v>50.32</v>
      </c>
      <c r="Q28" s="266">
        <v>0.09</v>
      </c>
      <c r="R28" s="266">
        <v>0.42</v>
      </c>
      <c r="S28" s="266" t="s">
        <v>117</v>
      </c>
      <c r="T28" s="52">
        <v>64.257555847569009</v>
      </c>
      <c r="U28" s="266">
        <v>67.960000000000008</v>
      </c>
      <c r="V28" s="267">
        <v>3</v>
      </c>
      <c r="W28" s="266">
        <v>2.4300000000000002</v>
      </c>
      <c r="X28" s="267">
        <v>29.73</v>
      </c>
      <c r="Y28" s="267" t="s">
        <v>117</v>
      </c>
      <c r="Z28" s="268">
        <v>4</v>
      </c>
      <c r="AA28" s="268">
        <v>4.2456406368460957</v>
      </c>
      <c r="AB28" s="328">
        <v>56</v>
      </c>
      <c r="AC28" s="328">
        <v>2</v>
      </c>
      <c r="AD28" s="328">
        <v>17</v>
      </c>
      <c r="AE28" s="329">
        <f t="shared" si="1"/>
        <v>3.5714285714285712</v>
      </c>
      <c r="AF28" s="329">
        <f t="shared" si="2"/>
        <v>10.526315789473683</v>
      </c>
      <c r="AG28" s="268">
        <v>10</v>
      </c>
      <c r="AH28" s="269">
        <v>10</v>
      </c>
      <c r="AI28" s="331">
        <v>7.8000000000000007</v>
      </c>
      <c r="AJ28" s="269">
        <v>34.479999999999997</v>
      </c>
      <c r="AK28" s="269">
        <v>74.52</v>
      </c>
      <c r="AL28" s="269">
        <v>0.64</v>
      </c>
      <c r="AM28" s="269">
        <v>69.17</v>
      </c>
      <c r="AN28" s="31">
        <v>39.299999999999997</v>
      </c>
      <c r="AO28" s="330">
        <v>75.232420000000005</v>
      </c>
      <c r="AP28" s="330">
        <v>82.421000000000006</v>
      </c>
      <c r="AQ28" s="330">
        <f t="shared" si="3"/>
        <v>78.74472229184633</v>
      </c>
      <c r="AR28" s="53">
        <v>11.2</v>
      </c>
      <c r="AS28" s="269">
        <v>106</v>
      </c>
      <c r="AT28" s="53">
        <v>43</v>
      </c>
      <c r="AU28" s="269">
        <v>27.5</v>
      </c>
      <c r="AV28" s="269">
        <v>85.75</v>
      </c>
      <c r="AW28" s="269">
        <v>10</v>
      </c>
      <c r="AX28" s="270">
        <v>1319</v>
      </c>
      <c r="AY28" s="270">
        <v>1378</v>
      </c>
      <c r="AZ28" s="270">
        <v>1459</v>
      </c>
      <c r="BA28" s="272">
        <f t="shared" si="4"/>
        <v>1.4910285569876169</v>
      </c>
      <c r="BB28" s="272">
        <f t="shared" si="5"/>
        <v>1.4695210449927443</v>
      </c>
      <c r="BC28" s="37"/>
      <c r="BD28" s="284">
        <v>31.77</v>
      </c>
      <c r="BE28" s="72"/>
      <c r="BF28" s="72"/>
      <c r="BG28" s="72"/>
      <c r="BH28" s="30"/>
      <c r="BI28" s="30"/>
      <c r="BJ28" s="73"/>
      <c r="BK28"/>
      <c r="BP28"/>
      <c r="BQ28" s="226"/>
      <c r="BR28" s="227"/>
      <c r="BS28" s="226"/>
      <c r="BT28" s="226"/>
      <c r="BU28" s="226"/>
      <c r="BV28" s="229"/>
      <c r="BW28" s="227"/>
      <c r="BX28" s="226"/>
      <c r="BY28"/>
      <c r="CA28"/>
      <c r="CB28" s="226"/>
      <c r="CC28" s="227"/>
      <c r="CD28" s="226"/>
      <c r="CE28" s="226"/>
      <c r="CF28" s="228"/>
      <c r="CG28" s="227"/>
      <c r="CH28" s="227"/>
      <c r="CI28" s="226"/>
      <c r="CJ28"/>
    </row>
    <row r="29" spans="1:88">
      <c r="A29" s="56" t="s">
        <v>142</v>
      </c>
      <c r="B29" s="57" t="s">
        <v>147</v>
      </c>
      <c r="C29" s="58">
        <v>306</v>
      </c>
      <c r="D29" s="238">
        <v>1</v>
      </c>
      <c r="E29" s="294">
        <v>22.4</v>
      </c>
      <c r="F29" s="238">
        <v>0</v>
      </c>
      <c r="G29" s="238">
        <v>0</v>
      </c>
      <c r="H29" s="324">
        <v>837.54317200000003</v>
      </c>
      <c r="I29" s="238">
        <v>142</v>
      </c>
      <c r="J29" s="293">
        <v>9.0542999999999996</v>
      </c>
      <c r="K29" s="265">
        <v>8.2974037834311822</v>
      </c>
      <c r="L29" s="265">
        <f t="shared" si="0"/>
        <v>99.013144375627817</v>
      </c>
      <c r="M29" s="238">
        <v>28</v>
      </c>
      <c r="N29" s="238">
        <v>7</v>
      </c>
      <c r="O29" s="266">
        <v>0.65800000000000003</v>
      </c>
      <c r="P29" s="266">
        <v>57.4</v>
      </c>
      <c r="Q29" s="266">
        <v>0.17</v>
      </c>
      <c r="R29" s="266">
        <v>0.47699999999999998</v>
      </c>
      <c r="S29" s="266">
        <v>47.25</v>
      </c>
      <c r="T29" s="52">
        <v>80.799132164165599</v>
      </c>
      <c r="U29" s="266">
        <v>68.25</v>
      </c>
      <c r="V29" s="267">
        <v>340</v>
      </c>
      <c r="W29" s="266">
        <v>3</v>
      </c>
      <c r="X29" s="267">
        <v>48.58</v>
      </c>
      <c r="Y29" s="52">
        <v>40.633608815426996</v>
      </c>
      <c r="Z29" s="268">
        <v>3</v>
      </c>
      <c r="AA29" s="268">
        <v>2.0432118053610941</v>
      </c>
      <c r="AB29" s="328">
        <v>529</v>
      </c>
      <c r="AC29" s="328">
        <v>15</v>
      </c>
      <c r="AD29" s="328">
        <v>206</v>
      </c>
      <c r="AE29" s="329">
        <f t="shared" si="1"/>
        <v>2.8355387523629489</v>
      </c>
      <c r="AF29" s="329">
        <f t="shared" si="2"/>
        <v>6.7873303167420813</v>
      </c>
      <c r="AG29" s="268">
        <v>6</v>
      </c>
      <c r="AH29" s="269">
        <v>5</v>
      </c>
      <c r="AI29" s="331">
        <v>8.9499999999999993</v>
      </c>
      <c r="AJ29" s="269">
        <v>67</v>
      </c>
      <c r="AK29" s="269">
        <v>63.13</v>
      </c>
      <c r="AL29" s="269">
        <v>2.2000000000000002</v>
      </c>
      <c r="AM29" s="269">
        <v>61.99</v>
      </c>
      <c r="AN29" s="31">
        <v>99</v>
      </c>
      <c r="AO29" s="330">
        <v>71.225499999999997</v>
      </c>
      <c r="AP29" s="330">
        <v>87.242360000000005</v>
      </c>
      <c r="AQ29" s="330">
        <f t="shared" si="3"/>
        <v>78.828172071791698</v>
      </c>
      <c r="AR29" s="53">
        <v>17.8</v>
      </c>
      <c r="AS29" s="269">
        <v>85.5</v>
      </c>
      <c r="AT29" s="53">
        <v>38.5</v>
      </c>
      <c r="AU29" s="269">
        <v>26.5</v>
      </c>
      <c r="AV29" s="269">
        <v>85.02</v>
      </c>
      <c r="AW29" s="269">
        <v>10</v>
      </c>
      <c r="AX29" s="270">
        <v>25890.61</v>
      </c>
      <c r="AY29" s="270">
        <v>27652</v>
      </c>
      <c r="AZ29" s="270">
        <v>30181</v>
      </c>
      <c r="BA29" s="272">
        <f t="shared" si="4"/>
        <v>2.2677333597006819</v>
      </c>
      <c r="BB29" s="272">
        <f t="shared" si="5"/>
        <v>2.2864530594532031</v>
      </c>
      <c r="BC29" s="37"/>
      <c r="BD29" s="284">
        <v>25.48</v>
      </c>
      <c r="BE29" s="72"/>
      <c r="BF29" s="72"/>
      <c r="BG29" s="72"/>
      <c r="BH29" s="30"/>
      <c r="BI29" s="30"/>
      <c r="BJ29" s="73"/>
      <c r="BK29"/>
      <c r="BP29"/>
      <c r="BQ29" s="226"/>
      <c r="BR29" s="227"/>
      <c r="BS29" s="226"/>
      <c r="BT29" s="226"/>
      <c r="BU29" s="226"/>
      <c r="BV29" s="229"/>
      <c r="BW29" s="227"/>
      <c r="BX29" s="226"/>
      <c r="BY29"/>
      <c r="CA29"/>
      <c r="CB29" s="226"/>
      <c r="CC29" s="227"/>
      <c r="CD29" s="226"/>
      <c r="CE29" s="226"/>
      <c r="CF29" s="228"/>
      <c r="CG29" s="227"/>
      <c r="CH29" s="227"/>
      <c r="CI29" s="226"/>
      <c r="CJ29"/>
    </row>
    <row r="30" spans="1:88">
      <c r="A30" s="56" t="s">
        <v>142</v>
      </c>
      <c r="B30" s="57" t="s">
        <v>148</v>
      </c>
      <c r="C30" s="58">
        <v>307</v>
      </c>
      <c r="D30" s="238">
        <v>14</v>
      </c>
      <c r="E30" s="294">
        <v>11.7</v>
      </c>
      <c r="F30" s="238">
        <v>0</v>
      </c>
      <c r="G30" s="238">
        <v>0</v>
      </c>
      <c r="H30" s="324">
        <v>16</v>
      </c>
      <c r="I30" s="238">
        <v>0</v>
      </c>
      <c r="J30" s="293">
        <v>2.2347000000000001</v>
      </c>
      <c r="K30" s="265">
        <v>2.1532681017612525</v>
      </c>
      <c r="L30" s="265">
        <f t="shared" si="0"/>
        <v>41.476826225881879</v>
      </c>
      <c r="M30" s="238">
        <v>3</v>
      </c>
      <c r="N30" s="238">
        <v>2</v>
      </c>
      <c r="O30" s="266">
        <v>0.65300000000000002</v>
      </c>
      <c r="P30" s="266">
        <v>64.45</v>
      </c>
      <c r="Q30" s="266">
        <v>0.12</v>
      </c>
      <c r="R30" s="266">
        <v>0.47299999999999998</v>
      </c>
      <c r="S30" s="266">
        <v>58.25</v>
      </c>
      <c r="T30" s="52">
        <v>75.100682892663286</v>
      </c>
      <c r="U30" s="266">
        <v>72.36</v>
      </c>
      <c r="V30" s="267">
        <v>41</v>
      </c>
      <c r="W30" s="266">
        <v>2.69</v>
      </c>
      <c r="X30" s="267">
        <v>45.2</v>
      </c>
      <c r="Y30" s="52">
        <v>2.5510204081632653</v>
      </c>
      <c r="Z30" s="268">
        <v>5</v>
      </c>
      <c r="AA30" s="268">
        <v>4.0233353450010068</v>
      </c>
      <c r="AB30" s="328">
        <v>282</v>
      </c>
      <c r="AC30" s="328">
        <v>5</v>
      </c>
      <c r="AD30" s="328">
        <v>66</v>
      </c>
      <c r="AE30" s="329">
        <f t="shared" si="1"/>
        <v>1.773049645390071</v>
      </c>
      <c r="AF30" s="329">
        <f t="shared" si="2"/>
        <v>7.042253521126761</v>
      </c>
      <c r="AG30" s="268">
        <v>6</v>
      </c>
      <c r="AH30" s="269">
        <v>10</v>
      </c>
      <c r="AI30" s="331">
        <v>8</v>
      </c>
      <c r="AJ30" s="269">
        <v>60.23</v>
      </c>
      <c r="AK30" s="269">
        <v>67.77</v>
      </c>
      <c r="AL30" s="269">
        <v>2.4300000000000002</v>
      </c>
      <c r="AM30" s="269">
        <v>63.37</v>
      </c>
      <c r="AN30" s="31">
        <v>87.4</v>
      </c>
      <c r="AO30" s="330">
        <v>64.232709999999997</v>
      </c>
      <c r="AP30" s="330">
        <v>87.454499999999996</v>
      </c>
      <c r="AQ30" s="330">
        <f t="shared" si="3"/>
        <v>74.94957996343274</v>
      </c>
      <c r="AR30" s="53">
        <v>20.100000000000001</v>
      </c>
      <c r="AS30" s="269">
        <v>98.5</v>
      </c>
      <c r="AT30" s="53">
        <v>50</v>
      </c>
      <c r="AU30" s="269">
        <v>26</v>
      </c>
      <c r="AV30" s="269">
        <v>84</v>
      </c>
      <c r="AW30" s="269">
        <v>10</v>
      </c>
      <c r="AX30" s="270">
        <v>7009.11</v>
      </c>
      <c r="AY30" s="270">
        <v>7176</v>
      </c>
      <c r="AZ30" s="270">
        <v>7449</v>
      </c>
      <c r="BA30" s="272">
        <f t="shared" si="4"/>
        <v>0.79368136610782347</v>
      </c>
      <c r="BB30" s="272">
        <f t="shared" si="5"/>
        <v>0.95108695652174058</v>
      </c>
      <c r="BC30" s="37"/>
      <c r="BD30" s="284">
        <v>37.57</v>
      </c>
      <c r="BE30" s="72"/>
      <c r="BF30" s="72"/>
      <c r="BG30" s="72"/>
      <c r="BH30" s="30"/>
      <c r="BI30" s="30"/>
      <c r="BJ30" s="73"/>
      <c r="BK30"/>
      <c r="BP30"/>
      <c r="BQ30" s="226"/>
      <c r="BR30" s="227"/>
      <c r="BS30" s="226"/>
      <c r="BT30" s="226"/>
      <c r="BU30" s="226"/>
      <c r="BV30" s="229"/>
      <c r="BW30" s="227"/>
      <c r="BX30" s="226"/>
      <c r="BY30"/>
      <c r="CA30"/>
      <c r="CB30" s="226"/>
      <c r="CC30" s="227"/>
      <c r="CD30" s="226"/>
      <c r="CE30" s="226"/>
      <c r="CF30" s="228"/>
      <c r="CG30" s="227"/>
      <c r="CH30" s="227"/>
      <c r="CI30" s="226"/>
      <c r="CJ30"/>
    </row>
    <row r="31" spans="1:88">
      <c r="A31" s="56" t="s">
        <v>142</v>
      </c>
      <c r="B31" s="57" t="s">
        <v>149</v>
      </c>
      <c r="C31" s="58">
        <v>308</v>
      </c>
      <c r="D31" s="238">
        <v>8</v>
      </c>
      <c r="E31" s="294">
        <v>27.410800000000002</v>
      </c>
      <c r="F31" s="238">
        <v>0</v>
      </c>
      <c r="G31" s="238">
        <v>0</v>
      </c>
      <c r="H31" s="324">
        <v>5.4821600000000004</v>
      </c>
      <c r="I31" s="238">
        <v>0</v>
      </c>
      <c r="J31" s="293">
        <v>1.4790000000000001</v>
      </c>
      <c r="K31" s="265">
        <v>1.4085061969993478</v>
      </c>
      <c r="L31" s="265">
        <f t="shared" si="0"/>
        <v>84.10639582938532</v>
      </c>
      <c r="M31" s="238">
        <v>4</v>
      </c>
      <c r="N31" s="238">
        <v>0</v>
      </c>
      <c r="O31" s="266">
        <v>0.60799999999999998</v>
      </c>
      <c r="P31" s="266">
        <v>68.25</v>
      </c>
      <c r="Q31" s="266">
        <v>0.05</v>
      </c>
      <c r="R31" s="266">
        <v>0.41799999999999998</v>
      </c>
      <c r="S31" s="266" t="s">
        <v>117</v>
      </c>
      <c r="T31" s="52">
        <v>90.730497806599274</v>
      </c>
      <c r="U31" s="266">
        <v>68.72</v>
      </c>
      <c r="V31" s="267">
        <v>30</v>
      </c>
      <c r="W31" s="266">
        <v>4.58</v>
      </c>
      <c r="X31" s="267">
        <v>37.4</v>
      </c>
      <c r="Y31" s="52">
        <v>18.518518518518519</v>
      </c>
      <c r="Z31" s="268">
        <v>3</v>
      </c>
      <c r="AA31" s="268">
        <v>6.6439002351940682E-2</v>
      </c>
      <c r="AB31" s="328">
        <v>3</v>
      </c>
      <c r="AC31" s="328">
        <v>0</v>
      </c>
      <c r="AD31" s="328">
        <v>3</v>
      </c>
      <c r="AE31" s="329">
        <f t="shared" si="1"/>
        <v>0</v>
      </c>
      <c r="AF31" s="329">
        <f t="shared" si="2"/>
        <v>0</v>
      </c>
      <c r="AG31" s="268">
        <v>4</v>
      </c>
      <c r="AH31" s="269">
        <v>10</v>
      </c>
      <c r="AI31" s="331">
        <v>8</v>
      </c>
      <c r="AJ31" s="269">
        <v>41.68</v>
      </c>
      <c r="AK31" s="269">
        <v>76.099999999999994</v>
      </c>
      <c r="AL31" s="269">
        <v>0.89</v>
      </c>
      <c r="AM31" s="269">
        <v>55.88</v>
      </c>
      <c r="AN31" s="31">
        <v>158.30000000000001</v>
      </c>
      <c r="AO31" s="330">
        <v>54.324199999999998</v>
      </c>
      <c r="AP31" s="330">
        <v>87.034300000000002</v>
      </c>
      <c r="AQ31" s="330">
        <f t="shared" si="3"/>
        <v>68.760953455140509</v>
      </c>
      <c r="AR31" s="53">
        <v>17.7</v>
      </c>
      <c r="AS31" s="269">
        <v>88</v>
      </c>
      <c r="AT31" s="53">
        <v>33.5</v>
      </c>
      <c r="AU31" s="269">
        <v>14</v>
      </c>
      <c r="AV31" s="269">
        <v>79.72</v>
      </c>
      <c r="AW31" s="269">
        <v>10</v>
      </c>
      <c r="AX31" s="270">
        <v>4515.42</v>
      </c>
      <c r="AY31" s="270">
        <v>4694</v>
      </c>
      <c r="AZ31" s="270">
        <v>4930</v>
      </c>
      <c r="BA31" s="272">
        <f t="shared" si="4"/>
        <v>1.3182974488899528</v>
      </c>
      <c r="BB31" s="272">
        <f t="shared" si="5"/>
        <v>1.2569237324243698</v>
      </c>
      <c r="BC31" s="37"/>
      <c r="BD31" s="284">
        <v>20.73</v>
      </c>
      <c r="BE31" s="72"/>
      <c r="BF31" s="72"/>
      <c r="BG31" s="72"/>
      <c r="BH31" s="30"/>
      <c r="BI31" s="30"/>
      <c r="BJ31" s="73"/>
      <c r="BK31"/>
      <c r="BP31"/>
      <c r="BQ31" s="226"/>
      <c r="BR31" s="227"/>
      <c r="BS31" s="226"/>
      <c r="BT31" s="226"/>
      <c r="BU31" s="226"/>
      <c r="BV31" s="229"/>
      <c r="BW31" s="227"/>
      <c r="BX31" s="226"/>
      <c r="BY31"/>
      <c r="CA31"/>
      <c r="CB31" s="226"/>
      <c r="CC31" s="227"/>
      <c r="CD31" s="226"/>
      <c r="CE31" s="226"/>
      <c r="CF31" s="228"/>
      <c r="CG31" s="227"/>
      <c r="CH31" s="227"/>
      <c r="CI31" s="226"/>
      <c r="CJ31"/>
    </row>
    <row r="32" spans="1:88">
      <c r="A32" s="56" t="s">
        <v>142</v>
      </c>
      <c r="B32" s="57" t="s">
        <v>150</v>
      </c>
      <c r="C32" s="58">
        <v>309</v>
      </c>
      <c r="D32" s="238">
        <v>11</v>
      </c>
      <c r="E32" s="294">
        <v>3.9</v>
      </c>
      <c r="F32" s="238">
        <v>0</v>
      </c>
      <c r="G32" s="238">
        <v>0</v>
      </c>
      <c r="H32" s="324">
        <v>0</v>
      </c>
      <c r="I32" s="238">
        <v>0</v>
      </c>
      <c r="J32" s="293">
        <v>1.8126</v>
      </c>
      <c r="K32" s="265">
        <v>1.7496803652968038</v>
      </c>
      <c r="L32" s="265">
        <f t="shared" si="0"/>
        <v>16.999079645486589</v>
      </c>
      <c r="M32" s="238">
        <v>1</v>
      </c>
      <c r="N32" s="238">
        <v>1</v>
      </c>
      <c r="O32" s="266">
        <v>0.69899999999999995</v>
      </c>
      <c r="P32" s="266">
        <v>48.82</v>
      </c>
      <c r="Q32" s="266">
        <v>0.41</v>
      </c>
      <c r="R32" s="266">
        <v>0.42699999999999999</v>
      </c>
      <c r="S32" s="266">
        <v>47.25</v>
      </c>
      <c r="T32" s="52">
        <v>57.92798483891346</v>
      </c>
      <c r="U32" s="266">
        <v>63.47</v>
      </c>
      <c r="V32" s="267">
        <v>10</v>
      </c>
      <c r="W32" s="266">
        <v>2.85</v>
      </c>
      <c r="X32" s="267">
        <v>26.82</v>
      </c>
      <c r="Y32" s="52">
        <v>3.0864197530864197</v>
      </c>
      <c r="Z32" s="268">
        <v>5</v>
      </c>
      <c r="AA32" s="268">
        <v>2.21830985915493</v>
      </c>
      <c r="AB32" s="328">
        <v>126</v>
      </c>
      <c r="AC32" s="328">
        <v>6</v>
      </c>
      <c r="AD32" s="328">
        <v>21</v>
      </c>
      <c r="AE32" s="329">
        <f t="shared" si="1"/>
        <v>4.7619047619047619</v>
      </c>
      <c r="AF32" s="329">
        <f t="shared" si="2"/>
        <v>22.222222222222221</v>
      </c>
      <c r="AG32" s="268">
        <v>10</v>
      </c>
      <c r="AH32" s="269">
        <v>5</v>
      </c>
      <c r="AI32" s="331">
        <v>8.8000000000000007</v>
      </c>
      <c r="AJ32" s="269">
        <v>61.27</v>
      </c>
      <c r="AK32" s="269">
        <v>95.06</v>
      </c>
      <c r="AL32" s="269">
        <v>2.79</v>
      </c>
      <c r="AM32" s="269">
        <v>69.239999999999995</v>
      </c>
      <c r="AN32" s="31">
        <v>981.3</v>
      </c>
      <c r="AO32" s="330">
        <v>71.432199999999995</v>
      </c>
      <c r="AP32" s="330">
        <v>91.732900000000001</v>
      </c>
      <c r="AQ32" s="330">
        <f t="shared" si="3"/>
        <v>80.948643344901086</v>
      </c>
      <c r="AR32" s="53">
        <v>14.4</v>
      </c>
      <c r="AS32" s="269">
        <v>97.5</v>
      </c>
      <c r="AT32" s="53">
        <v>71</v>
      </c>
      <c r="AU32" s="269">
        <v>18</v>
      </c>
      <c r="AV32" s="269">
        <v>87.83</v>
      </c>
      <c r="AW32" s="269">
        <v>10</v>
      </c>
      <c r="AX32" s="270">
        <v>5680</v>
      </c>
      <c r="AY32" s="270">
        <v>5831</v>
      </c>
      <c r="AZ32" s="270">
        <v>6042</v>
      </c>
      <c r="BA32" s="272">
        <f t="shared" si="4"/>
        <v>0.88615023474178189</v>
      </c>
      <c r="BB32" s="272">
        <f t="shared" si="5"/>
        <v>0.90464757331504275</v>
      </c>
      <c r="BC32" s="37"/>
      <c r="BD32" s="284">
        <v>34.32</v>
      </c>
      <c r="BE32" s="72"/>
      <c r="BF32" s="72"/>
      <c r="BG32" s="72"/>
      <c r="BH32" s="30"/>
      <c r="BI32" s="30"/>
      <c r="BJ32" s="73"/>
      <c r="BK32"/>
      <c r="BP32"/>
      <c r="BQ32" s="226"/>
      <c r="BR32" s="227"/>
      <c r="BS32" s="226"/>
      <c r="BT32" s="226"/>
      <c r="BU32" s="226"/>
      <c r="BV32" s="229"/>
      <c r="BW32" s="227"/>
      <c r="BX32" s="226"/>
      <c r="BY32"/>
      <c r="CA32"/>
      <c r="CB32" s="226"/>
      <c r="CC32" s="227"/>
      <c r="CD32" s="226"/>
      <c r="CE32" s="226"/>
      <c r="CF32" s="228"/>
      <c r="CG32" s="227"/>
      <c r="CH32" s="227"/>
      <c r="CI32" s="226"/>
      <c r="CJ32"/>
    </row>
    <row r="33" spans="1:88">
      <c r="A33" s="56" t="s">
        <v>142</v>
      </c>
      <c r="B33" s="57" t="s">
        <v>151</v>
      </c>
      <c r="C33" s="58">
        <v>310</v>
      </c>
      <c r="D33" s="238">
        <v>25</v>
      </c>
      <c r="E33" s="294">
        <v>37</v>
      </c>
      <c r="F33" s="238">
        <v>0</v>
      </c>
      <c r="G33" s="238">
        <v>0</v>
      </c>
      <c r="H33" s="324">
        <v>147</v>
      </c>
      <c r="I33" s="238">
        <v>0</v>
      </c>
      <c r="J33" s="293">
        <v>4.1585999999999999</v>
      </c>
      <c r="K33" s="265">
        <v>3.9284540117416835</v>
      </c>
      <c r="L33" s="265">
        <f t="shared" si="0"/>
        <v>82.764414330834711</v>
      </c>
      <c r="M33" s="238">
        <v>11</v>
      </c>
      <c r="N33" s="238">
        <v>3</v>
      </c>
      <c r="O33" s="266">
        <v>0.60199999999999998</v>
      </c>
      <c r="P33" s="266">
        <v>68.239999999999995</v>
      </c>
      <c r="Q33" s="266">
        <v>0.06</v>
      </c>
      <c r="R33" s="266">
        <v>0.441</v>
      </c>
      <c r="S33" s="266" t="s">
        <v>117</v>
      </c>
      <c r="T33" s="52">
        <v>88.075982697009579</v>
      </c>
      <c r="U33" s="266">
        <v>65.03</v>
      </c>
      <c r="V33" s="267">
        <v>58</v>
      </c>
      <c r="W33" s="266">
        <v>2.96</v>
      </c>
      <c r="X33" s="267">
        <v>46.88</v>
      </c>
      <c r="Y33" s="52">
        <v>30.303030303030305</v>
      </c>
      <c r="Z33" s="268">
        <v>2</v>
      </c>
      <c r="AA33" s="268">
        <v>3.9930489004740548E-2</v>
      </c>
      <c r="AB33" s="328">
        <v>5</v>
      </c>
      <c r="AC33" s="328">
        <v>3</v>
      </c>
      <c r="AD33" s="328">
        <v>4</v>
      </c>
      <c r="AE33" s="329">
        <f t="shared" si="1"/>
        <v>60</v>
      </c>
      <c r="AF33" s="329">
        <f t="shared" si="2"/>
        <v>42.857142857142854</v>
      </c>
      <c r="AG33" s="268">
        <v>6</v>
      </c>
      <c r="AH33" s="269">
        <v>5</v>
      </c>
      <c r="AI33" s="331">
        <v>5.0999999999999996</v>
      </c>
      <c r="AJ33" s="269">
        <v>45.6</v>
      </c>
      <c r="AK33" s="269">
        <v>34.020000000000003</v>
      </c>
      <c r="AL33" s="269">
        <v>0.23</v>
      </c>
      <c r="AM33" s="269">
        <v>46.82</v>
      </c>
      <c r="AN33" s="31">
        <v>46.8</v>
      </c>
      <c r="AO33" s="330">
        <v>84.1</v>
      </c>
      <c r="AP33" s="330">
        <v>75.23227</v>
      </c>
      <c r="AQ33" s="330">
        <f t="shared" si="3"/>
        <v>79.542654638879128</v>
      </c>
      <c r="AR33" s="53">
        <v>25.3</v>
      </c>
      <c r="AS33" s="269">
        <v>98</v>
      </c>
      <c r="AT33" s="53">
        <v>33.5</v>
      </c>
      <c r="AU33" s="269">
        <v>6.5</v>
      </c>
      <c r="AV33" s="269">
        <v>77.760000000000005</v>
      </c>
      <c r="AW33" s="269">
        <v>10</v>
      </c>
      <c r="AX33" s="270">
        <v>12521.76</v>
      </c>
      <c r="AY33" s="270">
        <v>13092</v>
      </c>
      <c r="AZ33" s="270">
        <v>13862</v>
      </c>
      <c r="BA33" s="272">
        <f t="shared" si="4"/>
        <v>1.5179974700042138</v>
      </c>
      <c r="BB33" s="272">
        <f t="shared" si="5"/>
        <v>1.4703635808127113</v>
      </c>
      <c r="BC33" s="37"/>
      <c r="BD33" s="284">
        <v>12.87</v>
      </c>
      <c r="BE33" s="72"/>
      <c r="BF33" s="72"/>
      <c r="BG33" s="72"/>
      <c r="BH33" s="30"/>
      <c r="BI33" s="30"/>
      <c r="BJ33" s="73"/>
      <c r="BK33"/>
      <c r="BP33"/>
      <c r="BQ33" s="226"/>
      <c r="BR33" s="227"/>
      <c r="BS33" s="226"/>
      <c r="BT33" s="226"/>
      <c r="BU33" s="226"/>
      <c r="BV33" s="229"/>
      <c r="BW33" s="227"/>
      <c r="BX33" s="226"/>
      <c r="BY33"/>
      <c r="CA33"/>
      <c r="CB33" s="226"/>
      <c r="CC33" s="227"/>
      <c r="CD33" s="226"/>
      <c r="CE33" s="226"/>
      <c r="CF33" s="228"/>
      <c r="CG33" s="227"/>
      <c r="CH33" s="227"/>
      <c r="CI33" s="226"/>
      <c r="CJ33"/>
    </row>
    <row r="34" spans="1:88">
      <c r="A34" s="56" t="s">
        <v>142</v>
      </c>
      <c r="B34" s="57" t="s">
        <v>152</v>
      </c>
      <c r="C34" s="58">
        <v>311</v>
      </c>
      <c r="D34" s="238">
        <v>0</v>
      </c>
      <c r="E34" s="294">
        <v>0</v>
      </c>
      <c r="F34" s="238">
        <v>0</v>
      </c>
      <c r="G34" s="238">
        <v>0</v>
      </c>
      <c r="H34" s="324">
        <v>212</v>
      </c>
      <c r="I34" s="238">
        <v>238</v>
      </c>
      <c r="J34" s="293">
        <v>4.1532</v>
      </c>
      <c r="K34" s="265">
        <v>4.0343770384866282</v>
      </c>
      <c r="L34" s="265">
        <f t="shared" si="0"/>
        <v>22.13496425010872</v>
      </c>
      <c r="M34" s="238">
        <v>3</v>
      </c>
      <c r="N34" s="238">
        <v>1</v>
      </c>
      <c r="O34" s="266">
        <v>0.66200000000000003</v>
      </c>
      <c r="P34" s="266">
        <v>64.41</v>
      </c>
      <c r="Q34" s="266">
        <v>0.13</v>
      </c>
      <c r="R34" s="266">
        <v>0.47199999999999998</v>
      </c>
      <c r="S34" s="266">
        <v>72.460000000000008</v>
      </c>
      <c r="T34" s="52">
        <v>81.52114721365038</v>
      </c>
      <c r="U34" s="266">
        <v>66.64</v>
      </c>
      <c r="V34" s="267">
        <v>66</v>
      </c>
      <c r="W34" s="266">
        <v>3.79</v>
      </c>
      <c r="X34" s="267">
        <v>33.47</v>
      </c>
      <c r="Y34" s="52">
        <v>75.136612021857928</v>
      </c>
      <c r="Z34" s="268">
        <v>4</v>
      </c>
      <c r="AA34" s="268">
        <v>1.5006093845216331</v>
      </c>
      <c r="AB34" s="328">
        <v>197</v>
      </c>
      <c r="AC34" s="328">
        <v>5</v>
      </c>
      <c r="AD34" s="328">
        <v>104</v>
      </c>
      <c r="AE34" s="329">
        <f t="shared" si="1"/>
        <v>2.5380710659898478</v>
      </c>
      <c r="AF34" s="329">
        <f t="shared" si="2"/>
        <v>4.5871559633027523</v>
      </c>
      <c r="AG34" s="268">
        <v>4</v>
      </c>
      <c r="AH34" s="269">
        <v>1</v>
      </c>
      <c r="AI34" s="331">
        <v>7.5</v>
      </c>
      <c r="AJ34" s="269">
        <v>58.05</v>
      </c>
      <c r="AK34" s="269">
        <v>63.24</v>
      </c>
      <c r="AL34" s="269">
        <v>1.06</v>
      </c>
      <c r="AM34" s="269">
        <v>61.04</v>
      </c>
      <c r="AN34" s="31">
        <v>88.4</v>
      </c>
      <c r="AO34" s="330">
        <v>54.222209999999997</v>
      </c>
      <c r="AP34" s="330">
        <v>91.232200000000006</v>
      </c>
      <c r="AQ34" s="330">
        <f t="shared" si="3"/>
        <v>70.333573115276891</v>
      </c>
      <c r="AR34" s="53">
        <v>17.8</v>
      </c>
      <c r="AS34" s="269">
        <v>93.5</v>
      </c>
      <c r="AT34" s="53">
        <v>42</v>
      </c>
      <c r="AU34" s="269">
        <v>28.5</v>
      </c>
      <c r="AV34" s="269">
        <v>85.76</v>
      </c>
      <c r="AW34" s="269">
        <v>10</v>
      </c>
      <c r="AX34" s="270">
        <v>13128</v>
      </c>
      <c r="AY34" s="270">
        <v>13445</v>
      </c>
      <c r="AZ34" s="270">
        <v>13844</v>
      </c>
      <c r="BA34" s="272">
        <f t="shared" si="4"/>
        <v>0.80489538899045276</v>
      </c>
      <c r="BB34" s="272">
        <f t="shared" si="5"/>
        <v>0.74191149126069389</v>
      </c>
      <c r="BC34" s="37"/>
      <c r="BD34" s="284">
        <v>28.12</v>
      </c>
      <c r="BE34" s="72"/>
      <c r="BF34" s="72"/>
      <c r="BG34" s="72"/>
      <c r="BH34" s="30"/>
      <c r="BI34" s="30"/>
      <c r="BJ34" s="73"/>
      <c r="BK34"/>
      <c r="BP34"/>
      <c r="BQ34" s="226"/>
      <c r="BR34" s="227"/>
      <c r="BS34" s="226"/>
      <c r="BT34" s="226"/>
      <c r="BU34" s="226"/>
      <c r="BV34" s="229"/>
      <c r="BW34" s="227"/>
      <c r="BX34" s="226"/>
      <c r="BY34"/>
      <c r="CA34"/>
      <c r="CB34" s="226"/>
      <c r="CC34" s="227"/>
      <c r="CD34" s="226"/>
      <c r="CE34" s="226"/>
      <c r="CF34" s="228"/>
      <c r="CG34" s="227"/>
      <c r="CH34" s="227"/>
      <c r="CI34" s="226"/>
      <c r="CJ34"/>
    </row>
    <row r="35" spans="1:88">
      <c r="A35" s="56" t="s">
        <v>142</v>
      </c>
      <c r="B35" s="57" t="s">
        <v>153</v>
      </c>
      <c r="C35" s="58">
        <v>312</v>
      </c>
      <c r="D35" s="238">
        <v>4</v>
      </c>
      <c r="E35" s="294">
        <v>19.175554999999999</v>
      </c>
      <c r="F35" s="238">
        <v>0</v>
      </c>
      <c r="G35" s="238">
        <v>0</v>
      </c>
      <c r="H35" s="324">
        <v>803.69022199999995</v>
      </c>
      <c r="I35" s="238">
        <v>0</v>
      </c>
      <c r="J35" s="293">
        <v>3.3788999999999998</v>
      </c>
      <c r="K35" s="265">
        <v>3.2224005218525771</v>
      </c>
      <c r="L35" s="265">
        <f t="shared" si="0"/>
        <v>36.775067594679683</v>
      </c>
      <c r="M35" s="238">
        <v>4</v>
      </c>
      <c r="N35" s="238">
        <v>1</v>
      </c>
      <c r="O35" s="266">
        <v>0.622</v>
      </c>
      <c r="P35" s="266">
        <v>52.82</v>
      </c>
      <c r="Q35" s="266">
        <v>0.09</v>
      </c>
      <c r="R35" s="266">
        <v>0.442</v>
      </c>
      <c r="S35" s="266" t="s">
        <v>117</v>
      </c>
      <c r="T35" s="52">
        <v>78.667143112381638</v>
      </c>
      <c r="U35" s="266">
        <v>67.930000000000007</v>
      </c>
      <c r="V35" s="267">
        <v>39</v>
      </c>
      <c r="W35" s="266">
        <v>3.86</v>
      </c>
      <c r="X35" s="267">
        <v>41.52</v>
      </c>
      <c r="Y35" s="52">
        <v>3.4662045060658575</v>
      </c>
      <c r="Z35" s="268">
        <v>3</v>
      </c>
      <c r="AA35" s="268">
        <v>0.38682661947381913</v>
      </c>
      <c r="AB35" s="328">
        <v>40</v>
      </c>
      <c r="AC35" s="328">
        <v>1</v>
      </c>
      <c r="AD35" s="328">
        <v>13</v>
      </c>
      <c r="AE35" s="329">
        <f t="shared" si="1"/>
        <v>2.5</v>
      </c>
      <c r="AF35" s="329">
        <f t="shared" si="2"/>
        <v>7.1428571428571423</v>
      </c>
      <c r="AG35" s="268">
        <v>4</v>
      </c>
      <c r="AH35" s="269">
        <v>1</v>
      </c>
      <c r="AI35" s="331">
        <v>7.95</v>
      </c>
      <c r="AJ35" s="269">
        <v>52.13</v>
      </c>
      <c r="AK35" s="269">
        <v>74.84</v>
      </c>
      <c r="AL35" s="269">
        <v>1.79</v>
      </c>
      <c r="AM35" s="269">
        <v>58.36</v>
      </c>
      <c r="AN35" s="31">
        <v>121.7</v>
      </c>
      <c r="AO35" s="330">
        <v>82.352090624958507</v>
      </c>
      <c r="AP35" s="330">
        <v>70.322600369912294</v>
      </c>
      <c r="AQ35" s="330">
        <f t="shared" si="3"/>
        <v>76.100020753254455</v>
      </c>
      <c r="AR35" s="53">
        <v>17.2</v>
      </c>
      <c r="AS35" s="269">
        <v>103.5</v>
      </c>
      <c r="AT35" s="53">
        <v>42</v>
      </c>
      <c r="AU35" s="269">
        <v>11.5</v>
      </c>
      <c r="AV35" s="269">
        <v>86.64</v>
      </c>
      <c r="AW35" s="269">
        <v>10</v>
      </c>
      <c r="AX35" s="270">
        <v>10340.549999999999</v>
      </c>
      <c r="AY35" s="270">
        <v>10739</v>
      </c>
      <c r="AZ35" s="270">
        <v>11263</v>
      </c>
      <c r="BA35" s="272">
        <f t="shared" si="4"/>
        <v>1.2844255544111949</v>
      </c>
      <c r="BB35" s="272">
        <f t="shared" si="5"/>
        <v>1.2198528727069557</v>
      </c>
      <c r="BC35" s="37"/>
      <c r="BD35" s="284">
        <v>18.899999999999999</v>
      </c>
      <c r="BE35" s="72"/>
      <c r="BF35" s="72"/>
      <c r="BG35" s="72"/>
      <c r="BH35" s="30"/>
      <c r="BI35" s="30"/>
      <c r="BJ35" s="73"/>
      <c r="BK35"/>
      <c r="BP35"/>
      <c r="BQ35" s="226"/>
      <c r="BR35" s="227"/>
      <c r="BS35" s="226"/>
      <c r="BT35" s="226"/>
      <c r="BU35" s="226"/>
      <c r="BV35" s="229"/>
      <c r="BW35" s="227"/>
      <c r="BX35" s="226"/>
      <c r="BY35"/>
      <c r="CA35"/>
      <c r="CB35" s="226"/>
      <c r="CC35" s="227"/>
      <c r="CD35" s="226"/>
      <c r="CE35" s="226"/>
      <c r="CF35" s="228"/>
      <c r="CG35" s="227"/>
      <c r="CH35" s="227"/>
      <c r="CI35" s="226"/>
      <c r="CJ35"/>
    </row>
    <row r="36" spans="1:88">
      <c r="A36" s="56" t="s">
        <v>142</v>
      </c>
      <c r="B36" s="57" t="s">
        <v>154</v>
      </c>
      <c r="C36" s="58">
        <v>313</v>
      </c>
      <c r="D36" s="238">
        <v>1</v>
      </c>
      <c r="E36" s="294">
        <v>35.5</v>
      </c>
      <c r="F36" s="238">
        <v>0</v>
      </c>
      <c r="G36" s="238">
        <v>0</v>
      </c>
      <c r="H36" s="324">
        <v>696</v>
      </c>
      <c r="I36" s="238">
        <v>398</v>
      </c>
      <c r="J36" s="293">
        <v>7.0703999999999994</v>
      </c>
      <c r="K36" s="265">
        <v>6.6206392694063938</v>
      </c>
      <c r="L36" s="265">
        <f t="shared" si="0"/>
        <v>35.643451864655376</v>
      </c>
      <c r="M36" s="238">
        <v>8</v>
      </c>
      <c r="N36" s="238">
        <v>1</v>
      </c>
      <c r="O36" s="266">
        <v>0.625</v>
      </c>
      <c r="P36" s="266">
        <v>63.8</v>
      </c>
      <c r="Q36" s="266">
        <v>0.11</v>
      </c>
      <c r="R36" s="266">
        <v>0.47499999999999998</v>
      </c>
      <c r="S36" s="266">
        <v>40.619999999999997</v>
      </c>
      <c r="T36" s="52">
        <v>75.83963425356076</v>
      </c>
      <c r="U36" s="266">
        <v>66</v>
      </c>
      <c r="V36" s="267">
        <v>248</v>
      </c>
      <c r="W36" s="266">
        <v>4.34</v>
      </c>
      <c r="X36" s="267">
        <v>49.65</v>
      </c>
      <c r="Y36" s="52">
        <v>5.5423594615993661</v>
      </c>
      <c r="Z36" s="268">
        <v>2</v>
      </c>
      <c r="AA36" s="268">
        <v>1.6540657364811109</v>
      </c>
      <c r="AB36" s="328">
        <v>347</v>
      </c>
      <c r="AC36" s="328">
        <v>9</v>
      </c>
      <c r="AD36" s="328">
        <v>107</v>
      </c>
      <c r="AE36" s="329">
        <f t="shared" si="1"/>
        <v>2.5936599423631126</v>
      </c>
      <c r="AF36" s="329">
        <f t="shared" si="2"/>
        <v>7.7586206896551726</v>
      </c>
      <c r="AG36" s="268">
        <v>6</v>
      </c>
      <c r="AH36" s="269">
        <v>5</v>
      </c>
      <c r="AI36" s="331">
        <v>9.1</v>
      </c>
      <c r="AJ36" s="269">
        <v>59.08</v>
      </c>
      <c r="AK36" s="269">
        <v>64.45</v>
      </c>
      <c r="AL36" s="269">
        <v>2.41</v>
      </c>
      <c r="AM36" s="269">
        <v>60.87</v>
      </c>
      <c r="AN36" s="31">
        <v>164.5</v>
      </c>
      <c r="AO36" s="330">
        <v>88.962138357496485</v>
      </c>
      <c r="AP36" s="330">
        <v>78.53824527525623</v>
      </c>
      <c r="AQ36" s="330">
        <f t="shared" si="3"/>
        <v>83.587859420685845</v>
      </c>
      <c r="AR36" s="53">
        <v>18.5</v>
      </c>
      <c r="AS36" s="269">
        <v>110</v>
      </c>
      <c r="AT36" s="53">
        <v>42</v>
      </c>
      <c r="AU36" s="269">
        <v>22</v>
      </c>
      <c r="AV36" s="269">
        <v>84.03</v>
      </c>
      <c r="AW36" s="269">
        <v>10</v>
      </c>
      <c r="AX36" s="270">
        <v>20978.61</v>
      </c>
      <c r="AY36" s="270">
        <v>22064</v>
      </c>
      <c r="AZ36" s="270">
        <v>23568</v>
      </c>
      <c r="BA36" s="272">
        <f t="shared" si="4"/>
        <v>1.7245978959838926</v>
      </c>
      <c r="BB36" s="272">
        <f t="shared" si="5"/>
        <v>1.7041334300217537</v>
      </c>
      <c r="BC36" s="37"/>
      <c r="BD36" s="284">
        <v>14.41</v>
      </c>
      <c r="BE36" s="72"/>
      <c r="BF36" s="72"/>
      <c r="BG36" s="72"/>
      <c r="BH36" s="30"/>
      <c r="BI36" s="30"/>
      <c r="BJ36" s="73"/>
      <c r="BK36"/>
      <c r="BP36"/>
      <c r="BQ36" s="226"/>
      <c r="BR36" s="227"/>
      <c r="BS36" s="226"/>
      <c r="BT36" s="226"/>
      <c r="BU36" s="226"/>
      <c r="BV36" s="229"/>
      <c r="BW36" s="227"/>
      <c r="BX36" s="226"/>
      <c r="BY36"/>
      <c r="CA36"/>
      <c r="CB36" s="226"/>
      <c r="CC36" s="227"/>
      <c r="CD36" s="226"/>
      <c r="CE36" s="226"/>
      <c r="CF36" s="228"/>
      <c r="CG36" s="227"/>
      <c r="CH36" s="227"/>
      <c r="CI36" s="226"/>
      <c r="CJ36"/>
    </row>
    <row r="37" spans="1:88">
      <c r="A37" s="56" t="s">
        <v>142</v>
      </c>
      <c r="B37" s="57" t="s">
        <v>155</v>
      </c>
      <c r="C37" s="58">
        <v>314</v>
      </c>
      <c r="D37" s="238">
        <v>16</v>
      </c>
      <c r="E37" s="294">
        <v>25</v>
      </c>
      <c r="F37" s="238">
        <v>0</v>
      </c>
      <c r="G37" s="238">
        <v>0</v>
      </c>
      <c r="H37" s="324">
        <v>282.85768000000002</v>
      </c>
      <c r="I37" s="238">
        <v>0</v>
      </c>
      <c r="J37" s="293">
        <v>2.3963999999999999</v>
      </c>
      <c r="K37" s="265">
        <v>2.3651141552511419</v>
      </c>
      <c r="L37" s="265">
        <f t="shared" si="0"/>
        <v>50.563706037860356</v>
      </c>
      <c r="M37" s="238">
        <v>4</v>
      </c>
      <c r="N37" s="238">
        <v>0</v>
      </c>
      <c r="O37" s="266">
        <v>0.61899999999999999</v>
      </c>
      <c r="P37" s="266">
        <v>63.34</v>
      </c>
      <c r="Q37" s="266">
        <v>7.0000000000000007E-2</v>
      </c>
      <c r="R37" s="266">
        <v>0.45</v>
      </c>
      <c r="S37" s="266">
        <v>82.66</v>
      </c>
      <c r="T37" s="52">
        <v>85.770016719301509</v>
      </c>
      <c r="U37" s="266">
        <v>63.61</v>
      </c>
      <c r="V37" s="267">
        <v>42</v>
      </c>
      <c r="W37" s="266">
        <v>4.9000000000000004</v>
      </c>
      <c r="X37" s="267">
        <v>56.73</v>
      </c>
      <c r="Y37" s="52">
        <v>8.8495575221238933</v>
      </c>
      <c r="Z37" s="268">
        <v>2</v>
      </c>
      <c r="AA37" s="268">
        <v>0.52587699608798821</v>
      </c>
      <c r="AB37" s="328">
        <v>41</v>
      </c>
      <c r="AC37" s="328">
        <v>3</v>
      </c>
      <c r="AD37" s="328">
        <v>18</v>
      </c>
      <c r="AE37" s="329">
        <f t="shared" si="1"/>
        <v>7.3170731707317067</v>
      </c>
      <c r="AF37" s="329">
        <f t="shared" si="2"/>
        <v>14.285714285714285</v>
      </c>
      <c r="AG37" s="268">
        <v>10</v>
      </c>
      <c r="AH37" s="269">
        <v>10</v>
      </c>
      <c r="AI37" s="331">
        <v>8</v>
      </c>
      <c r="AJ37" s="269">
        <v>57.11</v>
      </c>
      <c r="AK37" s="269">
        <v>79.87</v>
      </c>
      <c r="AL37" s="269">
        <v>1.03</v>
      </c>
      <c r="AM37" s="269">
        <v>50.69</v>
      </c>
      <c r="AN37" s="31">
        <v>142.6</v>
      </c>
      <c r="AO37" s="330">
        <v>88.492071961278</v>
      </c>
      <c r="AP37" s="330">
        <v>94.386237499999993</v>
      </c>
      <c r="AQ37" s="330">
        <f t="shared" si="3"/>
        <v>91.391650171141322</v>
      </c>
      <c r="AR37" s="53">
        <v>17.399999999999999</v>
      </c>
      <c r="AS37" s="269">
        <v>111</v>
      </c>
      <c r="AT37" s="53">
        <v>44</v>
      </c>
      <c r="AU37" s="269">
        <v>36</v>
      </c>
      <c r="AV37" s="269">
        <v>80.67</v>
      </c>
      <c r="AW37" s="269">
        <v>10</v>
      </c>
      <c r="AX37" s="270">
        <v>7796.5</v>
      </c>
      <c r="AY37" s="270">
        <v>7882</v>
      </c>
      <c r="AZ37" s="270">
        <v>7988</v>
      </c>
      <c r="BA37" s="272">
        <f t="shared" si="4"/>
        <v>0.36554864362214151</v>
      </c>
      <c r="BB37" s="272">
        <f t="shared" si="5"/>
        <v>0.33620908398883653</v>
      </c>
      <c r="BC37" s="37"/>
      <c r="BD37" s="284">
        <v>32.159999999999997</v>
      </c>
      <c r="BE37" s="72"/>
      <c r="BF37" s="72"/>
      <c r="BG37" s="72"/>
      <c r="BH37" s="30"/>
      <c r="BI37" s="30"/>
      <c r="BJ37" s="73"/>
      <c r="BK37"/>
      <c r="BP37"/>
      <c r="BQ37" s="226"/>
      <c r="BR37" s="227"/>
      <c r="BS37" s="226"/>
      <c r="BT37" s="226"/>
      <c r="BU37" s="226"/>
      <c r="BV37" s="229"/>
      <c r="BW37" s="227"/>
      <c r="BX37" s="226"/>
      <c r="BY37"/>
      <c r="CA37"/>
      <c r="CB37" s="226"/>
      <c r="CC37" s="227"/>
      <c r="CD37" s="226"/>
      <c r="CE37" s="226"/>
      <c r="CF37" s="228"/>
      <c r="CG37" s="227"/>
      <c r="CH37" s="227"/>
      <c r="CI37" s="226"/>
      <c r="CJ37"/>
    </row>
    <row r="38" spans="1:88">
      <c r="A38" s="56" t="s">
        <v>142</v>
      </c>
      <c r="B38" s="57" t="s">
        <v>156</v>
      </c>
      <c r="C38" s="58">
        <v>315</v>
      </c>
      <c r="D38" s="238">
        <v>0</v>
      </c>
      <c r="E38" s="294">
        <v>13.540800000000001</v>
      </c>
      <c r="F38" s="238">
        <v>0</v>
      </c>
      <c r="G38" s="238">
        <v>0</v>
      </c>
      <c r="H38" s="324">
        <v>0</v>
      </c>
      <c r="I38" s="238">
        <v>118</v>
      </c>
      <c r="J38" s="293">
        <v>2.2319999999999998</v>
      </c>
      <c r="K38" s="265">
        <v>2.1058577951728639</v>
      </c>
      <c r="L38" s="265">
        <f t="shared" ref="L38:L69" si="6">M38/((AY38+AY38*BA38/100)/100000)</f>
        <v>14.032638202840982</v>
      </c>
      <c r="M38" s="238">
        <v>1</v>
      </c>
      <c r="N38" s="238">
        <v>0</v>
      </c>
      <c r="O38" s="266">
        <v>0.64700000000000002</v>
      </c>
      <c r="P38" s="266">
        <v>62.96</v>
      </c>
      <c r="Q38" s="266">
        <v>0.09</v>
      </c>
      <c r="R38" s="266">
        <v>0.46800000000000003</v>
      </c>
      <c r="S38" s="266" t="s">
        <v>117</v>
      </c>
      <c r="T38" s="52">
        <v>82.915675873422344</v>
      </c>
      <c r="U38" s="266">
        <v>68.94</v>
      </c>
      <c r="V38" s="267">
        <v>29</v>
      </c>
      <c r="W38" s="266">
        <v>5.21</v>
      </c>
      <c r="X38" s="267">
        <v>28.91</v>
      </c>
      <c r="Y38" s="52">
        <v>18.292682926829269</v>
      </c>
      <c r="Z38" s="268">
        <v>4</v>
      </c>
      <c r="AA38" s="268">
        <v>1.3864807689153993</v>
      </c>
      <c r="AB38" s="328">
        <v>93</v>
      </c>
      <c r="AC38" s="328">
        <v>0</v>
      </c>
      <c r="AD38" s="328">
        <v>29</v>
      </c>
      <c r="AE38" s="329">
        <f t="shared" si="1"/>
        <v>0</v>
      </c>
      <c r="AF38" s="329">
        <f t="shared" si="2"/>
        <v>0</v>
      </c>
      <c r="AG38" s="268">
        <v>4</v>
      </c>
      <c r="AH38" s="269">
        <v>10</v>
      </c>
      <c r="AI38" s="331">
        <v>7.15</v>
      </c>
      <c r="AJ38" s="269">
        <v>50.36</v>
      </c>
      <c r="AK38" s="269">
        <v>73.47</v>
      </c>
      <c r="AL38" s="269">
        <v>1.2</v>
      </c>
      <c r="AM38" s="269">
        <v>51.85</v>
      </c>
      <c r="AN38" s="31">
        <v>58.4</v>
      </c>
      <c r="AO38" s="330">
        <v>57.456699999999998</v>
      </c>
      <c r="AP38" s="330">
        <v>67.673571999999993</v>
      </c>
      <c r="AQ38" s="330">
        <f t="shared" si="3"/>
        <v>62.356235649150591</v>
      </c>
      <c r="AR38" s="53">
        <v>17</v>
      </c>
      <c r="AS38" s="269">
        <v>96.5</v>
      </c>
      <c r="AT38" s="53">
        <v>56.5</v>
      </c>
      <c r="AU38" s="269">
        <v>14.5</v>
      </c>
      <c r="AV38" s="269">
        <v>83.99</v>
      </c>
      <c r="AW38" s="269">
        <v>10</v>
      </c>
      <c r="AX38" s="270">
        <v>6707.63</v>
      </c>
      <c r="AY38" s="270">
        <v>7018</v>
      </c>
      <c r="AZ38" s="270">
        <v>7440</v>
      </c>
      <c r="BA38" s="272">
        <f t="shared" si="4"/>
        <v>1.5423728897787574</v>
      </c>
      <c r="BB38" s="272">
        <f t="shared" si="5"/>
        <v>1.5032772869763456</v>
      </c>
      <c r="BC38" s="37"/>
      <c r="BD38" s="284">
        <v>10.84</v>
      </c>
      <c r="BE38" s="72"/>
      <c r="BF38" s="72"/>
      <c r="BG38" s="72"/>
      <c r="BH38" s="30"/>
      <c r="BI38" s="30"/>
      <c r="BJ38" s="73"/>
      <c r="BK38"/>
      <c r="BP38"/>
      <c r="BQ38" s="226"/>
      <c r="BR38" s="227"/>
      <c r="BS38" s="226"/>
      <c r="BT38" s="226"/>
      <c r="BU38" s="226"/>
      <c r="BV38" s="229"/>
      <c r="BW38" s="227"/>
      <c r="BX38" s="226"/>
      <c r="BY38"/>
      <c r="CA38"/>
      <c r="CB38" s="226"/>
      <c r="CC38" s="227"/>
      <c r="CD38" s="226"/>
      <c r="CE38" s="226"/>
      <c r="CF38" s="228"/>
      <c r="CG38" s="227"/>
      <c r="CH38" s="227"/>
      <c r="CI38" s="226"/>
      <c r="CJ38"/>
    </row>
    <row r="39" spans="1:88">
      <c r="A39" s="56" t="s">
        <v>142</v>
      </c>
      <c r="B39" s="57" t="s">
        <v>157</v>
      </c>
      <c r="C39" s="58">
        <v>316</v>
      </c>
      <c r="D39" s="238">
        <v>0</v>
      </c>
      <c r="E39" s="294">
        <v>0</v>
      </c>
      <c r="F39" s="238">
        <v>0</v>
      </c>
      <c r="G39" s="238">
        <v>0</v>
      </c>
      <c r="H39" s="324">
        <v>216</v>
      </c>
      <c r="I39" s="238">
        <v>175</v>
      </c>
      <c r="J39" s="293">
        <v>3.6561000000000003</v>
      </c>
      <c r="K39" s="265">
        <v>3.4690541422048273</v>
      </c>
      <c r="L39" s="265">
        <f t="shared" si="6"/>
        <v>59.72567150036739</v>
      </c>
      <c r="M39" s="238">
        <v>7</v>
      </c>
      <c r="N39" s="238">
        <v>4</v>
      </c>
      <c r="O39" s="266">
        <v>0.65300000000000002</v>
      </c>
      <c r="P39" s="266">
        <v>58.27</v>
      </c>
      <c r="Q39" s="266">
        <v>0.12</v>
      </c>
      <c r="R39" s="266">
        <v>0.50800000000000001</v>
      </c>
      <c r="S39" s="266">
        <v>46.87</v>
      </c>
      <c r="T39" s="52">
        <v>83.857326714469565</v>
      </c>
      <c r="U39" s="266">
        <v>66.289999999999992</v>
      </c>
      <c r="V39" s="267">
        <v>62</v>
      </c>
      <c r="W39" s="266">
        <v>1.91</v>
      </c>
      <c r="X39" s="267">
        <v>50.91</v>
      </c>
      <c r="Y39" s="52">
        <v>14.85148514851485</v>
      </c>
      <c r="Z39" s="268">
        <v>3</v>
      </c>
      <c r="AA39" s="268">
        <v>2.9633766280557006</v>
      </c>
      <c r="AB39" s="328">
        <v>329</v>
      </c>
      <c r="AC39" s="328">
        <v>7</v>
      </c>
      <c r="AD39" s="328">
        <v>153</v>
      </c>
      <c r="AE39" s="329">
        <f t="shared" si="1"/>
        <v>2.1276595744680851</v>
      </c>
      <c r="AF39" s="329">
        <f t="shared" si="2"/>
        <v>4.375</v>
      </c>
      <c r="AG39" s="268">
        <v>4</v>
      </c>
      <c r="AH39" s="269">
        <v>10</v>
      </c>
      <c r="AI39" s="331">
        <v>8.2999999999999989</v>
      </c>
      <c r="AJ39" s="269">
        <v>57.67</v>
      </c>
      <c r="AK39" s="269">
        <v>64.260000000000005</v>
      </c>
      <c r="AL39" s="269">
        <v>5.78</v>
      </c>
      <c r="AM39" s="269">
        <v>65.13</v>
      </c>
      <c r="AN39" s="31">
        <v>70.5</v>
      </c>
      <c r="AO39" s="330">
        <v>65.549099999999996</v>
      </c>
      <c r="AP39" s="330">
        <v>91.673299999999998</v>
      </c>
      <c r="AQ39" s="330">
        <f t="shared" si="3"/>
        <v>77.518399809529086</v>
      </c>
      <c r="AR39" s="53">
        <v>18.600000000000001</v>
      </c>
      <c r="AS39" s="269">
        <v>79</v>
      </c>
      <c r="AT39" s="53">
        <v>34</v>
      </c>
      <c r="AU39" s="269">
        <v>17</v>
      </c>
      <c r="AV39" s="269">
        <v>84.97</v>
      </c>
      <c r="AW39" s="269">
        <v>10</v>
      </c>
      <c r="AX39" s="270">
        <v>11102.2</v>
      </c>
      <c r="AY39" s="270">
        <v>11561</v>
      </c>
      <c r="AZ39" s="270">
        <v>12187</v>
      </c>
      <c r="BA39" s="272">
        <f t="shared" si="4"/>
        <v>1.3775047588165723</v>
      </c>
      <c r="BB39" s="272">
        <f t="shared" si="5"/>
        <v>1.353689127238128</v>
      </c>
      <c r="BC39" s="37"/>
      <c r="BD39" s="284">
        <v>36.909999999999997</v>
      </c>
      <c r="BE39" s="72"/>
      <c r="BF39" s="72"/>
      <c r="BG39" s="72"/>
      <c r="BH39" s="30"/>
      <c r="BI39" s="30"/>
      <c r="BJ39" s="73"/>
      <c r="BK39"/>
      <c r="BP39"/>
      <c r="BQ39" s="226"/>
      <c r="BR39" s="227"/>
      <c r="BS39" s="226"/>
      <c r="BT39" s="226"/>
      <c r="BU39" s="226"/>
      <c r="BV39" s="229"/>
      <c r="BW39" s="227"/>
      <c r="BX39" s="226"/>
      <c r="BY39"/>
      <c r="CA39"/>
      <c r="CB39" s="226"/>
      <c r="CC39" s="227"/>
      <c r="CD39" s="226"/>
      <c r="CE39" s="226"/>
      <c r="CF39" s="228"/>
      <c r="CG39" s="227"/>
      <c r="CH39" s="227"/>
      <c r="CI39" s="226"/>
      <c r="CJ39"/>
    </row>
    <row r="40" spans="1:88">
      <c r="A40" s="56" t="s">
        <v>142</v>
      </c>
      <c r="B40" s="57" t="s">
        <v>52</v>
      </c>
      <c r="C40" s="58">
        <v>317</v>
      </c>
      <c r="D40" s="238">
        <v>7</v>
      </c>
      <c r="E40" s="294">
        <v>0</v>
      </c>
      <c r="F40" s="238">
        <v>0</v>
      </c>
      <c r="G40" s="238">
        <v>0</v>
      </c>
      <c r="H40" s="324">
        <v>0</v>
      </c>
      <c r="I40" s="238">
        <v>68</v>
      </c>
      <c r="J40" s="293">
        <v>1.0913999999999999</v>
      </c>
      <c r="K40" s="265">
        <v>1.0895368558382259</v>
      </c>
      <c r="L40" s="265">
        <f t="shared" si="6"/>
        <v>137.93581020947283</v>
      </c>
      <c r="M40" s="238">
        <v>5</v>
      </c>
      <c r="N40" s="238">
        <v>0</v>
      </c>
      <c r="O40" s="266">
        <v>0.64</v>
      </c>
      <c r="P40" s="266">
        <v>64.650000000000006</v>
      </c>
      <c r="Q40" s="266">
        <v>0.2</v>
      </c>
      <c r="R40" s="266">
        <v>0.44800000000000001</v>
      </c>
      <c r="S40" s="266">
        <v>49.59</v>
      </c>
      <c r="T40" s="52">
        <v>69.750466813783746</v>
      </c>
      <c r="U40" s="266">
        <v>66.77000000000001</v>
      </c>
      <c r="V40" s="267">
        <v>28</v>
      </c>
      <c r="W40" s="266">
        <v>6.38</v>
      </c>
      <c r="X40" s="267">
        <v>30.19</v>
      </c>
      <c r="Y40" s="52">
        <v>9.2592592592592595</v>
      </c>
      <c r="Z40" s="268">
        <v>4</v>
      </c>
      <c r="AA40" s="268">
        <v>8.8780014632261679</v>
      </c>
      <c r="AB40" s="328">
        <v>324</v>
      </c>
      <c r="AC40" s="328">
        <v>8</v>
      </c>
      <c r="AD40" s="328">
        <v>83</v>
      </c>
      <c r="AE40" s="329">
        <f t="shared" si="1"/>
        <v>2.4691358024691357</v>
      </c>
      <c r="AF40" s="329">
        <f t="shared" si="2"/>
        <v>8.791208791208792</v>
      </c>
      <c r="AG40" s="268">
        <v>10</v>
      </c>
      <c r="AH40" s="269">
        <v>10</v>
      </c>
      <c r="AI40" s="331" t="s">
        <v>117</v>
      </c>
      <c r="AJ40" s="269">
        <v>61.28</v>
      </c>
      <c r="AK40" s="269">
        <v>75.05</v>
      </c>
      <c r="AL40" s="269">
        <v>3.98</v>
      </c>
      <c r="AM40" s="269">
        <v>66.53</v>
      </c>
      <c r="AN40" s="31">
        <v>166.1</v>
      </c>
      <c r="AO40" s="330">
        <v>61.232370000000003</v>
      </c>
      <c r="AP40" s="330">
        <v>81.32302</v>
      </c>
      <c r="AQ40" s="330">
        <f t="shared" si="3"/>
        <v>70.566289757627189</v>
      </c>
      <c r="AR40" s="53">
        <v>13.1</v>
      </c>
      <c r="AS40" s="269">
        <v>95.5</v>
      </c>
      <c r="AT40" s="53">
        <v>39</v>
      </c>
      <c r="AU40" s="269">
        <v>25</v>
      </c>
      <c r="AV40" s="269">
        <v>88.04</v>
      </c>
      <c r="AW40" s="269">
        <v>10</v>
      </c>
      <c r="AX40" s="270">
        <v>3649.47</v>
      </c>
      <c r="AY40" s="270">
        <v>3631</v>
      </c>
      <c r="AZ40" s="270">
        <v>3638</v>
      </c>
      <c r="BA40" s="272">
        <f t="shared" si="4"/>
        <v>-0.16870029529401828</v>
      </c>
      <c r="BB40" s="272">
        <f t="shared" si="5"/>
        <v>4.819608923161689E-2</v>
      </c>
      <c r="BC40" s="37"/>
      <c r="BD40" s="284">
        <v>23.24</v>
      </c>
      <c r="BE40" s="72"/>
      <c r="BF40" s="72"/>
      <c r="BG40" s="72"/>
      <c r="BH40" s="30"/>
      <c r="BI40" s="30"/>
      <c r="BJ40" s="73"/>
      <c r="BK40"/>
      <c r="BP40"/>
      <c r="BQ40" s="226"/>
      <c r="BR40" s="227"/>
      <c r="BS40" s="226"/>
      <c r="BT40" s="226"/>
      <c r="BU40" s="226"/>
      <c r="BV40" s="229"/>
      <c r="BW40" s="227"/>
      <c r="BX40" s="226"/>
      <c r="BY40"/>
      <c r="CA40"/>
      <c r="CB40" s="226"/>
      <c r="CC40" s="227"/>
      <c r="CD40" s="226"/>
      <c r="CE40" s="226"/>
      <c r="CF40" s="228"/>
      <c r="CG40" s="227"/>
      <c r="CH40" s="227"/>
      <c r="CI40" s="226"/>
      <c r="CJ40"/>
    </row>
    <row r="41" spans="1:88">
      <c r="A41" s="56" t="s">
        <v>142</v>
      </c>
      <c r="B41" s="57" t="s">
        <v>158</v>
      </c>
      <c r="C41" s="58">
        <v>318</v>
      </c>
      <c r="D41" s="238">
        <v>190</v>
      </c>
      <c r="E41" s="294">
        <v>45.4</v>
      </c>
      <c r="F41" s="238">
        <v>0</v>
      </c>
      <c r="G41" s="238">
        <v>0</v>
      </c>
      <c r="H41" s="324">
        <v>776</v>
      </c>
      <c r="I41" s="238">
        <v>27</v>
      </c>
      <c r="J41" s="293">
        <v>33.087599999999995</v>
      </c>
      <c r="K41" s="265">
        <v>30.401409001956949</v>
      </c>
      <c r="L41" s="265">
        <f t="shared" si="6"/>
        <v>35.743474718450315</v>
      </c>
      <c r="M41" s="238">
        <v>37</v>
      </c>
      <c r="N41" s="238">
        <v>5</v>
      </c>
      <c r="O41" s="266">
        <v>0.71899999999999997</v>
      </c>
      <c r="P41" s="266">
        <v>50.95</v>
      </c>
      <c r="Q41" s="266">
        <v>0.42</v>
      </c>
      <c r="R41" s="266">
        <v>0.504</v>
      </c>
      <c r="S41" s="266">
        <v>47.17</v>
      </c>
      <c r="T41" s="52">
        <v>71.673819742489272</v>
      </c>
      <c r="U41" s="266">
        <v>63.71</v>
      </c>
      <c r="V41" s="267">
        <v>790</v>
      </c>
      <c r="W41" s="266">
        <v>2.2799999999999998</v>
      </c>
      <c r="X41" s="267">
        <v>39.619999999999997</v>
      </c>
      <c r="Y41" s="52">
        <v>29.892650701899257</v>
      </c>
      <c r="Z41" s="268">
        <v>5</v>
      </c>
      <c r="AA41" s="268">
        <v>2.7491231190846546</v>
      </c>
      <c r="AB41" s="328">
        <v>2615</v>
      </c>
      <c r="AC41" s="328">
        <v>79</v>
      </c>
      <c r="AD41" s="328">
        <v>803</v>
      </c>
      <c r="AE41" s="329">
        <f t="shared" si="1"/>
        <v>3.021032504780115</v>
      </c>
      <c r="AF41" s="329">
        <f t="shared" si="2"/>
        <v>8.9569160997732435</v>
      </c>
      <c r="AG41" s="268">
        <v>10</v>
      </c>
      <c r="AH41" s="269">
        <v>5</v>
      </c>
      <c r="AI41" s="331">
        <v>7.3</v>
      </c>
      <c r="AJ41" s="269">
        <v>85.36</v>
      </c>
      <c r="AK41" s="269">
        <v>89.2</v>
      </c>
      <c r="AL41" s="269">
        <v>8.07</v>
      </c>
      <c r="AM41" s="269">
        <v>70.52</v>
      </c>
      <c r="AN41" s="31">
        <v>186.6</v>
      </c>
      <c r="AO41" s="330">
        <v>74.328299999999999</v>
      </c>
      <c r="AP41" s="330">
        <v>86.673199999999994</v>
      </c>
      <c r="AQ41" s="330">
        <f t="shared" si="3"/>
        <v>80.263762754807345</v>
      </c>
      <c r="AR41" s="53">
        <v>20.399999999999999</v>
      </c>
      <c r="AS41" s="269">
        <v>86</v>
      </c>
      <c r="AT41" s="53">
        <v>69</v>
      </c>
      <c r="AU41" s="269">
        <v>47</v>
      </c>
      <c r="AV41" s="269">
        <v>88.57</v>
      </c>
      <c r="AW41" s="269">
        <v>6</v>
      </c>
      <c r="AX41" s="270">
        <v>95121.24</v>
      </c>
      <c r="AY41" s="271">
        <v>101316</v>
      </c>
      <c r="AZ41" s="270">
        <v>110292</v>
      </c>
      <c r="BA41" s="272">
        <f t="shared" si="4"/>
        <v>2.1708295644589981</v>
      </c>
      <c r="BB41" s="272">
        <f t="shared" si="5"/>
        <v>2.2148525405661479</v>
      </c>
      <c r="BC41" s="37"/>
      <c r="BD41" s="284">
        <v>29.83</v>
      </c>
      <c r="BE41" s="72"/>
      <c r="BF41" s="72"/>
      <c r="BG41" s="72"/>
      <c r="BH41" s="30"/>
      <c r="BI41" s="30"/>
      <c r="BJ41" s="73"/>
      <c r="BK41" s="28"/>
      <c r="BP41"/>
      <c r="BQ41" s="226"/>
      <c r="BR41" s="227"/>
      <c r="BS41" s="226"/>
      <c r="BT41" s="226"/>
      <c r="BU41" s="226"/>
      <c r="BV41" s="229"/>
      <c r="BW41" s="227"/>
      <c r="BX41" s="226"/>
      <c r="BY41"/>
      <c r="CA41"/>
      <c r="CB41" s="226"/>
      <c r="CC41" s="227"/>
      <c r="CD41" s="226"/>
      <c r="CE41" s="226"/>
      <c r="CF41" s="228"/>
      <c r="CG41" s="227"/>
      <c r="CH41" s="227"/>
      <c r="CI41" s="226"/>
      <c r="CJ41"/>
    </row>
    <row r="42" spans="1:88">
      <c r="A42" s="56" t="s">
        <v>142</v>
      </c>
      <c r="B42" s="57" t="s">
        <v>159</v>
      </c>
      <c r="C42" s="58">
        <v>319</v>
      </c>
      <c r="D42" s="238">
        <v>39</v>
      </c>
      <c r="E42" s="294">
        <v>358.46204499999999</v>
      </c>
      <c r="F42" s="238">
        <v>0</v>
      </c>
      <c r="G42" s="238">
        <v>0</v>
      </c>
      <c r="H42" s="324">
        <v>126.28321199999999</v>
      </c>
      <c r="I42" s="238">
        <v>1501</v>
      </c>
      <c r="J42" s="293">
        <v>7.9490999999999996</v>
      </c>
      <c r="K42" s="265">
        <v>7.4488193085453371</v>
      </c>
      <c r="L42" s="265">
        <f t="shared" si="6"/>
        <v>47.558817568917043</v>
      </c>
      <c r="M42" s="238">
        <v>12</v>
      </c>
      <c r="N42" s="238">
        <v>0</v>
      </c>
      <c r="O42" s="266">
        <v>0.69599999999999995</v>
      </c>
      <c r="P42" s="266">
        <v>52.77</v>
      </c>
      <c r="Q42" s="266">
        <v>0.32</v>
      </c>
      <c r="R42" s="266">
        <v>0.48299999999999998</v>
      </c>
      <c r="S42" s="266">
        <v>51.21</v>
      </c>
      <c r="T42" s="52">
        <v>70.473917490623933</v>
      </c>
      <c r="U42" s="266">
        <v>65.62</v>
      </c>
      <c r="V42" s="267">
        <v>80</v>
      </c>
      <c r="W42" s="266">
        <v>2.87</v>
      </c>
      <c r="X42" s="267">
        <v>28.06</v>
      </c>
      <c r="Y42" s="52">
        <v>2.7397260273972601</v>
      </c>
      <c r="Z42" s="268">
        <v>5</v>
      </c>
      <c r="AA42" s="268">
        <v>2.6037979097758663</v>
      </c>
      <c r="AB42" s="328">
        <v>616</v>
      </c>
      <c r="AC42" s="328">
        <v>30</v>
      </c>
      <c r="AD42" s="328">
        <v>227</v>
      </c>
      <c r="AE42" s="329">
        <f t="shared" si="1"/>
        <v>4.8701298701298708</v>
      </c>
      <c r="AF42" s="329">
        <f t="shared" si="2"/>
        <v>11.673151750972762</v>
      </c>
      <c r="AG42" s="268">
        <v>10</v>
      </c>
      <c r="AH42" s="269">
        <v>10</v>
      </c>
      <c r="AI42" s="331">
        <v>8.1499999999999986</v>
      </c>
      <c r="AJ42" s="269">
        <v>69.12</v>
      </c>
      <c r="AK42" s="269">
        <v>81.63</v>
      </c>
      <c r="AL42" s="269">
        <v>2.83</v>
      </c>
      <c r="AM42" s="269">
        <v>65.27</v>
      </c>
      <c r="AN42" s="31">
        <v>258.2</v>
      </c>
      <c r="AO42" s="330">
        <v>71.215199999999996</v>
      </c>
      <c r="AP42" s="330">
        <v>89.222200000000001</v>
      </c>
      <c r="AQ42" s="330">
        <f t="shared" si="3"/>
        <v>79.711836118860035</v>
      </c>
      <c r="AR42" s="53">
        <v>18.5</v>
      </c>
      <c r="AS42" s="269">
        <v>94</v>
      </c>
      <c r="AT42" s="53">
        <v>57</v>
      </c>
      <c r="AU42" s="269">
        <v>33</v>
      </c>
      <c r="AV42" s="269">
        <v>86.05</v>
      </c>
      <c r="AW42" s="269">
        <v>10</v>
      </c>
      <c r="AX42" s="270">
        <v>23657.75</v>
      </c>
      <c r="AY42" s="270">
        <v>24824</v>
      </c>
      <c r="AZ42" s="270">
        <v>26497</v>
      </c>
      <c r="BA42" s="272">
        <f t="shared" si="4"/>
        <v>1.64322473608014</v>
      </c>
      <c r="BB42" s="272">
        <f t="shared" si="5"/>
        <v>1.6848614244279747</v>
      </c>
      <c r="BC42" s="37"/>
      <c r="BD42" s="284">
        <v>22.3</v>
      </c>
      <c r="BE42" s="72"/>
      <c r="BF42" s="72"/>
      <c r="BG42" s="72"/>
      <c r="BH42" s="30"/>
      <c r="BI42" s="30"/>
      <c r="BJ42" s="73"/>
      <c r="BK42"/>
      <c r="BP42"/>
      <c r="BQ42" s="226"/>
      <c r="BR42" s="227"/>
      <c r="BS42" s="226"/>
      <c r="BT42" s="226"/>
      <c r="BU42" s="226"/>
      <c r="BV42" s="229"/>
      <c r="BW42" s="227"/>
      <c r="BX42" s="226"/>
      <c r="BY42"/>
      <c r="CA42"/>
      <c r="CB42" s="226"/>
      <c r="CC42" s="227"/>
      <c r="CD42" s="226"/>
      <c r="CE42" s="226"/>
      <c r="CF42" s="228"/>
      <c r="CG42" s="227"/>
      <c r="CH42" s="227"/>
      <c r="CI42" s="226"/>
      <c r="CJ42"/>
    </row>
    <row r="43" spans="1:88">
      <c r="A43" s="56" t="s">
        <v>142</v>
      </c>
      <c r="B43" s="57" t="s">
        <v>160</v>
      </c>
      <c r="C43" s="58">
        <v>320</v>
      </c>
      <c r="D43" s="238">
        <v>0</v>
      </c>
      <c r="E43" s="294">
        <v>0</v>
      </c>
      <c r="F43" s="238">
        <v>0</v>
      </c>
      <c r="G43" s="238">
        <v>0</v>
      </c>
      <c r="H43" s="324">
        <v>295</v>
      </c>
      <c r="I43" s="238">
        <v>0</v>
      </c>
      <c r="J43" s="293">
        <v>4.8116999999999992</v>
      </c>
      <c r="K43" s="265">
        <v>4.512380952380953</v>
      </c>
      <c r="L43" s="265">
        <f t="shared" si="6"/>
        <v>6.5390696198552378</v>
      </c>
      <c r="M43" s="238">
        <v>1</v>
      </c>
      <c r="N43" s="238">
        <v>1</v>
      </c>
      <c r="O43" s="266">
        <v>0.621</v>
      </c>
      <c r="P43" s="266">
        <v>62.06</v>
      </c>
      <c r="Q43" s="266">
        <v>0.18</v>
      </c>
      <c r="R43" s="266">
        <v>0.46500000000000002</v>
      </c>
      <c r="S43" s="266">
        <v>65.08</v>
      </c>
      <c r="T43" s="52">
        <v>85.90816136828407</v>
      </c>
      <c r="U43" s="266">
        <v>68.260000000000005</v>
      </c>
      <c r="V43" s="267">
        <v>178</v>
      </c>
      <c r="W43" s="266">
        <v>1.73</v>
      </c>
      <c r="X43" s="267">
        <v>18.45</v>
      </c>
      <c r="Y43" s="52">
        <v>72.60726072607261</v>
      </c>
      <c r="Z43" s="268">
        <v>3</v>
      </c>
      <c r="AA43" s="268">
        <v>9.0840103250258888E-2</v>
      </c>
      <c r="AB43" s="328">
        <v>13</v>
      </c>
      <c r="AC43" s="328">
        <v>5</v>
      </c>
      <c r="AD43" s="328">
        <v>9</v>
      </c>
      <c r="AE43" s="329">
        <f t="shared" si="1"/>
        <v>38.461538461538467</v>
      </c>
      <c r="AF43" s="329">
        <f t="shared" si="2"/>
        <v>35.714285714285715</v>
      </c>
      <c r="AG43" s="268">
        <v>4</v>
      </c>
      <c r="AH43" s="269">
        <v>10</v>
      </c>
      <c r="AI43" s="331">
        <v>8.4</v>
      </c>
      <c r="AJ43" s="269">
        <v>57.72</v>
      </c>
      <c r="AK43" s="269">
        <v>66.34</v>
      </c>
      <c r="AL43" s="269">
        <v>1.95</v>
      </c>
      <c r="AM43" s="269">
        <v>64.260000000000005</v>
      </c>
      <c r="AN43" s="31">
        <v>127.1</v>
      </c>
      <c r="AO43" s="330">
        <v>69.212500000000006</v>
      </c>
      <c r="AP43" s="330">
        <v>83.2149</v>
      </c>
      <c r="AQ43" s="330">
        <f t="shared" si="3"/>
        <v>75.89144395944777</v>
      </c>
      <c r="AR43" s="53">
        <v>22.7</v>
      </c>
      <c r="AS43" s="269">
        <v>82</v>
      </c>
      <c r="AT43" s="53">
        <v>35</v>
      </c>
      <c r="AU43" s="269">
        <v>24.5</v>
      </c>
      <c r="AV43" s="269">
        <v>82.75</v>
      </c>
      <c r="AW43" s="269">
        <v>10</v>
      </c>
      <c r="AX43" s="270">
        <v>14310.86</v>
      </c>
      <c r="AY43" s="270">
        <v>15038</v>
      </c>
      <c r="AZ43" s="270">
        <v>16039</v>
      </c>
      <c r="BA43" s="272">
        <f t="shared" si="4"/>
        <v>1.6936787865998282</v>
      </c>
      <c r="BB43" s="272">
        <f t="shared" si="5"/>
        <v>1.6641175688256404</v>
      </c>
      <c r="BC43" s="37"/>
      <c r="BD43" s="284">
        <v>46.71</v>
      </c>
      <c r="BE43" s="72"/>
      <c r="BF43" s="72"/>
      <c r="BG43" s="72"/>
      <c r="BH43" s="30"/>
      <c r="BI43" s="30"/>
      <c r="BJ43" s="73"/>
      <c r="BK43"/>
      <c r="BP43"/>
      <c r="BQ43" s="226"/>
      <c r="BR43" s="227"/>
      <c r="BS43" s="226"/>
      <c r="BT43" s="226"/>
      <c r="BU43" s="226"/>
      <c r="BV43" s="229"/>
      <c r="BW43" s="227"/>
      <c r="BX43" s="226"/>
      <c r="BY43"/>
      <c r="CA43"/>
      <c r="CB43" s="226"/>
      <c r="CC43" s="227"/>
      <c r="CD43" s="226"/>
      <c r="CE43" s="226"/>
      <c r="CF43" s="228"/>
      <c r="CG43" s="227"/>
      <c r="CH43" s="227"/>
      <c r="CI43" s="226"/>
      <c r="CJ43"/>
    </row>
    <row r="44" spans="1:88">
      <c r="A44" s="56" t="s">
        <v>142</v>
      </c>
      <c r="B44" s="57" t="s">
        <v>161</v>
      </c>
      <c r="C44" s="58">
        <v>321</v>
      </c>
      <c r="D44" s="238">
        <v>47</v>
      </c>
      <c r="E44" s="294">
        <v>2698.6977200000001</v>
      </c>
      <c r="F44" s="238">
        <v>0</v>
      </c>
      <c r="G44" s="238">
        <v>0</v>
      </c>
      <c r="H44" s="324">
        <v>1982.059544</v>
      </c>
      <c r="I44" s="238">
        <v>127</v>
      </c>
      <c r="J44" s="293">
        <v>7.7441999999999993</v>
      </c>
      <c r="K44" s="265">
        <v>7.4806262230919778</v>
      </c>
      <c r="L44" s="265">
        <f t="shared" si="6"/>
        <v>43.706012116574399</v>
      </c>
      <c r="M44" s="238">
        <v>11</v>
      </c>
      <c r="N44" s="238">
        <v>30</v>
      </c>
      <c r="O44" s="266">
        <v>0.67</v>
      </c>
      <c r="P44" s="266">
        <v>49.42</v>
      </c>
      <c r="Q44" s="266">
        <v>0.23</v>
      </c>
      <c r="R44" s="266">
        <v>0.48499999999999999</v>
      </c>
      <c r="S44" s="266">
        <v>38.299999999999997</v>
      </c>
      <c r="T44" s="52">
        <v>72.205958326158111</v>
      </c>
      <c r="U44" s="266">
        <v>64.759999999999991</v>
      </c>
      <c r="V44" s="267">
        <v>204</v>
      </c>
      <c r="W44" s="266">
        <v>5.62</v>
      </c>
      <c r="X44" s="267">
        <v>45.22</v>
      </c>
      <c r="Y44" s="52">
        <v>92.838196286472154</v>
      </c>
      <c r="Z44" s="268">
        <v>3</v>
      </c>
      <c r="AA44" s="268">
        <v>1.2048481107403957</v>
      </c>
      <c r="AB44" s="328">
        <v>292</v>
      </c>
      <c r="AC44" s="328">
        <v>20</v>
      </c>
      <c r="AD44" s="328">
        <v>203</v>
      </c>
      <c r="AE44" s="329">
        <f t="shared" si="1"/>
        <v>6.8493150684931505</v>
      </c>
      <c r="AF44" s="329">
        <f t="shared" si="2"/>
        <v>8.9686098654708513</v>
      </c>
      <c r="AG44" s="268">
        <v>10</v>
      </c>
      <c r="AH44" s="269">
        <v>10</v>
      </c>
      <c r="AI44" s="331">
        <v>9.6</v>
      </c>
      <c r="AJ44" s="269">
        <v>70.48</v>
      </c>
      <c r="AK44" s="269">
        <v>84.76</v>
      </c>
      <c r="AL44" s="269">
        <v>4.3</v>
      </c>
      <c r="AM44" s="269">
        <v>61.98</v>
      </c>
      <c r="AN44" s="31">
        <v>240.5</v>
      </c>
      <c r="AO44" s="330">
        <v>80.812100000000001</v>
      </c>
      <c r="AP44" s="330">
        <v>87.126999999999995</v>
      </c>
      <c r="AQ44" s="330">
        <f t="shared" si="3"/>
        <v>83.910165276323937</v>
      </c>
      <c r="AR44" s="53">
        <v>18.3</v>
      </c>
      <c r="AS44" s="269">
        <v>106.5</v>
      </c>
      <c r="AT44" s="53">
        <v>54.5</v>
      </c>
      <c r="AU44" s="269">
        <v>28.5</v>
      </c>
      <c r="AV44" s="269">
        <v>85.24</v>
      </c>
      <c r="AW44" s="269">
        <v>10</v>
      </c>
      <c r="AX44" s="270">
        <v>24235.42</v>
      </c>
      <c r="AY44" s="270">
        <v>24930</v>
      </c>
      <c r="AZ44" s="270">
        <v>25814</v>
      </c>
      <c r="BA44" s="272">
        <f t="shared" si="4"/>
        <v>0.95532351684710637</v>
      </c>
      <c r="BB44" s="272">
        <f t="shared" si="5"/>
        <v>0.88648215002005704</v>
      </c>
      <c r="BC44" s="37"/>
      <c r="BD44" s="284">
        <v>30.05</v>
      </c>
      <c r="BE44" s="72"/>
      <c r="BF44" s="72"/>
      <c r="BG44" s="72"/>
      <c r="BH44" s="30"/>
      <c r="BI44" s="30"/>
      <c r="BJ44" s="73"/>
      <c r="BK44"/>
      <c r="BP44"/>
      <c r="BQ44" s="226"/>
      <c r="BR44" s="227"/>
      <c r="BS44" s="226"/>
      <c r="BT44" s="226"/>
      <c r="BU44" s="226"/>
      <c r="BV44" s="229"/>
      <c r="BW44" s="227"/>
      <c r="BX44" s="226"/>
      <c r="BY44"/>
      <c r="CA44"/>
      <c r="CB44" s="226"/>
      <c r="CC44" s="227"/>
      <c r="CD44" s="226"/>
      <c r="CE44" s="226"/>
      <c r="CF44" s="228"/>
      <c r="CG44" s="227"/>
      <c r="CH44" s="227"/>
      <c r="CI44" s="226"/>
      <c r="CJ44"/>
    </row>
    <row r="45" spans="1:88">
      <c r="A45" s="56" t="s">
        <v>185</v>
      </c>
      <c r="B45" s="57" t="s">
        <v>162</v>
      </c>
      <c r="C45" s="58">
        <v>401</v>
      </c>
      <c r="D45" s="238">
        <v>19</v>
      </c>
      <c r="E45" s="294">
        <v>1216.8911000000001</v>
      </c>
      <c r="F45" s="238">
        <v>0</v>
      </c>
      <c r="G45" s="238">
        <v>0</v>
      </c>
      <c r="H45" s="324">
        <v>740.16273799999999</v>
      </c>
      <c r="I45" s="238">
        <v>1106</v>
      </c>
      <c r="J45" s="293">
        <v>21.2271</v>
      </c>
      <c r="K45" s="293">
        <v>17.483531864204881</v>
      </c>
      <c r="L45" s="265">
        <f t="shared" si="6"/>
        <v>28.481359605123387</v>
      </c>
      <c r="M45" s="238">
        <v>19</v>
      </c>
      <c r="N45" s="238">
        <v>8</v>
      </c>
      <c r="O45" s="266">
        <v>0.72299999999999998</v>
      </c>
      <c r="P45" s="266">
        <v>42.93</v>
      </c>
      <c r="Q45" s="266">
        <v>0.56999999999999995</v>
      </c>
      <c r="R45" s="266">
        <v>0.53300000000000003</v>
      </c>
      <c r="S45" s="266">
        <v>36.299999999999997</v>
      </c>
      <c r="T45" s="52">
        <v>59.769931298929535</v>
      </c>
      <c r="U45" s="266">
        <v>58.54</v>
      </c>
      <c r="V45" s="273">
        <v>943</v>
      </c>
      <c r="W45" s="266">
        <v>3.71</v>
      </c>
      <c r="X45" s="267">
        <v>45.58</v>
      </c>
      <c r="Y45" s="52">
        <v>262.58714175058094</v>
      </c>
      <c r="Z45" s="268">
        <v>5</v>
      </c>
      <c r="AA45" s="268">
        <v>6.5926635948925272</v>
      </c>
      <c r="AB45" s="328">
        <v>4027</v>
      </c>
      <c r="AC45" s="328">
        <v>118</v>
      </c>
      <c r="AD45" s="328">
        <v>1963</v>
      </c>
      <c r="AE45" s="329">
        <f t="shared" si="1"/>
        <v>2.9302210081946858</v>
      </c>
      <c r="AF45" s="329">
        <f t="shared" si="2"/>
        <v>5.6703507928880352</v>
      </c>
      <c r="AG45" s="268">
        <v>10</v>
      </c>
      <c r="AH45" s="269">
        <v>10</v>
      </c>
      <c r="AI45" s="331">
        <v>9.5500000000000007</v>
      </c>
      <c r="AJ45" s="269">
        <v>86.31</v>
      </c>
      <c r="AK45" s="269">
        <v>90.92</v>
      </c>
      <c r="AL45" s="269">
        <v>10.220000000000001</v>
      </c>
      <c r="AM45" s="269">
        <v>71.16</v>
      </c>
      <c r="AN45" s="31">
        <v>271.5</v>
      </c>
      <c r="AO45" s="330">
        <v>81.226100000000002</v>
      </c>
      <c r="AP45" s="330">
        <v>85.117099999999994</v>
      </c>
      <c r="AQ45" s="330">
        <f t="shared" si="3"/>
        <v>83.148842904216053</v>
      </c>
      <c r="AR45" s="53">
        <v>19.600000000000001</v>
      </c>
      <c r="AS45" s="269">
        <v>90</v>
      </c>
      <c r="AT45" s="53">
        <v>98</v>
      </c>
      <c r="AU45" s="269">
        <v>73</v>
      </c>
      <c r="AV45" s="269">
        <v>86.79</v>
      </c>
      <c r="AW45" s="269">
        <v>6</v>
      </c>
      <c r="AX45" s="270">
        <v>61083.05</v>
      </c>
      <c r="AY45" s="270">
        <v>65233</v>
      </c>
      <c r="AZ45" s="270">
        <v>70757</v>
      </c>
      <c r="BA45" s="272">
        <f t="shared" si="4"/>
        <v>2.2646489765436817</v>
      </c>
      <c r="BB45" s="272">
        <f t="shared" si="5"/>
        <v>2.117026658286453</v>
      </c>
      <c r="BC45" s="37"/>
      <c r="BD45" s="284">
        <v>22.58</v>
      </c>
      <c r="BE45" s="72"/>
      <c r="BF45" s="72"/>
      <c r="BG45" s="72"/>
      <c r="BH45" s="30"/>
      <c r="BI45" s="30"/>
      <c r="BJ45" s="73"/>
      <c r="BK45"/>
      <c r="BP45"/>
      <c r="BQ45" s="226"/>
      <c r="BR45" s="227"/>
      <c r="BS45" s="226"/>
      <c r="BT45" s="226"/>
      <c r="BU45" s="226"/>
      <c r="BV45" s="229"/>
      <c r="BW45" s="227"/>
      <c r="BX45" s="226"/>
      <c r="BY45"/>
      <c r="CA45"/>
      <c r="CB45" s="226"/>
      <c r="CC45" s="227"/>
      <c r="CD45" s="226"/>
      <c r="CE45" s="226"/>
      <c r="CF45" s="228"/>
      <c r="CG45" s="227"/>
      <c r="CH45" s="227"/>
      <c r="CI45" s="226"/>
      <c r="CJ45"/>
    </row>
    <row r="46" spans="1:88">
      <c r="A46" s="56" t="s">
        <v>185</v>
      </c>
      <c r="B46" s="57" t="s">
        <v>163</v>
      </c>
      <c r="C46" s="58">
        <v>402</v>
      </c>
      <c r="D46" s="238">
        <v>19</v>
      </c>
      <c r="E46" s="294">
        <v>56.062824999999997</v>
      </c>
      <c r="F46" s="238">
        <v>0</v>
      </c>
      <c r="G46" s="238">
        <v>0</v>
      </c>
      <c r="H46" s="324">
        <v>812.50399000000004</v>
      </c>
      <c r="I46" s="238">
        <v>320</v>
      </c>
      <c r="J46" s="293">
        <v>4.8494999999999999</v>
      </c>
      <c r="K46" s="293">
        <v>3.9465455628350203</v>
      </c>
      <c r="L46" s="265">
        <f t="shared" si="6"/>
        <v>59.674942929925692</v>
      </c>
      <c r="M46" s="238">
        <v>9</v>
      </c>
      <c r="N46" s="238">
        <v>1</v>
      </c>
      <c r="O46" s="266">
        <v>0.56200000000000006</v>
      </c>
      <c r="P46" s="266">
        <v>71.87</v>
      </c>
      <c r="Q46" s="266">
        <v>7.0000000000000007E-2</v>
      </c>
      <c r="R46" s="266">
        <v>0.5</v>
      </c>
      <c r="S46" s="266" t="s">
        <v>117</v>
      </c>
      <c r="T46" s="52">
        <v>83.587295759133468</v>
      </c>
      <c r="U46" s="266">
        <v>65.17</v>
      </c>
      <c r="V46" s="273">
        <v>90</v>
      </c>
      <c r="W46" s="266">
        <v>3.3</v>
      </c>
      <c r="X46" s="267">
        <v>55.7</v>
      </c>
      <c r="Y46" s="52">
        <v>8.4235860409145609</v>
      </c>
      <c r="Z46" s="268">
        <v>1</v>
      </c>
      <c r="AA46" s="268">
        <v>0.49536036738255951</v>
      </c>
      <c r="AB46" s="328">
        <v>68</v>
      </c>
      <c r="AC46" s="328">
        <v>1</v>
      </c>
      <c r="AD46" s="328">
        <v>42</v>
      </c>
      <c r="AE46" s="329">
        <f t="shared" si="1"/>
        <v>1.4705882352941175</v>
      </c>
      <c r="AF46" s="329">
        <f t="shared" si="2"/>
        <v>2.3255813953488373</v>
      </c>
      <c r="AG46" s="268">
        <v>6</v>
      </c>
      <c r="AH46" s="269">
        <v>10</v>
      </c>
      <c r="AI46" s="331">
        <v>8.1999999999999993</v>
      </c>
      <c r="AJ46" s="269">
        <v>40.26</v>
      </c>
      <c r="AK46" s="269">
        <v>57.99</v>
      </c>
      <c r="AL46" s="269">
        <v>1.01</v>
      </c>
      <c r="AM46" s="269">
        <v>49.11</v>
      </c>
      <c r="AN46" s="31">
        <v>197.8</v>
      </c>
      <c r="AO46" s="330">
        <v>94.962582893478682</v>
      </c>
      <c r="AP46" s="330">
        <v>98.881931250553635</v>
      </c>
      <c r="AQ46" s="330">
        <f t="shared" si="3"/>
        <v>96.902443689764397</v>
      </c>
      <c r="AR46" s="53">
        <v>25.4</v>
      </c>
      <c r="AS46" s="269">
        <v>91.5</v>
      </c>
      <c r="AT46" s="53">
        <v>14.5</v>
      </c>
      <c r="AU46" s="269">
        <v>2.5</v>
      </c>
      <c r="AV46" s="269">
        <v>68.81</v>
      </c>
      <c r="AW46" s="269">
        <v>10</v>
      </c>
      <c r="AX46" s="270">
        <v>13727.38</v>
      </c>
      <c r="AY46" s="270">
        <v>14725</v>
      </c>
      <c r="AZ46" s="270">
        <v>16165</v>
      </c>
      <c r="BA46" s="272">
        <f t="shared" si="4"/>
        <v>2.4224578907264225</v>
      </c>
      <c r="BB46" s="272">
        <f t="shared" si="5"/>
        <v>2.4448217317487253</v>
      </c>
      <c r="BC46" s="37"/>
      <c r="BD46" s="284">
        <v>11.67</v>
      </c>
      <c r="BE46" s="72"/>
      <c r="BF46" s="72"/>
      <c r="BG46" s="72"/>
      <c r="BH46" s="30"/>
      <c r="BI46" s="30"/>
      <c r="BJ46" s="73"/>
      <c r="BK46"/>
      <c r="BP46"/>
      <c r="BQ46" s="226"/>
      <c r="BR46" s="227"/>
      <c r="BS46" s="226"/>
      <c r="BT46" s="226"/>
      <c r="BU46" s="226"/>
      <c r="BV46" s="229"/>
      <c r="BW46" s="227"/>
      <c r="BX46" s="226"/>
      <c r="BY46"/>
      <c r="CA46"/>
      <c r="CB46" s="226"/>
      <c r="CC46" s="227"/>
      <c r="CD46" s="226"/>
      <c r="CE46" s="226"/>
      <c r="CF46" s="228"/>
      <c r="CG46" s="227"/>
      <c r="CH46" s="227"/>
      <c r="CI46" s="226"/>
      <c r="CJ46"/>
    </row>
    <row r="47" spans="1:88">
      <c r="A47" s="56" t="s">
        <v>185</v>
      </c>
      <c r="B47" s="57" t="s">
        <v>164</v>
      </c>
      <c r="C47" s="58">
        <v>403</v>
      </c>
      <c r="D47" s="238">
        <v>15</v>
      </c>
      <c r="E47" s="294">
        <v>10.6</v>
      </c>
      <c r="F47" s="238">
        <v>0</v>
      </c>
      <c r="G47" s="238">
        <v>0</v>
      </c>
      <c r="H47" s="324">
        <v>599.78173600000002</v>
      </c>
      <c r="I47" s="238">
        <v>113</v>
      </c>
      <c r="J47" s="293">
        <v>2.7515999999999998</v>
      </c>
      <c r="K47" s="293">
        <v>2.2274865991661699</v>
      </c>
      <c r="L47" s="265">
        <f t="shared" si="6"/>
        <v>46.930597189772627</v>
      </c>
      <c r="M47" s="238">
        <v>4</v>
      </c>
      <c r="N47" s="238">
        <v>0</v>
      </c>
      <c r="O47" s="266">
        <v>0.58899999999999997</v>
      </c>
      <c r="P47" s="266">
        <v>84.93</v>
      </c>
      <c r="Q47" s="266">
        <v>0.14000000000000001</v>
      </c>
      <c r="R47" s="266">
        <v>0.48599999999999999</v>
      </c>
      <c r="S47" s="266" t="s">
        <v>117</v>
      </c>
      <c r="T47" s="52">
        <v>89.107413010590008</v>
      </c>
      <c r="U47" s="266">
        <v>62.8</v>
      </c>
      <c r="V47" s="273">
        <v>44</v>
      </c>
      <c r="W47" s="266">
        <v>5.36</v>
      </c>
      <c r="X47" s="267">
        <v>65.64</v>
      </c>
      <c r="Y47" s="52">
        <v>6.5359477124183005</v>
      </c>
      <c r="Z47" s="268">
        <v>1</v>
      </c>
      <c r="AA47" s="268">
        <v>0.58292949273475547</v>
      </c>
      <c r="AB47" s="328">
        <v>45</v>
      </c>
      <c r="AC47" s="328">
        <v>2</v>
      </c>
      <c r="AD47" s="328">
        <v>29</v>
      </c>
      <c r="AE47" s="329">
        <f t="shared" si="1"/>
        <v>4.4444444444444446</v>
      </c>
      <c r="AF47" s="329">
        <f t="shared" si="2"/>
        <v>6.4516129032258061</v>
      </c>
      <c r="AG47" s="268">
        <v>10</v>
      </c>
      <c r="AH47" s="269">
        <v>10</v>
      </c>
      <c r="AI47" s="331">
        <v>8.1000000000000014</v>
      </c>
      <c r="AJ47" s="269">
        <v>42.02</v>
      </c>
      <c r="AK47" s="269">
        <v>71.91</v>
      </c>
      <c r="AL47" s="269">
        <v>0.5</v>
      </c>
      <c r="AM47" s="269">
        <v>50.9</v>
      </c>
      <c r="AN47" s="31">
        <v>181.4</v>
      </c>
      <c r="AO47" s="330">
        <v>25.232209999999998</v>
      </c>
      <c r="AP47" s="330">
        <v>81.234200000000001</v>
      </c>
      <c r="AQ47" s="330">
        <f t="shared" si="3"/>
        <v>45.273815761232228</v>
      </c>
      <c r="AR47" s="53">
        <v>26.3</v>
      </c>
      <c r="AS47" s="269">
        <v>85</v>
      </c>
      <c r="AT47" s="53">
        <v>19.5</v>
      </c>
      <c r="AU47" s="269">
        <v>2.5</v>
      </c>
      <c r="AV47" s="269">
        <v>68.72</v>
      </c>
      <c r="AW47" s="269">
        <v>10</v>
      </c>
      <c r="AX47" s="270">
        <v>7719.63</v>
      </c>
      <c r="AY47" s="270">
        <v>8311</v>
      </c>
      <c r="AZ47" s="270">
        <v>9172</v>
      </c>
      <c r="BA47" s="272">
        <f t="shared" si="4"/>
        <v>2.5535334379152008</v>
      </c>
      <c r="BB47" s="272">
        <f t="shared" si="5"/>
        <v>2.5899410419925384</v>
      </c>
      <c r="BC47" s="37"/>
      <c r="BD47" s="284">
        <v>15.38</v>
      </c>
      <c r="BE47" s="72"/>
      <c r="BF47" s="72"/>
      <c r="BG47" s="72"/>
      <c r="BH47" s="30"/>
      <c r="BI47" s="30"/>
      <c r="BJ47" s="73"/>
      <c r="BK47"/>
      <c r="BP47"/>
      <c r="BQ47" s="226"/>
      <c r="BR47" s="227"/>
      <c r="BS47" s="226"/>
      <c r="BT47" s="226"/>
      <c r="BU47" s="226"/>
      <c r="BV47" s="229"/>
      <c r="BW47" s="227"/>
      <c r="BX47" s="226"/>
      <c r="BY47"/>
      <c r="CA47"/>
      <c r="CB47" s="226"/>
      <c r="CC47" s="227"/>
      <c r="CD47" s="226"/>
      <c r="CE47" s="226"/>
      <c r="CF47" s="228"/>
      <c r="CG47" s="227"/>
      <c r="CH47" s="227"/>
      <c r="CI47" s="226"/>
      <c r="CJ47"/>
    </row>
    <row r="48" spans="1:88">
      <c r="A48" s="56" t="s">
        <v>185</v>
      </c>
      <c r="B48" s="57" t="s">
        <v>165</v>
      </c>
      <c r="C48" s="58">
        <v>404</v>
      </c>
      <c r="D48" s="238">
        <v>29</v>
      </c>
      <c r="E48" s="294">
        <v>175.08468499999998</v>
      </c>
      <c r="F48" s="238">
        <v>0</v>
      </c>
      <c r="G48" s="238">
        <v>0</v>
      </c>
      <c r="H48" s="324">
        <v>4660.4440999999997</v>
      </c>
      <c r="I48" s="238">
        <v>828</v>
      </c>
      <c r="J48" s="293">
        <v>12.939300000000001</v>
      </c>
      <c r="K48" s="293">
        <v>10.779362715902321</v>
      </c>
      <c r="L48" s="265">
        <f t="shared" si="6"/>
        <v>41.502527696835131</v>
      </c>
      <c r="M48" s="238">
        <v>17</v>
      </c>
      <c r="N48" s="238">
        <v>0</v>
      </c>
      <c r="O48" s="266">
        <v>0.59099999999999997</v>
      </c>
      <c r="P48" s="266">
        <v>67.22999999999999</v>
      </c>
      <c r="Q48" s="266">
        <v>0.17</v>
      </c>
      <c r="R48" s="266">
        <v>0.51</v>
      </c>
      <c r="S48" s="266">
        <v>50.94</v>
      </c>
      <c r="T48" s="52">
        <v>81.686046511627907</v>
      </c>
      <c r="U48" s="266">
        <v>67.009999999999991</v>
      </c>
      <c r="V48" s="273">
        <v>318</v>
      </c>
      <c r="W48" s="266">
        <v>3.12</v>
      </c>
      <c r="X48" s="267">
        <v>55.15</v>
      </c>
      <c r="Y48" s="52">
        <v>26.839826839826841</v>
      </c>
      <c r="Z48" s="268">
        <v>2</v>
      </c>
      <c r="AA48" s="268">
        <v>1.1572139431422217</v>
      </c>
      <c r="AB48" s="328">
        <v>441</v>
      </c>
      <c r="AC48" s="328">
        <v>17</v>
      </c>
      <c r="AD48" s="328">
        <v>254</v>
      </c>
      <c r="AE48" s="329">
        <f t="shared" si="1"/>
        <v>3.8548752834467117</v>
      </c>
      <c r="AF48" s="329">
        <f t="shared" si="2"/>
        <v>6.2730627306273057</v>
      </c>
      <c r="AG48" s="268">
        <v>10</v>
      </c>
      <c r="AH48" s="269">
        <v>10</v>
      </c>
      <c r="AI48" s="331">
        <v>7.8000000000000007</v>
      </c>
      <c r="AJ48" s="269">
        <v>65.31</v>
      </c>
      <c r="AK48" s="269">
        <v>58.4</v>
      </c>
      <c r="AL48" s="269">
        <v>3.29</v>
      </c>
      <c r="AM48" s="269">
        <v>41.16</v>
      </c>
      <c r="AN48" s="31">
        <v>186.6</v>
      </c>
      <c r="AO48" s="330">
        <v>83.62576</v>
      </c>
      <c r="AP48" s="330">
        <v>68.762370000000004</v>
      </c>
      <c r="AQ48" s="330">
        <f t="shared" si="3"/>
        <v>75.830768495718146</v>
      </c>
      <c r="AR48" s="53">
        <v>21.8</v>
      </c>
      <c r="AS48" s="269">
        <v>99</v>
      </c>
      <c r="AT48" s="53">
        <v>35.5</v>
      </c>
      <c r="AU48" s="269">
        <v>20.5</v>
      </c>
      <c r="AV48" s="269">
        <v>70.39</v>
      </c>
      <c r="AW48" s="269">
        <v>10</v>
      </c>
      <c r="AX48" s="270">
        <v>38108.769999999997</v>
      </c>
      <c r="AY48" s="270">
        <v>40219</v>
      </c>
      <c r="AZ48" s="270">
        <v>43131</v>
      </c>
      <c r="BA48" s="272">
        <f t="shared" si="4"/>
        <v>1.8457956003303206</v>
      </c>
      <c r="BB48" s="272">
        <f t="shared" si="5"/>
        <v>1.8100897585718201</v>
      </c>
      <c r="BC48" s="37"/>
      <c r="BD48" s="284">
        <v>2.63</v>
      </c>
      <c r="BE48" s="72"/>
      <c r="BF48" s="72"/>
      <c r="BG48" s="72"/>
      <c r="BH48" s="30"/>
      <c r="BI48" s="30"/>
      <c r="BJ48" s="73"/>
      <c r="BK48"/>
      <c r="BP48"/>
      <c r="BQ48" s="226"/>
      <c r="BR48" s="227"/>
      <c r="BS48" s="226"/>
      <c r="BT48" s="226"/>
      <c r="BU48" s="226"/>
      <c r="BV48" s="229"/>
      <c r="BW48" s="227"/>
      <c r="BX48" s="226"/>
      <c r="BY48"/>
      <c r="CA48"/>
      <c r="CB48" s="226"/>
      <c r="CC48" s="227"/>
      <c r="CD48" s="226"/>
      <c r="CE48" s="226"/>
      <c r="CF48" s="228"/>
      <c r="CG48" s="227"/>
      <c r="CH48" s="227"/>
      <c r="CI48" s="226"/>
      <c r="CJ48"/>
    </row>
    <row r="49" spans="1:88">
      <c r="A49" s="56" t="s">
        <v>185</v>
      </c>
      <c r="B49" s="57" t="s">
        <v>166</v>
      </c>
      <c r="C49" s="58">
        <v>405</v>
      </c>
      <c r="D49" s="238">
        <v>18</v>
      </c>
      <c r="E49" s="294">
        <v>5964.9</v>
      </c>
      <c r="F49" s="238">
        <v>0</v>
      </c>
      <c r="G49" s="238">
        <v>0</v>
      </c>
      <c r="H49" s="324">
        <v>272</v>
      </c>
      <c r="I49" s="238">
        <v>297</v>
      </c>
      <c r="J49" s="293">
        <v>5.7435</v>
      </c>
      <c r="K49" s="293">
        <v>4.7015485407980933</v>
      </c>
      <c r="L49" s="265">
        <f t="shared" si="6"/>
        <v>5.5715284584113371</v>
      </c>
      <c r="M49" s="238">
        <v>1</v>
      </c>
      <c r="N49" s="238">
        <v>0</v>
      </c>
      <c r="O49" s="266">
        <v>0.64200000000000002</v>
      </c>
      <c r="P49" s="266">
        <v>49.61</v>
      </c>
      <c r="Q49" s="266">
        <v>0.18</v>
      </c>
      <c r="R49" s="266">
        <v>0.499</v>
      </c>
      <c r="S49" s="266">
        <v>42.65</v>
      </c>
      <c r="T49" s="52">
        <v>73.070266528210453</v>
      </c>
      <c r="U49" s="266">
        <v>62.66</v>
      </c>
      <c r="V49" s="273">
        <v>186</v>
      </c>
      <c r="W49" s="266">
        <v>9.17</v>
      </c>
      <c r="X49" s="267">
        <v>46.19</v>
      </c>
      <c r="Y49" s="52">
        <v>33.953997809419498</v>
      </c>
      <c r="Z49" s="268">
        <v>4</v>
      </c>
      <c r="AA49" s="268">
        <v>0.53651862817064211</v>
      </c>
      <c r="AB49" s="328">
        <v>88</v>
      </c>
      <c r="AC49" s="328">
        <v>12</v>
      </c>
      <c r="AD49" s="328">
        <v>80</v>
      </c>
      <c r="AE49" s="329">
        <f t="shared" si="1"/>
        <v>13.636363636363635</v>
      </c>
      <c r="AF49" s="329">
        <f t="shared" si="2"/>
        <v>13.043478260869565</v>
      </c>
      <c r="AG49" s="268">
        <v>10</v>
      </c>
      <c r="AH49" s="269">
        <v>10</v>
      </c>
      <c r="AI49" s="331">
        <v>7.9</v>
      </c>
      <c r="AJ49" s="269">
        <v>70.48</v>
      </c>
      <c r="AK49" s="269">
        <v>81.760000000000005</v>
      </c>
      <c r="AL49" s="269">
        <v>2.39</v>
      </c>
      <c r="AM49" s="269">
        <v>65.510000000000005</v>
      </c>
      <c r="AN49" s="31">
        <v>113.4</v>
      </c>
      <c r="AO49" s="330">
        <v>72.239699999999999</v>
      </c>
      <c r="AP49" s="330">
        <v>91.217600000000004</v>
      </c>
      <c r="AQ49" s="330">
        <f t="shared" si="3"/>
        <v>81.175932755466391</v>
      </c>
      <c r="AR49" s="53">
        <v>19</v>
      </c>
      <c r="AS49" s="269">
        <v>85.5</v>
      </c>
      <c r="AT49" s="53">
        <v>29.5</v>
      </c>
      <c r="AU49" s="269">
        <v>14.5</v>
      </c>
      <c r="AV49" s="269">
        <v>79.88</v>
      </c>
      <c r="AW49" s="269">
        <v>10</v>
      </c>
      <c r="AX49" s="270">
        <v>16402.04</v>
      </c>
      <c r="AY49" s="270">
        <v>17542</v>
      </c>
      <c r="AZ49" s="270">
        <v>19145</v>
      </c>
      <c r="BA49" s="272">
        <f t="shared" si="4"/>
        <v>2.3167036945810793</v>
      </c>
      <c r="BB49" s="272">
        <f t="shared" si="5"/>
        <v>2.2845171588188329</v>
      </c>
      <c r="BC49" s="37"/>
      <c r="BD49" s="284">
        <v>18.75</v>
      </c>
      <c r="BE49" s="72"/>
      <c r="BF49" s="72"/>
      <c r="BG49" s="72"/>
      <c r="BH49" s="30"/>
      <c r="BI49" s="30"/>
      <c r="BJ49" s="73"/>
      <c r="BK49"/>
      <c r="BP49"/>
      <c r="BQ49" s="226"/>
      <c r="BR49" s="227"/>
      <c r="BS49" s="226"/>
      <c r="BT49" s="226"/>
      <c r="BU49" s="226"/>
      <c r="BV49" s="229"/>
      <c r="BW49" s="227"/>
      <c r="BX49" s="226"/>
      <c r="BY49"/>
      <c r="CA49"/>
      <c r="CB49" s="226"/>
      <c r="CC49" s="227"/>
      <c r="CD49" s="226"/>
      <c r="CE49" s="226"/>
      <c r="CF49" s="228"/>
      <c r="CG49" s="227"/>
      <c r="CH49" s="227"/>
      <c r="CI49" s="226"/>
      <c r="CJ49"/>
    </row>
    <row r="50" spans="1:88">
      <c r="A50" s="56" t="s">
        <v>185</v>
      </c>
      <c r="B50" s="57" t="s">
        <v>167</v>
      </c>
      <c r="C50" s="58">
        <v>406</v>
      </c>
      <c r="D50" s="238">
        <v>19</v>
      </c>
      <c r="E50" s="294">
        <v>12.1</v>
      </c>
      <c r="F50" s="238">
        <v>0</v>
      </c>
      <c r="G50" s="238">
        <v>0</v>
      </c>
      <c r="H50" s="324">
        <v>1203.349436</v>
      </c>
      <c r="I50" s="238">
        <v>265</v>
      </c>
      <c r="J50" s="293">
        <v>5.5179</v>
      </c>
      <c r="K50" s="293">
        <v>4.5675402025014886</v>
      </c>
      <c r="L50" s="265">
        <f t="shared" si="6"/>
        <v>46.018483127460016</v>
      </c>
      <c r="M50" s="238">
        <v>8</v>
      </c>
      <c r="N50" s="238">
        <v>4</v>
      </c>
      <c r="O50" s="266">
        <v>0.625</v>
      </c>
      <c r="P50" s="266">
        <v>59.7</v>
      </c>
      <c r="Q50" s="266">
        <v>0.16</v>
      </c>
      <c r="R50" s="266">
        <v>0.52</v>
      </c>
      <c r="S50" s="266">
        <v>48.08</v>
      </c>
      <c r="T50" s="52">
        <v>69.721656483367283</v>
      </c>
      <c r="U50" s="266">
        <v>64.41</v>
      </c>
      <c r="V50" s="273">
        <v>193</v>
      </c>
      <c r="W50" s="266">
        <v>4.26</v>
      </c>
      <c r="X50" s="267">
        <v>56.21</v>
      </c>
      <c r="Y50" s="52">
        <v>22.532188841201716</v>
      </c>
      <c r="Z50" s="268">
        <v>3</v>
      </c>
      <c r="AA50" s="268">
        <v>1.0763117471650385</v>
      </c>
      <c r="AB50" s="328">
        <v>173</v>
      </c>
      <c r="AC50" s="328">
        <v>14</v>
      </c>
      <c r="AD50" s="328">
        <v>52</v>
      </c>
      <c r="AE50" s="329">
        <f t="shared" si="1"/>
        <v>8.0924855491329488</v>
      </c>
      <c r="AF50" s="329">
        <f t="shared" si="2"/>
        <v>21.212121212121211</v>
      </c>
      <c r="AG50" s="268">
        <v>10</v>
      </c>
      <c r="AH50" s="269">
        <v>5</v>
      </c>
      <c r="AI50" s="331">
        <v>8.8000000000000007</v>
      </c>
      <c r="AJ50" s="269">
        <v>67.25</v>
      </c>
      <c r="AK50" s="269">
        <v>90.52</v>
      </c>
      <c r="AL50" s="269">
        <v>3.27</v>
      </c>
      <c r="AM50" s="269">
        <v>55.74</v>
      </c>
      <c r="AN50" s="31">
        <v>286.39999999999998</v>
      </c>
      <c r="AO50" s="330">
        <v>65.216899999999995</v>
      </c>
      <c r="AP50" s="330">
        <v>83.236699999999999</v>
      </c>
      <c r="AQ50" s="330">
        <f t="shared" si="3"/>
        <v>73.677944734024706</v>
      </c>
      <c r="AR50" s="53">
        <v>21.8</v>
      </c>
      <c r="AS50" s="269">
        <v>102.5</v>
      </c>
      <c r="AT50" s="53">
        <v>48.5</v>
      </c>
      <c r="AU50" s="269">
        <v>20</v>
      </c>
      <c r="AV50" s="269">
        <v>75.09</v>
      </c>
      <c r="AW50" s="269">
        <v>10</v>
      </c>
      <c r="AX50" s="270">
        <v>16073.41</v>
      </c>
      <c r="AY50" s="270">
        <v>17042</v>
      </c>
      <c r="AZ50" s="270">
        <v>18393</v>
      </c>
      <c r="BA50" s="272">
        <f t="shared" si="4"/>
        <v>2.0086797595117258</v>
      </c>
      <c r="BB50" s="272">
        <f t="shared" si="5"/>
        <v>1.9818683253139291</v>
      </c>
      <c r="BC50" s="37"/>
      <c r="BD50" s="284">
        <v>17</v>
      </c>
      <c r="BE50" s="72"/>
      <c r="BF50" s="72"/>
      <c r="BG50" s="72"/>
      <c r="BH50" s="30"/>
      <c r="BI50" s="30"/>
      <c r="BJ50" s="73"/>
      <c r="BK50"/>
      <c r="BP50"/>
      <c r="BQ50" s="226"/>
      <c r="BR50" s="227"/>
      <c r="BS50" s="226"/>
      <c r="BT50" s="226"/>
      <c r="BU50" s="226"/>
      <c r="BV50" s="229"/>
      <c r="BW50" s="227"/>
      <c r="BX50" s="226"/>
      <c r="BY50"/>
      <c r="CA50"/>
      <c r="CB50" s="226"/>
      <c r="CC50" s="227"/>
      <c r="CD50" s="226"/>
      <c r="CE50" s="226"/>
      <c r="CF50" s="228"/>
      <c r="CG50" s="227"/>
      <c r="CH50" s="227"/>
      <c r="CI50" s="226"/>
      <c r="CJ50"/>
    </row>
    <row r="51" spans="1:88">
      <c r="A51" s="56" t="s">
        <v>185</v>
      </c>
      <c r="B51" s="57" t="s">
        <v>168</v>
      </c>
      <c r="C51" s="58">
        <v>407</v>
      </c>
      <c r="D51" s="238">
        <v>13</v>
      </c>
      <c r="E51" s="294">
        <v>88.474500000000006</v>
      </c>
      <c r="F51" s="238">
        <v>0</v>
      </c>
      <c r="G51" s="238">
        <v>0</v>
      </c>
      <c r="H51" s="324">
        <v>346.46479999999997</v>
      </c>
      <c r="I51" s="238">
        <v>0</v>
      </c>
      <c r="J51" s="293">
        <v>2.1825000000000001</v>
      </c>
      <c r="K51" s="293">
        <v>1.8163490172721857</v>
      </c>
      <c r="L51" s="265">
        <f t="shared" si="6"/>
        <v>0</v>
      </c>
      <c r="M51" s="238">
        <v>0</v>
      </c>
      <c r="N51" s="238">
        <v>1</v>
      </c>
      <c r="O51" s="266">
        <v>0.60199999999999998</v>
      </c>
      <c r="P51" s="266">
        <v>61.06</v>
      </c>
      <c r="Q51" s="266">
        <v>0.18</v>
      </c>
      <c r="R51" s="266">
        <v>0.48899999999999999</v>
      </c>
      <c r="S51" s="266" t="s">
        <v>117</v>
      </c>
      <c r="T51" s="52">
        <v>81.752090149036704</v>
      </c>
      <c r="U51" s="266">
        <v>62.33</v>
      </c>
      <c r="V51" s="273">
        <v>19</v>
      </c>
      <c r="W51" s="266">
        <v>7.97</v>
      </c>
      <c r="X51" s="267">
        <v>62.89</v>
      </c>
      <c r="Y51" s="52">
        <v>13.966480446927374</v>
      </c>
      <c r="Z51" s="268">
        <v>1</v>
      </c>
      <c r="AA51" s="268">
        <v>0.48284498495392725</v>
      </c>
      <c r="AB51" s="328">
        <v>31</v>
      </c>
      <c r="AC51" s="328">
        <v>2</v>
      </c>
      <c r="AD51" s="328">
        <v>23</v>
      </c>
      <c r="AE51" s="329">
        <f t="shared" si="1"/>
        <v>6.4516129032258061</v>
      </c>
      <c r="AF51" s="329">
        <f t="shared" si="2"/>
        <v>8</v>
      </c>
      <c r="AG51" s="268">
        <v>10</v>
      </c>
      <c r="AH51" s="269">
        <v>10</v>
      </c>
      <c r="AI51" s="331">
        <v>7.05</v>
      </c>
      <c r="AJ51" s="269">
        <v>43.43</v>
      </c>
      <c r="AK51" s="269">
        <v>90.1</v>
      </c>
      <c r="AL51" s="269">
        <v>0.57999999999999996</v>
      </c>
      <c r="AM51" s="269">
        <v>45.9</v>
      </c>
      <c r="AN51" s="31">
        <v>132.69999999999999</v>
      </c>
      <c r="AO51" s="330">
        <v>70.218999999999994</v>
      </c>
      <c r="AP51" s="330">
        <v>91.215500000000006</v>
      </c>
      <c r="AQ51" s="330">
        <f t="shared" si="3"/>
        <v>80.031626214266069</v>
      </c>
      <c r="AR51" s="53">
        <v>23.8</v>
      </c>
      <c r="AS51" s="269">
        <v>93.5</v>
      </c>
      <c r="AT51" s="53">
        <v>32.5</v>
      </c>
      <c r="AU51" s="269">
        <v>5</v>
      </c>
      <c r="AV51" s="269">
        <v>72.95</v>
      </c>
      <c r="AW51" s="269">
        <v>10</v>
      </c>
      <c r="AX51" s="270">
        <v>6420.28</v>
      </c>
      <c r="AY51" s="270">
        <v>6777</v>
      </c>
      <c r="AZ51" s="270">
        <v>7275</v>
      </c>
      <c r="BA51" s="272">
        <f t="shared" si="4"/>
        <v>1.8520479895996218</v>
      </c>
      <c r="BB51" s="272">
        <f t="shared" si="5"/>
        <v>1.8370960602036301</v>
      </c>
      <c r="BC51" s="37"/>
      <c r="BD51" s="284">
        <v>7.4</v>
      </c>
      <c r="BE51" s="72"/>
      <c r="BF51" s="72"/>
      <c r="BG51" s="72"/>
      <c r="BH51" s="30"/>
      <c r="BI51" s="30"/>
      <c r="BJ51" s="73"/>
      <c r="BK51"/>
      <c r="BP51"/>
      <c r="BQ51" s="226"/>
      <c r="BR51" s="227"/>
      <c r="BS51" s="226"/>
      <c r="BT51" s="226"/>
      <c r="BU51" s="226"/>
      <c r="BV51" s="229"/>
      <c r="BW51" s="227"/>
      <c r="BX51" s="226"/>
      <c r="BY51"/>
      <c r="CA51"/>
      <c r="CB51" s="226"/>
      <c r="CC51" s="227"/>
      <c r="CD51" s="226"/>
      <c r="CE51" s="226"/>
      <c r="CF51" s="228"/>
      <c r="CG51" s="227"/>
      <c r="CH51" s="227"/>
      <c r="CI51" s="226"/>
      <c r="CJ51"/>
    </row>
    <row r="52" spans="1:88">
      <c r="A52" s="56" t="s">
        <v>185</v>
      </c>
      <c r="B52" s="57" t="s">
        <v>169</v>
      </c>
      <c r="C52" s="58">
        <v>408</v>
      </c>
      <c r="D52" s="238">
        <v>11</v>
      </c>
      <c r="E52" s="294">
        <v>125</v>
      </c>
      <c r="F52" s="238">
        <v>0</v>
      </c>
      <c r="G52" s="238">
        <v>0</v>
      </c>
      <c r="H52" s="324">
        <v>174.14340999999999</v>
      </c>
      <c r="I52" s="238">
        <v>0</v>
      </c>
      <c r="J52" s="293">
        <v>2.0253000000000001</v>
      </c>
      <c r="K52" s="293">
        <v>1.6391899940440737</v>
      </c>
      <c r="L52" s="265">
        <f t="shared" si="6"/>
        <v>31.867076606768173</v>
      </c>
      <c r="M52" s="238">
        <v>2</v>
      </c>
      <c r="N52" s="238">
        <v>2</v>
      </c>
      <c r="O52" s="266">
        <v>0.68100000000000005</v>
      </c>
      <c r="P52" s="266">
        <v>49.26</v>
      </c>
      <c r="Q52" s="266">
        <v>0.28000000000000003</v>
      </c>
      <c r="R52" s="266">
        <v>0.52800000000000002</v>
      </c>
      <c r="S52" s="266">
        <v>47.53</v>
      </c>
      <c r="T52" s="52">
        <v>71.703296703296687</v>
      </c>
      <c r="U52" s="266">
        <v>62.67</v>
      </c>
      <c r="V52" s="273">
        <v>57</v>
      </c>
      <c r="W52" s="266">
        <v>1.1000000000000001</v>
      </c>
      <c r="X52" s="267">
        <v>54.46</v>
      </c>
      <c r="Y52" s="52">
        <v>6.666666666666667</v>
      </c>
      <c r="Z52" s="268">
        <v>3</v>
      </c>
      <c r="AA52" s="268">
        <v>3.6326764537318694</v>
      </c>
      <c r="AB52" s="328">
        <v>206</v>
      </c>
      <c r="AC52" s="328">
        <v>14</v>
      </c>
      <c r="AD52" s="328">
        <v>95</v>
      </c>
      <c r="AE52" s="329">
        <f t="shared" si="1"/>
        <v>6.7961165048543686</v>
      </c>
      <c r="AF52" s="329">
        <f t="shared" si="2"/>
        <v>12.844036697247708</v>
      </c>
      <c r="AG52" s="268">
        <v>10</v>
      </c>
      <c r="AH52" s="269">
        <v>5</v>
      </c>
      <c r="AI52" s="331">
        <v>9.1</v>
      </c>
      <c r="AJ52" s="269">
        <v>60.04</v>
      </c>
      <c r="AK52" s="269">
        <v>89.25</v>
      </c>
      <c r="AL52" s="269">
        <v>2.1800000000000002</v>
      </c>
      <c r="AM52" s="269">
        <v>64.84</v>
      </c>
      <c r="AN52" s="31">
        <v>460</v>
      </c>
      <c r="AO52" s="330">
        <v>74.188999999999993</v>
      </c>
      <c r="AP52" s="330">
        <v>91.158000000000001</v>
      </c>
      <c r="AQ52" s="330">
        <f t="shared" si="3"/>
        <v>82.236979893476146</v>
      </c>
      <c r="AR52" s="53">
        <v>16.7</v>
      </c>
      <c r="AS52" s="269">
        <v>85.5</v>
      </c>
      <c r="AT52" s="53">
        <v>80.5</v>
      </c>
      <c r="AU52" s="269">
        <v>15</v>
      </c>
      <c r="AV52" s="269">
        <v>81.69</v>
      </c>
      <c r="AW52" s="269">
        <v>10</v>
      </c>
      <c r="AX52" s="270">
        <v>5670.75</v>
      </c>
      <c r="AY52" s="270">
        <v>6116</v>
      </c>
      <c r="AZ52" s="270">
        <v>6751</v>
      </c>
      <c r="BA52" s="272">
        <f t="shared" si="4"/>
        <v>2.6172317006862698</v>
      </c>
      <c r="BB52" s="272">
        <f t="shared" si="5"/>
        <v>2.5956507521255725</v>
      </c>
      <c r="BC52" s="37"/>
      <c r="BD52" s="284">
        <v>11.72</v>
      </c>
      <c r="BE52" s="72"/>
      <c r="BF52" s="72"/>
      <c r="BG52" s="72"/>
      <c r="BH52" s="30"/>
      <c r="BI52" s="30"/>
      <c r="BJ52" s="73"/>
      <c r="BK52"/>
      <c r="BP52"/>
      <c r="BQ52" s="226"/>
      <c r="BR52" s="227"/>
      <c r="BS52" s="226"/>
      <c r="BT52" s="226"/>
      <c r="BU52" s="226"/>
      <c r="BV52" s="229"/>
      <c r="BW52" s="227"/>
      <c r="BX52" s="226"/>
      <c r="BY52"/>
      <c r="CA52"/>
      <c r="CB52" s="226"/>
      <c r="CC52" s="227"/>
      <c r="CD52" s="226"/>
      <c r="CE52" s="226"/>
      <c r="CF52" s="228"/>
      <c r="CG52" s="227"/>
      <c r="CH52" s="227"/>
      <c r="CI52" s="226"/>
      <c r="CJ52"/>
    </row>
    <row r="53" spans="1:88">
      <c r="A53" s="56" t="s">
        <v>185</v>
      </c>
      <c r="B53" s="57" t="s">
        <v>170</v>
      </c>
      <c r="C53" s="58">
        <v>409</v>
      </c>
      <c r="D53" s="238">
        <v>26</v>
      </c>
      <c r="E53" s="294">
        <v>650.86626000000001</v>
      </c>
      <c r="F53" s="238">
        <v>0</v>
      </c>
      <c r="G53" s="238">
        <v>0</v>
      </c>
      <c r="H53" s="324">
        <v>1607.692448</v>
      </c>
      <c r="I53" s="238">
        <v>0</v>
      </c>
      <c r="J53" s="293">
        <v>6.073199999999999</v>
      </c>
      <c r="K53" s="293">
        <v>5.3745384157236442</v>
      </c>
      <c r="L53" s="265">
        <f t="shared" si="6"/>
        <v>19.890120162351494</v>
      </c>
      <c r="M53" s="238">
        <v>4</v>
      </c>
      <c r="N53" s="238">
        <v>0</v>
      </c>
      <c r="O53" s="266">
        <v>0.57899999999999996</v>
      </c>
      <c r="P53" s="266">
        <v>65.37</v>
      </c>
      <c r="Q53" s="266">
        <v>0.15</v>
      </c>
      <c r="R53" s="266">
        <v>0.48299999999999998</v>
      </c>
      <c r="S53" s="266">
        <v>46.82</v>
      </c>
      <c r="T53" s="52">
        <v>84.501845018450169</v>
      </c>
      <c r="U53" s="266">
        <v>67.69</v>
      </c>
      <c r="V53" s="273">
        <v>191</v>
      </c>
      <c r="W53" s="266">
        <v>5.57</v>
      </c>
      <c r="X53" s="267">
        <v>57.14</v>
      </c>
      <c r="Y53" s="52">
        <v>46.774193548387096</v>
      </c>
      <c r="Z53" s="268">
        <v>1</v>
      </c>
      <c r="AA53" s="268">
        <v>0.24142428255493287</v>
      </c>
      <c r="AB53" s="328">
        <v>48</v>
      </c>
      <c r="AC53" s="328">
        <v>7</v>
      </c>
      <c r="AD53" s="328">
        <v>29</v>
      </c>
      <c r="AE53" s="329">
        <f t="shared" si="1"/>
        <v>14.583333333333334</v>
      </c>
      <c r="AF53" s="329">
        <f t="shared" si="2"/>
        <v>19.444444444444446</v>
      </c>
      <c r="AG53" s="268">
        <v>6</v>
      </c>
      <c r="AH53" s="269">
        <v>10</v>
      </c>
      <c r="AI53" s="331">
        <v>9.65</v>
      </c>
      <c r="AJ53" s="269">
        <v>64.94</v>
      </c>
      <c r="AK53" s="269">
        <v>69.569999999999993</v>
      </c>
      <c r="AL53" s="269">
        <v>2.99</v>
      </c>
      <c r="AM53" s="269">
        <v>50.34</v>
      </c>
      <c r="AN53" s="31">
        <v>139.1</v>
      </c>
      <c r="AO53" s="330">
        <v>43.150829999999999</v>
      </c>
      <c r="AP53" s="330">
        <v>35.4298</v>
      </c>
      <c r="AQ53" s="330">
        <f t="shared" si="3"/>
        <v>39.100195354166708</v>
      </c>
      <c r="AR53" s="53">
        <v>25</v>
      </c>
      <c r="AS53" s="269">
        <v>95</v>
      </c>
      <c r="AT53" s="53">
        <v>32</v>
      </c>
      <c r="AU53" s="269">
        <v>11</v>
      </c>
      <c r="AV53" s="269">
        <v>72.790000000000006</v>
      </c>
      <c r="AW53" s="269">
        <v>10</v>
      </c>
      <c r="AX53" s="270">
        <v>19882.009999999998</v>
      </c>
      <c r="AY53" s="270">
        <v>20053</v>
      </c>
      <c r="AZ53" s="270">
        <v>20244</v>
      </c>
      <c r="BA53" s="272">
        <f t="shared" si="4"/>
        <v>0.28667456995881135</v>
      </c>
      <c r="BB53" s="272">
        <f t="shared" si="5"/>
        <v>0.2381189846905718</v>
      </c>
      <c r="BC53" s="37"/>
      <c r="BD53" s="284">
        <v>16.010000000000002</v>
      </c>
      <c r="BE53" s="72"/>
      <c r="BF53" s="72"/>
      <c r="BG53" s="72"/>
      <c r="BH53" s="30"/>
      <c r="BI53" s="30"/>
      <c r="BJ53" s="73"/>
      <c r="BK53"/>
      <c r="BP53"/>
      <c r="BQ53" s="226"/>
      <c r="BR53" s="227"/>
      <c r="BS53" s="226"/>
      <c r="BT53" s="226"/>
      <c r="BU53" s="226"/>
      <c r="BV53" s="229"/>
      <c r="BW53" s="227"/>
      <c r="BX53" s="226"/>
      <c r="BY53"/>
      <c r="CA53"/>
      <c r="CB53" s="226"/>
      <c r="CC53" s="227"/>
      <c r="CD53" s="226"/>
      <c r="CE53" s="226"/>
      <c r="CF53" s="228"/>
      <c r="CG53" s="227"/>
      <c r="CH53" s="227"/>
      <c r="CI53" s="226"/>
      <c r="CJ53"/>
    </row>
    <row r="54" spans="1:88">
      <c r="A54" s="56" t="s">
        <v>185</v>
      </c>
      <c r="B54" s="57" t="s">
        <v>171</v>
      </c>
      <c r="C54" s="58">
        <v>410</v>
      </c>
      <c r="D54" s="238">
        <v>14</v>
      </c>
      <c r="E54" s="294">
        <v>2058.68914</v>
      </c>
      <c r="F54" s="238">
        <v>0</v>
      </c>
      <c r="G54" s="238">
        <v>0</v>
      </c>
      <c r="H54" s="324">
        <v>2474.563032</v>
      </c>
      <c r="I54" s="238">
        <v>0</v>
      </c>
      <c r="J54" s="293">
        <v>9.0473999999999997</v>
      </c>
      <c r="K54" s="293">
        <v>7.8083978558665867</v>
      </c>
      <c r="L54" s="265">
        <f t="shared" si="6"/>
        <v>51.004410204844014</v>
      </c>
      <c r="M54" s="238">
        <v>15</v>
      </c>
      <c r="N54" s="238">
        <v>0</v>
      </c>
      <c r="O54" s="266">
        <v>0.59099999999999997</v>
      </c>
      <c r="P54" s="266">
        <v>64.88</v>
      </c>
      <c r="Q54" s="266">
        <v>0.14000000000000001</v>
      </c>
      <c r="R54" s="266">
        <v>0.499</v>
      </c>
      <c r="S54" s="266">
        <v>57.84</v>
      </c>
      <c r="T54" s="52">
        <v>85.839063371120631</v>
      </c>
      <c r="U54" s="266">
        <v>65.289999999999992</v>
      </c>
      <c r="V54" s="273">
        <v>285</v>
      </c>
      <c r="W54" s="266">
        <v>3.73</v>
      </c>
      <c r="X54" s="267">
        <v>52.74</v>
      </c>
      <c r="Y54" s="52">
        <v>25.626092020966801</v>
      </c>
      <c r="Z54" s="268">
        <v>2</v>
      </c>
      <c r="AA54" s="268">
        <v>0.90360095569919829</v>
      </c>
      <c r="AB54" s="328">
        <v>256</v>
      </c>
      <c r="AC54" s="328">
        <v>16</v>
      </c>
      <c r="AD54" s="328">
        <v>128</v>
      </c>
      <c r="AE54" s="329">
        <f t="shared" si="1"/>
        <v>6.25</v>
      </c>
      <c r="AF54" s="329">
        <f t="shared" si="2"/>
        <v>11.111111111111111</v>
      </c>
      <c r="AG54" s="268">
        <v>10</v>
      </c>
      <c r="AH54" s="269">
        <v>10</v>
      </c>
      <c r="AI54" s="331">
        <v>7.3</v>
      </c>
      <c r="AJ54" s="269">
        <v>57.26</v>
      </c>
      <c r="AK54" s="269">
        <v>66.77</v>
      </c>
      <c r="AL54" s="269">
        <v>1.5</v>
      </c>
      <c r="AM54" s="269">
        <v>47.05</v>
      </c>
      <c r="AN54" s="31">
        <v>72.8</v>
      </c>
      <c r="AO54" s="330">
        <v>79.01269483315518</v>
      </c>
      <c r="AP54" s="330">
        <v>66.873545778474224</v>
      </c>
      <c r="AQ54" s="330">
        <f t="shared" si="3"/>
        <v>72.690157965199234</v>
      </c>
      <c r="AR54" s="53">
        <v>22.3</v>
      </c>
      <c r="AS54" s="269">
        <v>94.5</v>
      </c>
      <c r="AT54" s="53">
        <v>34.5</v>
      </c>
      <c r="AU54" s="269">
        <v>17</v>
      </c>
      <c r="AV54" s="269">
        <v>72.44</v>
      </c>
      <c r="AW54" s="269">
        <v>10</v>
      </c>
      <c r="AX54" s="270">
        <v>28331.09</v>
      </c>
      <c r="AY54" s="270">
        <v>29134</v>
      </c>
      <c r="AZ54" s="270">
        <v>30158</v>
      </c>
      <c r="BA54" s="272">
        <f t="shared" si="4"/>
        <v>0.94467479601620197</v>
      </c>
      <c r="BB54" s="272">
        <f t="shared" si="5"/>
        <v>0.87869842795359476</v>
      </c>
      <c r="BC54" s="37"/>
      <c r="BD54" s="284">
        <v>18.05</v>
      </c>
      <c r="BE54" s="72"/>
      <c r="BF54" s="72"/>
      <c r="BG54" s="72"/>
      <c r="BH54" s="30"/>
      <c r="BI54" s="30"/>
      <c r="BJ54" s="73"/>
      <c r="BK54"/>
      <c r="BP54"/>
      <c r="BQ54" s="226"/>
      <c r="BR54" s="227"/>
      <c r="BS54" s="226"/>
      <c r="BT54" s="226"/>
      <c r="BU54" s="226"/>
      <c r="BV54" s="229"/>
      <c r="BW54" s="227"/>
      <c r="BX54" s="226"/>
      <c r="BY54"/>
      <c r="CA54"/>
      <c r="CB54" s="226"/>
      <c r="CC54" s="227"/>
      <c r="CD54" s="226"/>
      <c r="CE54" s="226"/>
      <c r="CF54" s="228"/>
      <c r="CG54" s="227"/>
      <c r="CH54" s="227"/>
      <c r="CI54" s="226"/>
      <c r="CJ54"/>
    </row>
    <row r="55" spans="1:88">
      <c r="A55" s="56" t="s">
        <v>185</v>
      </c>
      <c r="B55" s="57" t="s">
        <v>172</v>
      </c>
      <c r="C55" s="58">
        <v>411</v>
      </c>
      <c r="D55" s="238">
        <v>19</v>
      </c>
      <c r="E55" s="294">
        <v>46.594319999999996</v>
      </c>
      <c r="F55" s="238">
        <v>0</v>
      </c>
      <c r="G55" s="238">
        <v>0</v>
      </c>
      <c r="H55" s="324">
        <v>208.365184</v>
      </c>
      <c r="I55" s="238">
        <v>0</v>
      </c>
      <c r="J55" s="293">
        <v>2.9855999999999998</v>
      </c>
      <c r="K55" s="293">
        <v>2.5673317450863604</v>
      </c>
      <c r="L55" s="265">
        <f t="shared" si="6"/>
        <v>0</v>
      </c>
      <c r="M55" s="238">
        <v>0</v>
      </c>
      <c r="N55" s="238">
        <v>0</v>
      </c>
      <c r="O55" s="266">
        <v>0.59899999999999998</v>
      </c>
      <c r="P55" s="266">
        <v>65.710000000000008</v>
      </c>
      <c r="Q55" s="266">
        <v>0.14000000000000001</v>
      </c>
      <c r="R55" s="266">
        <v>0.51200000000000001</v>
      </c>
      <c r="S55" s="266" t="s">
        <v>117</v>
      </c>
      <c r="T55" s="52">
        <v>83.183733284484347</v>
      </c>
      <c r="U55" s="266">
        <v>72.16</v>
      </c>
      <c r="V55" s="273">
        <v>83</v>
      </c>
      <c r="W55" s="266">
        <v>1.79</v>
      </c>
      <c r="X55" s="267">
        <v>47.63</v>
      </c>
      <c r="Y55" s="52">
        <v>3.1496062992125982</v>
      </c>
      <c r="Z55" s="268">
        <v>2</v>
      </c>
      <c r="AA55" s="268">
        <v>1.4750850596494249</v>
      </c>
      <c r="AB55" s="328">
        <v>137</v>
      </c>
      <c r="AC55" s="328">
        <v>4</v>
      </c>
      <c r="AD55" s="328">
        <v>87</v>
      </c>
      <c r="AE55" s="329">
        <f t="shared" si="1"/>
        <v>2.9197080291970803</v>
      </c>
      <c r="AF55" s="329">
        <f t="shared" si="2"/>
        <v>4.395604395604396</v>
      </c>
      <c r="AG55" s="268">
        <v>10</v>
      </c>
      <c r="AH55" s="269">
        <v>10</v>
      </c>
      <c r="AI55" s="331">
        <v>7.25</v>
      </c>
      <c r="AJ55" s="269">
        <v>45.54</v>
      </c>
      <c r="AK55" s="269">
        <v>72.05</v>
      </c>
      <c r="AL55" s="269">
        <v>1.38</v>
      </c>
      <c r="AM55" s="269">
        <v>60.04</v>
      </c>
      <c r="AN55" s="31">
        <v>235</v>
      </c>
      <c r="AO55" s="330">
        <v>70.772570000000002</v>
      </c>
      <c r="AP55" s="330">
        <v>83.5548</v>
      </c>
      <c r="AQ55" s="330">
        <f t="shared" si="3"/>
        <v>76.89855611021575</v>
      </c>
      <c r="AR55" s="53">
        <v>21.1</v>
      </c>
      <c r="AS55" s="269">
        <v>70</v>
      </c>
      <c r="AT55" s="53">
        <v>57.5</v>
      </c>
      <c r="AU55" s="269">
        <v>58</v>
      </c>
      <c r="AV55" s="269">
        <v>72.73</v>
      </c>
      <c r="AW55" s="269">
        <v>10</v>
      </c>
      <c r="AX55" s="270">
        <v>9287.6</v>
      </c>
      <c r="AY55" s="270">
        <v>9579</v>
      </c>
      <c r="AZ55" s="270">
        <v>9952</v>
      </c>
      <c r="BA55" s="272">
        <f t="shared" si="4"/>
        <v>1.0458388963061838</v>
      </c>
      <c r="BB55" s="272">
        <f t="shared" si="5"/>
        <v>0.97348366217768212</v>
      </c>
      <c r="BC55" s="37"/>
      <c r="BD55" s="284">
        <v>24.94</v>
      </c>
      <c r="BE55" s="72"/>
      <c r="BF55" s="72"/>
      <c r="BG55" s="72"/>
      <c r="BH55" s="30"/>
      <c r="BI55" s="30"/>
      <c r="BJ55" s="73"/>
      <c r="BK55"/>
      <c r="BP55"/>
      <c r="BQ55" s="226"/>
      <c r="BR55" s="227"/>
      <c r="BS55" s="226"/>
      <c r="BT55" s="226"/>
      <c r="BU55" s="226"/>
      <c r="BV55" s="229"/>
      <c r="BW55" s="227"/>
      <c r="BX55" s="226"/>
      <c r="BY55"/>
      <c r="CA55"/>
      <c r="CB55" s="226"/>
      <c r="CC55" s="227"/>
      <c r="CD55" s="226"/>
      <c r="CE55" s="226"/>
      <c r="CF55" s="228"/>
      <c r="CG55" s="227"/>
      <c r="CH55" s="227"/>
      <c r="CI55" s="226"/>
      <c r="CJ55"/>
    </row>
    <row r="56" spans="1:88">
      <c r="A56" s="56" t="s">
        <v>185</v>
      </c>
      <c r="B56" s="57" t="s">
        <v>42</v>
      </c>
      <c r="C56" s="58">
        <v>412</v>
      </c>
      <c r="D56" s="238">
        <v>13</v>
      </c>
      <c r="E56" s="294">
        <v>1562.5</v>
      </c>
      <c r="F56" s="238">
        <v>0</v>
      </c>
      <c r="G56" s="238">
        <v>0</v>
      </c>
      <c r="H56" s="324">
        <v>791</v>
      </c>
      <c r="I56" s="238">
        <v>312</v>
      </c>
      <c r="J56" s="293">
        <v>5.1081000000000003</v>
      </c>
      <c r="K56" s="293">
        <v>4.4123585467540201</v>
      </c>
      <c r="L56" s="265">
        <f t="shared" si="6"/>
        <v>66.187410950908685</v>
      </c>
      <c r="M56" s="238">
        <v>11</v>
      </c>
      <c r="N56" s="238">
        <v>0</v>
      </c>
      <c r="O56" s="266">
        <v>0.60799999999999998</v>
      </c>
      <c r="P56" s="266">
        <v>61.43</v>
      </c>
      <c r="Q56" s="266">
        <v>0.12</v>
      </c>
      <c r="R56" s="266">
        <v>0.53200000000000003</v>
      </c>
      <c r="S56" s="266">
        <v>51.05</v>
      </c>
      <c r="T56" s="52">
        <v>74.978127734033222</v>
      </c>
      <c r="U56" s="266">
        <v>63.73</v>
      </c>
      <c r="V56" s="273">
        <v>99</v>
      </c>
      <c r="W56" s="266">
        <v>4.3099999999999996</v>
      </c>
      <c r="X56" s="267">
        <v>60.79</v>
      </c>
      <c r="Y56" s="52">
        <v>7.3068893528183709</v>
      </c>
      <c r="Z56" s="268">
        <v>2</v>
      </c>
      <c r="AA56" s="268">
        <v>1.6493206860424363</v>
      </c>
      <c r="AB56" s="328">
        <v>264</v>
      </c>
      <c r="AC56" s="328">
        <v>7</v>
      </c>
      <c r="AD56" s="328">
        <v>98</v>
      </c>
      <c r="AE56" s="329">
        <f t="shared" si="1"/>
        <v>2.6515151515151514</v>
      </c>
      <c r="AF56" s="329">
        <f t="shared" si="2"/>
        <v>6.666666666666667</v>
      </c>
      <c r="AG56" s="268">
        <v>10</v>
      </c>
      <c r="AH56" s="269">
        <v>5</v>
      </c>
      <c r="AI56" s="331">
        <v>7.35</v>
      </c>
      <c r="AJ56" s="269">
        <v>74.8</v>
      </c>
      <c r="AK56" s="269">
        <v>80.680000000000007</v>
      </c>
      <c r="AL56" s="269">
        <v>1.97</v>
      </c>
      <c r="AM56" s="269">
        <v>58.5</v>
      </c>
      <c r="AN56" s="31">
        <v>142.5</v>
      </c>
      <c r="AO56" s="330">
        <v>63.634900000000002</v>
      </c>
      <c r="AP56" s="330">
        <v>92.7</v>
      </c>
      <c r="AQ56" s="330">
        <f t="shared" si="3"/>
        <v>76.804656304159067</v>
      </c>
      <c r="AR56" s="53">
        <v>22.8</v>
      </c>
      <c r="AS56" s="269">
        <v>103.5</v>
      </c>
      <c r="AT56" s="53">
        <v>21.5</v>
      </c>
      <c r="AU56" s="269">
        <v>11.5</v>
      </c>
      <c r="AV56" s="269">
        <v>73.47</v>
      </c>
      <c r="AW56" s="269">
        <v>10</v>
      </c>
      <c r="AX56" s="270">
        <v>16006.59</v>
      </c>
      <c r="AY56" s="270">
        <v>16463</v>
      </c>
      <c r="AZ56" s="270">
        <v>17027</v>
      </c>
      <c r="BA56" s="272">
        <f t="shared" si="4"/>
        <v>0.9504626948442304</v>
      </c>
      <c r="BB56" s="272">
        <f t="shared" si="5"/>
        <v>0.85646601469963057</v>
      </c>
      <c r="BC56" s="37"/>
      <c r="BD56" s="284">
        <v>15.58</v>
      </c>
      <c r="BE56" s="72"/>
      <c r="BF56" s="72"/>
      <c r="BG56" s="72"/>
      <c r="BH56" s="30"/>
      <c r="BI56" s="30"/>
      <c r="BJ56" s="73"/>
      <c r="BK56"/>
      <c r="BP56"/>
      <c r="BQ56" s="226"/>
      <c r="BR56" s="227"/>
      <c r="BS56" s="226"/>
      <c r="BT56" s="226"/>
      <c r="BU56" s="226"/>
      <c r="BV56" s="229"/>
      <c r="BW56" s="227"/>
      <c r="BX56" s="226"/>
      <c r="BY56"/>
      <c r="CA56"/>
      <c r="CB56" s="226"/>
      <c r="CC56" s="227"/>
      <c r="CD56" s="226"/>
      <c r="CE56" s="226"/>
      <c r="CF56" s="228"/>
      <c r="CG56" s="227"/>
      <c r="CH56" s="227"/>
      <c r="CI56" s="226"/>
      <c r="CJ56"/>
    </row>
    <row r="57" spans="1:88">
      <c r="A57" s="56" t="s">
        <v>185</v>
      </c>
      <c r="B57" s="57" t="s">
        <v>173</v>
      </c>
      <c r="C57" s="58">
        <v>413</v>
      </c>
      <c r="D57" s="238">
        <v>22</v>
      </c>
      <c r="E57" s="294">
        <v>169.93614499999998</v>
      </c>
      <c r="F57" s="238">
        <v>0</v>
      </c>
      <c r="G57" s="238">
        <v>0</v>
      </c>
      <c r="H57" s="324">
        <v>1095.2287819999999</v>
      </c>
      <c r="I57" s="238">
        <v>0</v>
      </c>
      <c r="J57" s="293">
        <v>13.679099999999998</v>
      </c>
      <c r="K57" s="293">
        <v>11.414830256104823</v>
      </c>
      <c r="L57" s="265">
        <f t="shared" si="6"/>
        <v>64.548746928592351</v>
      </c>
      <c r="M57" s="238">
        <v>28</v>
      </c>
      <c r="N57" s="238">
        <v>2</v>
      </c>
      <c r="O57" s="266">
        <v>0.66800000000000004</v>
      </c>
      <c r="P57" s="266">
        <v>48.58</v>
      </c>
      <c r="Q57" s="266">
        <v>0.43</v>
      </c>
      <c r="R57" s="266">
        <v>0.52700000000000002</v>
      </c>
      <c r="S57" s="266">
        <v>43.27</v>
      </c>
      <c r="T57" s="52">
        <v>71.379605826906612</v>
      </c>
      <c r="U57" s="266">
        <v>60.08</v>
      </c>
      <c r="V57" s="273">
        <v>269</v>
      </c>
      <c r="W57" s="266">
        <v>4.5</v>
      </c>
      <c r="X57" s="267">
        <v>37.93</v>
      </c>
      <c r="Y57" s="52">
        <v>35.742652899126291</v>
      </c>
      <c r="Z57" s="268">
        <v>5</v>
      </c>
      <c r="AA57" s="268">
        <v>2.4262623193531221</v>
      </c>
      <c r="AB57" s="328">
        <v>979</v>
      </c>
      <c r="AC57" s="328">
        <v>79</v>
      </c>
      <c r="AD57" s="328">
        <v>494</v>
      </c>
      <c r="AE57" s="329">
        <f t="shared" si="1"/>
        <v>8.0694586312563832</v>
      </c>
      <c r="AF57" s="329">
        <f t="shared" si="2"/>
        <v>13.787085514834205</v>
      </c>
      <c r="AG57" s="268">
        <v>10</v>
      </c>
      <c r="AH57" s="269">
        <v>5</v>
      </c>
      <c r="AI57" s="331">
        <v>9</v>
      </c>
      <c r="AJ57" s="269">
        <v>77.12</v>
      </c>
      <c r="AK57" s="269">
        <v>89.81</v>
      </c>
      <c r="AL57" s="269">
        <v>5.55</v>
      </c>
      <c r="AM57" s="269">
        <v>63.01</v>
      </c>
      <c r="AN57" s="31">
        <v>256.2</v>
      </c>
      <c r="AO57" s="330">
        <v>83.753900000000002</v>
      </c>
      <c r="AP57" s="330">
        <v>92.17</v>
      </c>
      <c r="AQ57" s="330">
        <f t="shared" si="3"/>
        <v>87.86123697626843</v>
      </c>
      <c r="AR57" s="53">
        <v>22.3</v>
      </c>
      <c r="AS57" s="269">
        <v>89</v>
      </c>
      <c r="AT57" s="53">
        <v>87.5</v>
      </c>
      <c r="AU57" s="269">
        <v>49</v>
      </c>
      <c r="AV57" s="269">
        <v>81.45</v>
      </c>
      <c r="AW57" s="269">
        <v>10</v>
      </c>
      <c r="AX57" s="270">
        <v>40350.129999999997</v>
      </c>
      <c r="AY57" s="270">
        <v>42590</v>
      </c>
      <c r="AZ57" s="270">
        <v>45597</v>
      </c>
      <c r="BA57" s="272">
        <f t="shared" si="4"/>
        <v>1.8503616551751738</v>
      </c>
      <c r="BB57" s="272">
        <f t="shared" si="5"/>
        <v>1.7650857008687459</v>
      </c>
      <c r="BC57" s="37"/>
      <c r="BD57" s="284">
        <v>35.36</v>
      </c>
      <c r="BE57" s="72"/>
      <c r="BF57" s="72"/>
      <c r="BG57" s="72"/>
      <c r="BH57" s="30"/>
      <c r="BI57" s="30"/>
      <c r="BJ57" s="73"/>
      <c r="BK57"/>
      <c r="BP57"/>
      <c r="BQ57" s="226"/>
      <c r="BR57" s="227"/>
      <c r="BS57" s="226"/>
      <c r="BT57" s="226"/>
      <c r="BU57" s="226"/>
      <c r="BV57" s="229"/>
      <c r="BW57" s="227"/>
      <c r="BX57" s="226"/>
      <c r="BY57"/>
      <c r="CA57"/>
      <c r="CB57" s="226"/>
      <c r="CC57" s="227"/>
      <c r="CD57" s="226"/>
      <c r="CE57" s="226"/>
      <c r="CF57" s="228"/>
      <c r="CG57" s="227"/>
      <c r="CH57" s="227"/>
      <c r="CI57" s="226"/>
      <c r="CJ57"/>
    </row>
    <row r="58" spans="1:88">
      <c r="A58" s="56" t="s">
        <v>185</v>
      </c>
      <c r="B58" s="57" t="s">
        <v>174</v>
      </c>
      <c r="C58" s="58">
        <v>414</v>
      </c>
      <c r="D58" s="238">
        <v>11</v>
      </c>
      <c r="E58" s="294">
        <v>21.7</v>
      </c>
      <c r="F58" s="238">
        <v>0</v>
      </c>
      <c r="G58" s="238">
        <v>0</v>
      </c>
      <c r="H58" s="324">
        <v>118.5016</v>
      </c>
      <c r="I58" s="238">
        <v>78</v>
      </c>
      <c r="J58" s="293">
        <v>1.8137999999999999</v>
      </c>
      <c r="K58" s="293">
        <v>1.5333234067897556</v>
      </c>
      <c r="L58" s="265">
        <f t="shared" si="6"/>
        <v>120.72065256023785</v>
      </c>
      <c r="M58" s="238">
        <v>7</v>
      </c>
      <c r="N58" s="238">
        <v>2</v>
      </c>
      <c r="O58" s="266">
        <v>0.56499999999999995</v>
      </c>
      <c r="P58" s="266">
        <v>73.849999999999994</v>
      </c>
      <c r="Q58" s="266">
        <v>7.0000000000000007E-2</v>
      </c>
      <c r="R58" s="266">
        <v>0.51800000000000002</v>
      </c>
      <c r="S58" s="266">
        <v>70.47</v>
      </c>
      <c r="T58" s="52">
        <v>80.603214737222331</v>
      </c>
      <c r="U58" s="266">
        <v>61.49</v>
      </c>
      <c r="V58" s="273">
        <v>45</v>
      </c>
      <c r="W58" s="266">
        <v>4.78</v>
      </c>
      <c r="X58" s="267">
        <v>62.82</v>
      </c>
      <c r="Y58" s="52">
        <v>6.2305295950155761</v>
      </c>
      <c r="Z58" s="268">
        <v>1</v>
      </c>
      <c r="AA58" s="268">
        <v>0.43655810315504179</v>
      </c>
      <c r="AB58" s="328">
        <v>24</v>
      </c>
      <c r="AC58" s="328">
        <v>0</v>
      </c>
      <c r="AD58" s="328">
        <v>1</v>
      </c>
      <c r="AE58" s="329">
        <f t="shared" si="1"/>
        <v>0</v>
      </c>
      <c r="AF58" s="329">
        <f t="shared" si="2"/>
        <v>0</v>
      </c>
      <c r="AG58" s="268">
        <v>6</v>
      </c>
      <c r="AH58" s="269">
        <v>10</v>
      </c>
      <c r="AI58" s="331">
        <v>7.85</v>
      </c>
      <c r="AJ58" s="269">
        <v>46.59</v>
      </c>
      <c r="AK58" s="269">
        <v>71.78</v>
      </c>
      <c r="AL58" s="269">
        <v>0.51</v>
      </c>
      <c r="AM58" s="269">
        <v>53.35</v>
      </c>
      <c r="AN58" s="31">
        <v>82.9</v>
      </c>
      <c r="AO58" s="330">
        <v>51.443300000000001</v>
      </c>
      <c r="AP58" s="330">
        <v>89.4</v>
      </c>
      <c r="AQ58" s="330">
        <f t="shared" si="3"/>
        <v>67.816156039693084</v>
      </c>
      <c r="AR58" s="53">
        <v>18.3</v>
      </c>
      <c r="AS58" s="269">
        <v>85.5</v>
      </c>
      <c r="AT58" s="53">
        <v>18.5</v>
      </c>
      <c r="AU58" s="269">
        <v>7</v>
      </c>
      <c r="AV58" s="269">
        <v>53.38</v>
      </c>
      <c r="AW58" s="269">
        <v>10</v>
      </c>
      <c r="AX58" s="270">
        <v>5497.55</v>
      </c>
      <c r="AY58" s="270">
        <v>5721</v>
      </c>
      <c r="AZ58" s="270">
        <v>6046</v>
      </c>
      <c r="BA58" s="272">
        <f t="shared" si="4"/>
        <v>1.3548459465276979</v>
      </c>
      <c r="BB58" s="272">
        <f t="shared" si="5"/>
        <v>1.4202062576472663</v>
      </c>
      <c r="BC58" s="37"/>
      <c r="BD58" s="284">
        <v>15.34</v>
      </c>
      <c r="BE58" s="72"/>
      <c r="BF58" s="72"/>
      <c r="BG58" s="72"/>
      <c r="BH58" s="30"/>
      <c r="BI58" s="30"/>
      <c r="BJ58" s="73"/>
      <c r="BK58"/>
      <c r="BP58"/>
      <c r="BQ58" s="226"/>
      <c r="BR58" s="227"/>
      <c r="BS58" s="226"/>
      <c r="BT58" s="226"/>
      <c r="BU58" s="226"/>
      <c r="BV58" s="229"/>
      <c r="BW58" s="227"/>
      <c r="BX58" s="226"/>
      <c r="BY58"/>
      <c r="CA58"/>
      <c r="CB58" s="226"/>
      <c r="CC58" s="227"/>
      <c r="CD58" s="226"/>
      <c r="CE58" s="226"/>
      <c r="CF58" s="228"/>
      <c r="CG58" s="227"/>
      <c r="CH58" s="227"/>
      <c r="CI58" s="226"/>
      <c r="CJ58"/>
    </row>
    <row r="59" spans="1:88">
      <c r="A59" s="56" t="s">
        <v>185</v>
      </c>
      <c r="B59" s="57" t="s">
        <v>175</v>
      </c>
      <c r="C59" s="58">
        <v>415</v>
      </c>
      <c r="D59" s="238">
        <v>19</v>
      </c>
      <c r="E59" s="294">
        <v>41.597059999999999</v>
      </c>
      <c r="F59" s="238">
        <v>0</v>
      </c>
      <c r="G59" s="238">
        <v>0</v>
      </c>
      <c r="H59" s="324">
        <v>1184.859144</v>
      </c>
      <c r="I59" s="238">
        <v>0</v>
      </c>
      <c r="J59" s="293">
        <v>3.1686000000000001</v>
      </c>
      <c r="K59" s="293">
        <v>2.6973198332340678</v>
      </c>
      <c r="L59" s="265">
        <f t="shared" si="6"/>
        <v>19.654159974085015</v>
      </c>
      <c r="M59" s="238">
        <v>2</v>
      </c>
      <c r="N59" s="238">
        <v>0</v>
      </c>
      <c r="O59" s="266">
        <v>0.57699999999999996</v>
      </c>
      <c r="P59" s="266">
        <v>65.490000000000009</v>
      </c>
      <c r="Q59" s="266">
        <v>0.14000000000000001</v>
      </c>
      <c r="R59" s="266">
        <v>0.48599999999999999</v>
      </c>
      <c r="S59" s="266">
        <v>55.77</v>
      </c>
      <c r="T59" s="52">
        <v>80.115273775216153</v>
      </c>
      <c r="U59" s="266">
        <v>65.2</v>
      </c>
      <c r="V59" s="273">
        <v>65</v>
      </c>
      <c r="W59" s="266">
        <v>4.4000000000000004</v>
      </c>
      <c r="X59" s="267">
        <v>60.26</v>
      </c>
      <c r="Y59" s="52">
        <v>11.090573012939002</v>
      </c>
      <c r="Z59" s="268">
        <v>1</v>
      </c>
      <c r="AA59" s="268">
        <v>0.47232969434107958</v>
      </c>
      <c r="AB59" s="328">
        <v>46</v>
      </c>
      <c r="AC59" s="328">
        <v>3</v>
      </c>
      <c r="AD59" s="328">
        <v>27</v>
      </c>
      <c r="AE59" s="329">
        <f t="shared" si="1"/>
        <v>6.5217391304347823</v>
      </c>
      <c r="AF59" s="329">
        <f t="shared" si="2"/>
        <v>10</v>
      </c>
      <c r="AG59" s="268">
        <v>10</v>
      </c>
      <c r="AH59" s="269">
        <v>10</v>
      </c>
      <c r="AI59" s="331">
        <v>8.75</v>
      </c>
      <c r="AJ59" s="269">
        <v>53.04</v>
      </c>
      <c r="AK59" s="269">
        <v>84.93</v>
      </c>
      <c r="AL59" s="269">
        <v>1.26</v>
      </c>
      <c r="AM59" s="269">
        <v>51.32</v>
      </c>
      <c r="AN59" s="31">
        <v>117.6</v>
      </c>
      <c r="AO59" s="330">
        <v>79.814342383612981</v>
      </c>
      <c r="AP59" s="330">
        <v>83.430631714872789</v>
      </c>
      <c r="AQ59" s="330">
        <f t="shared" si="3"/>
        <v>81.602457101315139</v>
      </c>
      <c r="AR59" s="53">
        <v>20.5</v>
      </c>
      <c r="AS59" s="269">
        <v>101.5</v>
      </c>
      <c r="AT59" s="53">
        <v>36.5</v>
      </c>
      <c r="AU59" s="269">
        <v>4</v>
      </c>
      <c r="AV59" s="269">
        <v>71.72</v>
      </c>
      <c r="AW59" s="269">
        <v>10</v>
      </c>
      <c r="AX59" s="270">
        <v>9738.9599999999991</v>
      </c>
      <c r="AY59" s="270">
        <v>10064</v>
      </c>
      <c r="AZ59" s="270">
        <v>10562</v>
      </c>
      <c r="BA59" s="272">
        <f t="shared" si="4"/>
        <v>1.1125075641204685</v>
      </c>
      <c r="BB59" s="272">
        <f t="shared" si="5"/>
        <v>1.2370826709061977</v>
      </c>
      <c r="BC59" s="37"/>
      <c r="BD59" s="284">
        <v>20.66</v>
      </c>
      <c r="BE59" s="72"/>
      <c r="BF59" s="72"/>
      <c r="BG59" s="72"/>
      <c r="BH59" s="30"/>
      <c r="BI59" s="30"/>
      <c r="BJ59" s="73"/>
      <c r="BK59"/>
      <c r="BP59"/>
      <c r="BQ59" s="226"/>
      <c r="BR59" s="227"/>
      <c r="BS59" s="226"/>
      <c r="BT59" s="226"/>
      <c r="BU59" s="226"/>
      <c r="BV59" s="229"/>
      <c r="BW59" s="227"/>
      <c r="BX59" s="226"/>
      <c r="BY59"/>
      <c r="CA59"/>
      <c r="CB59" s="226"/>
      <c r="CC59" s="227"/>
      <c r="CD59" s="226"/>
      <c r="CE59" s="226"/>
      <c r="CF59" s="228"/>
      <c r="CG59" s="227"/>
      <c r="CH59" s="227"/>
      <c r="CI59" s="226"/>
      <c r="CJ59"/>
    </row>
    <row r="60" spans="1:88">
      <c r="A60" s="56" t="s">
        <v>185</v>
      </c>
      <c r="B60" s="57" t="s">
        <v>154</v>
      </c>
      <c r="C60" s="58">
        <v>416</v>
      </c>
      <c r="D60" s="238">
        <v>10</v>
      </c>
      <c r="E60" s="294">
        <v>47</v>
      </c>
      <c r="F60" s="238">
        <v>0</v>
      </c>
      <c r="G60" s="238">
        <v>0</v>
      </c>
      <c r="H60" s="324">
        <v>821.60151399999995</v>
      </c>
      <c r="I60" s="238">
        <v>0</v>
      </c>
      <c r="J60" s="293">
        <v>1.5530999999999999</v>
      </c>
      <c r="K60" s="293">
        <v>1.3660810005955926</v>
      </c>
      <c r="L60" s="265">
        <f t="shared" si="6"/>
        <v>39.039715158742887</v>
      </c>
      <c r="M60" s="238">
        <v>2</v>
      </c>
      <c r="N60" s="238">
        <v>0</v>
      </c>
      <c r="O60" s="266">
        <v>0.60099999999999998</v>
      </c>
      <c r="P60" s="266">
        <v>58.62</v>
      </c>
      <c r="Q60" s="266">
        <v>0.2</v>
      </c>
      <c r="R60" s="266">
        <v>0.48799999999999999</v>
      </c>
      <c r="S60" s="266" t="s">
        <v>117</v>
      </c>
      <c r="T60" s="52">
        <v>78.412132024977709</v>
      </c>
      <c r="U60" s="266">
        <v>62.43</v>
      </c>
      <c r="V60" s="273">
        <v>32</v>
      </c>
      <c r="W60" s="266">
        <v>7.22</v>
      </c>
      <c r="X60" s="267">
        <v>60.37</v>
      </c>
      <c r="Y60" s="52">
        <v>21.81818181818182</v>
      </c>
      <c r="Z60" s="268">
        <v>1</v>
      </c>
      <c r="AA60" s="268">
        <v>0.45814816511659867</v>
      </c>
      <c r="AB60" s="328">
        <v>23</v>
      </c>
      <c r="AC60" s="328">
        <v>2</v>
      </c>
      <c r="AD60" s="328">
        <v>12</v>
      </c>
      <c r="AE60" s="329">
        <f t="shared" si="1"/>
        <v>8.695652173913043</v>
      </c>
      <c r="AF60" s="329">
        <f t="shared" si="2"/>
        <v>14.285714285714285</v>
      </c>
      <c r="AG60" s="268">
        <v>10</v>
      </c>
      <c r="AH60" s="269">
        <v>10</v>
      </c>
      <c r="AI60" s="331">
        <v>6.6000000000000005</v>
      </c>
      <c r="AJ60" s="269">
        <v>46.97</v>
      </c>
      <c r="AK60" s="269">
        <v>84.53</v>
      </c>
      <c r="AL60" s="269">
        <v>2.16</v>
      </c>
      <c r="AM60" s="269">
        <v>56.17</v>
      </c>
      <c r="AN60" s="31">
        <v>209.8</v>
      </c>
      <c r="AO60" s="330">
        <v>63.478568982932948</v>
      </c>
      <c r="AP60" s="330">
        <v>74.737032161038016</v>
      </c>
      <c r="AQ60" s="330">
        <f t="shared" si="3"/>
        <v>68.878152208186677</v>
      </c>
      <c r="AR60" s="53">
        <v>25</v>
      </c>
      <c r="AS60" s="269">
        <v>101.5</v>
      </c>
      <c r="AT60" s="53">
        <v>52</v>
      </c>
      <c r="AU60" s="269">
        <v>7</v>
      </c>
      <c r="AV60" s="269">
        <v>72.53</v>
      </c>
      <c r="AW60" s="269">
        <v>10</v>
      </c>
      <c r="AX60" s="270">
        <v>5020.21</v>
      </c>
      <c r="AY60" s="270">
        <v>5097</v>
      </c>
      <c r="AZ60" s="270">
        <v>5177</v>
      </c>
      <c r="BA60" s="272">
        <f t="shared" si="4"/>
        <v>0.50987242897541452</v>
      </c>
      <c r="BB60" s="272">
        <f t="shared" si="5"/>
        <v>0.39238767902687877</v>
      </c>
      <c r="BC60" s="37"/>
      <c r="BD60" s="284">
        <v>18.309999999999999</v>
      </c>
      <c r="BE60" s="72"/>
      <c r="BF60" s="72"/>
      <c r="BG60" s="72"/>
      <c r="BH60" s="30"/>
      <c r="BI60" s="30"/>
      <c r="BJ60" s="73"/>
      <c r="BK60"/>
      <c r="BP60"/>
      <c r="BQ60" s="226"/>
      <c r="BR60" s="227"/>
      <c r="BS60" s="226"/>
      <c r="BT60" s="226"/>
      <c r="BU60" s="226"/>
      <c r="BV60" s="229"/>
      <c r="BW60" s="227"/>
      <c r="BX60" s="226"/>
      <c r="BY60"/>
      <c r="CA60"/>
      <c r="CB60" s="226"/>
      <c r="CC60" s="227"/>
      <c r="CD60" s="226"/>
      <c r="CE60" s="226"/>
      <c r="CF60" s="228"/>
      <c r="CG60" s="227"/>
      <c r="CH60" s="227"/>
      <c r="CI60" s="226"/>
      <c r="CJ60"/>
    </row>
    <row r="61" spans="1:88">
      <c r="A61" s="56" t="s">
        <v>185</v>
      </c>
      <c r="B61" s="57" t="s">
        <v>176</v>
      </c>
      <c r="C61" s="58">
        <v>417</v>
      </c>
      <c r="D61" s="238">
        <v>14</v>
      </c>
      <c r="E61" s="294">
        <v>5</v>
      </c>
      <c r="F61" s="238">
        <v>0</v>
      </c>
      <c r="G61" s="238">
        <v>0</v>
      </c>
      <c r="H61" s="324">
        <v>27</v>
      </c>
      <c r="I61" s="238">
        <v>0</v>
      </c>
      <c r="J61" s="293">
        <v>2.2310999999999996</v>
      </c>
      <c r="K61" s="293">
        <v>1.9168552709946394</v>
      </c>
      <c r="L61" s="265">
        <f t="shared" si="6"/>
        <v>41.594530829449795</v>
      </c>
      <c r="M61" s="238">
        <v>3</v>
      </c>
      <c r="N61" s="238">
        <v>0</v>
      </c>
      <c r="O61" s="266">
        <v>0.64800000000000002</v>
      </c>
      <c r="P61" s="266">
        <v>53.88</v>
      </c>
      <c r="Q61" s="266">
        <v>0.18</v>
      </c>
      <c r="R61" s="266">
        <v>0.499</v>
      </c>
      <c r="S61" s="266">
        <v>43.61</v>
      </c>
      <c r="T61" s="52">
        <v>72.354360565322324</v>
      </c>
      <c r="U61" s="266">
        <v>66.03</v>
      </c>
      <c r="V61" s="273">
        <v>24</v>
      </c>
      <c r="W61" s="266">
        <v>6.21</v>
      </c>
      <c r="X61" s="267">
        <v>48.68</v>
      </c>
      <c r="Y61" s="267" t="s">
        <v>117</v>
      </c>
      <c r="Z61" s="268">
        <v>3</v>
      </c>
      <c r="AA61" s="268">
        <v>1.7921069873534594</v>
      </c>
      <c r="AB61" s="328">
        <v>125</v>
      </c>
      <c r="AC61" s="328">
        <v>10</v>
      </c>
      <c r="AD61" s="328">
        <v>35</v>
      </c>
      <c r="AE61" s="329">
        <f t="shared" si="1"/>
        <v>8</v>
      </c>
      <c r="AF61" s="329">
        <f t="shared" si="2"/>
        <v>22.222222222222221</v>
      </c>
      <c r="AG61" s="268">
        <v>10</v>
      </c>
      <c r="AH61" s="269">
        <v>10</v>
      </c>
      <c r="AI61" s="331">
        <v>7.4</v>
      </c>
      <c r="AJ61" s="269">
        <v>51.36</v>
      </c>
      <c r="AK61" s="269">
        <v>88.85</v>
      </c>
      <c r="AL61" s="269">
        <v>1.35</v>
      </c>
      <c r="AM61" s="269">
        <v>59.96</v>
      </c>
      <c r="AN61" s="31">
        <v>243</v>
      </c>
      <c r="AO61" s="330">
        <v>78.821550129720862</v>
      </c>
      <c r="AP61" s="330">
        <v>82.34041791975838</v>
      </c>
      <c r="AQ61" s="330">
        <f t="shared" si="3"/>
        <v>80.561773681842439</v>
      </c>
      <c r="AR61" s="53">
        <v>21.2</v>
      </c>
      <c r="AS61" s="269">
        <v>90.5</v>
      </c>
      <c r="AT61" s="53">
        <v>72</v>
      </c>
      <c r="AU61" s="269">
        <v>21</v>
      </c>
      <c r="AV61" s="269">
        <v>79.790000000000006</v>
      </c>
      <c r="AW61" s="269">
        <v>10</v>
      </c>
      <c r="AX61" s="270">
        <v>6975.03</v>
      </c>
      <c r="AY61" s="270">
        <v>7152</v>
      </c>
      <c r="AZ61" s="270">
        <v>7437</v>
      </c>
      <c r="BA61" s="272">
        <f t="shared" si="4"/>
        <v>0.84573112947184581</v>
      </c>
      <c r="BB61" s="272">
        <f t="shared" si="5"/>
        <v>0.99622483221476488</v>
      </c>
      <c r="BC61" s="37"/>
      <c r="BD61" s="284">
        <v>20.079999999999998</v>
      </c>
      <c r="BE61" s="72"/>
      <c r="BF61" s="72"/>
      <c r="BG61" s="72"/>
      <c r="BH61" s="30"/>
      <c r="BI61" s="30"/>
      <c r="BJ61" s="73"/>
      <c r="BK61"/>
      <c r="BP61"/>
      <c r="BQ61" s="226"/>
      <c r="BR61" s="227"/>
      <c r="BS61" s="226"/>
      <c r="BT61" s="226"/>
      <c r="BU61" s="226"/>
      <c r="BV61" s="229"/>
      <c r="BW61" s="227"/>
      <c r="BX61" s="226"/>
      <c r="BY61"/>
      <c r="CA61"/>
      <c r="CB61" s="226"/>
      <c r="CC61" s="227"/>
      <c r="CD61" s="226"/>
      <c r="CE61" s="226"/>
      <c r="CF61" s="228"/>
      <c r="CG61" s="227"/>
      <c r="CH61" s="227"/>
      <c r="CI61" s="226"/>
      <c r="CJ61"/>
    </row>
    <row r="62" spans="1:88">
      <c r="A62" s="56" t="s">
        <v>185</v>
      </c>
      <c r="B62" s="57" t="s">
        <v>177</v>
      </c>
      <c r="C62" s="58">
        <v>418</v>
      </c>
      <c r="D62" s="238">
        <v>19</v>
      </c>
      <c r="E62" s="294">
        <v>11.871464999999999</v>
      </c>
      <c r="F62" s="238">
        <v>0</v>
      </c>
      <c r="G62" s="238">
        <v>0</v>
      </c>
      <c r="H62" s="324">
        <v>366.96891399999998</v>
      </c>
      <c r="I62" s="238">
        <v>0</v>
      </c>
      <c r="J62" s="293">
        <v>2.9661</v>
      </c>
      <c r="K62" s="293">
        <v>2.6131625967837997</v>
      </c>
      <c r="L62" s="265">
        <f t="shared" si="6"/>
        <v>61.262204458896257</v>
      </c>
      <c r="M62" s="238">
        <v>6</v>
      </c>
      <c r="N62" s="238">
        <v>0</v>
      </c>
      <c r="O62" s="266">
        <v>0.61199999999999999</v>
      </c>
      <c r="P62" s="266">
        <v>66.789999999999992</v>
      </c>
      <c r="Q62" s="266">
        <v>0.12</v>
      </c>
      <c r="R62" s="266">
        <v>0.48599999999999999</v>
      </c>
      <c r="S62" s="266">
        <v>56.84</v>
      </c>
      <c r="T62" s="52">
        <v>73.040318394185817</v>
      </c>
      <c r="U62" s="266">
        <v>65.490000000000009</v>
      </c>
      <c r="V62" s="273">
        <v>16</v>
      </c>
      <c r="W62" s="266">
        <v>2.2400000000000002</v>
      </c>
      <c r="X62" s="267">
        <v>51</v>
      </c>
      <c r="Y62" s="52">
        <v>25.793650793650791</v>
      </c>
      <c r="Z62" s="268">
        <v>2</v>
      </c>
      <c r="AA62" s="268">
        <v>1.3825565029012896</v>
      </c>
      <c r="AB62" s="328">
        <v>133</v>
      </c>
      <c r="AC62" s="328">
        <v>5</v>
      </c>
      <c r="AD62" s="328">
        <v>70</v>
      </c>
      <c r="AE62" s="329">
        <f t="shared" si="1"/>
        <v>3.7593984962406015</v>
      </c>
      <c r="AF62" s="329">
        <f t="shared" si="2"/>
        <v>6.666666666666667</v>
      </c>
      <c r="AG62" s="268">
        <v>10</v>
      </c>
      <c r="AH62" s="269">
        <v>10</v>
      </c>
      <c r="AI62" s="331">
        <v>9.8000000000000007</v>
      </c>
      <c r="AJ62" s="269">
        <v>47.05</v>
      </c>
      <c r="AK62" s="269">
        <v>78.010000000000005</v>
      </c>
      <c r="AL62" s="269">
        <v>0.61</v>
      </c>
      <c r="AM62" s="269">
        <v>53.42</v>
      </c>
      <c r="AN62" s="31">
        <v>195.5</v>
      </c>
      <c r="AO62" s="330">
        <v>81.252840937969182</v>
      </c>
      <c r="AP62" s="330">
        <v>90.053550344548952</v>
      </c>
      <c r="AQ62" s="330">
        <f t="shared" si="3"/>
        <v>85.540088859230423</v>
      </c>
      <c r="AR62" s="53">
        <v>23.7</v>
      </c>
      <c r="AS62" s="269">
        <v>110.5</v>
      </c>
      <c r="AT62" s="53">
        <v>28</v>
      </c>
      <c r="AU62" s="269">
        <v>5.5</v>
      </c>
      <c r="AV62" s="269">
        <v>74.23</v>
      </c>
      <c r="AW62" s="269">
        <v>10</v>
      </c>
      <c r="AX62" s="270">
        <v>9619.86</v>
      </c>
      <c r="AY62" s="270">
        <v>9750</v>
      </c>
      <c r="AZ62" s="270">
        <v>9887</v>
      </c>
      <c r="BA62" s="272">
        <f t="shared" si="4"/>
        <v>0.45094211350268737</v>
      </c>
      <c r="BB62" s="272">
        <f t="shared" si="5"/>
        <v>0.35128205128205359</v>
      </c>
      <c r="BC62" s="37"/>
      <c r="BD62" s="284">
        <v>14.15</v>
      </c>
      <c r="BE62" s="72"/>
      <c r="BF62" s="72"/>
      <c r="BG62" s="72"/>
      <c r="BH62" s="30"/>
      <c r="BI62" s="30"/>
      <c r="BJ62" s="73"/>
      <c r="BK62"/>
      <c r="BP62"/>
      <c r="BQ62" s="226"/>
      <c r="BR62" s="227"/>
      <c r="BS62" s="226"/>
      <c r="BT62" s="226"/>
      <c r="BU62" s="226"/>
      <c r="BV62" s="229"/>
      <c r="BW62" s="227"/>
      <c r="BX62" s="226"/>
      <c r="BY62"/>
      <c r="CA62"/>
      <c r="CB62" s="226"/>
      <c r="CC62" s="227"/>
      <c r="CD62" s="226"/>
      <c r="CE62" s="226"/>
      <c r="CF62" s="228"/>
      <c r="CG62" s="227"/>
      <c r="CH62" s="227"/>
      <c r="CI62" s="226"/>
      <c r="CJ62"/>
    </row>
    <row r="63" spans="1:88">
      <c r="A63" s="56" t="s">
        <v>185</v>
      </c>
      <c r="B63" s="57" t="s">
        <v>178</v>
      </c>
      <c r="C63" s="58">
        <v>419</v>
      </c>
      <c r="D63" s="238">
        <v>15</v>
      </c>
      <c r="E63" s="294">
        <v>8.9</v>
      </c>
      <c r="F63" s="238">
        <v>0</v>
      </c>
      <c r="G63" s="238">
        <v>0</v>
      </c>
      <c r="H63" s="324">
        <v>22</v>
      </c>
      <c r="I63" s="238">
        <v>0</v>
      </c>
      <c r="J63" s="293">
        <v>2.5463999999999998</v>
      </c>
      <c r="K63" s="293">
        <v>2.1259082787373433</v>
      </c>
      <c r="L63" s="265">
        <f t="shared" si="6"/>
        <v>24.799157127324015</v>
      </c>
      <c r="M63" s="238">
        <v>2</v>
      </c>
      <c r="N63" s="238">
        <v>2</v>
      </c>
      <c r="O63" s="266">
        <v>0.63100000000000001</v>
      </c>
      <c r="P63" s="266">
        <v>56.81</v>
      </c>
      <c r="Q63" s="266">
        <v>0.25</v>
      </c>
      <c r="R63" s="266">
        <v>0.498</v>
      </c>
      <c r="S63" s="266">
        <v>44.02</v>
      </c>
      <c r="T63" s="52">
        <v>74.672489082969435</v>
      </c>
      <c r="U63" s="266">
        <v>61.11</v>
      </c>
      <c r="V63" s="273">
        <v>40</v>
      </c>
      <c r="W63" s="266">
        <v>4.33</v>
      </c>
      <c r="X63" s="267">
        <v>51.72</v>
      </c>
      <c r="Y63" s="52">
        <v>4.9140049140049138</v>
      </c>
      <c r="Z63" s="268">
        <v>3</v>
      </c>
      <c r="AA63" s="268">
        <v>0.99302499245301001</v>
      </c>
      <c r="AB63" s="328">
        <v>75</v>
      </c>
      <c r="AC63" s="328">
        <v>8</v>
      </c>
      <c r="AD63" s="328">
        <v>25</v>
      </c>
      <c r="AE63" s="329">
        <f t="shared" si="1"/>
        <v>10.666666666666668</v>
      </c>
      <c r="AF63" s="329">
        <f t="shared" si="2"/>
        <v>24.242424242424242</v>
      </c>
      <c r="AG63" s="268">
        <v>10</v>
      </c>
      <c r="AH63" s="269">
        <v>5</v>
      </c>
      <c r="AI63" s="331">
        <v>8.4</v>
      </c>
      <c r="AJ63" s="269">
        <v>59.38</v>
      </c>
      <c r="AK63" s="269">
        <v>74.78</v>
      </c>
      <c r="AL63" s="269">
        <v>1.5</v>
      </c>
      <c r="AM63" s="269">
        <v>59.65</v>
      </c>
      <c r="AN63" s="31">
        <v>300.2</v>
      </c>
      <c r="AO63" s="330">
        <v>95.999411046255958</v>
      </c>
      <c r="AP63" s="330">
        <v>86.963746487660885</v>
      </c>
      <c r="AQ63" s="330">
        <f t="shared" si="3"/>
        <v>91.369953733113789</v>
      </c>
      <c r="AR63" s="53">
        <v>22.8</v>
      </c>
      <c r="AS63" s="269">
        <v>92</v>
      </c>
      <c r="AT63" s="53">
        <v>51</v>
      </c>
      <c r="AU63" s="269">
        <v>18.5</v>
      </c>
      <c r="AV63" s="269">
        <v>77.099999999999994</v>
      </c>
      <c r="AW63" s="269">
        <v>10</v>
      </c>
      <c r="AX63" s="270">
        <v>7552.68</v>
      </c>
      <c r="AY63" s="270">
        <v>7932</v>
      </c>
      <c r="AZ63" s="270">
        <v>8488</v>
      </c>
      <c r="BA63" s="272">
        <f t="shared" si="4"/>
        <v>1.6741077339434456</v>
      </c>
      <c r="BB63" s="272">
        <f t="shared" si="5"/>
        <v>1.7523953605648013</v>
      </c>
      <c r="BC63" s="37"/>
      <c r="BD63" s="284">
        <v>17.22</v>
      </c>
      <c r="BE63" s="72"/>
      <c r="BF63" s="72"/>
      <c r="BG63" s="72"/>
      <c r="BH63" s="30"/>
      <c r="BI63" s="30"/>
      <c r="BJ63" s="73"/>
      <c r="BK63"/>
      <c r="BP63"/>
      <c r="BQ63" s="226"/>
      <c r="BR63" s="227"/>
      <c r="BS63" s="226"/>
      <c r="BT63" s="226"/>
      <c r="BU63" s="226"/>
      <c r="BV63" s="229"/>
      <c r="BW63" s="227"/>
      <c r="BX63" s="226"/>
      <c r="BY63"/>
      <c r="CA63"/>
      <c r="CB63" s="226"/>
      <c r="CC63" s="227"/>
      <c r="CD63" s="226"/>
      <c r="CE63" s="226"/>
      <c r="CF63" s="228"/>
      <c r="CG63" s="227"/>
      <c r="CH63" s="227"/>
      <c r="CI63" s="226"/>
      <c r="CJ63"/>
    </row>
    <row r="64" spans="1:88">
      <c r="A64" s="56" t="s">
        <v>185</v>
      </c>
      <c r="B64" s="57" t="s">
        <v>179</v>
      </c>
      <c r="C64" s="58">
        <v>420</v>
      </c>
      <c r="D64" s="238">
        <v>9</v>
      </c>
      <c r="E64" s="294">
        <v>1261.5999999999999</v>
      </c>
      <c r="F64" s="238">
        <v>0</v>
      </c>
      <c r="G64" s="238">
        <v>0</v>
      </c>
      <c r="H64" s="324">
        <v>387</v>
      </c>
      <c r="I64" s="238">
        <v>123</v>
      </c>
      <c r="J64" s="293">
        <v>2.3789999999999996</v>
      </c>
      <c r="K64" s="293">
        <v>2.06801667659321</v>
      </c>
      <c r="L64" s="265">
        <f t="shared" si="6"/>
        <v>90.018582420248563</v>
      </c>
      <c r="M64" s="238">
        <v>7</v>
      </c>
      <c r="N64" s="238">
        <v>0</v>
      </c>
      <c r="O64" s="266">
        <v>0.64600000000000002</v>
      </c>
      <c r="P64" s="266">
        <v>44.26</v>
      </c>
      <c r="Q64" s="266">
        <v>0.16</v>
      </c>
      <c r="R64" s="266">
        <v>0.48599999999999999</v>
      </c>
      <c r="S64" s="266">
        <v>32.069999999999993</v>
      </c>
      <c r="T64" s="52">
        <v>67.700821734026491</v>
      </c>
      <c r="U64" s="266">
        <v>61.93</v>
      </c>
      <c r="V64" s="273">
        <v>41</v>
      </c>
      <c r="W64" s="266">
        <v>2.0499999999999998</v>
      </c>
      <c r="X64" s="267">
        <v>44.44</v>
      </c>
      <c r="Y64" s="52">
        <v>112.64367816091954</v>
      </c>
      <c r="Z64" s="268">
        <v>4</v>
      </c>
      <c r="AA64" s="268">
        <v>0.72948070258275965</v>
      </c>
      <c r="AB64" s="328">
        <v>55</v>
      </c>
      <c r="AC64" s="328">
        <v>6</v>
      </c>
      <c r="AD64" s="328">
        <v>11</v>
      </c>
      <c r="AE64" s="329">
        <f t="shared" si="1"/>
        <v>10.909090909090908</v>
      </c>
      <c r="AF64" s="329">
        <f t="shared" si="2"/>
        <v>35.294117647058826</v>
      </c>
      <c r="AG64" s="268">
        <v>10</v>
      </c>
      <c r="AH64" s="269">
        <v>10</v>
      </c>
      <c r="AI64" s="331" t="s">
        <v>117</v>
      </c>
      <c r="AJ64" s="269">
        <v>64.64</v>
      </c>
      <c r="AK64" s="269">
        <v>86.78</v>
      </c>
      <c r="AL64" s="269">
        <v>3.11</v>
      </c>
      <c r="AM64" s="269">
        <v>66.59</v>
      </c>
      <c r="AN64" s="31">
        <v>110.1</v>
      </c>
      <c r="AO64" s="330">
        <v>80.56</v>
      </c>
      <c r="AP64" s="330">
        <v>96.32</v>
      </c>
      <c r="AQ64" s="330">
        <f t="shared" si="3"/>
        <v>88.088246662083122</v>
      </c>
      <c r="AR64" s="53">
        <v>18.399999999999999</v>
      </c>
      <c r="AS64" s="269">
        <v>88</v>
      </c>
      <c r="AT64" s="53">
        <v>69.5</v>
      </c>
      <c r="AU64" s="269">
        <v>46</v>
      </c>
      <c r="AV64" s="269">
        <v>83.3</v>
      </c>
      <c r="AW64" s="269">
        <v>10</v>
      </c>
      <c r="AX64" s="270">
        <v>7539.61</v>
      </c>
      <c r="AY64" s="270">
        <v>7716</v>
      </c>
      <c r="AZ64" s="270">
        <v>7930</v>
      </c>
      <c r="BA64" s="272">
        <f t="shared" si="4"/>
        <v>0.77983697653680739</v>
      </c>
      <c r="BB64" s="272">
        <f t="shared" si="5"/>
        <v>0.69336443753240107</v>
      </c>
      <c r="BC64" s="37"/>
      <c r="BD64" s="284">
        <v>15.76</v>
      </c>
      <c r="BE64" s="72"/>
      <c r="BF64" s="72"/>
      <c r="BG64" s="72"/>
      <c r="BH64" s="30"/>
      <c r="BI64" s="30"/>
      <c r="BJ64" s="73"/>
      <c r="BK64"/>
      <c r="BP64"/>
      <c r="BQ64" s="226"/>
      <c r="BR64" s="227"/>
      <c r="BS64" s="226"/>
      <c r="BT64" s="226"/>
      <c r="BU64" s="226"/>
      <c r="BV64" s="229"/>
      <c r="BW64" s="227"/>
      <c r="BX64" s="226"/>
      <c r="BY64"/>
      <c r="CA64"/>
      <c r="CB64" s="226"/>
      <c r="CC64" s="227"/>
      <c r="CD64" s="226"/>
      <c r="CE64" s="226"/>
      <c r="CF64" s="228"/>
      <c r="CG64" s="227"/>
      <c r="CH64" s="227"/>
      <c r="CI64" s="226"/>
      <c r="CJ64"/>
    </row>
    <row r="65" spans="1:88">
      <c r="A65" s="56" t="s">
        <v>185</v>
      </c>
      <c r="B65" s="57" t="s">
        <v>180</v>
      </c>
      <c r="C65" s="58">
        <v>421</v>
      </c>
      <c r="D65" s="238">
        <v>15</v>
      </c>
      <c r="E65" s="294">
        <v>1644.002</v>
      </c>
      <c r="F65" s="238">
        <v>0</v>
      </c>
      <c r="G65" s="238">
        <v>0</v>
      </c>
      <c r="H65" s="324">
        <v>3188.136696</v>
      </c>
      <c r="I65" s="238">
        <v>592</v>
      </c>
      <c r="J65" s="293">
        <v>9.7644000000000002</v>
      </c>
      <c r="K65" s="293">
        <v>8.3278141751042281</v>
      </c>
      <c r="L65" s="265">
        <f t="shared" si="6"/>
        <v>85.800685850987364</v>
      </c>
      <c r="M65" s="238">
        <v>27</v>
      </c>
      <c r="N65" s="238">
        <v>2</v>
      </c>
      <c r="O65" s="266">
        <v>0.56799999999999995</v>
      </c>
      <c r="P65" s="266">
        <v>71.819999999999993</v>
      </c>
      <c r="Q65" s="266">
        <v>0.15</v>
      </c>
      <c r="R65" s="266">
        <v>0.503</v>
      </c>
      <c r="S65" s="266">
        <v>44.58</v>
      </c>
      <c r="T65" s="52">
        <v>84.979652238253806</v>
      </c>
      <c r="U65" s="266">
        <v>64.430000000000007</v>
      </c>
      <c r="V65" s="273">
        <v>210</v>
      </c>
      <c r="W65" s="266">
        <v>5.61</v>
      </c>
      <c r="X65" s="267">
        <v>58.53</v>
      </c>
      <c r="Y65" s="52">
        <v>61.24661246612466</v>
      </c>
      <c r="Z65" s="268">
        <v>1</v>
      </c>
      <c r="AA65" s="268">
        <v>0.67497645100723525</v>
      </c>
      <c r="AB65" s="328">
        <v>202</v>
      </c>
      <c r="AC65" s="328">
        <v>9</v>
      </c>
      <c r="AD65" s="328">
        <v>131</v>
      </c>
      <c r="AE65" s="329">
        <f t="shared" si="1"/>
        <v>4.455445544554455</v>
      </c>
      <c r="AF65" s="329">
        <f t="shared" si="2"/>
        <v>6.4285714285714279</v>
      </c>
      <c r="AG65" s="268">
        <v>10</v>
      </c>
      <c r="AH65" s="269">
        <v>10</v>
      </c>
      <c r="AI65" s="331">
        <v>8.9</v>
      </c>
      <c r="AJ65" s="269">
        <v>58.14</v>
      </c>
      <c r="AK65" s="269">
        <v>66.5</v>
      </c>
      <c r="AL65" s="269">
        <v>1.84</v>
      </c>
      <c r="AM65" s="269">
        <v>49.28</v>
      </c>
      <c r="AN65" s="31">
        <v>158.80000000000001</v>
      </c>
      <c r="AO65" s="330">
        <v>85.029129859302472</v>
      </c>
      <c r="AP65" s="330">
        <v>95.050583509053965</v>
      </c>
      <c r="AQ65" s="330">
        <f t="shared" si="3"/>
        <v>89.900324851436565</v>
      </c>
      <c r="AR65" s="53">
        <v>22.1</v>
      </c>
      <c r="AS65" s="269">
        <v>90.5</v>
      </c>
      <c r="AT65" s="53">
        <v>26.5</v>
      </c>
      <c r="AU65" s="269">
        <v>15.5</v>
      </c>
      <c r="AV65" s="269">
        <v>70.2</v>
      </c>
      <c r="AW65" s="269">
        <v>10</v>
      </c>
      <c r="AX65" s="270">
        <v>29926.97</v>
      </c>
      <c r="AY65" s="270">
        <v>31072</v>
      </c>
      <c r="AZ65" s="270">
        <v>32548</v>
      </c>
      <c r="BA65" s="272">
        <f t="shared" si="4"/>
        <v>1.2753602074204877</v>
      </c>
      <c r="BB65" s="272">
        <f t="shared" si="5"/>
        <v>1.1875643666323377</v>
      </c>
      <c r="BC65" s="37"/>
      <c r="BD65" s="284">
        <v>15.8</v>
      </c>
      <c r="BE65" s="72"/>
      <c r="BF65" s="72"/>
      <c r="BG65" s="72"/>
      <c r="BH65" s="30"/>
      <c r="BI65" s="30"/>
      <c r="BJ65" s="73"/>
      <c r="BK65"/>
      <c r="BP65"/>
      <c r="BQ65" s="226"/>
      <c r="BR65" s="227"/>
      <c r="BS65" s="226"/>
      <c r="BT65" s="226"/>
      <c r="BU65" s="226"/>
      <c r="BV65" s="229"/>
      <c r="BW65" s="227"/>
      <c r="BX65" s="226"/>
      <c r="BY65"/>
      <c r="CA65"/>
      <c r="CB65" s="226"/>
      <c r="CC65" s="227"/>
      <c r="CD65" s="226"/>
      <c r="CE65" s="226"/>
      <c r="CF65" s="228"/>
      <c r="CG65" s="227"/>
      <c r="CH65" s="227"/>
      <c r="CI65" s="226"/>
      <c r="CJ65"/>
    </row>
    <row r="66" spans="1:88">
      <c r="A66" s="56" t="s">
        <v>185</v>
      </c>
      <c r="B66" s="57" t="s">
        <v>181</v>
      </c>
      <c r="C66" s="58">
        <v>422</v>
      </c>
      <c r="D66" s="238">
        <v>14</v>
      </c>
      <c r="E66" s="294">
        <v>253.02689000000001</v>
      </c>
      <c r="F66" s="238">
        <v>0</v>
      </c>
      <c r="G66" s="238">
        <v>0</v>
      </c>
      <c r="H66" s="324">
        <v>90.477075600000006</v>
      </c>
      <c r="I66" s="238">
        <v>0</v>
      </c>
      <c r="J66" s="293">
        <v>2.2517999999999998</v>
      </c>
      <c r="K66" s="293">
        <v>1.9088147706968432</v>
      </c>
      <c r="L66" s="265">
        <f t="shared" si="6"/>
        <v>0</v>
      </c>
      <c r="M66" s="238">
        <v>0</v>
      </c>
      <c r="N66" s="238">
        <v>2</v>
      </c>
      <c r="O66" s="266">
        <v>0.621</v>
      </c>
      <c r="P66" s="266">
        <v>64.09</v>
      </c>
      <c r="Q66" s="266">
        <v>0.2</v>
      </c>
      <c r="R66" s="266">
        <v>0.503</v>
      </c>
      <c r="S66" s="266">
        <v>74.819999999999993</v>
      </c>
      <c r="T66" s="52">
        <v>76.772140710624001</v>
      </c>
      <c r="U66" s="266">
        <v>61.3</v>
      </c>
      <c r="V66" s="273">
        <v>25</v>
      </c>
      <c r="W66" s="266">
        <v>4.67</v>
      </c>
      <c r="X66" s="267">
        <v>55.65</v>
      </c>
      <c r="Y66" s="52">
        <v>10.282776349614394</v>
      </c>
      <c r="Z66" s="268">
        <v>2</v>
      </c>
      <c r="AA66" s="268">
        <v>1.4567448744431593</v>
      </c>
      <c r="AB66" s="328">
        <v>100</v>
      </c>
      <c r="AC66" s="328">
        <v>8</v>
      </c>
      <c r="AD66" s="328">
        <v>47</v>
      </c>
      <c r="AE66" s="329">
        <f t="shared" si="1"/>
        <v>8</v>
      </c>
      <c r="AF66" s="329">
        <f t="shared" si="2"/>
        <v>14.545454545454545</v>
      </c>
      <c r="AG66" s="268">
        <v>10</v>
      </c>
      <c r="AH66" s="269">
        <v>5</v>
      </c>
      <c r="AI66" s="331">
        <v>8.9499999999999993</v>
      </c>
      <c r="AJ66" s="269">
        <v>47.45</v>
      </c>
      <c r="AK66" s="269">
        <v>80.09</v>
      </c>
      <c r="AL66" s="269">
        <v>1.1399999999999999</v>
      </c>
      <c r="AM66" s="269">
        <v>57.89</v>
      </c>
      <c r="AN66" s="31">
        <v>292.10000000000002</v>
      </c>
      <c r="AO66" s="330">
        <v>62.58</v>
      </c>
      <c r="AP66" s="330">
        <v>82.221699999999998</v>
      </c>
      <c r="AQ66" s="330">
        <f t="shared" si="3"/>
        <v>71.731680490561487</v>
      </c>
      <c r="AR66" s="53">
        <v>24.6</v>
      </c>
      <c r="AS66" s="269">
        <v>95</v>
      </c>
      <c r="AT66" s="53">
        <v>39.5</v>
      </c>
      <c r="AU66" s="269">
        <v>12.5</v>
      </c>
      <c r="AV66" s="269">
        <v>72.849999999999994</v>
      </c>
      <c r="AW66" s="269">
        <v>10</v>
      </c>
      <c r="AX66" s="270">
        <v>6864.62</v>
      </c>
      <c r="AY66" s="270">
        <v>7122</v>
      </c>
      <c r="AZ66" s="270">
        <v>7506</v>
      </c>
      <c r="BA66" s="272">
        <f t="shared" si="4"/>
        <v>1.2497899859472694</v>
      </c>
      <c r="BB66" s="272">
        <f t="shared" si="5"/>
        <v>1.347935973041281</v>
      </c>
      <c r="BC66" s="37"/>
      <c r="BD66" s="284">
        <v>14.33</v>
      </c>
      <c r="BE66" s="72"/>
      <c r="BF66" s="72"/>
      <c r="BG66" s="72"/>
      <c r="BH66" s="30"/>
      <c r="BI66" s="30"/>
      <c r="BJ66" s="73"/>
      <c r="BK66"/>
      <c r="BP66"/>
      <c r="BQ66" s="226"/>
      <c r="BR66" s="227"/>
      <c r="BS66" s="226"/>
      <c r="BT66" s="226"/>
      <c r="BU66" s="226"/>
      <c r="BV66" s="229"/>
      <c r="BW66" s="227"/>
      <c r="BX66" s="226"/>
      <c r="BY66"/>
      <c r="CA66"/>
      <c r="CB66" s="226"/>
      <c r="CC66" s="227"/>
      <c r="CD66" s="226"/>
      <c r="CE66" s="226"/>
      <c r="CF66" s="228"/>
      <c r="CG66" s="227"/>
      <c r="CH66" s="227"/>
      <c r="CI66" s="226"/>
      <c r="CJ66"/>
    </row>
    <row r="67" spans="1:88">
      <c r="A67" s="56" t="s">
        <v>185</v>
      </c>
      <c r="B67" s="57" t="s">
        <v>182</v>
      </c>
      <c r="C67" s="58">
        <v>423</v>
      </c>
      <c r="D67" s="238">
        <v>4</v>
      </c>
      <c r="E67" s="294">
        <v>74.900000000000006</v>
      </c>
      <c r="F67" s="238">
        <v>0</v>
      </c>
      <c r="G67" s="238">
        <v>0</v>
      </c>
      <c r="H67" s="324">
        <v>39.950060000000001</v>
      </c>
      <c r="I67" s="238">
        <v>0</v>
      </c>
      <c r="J67" s="293">
        <v>1.0761000000000001</v>
      </c>
      <c r="K67" s="293">
        <v>0.91098868374032149</v>
      </c>
      <c r="L67" s="265">
        <f t="shared" si="6"/>
        <v>58.008155896840208</v>
      </c>
      <c r="M67" s="238">
        <v>2</v>
      </c>
      <c r="N67" s="238">
        <v>0</v>
      </c>
      <c r="O67" s="266">
        <v>0.64</v>
      </c>
      <c r="P67" s="266">
        <v>73.680000000000007</v>
      </c>
      <c r="Q67" s="266">
        <v>0.12</v>
      </c>
      <c r="R67" s="266">
        <v>0.501</v>
      </c>
      <c r="S67" s="266" t="s">
        <v>117</v>
      </c>
      <c r="T67" s="52">
        <v>76.49135192375573</v>
      </c>
      <c r="U67" s="266">
        <v>65.240000000000009</v>
      </c>
      <c r="V67" s="273">
        <v>10</v>
      </c>
      <c r="W67" s="266">
        <v>5.99</v>
      </c>
      <c r="X67" s="267">
        <v>58.16</v>
      </c>
      <c r="Y67" s="52">
        <v>5.5248618784530388</v>
      </c>
      <c r="Z67" s="268">
        <v>2</v>
      </c>
      <c r="AA67" s="268">
        <v>1.3809314843172213</v>
      </c>
      <c r="AB67" s="328">
        <v>45</v>
      </c>
      <c r="AC67" s="328">
        <v>1</v>
      </c>
      <c r="AD67" s="328">
        <v>30</v>
      </c>
      <c r="AE67" s="329">
        <f t="shared" si="1"/>
        <v>2.2222222222222223</v>
      </c>
      <c r="AF67" s="329">
        <f t="shared" si="2"/>
        <v>3.225806451612903</v>
      </c>
      <c r="AG67" s="268">
        <v>10</v>
      </c>
      <c r="AH67" s="269">
        <v>10</v>
      </c>
      <c r="AI67" s="331">
        <v>7.9</v>
      </c>
      <c r="AJ67" s="269">
        <v>42.94</v>
      </c>
      <c r="AK67" s="269">
        <v>85.39</v>
      </c>
      <c r="AL67" s="269">
        <v>0.75</v>
      </c>
      <c r="AM67" s="269">
        <v>58.43</v>
      </c>
      <c r="AN67" s="31">
        <v>413.1</v>
      </c>
      <c r="AO67" s="330">
        <v>40.229999999999997</v>
      </c>
      <c r="AP67" s="330">
        <v>94.228700000000003</v>
      </c>
      <c r="AQ67" s="330">
        <f t="shared" si="3"/>
        <v>61.569640253943341</v>
      </c>
      <c r="AR67" s="53">
        <v>25.7</v>
      </c>
      <c r="AS67" s="269">
        <v>102.5</v>
      </c>
      <c r="AT67" s="53">
        <v>54.5</v>
      </c>
      <c r="AU67" s="269">
        <v>12.5</v>
      </c>
      <c r="AV67" s="269">
        <v>78.75</v>
      </c>
      <c r="AW67" s="269">
        <v>10</v>
      </c>
      <c r="AX67" s="270">
        <v>3258.67</v>
      </c>
      <c r="AY67" s="270">
        <v>3399</v>
      </c>
      <c r="AZ67" s="270">
        <v>3587</v>
      </c>
      <c r="BA67" s="272">
        <f t="shared" si="4"/>
        <v>1.4354527051424852</v>
      </c>
      <c r="BB67" s="272">
        <f t="shared" si="5"/>
        <v>1.3827596351868199</v>
      </c>
      <c r="BC67" s="37"/>
      <c r="BD67" s="284">
        <v>30.77</v>
      </c>
      <c r="BE67" s="72"/>
      <c r="BF67" s="72"/>
      <c r="BG67" s="72"/>
      <c r="BH67" s="30"/>
      <c r="BI67" s="30"/>
      <c r="BJ67" s="73"/>
      <c r="BK67"/>
      <c r="BP67"/>
      <c r="BQ67" s="226"/>
      <c r="BR67" s="227"/>
      <c r="BS67" s="226"/>
      <c r="BT67" s="226"/>
      <c r="BU67" s="226"/>
      <c r="BV67" s="229"/>
      <c r="BW67" s="227"/>
      <c r="BX67" s="226"/>
      <c r="BY67"/>
      <c r="CA67"/>
      <c r="CB67" s="226"/>
      <c r="CC67" s="227"/>
      <c r="CD67" s="226"/>
      <c r="CE67" s="226"/>
      <c r="CF67" s="228"/>
      <c r="CG67" s="227"/>
      <c r="CH67" s="227"/>
      <c r="CI67" s="226"/>
      <c r="CJ67"/>
    </row>
    <row r="68" spans="1:88">
      <c r="A68" s="62" t="s">
        <v>18</v>
      </c>
      <c r="B68" s="57" t="s">
        <v>19</v>
      </c>
      <c r="C68" s="58">
        <v>501</v>
      </c>
      <c r="D68" s="238">
        <v>1434</v>
      </c>
      <c r="E68" s="294">
        <v>45106</v>
      </c>
      <c r="F68" s="238">
        <v>0</v>
      </c>
      <c r="G68" s="238">
        <v>0</v>
      </c>
      <c r="H68" s="324">
        <v>5563</v>
      </c>
      <c r="I68" s="238">
        <v>0</v>
      </c>
      <c r="J68" s="293">
        <v>240.3777</v>
      </c>
      <c r="K68" s="238">
        <v>0</v>
      </c>
      <c r="L68" s="265">
        <f t="shared" si="6"/>
        <v>52.721240899375445</v>
      </c>
      <c r="M68" s="238">
        <v>404</v>
      </c>
      <c r="N68" s="238">
        <v>168</v>
      </c>
      <c r="O68" s="267">
        <v>0.76800000000000002</v>
      </c>
      <c r="P68" s="267">
        <v>39.630000000000003</v>
      </c>
      <c r="Q68" s="52">
        <v>0.56000000000000005</v>
      </c>
      <c r="R68" s="267">
        <v>0.48</v>
      </c>
      <c r="S68" s="267">
        <v>39.04</v>
      </c>
      <c r="T68" s="52">
        <v>56.347717323327075</v>
      </c>
      <c r="U68" s="267">
        <v>60.98</v>
      </c>
      <c r="V68" s="267">
        <v>4853</v>
      </c>
      <c r="W68" s="266">
        <v>1.2</v>
      </c>
      <c r="X68" s="267">
        <v>23.57</v>
      </c>
      <c r="Y68" s="52">
        <v>70.171787935539058</v>
      </c>
      <c r="Z68" s="274">
        <v>5</v>
      </c>
      <c r="AA68" s="274">
        <v>5.7641627201107237</v>
      </c>
      <c r="AB68" s="328">
        <v>41448</v>
      </c>
      <c r="AC68" s="328">
        <v>1237</v>
      </c>
      <c r="AD68" s="328">
        <v>12950</v>
      </c>
      <c r="AE68" s="329">
        <f t="shared" si="1"/>
        <v>2.9844624589847517</v>
      </c>
      <c r="AF68" s="329">
        <f t="shared" si="2"/>
        <v>8.719250017621766</v>
      </c>
      <c r="AG68" s="274">
        <v>10</v>
      </c>
      <c r="AH68" s="53">
        <v>1</v>
      </c>
      <c r="AI68" s="331">
        <v>7.1499999999999995</v>
      </c>
      <c r="AJ68" s="38">
        <v>96.47</v>
      </c>
      <c r="AK68" s="53">
        <v>97.01</v>
      </c>
      <c r="AL68" s="53">
        <v>17.13</v>
      </c>
      <c r="AM68" s="38">
        <v>76.2</v>
      </c>
      <c r="AN68" s="31">
        <v>113.8</v>
      </c>
      <c r="AO68" s="330">
        <v>89.326400000000007</v>
      </c>
      <c r="AP68" s="330">
        <v>87.324020000000004</v>
      </c>
      <c r="AQ68" s="330">
        <f t="shared" si="3"/>
        <v>88.319535438814441</v>
      </c>
      <c r="AR68" s="53">
        <v>15.9</v>
      </c>
      <c r="AS68" s="275">
        <v>90.5</v>
      </c>
      <c r="AT68" s="53">
        <v>90</v>
      </c>
      <c r="AU68" s="275">
        <v>60.5</v>
      </c>
      <c r="AV68" s="53">
        <v>92.93</v>
      </c>
      <c r="AW68" s="53">
        <v>4</v>
      </c>
      <c r="AX68" s="276">
        <v>719063.67</v>
      </c>
      <c r="AY68" s="277">
        <v>754061</v>
      </c>
      <c r="AZ68" s="276">
        <v>801259</v>
      </c>
      <c r="BA68" s="272">
        <f t="shared" si="4"/>
        <v>1.6223565663756379</v>
      </c>
      <c r="BB68" s="272">
        <f t="shared" si="5"/>
        <v>1.5647938296769082</v>
      </c>
      <c r="BC68" s="35"/>
      <c r="BD68" s="284">
        <v>28.04</v>
      </c>
      <c r="BE68" s="72"/>
      <c r="BF68" s="72"/>
      <c r="BG68" s="72"/>
      <c r="BH68" s="30"/>
      <c r="BI68" s="30"/>
      <c r="BJ68" s="73"/>
      <c r="BK68" s="28"/>
      <c r="BP68"/>
      <c r="BQ68" s="230"/>
      <c r="BR68" s="231"/>
      <c r="BS68" s="226"/>
      <c r="BT68" s="232"/>
      <c r="BU68" s="232"/>
      <c r="BV68" s="229"/>
      <c r="BW68" s="227"/>
      <c r="BX68" s="233"/>
      <c r="BY68"/>
      <c r="CA68"/>
      <c r="CB68" s="226"/>
      <c r="CC68" s="227"/>
      <c r="CD68" s="226"/>
      <c r="CE68" s="226"/>
      <c r="CF68" s="228"/>
      <c r="CG68" s="227"/>
      <c r="CH68" s="227"/>
      <c r="CI68" s="226"/>
      <c r="CJ68"/>
    </row>
    <row r="69" spans="1:88">
      <c r="A69" s="62" t="s">
        <v>18</v>
      </c>
      <c r="B69" s="57" t="s">
        <v>20</v>
      </c>
      <c r="C69" s="58">
        <v>502</v>
      </c>
      <c r="D69" s="238">
        <v>463</v>
      </c>
      <c r="E69" s="294">
        <v>21433.215499999998</v>
      </c>
      <c r="F69" s="238">
        <v>0</v>
      </c>
      <c r="G69" s="238">
        <v>0</v>
      </c>
      <c r="H69" s="324">
        <v>1085.7862</v>
      </c>
      <c r="I69" s="238">
        <v>0</v>
      </c>
      <c r="J69" s="293">
        <v>82.717199999999991</v>
      </c>
      <c r="K69" s="238">
        <v>0</v>
      </c>
      <c r="L69" s="265">
        <f t="shared" si="6"/>
        <v>86.102443421764363</v>
      </c>
      <c r="M69" s="238">
        <v>220</v>
      </c>
      <c r="N69" s="238">
        <v>54</v>
      </c>
      <c r="O69" s="267">
        <v>0.73699999999999999</v>
      </c>
      <c r="P69" s="267">
        <v>44.8</v>
      </c>
      <c r="Q69" s="52">
        <v>0.53</v>
      </c>
      <c r="R69" s="267">
        <v>0.437</v>
      </c>
      <c r="S69" s="267">
        <v>43.94</v>
      </c>
      <c r="T69" s="52">
        <v>62.919517758227414</v>
      </c>
      <c r="U69" s="267">
        <v>61.62</v>
      </c>
      <c r="V69" s="267">
        <v>1785</v>
      </c>
      <c r="W69" s="266">
        <v>1.96</v>
      </c>
      <c r="X69" s="267">
        <v>30.76</v>
      </c>
      <c r="Y69" s="52">
        <v>4.1383180192186293</v>
      </c>
      <c r="Z69" s="274">
        <v>5</v>
      </c>
      <c r="AA69" s="274">
        <v>3.0863065112434365</v>
      </c>
      <c r="AB69" s="328">
        <v>7150</v>
      </c>
      <c r="AC69" s="328">
        <v>213</v>
      </c>
      <c r="AD69" s="328">
        <v>2537</v>
      </c>
      <c r="AE69" s="329">
        <f t="shared" si="1"/>
        <v>2.9790209790209792</v>
      </c>
      <c r="AF69" s="329">
        <f t="shared" si="2"/>
        <v>7.745454545454546</v>
      </c>
      <c r="AG69" s="274">
        <v>10</v>
      </c>
      <c r="AH69" s="53">
        <v>5</v>
      </c>
      <c r="AI69" s="331">
        <v>5.45</v>
      </c>
      <c r="AJ69" s="38">
        <v>90.81</v>
      </c>
      <c r="AK69" s="53">
        <v>96.07</v>
      </c>
      <c r="AL69" s="53">
        <v>9.19</v>
      </c>
      <c r="AM69" s="38">
        <v>74.47</v>
      </c>
      <c r="AN69" s="31">
        <v>239.7</v>
      </c>
      <c r="AO69" s="330">
        <v>86.233900000000006</v>
      </c>
      <c r="AP69" s="330">
        <v>84.235399999999998</v>
      </c>
      <c r="AQ69" s="330">
        <f t="shared" si="3"/>
        <v>85.228792435772547</v>
      </c>
      <c r="AR69" s="53">
        <v>21.5</v>
      </c>
      <c r="AS69" s="275">
        <v>90.5</v>
      </c>
      <c r="AT69" s="53">
        <v>65</v>
      </c>
      <c r="AU69" s="275">
        <v>36.5</v>
      </c>
      <c r="AV69" s="53">
        <v>91.76</v>
      </c>
      <c r="AW69" s="53">
        <v>6</v>
      </c>
      <c r="AX69" s="276">
        <v>231668.5</v>
      </c>
      <c r="AY69" s="277">
        <v>249217</v>
      </c>
      <c r="AZ69" s="276">
        <v>275724</v>
      </c>
      <c r="BA69" s="272">
        <f t="shared" si="4"/>
        <v>2.5249440472053797</v>
      </c>
      <c r="BB69" s="272">
        <f t="shared" si="5"/>
        <v>2.6590280759338225</v>
      </c>
      <c r="BC69" s="35"/>
      <c r="BD69" s="284">
        <v>49.72</v>
      </c>
      <c r="BE69" s="72"/>
      <c r="BF69" s="72"/>
      <c r="BG69" s="72"/>
      <c r="BH69" s="30"/>
      <c r="BI69" s="30"/>
      <c r="BJ69" s="73"/>
      <c r="BK69" s="28"/>
      <c r="BP69"/>
      <c r="BQ69" s="230"/>
      <c r="BR69" s="231"/>
      <c r="BS69" s="226"/>
      <c r="BT69" s="232"/>
      <c r="BU69" s="232"/>
      <c r="BV69" s="229"/>
      <c r="BW69" s="227"/>
      <c r="BX69" s="233"/>
      <c r="BY69"/>
      <c r="CA69"/>
      <c r="CB69" s="226"/>
      <c r="CC69" s="227"/>
      <c r="CD69" s="226"/>
      <c r="CE69" s="226"/>
      <c r="CF69" s="228"/>
      <c r="CG69" s="227"/>
      <c r="CH69" s="227"/>
      <c r="CI69" s="226"/>
      <c r="CJ69"/>
    </row>
    <row r="70" spans="1:88">
      <c r="A70" s="62" t="s">
        <v>18</v>
      </c>
      <c r="B70" s="57" t="s">
        <v>21</v>
      </c>
      <c r="C70" s="58">
        <v>503</v>
      </c>
      <c r="D70" s="238">
        <v>90</v>
      </c>
      <c r="E70" s="294">
        <v>2648.5475000000001</v>
      </c>
      <c r="F70" s="238">
        <v>0</v>
      </c>
      <c r="G70" s="238">
        <v>0</v>
      </c>
      <c r="H70" s="324">
        <v>881.58262999999999</v>
      </c>
      <c r="I70" s="238">
        <v>0</v>
      </c>
      <c r="J70" s="293">
        <v>16.1313</v>
      </c>
      <c r="K70" s="238">
        <v>0</v>
      </c>
      <c r="L70" s="265">
        <f t="shared" ref="L70:L101" si="7">M70/((AY70+AY70*BA70/100)/100000)</f>
        <v>66.423254131026525</v>
      </c>
      <c r="M70" s="238">
        <v>33</v>
      </c>
      <c r="N70" s="238">
        <v>12</v>
      </c>
      <c r="O70" s="267">
        <v>0.66500000000000004</v>
      </c>
      <c r="P70" s="267">
        <v>52.15</v>
      </c>
      <c r="Q70" s="52">
        <v>0.27</v>
      </c>
      <c r="R70" s="267">
        <v>0.49199999999999999</v>
      </c>
      <c r="S70" s="267">
        <v>51.5</v>
      </c>
      <c r="T70" s="52">
        <v>74.034110685694415</v>
      </c>
      <c r="U70" s="267">
        <v>68.42</v>
      </c>
      <c r="V70" s="267">
        <v>716</v>
      </c>
      <c r="W70" s="266">
        <v>3.79</v>
      </c>
      <c r="X70" s="267">
        <v>36.21</v>
      </c>
      <c r="Y70" s="52">
        <v>20.771513353115726</v>
      </c>
      <c r="Z70" s="274">
        <v>5</v>
      </c>
      <c r="AA70" s="274">
        <v>3.1696022746765822</v>
      </c>
      <c r="AB70" s="328">
        <v>1432</v>
      </c>
      <c r="AC70" s="328">
        <v>38</v>
      </c>
      <c r="AD70" s="328">
        <v>484</v>
      </c>
      <c r="AE70" s="329">
        <f t="shared" si="1"/>
        <v>2.6536312849162011</v>
      </c>
      <c r="AF70" s="329">
        <f t="shared" si="2"/>
        <v>7.2796934865900385</v>
      </c>
      <c r="AG70" s="274">
        <v>10</v>
      </c>
      <c r="AH70" s="53">
        <v>10</v>
      </c>
      <c r="AI70" s="331">
        <v>7.1</v>
      </c>
      <c r="AJ70" s="38">
        <v>76.760000000000005</v>
      </c>
      <c r="AK70" s="53">
        <v>86.26</v>
      </c>
      <c r="AL70" s="53">
        <v>3.57</v>
      </c>
      <c r="AM70" s="38">
        <v>66.489999999999995</v>
      </c>
      <c r="AN70" s="31">
        <v>191.2</v>
      </c>
      <c r="AO70" s="330">
        <v>94.636700000000005</v>
      </c>
      <c r="AP70" s="330">
        <v>85.574560000000005</v>
      </c>
      <c r="AQ70" s="330">
        <f t="shared" si="3"/>
        <v>89.991632735227114</v>
      </c>
      <c r="AR70" s="53">
        <v>18.2</v>
      </c>
      <c r="AS70" s="275">
        <v>98</v>
      </c>
      <c r="AT70" s="53">
        <v>56</v>
      </c>
      <c r="AU70" s="275">
        <v>25.5</v>
      </c>
      <c r="AV70" s="53">
        <v>85.75</v>
      </c>
      <c r="AW70" s="53">
        <v>10</v>
      </c>
      <c r="AX70" s="276">
        <v>45179.17</v>
      </c>
      <c r="AY70" s="276">
        <v>48495</v>
      </c>
      <c r="AZ70" s="276">
        <v>53771</v>
      </c>
      <c r="BA70" s="272">
        <f t="shared" si="4"/>
        <v>2.4464297743111838</v>
      </c>
      <c r="BB70" s="272">
        <f t="shared" si="5"/>
        <v>2.7198680276317164</v>
      </c>
      <c r="BC70" s="35"/>
      <c r="BD70" s="284">
        <v>25.89</v>
      </c>
      <c r="BE70" s="72"/>
      <c r="BF70" s="72"/>
      <c r="BG70" s="72"/>
      <c r="BH70" s="30"/>
      <c r="BI70" s="30"/>
      <c r="BJ70" s="73"/>
      <c r="BK70"/>
      <c r="BP70"/>
      <c r="BQ70" s="230"/>
      <c r="BR70" s="231"/>
      <c r="BS70" s="226"/>
      <c r="BT70" s="232"/>
      <c r="BU70" s="232"/>
      <c r="BV70" s="229"/>
      <c r="BW70" s="227"/>
      <c r="BX70" s="233"/>
      <c r="BY70"/>
      <c r="CA70"/>
      <c r="CB70" s="226"/>
      <c r="CC70" s="227"/>
      <c r="CD70" s="226"/>
      <c r="CE70" s="226"/>
      <c r="CF70" s="228"/>
      <c r="CG70" s="227"/>
      <c r="CH70" s="227"/>
      <c r="CI70" s="226"/>
      <c r="CJ70"/>
    </row>
    <row r="71" spans="1:88">
      <c r="A71" s="62" t="s">
        <v>18</v>
      </c>
      <c r="B71" s="57" t="s">
        <v>22</v>
      </c>
      <c r="C71" s="58">
        <v>504</v>
      </c>
      <c r="D71" s="238">
        <v>37</v>
      </c>
      <c r="E71" s="294">
        <v>7441.2</v>
      </c>
      <c r="F71" s="238">
        <v>0</v>
      </c>
      <c r="G71" s="238">
        <v>0</v>
      </c>
      <c r="H71" s="324">
        <v>0</v>
      </c>
      <c r="I71" s="238">
        <v>0</v>
      </c>
      <c r="J71" s="293">
        <v>6.5925000000000002</v>
      </c>
      <c r="K71" s="238">
        <v>0</v>
      </c>
      <c r="L71" s="265">
        <f t="shared" si="7"/>
        <v>34.349883260043015</v>
      </c>
      <c r="M71" s="238">
        <v>7</v>
      </c>
      <c r="N71" s="238">
        <v>1</v>
      </c>
      <c r="O71" s="267">
        <v>0.71199999999999997</v>
      </c>
      <c r="P71" s="267">
        <v>51.13</v>
      </c>
      <c r="Q71" s="52">
        <v>0.46</v>
      </c>
      <c r="R71" s="267">
        <v>0.439</v>
      </c>
      <c r="S71" s="267">
        <v>51.19</v>
      </c>
      <c r="T71" s="52">
        <v>70.532060027285127</v>
      </c>
      <c r="U71" s="267">
        <v>66.53</v>
      </c>
      <c r="V71" s="267">
        <v>105</v>
      </c>
      <c r="W71" s="266">
        <v>3.75</v>
      </c>
      <c r="X71" s="267">
        <v>28.05</v>
      </c>
      <c r="Y71" s="52">
        <v>2.7002700270027002</v>
      </c>
      <c r="Z71" s="274">
        <v>5</v>
      </c>
      <c r="AA71" s="274">
        <v>10.480988456902121</v>
      </c>
      <c r="AB71" s="328">
        <v>1945</v>
      </c>
      <c r="AC71" s="328">
        <v>32</v>
      </c>
      <c r="AD71" s="328">
        <v>425</v>
      </c>
      <c r="AE71" s="329">
        <f t="shared" ref="AE71:AE134" si="8">(AC71/AB71)*100</f>
        <v>1.6452442159383032</v>
      </c>
      <c r="AF71" s="329">
        <f t="shared" ref="AF71:AF134" si="9">((AC71)/(AC71+AD71))*100</f>
        <v>7.0021881838074398</v>
      </c>
      <c r="AG71" s="274">
        <v>10</v>
      </c>
      <c r="AH71" s="53">
        <v>5</v>
      </c>
      <c r="AI71" s="331">
        <v>4.8</v>
      </c>
      <c r="AJ71" s="38">
        <v>76.59</v>
      </c>
      <c r="AK71" s="53">
        <v>95</v>
      </c>
      <c r="AL71" s="53">
        <v>5.64</v>
      </c>
      <c r="AM71" s="38">
        <v>68.459999999999994</v>
      </c>
      <c r="AN71" s="31">
        <v>89.8</v>
      </c>
      <c r="AO71" s="330">
        <v>81.69</v>
      </c>
      <c r="AP71" s="330">
        <v>89.9</v>
      </c>
      <c r="AQ71" s="330">
        <f t="shared" ref="AQ71:AQ134" si="10">(AO71*AP71)^(1/2)</f>
        <v>85.696738561044441</v>
      </c>
      <c r="AR71" s="53">
        <v>19.3</v>
      </c>
      <c r="AS71" s="275">
        <v>105</v>
      </c>
      <c r="AT71" s="53">
        <v>77</v>
      </c>
      <c r="AU71" s="275">
        <v>28.5</v>
      </c>
      <c r="AV71" s="53">
        <v>88.94</v>
      </c>
      <c r="AW71" s="53">
        <v>10</v>
      </c>
      <c r="AX71" s="276">
        <v>18557.41</v>
      </c>
      <c r="AY71" s="276">
        <v>19899</v>
      </c>
      <c r="AZ71" s="276">
        <v>21975</v>
      </c>
      <c r="BA71" s="272">
        <f>(((AY71/AX71)-1)*100)/3</f>
        <v>2.4098010803590939</v>
      </c>
      <c r="BB71" s="272">
        <f t="shared" ref="BB71:BB134" si="11">(((AZ71/AY71)-1)*100)/4</f>
        <v>2.608171264887682</v>
      </c>
      <c r="BC71" s="35"/>
      <c r="BD71" s="284">
        <v>50.53</v>
      </c>
      <c r="BE71" s="72"/>
      <c r="BF71" s="72"/>
      <c r="BG71" s="72"/>
      <c r="BH71" s="30"/>
      <c r="BI71" s="30"/>
      <c r="BJ71" s="73"/>
      <c r="BK71"/>
      <c r="BP71"/>
      <c r="BQ71" s="230"/>
      <c r="BR71" s="231"/>
      <c r="BS71" s="226"/>
      <c r="BT71" s="232"/>
      <c r="BU71" s="232"/>
      <c r="BV71" s="229"/>
      <c r="BW71" s="227"/>
      <c r="BX71" s="233"/>
      <c r="BY71"/>
      <c r="CA71"/>
      <c r="CB71" s="226"/>
      <c r="CC71" s="227"/>
      <c r="CD71" s="226"/>
      <c r="CE71" s="226"/>
      <c r="CF71" s="228"/>
      <c r="CG71" s="227"/>
      <c r="CH71" s="227"/>
      <c r="CI71" s="226"/>
      <c r="CJ71"/>
    </row>
    <row r="72" spans="1:88">
      <c r="A72" s="62" t="s">
        <v>18</v>
      </c>
      <c r="B72" s="57" t="s">
        <v>23</v>
      </c>
      <c r="C72" s="58">
        <v>505</v>
      </c>
      <c r="D72" s="238">
        <v>47</v>
      </c>
      <c r="E72" s="294">
        <v>1013.6</v>
      </c>
      <c r="F72" s="238">
        <v>0</v>
      </c>
      <c r="G72" s="238">
        <v>0</v>
      </c>
      <c r="H72" s="324">
        <v>26.375360000000001</v>
      </c>
      <c r="I72" s="238">
        <v>0</v>
      </c>
      <c r="J72" s="293">
        <v>7.7879999999999994</v>
      </c>
      <c r="K72" s="238">
        <v>0</v>
      </c>
      <c r="L72" s="265">
        <f t="shared" si="7"/>
        <v>40.072567472837036</v>
      </c>
      <c r="M72" s="238">
        <v>10</v>
      </c>
      <c r="N72" s="238">
        <v>1</v>
      </c>
      <c r="O72" s="267">
        <v>0.70799999999999996</v>
      </c>
      <c r="P72" s="267">
        <v>58.29</v>
      </c>
      <c r="Q72" s="52">
        <v>0.44</v>
      </c>
      <c r="R72" s="267">
        <v>0.45200000000000001</v>
      </c>
      <c r="S72" s="267">
        <v>58.74</v>
      </c>
      <c r="T72" s="52">
        <v>70.473917490623947</v>
      </c>
      <c r="U72" s="267">
        <v>67.94</v>
      </c>
      <c r="V72" s="267">
        <v>237</v>
      </c>
      <c r="W72" s="266">
        <v>1.65</v>
      </c>
      <c r="X72" s="267">
        <v>29.78</v>
      </c>
      <c r="Y72" s="52">
        <v>3.5511363636363633</v>
      </c>
      <c r="Z72" s="274">
        <v>4</v>
      </c>
      <c r="AA72" s="274">
        <v>6.0816486673798531</v>
      </c>
      <c r="AB72" s="328">
        <v>1440</v>
      </c>
      <c r="AC72" s="328">
        <v>23</v>
      </c>
      <c r="AD72" s="328">
        <v>594</v>
      </c>
      <c r="AE72" s="329">
        <f t="shared" si="8"/>
        <v>1.5972222222222221</v>
      </c>
      <c r="AF72" s="329">
        <f t="shared" si="9"/>
        <v>3.7277147487844409</v>
      </c>
      <c r="AG72" s="274">
        <v>10</v>
      </c>
      <c r="AH72" s="53">
        <v>10</v>
      </c>
      <c r="AI72" s="331">
        <v>4.6999999999999993</v>
      </c>
      <c r="AJ72" s="38">
        <v>76.5</v>
      </c>
      <c r="AK72" s="53">
        <v>91.48</v>
      </c>
      <c r="AL72" s="53">
        <v>6.54</v>
      </c>
      <c r="AM72" s="38">
        <v>68.290000000000006</v>
      </c>
      <c r="AN72" s="31">
        <v>197.4</v>
      </c>
      <c r="AO72" s="330">
        <v>70.230599999999995</v>
      </c>
      <c r="AP72" s="330">
        <v>86.2196</v>
      </c>
      <c r="AQ72" s="330">
        <f t="shared" si="10"/>
        <v>77.815514132851419</v>
      </c>
      <c r="AR72" s="53">
        <v>18.7</v>
      </c>
      <c r="AS72" s="275">
        <v>95.5</v>
      </c>
      <c r="AT72" s="53">
        <v>75.5</v>
      </c>
      <c r="AU72" s="275">
        <v>31.5</v>
      </c>
      <c r="AV72" s="53">
        <v>88.31</v>
      </c>
      <c r="AW72" s="53">
        <v>10</v>
      </c>
      <c r="AX72" s="276">
        <v>23677.79</v>
      </c>
      <c r="AY72" s="276">
        <v>24626</v>
      </c>
      <c r="AZ72" s="276">
        <v>25960</v>
      </c>
      <c r="BA72" s="272">
        <f>(((AY72/AX72)-1)*100)/3</f>
        <v>1.3348796488185766</v>
      </c>
      <c r="BB72" s="272">
        <f t="shared" si="11"/>
        <v>1.3542597254933786</v>
      </c>
      <c r="BC72" s="35"/>
      <c r="BD72" s="284">
        <v>36.82</v>
      </c>
      <c r="BE72" s="72"/>
      <c r="BF72" s="72"/>
      <c r="BG72" s="72"/>
      <c r="BH72" s="30"/>
      <c r="BI72" s="30"/>
      <c r="BJ72" s="73"/>
      <c r="BK72"/>
      <c r="BP72"/>
      <c r="BQ72" s="230"/>
      <c r="BR72" s="231"/>
      <c r="BS72" s="226"/>
      <c r="BT72" s="232"/>
      <c r="BU72" s="232"/>
      <c r="BV72" s="229"/>
      <c r="BW72" s="227"/>
      <c r="BX72" s="233"/>
      <c r="BY72"/>
      <c r="CA72"/>
      <c r="CB72" s="226"/>
      <c r="CC72" s="227"/>
      <c r="CD72" s="226"/>
      <c r="CE72" s="226"/>
      <c r="CF72" s="228"/>
      <c r="CG72" s="227"/>
      <c r="CH72" s="227"/>
      <c r="CI72" s="226"/>
      <c r="CJ72"/>
    </row>
    <row r="73" spans="1:88">
      <c r="A73" s="62" t="s">
        <v>18</v>
      </c>
      <c r="B73" s="57" t="s">
        <v>24</v>
      </c>
      <c r="C73" s="58">
        <v>506</v>
      </c>
      <c r="D73" s="238">
        <v>240</v>
      </c>
      <c r="E73" s="294">
        <v>4914.2169999999996</v>
      </c>
      <c r="F73" s="238">
        <v>0</v>
      </c>
      <c r="G73" s="238">
        <v>0</v>
      </c>
      <c r="H73" s="324">
        <v>58.786991999999998</v>
      </c>
      <c r="I73" s="238">
        <v>0</v>
      </c>
      <c r="J73" s="293">
        <v>40.824300000000001</v>
      </c>
      <c r="K73" s="238">
        <v>0</v>
      </c>
      <c r="L73" s="265">
        <f t="shared" si="7"/>
        <v>73.903683819461392</v>
      </c>
      <c r="M73" s="238">
        <v>96</v>
      </c>
      <c r="N73" s="238">
        <v>42</v>
      </c>
      <c r="O73" s="267">
        <v>0.73099999999999998</v>
      </c>
      <c r="P73" s="267">
        <v>44.38</v>
      </c>
      <c r="Q73" s="52">
        <v>0.4</v>
      </c>
      <c r="R73" s="267">
        <v>0.45400000000000001</v>
      </c>
      <c r="S73" s="267">
        <v>41.6</v>
      </c>
      <c r="T73" s="52">
        <v>64.500740253331131</v>
      </c>
      <c r="U73" s="267">
        <v>67.8</v>
      </c>
      <c r="V73" s="267">
        <v>1239</v>
      </c>
      <c r="W73" s="266">
        <v>2.12</v>
      </c>
      <c r="X73" s="267">
        <v>29.8</v>
      </c>
      <c r="Y73" s="52">
        <v>36.165082966955048</v>
      </c>
      <c r="Z73" s="274">
        <v>5</v>
      </c>
      <c r="AA73" s="274">
        <v>5.2112930189992479</v>
      </c>
      <c r="AB73" s="328">
        <v>6380</v>
      </c>
      <c r="AC73" s="328">
        <v>215</v>
      </c>
      <c r="AD73" s="328">
        <v>2237</v>
      </c>
      <c r="AE73" s="329">
        <f t="shared" si="8"/>
        <v>3.369905956112853</v>
      </c>
      <c r="AF73" s="329">
        <f t="shared" si="9"/>
        <v>8.7683523654159856</v>
      </c>
      <c r="AG73" s="274">
        <v>10</v>
      </c>
      <c r="AH73" s="53">
        <v>5</v>
      </c>
      <c r="AI73" s="331">
        <v>9.3000000000000007</v>
      </c>
      <c r="AJ73" s="38">
        <v>79.09</v>
      </c>
      <c r="AK73" s="53">
        <v>95.37</v>
      </c>
      <c r="AL73" s="53">
        <v>7.67</v>
      </c>
      <c r="AM73" s="38">
        <v>72.319999999999993</v>
      </c>
      <c r="AN73" s="31">
        <v>268.3</v>
      </c>
      <c r="AO73" s="330">
        <v>87.627899999999997</v>
      </c>
      <c r="AP73" s="330">
        <v>91.210599999999999</v>
      </c>
      <c r="AQ73" s="330">
        <f t="shared" si="10"/>
        <v>89.40130500020679</v>
      </c>
      <c r="AR73" s="53">
        <v>17.399999999999999</v>
      </c>
      <c r="AS73" s="275">
        <v>89</v>
      </c>
      <c r="AT73" s="53">
        <v>74</v>
      </c>
      <c r="AU73" s="275">
        <v>45.5</v>
      </c>
      <c r="AV73" s="53">
        <v>91.76</v>
      </c>
      <c r="AW73" s="53">
        <v>6</v>
      </c>
      <c r="AX73" s="276">
        <v>122426.43</v>
      </c>
      <c r="AY73" s="277">
        <v>127968</v>
      </c>
      <c r="AZ73" s="276">
        <v>136081</v>
      </c>
      <c r="BA73" s="272">
        <f>(((AY73/AX73)-1)*100)/3</f>
        <v>1.5088163560760555</v>
      </c>
      <c r="BB73" s="272">
        <f t="shared" si="11"/>
        <v>1.5849665541385338</v>
      </c>
      <c r="BC73" s="35"/>
      <c r="BD73" s="284">
        <v>22.03</v>
      </c>
      <c r="BE73" s="72"/>
      <c r="BF73" s="72"/>
      <c r="BG73" s="72"/>
      <c r="BH73" s="30"/>
      <c r="BI73" s="30"/>
      <c r="BJ73" s="73"/>
      <c r="BK73" s="28"/>
      <c r="BP73"/>
      <c r="BQ73" s="230"/>
      <c r="BR73" s="231"/>
      <c r="BS73" s="226"/>
      <c r="BT73" s="232"/>
      <c r="BU73" s="232"/>
      <c r="BV73" s="229"/>
      <c r="BW73" s="227"/>
      <c r="BX73" s="233"/>
      <c r="BY73"/>
      <c r="CA73"/>
      <c r="CB73" s="226"/>
      <c r="CC73" s="227"/>
      <c r="CD73" s="226"/>
      <c r="CE73" s="226"/>
      <c r="CF73" s="228"/>
      <c r="CG73" s="227"/>
      <c r="CH73" s="227"/>
      <c r="CI73" s="226"/>
      <c r="CJ73"/>
    </row>
    <row r="74" spans="1:88">
      <c r="A74" s="62" t="s">
        <v>18</v>
      </c>
      <c r="B74" s="57" t="s">
        <v>25</v>
      </c>
      <c r="C74" s="58">
        <v>507</v>
      </c>
      <c r="D74" s="238">
        <v>43</v>
      </c>
      <c r="E74" s="294">
        <v>153.02382</v>
      </c>
      <c r="F74" s="238">
        <v>0</v>
      </c>
      <c r="G74" s="238">
        <v>0</v>
      </c>
      <c r="H74" s="324">
        <v>60</v>
      </c>
      <c r="I74" s="238">
        <v>0</v>
      </c>
      <c r="J74" s="293">
        <v>6.8651999999999997</v>
      </c>
      <c r="K74" s="238">
        <v>0</v>
      </c>
      <c r="L74" s="265">
        <f t="shared" si="7"/>
        <v>17.801079613379194</v>
      </c>
      <c r="M74" s="238">
        <v>4</v>
      </c>
      <c r="N74" s="238">
        <v>0</v>
      </c>
      <c r="O74" s="267">
        <v>0.63400000000000001</v>
      </c>
      <c r="P74" s="267">
        <v>58</v>
      </c>
      <c r="Q74" s="52">
        <v>0.18</v>
      </c>
      <c r="R74" s="267">
        <v>0.49399999999999999</v>
      </c>
      <c r="S74" s="267">
        <v>55.78</v>
      </c>
      <c r="T74" s="52">
        <v>81.48820326678765</v>
      </c>
      <c r="U74" s="267">
        <v>66.349999999999994</v>
      </c>
      <c r="V74" s="267">
        <v>165</v>
      </c>
      <c r="W74" s="266">
        <v>2.61</v>
      </c>
      <c r="X74" s="267">
        <v>52.9</v>
      </c>
      <c r="Y74" s="52">
        <v>19.262981574539364</v>
      </c>
      <c r="Z74" s="274">
        <v>2</v>
      </c>
      <c r="AA74" s="274">
        <v>2.9093931837073979</v>
      </c>
      <c r="AB74" s="328">
        <v>644</v>
      </c>
      <c r="AC74" s="328">
        <v>17</v>
      </c>
      <c r="AD74" s="328">
        <v>324</v>
      </c>
      <c r="AE74" s="329">
        <f t="shared" si="8"/>
        <v>2.639751552795031</v>
      </c>
      <c r="AF74" s="329">
        <f t="shared" si="9"/>
        <v>4.9853372434017595</v>
      </c>
      <c r="AG74" s="274">
        <v>10</v>
      </c>
      <c r="AH74" s="53">
        <v>10</v>
      </c>
      <c r="AI74" s="331">
        <v>8.15</v>
      </c>
      <c r="AJ74" s="38">
        <v>63.29</v>
      </c>
      <c r="AK74" s="53">
        <v>70.760000000000005</v>
      </c>
      <c r="AL74" s="53">
        <v>2.4</v>
      </c>
      <c r="AM74" s="38">
        <v>54.25</v>
      </c>
      <c r="AN74" s="31">
        <v>229.7</v>
      </c>
      <c r="AO74" s="330">
        <v>71.994239976547732</v>
      </c>
      <c r="AP74" s="330">
        <v>66.979687655158955</v>
      </c>
      <c r="AQ74" s="330">
        <f t="shared" si="10"/>
        <v>69.441714456079822</v>
      </c>
      <c r="AR74" s="53">
        <v>20.3</v>
      </c>
      <c r="AS74" s="275">
        <v>104</v>
      </c>
      <c r="AT74" s="53">
        <v>73.5</v>
      </c>
      <c r="AU74" s="275">
        <v>27</v>
      </c>
      <c r="AV74" s="53">
        <v>79.97</v>
      </c>
      <c r="AW74" s="53">
        <v>10</v>
      </c>
      <c r="AX74" s="276">
        <v>22135.200000000001</v>
      </c>
      <c r="AY74" s="276">
        <v>22386</v>
      </c>
      <c r="AZ74" s="276">
        <v>22884</v>
      </c>
      <c r="BA74" s="272">
        <f>(((AY74-AX74)/AX74)*100)/3</f>
        <v>0.37767899092847479</v>
      </c>
      <c r="BB74" s="272">
        <f t="shared" si="11"/>
        <v>0.55615116590726488</v>
      </c>
      <c r="BC74" s="35"/>
      <c r="BD74" s="284">
        <v>19.420000000000002</v>
      </c>
      <c r="BE74" s="72"/>
      <c r="BF74" s="72"/>
      <c r="BG74" s="72"/>
      <c r="BH74" s="30"/>
      <c r="BI74" s="30"/>
      <c r="BJ74" s="73"/>
      <c r="BK74"/>
      <c r="BP74"/>
      <c r="BQ74" s="230"/>
      <c r="BR74" s="231"/>
      <c r="BS74" s="226"/>
      <c r="BT74" s="232"/>
      <c r="BU74" s="232"/>
      <c r="BV74" s="229"/>
      <c r="BW74" s="227"/>
      <c r="BX74" s="233"/>
      <c r="BY74"/>
      <c r="CA74"/>
      <c r="CB74" s="226"/>
      <c r="CC74" s="227"/>
      <c r="CD74" s="226"/>
      <c r="CE74" s="226"/>
      <c r="CF74" s="228"/>
      <c r="CG74" s="227"/>
      <c r="CH74" s="227"/>
      <c r="CI74" s="226"/>
      <c r="CJ74"/>
    </row>
    <row r="75" spans="1:88">
      <c r="A75" s="62" t="s">
        <v>18</v>
      </c>
      <c r="B75" s="57" t="s">
        <v>26</v>
      </c>
      <c r="C75" s="58">
        <v>508</v>
      </c>
      <c r="D75" s="238">
        <v>44</v>
      </c>
      <c r="E75" s="294">
        <v>11</v>
      </c>
      <c r="F75" s="238">
        <v>0</v>
      </c>
      <c r="G75" s="238">
        <v>0</v>
      </c>
      <c r="H75" s="324">
        <v>42.73968</v>
      </c>
      <c r="I75" s="238">
        <v>0</v>
      </c>
      <c r="J75" s="293">
        <v>7.4219999999999997</v>
      </c>
      <c r="K75" s="238">
        <v>0</v>
      </c>
      <c r="L75" s="265">
        <f t="shared" si="7"/>
        <v>29.790622511353352</v>
      </c>
      <c r="M75" s="238">
        <v>7</v>
      </c>
      <c r="N75" s="238">
        <v>0</v>
      </c>
      <c r="O75" s="267">
        <v>0.69799999999999995</v>
      </c>
      <c r="P75" s="267">
        <v>45.55</v>
      </c>
      <c r="Q75" s="52">
        <v>0.28999999999999998</v>
      </c>
      <c r="R75" s="267">
        <v>0.48199999999999998</v>
      </c>
      <c r="S75" s="267">
        <v>43.69</v>
      </c>
      <c r="T75" s="52">
        <v>70.940170940170944</v>
      </c>
      <c r="U75" s="267">
        <v>68.45</v>
      </c>
      <c r="V75" s="267">
        <v>126</v>
      </c>
      <c r="W75" s="266">
        <v>3.39</v>
      </c>
      <c r="X75" s="267">
        <v>28.4</v>
      </c>
      <c r="Y75" s="52">
        <v>13.456686291000841</v>
      </c>
      <c r="Z75" s="274">
        <v>5</v>
      </c>
      <c r="AA75" s="274">
        <v>5.0101615184979718</v>
      </c>
      <c r="AB75" s="328">
        <v>1100</v>
      </c>
      <c r="AC75" s="328">
        <v>15</v>
      </c>
      <c r="AD75" s="328">
        <v>635</v>
      </c>
      <c r="AE75" s="329">
        <f t="shared" si="8"/>
        <v>1.3636363636363635</v>
      </c>
      <c r="AF75" s="329">
        <f t="shared" si="9"/>
        <v>2.3076923076923079</v>
      </c>
      <c r="AG75" s="274">
        <v>10</v>
      </c>
      <c r="AH75" s="53">
        <v>5</v>
      </c>
      <c r="AI75" s="331">
        <v>3.85</v>
      </c>
      <c r="AJ75" s="38">
        <v>78.02</v>
      </c>
      <c r="AK75" s="53">
        <v>91.47</v>
      </c>
      <c r="AL75" s="53">
        <v>5.07</v>
      </c>
      <c r="AM75" s="38">
        <v>67.88</v>
      </c>
      <c r="AN75" s="31">
        <v>464.8</v>
      </c>
      <c r="AO75" s="330">
        <v>87.343419999999995</v>
      </c>
      <c r="AP75" s="330">
        <v>87.343599999999995</v>
      </c>
      <c r="AQ75" s="330">
        <f t="shared" si="10"/>
        <v>87.343509999953625</v>
      </c>
      <c r="AR75" s="53">
        <v>22.6</v>
      </c>
      <c r="AS75" s="275">
        <v>95</v>
      </c>
      <c r="AT75" s="53">
        <v>110.5</v>
      </c>
      <c r="AU75" s="275">
        <v>81.5</v>
      </c>
      <c r="AV75" s="53">
        <v>86.49</v>
      </c>
      <c r="AW75" s="53">
        <v>10</v>
      </c>
      <c r="AX75" s="276">
        <v>21955.38</v>
      </c>
      <c r="AY75" s="276">
        <v>23097</v>
      </c>
      <c r="AZ75" s="276">
        <v>24740</v>
      </c>
      <c r="BA75" s="272">
        <f t="shared" ref="BA75:BA138" si="12">(((AY75-AX75)/AX75)*100)/3</f>
        <v>1.7332426038629238</v>
      </c>
      <c r="BB75" s="272">
        <f t="shared" si="11"/>
        <v>1.7783694852145315</v>
      </c>
      <c r="BC75" s="35"/>
      <c r="BD75" s="284">
        <v>38.99</v>
      </c>
      <c r="BE75" s="72"/>
      <c r="BF75" s="72"/>
      <c r="BG75" s="72"/>
      <c r="BH75" s="30"/>
      <c r="BI75" s="30"/>
      <c r="BJ75" s="73"/>
      <c r="BK75"/>
      <c r="BP75"/>
      <c r="BQ75" s="230"/>
      <c r="BR75" s="231"/>
      <c r="BS75" s="226"/>
      <c r="BT75" s="232"/>
      <c r="BU75" s="232"/>
      <c r="BV75" s="229"/>
      <c r="BW75" s="227"/>
      <c r="BX75" s="233"/>
      <c r="BY75"/>
      <c r="CA75"/>
      <c r="CB75" s="226"/>
      <c r="CC75" s="227"/>
      <c r="CD75" s="226"/>
      <c r="CE75" s="226"/>
      <c r="CF75" s="228"/>
      <c r="CG75" s="227"/>
      <c r="CH75" s="227"/>
      <c r="CI75" s="226"/>
      <c r="CJ75"/>
    </row>
    <row r="76" spans="1:88">
      <c r="A76" s="62" t="s">
        <v>18</v>
      </c>
      <c r="B76" s="57" t="s">
        <v>27</v>
      </c>
      <c r="C76" s="58">
        <v>509</v>
      </c>
      <c r="D76" s="238">
        <v>106</v>
      </c>
      <c r="E76" s="294">
        <v>3040.2356250000003</v>
      </c>
      <c r="F76" s="238">
        <v>0</v>
      </c>
      <c r="G76" s="238">
        <v>0</v>
      </c>
      <c r="H76" s="324">
        <v>9.5808999999999997</v>
      </c>
      <c r="I76" s="238">
        <v>0</v>
      </c>
      <c r="J76" s="293">
        <v>20.530499999999996</v>
      </c>
      <c r="K76" s="238">
        <v>0</v>
      </c>
      <c r="L76" s="265">
        <f t="shared" si="7"/>
        <v>40.923461293840695</v>
      </c>
      <c r="M76" s="238">
        <v>25</v>
      </c>
      <c r="N76" s="238">
        <v>5</v>
      </c>
      <c r="O76" s="267">
        <v>0.71699999999999997</v>
      </c>
      <c r="P76" s="267">
        <v>46</v>
      </c>
      <c r="Q76" s="52">
        <v>0.44</v>
      </c>
      <c r="R76" s="267">
        <v>0.46200000000000002</v>
      </c>
      <c r="S76" s="267">
        <v>51.31</v>
      </c>
      <c r="T76" s="52">
        <v>65.48072149594573</v>
      </c>
      <c r="U76" s="267">
        <v>67.16</v>
      </c>
      <c r="V76" s="267">
        <v>185</v>
      </c>
      <c r="W76" s="52">
        <v>2.7</v>
      </c>
      <c r="X76" s="267">
        <v>25.08</v>
      </c>
      <c r="Y76" s="52">
        <v>2.6178010471204192</v>
      </c>
      <c r="Z76" s="274">
        <v>5</v>
      </c>
      <c r="AA76" s="274">
        <v>2.6279832555079796</v>
      </c>
      <c r="AB76" s="328">
        <v>1395</v>
      </c>
      <c r="AC76" s="328">
        <v>43</v>
      </c>
      <c r="AD76" s="328">
        <v>528</v>
      </c>
      <c r="AE76" s="329">
        <f t="shared" si="8"/>
        <v>3.0824372759856633</v>
      </c>
      <c r="AF76" s="329">
        <f t="shared" si="9"/>
        <v>7.530647985989491</v>
      </c>
      <c r="AG76" s="274">
        <v>10</v>
      </c>
      <c r="AH76" s="53">
        <v>5</v>
      </c>
      <c r="AI76" s="331">
        <v>8.2999999999999989</v>
      </c>
      <c r="AJ76" s="38">
        <v>79.760000000000005</v>
      </c>
      <c r="AK76" s="53">
        <v>96.45</v>
      </c>
      <c r="AL76" s="53">
        <v>11.02</v>
      </c>
      <c r="AM76" s="38">
        <v>72.739999999999995</v>
      </c>
      <c r="AN76" s="31">
        <v>270</v>
      </c>
      <c r="AO76" s="330">
        <v>91.313119999999998</v>
      </c>
      <c r="AP76" s="330">
        <v>87.653199999999998</v>
      </c>
      <c r="AQ76" s="330">
        <f t="shared" si="10"/>
        <v>89.464446401819302</v>
      </c>
      <c r="AR76" s="53">
        <v>20.7</v>
      </c>
      <c r="AS76" s="275">
        <v>82</v>
      </c>
      <c r="AT76" s="53">
        <v>57.5</v>
      </c>
      <c r="AU76" s="275">
        <v>20.5</v>
      </c>
      <c r="AV76" s="53">
        <v>90.66</v>
      </c>
      <c r="AW76" s="53">
        <v>10</v>
      </c>
      <c r="AX76" s="276">
        <v>53082.53</v>
      </c>
      <c r="AY76" s="276">
        <v>58927</v>
      </c>
      <c r="AZ76" s="276">
        <v>68435</v>
      </c>
      <c r="BA76" s="272">
        <f t="shared" si="12"/>
        <v>3.6700524007930047</v>
      </c>
      <c r="BB76" s="272">
        <f t="shared" si="11"/>
        <v>4.033804537817975</v>
      </c>
      <c r="BC76" s="35"/>
      <c r="BD76" s="284">
        <v>59.35</v>
      </c>
      <c r="BE76" s="72"/>
      <c r="BF76" s="72"/>
      <c r="BG76" s="72"/>
      <c r="BH76" s="30"/>
      <c r="BI76" s="30"/>
      <c r="BJ76" s="73"/>
      <c r="BK76"/>
      <c r="BP76"/>
      <c r="BQ76" s="230"/>
      <c r="BR76" s="231"/>
      <c r="BS76" s="226"/>
      <c r="BT76" s="232"/>
      <c r="BU76" s="232"/>
      <c r="BV76" s="229"/>
      <c r="BW76" s="227"/>
      <c r="BX76" s="233"/>
      <c r="BY76"/>
      <c r="CA76"/>
      <c r="CB76" s="226"/>
      <c r="CC76" s="227"/>
      <c r="CD76" s="226"/>
      <c r="CE76" s="226"/>
      <c r="CF76" s="228"/>
      <c r="CG76" s="227"/>
      <c r="CH76" s="227"/>
      <c r="CI76" s="226"/>
      <c r="CJ76"/>
    </row>
    <row r="77" spans="1:88">
      <c r="A77" s="62" t="s">
        <v>18</v>
      </c>
      <c r="B77" s="57" t="s">
        <v>28</v>
      </c>
      <c r="C77" s="58">
        <v>510</v>
      </c>
      <c r="D77" s="238">
        <v>131</v>
      </c>
      <c r="E77" s="294">
        <v>5464.5925699999998</v>
      </c>
      <c r="F77" s="238">
        <v>0</v>
      </c>
      <c r="G77" s="238">
        <v>0</v>
      </c>
      <c r="H77" s="324">
        <v>357.815516</v>
      </c>
      <c r="I77" s="238">
        <v>0</v>
      </c>
      <c r="J77" s="293">
        <v>27.823800000000002</v>
      </c>
      <c r="K77" s="238">
        <v>0</v>
      </c>
      <c r="L77" s="265">
        <f t="shared" si="7"/>
        <v>61.415482014403011</v>
      </c>
      <c r="M77" s="238">
        <v>54</v>
      </c>
      <c r="N77" s="238">
        <v>3</v>
      </c>
      <c r="O77" s="267">
        <v>0.67300000000000004</v>
      </c>
      <c r="P77" s="267">
        <v>44.2</v>
      </c>
      <c r="Q77" s="52">
        <v>0.28000000000000003</v>
      </c>
      <c r="R77" s="267">
        <v>0.47199999999999998</v>
      </c>
      <c r="S77" s="267">
        <v>40.51</v>
      </c>
      <c r="T77" s="52">
        <v>72.205958326158083</v>
      </c>
      <c r="U77" s="267">
        <v>67.41</v>
      </c>
      <c r="V77" s="267">
        <v>614</v>
      </c>
      <c r="W77" s="52">
        <v>3.49</v>
      </c>
      <c r="X77" s="267">
        <v>28.4</v>
      </c>
      <c r="Y77" s="52">
        <v>8.8168956325609997</v>
      </c>
      <c r="Z77" s="274">
        <v>4</v>
      </c>
      <c r="AA77" s="274">
        <v>5.041076557423203</v>
      </c>
      <c r="AB77" s="328">
        <v>4172</v>
      </c>
      <c r="AC77" s="328">
        <v>90</v>
      </c>
      <c r="AD77" s="328">
        <v>871</v>
      </c>
      <c r="AE77" s="329">
        <f t="shared" si="8"/>
        <v>2.1572387344199426</v>
      </c>
      <c r="AF77" s="329">
        <f t="shared" si="9"/>
        <v>9.3652445369406863</v>
      </c>
      <c r="AG77" s="274">
        <v>10</v>
      </c>
      <c r="AH77" s="53">
        <v>5</v>
      </c>
      <c r="AI77" s="331" t="s">
        <v>117</v>
      </c>
      <c r="AJ77" s="38">
        <v>78.64</v>
      </c>
      <c r="AK77" s="53">
        <v>91.68</v>
      </c>
      <c r="AL77" s="53">
        <v>4.87</v>
      </c>
      <c r="AM77" s="38">
        <v>67.180000000000007</v>
      </c>
      <c r="AN77" s="31">
        <v>255.7</v>
      </c>
      <c r="AO77" s="330">
        <v>79.039762301047574</v>
      </c>
      <c r="AP77" s="330">
        <v>84.438700780467499</v>
      </c>
      <c r="AQ77" s="330">
        <f t="shared" si="10"/>
        <v>81.694643880106554</v>
      </c>
      <c r="AR77" s="53">
        <v>20.100000000000001</v>
      </c>
      <c r="AS77" s="275">
        <v>108.5</v>
      </c>
      <c r="AT77" s="53">
        <v>60</v>
      </c>
      <c r="AU77" s="275">
        <v>35</v>
      </c>
      <c r="AV77" s="53">
        <v>86.539999999999992</v>
      </c>
      <c r="AW77" s="53">
        <v>6</v>
      </c>
      <c r="AX77" s="276">
        <v>82760.100000000006</v>
      </c>
      <c r="AY77" s="277">
        <v>86590</v>
      </c>
      <c r="AZ77" s="276">
        <v>92746</v>
      </c>
      <c r="BA77" s="272">
        <f t="shared" si="12"/>
        <v>1.5425710376538107</v>
      </c>
      <c r="BB77" s="272">
        <f t="shared" si="11"/>
        <v>1.777341494398893</v>
      </c>
      <c r="BC77" s="35"/>
      <c r="BD77" s="284">
        <v>32.659999999999997</v>
      </c>
      <c r="BE77" s="72"/>
      <c r="BF77" s="72"/>
      <c r="BG77" s="72"/>
      <c r="BH77" s="30"/>
      <c r="BI77" s="30"/>
      <c r="BJ77" s="73"/>
      <c r="BK77" s="28"/>
      <c r="BP77"/>
      <c r="BQ77" s="230"/>
      <c r="BR77" s="231"/>
      <c r="BS77" s="226"/>
      <c r="BT77" s="232"/>
      <c r="BU77" s="232"/>
      <c r="BV77" s="229"/>
      <c r="BW77" s="227"/>
      <c r="BX77" s="233"/>
      <c r="BY77"/>
      <c r="CA77"/>
      <c r="CB77" s="226"/>
      <c r="CC77" s="227"/>
      <c r="CD77" s="226"/>
      <c r="CE77" s="226"/>
      <c r="CF77" s="228"/>
      <c r="CG77" s="227"/>
      <c r="CH77" s="227"/>
      <c r="CI77" s="226"/>
      <c r="CJ77"/>
    </row>
    <row r="78" spans="1:88">
      <c r="A78" s="62" t="s">
        <v>18</v>
      </c>
      <c r="B78" s="57" t="s">
        <v>29</v>
      </c>
      <c r="C78" s="58">
        <v>511</v>
      </c>
      <c r="D78" s="238">
        <v>30</v>
      </c>
      <c r="E78" s="294">
        <v>2229.9</v>
      </c>
      <c r="F78" s="238">
        <v>0</v>
      </c>
      <c r="G78" s="238">
        <v>0</v>
      </c>
      <c r="H78" s="324">
        <v>262</v>
      </c>
      <c r="I78" s="238">
        <v>0</v>
      </c>
      <c r="J78" s="293">
        <v>53.309699999999999</v>
      </c>
      <c r="K78" s="238">
        <v>0</v>
      </c>
      <c r="L78" s="265">
        <f t="shared" si="7"/>
        <v>21.714622951755885</v>
      </c>
      <c r="M78" s="238">
        <v>36</v>
      </c>
      <c r="N78" s="238">
        <v>12</v>
      </c>
      <c r="O78" s="267">
        <v>0.73299999999999998</v>
      </c>
      <c r="P78" s="267">
        <v>46.64</v>
      </c>
      <c r="Q78" s="52">
        <v>0.52</v>
      </c>
      <c r="R78" s="267">
        <v>0.49099999999999999</v>
      </c>
      <c r="S78" s="267">
        <v>45.78</v>
      </c>
      <c r="T78" s="52">
        <v>64.41959881617889</v>
      </c>
      <c r="U78" s="267">
        <v>63.61</v>
      </c>
      <c r="V78" s="267">
        <v>1106</v>
      </c>
      <c r="W78" s="52">
        <v>1.32</v>
      </c>
      <c r="X78" s="267">
        <v>31.04</v>
      </c>
      <c r="Y78" s="52">
        <v>37.176783930751306</v>
      </c>
      <c r="Z78" s="274">
        <v>5</v>
      </c>
      <c r="AA78" s="274">
        <v>3.4485195769495935</v>
      </c>
      <c r="AB78" s="328">
        <v>5172</v>
      </c>
      <c r="AC78" s="328">
        <v>157</v>
      </c>
      <c r="AD78" s="328">
        <v>2015</v>
      </c>
      <c r="AE78" s="329">
        <f t="shared" si="8"/>
        <v>3.0355761794276876</v>
      </c>
      <c r="AF78" s="329">
        <f t="shared" si="9"/>
        <v>7.2283609576427255</v>
      </c>
      <c r="AG78" s="274">
        <v>10</v>
      </c>
      <c r="AH78" s="53">
        <v>5</v>
      </c>
      <c r="AI78" s="331">
        <v>8.6</v>
      </c>
      <c r="AJ78" s="38">
        <v>88.81</v>
      </c>
      <c r="AK78" s="53">
        <v>95.21</v>
      </c>
      <c r="AL78" s="53">
        <v>13.49</v>
      </c>
      <c r="AM78" s="38">
        <v>72.92</v>
      </c>
      <c r="AN78" s="31">
        <v>293.3</v>
      </c>
      <c r="AO78" s="330">
        <v>78.789349999999999</v>
      </c>
      <c r="AP78" s="330">
        <v>89.242199999999997</v>
      </c>
      <c r="AQ78" s="330">
        <f t="shared" si="10"/>
        <v>83.853055582787192</v>
      </c>
      <c r="AR78" s="53">
        <v>19.7</v>
      </c>
      <c r="AS78" s="275">
        <v>90</v>
      </c>
      <c r="AT78" s="53">
        <v>77</v>
      </c>
      <c r="AU78" s="275">
        <v>50</v>
      </c>
      <c r="AV78" s="53">
        <v>90.31</v>
      </c>
      <c r="AW78" s="53">
        <v>10</v>
      </c>
      <c r="AX78" s="276">
        <v>149977.4</v>
      </c>
      <c r="AY78" s="277">
        <v>161609</v>
      </c>
      <c r="AZ78" s="276">
        <v>177699</v>
      </c>
      <c r="BA78" s="272">
        <f t="shared" si="12"/>
        <v>2.585189501884952</v>
      </c>
      <c r="BB78" s="272">
        <f t="shared" si="11"/>
        <v>2.4890321702380422</v>
      </c>
      <c r="BC78" s="35"/>
      <c r="BD78" s="284">
        <v>49.1</v>
      </c>
      <c r="BE78" s="72"/>
      <c r="BF78" s="72"/>
      <c r="BG78" s="72"/>
      <c r="BH78" s="30"/>
      <c r="BI78" s="30"/>
      <c r="BJ78" s="73"/>
      <c r="BK78" s="28"/>
      <c r="BP78"/>
      <c r="BQ78" s="230"/>
      <c r="BR78" s="231"/>
      <c r="BS78" s="226"/>
      <c r="BT78" s="232"/>
      <c r="BU78" s="232"/>
      <c r="BV78" s="229"/>
      <c r="BW78" s="227"/>
      <c r="BX78" s="233"/>
      <c r="BY78"/>
      <c r="CA78"/>
      <c r="CB78" s="226"/>
      <c r="CC78" s="227"/>
      <c r="CD78" s="226"/>
      <c r="CE78" s="226"/>
      <c r="CF78" s="228"/>
      <c r="CG78" s="227"/>
      <c r="CH78" s="227"/>
      <c r="CI78" s="226"/>
      <c r="CJ78"/>
    </row>
    <row r="79" spans="1:88">
      <c r="A79" s="62" t="s">
        <v>18</v>
      </c>
      <c r="B79" s="57" t="s">
        <v>30</v>
      </c>
      <c r="C79" s="58">
        <v>512</v>
      </c>
      <c r="D79" s="238">
        <v>144</v>
      </c>
      <c r="E79" s="294">
        <v>13079.96941</v>
      </c>
      <c r="F79" s="238">
        <v>0</v>
      </c>
      <c r="G79" s="238">
        <v>0</v>
      </c>
      <c r="H79" s="324">
        <v>307.14050400000002</v>
      </c>
      <c r="I79" s="238">
        <v>0</v>
      </c>
      <c r="J79" s="293">
        <v>25.230599999999999</v>
      </c>
      <c r="K79" s="238">
        <v>0</v>
      </c>
      <c r="L79" s="265">
        <f t="shared" si="7"/>
        <v>66.1810235934053</v>
      </c>
      <c r="M79" s="238">
        <v>52</v>
      </c>
      <c r="N79" s="238">
        <v>3</v>
      </c>
      <c r="O79" s="267">
        <v>0.76</v>
      </c>
      <c r="P79" s="267">
        <v>44.76</v>
      </c>
      <c r="Q79" s="52">
        <v>0.55000000000000004</v>
      </c>
      <c r="R79" s="267">
        <v>0.442</v>
      </c>
      <c r="S79" s="267">
        <v>44.19</v>
      </c>
      <c r="T79" s="52">
        <v>59.642401021711365</v>
      </c>
      <c r="U79" s="267">
        <v>67.72</v>
      </c>
      <c r="V79" s="267">
        <v>587</v>
      </c>
      <c r="W79" s="52">
        <v>2.82</v>
      </c>
      <c r="X79" s="267">
        <v>19.36</v>
      </c>
      <c r="Y79" s="52">
        <v>2.953482648289441</v>
      </c>
      <c r="Z79" s="274">
        <v>5</v>
      </c>
      <c r="AA79" s="274">
        <v>5.3524882604037689</v>
      </c>
      <c r="AB79" s="328">
        <v>3849</v>
      </c>
      <c r="AC79" s="328">
        <v>97</v>
      </c>
      <c r="AD79" s="328">
        <v>870</v>
      </c>
      <c r="AE79" s="329">
        <f t="shared" si="8"/>
        <v>2.5201351000259806</v>
      </c>
      <c r="AF79" s="329">
        <f t="shared" si="9"/>
        <v>10.031023784901757</v>
      </c>
      <c r="AG79" s="274">
        <v>10</v>
      </c>
      <c r="AH79" s="53">
        <v>5</v>
      </c>
      <c r="AI79" s="331">
        <v>9.6</v>
      </c>
      <c r="AJ79" s="38">
        <v>86.82</v>
      </c>
      <c r="AK79" s="53">
        <v>98.13</v>
      </c>
      <c r="AL79" s="53">
        <v>26.81</v>
      </c>
      <c r="AM79" s="38">
        <v>74.319999999999993</v>
      </c>
      <c r="AN79" s="31">
        <v>79.599999999999994</v>
      </c>
      <c r="AO79" s="330">
        <v>85.554400000000001</v>
      </c>
      <c r="AP79" s="330">
        <v>81.347099999999998</v>
      </c>
      <c r="AQ79" s="330">
        <f t="shared" si="10"/>
        <v>83.424231085698352</v>
      </c>
      <c r="AR79" s="53">
        <v>17.2</v>
      </c>
      <c r="AS79" s="275">
        <v>83</v>
      </c>
      <c r="AT79" s="53">
        <v>92</v>
      </c>
      <c r="AU79" s="275">
        <v>65.5</v>
      </c>
      <c r="AV79" s="53">
        <v>93.35</v>
      </c>
      <c r="AW79" s="53">
        <v>10</v>
      </c>
      <c r="AX79" s="276">
        <v>71910.48</v>
      </c>
      <c r="AY79" s="276">
        <v>76823</v>
      </c>
      <c r="AZ79" s="276">
        <v>84102</v>
      </c>
      <c r="BA79" s="272">
        <f t="shared" si="12"/>
        <v>2.2771460664240708</v>
      </c>
      <c r="BB79" s="272">
        <f t="shared" si="11"/>
        <v>2.3687567525350506</v>
      </c>
      <c r="BC79" s="35"/>
      <c r="BD79" s="284">
        <v>50.98</v>
      </c>
      <c r="BE79" s="72"/>
      <c r="BF79" s="72"/>
      <c r="BG79" s="72"/>
      <c r="BH79" s="30"/>
      <c r="BI79" s="30"/>
      <c r="BJ79" s="73"/>
      <c r="BK79"/>
      <c r="BP79"/>
      <c r="BQ79" s="230"/>
      <c r="BR79" s="231"/>
      <c r="BS79" s="226"/>
      <c r="BT79" s="232"/>
      <c r="BU79" s="232"/>
      <c r="BV79" s="229"/>
      <c r="BW79" s="227"/>
      <c r="BX79" s="233"/>
      <c r="BY79"/>
      <c r="CA79"/>
      <c r="CB79" s="226"/>
      <c r="CC79" s="227"/>
      <c r="CD79" s="226"/>
      <c r="CE79" s="226"/>
      <c r="CF79" s="228"/>
      <c r="CG79" s="227"/>
      <c r="CH79" s="227"/>
      <c r="CI79" s="226"/>
      <c r="CJ79"/>
    </row>
    <row r="80" spans="1:88">
      <c r="A80" s="56" t="s">
        <v>186</v>
      </c>
      <c r="B80" s="57" t="s">
        <v>186</v>
      </c>
      <c r="C80" s="58">
        <v>601</v>
      </c>
      <c r="D80" s="238">
        <v>292</v>
      </c>
      <c r="E80" s="294">
        <v>1140.3</v>
      </c>
      <c r="F80" s="238">
        <v>0</v>
      </c>
      <c r="G80" s="238">
        <v>2681</v>
      </c>
      <c r="H80" s="324">
        <v>1391</v>
      </c>
      <c r="I80" s="238">
        <v>0</v>
      </c>
      <c r="J80" s="293">
        <v>50.669399999999996</v>
      </c>
      <c r="K80" s="238">
        <v>0</v>
      </c>
      <c r="L80" s="265">
        <f t="shared" si="7"/>
        <v>29.582222727656223</v>
      </c>
      <c r="M80" s="238">
        <v>48</v>
      </c>
      <c r="N80" s="238">
        <v>90</v>
      </c>
      <c r="O80" s="267">
        <v>0.71899999999999997</v>
      </c>
      <c r="P80" s="267">
        <v>56.67</v>
      </c>
      <c r="Q80" s="52">
        <v>0.43</v>
      </c>
      <c r="R80" s="267">
        <v>0.59299999999999997</v>
      </c>
      <c r="S80" s="267">
        <v>54.83</v>
      </c>
      <c r="T80" s="52">
        <v>62.443144899285244</v>
      </c>
      <c r="U80" s="267">
        <v>66.400000000000006</v>
      </c>
      <c r="V80" s="267">
        <v>1228</v>
      </c>
      <c r="W80" s="52">
        <v>2.65</v>
      </c>
      <c r="X80" s="267">
        <v>29.07</v>
      </c>
      <c r="Y80" s="52">
        <v>75.677426319766823</v>
      </c>
      <c r="Z80" s="274">
        <v>5</v>
      </c>
      <c r="AA80" s="274">
        <v>4.4643632807595379</v>
      </c>
      <c r="AB80" s="328">
        <v>6809</v>
      </c>
      <c r="AC80" s="328">
        <v>162</v>
      </c>
      <c r="AD80" s="328">
        <v>1161</v>
      </c>
      <c r="AE80" s="329">
        <f t="shared" si="8"/>
        <v>2.37920399471288</v>
      </c>
      <c r="AF80" s="329">
        <f t="shared" si="9"/>
        <v>12.244897959183673</v>
      </c>
      <c r="AG80" s="274">
        <v>10</v>
      </c>
      <c r="AH80" s="53">
        <v>5</v>
      </c>
      <c r="AI80" s="331">
        <v>8.4499999999999993</v>
      </c>
      <c r="AJ80" s="38">
        <v>81.94</v>
      </c>
      <c r="AK80" s="53">
        <v>82.87</v>
      </c>
      <c r="AL80" s="53">
        <v>9.5299999999999994</v>
      </c>
      <c r="AM80" s="38">
        <v>64.260000000000005</v>
      </c>
      <c r="AN80" s="31">
        <v>207.8</v>
      </c>
      <c r="AO80" s="330">
        <v>73.809536439937318</v>
      </c>
      <c r="AP80" s="330">
        <v>74.392537520263602</v>
      </c>
      <c r="AQ80" s="330">
        <f t="shared" si="10"/>
        <v>74.100463621770274</v>
      </c>
      <c r="AR80" s="53">
        <v>19.3</v>
      </c>
      <c r="AS80" s="275">
        <v>109</v>
      </c>
      <c r="AT80" s="53">
        <v>100.5</v>
      </c>
      <c r="AU80" s="275">
        <v>89.5</v>
      </c>
      <c r="AV80" s="53">
        <v>87.48</v>
      </c>
      <c r="AW80" s="53">
        <v>6</v>
      </c>
      <c r="AX80" s="276">
        <v>152518.95000000001</v>
      </c>
      <c r="AY80" s="277">
        <v>159739</v>
      </c>
      <c r="AZ80" s="276">
        <v>168898</v>
      </c>
      <c r="BA80" s="272">
        <f t="shared" si="12"/>
        <v>1.5779569249154477</v>
      </c>
      <c r="BB80" s="272">
        <f t="shared" si="11"/>
        <v>1.4334320360087416</v>
      </c>
      <c r="BC80" s="35"/>
      <c r="BD80" s="284">
        <v>11.64</v>
      </c>
      <c r="BE80" s="72"/>
      <c r="BF80" s="72"/>
      <c r="BG80" s="72"/>
      <c r="BH80" s="30"/>
      <c r="BI80" s="30"/>
      <c r="BJ80" s="73"/>
      <c r="BK80" s="28"/>
      <c r="BP80"/>
      <c r="BQ80" s="230"/>
      <c r="BR80" s="234"/>
      <c r="BS80" s="226"/>
      <c r="BT80" s="232"/>
      <c r="BU80" s="232"/>
      <c r="BV80" s="229"/>
      <c r="BW80" s="227"/>
      <c r="BX80" s="233"/>
      <c r="BY80"/>
      <c r="CA80"/>
      <c r="CB80" s="226"/>
      <c r="CC80" s="227"/>
      <c r="CD80" s="226"/>
      <c r="CE80" s="226"/>
      <c r="CF80" s="228"/>
      <c r="CG80" s="227"/>
      <c r="CH80" s="227"/>
      <c r="CI80" s="226"/>
      <c r="CJ80"/>
    </row>
    <row r="81" spans="1:88">
      <c r="A81" s="56" t="s">
        <v>186</v>
      </c>
      <c r="B81" s="57" t="s">
        <v>187</v>
      </c>
      <c r="C81" s="58">
        <v>602</v>
      </c>
      <c r="D81" s="238">
        <v>17</v>
      </c>
      <c r="E81" s="294">
        <v>836</v>
      </c>
      <c r="F81" s="238">
        <v>0</v>
      </c>
      <c r="G81" s="238">
        <v>0</v>
      </c>
      <c r="H81" s="324">
        <v>363</v>
      </c>
      <c r="I81" s="238">
        <v>963</v>
      </c>
      <c r="J81" s="293">
        <v>2.7342</v>
      </c>
      <c r="K81" s="238">
        <v>0</v>
      </c>
      <c r="L81" s="265">
        <f t="shared" si="7"/>
        <v>66.004691482629823</v>
      </c>
      <c r="M81" s="238">
        <v>6</v>
      </c>
      <c r="N81" s="238">
        <v>1</v>
      </c>
      <c r="O81" s="267">
        <v>0.60799999999999998</v>
      </c>
      <c r="P81" s="267">
        <v>71.56</v>
      </c>
      <c r="Q81" s="52">
        <v>7.0000000000000007E-2</v>
      </c>
      <c r="R81" s="267">
        <v>0.56399999999999995</v>
      </c>
      <c r="S81" s="267" t="s">
        <v>117</v>
      </c>
      <c r="T81" s="52">
        <v>71.17425539198905</v>
      </c>
      <c r="U81" s="267">
        <v>67.8</v>
      </c>
      <c r="V81" s="267">
        <v>41</v>
      </c>
      <c r="W81" s="52">
        <v>5.99</v>
      </c>
      <c r="X81" s="267">
        <v>42.45</v>
      </c>
      <c r="Y81" s="52">
        <v>3.9292730844793708</v>
      </c>
      <c r="Z81" s="274">
        <v>2</v>
      </c>
      <c r="AA81" s="274">
        <v>0.58465017511927408</v>
      </c>
      <c r="AB81" s="328">
        <v>53</v>
      </c>
      <c r="AC81" s="328">
        <v>2</v>
      </c>
      <c r="AD81" s="328">
        <v>39</v>
      </c>
      <c r="AE81" s="329">
        <f t="shared" si="8"/>
        <v>3.7735849056603774</v>
      </c>
      <c r="AF81" s="329">
        <f t="shared" si="9"/>
        <v>4.8780487804878048</v>
      </c>
      <c r="AG81" s="274">
        <v>10</v>
      </c>
      <c r="AH81" s="53">
        <v>1</v>
      </c>
      <c r="AI81" s="331">
        <v>7</v>
      </c>
      <c r="AJ81" s="38">
        <v>33.01</v>
      </c>
      <c r="AK81" s="53">
        <v>48.73</v>
      </c>
      <c r="AL81" s="53">
        <v>0.56000000000000005</v>
      </c>
      <c r="AM81" s="38">
        <v>39.89</v>
      </c>
      <c r="AN81" s="31">
        <v>157.4</v>
      </c>
      <c r="AO81" s="330">
        <v>84.79299317215829</v>
      </c>
      <c r="AP81" s="330">
        <v>75.867414943510042</v>
      </c>
      <c r="AQ81" s="330">
        <f t="shared" si="10"/>
        <v>80.206141892590409</v>
      </c>
      <c r="AR81" s="53">
        <v>16.5</v>
      </c>
      <c r="AS81" s="275">
        <v>109.5</v>
      </c>
      <c r="AT81" s="53">
        <v>29.5</v>
      </c>
      <c r="AU81" s="275">
        <v>16.5</v>
      </c>
      <c r="AV81" s="53">
        <v>77.23</v>
      </c>
      <c r="AW81" s="53">
        <v>10</v>
      </c>
      <c r="AX81" s="276">
        <v>9065.25</v>
      </c>
      <c r="AY81" s="276">
        <v>9084</v>
      </c>
      <c r="AZ81" s="276">
        <v>9114</v>
      </c>
      <c r="BA81" s="272">
        <f t="shared" si="12"/>
        <v>6.8944596122555921E-2</v>
      </c>
      <c r="BB81" s="272">
        <f t="shared" si="11"/>
        <v>8.2562747688241789E-2</v>
      </c>
      <c r="BC81" s="35"/>
      <c r="BD81" s="284">
        <v>9.67</v>
      </c>
      <c r="BE81" s="72"/>
      <c r="BF81" s="72"/>
      <c r="BG81" s="72"/>
      <c r="BH81" s="30"/>
      <c r="BI81" s="30"/>
      <c r="BJ81" s="73"/>
      <c r="BK81"/>
      <c r="BP81"/>
      <c r="BQ81" s="230"/>
      <c r="BR81" s="234"/>
      <c r="BS81" s="226"/>
      <c r="BT81" s="232"/>
      <c r="BU81" s="232"/>
      <c r="BV81" s="229"/>
      <c r="BW81" s="227"/>
      <c r="BX81" s="233"/>
      <c r="BY81"/>
      <c r="CA81"/>
      <c r="CB81" s="226"/>
      <c r="CC81" s="227"/>
      <c r="CD81" s="226"/>
      <c r="CE81" s="226"/>
      <c r="CF81" s="228"/>
      <c r="CG81" s="227"/>
      <c r="CH81" s="227"/>
      <c r="CI81" s="226"/>
      <c r="CJ81"/>
    </row>
    <row r="82" spans="1:88">
      <c r="A82" s="56" t="s">
        <v>186</v>
      </c>
      <c r="B82" s="57" t="s">
        <v>188</v>
      </c>
      <c r="C82" s="58">
        <v>603</v>
      </c>
      <c r="D82" s="238">
        <v>54</v>
      </c>
      <c r="E82" s="294">
        <v>107</v>
      </c>
      <c r="F82" s="238">
        <v>0</v>
      </c>
      <c r="G82" s="238">
        <v>0</v>
      </c>
      <c r="H82" s="324">
        <v>619</v>
      </c>
      <c r="I82" s="238">
        <v>758</v>
      </c>
      <c r="J82" s="293">
        <v>8.5004999999999988</v>
      </c>
      <c r="K82" s="238">
        <v>0</v>
      </c>
      <c r="L82" s="265">
        <f t="shared" si="7"/>
        <v>7.2276598525253206</v>
      </c>
      <c r="M82" s="238">
        <v>2</v>
      </c>
      <c r="N82" s="238">
        <v>0</v>
      </c>
      <c r="O82" s="267">
        <v>0.61</v>
      </c>
      <c r="P82" s="267">
        <v>63.65</v>
      </c>
      <c r="Q82" s="52">
        <v>7.0000000000000007E-2</v>
      </c>
      <c r="R82" s="267">
        <v>0.57099999999999995</v>
      </c>
      <c r="S82" s="267" t="s">
        <v>117</v>
      </c>
      <c r="T82" s="52">
        <v>79.88846914912753</v>
      </c>
      <c r="U82" s="267">
        <v>67.97999999999999</v>
      </c>
      <c r="V82" s="267">
        <v>96</v>
      </c>
      <c r="W82" s="52">
        <v>2.12</v>
      </c>
      <c r="X82" s="267">
        <v>42.2</v>
      </c>
      <c r="Y82" s="52">
        <v>45.212765957446813</v>
      </c>
      <c r="Z82" s="274">
        <v>2</v>
      </c>
      <c r="AA82" s="274">
        <v>0.44279531098370511</v>
      </c>
      <c r="AB82" s="328">
        <v>119</v>
      </c>
      <c r="AC82" s="328">
        <v>5</v>
      </c>
      <c r="AD82" s="328">
        <v>78</v>
      </c>
      <c r="AE82" s="329">
        <f t="shared" si="8"/>
        <v>4.2016806722689077</v>
      </c>
      <c r="AF82" s="329">
        <f t="shared" si="9"/>
        <v>6.024096385542169</v>
      </c>
      <c r="AG82" s="274">
        <v>6</v>
      </c>
      <c r="AH82" s="53">
        <v>10</v>
      </c>
      <c r="AI82" s="331">
        <v>7.95</v>
      </c>
      <c r="AJ82" s="38">
        <v>46.91</v>
      </c>
      <c r="AK82" s="53">
        <v>43.04</v>
      </c>
      <c r="AL82" s="53">
        <v>0.53</v>
      </c>
      <c r="AM82" s="38">
        <v>40.98</v>
      </c>
      <c r="AN82" s="31">
        <v>205.8</v>
      </c>
      <c r="AO82" s="330">
        <v>79.47059410212151</v>
      </c>
      <c r="AP82" s="330">
        <v>64.890312262072527</v>
      </c>
      <c r="AQ82" s="330">
        <f t="shared" si="10"/>
        <v>71.811361684200676</v>
      </c>
      <c r="AR82" s="53">
        <v>23.9</v>
      </c>
      <c r="AS82" s="275">
        <v>108.5</v>
      </c>
      <c r="AT82" s="53">
        <v>51</v>
      </c>
      <c r="AU82" s="275">
        <v>15.5</v>
      </c>
      <c r="AV82" s="53">
        <v>74.31</v>
      </c>
      <c r="AW82" s="53">
        <v>10</v>
      </c>
      <c r="AX82" s="276">
        <v>26874.720000000001</v>
      </c>
      <c r="AY82" s="276">
        <v>27469</v>
      </c>
      <c r="AZ82" s="276">
        <v>28335</v>
      </c>
      <c r="BA82" s="272">
        <f t="shared" si="12"/>
        <v>0.73709915241287327</v>
      </c>
      <c r="BB82" s="272">
        <f t="shared" si="11"/>
        <v>0.78816119989806865</v>
      </c>
      <c r="BC82" s="35"/>
      <c r="BD82" s="284">
        <v>3.28</v>
      </c>
      <c r="BE82" s="72"/>
      <c r="BF82" s="72"/>
      <c r="BG82" s="72"/>
      <c r="BH82" s="30"/>
      <c r="BI82" s="30"/>
      <c r="BJ82" s="73"/>
      <c r="BK82"/>
      <c r="BP82"/>
      <c r="BQ82" s="230"/>
      <c r="BR82" s="234"/>
      <c r="BS82" s="226"/>
      <c r="BT82" s="232"/>
      <c r="BU82" s="232"/>
      <c r="BV82" s="229"/>
      <c r="BW82" s="227"/>
      <c r="BX82" s="233"/>
      <c r="BY82"/>
      <c r="CA82"/>
      <c r="CB82" s="226"/>
      <c r="CC82" s="227"/>
      <c r="CD82" s="226"/>
      <c r="CE82" s="226"/>
      <c r="CF82" s="228"/>
      <c r="CG82" s="227"/>
      <c r="CH82" s="227"/>
      <c r="CI82" s="226"/>
      <c r="CJ82"/>
    </row>
    <row r="83" spans="1:88">
      <c r="A83" s="56" t="s">
        <v>186</v>
      </c>
      <c r="B83" s="57" t="s">
        <v>189</v>
      </c>
      <c r="C83" s="58">
        <v>604</v>
      </c>
      <c r="D83" s="238">
        <v>0</v>
      </c>
      <c r="E83" s="294">
        <v>58</v>
      </c>
      <c r="F83" s="238">
        <v>0</v>
      </c>
      <c r="G83" s="238">
        <v>0</v>
      </c>
      <c r="H83" s="324">
        <v>25</v>
      </c>
      <c r="I83" s="238">
        <v>534</v>
      </c>
      <c r="J83" s="293">
        <v>1.0719000000000001</v>
      </c>
      <c r="K83" s="238">
        <v>0</v>
      </c>
      <c r="L83" s="265">
        <f t="shared" si="7"/>
        <v>0</v>
      </c>
      <c r="M83" s="238">
        <v>0</v>
      </c>
      <c r="N83" s="238">
        <v>0</v>
      </c>
      <c r="O83" s="267">
        <v>0.625</v>
      </c>
      <c r="P83" s="267">
        <v>60.67</v>
      </c>
      <c r="Q83" s="52">
        <v>0.11</v>
      </c>
      <c r="R83" s="267">
        <v>0.61099999999999999</v>
      </c>
      <c r="S83" s="267">
        <v>64.52000000000001</v>
      </c>
      <c r="T83" s="52">
        <v>65.837479270315086</v>
      </c>
      <c r="U83" s="267">
        <v>62.6</v>
      </c>
      <c r="V83" s="267">
        <v>5</v>
      </c>
      <c r="W83" s="52">
        <v>2.71</v>
      </c>
      <c r="X83" s="267">
        <v>29.2</v>
      </c>
      <c r="Y83" s="52">
        <v>16.042780748663102</v>
      </c>
      <c r="Z83" s="274">
        <v>3</v>
      </c>
      <c r="AA83" s="274">
        <v>0.34100596760443308</v>
      </c>
      <c r="AB83" s="328">
        <v>12</v>
      </c>
      <c r="AC83" s="328">
        <v>0</v>
      </c>
      <c r="AD83" s="328">
        <v>6</v>
      </c>
      <c r="AE83" s="329">
        <f t="shared" si="8"/>
        <v>0</v>
      </c>
      <c r="AF83" s="329">
        <f t="shared" si="9"/>
        <v>0</v>
      </c>
      <c r="AG83" s="274">
        <v>4</v>
      </c>
      <c r="AH83" s="53">
        <v>10</v>
      </c>
      <c r="AI83" s="331">
        <v>9.3000000000000007</v>
      </c>
      <c r="AJ83" s="38">
        <v>45.18</v>
      </c>
      <c r="AK83" s="53">
        <v>66.959999999999994</v>
      </c>
      <c r="AL83" s="53">
        <v>1.01</v>
      </c>
      <c r="AM83" s="38">
        <v>58.61</v>
      </c>
      <c r="AN83" s="31">
        <v>125.2</v>
      </c>
      <c r="AO83" s="330">
        <v>81.407357046823662</v>
      </c>
      <c r="AP83" s="330">
        <v>81.96911409921772</v>
      </c>
      <c r="AQ83" s="330">
        <f t="shared" si="10"/>
        <v>81.687752682313672</v>
      </c>
      <c r="AR83" s="53">
        <v>17.7</v>
      </c>
      <c r="AS83" s="275">
        <v>127</v>
      </c>
      <c r="AT83" s="53">
        <v>58</v>
      </c>
      <c r="AU83" s="275">
        <v>45.5</v>
      </c>
      <c r="AV83" s="53">
        <v>83.68</v>
      </c>
      <c r="AW83" s="53">
        <v>10</v>
      </c>
      <c r="AX83" s="276">
        <v>3519</v>
      </c>
      <c r="AY83" s="276">
        <v>3529</v>
      </c>
      <c r="AZ83" s="276">
        <v>3573</v>
      </c>
      <c r="BA83" s="272">
        <f t="shared" si="12"/>
        <v>9.4723879890120308E-2</v>
      </c>
      <c r="BB83" s="272">
        <f t="shared" si="11"/>
        <v>0.31170303202040506</v>
      </c>
      <c r="BC83" s="35"/>
      <c r="BD83" s="284">
        <v>8.64</v>
      </c>
      <c r="BE83" s="72"/>
      <c r="BF83" s="72"/>
      <c r="BG83" s="72"/>
      <c r="BH83" s="30"/>
      <c r="BI83" s="30"/>
      <c r="BJ83" s="73"/>
      <c r="BK83"/>
      <c r="BP83"/>
      <c r="BQ83" s="230"/>
      <c r="BR83" s="234"/>
      <c r="BS83" s="226"/>
      <c r="BT83" s="232"/>
      <c r="BU83" s="232"/>
      <c r="BV83" s="229"/>
      <c r="BW83" s="227"/>
      <c r="BX83" s="233"/>
      <c r="BY83"/>
      <c r="CA83"/>
      <c r="CB83" s="226"/>
      <c r="CC83" s="227"/>
      <c r="CD83" s="226"/>
      <c r="CE83" s="226"/>
      <c r="CF83" s="228"/>
      <c r="CG83" s="227"/>
      <c r="CH83" s="227"/>
      <c r="CI83" s="226"/>
      <c r="CJ83"/>
    </row>
    <row r="84" spans="1:88">
      <c r="A84" s="56" t="s">
        <v>186</v>
      </c>
      <c r="B84" s="57" t="s">
        <v>190</v>
      </c>
      <c r="C84" s="58">
        <v>605</v>
      </c>
      <c r="D84" s="238">
        <v>49</v>
      </c>
      <c r="E84" s="294">
        <v>7</v>
      </c>
      <c r="F84" s="238">
        <v>0</v>
      </c>
      <c r="G84" s="238">
        <v>0</v>
      </c>
      <c r="H84" s="324">
        <v>669</v>
      </c>
      <c r="I84" s="238">
        <v>646</v>
      </c>
      <c r="J84" s="293">
        <v>7.9055999999999997</v>
      </c>
      <c r="K84" s="238">
        <v>0</v>
      </c>
      <c r="L84" s="265">
        <f t="shared" si="7"/>
        <v>19.551217748818065</v>
      </c>
      <c r="M84" s="238">
        <v>5</v>
      </c>
      <c r="N84" s="238">
        <v>4</v>
      </c>
      <c r="O84" s="267">
        <v>0.623</v>
      </c>
      <c r="P84" s="267">
        <v>62.44</v>
      </c>
      <c r="Q84" s="52">
        <v>0.08</v>
      </c>
      <c r="R84" s="267">
        <v>0.58699999999999997</v>
      </c>
      <c r="S84" s="267" t="s">
        <v>117</v>
      </c>
      <c r="T84" s="52">
        <v>74.855744011190779</v>
      </c>
      <c r="U84" s="267">
        <v>68.03</v>
      </c>
      <c r="V84" s="267">
        <v>52</v>
      </c>
      <c r="W84" s="52">
        <v>3.83</v>
      </c>
      <c r="X84" s="267">
        <v>38.299999999999997</v>
      </c>
      <c r="Y84" s="52">
        <v>26.041666666666668</v>
      </c>
      <c r="Z84" s="274">
        <v>2</v>
      </c>
      <c r="AA84" s="274">
        <v>0.50312791378010546</v>
      </c>
      <c r="AB84" s="328">
        <v>124</v>
      </c>
      <c r="AC84" s="328">
        <v>10</v>
      </c>
      <c r="AD84" s="328">
        <v>36</v>
      </c>
      <c r="AE84" s="329">
        <f t="shared" si="8"/>
        <v>8.064516129032258</v>
      </c>
      <c r="AF84" s="329">
        <f t="shared" si="9"/>
        <v>21.739130434782609</v>
      </c>
      <c r="AG84" s="274">
        <v>10</v>
      </c>
      <c r="AH84" s="53">
        <v>5</v>
      </c>
      <c r="AI84" s="331" t="s">
        <v>117</v>
      </c>
      <c r="AJ84" s="38">
        <v>55.22</v>
      </c>
      <c r="AK84" s="53">
        <v>42.02</v>
      </c>
      <c r="AL84" s="53">
        <v>0.79</v>
      </c>
      <c r="AM84" s="38">
        <v>43.87</v>
      </c>
      <c r="AN84" s="31">
        <v>220.7</v>
      </c>
      <c r="AO84" s="330">
        <v>82.56</v>
      </c>
      <c r="AP84" s="330">
        <v>79.876000000000005</v>
      </c>
      <c r="AQ84" s="330">
        <f t="shared" si="10"/>
        <v>81.206912021083525</v>
      </c>
      <c r="AR84" s="53">
        <v>19.3</v>
      </c>
      <c r="AS84" s="275">
        <v>105.5</v>
      </c>
      <c r="AT84" s="53">
        <v>50</v>
      </c>
      <c r="AU84" s="275">
        <v>33</v>
      </c>
      <c r="AV84" s="53">
        <v>78.66</v>
      </c>
      <c r="AW84" s="53">
        <v>10</v>
      </c>
      <c r="AX84" s="276">
        <v>24645.82</v>
      </c>
      <c r="AY84" s="276">
        <v>25337</v>
      </c>
      <c r="AZ84" s="276">
        <v>26352</v>
      </c>
      <c r="BA84" s="272">
        <f t="shared" si="12"/>
        <v>0.93481707378100387</v>
      </c>
      <c r="BB84" s="272">
        <f t="shared" si="11"/>
        <v>1.0014997829261574</v>
      </c>
      <c r="BC84" s="35"/>
      <c r="BD84" s="284">
        <v>7.43</v>
      </c>
      <c r="BE84" s="72"/>
      <c r="BF84" s="72"/>
      <c r="BG84" s="72"/>
      <c r="BH84" s="30"/>
      <c r="BI84" s="30"/>
      <c r="BJ84" s="73"/>
      <c r="BK84"/>
      <c r="BP84"/>
      <c r="BQ84" s="230"/>
      <c r="BR84" s="234"/>
      <c r="BS84" s="226"/>
      <c r="BT84" s="232"/>
      <c r="BU84" s="232"/>
      <c r="BV84" s="229"/>
      <c r="BW84" s="227"/>
      <c r="BX84" s="233"/>
      <c r="BY84"/>
      <c r="CA84"/>
      <c r="CB84" s="226"/>
      <c r="CC84" s="227"/>
      <c r="CD84" s="226"/>
      <c r="CE84" s="226"/>
      <c r="CF84" s="228"/>
      <c r="CG84" s="227"/>
      <c r="CH84" s="227"/>
      <c r="CI84" s="226"/>
      <c r="CJ84"/>
    </row>
    <row r="85" spans="1:88">
      <c r="A85" s="56" t="s">
        <v>186</v>
      </c>
      <c r="B85" s="57" t="s">
        <v>191</v>
      </c>
      <c r="C85" s="58">
        <v>606</v>
      </c>
      <c r="D85" s="238">
        <v>87</v>
      </c>
      <c r="E85" s="294">
        <v>584.29999999999995</v>
      </c>
      <c r="F85" s="238">
        <v>0</v>
      </c>
      <c r="G85" s="238">
        <v>1482</v>
      </c>
      <c r="H85" s="324">
        <v>0</v>
      </c>
      <c r="I85" s="238">
        <v>791</v>
      </c>
      <c r="J85" s="293">
        <v>14.573399999999999</v>
      </c>
      <c r="K85" s="238">
        <v>0</v>
      </c>
      <c r="L85" s="265">
        <f t="shared" si="7"/>
        <v>21.522024033066973</v>
      </c>
      <c r="M85" s="238">
        <v>10</v>
      </c>
      <c r="N85" s="238">
        <v>7</v>
      </c>
      <c r="O85" s="267">
        <v>0.63400000000000001</v>
      </c>
      <c r="P85" s="267">
        <v>62.6</v>
      </c>
      <c r="Q85" s="52">
        <v>0.18</v>
      </c>
      <c r="R85" s="267">
        <v>0.56299999999999994</v>
      </c>
      <c r="S85" s="267">
        <v>74.150000000000006</v>
      </c>
      <c r="T85" s="52">
        <v>76.025347650061605</v>
      </c>
      <c r="U85" s="267">
        <v>69.72</v>
      </c>
      <c r="V85" s="267">
        <v>252</v>
      </c>
      <c r="W85" s="52">
        <v>2.71</v>
      </c>
      <c r="X85" s="267">
        <v>35.39</v>
      </c>
      <c r="Y85" s="52">
        <v>18.831667947732512</v>
      </c>
      <c r="Z85" s="274">
        <v>3</v>
      </c>
      <c r="AA85" s="274">
        <v>1.0212935117406392</v>
      </c>
      <c r="AB85" s="328">
        <v>446</v>
      </c>
      <c r="AC85" s="328">
        <v>16</v>
      </c>
      <c r="AD85" s="328">
        <v>118</v>
      </c>
      <c r="AE85" s="329">
        <f t="shared" si="8"/>
        <v>3.5874439461883409</v>
      </c>
      <c r="AF85" s="329">
        <f t="shared" si="9"/>
        <v>11.940298507462686</v>
      </c>
      <c r="AG85" s="274">
        <v>10</v>
      </c>
      <c r="AH85" s="53">
        <v>10</v>
      </c>
      <c r="AI85" s="331">
        <v>9.5500000000000007</v>
      </c>
      <c r="AJ85" s="38">
        <v>66.06</v>
      </c>
      <c r="AK85" s="53">
        <v>49</v>
      </c>
      <c r="AL85" s="53">
        <v>1.46</v>
      </c>
      <c r="AM85" s="38">
        <v>43.38</v>
      </c>
      <c r="AN85" s="31">
        <v>294.3</v>
      </c>
      <c r="AO85" s="330">
        <v>72.72</v>
      </c>
      <c r="AP85" s="330">
        <v>86.86</v>
      </c>
      <c r="AQ85" s="330">
        <f t="shared" si="10"/>
        <v>79.476154914540245</v>
      </c>
      <c r="AR85" s="53">
        <v>27.3</v>
      </c>
      <c r="AS85" s="275">
        <v>109.5</v>
      </c>
      <c r="AT85" s="53">
        <v>54</v>
      </c>
      <c r="AU85" s="275">
        <v>20</v>
      </c>
      <c r="AV85" s="53">
        <v>78.23</v>
      </c>
      <c r="AW85" s="53">
        <v>10</v>
      </c>
      <c r="AX85" s="276">
        <v>43670.11</v>
      </c>
      <c r="AY85" s="276">
        <v>45741</v>
      </c>
      <c r="AZ85" s="276">
        <v>48578</v>
      </c>
      <c r="BA85" s="272">
        <f t="shared" si="12"/>
        <v>1.5807074144458682</v>
      </c>
      <c r="BB85" s="272">
        <f t="shared" si="11"/>
        <v>1.5505782558317471</v>
      </c>
      <c r="BC85" s="35"/>
      <c r="BD85" s="284">
        <v>5.92</v>
      </c>
      <c r="BE85" s="72"/>
      <c r="BF85" s="72"/>
      <c r="BG85" s="72"/>
      <c r="BH85" s="30"/>
      <c r="BI85" s="30"/>
      <c r="BJ85" s="73"/>
      <c r="BK85"/>
      <c r="BP85"/>
      <c r="BQ85" s="230"/>
      <c r="BR85" s="234"/>
      <c r="BS85" s="226"/>
      <c r="BT85" s="232"/>
      <c r="BU85" s="232"/>
      <c r="BV85" s="229"/>
      <c r="BW85" s="227"/>
      <c r="BX85" s="233"/>
      <c r="BY85"/>
      <c r="CA85"/>
      <c r="CB85" s="226"/>
      <c r="CC85" s="227"/>
      <c r="CD85" s="226"/>
      <c r="CE85" s="226"/>
      <c r="CF85" s="228"/>
      <c r="CG85" s="227"/>
      <c r="CH85" s="227"/>
      <c r="CI85" s="226"/>
      <c r="CJ85"/>
    </row>
    <row r="86" spans="1:88">
      <c r="A86" s="56" t="s">
        <v>186</v>
      </c>
      <c r="B86" s="57" t="s">
        <v>192</v>
      </c>
      <c r="C86" s="58">
        <v>607</v>
      </c>
      <c r="D86" s="238">
        <v>91</v>
      </c>
      <c r="E86" s="294">
        <v>2069.9</v>
      </c>
      <c r="F86" s="238">
        <v>0</v>
      </c>
      <c r="G86" s="238">
        <v>25119</v>
      </c>
      <c r="H86" s="324">
        <v>0</v>
      </c>
      <c r="I86" s="238">
        <v>806</v>
      </c>
      <c r="J86" s="293">
        <v>14.4999</v>
      </c>
      <c r="K86" s="238">
        <v>0</v>
      </c>
      <c r="L86" s="265">
        <f t="shared" si="7"/>
        <v>21.2333430957049</v>
      </c>
      <c r="M86" s="238">
        <v>10</v>
      </c>
      <c r="N86" s="238">
        <v>5</v>
      </c>
      <c r="O86" s="267">
        <v>0.65300000000000002</v>
      </c>
      <c r="P86" s="267">
        <v>68.23</v>
      </c>
      <c r="Q86" s="52">
        <v>0.22</v>
      </c>
      <c r="R86" s="267">
        <v>0.56100000000000005</v>
      </c>
      <c r="S86" s="267">
        <v>73.16</v>
      </c>
      <c r="T86" s="52">
        <v>69.981302056773771</v>
      </c>
      <c r="U86" s="267">
        <v>72.819999999999993</v>
      </c>
      <c r="V86" s="267">
        <v>388</v>
      </c>
      <c r="W86" s="52">
        <v>2.42</v>
      </c>
      <c r="X86" s="267">
        <v>29.65</v>
      </c>
      <c r="Y86" s="52">
        <v>21.531944934698199</v>
      </c>
      <c r="Z86" s="274">
        <v>4</v>
      </c>
      <c r="AA86" s="274">
        <v>0.61132408853550413</v>
      </c>
      <c r="AB86" s="328">
        <v>279</v>
      </c>
      <c r="AC86" s="328">
        <v>23</v>
      </c>
      <c r="AD86" s="328">
        <v>89</v>
      </c>
      <c r="AE86" s="329">
        <f t="shared" si="8"/>
        <v>8.2437275985663092</v>
      </c>
      <c r="AF86" s="329">
        <f t="shared" si="9"/>
        <v>20.535714285714285</v>
      </c>
      <c r="AG86" s="274">
        <v>10</v>
      </c>
      <c r="AH86" s="53">
        <v>5</v>
      </c>
      <c r="AI86" s="331">
        <v>7.05</v>
      </c>
      <c r="AJ86" s="38">
        <v>72.08</v>
      </c>
      <c r="AK86" s="53">
        <v>84.71</v>
      </c>
      <c r="AL86" s="53">
        <v>2.96</v>
      </c>
      <c r="AM86" s="38">
        <v>51.47</v>
      </c>
      <c r="AN86" s="31">
        <v>304.7</v>
      </c>
      <c r="AO86" s="330">
        <v>83.818089881911135</v>
      </c>
      <c r="AP86" s="330">
        <v>82.261905047910602</v>
      </c>
      <c r="AQ86" s="330">
        <f t="shared" si="10"/>
        <v>83.036351986121176</v>
      </c>
      <c r="AR86" s="53">
        <v>24.1</v>
      </c>
      <c r="AS86" s="275">
        <v>111</v>
      </c>
      <c r="AT86" s="53">
        <v>60</v>
      </c>
      <c r="AU86" s="275">
        <v>21.5</v>
      </c>
      <c r="AV86" s="53">
        <v>81.11</v>
      </c>
      <c r="AW86" s="53">
        <v>10</v>
      </c>
      <c r="AX86" s="276">
        <v>45638.64</v>
      </c>
      <c r="AY86" s="276">
        <v>46725</v>
      </c>
      <c r="AZ86" s="276">
        <v>48333</v>
      </c>
      <c r="BA86" s="272">
        <f t="shared" si="12"/>
        <v>0.79345046215224679</v>
      </c>
      <c r="BB86" s="272">
        <f t="shared" si="11"/>
        <v>0.86035313001605052</v>
      </c>
      <c r="BC86" s="35"/>
      <c r="BD86" s="284">
        <v>11.9</v>
      </c>
      <c r="BE86" s="72"/>
      <c r="BF86" s="72"/>
      <c r="BG86" s="72"/>
      <c r="BH86" s="30"/>
      <c r="BI86" s="30"/>
      <c r="BJ86" s="73"/>
      <c r="BK86"/>
      <c r="BP86"/>
      <c r="BQ86" s="230"/>
      <c r="BR86" s="234"/>
      <c r="BS86" s="226"/>
      <c r="BT86" s="232"/>
      <c r="BU86" s="232"/>
      <c r="BV86" s="229"/>
      <c r="BW86" s="227"/>
      <c r="BX86" s="233"/>
      <c r="BY86"/>
      <c r="CA86"/>
      <c r="CB86" s="226"/>
      <c r="CC86" s="227"/>
      <c r="CD86" s="226"/>
      <c r="CE86" s="226"/>
      <c r="CF86" s="228"/>
      <c r="CG86" s="227"/>
      <c r="CH86" s="227"/>
      <c r="CI86" s="226"/>
      <c r="CJ86"/>
    </row>
    <row r="87" spans="1:88">
      <c r="A87" s="56" t="s">
        <v>186</v>
      </c>
      <c r="B87" s="57" t="s">
        <v>193</v>
      </c>
      <c r="C87" s="58">
        <v>608</v>
      </c>
      <c r="D87" s="238">
        <v>0</v>
      </c>
      <c r="E87" s="294">
        <v>100</v>
      </c>
      <c r="F87" s="238">
        <v>0</v>
      </c>
      <c r="G87" s="238">
        <v>0</v>
      </c>
      <c r="H87" s="324">
        <v>264</v>
      </c>
      <c r="I87" s="238">
        <v>726</v>
      </c>
      <c r="J87" s="293">
        <v>1.5078</v>
      </c>
      <c r="K87" s="238">
        <v>0</v>
      </c>
      <c r="L87" s="265">
        <f t="shared" si="7"/>
        <v>19.962923017169391</v>
      </c>
      <c r="M87" s="238">
        <v>1</v>
      </c>
      <c r="N87" s="238">
        <v>0</v>
      </c>
      <c r="O87" s="267">
        <v>0.58699999999999997</v>
      </c>
      <c r="P87" s="267">
        <v>72.42</v>
      </c>
      <c r="Q87" s="52">
        <v>0.09</v>
      </c>
      <c r="R87" s="267">
        <v>0.56599999999999995</v>
      </c>
      <c r="S87" s="267" t="s">
        <v>117</v>
      </c>
      <c r="T87" s="52">
        <v>75.561797752809014</v>
      </c>
      <c r="U87" s="267">
        <v>67.34</v>
      </c>
      <c r="V87" s="267">
        <v>25</v>
      </c>
      <c r="W87" s="52">
        <v>10.210000000000001</v>
      </c>
      <c r="X87" s="267">
        <v>39.130000000000003</v>
      </c>
      <c r="Y87" s="52">
        <v>16.326530612244898</v>
      </c>
      <c r="Z87" s="274">
        <v>2</v>
      </c>
      <c r="AA87" s="274">
        <v>2.259932202033939</v>
      </c>
      <c r="AB87" s="328">
        <v>113</v>
      </c>
      <c r="AC87" s="328">
        <v>4</v>
      </c>
      <c r="AD87" s="328">
        <v>6</v>
      </c>
      <c r="AE87" s="329">
        <f t="shared" si="8"/>
        <v>3.5398230088495577</v>
      </c>
      <c r="AF87" s="329">
        <f t="shared" si="9"/>
        <v>40</v>
      </c>
      <c r="AG87" s="274">
        <v>6</v>
      </c>
      <c r="AH87" s="53">
        <v>5</v>
      </c>
      <c r="AI87" s="331" t="s">
        <v>117</v>
      </c>
      <c r="AJ87" s="38">
        <v>39.17</v>
      </c>
      <c r="AK87" s="53">
        <v>57.16</v>
      </c>
      <c r="AL87" s="53">
        <v>1.1499999999999999</v>
      </c>
      <c r="AM87" s="38">
        <v>44.43</v>
      </c>
      <c r="AN87" s="31">
        <v>79</v>
      </c>
      <c r="AO87" s="330">
        <v>72.030986663543274</v>
      </c>
      <c r="AP87" s="330">
        <v>78.628948362299923</v>
      </c>
      <c r="AQ87" s="330">
        <f t="shared" si="10"/>
        <v>75.257695492575763</v>
      </c>
      <c r="AR87" s="53">
        <v>15.7</v>
      </c>
      <c r="AS87" s="275">
        <v>90</v>
      </c>
      <c r="AT87" s="53">
        <v>43</v>
      </c>
      <c r="AU87" s="275">
        <v>26.5</v>
      </c>
      <c r="AV87" s="53">
        <v>71.34</v>
      </c>
      <c r="AW87" s="53">
        <v>10</v>
      </c>
      <c r="AX87" s="276">
        <v>5000.1499999999996</v>
      </c>
      <c r="AY87" s="276">
        <v>5007</v>
      </c>
      <c r="AZ87" s="276">
        <v>5026</v>
      </c>
      <c r="BA87" s="272">
        <f t="shared" si="12"/>
        <v>4.5665296707767859E-2</v>
      </c>
      <c r="BB87" s="272">
        <f t="shared" si="11"/>
        <v>9.4867185939684351E-2</v>
      </c>
      <c r="BC87" s="35"/>
      <c r="BD87" s="284">
        <v>18.34</v>
      </c>
      <c r="BE87" s="72"/>
      <c r="BF87" s="72"/>
      <c r="BG87" s="72"/>
      <c r="BH87" s="30"/>
      <c r="BI87" s="30"/>
      <c r="BJ87" s="73"/>
      <c r="BK87"/>
      <c r="BP87"/>
      <c r="BQ87" s="230"/>
      <c r="BR87" s="234"/>
      <c r="BS87" s="226"/>
      <c r="BT87" s="232"/>
      <c r="BU87" s="232"/>
      <c r="BV87" s="229"/>
      <c r="BW87" s="227"/>
      <c r="BX87" s="233"/>
      <c r="BY87"/>
      <c r="CA87"/>
      <c r="CB87" s="226"/>
      <c r="CC87" s="227"/>
      <c r="CD87" s="226"/>
      <c r="CE87" s="226"/>
      <c r="CF87" s="228"/>
      <c r="CG87" s="227"/>
      <c r="CH87" s="227"/>
      <c r="CI87" s="226"/>
      <c r="CJ87"/>
    </row>
    <row r="88" spans="1:88">
      <c r="A88" s="56" t="s">
        <v>186</v>
      </c>
      <c r="B88" s="57" t="s">
        <v>194</v>
      </c>
      <c r="C88" s="58">
        <v>609</v>
      </c>
      <c r="D88" s="238">
        <v>60</v>
      </c>
      <c r="E88" s="294">
        <v>57</v>
      </c>
      <c r="F88" s="238">
        <v>0</v>
      </c>
      <c r="G88" s="238">
        <v>0</v>
      </c>
      <c r="H88" s="324">
        <v>119</v>
      </c>
      <c r="I88" s="238">
        <v>819</v>
      </c>
      <c r="J88" s="293">
        <v>10.166399999999999</v>
      </c>
      <c r="K88" s="238">
        <v>0</v>
      </c>
      <c r="L88" s="265">
        <f t="shared" si="7"/>
        <v>6.2395244530739387</v>
      </c>
      <c r="M88" s="238">
        <v>2</v>
      </c>
      <c r="N88" s="238">
        <v>3</v>
      </c>
      <c r="O88" s="267">
        <v>0.625</v>
      </c>
      <c r="P88" s="267">
        <v>67.97999999999999</v>
      </c>
      <c r="Q88" s="52">
        <v>0.13</v>
      </c>
      <c r="R88" s="267">
        <v>0.56999999999999995</v>
      </c>
      <c r="S88" s="267">
        <v>87.35</v>
      </c>
      <c r="T88" s="52">
        <v>72.354360565322295</v>
      </c>
      <c r="U88" s="267">
        <v>69.710000000000008</v>
      </c>
      <c r="V88" s="267">
        <v>101</v>
      </c>
      <c r="W88" s="52">
        <v>4.0599999999999996</v>
      </c>
      <c r="X88" s="267">
        <v>35.549999999999997</v>
      </c>
      <c r="Y88" s="52">
        <v>12.235817575083427</v>
      </c>
      <c r="Z88" s="274">
        <v>3</v>
      </c>
      <c r="AA88" s="274">
        <v>0.57227024597306408</v>
      </c>
      <c r="AB88" s="328">
        <v>172</v>
      </c>
      <c r="AC88" s="328">
        <v>5</v>
      </c>
      <c r="AD88" s="328">
        <v>111</v>
      </c>
      <c r="AE88" s="329">
        <f t="shared" si="8"/>
        <v>2.9069767441860463</v>
      </c>
      <c r="AF88" s="329">
        <f t="shared" si="9"/>
        <v>4.3103448275862073</v>
      </c>
      <c r="AG88" s="274">
        <v>10</v>
      </c>
      <c r="AH88" s="53">
        <v>1</v>
      </c>
      <c r="AI88" s="331">
        <v>9</v>
      </c>
      <c r="AJ88" s="38">
        <v>60.96</v>
      </c>
      <c r="AK88" s="53">
        <v>63.56</v>
      </c>
      <c r="AL88" s="53">
        <v>0.97</v>
      </c>
      <c r="AM88" s="38">
        <v>42.98</v>
      </c>
      <c r="AN88" s="31">
        <v>357</v>
      </c>
      <c r="AO88" s="330">
        <v>84.562018533553839</v>
      </c>
      <c r="AP88" s="330">
        <v>88.543447545755981</v>
      </c>
      <c r="AQ88" s="330">
        <f t="shared" si="10"/>
        <v>86.529836775467047</v>
      </c>
      <c r="AR88" s="53">
        <v>28</v>
      </c>
      <c r="AS88" s="275">
        <v>114</v>
      </c>
      <c r="AT88" s="53">
        <v>58.5</v>
      </c>
      <c r="AU88" s="275">
        <v>7.5</v>
      </c>
      <c r="AV88" s="53">
        <v>79.66</v>
      </c>
      <c r="AW88" s="53">
        <v>10</v>
      </c>
      <c r="AX88" s="276">
        <v>30055.73</v>
      </c>
      <c r="AY88" s="276">
        <v>31536</v>
      </c>
      <c r="AZ88" s="276">
        <v>33888</v>
      </c>
      <c r="BA88" s="272">
        <f t="shared" si="12"/>
        <v>1.6416947228809065</v>
      </c>
      <c r="BB88" s="272">
        <f t="shared" si="11"/>
        <v>1.864535768645359</v>
      </c>
      <c r="BC88" s="35"/>
      <c r="BD88" s="284">
        <v>10.31</v>
      </c>
      <c r="BE88" s="72"/>
      <c r="BF88" s="72"/>
      <c r="BG88" s="72"/>
      <c r="BH88" s="30"/>
      <c r="BI88" s="30"/>
      <c r="BJ88" s="73"/>
      <c r="BK88"/>
      <c r="BP88"/>
      <c r="BQ88" s="230"/>
      <c r="BR88" s="234"/>
      <c r="BS88" s="226"/>
      <c r="BT88" s="232"/>
      <c r="BU88" s="232"/>
      <c r="BV88" s="229"/>
      <c r="BW88" s="227"/>
      <c r="BX88" s="233"/>
      <c r="BY88"/>
      <c r="CA88"/>
      <c r="CB88" s="226"/>
      <c r="CC88" s="227"/>
      <c r="CD88" s="226"/>
      <c r="CE88" s="226"/>
      <c r="CF88" s="228"/>
      <c r="CG88" s="227"/>
      <c r="CH88" s="227"/>
      <c r="CI88" s="226"/>
      <c r="CJ88"/>
    </row>
    <row r="89" spans="1:88">
      <c r="A89" s="56" t="s">
        <v>186</v>
      </c>
      <c r="B89" s="57" t="s">
        <v>195</v>
      </c>
      <c r="C89" s="58">
        <v>610</v>
      </c>
      <c r="D89" s="238">
        <v>37</v>
      </c>
      <c r="E89" s="294">
        <v>40</v>
      </c>
      <c r="F89" s="238">
        <v>0</v>
      </c>
      <c r="G89" s="238">
        <v>0</v>
      </c>
      <c r="H89" s="324">
        <v>631</v>
      </c>
      <c r="I89" s="238">
        <v>1703</v>
      </c>
      <c r="J89" s="293">
        <v>5.6909999999999998</v>
      </c>
      <c r="K89" s="238">
        <v>0</v>
      </c>
      <c r="L89" s="265">
        <f t="shared" si="7"/>
        <v>26.78518040788946</v>
      </c>
      <c r="M89" s="238">
        <v>5</v>
      </c>
      <c r="N89" s="238">
        <v>4</v>
      </c>
      <c r="O89" s="267">
        <v>0.621</v>
      </c>
      <c r="P89" s="267">
        <v>68.989999999999995</v>
      </c>
      <c r="Q89" s="52">
        <v>0.18</v>
      </c>
      <c r="R89" s="267">
        <v>0.60199999999999998</v>
      </c>
      <c r="S89" s="267">
        <v>49.11</v>
      </c>
      <c r="T89" s="52">
        <v>74.398325776072539</v>
      </c>
      <c r="U89" s="267">
        <v>69.569999999999993</v>
      </c>
      <c r="V89" s="267">
        <v>73</v>
      </c>
      <c r="W89" s="52">
        <v>7.13</v>
      </c>
      <c r="X89" s="267">
        <v>34.29</v>
      </c>
      <c r="Y89" s="52">
        <v>30.2734375</v>
      </c>
      <c r="Z89" s="274">
        <v>3</v>
      </c>
      <c r="AA89" s="274">
        <v>3.003057112140159</v>
      </c>
      <c r="AB89" s="328">
        <v>550</v>
      </c>
      <c r="AC89" s="328">
        <v>11</v>
      </c>
      <c r="AD89" s="328">
        <v>234</v>
      </c>
      <c r="AE89" s="329">
        <f t="shared" si="8"/>
        <v>2</v>
      </c>
      <c r="AF89" s="329">
        <f t="shared" si="9"/>
        <v>4.4897959183673466</v>
      </c>
      <c r="AG89" s="274">
        <v>6</v>
      </c>
      <c r="AH89" s="53">
        <v>5</v>
      </c>
      <c r="AI89" s="331">
        <v>8.15</v>
      </c>
      <c r="AJ89" s="38">
        <v>53.14</v>
      </c>
      <c r="AK89" s="53">
        <v>67.89</v>
      </c>
      <c r="AL89" s="53">
        <v>2.67</v>
      </c>
      <c r="AM89" s="38">
        <v>52.65</v>
      </c>
      <c r="AN89" s="31">
        <v>467.3</v>
      </c>
      <c r="AO89" s="330">
        <v>75.9628872152729</v>
      </c>
      <c r="AP89" s="330">
        <v>72.032717574961254</v>
      </c>
      <c r="AQ89" s="330">
        <f t="shared" si="10"/>
        <v>73.971705407921945</v>
      </c>
      <c r="AR89" s="53">
        <v>21.3</v>
      </c>
      <c r="AS89" s="275">
        <v>110</v>
      </c>
      <c r="AT89" s="53">
        <v>67.5</v>
      </c>
      <c r="AU89" s="275">
        <v>23.5</v>
      </c>
      <c r="AV89" s="53">
        <v>76.319999999999993</v>
      </c>
      <c r="AW89" s="53">
        <v>10</v>
      </c>
      <c r="AX89" s="276">
        <v>18314.669999999998</v>
      </c>
      <c r="AY89" s="276">
        <v>18578</v>
      </c>
      <c r="AZ89" s="276">
        <v>18970</v>
      </c>
      <c r="BA89" s="272">
        <f t="shared" si="12"/>
        <v>0.47926971475143837</v>
      </c>
      <c r="BB89" s="272">
        <f t="shared" si="11"/>
        <v>0.52750565184627174</v>
      </c>
      <c r="BC89" s="35"/>
      <c r="BD89" s="284">
        <v>11.27</v>
      </c>
      <c r="BE89" s="72"/>
      <c r="BF89" s="72"/>
      <c r="BG89" s="72"/>
      <c r="BH89" s="30"/>
      <c r="BI89" s="30"/>
      <c r="BJ89" s="73"/>
      <c r="BK89"/>
      <c r="BP89"/>
      <c r="BQ89" s="230"/>
      <c r="BR89" s="234"/>
      <c r="BS89" s="226"/>
      <c r="BT89" s="232"/>
      <c r="BU89" s="232"/>
      <c r="BV89" s="229"/>
      <c r="BW89" s="227"/>
      <c r="BX89" s="233"/>
      <c r="BY89"/>
      <c r="CA89"/>
      <c r="CB89" s="226"/>
      <c r="CC89" s="227"/>
      <c r="CD89" s="226"/>
      <c r="CE89" s="226"/>
      <c r="CF89" s="228"/>
      <c r="CG89" s="227"/>
      <c r="CH89" s="227"/>
      <c r="CI89" s="226"/>
      <c r="CJ89"/>
    </row>
    <row r="90" spans="1:88">
      <c r="A90" s="56" t="s">
        <v>186</v>
      </c>
      <c r="B90" s="57" t="s">
        <v>196</v>
      </c>
      <c r="C90" s="58">
        <v>611</v>
      </c>
      <c r="D90" s="238">
        <v>47</v>
      </c>
      <c r="E90" s="294">
        <v>410.9</v>
      </c>
      <c r="F90" s="238">
        <v>0</v>
      </c>
      <c r="G90" s="238">
        <v>0</v>
      </c>
      <c r="H90" s="324">
        <v>326</v>
      </c>
      <c r="I90" s="238">
        <v>2352</v>
      </c>
      <c r="J90" s="293">
        <v>7.2477</v>
      </c>
      <c r="K90" s="238">
        <v>0</v>
      </c>
      <c r="L90" s="265">
        <f t="shared" si="7"/>
        <v>29.092441778851896</v>
      </c>
      <c r="M90" s="238">
        <v>7</v>
      </c>
      <c r="N90" s="238">
        <v>2</v>
      </c>
      <c r="O90" s="267">
        <v>0.64100000000000001</v>
      </c>
      <c r="P90" s="267">
        <v>55</v>
      </c>
      <c r="Q90" s="52">
        <v>0.13</v>
      </c>
      <c r="R90" s="267">
        <v>0.57199999999999995</v>
      </c>
      <c r="S90" s="267">
        <v>42.05</v>
      </c>
      <c r="T90" s="52">
        <v>72.920629431091129</v>
      </c>
      <c r="U90" s="267">
        <v>67.69</v>
      </c>
      <c r="V90" s="267">
        <v>163</v>
      </c>
      <c r="W90" s="52">
        <v>7.38</v>
      </c>
      <c r="X90" s="267">
        <v>32.22</v>
      </c>
      <c r="Y90" s="52">
        <v>13.097072419106317</v>
      </c>
      <c r="Z90" s="274">
        <v>3</v>
      </c>
      <c r="AA90" s="274">
        <v>1.108192174741415</v>
      </c>
      <c r="AB90" s="328">
        <v>265</v>
      </c>
      <c r="AC90" s="328">
        <v>19</v>
      </c>
      <c r="AD90" s="328">
        <v>117</v>
      </c>
      <c r="AE90" s="329">
        <f t="shared" si="8"/>
        <v>7.1698113207547172</v>
      </c>
      <c r="AF90" s="329">
        <f t="shared" si="9"/>
        <v>13.970588235294118</v>
      </c>
      <c r="AG90" s="274">
        <v>10</v>
      </c>
      <c r="AH90" s="53">
        <v>10</v>
      </c>
      <c r="AI90" s="331">
        <v>7.45</v>
      </c>
      <c r="AJ90" s="38">
        <v>51.96</v>
      </c>
      <c r="AK90" s="53">
        <v>66.61</v>
      </c>
      <c r="AL90" s="53">
        <v>3.52</v>
      </c>
      <c r="AM90" s="38">
        <v>57.45</v>
      </c>
      <c r="AN90" s="31">
        <v>139</v>
      </c>
      <c r="AO90" s="330">
        <v>75.02</v>
      </c>
      <c r="AP90" s="330">
        <v>88.02</v>
      </c>
      <c r="AQ90" s="330">
        <f t="shared" si="10"/>
        <v>81.260447943633679</v>
      </c>
      <c r="AR90" s="53">
        <v>21.2</v>
      </c>
      <c r="AS90" s="275">
        <v>127.5</v>
      </c>
      <c r="AT90" s="53">
        <v>87</v>
      </c>
      <c r="AU90" s="275">
        <v>49.5</v>
      </c>
      <c r="AV90" s="53">
        <v>82.12</v>
      </c>
      <c r="AW90" s="53">
        <v>10</v>
      </c>
      <c r="AX90" s="276">
        <v>23912.82</v>
      </c>
      <c r="AY90" s="276">
        <v>24024</v>
      </c>
      <c r="AZ90" s="276">
        <v>24159</v>
      </c>
      <c r="BA90" s="272">
        <f t="shared" si="12"/>
        <v>0.15497963017327149</v>
      </c>
      <c r="BB90" s="272">
        <f t="shared" si="11"/>
        <v>0.14048451548451801</v>
      </c>
      <c r="BC90" s="35"/>
      <c r="BD90" s="284">
        <v>10.75</v>
      </c>
      <c r="BE90" s="72"/>
      <c r="BF90" s="72"/>
      <c r="BG90" s="72"/>
      <c r="BH90" s="30"/>
      <c r="BI90" s="30"/>
      <c r="BJ90" s="73"/>
      <c r="BK90"/>
      <c r="BP90"/>
      <c r="BQ90" s="230"/>
      <c r="BR90" s="234"/>
      <c r="BS90" s="226"/>
      <c r="BT90" s="232"/>
      <c r="BU90" s="232"/>
      <c r="BV90" s="229"/>
      <c r="BW90" s="227"/>
      <c r="BX90" s="233"/>
      <c r="BY90"/>
      <c r="CA90"/>
      <c r="CB90" s="226"/>
      <c r="CC90" s="227"/>
      <c r="CD90" s="226"/>
      <c r="CE90" s="226"/>
      <c r="CF90" s="228"/>
      <c r="CG90" s="227"/>
      <c r="CH90" s="227"/>
      <c r="CI90" s="226"/>
      <c r="CJ90"/>
    </row>
    <row r="91" spans="1:88">
      <c r="A91" s="56" t="s">
        <v>186</v>
      </c>
      <c r="B91" s="57" t="s">
        <v>197</v>
      </c>
      <c r="C91" s="58">
        <v>612</v>
      </c>
      <c r="D91" s="238">
        <v>11</v>
      </c>
      <c r="E91" s="294">
        <v>26</v>
      </c>
      <c r="F91" s="238">
        <v>0</v>
      </c>
      <c r="G91" s="238">
        <v>0</v>
      </c>
      <c r="H91" s="324">
        <v>32</v>
      </c>
      <c r="I91" s="238">
        <v>238</v>
      </c>
      <c r="J91" s="293">
        <v>1.6466999999999998</v>
      </c>
      <c r="K91" s="238">
        <v>0</v>
      </c>
      <c r="L91" s="265">
        <f t="shared" si="7"/>
        <v>0</v>
      </c>
      <c r="M91" s="238">
        <v>0</v>
      </c>
      <c r="N91" s="238">
        <v>0</v>
      </c>
      <c r="O91" s="267">
        <v>0.64500000000000002</v>
      </c>
      <c r="P91" s="267">
        <v>66.900000000000006</v>
      </c>
      <c r="Q91" s="52">
        <v>0.15</v>
      </c>
      <c r="R91" s="267">
        <v>0.61499999999999999</v>
      </c>
      <c r="S91" s="267" t="s">
        <v>117</v>
      </c>
      <c r="T91" s="52">
        <v>63.880694854146192</v>
      </c>
      <c r="U91" s="267">
        <v>73.77</v>
      </c>
      <c r="V91" s="267">
        <v>39</v>
      </c>
      <c r="W91" s="52">
        <v>4.49</v>
      </c>
      <c r="X91" s="267">
        <v>28.7</v>
      </c>
      <c r="Y91" s="52">
        <v>3.3898305084745761</v>
      </c>
      <c r="Z91" s="274">
        <v>3</v>
      </c>
      <c r="AA91" s="274">
        <v>2.9935610888481583</v>
      </c>
      <c r="AB91" s="328">
        <v>163</v>
      </c>
      <c r="AC91" s="328">
        <v>0</v>
      </c>
      <c r="AD91" s="328">
        <v>168</v>
      </c>
      <c r="AE91" s="329">
        <f t="shared" si="8"/>
        <v>0</v>
      </c>
      <c r="AF91" s="329">
        <f t="shared" si="9"/>
        <v>0</v>
      </c>
      <c r="AG91" s="274">
        <v>10</v>
      </c>
      <c r="AH91" s="53">
        <v>10</v>
      </c>
      <c r="AI91" s="331">
        <v>8.5500000000000007</v>
      </c>
      <c r="AJ91" s="38">
        <v>45.61</v>
      </c>
      <c r="AK91" s="53">
        <v>76.77</v>
      </c>
      <c r="AL91" s="53">
        <v>0.49</v>
      </c>
      <c r="AM91" s="38">
        <v>52.63</v>
      </c>
      <c r="AN91" s="31">
        <v>293.3</v>
      </c>
      <c r="AO91" s="330">
        <v>63.745899999999999</v>
      </c>
      <c r="AP91" s="330">
        <v>83.946700000000007</v>
      </c>
      <c r="AQ91" s="330">
        <f t="shared" si="10"/>
        <v>73.152292811162113</v>
      </c>
      <c r="AR91" s="53">
        <v>18</v>
      </c>
      <c r="AS91" s="275">
        <v>104</v>
      </c>
      <c r="AT91" s="53">
        <v>34</v>
      </c>
      <c r="AU91" s="275" t="s">
        <v>117</v>
      </c>
      <c r="AV91" s="53">
        <v>80.489999999999995</v>
      </c>
      <c r="AW91" s="53">
        <v>10</v>
      </c>
      <c r="AX91" s="276">
        <v>5445.02</v>
      </c>
      <c r="AY91" s="276">
        <v>5463</v>
      </c>
      <c r="AZ91" s="276">
        <v>5489</v>
      </c>
      <c r="BA91" s="272">
        <f t="shared" si="12"/>
        <v>0.11006999668198074</v>
      </c>
      <c r="BB91" s="272">
        <f t="shared" si="11"/>
        <v>0.11898224418817605</v>
      </c>
      <c r="BC91" s="35"/>
      <c r="BD91" s="284">
        <v>14.96</v>
      </c>
      <c r="BE91" s="72"/>
      <c r="BF91" s="72"/>
      <c r="BG91" s="72"/>
      <c r="BH91" s="30"/>
      <c r="BI91" s="30"/>
      <c r="BJ91" s="73"/>
      <c r="BK91"/>
      <c r="BP91"/>
      <c r="BQ91" s="230"/>
      <c r="BR91" s="234"/>
      <c r="BS91" s="226"/>
      <c r="BT91" s="232"/>
      <c r="BU91" s="232"/>
      <c r="BV91" s="229"/>
      <c r="BW91" s="227"/>
      <c r="BX91" s="233"/>
      <c r="BY91"/>
      <c r="CA91"/>
      <c r="CB91" s="226"/>
      <c r="CC91" s="227"/>
      <c r="CD91" s="226"/>
      <c r="CE91" s="226"/>
      <c r="CF91" s="228"/>
      <c r="CG91" s="227"/>
      <c r="CH91" s="227"/>
      <c r="CI91" s="226"/>
      <c r="CJ91"/>
    </row>
    <row r="92" spans="1:88">
      <c r="A92" s="56" t="s">
        <v>186</v>
      </c>
      <c r="B92" s="57" t="s">
        <v>198</v>
      </c>
      <c r="C92" s="58">
        <v>613</v>
      </c>
      <c r="D92" s="238">
        <v>7</v>
      </c>
      <c r="E92" s="294">
        <v>7</v>
      </c>
      <c r="F92" s="238">
        <v>0</v>
      </c>
      <c r="G92" s="238">
        <v>0</v>
      </c>
      <c r="H92" s="324">
        <v>400</v>
      </c>
      <c r="I92" s="238">
        <v>482</v>
      </c>
      <c r="J92" s="293">
        <v>1.1628000000000001</v>
      </c>
      <c r="K92" s="238">
        <v>0</v>
      </c>
      <c r="L92" s="265">
        <f t="shared" si="7"/>
        <v>0</v>
      </c>
      <c r="M92" s="238">
        <v>0</v>
      </c>
      <c r="N92" s="238">
        <v>0</v>
      </c>
      <c r="O92" s="267">
        <v>0.629</v>
      </c>
      <c r="P92" s="267">
        <v>71.16</v>
      </c>
      <c r="Q92" s="52">
        <v>0.09</v>
      </c>
      <c r="R92" s="267">
        <v>0.622</v>
      </c>
      <c r="S92" s="267" t="s">
        <v>117</v>
      </c>
      <c r="T92" s="52">
        <v>77.273533061513916</v>
      </c>
      <c r="U92" s="267">
        <v>65.59</v>
      </c>
      <c r="V92" s="267">
        <v>9</v>
      </c>
      <c r="W92" s="52">
        <v>10.210000000000001</v>
      </c>
      <c r="X92" s="267">
        <v>20.14</v>
      </c>
      <c r="Y92" s="267" t="s">
        <v>117</v>
      </c>
      <c r="Z92" s="274">
        <v>4</v>
      </c>
      <c r="AA92" s="274">
        <v>0.5149498059452311</v>
      </c>
      <c r="AB92" s="328">
        <v>19</v>
      </c>
      <c r="AC92" s="328">
        <v>0</v>
      </c>
      <c r="AD92" s="328">
        <v>13</v>
      </c>
      <c r="AE92" s="329">
        <f t="shared" si="8"/>
        <v>0</v>
      </c>
      <c r="AF92" s="329">
        <f t="shared" si="9"/>
        <v>0</v>
      </c>
      <c r="AG92" s="274">
        <v>10</v>
      </c>
      <c r="AH92" s="53">
        <v>10</v>
      </c>
      <c r="AI92" s="331" t="s">
        <v>117</v>
      </c>
      <c r="AJ92" s="38">
        <v>39.17</v>
      </c>
      <c r="AK92" s="53">
        <v>65.84</v>
      </c>
      <c r="AL92" s="53">
        <v>0.56999999999999995</v>
      </c>
      <c r="AM92" s="38">
        <v>47.49</v>
      </c>
      <c r="AN92" s="31">
        <v>85.1</v>
      </c>
      <c r="AO92" s="330">
        <v>49.879069999999999</v>
      </c>
      <c r="AP92" s="330">
        <v>68.197599999999994</v>
      </c>
      <c r="AQ92" s="330">
        <f t="shared" si="10"/>
        <v>58.323518963039255</v>
      </c>
      <c r="AR92" s="53">
        <v>17.5</v>
      </c>
      <c r="AS92" s="275">
        <v>116.5</v>
      </c>
      <c r="AT92" s="53">
        <v>86</v>
      </c>
      <c r="AU92" s="275" t="s">
        <v>117</v>
      </c>
      <c r="AV92" s="53">
        <v>79.69</v>
      </c>
      <c r="AW92" s="53">
        <v>10</v>
      </c>
      <c r="AX92" s="276">
        <v>3689.68</v>
      </c>
      <c r="AY92" s="276">
        <v>3765</v>
      </c>
      <c r="AZ92" s="276">
        <v>3876</v>
      </c>
      <c r="BA92" s="272">
        <f t="shared" si="12"/>
        <v>0.68045648041745421</v>
      </c>
      <c r="BB92" s="272">
        <f t="shared" si="11"/>
        <v>0.73705179282868571</v>
      </c>
      <c r="BC92" s="35"/>
      <c r="BD92" s="284">
        <v>17.510000000000002</v>
      </c>
      <c r="BE92" s="72"/>
      <c r="BF92" s="72"/>
      <c r="BG92" s="72"/>
      <c r="BH92" s="30"/>
      <c r="BI92" s="30"/>
      <c r="BJ92" s="73"/>
      <c r="BK92"/>
      <c r="BP92"/>
      <c r="BQ92" s="230"/>
      <c r="BR92" s="234"/>
      <c r="BS92" s="226"/>
      <c r="BT92" s="232"/>
      <c r="BU92" s="232"/>
      <c r="BV92" s="229"/>
      <c r="BW92" s="227"/>
      <c r="BX92" s="233"/>
      <c r="BY92"/>
      <c r="CA92"/>
      <c r="CB92" s="226"/>
      <c r="CC92" s="227"/>
      <c r="CD92" s="226"/>
      <c r="CE92" s="226"/>
      <c r="CF92" s="228"/>
      <c r="CG92" s="227"/>
      <c r="CH92" s="227"/>
      <c r="CI92" s="226"/>
      <c r="CJ92"/>
    </row>
    <row r="93" spans="1:88">
      <c r="A93" s="56" t="s">
        <v>186</v>
      </c>
      <c r="B93" s="57" t="s">
        <v>176</v>
      </c>
      <c r="C93" s="58">
        <v>614</v>
      </c>
      <c r="D93" s="238">
        <v>8</v>
      </c>
      <c r="E93" s="294">
        <v>0</v>
      </c>
      <c r="F93" s="238">
        <v>0</v>
      </c>
      <c r="G93" s="238">
        <v>0</v>
      </c>
      <c r="H93" s="324">
        <v>349.88708000000003</v>
      </c>
      <c r="I93" s="238">
        <v>532</v>
      </c>
      <c r="J93" s="293">
        <v>1.4729999999999999</v>
      </c>
      <c r="K93" s="238">
        <v>0</v>
      </c>
      <c r="L93" s="265">
        <f t="shared" si="7"/>
        <v>21.60527490479922</v>
      </c>
      <c r="M93" s="238">
        <v>1</v>
      </c>
      <c r="N93" s="238">
        <v>1</v>
      </c>
      <c r="O93" s="267">
        <v>0.59399999999999997</v>
      </c>
      <c r="P93" s="267">
        <v>72.900000000000006</v>
      </c>
      <c r="Q93" s="52">
        <v>0.09</v>
      </c>
      <c r="R93" s="267">
        <v>0.60499999999999998</v>
      </c>
      <c r="S93" s="267" t="s">
        <v>117</v>
      </c>
      <c r="T93" s="52">
        <v>87.055742611298157</v>
      </c>
      <c r="U93" s="267">
        <v>68.289999999999992</v>
      </c>
      <c r="V93" s="267">
        <v>24</v>
      </c>
      <c r="W93" s="52">
        <v>3.69</v>
      </c>
      <c r="X93" s="267">
        <v>32.72</v>
      </c>
      <c r="Y93" s="52">
        <v>28.340080971659919</v>
      </c>
      <c r="Z93" s="274">
        <v>2</v>
      </c>
      <c r="AA93" s="274">
        <v>0.55811227823757437</v>
      </c>
      <c r="AB93" s="328">
        <v>24</v>
      </c>
      <c r="AC93" s="328">
        <v>1</v>
      </c>
      <c r="AD93" s="328">
        <v>5</v>
      </c>
      <c r="AE93" s="329">
        <f t="shared" si="8"/>
        <v>4.1666666666666661</v>
      </c>
      <c r="AF93" s="329">
        <f t="shared" si="9"/>
        <v>16.666666666666664</v>
      </c>
      <c r="AG93" s="274">
        <v>10</v>
      </c>
      <c r="AH93" s="53">
        <v>10</v>
      </c>
      <c r="AI93" s="331">
        <v>7</v>
      </c>
      <c r="AJ93" s="38">
        <v>40.75</v>
      </c>
      <c r="AK93" s="53">
        <v>74.290000000000006</v>
      </c>
      <c r="AL93" s="53">
        <v>0.37</v>
      </c>
      <c r="AM93" s="38">
        <v>48.39</v>
      </c>
      <c r="AN93" s="31">
        <v>157.4</v>
      </c>
      <c r="AO93" s="330">
        <v>69.346299999999999</v>
      </c>
      <c r="AP93" s="330">
        <v>62.896050000000002</v>
      </c>
      <c r="AQ93" s="330">
        <f t="shared" si="10"/>
        <v>66.042473849144997</v>
      </c>
      <c r="AR93" s="53">
        <v>21.7</v>
      </c>
      <c r="AS93" s="275">
        <v>86</v>
      </c>
      <c r="AT93" s="53">
        <v>46.5</v>
      </c>
      <c r="AU93" s="275" t="s">
        <v>117</v>
      </c>
      <c r="AV93" s="53">
        <v>71.73</v>
      </c>
      <c r="AW93" s="53">
        <v>10</v>
      </c>
      <c r="AX93" s="276">
        <v>4300.21</v>
      </c>
      <c r="AY93" s="276">
        <v>4543</v>
      </c>
      <c r="AZ93" s="276">
        <v>4910</v>
      </c>
      <c r="BA93" s="272">
        <f t="shared" si="12"/>
        <v>1.8820011115736204</v>
      </c>
      <c r="BB93" s="272">
        <f t="shared" si="11"/>
        <v>2.0195905789126112</v>
      </c>
      <c r="BC93" s="35"/>
      <c r="BD93" s="284">
        <v>10.69</v>
      </c>
      <c r="BE93" s="72"/>
      <c r="BF93" s="72"/>
      <c r="BG93" s="72"/>
      <c r="BH93" s="30"/>
      <c r="BI93" s="30"/>
      <c r="BJ93" s="73"/>
      <c r="BK93"/>
      <c r="BP93"/>
      <c r="BQ93" s="230"/>
      <c r="BR93" s="234"/>
      <c r="BS93" s="226"/>
      <c r="BT93" s="232"/>
      <c r="BU93" s="232"/>
      <c r="BV93" s="229"/>
      <c r="BW93" s="227"/>
      <c r="BX93" s="233"/>
      <c r="BY93"/>
      <c r="CA93"/>
      <c r="CB93" s="226"/>
      <c r="CC93" s="227"/>
      <c r="CD93" s="226"/>
      <c r="CE93" s="226"/>
      <c r="CF93" s="228"/>
      <c r="CG93" s="227"/>
      <c r="CH93" s="227"/>
      <c r="CI93" s="226"/>
      <c r="CJ93"/>
    </row>
    <row r="94" spans="1:88">
      <c r="A94" s="56" t="s">
        <v>186</v>
      </c>
      <c r="B94" s="57" t="s">
        <v>199</v>
      </c>
      <c r="C94" s="58">
        <v>615</v>
      </c>
      <c r="D94" s="238">
        <v>18</v>
      </c>
      <c r="E94" s="294">
        <v>45.598585</v>
      </c>
      <c r="F94" s="238">
        <v>0</v>
      </c>
      <c r="G94" s="238">
        <v>0</v>
      </c>
      <c r="H94" s="324">
        <v>322</v>
      </c>
      <c r="I94" s="238">
        <v>383</v>
      </c>
      <c r="J94" s="293">
        <v>9.1346999999999987</v>
      </c>
      <c r="K94" s="238">
        <v>0</v>
      </c>
      <c r="L94" s="265">
        <f t="shared" si="7"/>
        <v>13.95155452489484</v>
      </c>
      <c r="M94" s="238">
        <v>4</v>
      </c>
      <c r="N94" s="238">
        <v>0</v>
      </c>
      <c r="O94" s="267">
        <v>0.68899999999999995</v>
      </c>
      <c r="P94" s="267">
        <v>60.05</v>
      </c>
      <c r="Q94" s="52">
        <v>0.24</v>
      </c>
      <c r="R94" s="267">
        <v>0.64200000000000002</v>
      </c>
      <c r="S94" s="267">
        <v>49.51</v>
      </c>
      <c r="T94" s="52">
        <v>71.408981830647932</v>
      </c>
      <c r="U94" s="267">
        <v>66.89</v>
      </c>
      <c r="V94" s="267">
        <v>110</v>
      </c>
      <c r="W94" s="52">
        <v>2.23</v>
      </c>
      <c r="X94" s="267">
        <v>37.590000000000003</v>
      </c>
      <c r="Y94" s="52">
        <v>27.869940278699403</v>
      </c>
      <c r="Z94" s="274">
        <v>3</v>
      </c>
      <c r="AA94" s="274">
        <v>0.50955490944831816</v>
      </c>
      <c r="AB94" s="328">
        <v>135</v>
      </c>
      <c r="AC94" s="328">
        <v>13</v>
      </c>
      <c r="AD94" s="328">
        <v>46</v>
      </c>
      <c r="AE94" s="329">
        <f t="shared" si="8"/>
        <v>9.6296296296296298</v>
      </c>
      <c r="AF94" s="329">
        <f t="shared" si="9"/>
        <v>22.033898305084744</v>
      </c>
      <c r="AG94" s="274">
        <v>10</v>
      </c>
      <c r="AH94" s="53">
        <v>10</v>
      </c>
      <c r="AI94" s="331">
        <v>8.6999999999999993</v>
      </c>
      <c r="AJ94" s="38">
        <v>70.16</v>
      </c>
      <c r="AK94" s="53">
        <v>64.88</v>
      </c>
      <c r="AL94" s="53">
        <v>5.73</v>
      </c>
      <c r="AM94" s="38">
        <v>58.82</v>
      </c>
      <c r="AN94" s="31">
        <v>218.6</v>
      </c>
      <c r="AO94" s="330">
        <v>82.264951267203131</v>
      </c>
      <c r="AP94" s="330">
        <v>96.489585192078522</v>
      </c>
      <c r="AQ94" s="330">
        <f t="shared" si="10"/>
        <v>89.09383269126424</v>
      </c>
      <c r="AR94" s="53">
        <v>19.100000000000001</v>
      </c>
      <c r="AS94" s="275">
        <v>90</v>
      </c>
      <c r="AT94" s="53">
        <v>70</v>
      </c>
      <c r="AU94" s="275">
        <v>55.5</v>
      </c>
      <c r="AV94" s="53">
        <v>85.52</v>
      </c>
      <c r="AW94" s="53">
        <v>10</v>
      </c>
      <c r="AX94" s="276">
        <v>26493.71</v>
      </c>
      <c r="AY94" s="276">
        <v>28102</v>
      </c>
      <c r="AZ94" s="276">
        <v>30449</v>
      </c>
      <c r="BA94" s="272">
        <f t="shared" si="12"/>
        <v>2.023486581028731</v>
      </c>
      <c r="BB94" s="272">
        <f t="shared" si="11"/>
        <v>2.0879296847199469</v>
      </c>
      <c r="BC94" s="35"/>
      <c r="BD94" s="284">
        <v>8.7899999999999991</v>
      </c>
      <c r="BE94" s="72"/>
      <c r="BF94" s="72"/>
      <c r="BG94" s="72"/>
      <c r="BH94" s="30"/>
      <c r="BI94" s="30"/>
      <c r="BJ94" s="73"/>
      <c r="BK94"/>
      <c r="BP94"/>
      <c r="BQ94" s="230"/>
      <c r="BR94" s="234"/>
      <c r="BS94" s="226"/>
      <c r="BT94" s="232"/>
      <c r="BU94" s="232"/>
      <c r="BV94" s="229"/>
      <c r="BW94" s="227"/>
      <c r="BX94" s="233"/>
      <c r="BY94"/>
      <c r="CA94"/>
      <c r="CB94" s="226"/>
      <c r="CC94" s="227"/>
      <c r="CD94" s="226"/>
      <c r="CE94" s="226"/>
      <c r="CF94" s="228"/>
      <c r="CG94" s="227"/>
      <c r="CH94" s="227"/>
      <c r="CI94" s="226"/>
      <c r="CJ94"/>
    </row>
    <row r="95" spans="1:88">
      <c r="A95" s="56" t="s">
        <v>186</v>
      </c>
      <c r="B95" s="57" t="s">
        <v>200</v>
      </c>
      <c r="C95" s="58">
        <v>616</v>
      </c>
      <c r="D95" s="238">
        <v>29</v>
      </c>
      <c r="E95" s="294">
        <v>40</v>
      </c>
      <c r="F95" s="238">
        <v>0</v>
      </c>
      <c r="G95" s="238">
        <v>0</v>
      </c>
      <c r="H95" s="324">
        <v>115</v>
      </c>
      <c r="I95" s="238">
        <v>348</v>
      </c>
      <c r="J95" s="293">
        <v>4.5399000000000003</v>
      </c>
      <c r="K95" s="238">
        <v>0</v>
      </c>
      <c r="L95" s="265">
        <f t="shared" si="7"/>
        <v>20.270977079662725</v>
      </c>
      <c r="M95" s="238">
        <v>3</v>
      </c>
      <c r="N95" s="238">
        <v>2</v>
      </c>
      <c r="O95" s="267">
        <v>0.66300000000000003</v>
      </c>
      <c r="P95" s="267">
        <v>68.19</v>
      </c>
      <c r="Q95" s="52">
        <v>0.25</v>
      </c>
      <c r="R95" s="267">
        <v>0.58499999999999996</v>
      </c>
      <c r="S95" s="267">
        <v>78.989999999999995</v>
      </c>
      <c r="T95" s="52">
        <v>67.084377610693394</v>
      </c>
      <c r="U95" s="267">
        <v>69.53</v>
      </c>
      <c r="V95" s="267">
        <v>19</v>
      </c>
      <c r="W95" s="52">
        <v>2.29</v>
      </c>
      <c r="X95" s="267">
        <v>41.4</v>
      </c>
      <c r="Y95" s="52">
        <v>6.9124423963133648</v>
      </c>
      <c r="Z95" s="274">
        <v>3</v>
      </c>
      <c r="AA95" s="274">
        <v>0.8843663377008133</v>
      </c>
      <c r="AB95" s="328">
        <v>128</v>
      </c>
      <c r="AC95" s="328">
        <v>3</v>
      </c>
      <c r="AD95" s="328">
        <v>66</v>
      </c>
      <c r="AE95" s="329">
        <f t="shared" si="8"/>
        <v>2.34375</v>
      </c>
      <c r="AF95" s="329">
        <f t="shared" si="9"/>
        <v>4.3478260869565215</v>
      </c>
      <c r="AG95" s="274">
        <v>10</v>
      </c>
      <c r="AH95" s="53">
        <v>10</v>
      </c>
      <c r="AI95" s="331">
        <v>6.92</v>
      </c>
      <c r="AJ95" s="38">
        <v>62.43</v>
      </c>
      <c r="AK95" s="53">
        <v>79.7</v>
      </c>
      <c r="AL95" s="53">
        <v>2.04</v>
      </c>
      <c r="AM95" s="38">
        <v>55.98</v>
      </c>
      <c r="AN95" s="31">
        <v>270.3</v>
      </c>
      <c r="AO95" s="330">
        <v>78.824859426997122</v>
      </c>
      <c r="AP95" s="330">
        <v>84.474174261125924</v>
      </c>
      <c r="AQ95" s="330">
        <f t="shared" si="10"/>
        <v>81.60064283659112</v>
      </c>
      <c r="AR95" s="53">
        <v>24.4</v>
      </c>
      <c r="AS95" s="275">
        <v>94.5</v>
      </c>
      <c r="AT95" s="53">
        <v>51.5</v>
      </c>
      <c r="AU95" s="275" t="s">
        <v>117</v>
      </c>
      <c r="AV95" s="53">
        <v>82.69</v>
      </c>
      <c r="AW95" s="53">
        <v>10</v>
      </c>
      <c r="AX95" s="276">
        <v>14473.64</v>
      </c>
      <c r="AY95" s="276">
        <v>14717</v>
      </c>
      <c r="AZ95" s="276">
        <v>15133</v>
      </c>
      <c r="BA95" s="272">
        <f t="shared" si="12"/>
        <v>0.56046716651789186</v>
      </c>
      <c r="BB95" s="272">
        <f t="shared" si="11"/>
        <v>0.70666576068492137</v>
      </c>
      <c r="BC95" s="35"/>
      <c r="BD95" s="284">
        <v>22.91</v>
      </c>
      <c r="BE95" s="72"/>
      <c r="BF95" s="72"/>
      <c r="BG95" s="72"/>
      <c r="BH95" s="30"/>
      <c r="BI95" s="30"/>
      <c r="BJ95" s="73"/>
      <c r="BK95"/>
      <c r="BP95"/>
      <c r="BQ95" s="230"/>
      <c r="BR95" s="234"/>
      <c r="BS95" s="226"/>
      <c r="BT95" s="232"/>
      <c r="BU95" s="232"/>
      <c r="BV95" s="229"/>
      <c r="BW95" s="227"/>
      <c r="BX95" s="233"/>
      <c r="BY95"/>
      <c r="CA95"/>
      <c r="CB95" s="226"/>
      <c r="CC95" s="227"/>
      <c r="CD95" s="226"/>
      <c r="CE95" s="226"/>
      <c r="CF95" s="228"/>
      <c r="CG95" s="227"/>
      <c r="CH95" s="227"/>
      <c r="CI95" s="226"/>
      <c r="CJ95"/>
    </row>
    <row r="96" spans="1:88">
      <c r="A96" s="56" t="s">
        <v>170</v>
      </c>
      <c r="B96" s="57" t="s">
        <v>201</v>
      </c>
      <c r="C96" s="58">
        <v>701</v>
      </c>
      <c r="D96" s="238">
        <v>0</v>
      </c>
      <c r="E96" s="294">
        <v>30.8</v>
      </c>
      <c r="F96" s="238">
        <v>0</v>
      </c>
      <c r="G96" s="238">
        <v>0</v>
      </c>
      <c r="H96" s="324">
        <v>351</v>
      </c>
      <c r="I96" s="238">
        <v>0</v>
      </c>
      <c r="J96" s="293">
        <v>4.8543000000000003</v>
      </c>
      <c r="K96" s="294">
        <v>14.034751261715932</v>
      </c>
      <c r="L96" s="265">
        <f t="shared" si="7"/>
        <v>26.20075790882052</v>
      </c>
      <c r="M96" s="238">
        <v>4</v>
      </c>
      <c r="N96" s="238">
        <v>2</v>
      </c>
      <c r="O96" s="267">
        <v>0.68</v>
      </c>
      <c r="P96" s="267">
        <v>54.18</v>
      </c>
      <c r="Q96" s="52">
        <v>0.19</v>
      </c>
      <c r="R96" s="267">
        <v>0.51200000000000001</v>
      </c>
      <c r="S96" s="267">
        <v>54.32</v>
      </c>
      <c r="T96" s="52">
        <v>63.773337700622335</v>
      </c>
      <c r="U96" s="267">
        <v>65.319999999999993</v>
      </c>
      <c r="V96" s="267">
        <v>26</v>
      </c>
      <c r="W96" s="52">
        <v>3.5</v>
      </c>
      <c r="X96" s="267">
        <v>29.22</v>
      </c>
      <c r="Y96" s="52">
        <v>7.4850299401197606</v>
      </c>
      <c r="Z96" s="274">
        <v>5</v>
      </c>
      <c r="AA96" s="274">
        <v>3.1178306685661159</v>
      </c>
      <c r="AB96" s="328">
        <v>441</v>
      </c>
      <c r="AC96" s="328">
        <v>16</v>
      </c>
      <c r="AD96" s="328">
        <v>378</v>
      </c>
      <c r="AE96" s="329">
        <f t="shared" si="8"/>
        <v>3.6281179138321997</v>
      </c>
      <c r="AF96" s="329">
        <f t="shared" si="9"/>
        <v>4.0609137055837561</v>
      </c>
      <c r="AG96" s="274">
        <v>10</v>
      </c>
      <c r="AH96" s="53">
        <v>5</v>
      </c>
      <c r="AI96" s="331">
        <v>8.85</v>
      </c>
      <c r="AJ96" s="38">
        <v>65.260000000000005</v>
      </c>
      <c r="AK96" s="53">
        <v>56.53</v>
      </c>
      <c r="AL96" s="53">
        <v>3.08</v>
      </c>
      <c r="AM96" s="38">
        <v>62.21</v>
      </c>
      <c r="AN96" s="31">
        <v>142.6</v>
      </c>
      <c r="AO96" s="330">
        <v>70.843800000000002</v>
      </c>
      <c r="AP96" s="330">
        <v>90.657820000000001</v>
      </c>
      <c r="AQ96" s="330">
        <f t="shared" si="10"/>
        <v>80.140779061074767</v>
      </c>
      <c r="AR96" s="53">
        <v>18.7</v>
      </c>
      <c r="AS96" s="275">
        <v>105.5</v>
      </c>
      <c r="AT96" s="53">
        <v>80</v>
      </c>
      <c r="AU96" s="275">
        <v>54</v>
      </c>
      <c r="AV96" s="53">
        <v>84.12</v>
      </c>
      <c r="AW96" s="53">
        <v>10</v>
      </c>
      <c r="AX96" s="276">
        <v>14144.45</v>
      </c>
      <c r="AY96" s="276">
        <v>14974</v>
      </c>
      <c r="AZ96" s="276">
        <v>16181</v>
      </c>
      <c r="BA96" s="272">
        <f t="shared" si="12"/>
        <v>1.954948171662146</v>
      </c>
      <c r="BB96" s="272">
        <f t="shared" si="11"/>
        <v>2.0151596099906524</v>
      </c>
      <c r="BC96" s="35"/>
      <c r="BD96" s="284">
        <v>24.38</v>
      </c>
      <c r="BE96" s="72"/>
      <c r="BF96" s="72"/>
      <c r="BG96" s="72"/>
      <c r="BH96" s="30"/>
      <c r="BI96" s="30"/>
      <c r="BJ96" s="73"/>
      <c r="BK96"/>
      <c r="BP96"/>
      <c r="BQ96" s="230"/>
      <c r="BR96" s="234"/>
      <c r="BS96" s="226"/>
      <c r="BT96" s="232"/>
      <c r="BU96" s="232"/>
      <c r="BV96" s="229"/>
      <c r="BW96" s="227"/>
      <c r="BX96" s="233"/>
      <c r="BY96"/>
      <c r="CA96"/>
      <c r="CB96" s="226"/>
      <c r="CC96" s="227"/>
      <c r="CD96" s="226"/>
      <c r="CE96" s="226"/>
      <c r="CF96" s="228"/>
      <c r="CG96" s="227"/>
      <c r="CH96" s="227"/>
      <c r="CI96" s="226"/>
      <c r="CJ96"/>
    </row>
    <row r="97" spans="1:88">
      <c r="A97" s="56" t="s">
        <v>170</v>
      </c>
      <c r="B97" s="57" t="s">
        <v>202</v>
      </c>
      <c r="C97" s="58">
        <v>702</v>
      </c>
      <c r="D97" s="238">
        <v>0</v>
      </c>
      <c r="E97" s="294">
        <v>14.3</v>
      </c>
      <c r="F97" s="238">
        <v>0</v>
      </c>
      <c r="G97" s="238">
        <v>0</v>
      </c>
      <c r="H97" s="324">
        <v>472.06</v>
      </c>
      <c r="I97" s="238">
        <v>998</v>
      </c>
      <c r="J97" s="293">
        <v>2.8958999999999997</v>
      </c>
      <c r="K97" s="294">
        <v>8.7672674837779372</v>
      </c>
      <c r="L97" s="265">
        <f t="shared" si="7"/>
        <v>21.191119024040049</v>
      </c>
      <c r="M97" s="238">
        <v>2</v>
      </c>
      <c r="N97" s="238">
        <v>2</v>
      </c>
      <c r="O97" s="267">
        <v>0.63600000000000001</v>
      </c>
      <c r="P97" s="267">
        <v>62.58</v>
      </c>
      <c r="Q97" s="52">
        <v>0.11</v>
      </c>
      <c r="R97" s="267">
        <v>0.53400000000000003</v>
      </c>
      <c r="S97" s="267" t="s">
        <v>117</v>
      </c>
      <c r="T97" s="52">
        <v>67.616493462956754</v>
      </c>
      <c r="U97" s="267">
        <v>68.09</v>
      </c>
      <c r="V97" s="267">
        <v>6</v>
      </c>
      <c r="W97" s="52">
        <v>4</v>
      </c>
      <c r="X97" s="267">
        <v>32.950000000000003</v>
      </c>
      <c r="Y97" s="52">
        <v>15.968063872255488</v>
      </c>
      <c r="Z97" s="274">
        <v>3</v>
      </c>
      <c r="AA97" s="274">
        <v>1.899251826520362</v>
      </c>
      <c r="AB97" s="328">
        <v>173</v>
      </c>
      <c r="AC97" s="328">
        <v>2</v>
      </c>
      <c r="AD97" s="328">
        <v>777</v>
      </c>
      <c r="AE97" s="329">
        <f t="shared" si="8"/>
        <v>1.1560693641618496</v>
      </c>
      <c r="AF97" s="329">
        <f t="shared" si="9"/>
        <v>0.25673940949935814</v>
      </c>
      <c r="AG97" s="274">
        <v>6</v>
      </c>
      <c r="AH97" s="53">
        <v>10</v>
      </c>
      <c r="AI97" s="331">
        <v>9.3999999999999986</v>
      </c>
      <c r="AJ97" s="38">
        <v>46.79</v>
      </c>
      <c r="AK97" s="53">
        <v>49.01</v>
      </c>
      <c r="AL97" s="53">
        <v>0.37</v>
      </c>
      <c r="AM97" s="38">
        <v>49.05</v>
      </c>
      <c r="AN97" s="31">
        <v>264.3</v>
      </c>
      <c r="AO97" s="330">
        <v>69.327915322977077</v>
      </c>
      <c r="AP97" s="330">
        <v>71.609992685943425</v>
      </c>
      <c r="AQ97" s="330">
        <f t="shared" si="10"/>
        <v>70.459715506167726</v>
      </c>
      <c r="AR97" s="53">
        <v>20.9</v>
      </c>
      <c r="AS97" s="275">
        <v>117</v>
      </c>
      <c r="AT97" s="53">
        <v>77.5</v>
      </c>
      <c r="AU97" s="275">
        <v>38</v>
      </c>
      <c r="AV97" s="53">
        <v>82.3</v>
      </c>
      <c r="AW97" s="53">
        <v>10</v>
      </c>
      <c r="AX97" s="276">
        <v>9108.85</v>
      </c>
      <c r="AY97" s="276">
        <v>9354</v>
      </c>
      <c r="AZ97" s="276">
        <v>9653</v>
      </c>
      <c r="BA97" s="272">
        <f t="shared" si="12"/>
        <v>0.89711288106255493</v>
      </c>
      <c r="BB97" s="272">
        <f t="shared" si="11"/>
        <v>0.79912336968142039</v>
      </c>
      <c r="BC97" s="35"/>
      <c r="BD97" s="284">
        <v>5.62</v>
      </c>
      <c r="BE97" s="72"/>
      <c r="BF97" s="72"/>
      <c r="BG97" s="72"/>
      <c r="BH97" s="30"/>
      <c r="BI97" s="30"/>
      <c r="BJ97" s="73"/>
      <c r="BK97"/>
      <c r="BP97"/>
      <c r="BQ97" s="230"/>
      <c r="BR97" s="234"/>
      <c r="BS97" s="226"/>
      <c r="BT97" s="232"/>
      <c r="BU97" s="232"/>
      <c r="BV97" s="229"/>
      <c r="BW97" s="227"/>
      <c r="BX97" s="233"/>
      <c r="BY97"/>
      <c r="CA97"/>
      <c r="CB97" s="226"/>
      <c r="CC97" s="227"/>
      <c r="CD97" s="226"/>
      <c r="CE97" s="226"/>
      <c r="CF97" s="228"/>
      <c r="CG97" s="227"/>
      <c r="CH97" s="227"/>
      <c r="CI97" s="226"/>
      <c r="CJ97"/>
    </row>
    <row r="98" spans="1:88">
      <c r="A98" s="56" t="s">
        <v>170</v>
      </c>
      <c r="B98" s="57" t="s">
        <v>203</v>
      </c>
      <c r="C98" s="58">
        <v>703</v>
      </c>
      <c r="D98" s="238">
        <v>0</v>
      </c>
      <c r="E98" s="294">
        <v>20855.3</v>
      </c>
      <c r="F98" s="238">
        <v>0</v>
      </c>
      <c r="G98" s="238">
        <v>0</v>
      </c>
      <c r="H98" s="324">
        <v>22664.331246000002</v>
      </c>
      <c r="I98" s="238">
        <v>0</v>
      </c>
      <c r="J98" s="293">
        <v>66.663299999999992</v>
      </c>
      <c r="K98" s="294">
        <v>193.94275414563805</v>
      </c>
      <c r="L98" s="265">
        <f t="shared" si="7"/>
        <v>28.463423787327184</v>
      </c>
      <c r="M98" s="238">
        <v>60</v>
      </c>
      <c r="N98" s="238">
        <v>91</v>
      </c>
      <c r="O98" s="267">
        <v>0.66600000000000004</v>
      </c>
      <c r="P98" s="267">
        <v>57.05</v>
      </c>
      <c r="Q98" s="52">
        <v>0.26</v>
      </c>
      <c r="R98" s="267">
        <v>0.52900000000000003</v>
      </c>
      <c r="S98" s="267">
        <v>44.86</v>
      </c>
      <c r="T98" s="52">
        <v>65.727543917799125</v>
      </c>
      <c r="U98" s="267">
        <v>64.37</v>
      </c>
      <c r="V98" s="267">
        <v>764</v>
      </c>
      <c r="W98" s="52">
        <v>2.75</v>
      </c>
      <c r="X98" s="267">
        <v>30.63</v>
      </c>
      <c r="Y98" s="52">
        <v>71.317561733724744</v>
      </c>
      <c r="Z98" s="274">
        <v>5</v>
      </c>
      <c r="AA98" s="274">
        <v>5.21652749035976</v>
      </c>
      <c r="AB98" s="328">
        <v>10220</v>
      </c>
      <c r="AC98" s="328">
        <v>211</v>
      </c>
      <c r="AD98" s="328">
        <v>7889</v>
      </c>
      <c r="AE98" s="329">
        <f t="shared" si="8"/>
        <v>2.0645792563600782</v>
      </c>
      <c r="AF98" s="329">
        <f t="shared" si="9"/>
        <v>2.6049382716049383</v>
      </c>
      <c r="AG98" s="274">
        <v>10</v>
      </c>
      <c r="AH98" s="53">
        <v>10</v>
      </c>
      <c r="AI98" s="331" t="s">
        <v>117</v>
      </c>
      <c r="AJ98" s="38">
        <v>77.52</v>
      </c>
      <c r="AK98" s="53">
        <v>63.97</v>
      </c>
      <c r="AL98" s="53">
        <v>5.87</v>
      </c>
      <c r="AM98" s="38">
        <v>60.08</v>
      </c>
      <c r="AN98" s="31">
        <v>259</v>
      </c>
      <c r="AO98" s="330">
        <v>81.41046539999202</v>
      </c>
      <c r="AP98" s="330">
        <v>80.584114442625037</v>
      </c>
      <c r="AQ98" s="330">
        <f t="shared" si="10"/>
        <v>80.996236089217888</v>
      </c>
      <c r="AR98" s="53">
        <v>17.399999999999999</v>
      </c>
      <c r="AS98" s="275">
        <v>95.5</v>
      </c>
      <c r="AT98" s="53">
        <v>60.5</v>
      </c>
      <c r="AU98" s="275">
        <v>47</v>
      </c>
      <c r="AV98" s="53">
        <v>84.44</v>
      </c>
      <c r="AW98" s="53">
        <v>4</v>
      </c>
      <c r="AX98" s="276">
        <v>195915.77</v>
      </c>
      <c r="AY98" s="277">
        <v>206922</v>
      </c>
      <c r="AZ98" s="276">
        <v>222211</v>
      </c>
      <c r="BA98" s="272">
        <f t="shared" si="12"/>
        <v>1.8726125688265609</v>
      </c>
      <c r="BB98" s="272">
        <f t="shared" si="11"/>
        <v>1.8471936285170243</v>
      </c>
      <c r="BC98" s="35"/>
      <c r="BD98" s="284">
        <v>12.53</v>
      </c>
      <c r="BE98" s="72"/>
      <c r="BF98" s="72"/>
      <c r="BG98" s="72"/>
      <c r="BH98" s="30"/>
      <c r="BI98" s="30"/>
      <c r="BJ98" s="73"/>
      <c r="BK98"/>
      <c r="BP98"/>
      <c r="BQ98" s="230"/>
      <c r="BR98" s="234"/>
      <c r="BS98" s="226"/>
      <c r="BT98" s="232"/>
      <c r="BU98" s="232"/>
      <c r="BV98" s="229"/>
      <c r="BW98" s="227"/>
      <c r="BX98" s="233"/>
      <c r="BY98"/>
      <c r="CA98"/>
      <c r="CB98" s="226"/>
      <c r="CC98" s="227"/>
      <c r="CD98" s="226"/>
      <c r="CE98" s="226"/>
      <c r="CF98" s="228"/>
      <c r="CG98" s="227"/>
      <c r="CH98" s="227"/>
      <c r="CI98" s="226"/>
      <c r="CJ98"/>
    </row>
    <row r="99" spans="1:88">
      <c r="A99" s="56" t="s">
        <v>170</v>
      </c>
      <c r="B99" s="57" t="s">
        <v>170</v>
      </c>
      <c r="C99" s="58">
        <v>704</v>
      </c>
      <c r="D99" s="238">
        <v>0</v>
      </c>
      <c r="E99" s="294">
        <v>5406.2</v>
      </c>
      <c r="F99" s="238">
        <v>0</v>
      </c>
      <c r="G99" s="238">
        <v>0</v>
      </c>
      <c r="H99" s="324">
        <v>2313</v>
      </c>
      <c r="I99" s="238">
        <v>0</v>
      </c>
      <c r="J99" s="293">
        <v>13.8429</v>
      </c>
      <c r="K99" s="294">
        <v>42.775342465753418</v>
      </c>
      <c r="L99" s="265">
        <f t="shared" si="7"/>
        <v>28.302163629076464</v>
      </c>
      <c r="M99" s="238">
        <v>13</v>
      </c>
      <c r="N99" s="238">
        <v>12</v>
      </c>
      <c r="O99" s="267">
        <v>0.68400000000000005</v>
      </c>
      <c r="P99" s="267">
        <v>51.74</v>
      </c>
      <c r="Q99" s="52">
        <v>0.35</v>
      </c>
      <c r="R99" s="267">
        <v>0.52</v>
      </c>
      <c r="S99" s="267">
        <v>46.89</v>
      </c>
      <c r="T99" s="52">
        <v>64.122763827342837</v>
      </c>
      <c r="U99" s="267">
        <v>63.25</v>
      </c>
      <c r="V99" s="267">
        <v>64</v>
      </c>
      <c r="W99" s="52">
        <v>3.16</v>
      </c>
      <c r="X99" s="267">
        <v>42.18</v>
      </c>
      <c r="Y99" s="52">
        <v>12.854442344045369</v>
      </c>
      <c r="Z99" s="274">
        <v>5</v>
      </c>
      <c r="AA99" s="274">
        <v>6.544536239196769</v>
      </c>
      <c r="AB99" s="328">
        <v>2930</v>
      </c>
      <c r="AC99" s="328">
        <v>55</v>
      </c>
      <c r="AD99" s="328">
        <v>2152</v>
      </c>
      <c r="AE99" s="329">
        <f t="shared" si="8"/>
        <v>1.877133105802048</v>
      </c>
      <c r="AF99" s="329">
        <f t="shared" si="9"/>
        <v>2.4920706841866789</v>
      </c>
      <c r="AG99" s="274">
        <v>10</v>
      </c>
      <c r="AH99" s="53">
        <v>5</v>
      </c>
      <c r="AI99" s="331">
        <v>7.6</v>
      </c>
      <c r="AJ99" s="38">
        <v>77.52</v>
      </c>
      <c r="AK99" s="53">
        <v>67.39</v>
      </c>
      <c r="AL99" s="53">
        <v>7.32</v>
      </c>
      <c r="AM99" s="38">
        <v>61.85</v>
      </c>
      <c r="AN99" s="31">
        <v>276.7</v>
      </c>
      <c r="AO99" s="330">
        <v>94.460065636225337</v>
      </c>
      <c r="AP99" s="330">
        <v>88.545658713497403</v>
      </c>
      <c r="AQ99" s="330">
        <f t="shared" si="10"/>
        <v>91.455064014409686</v>
      </c>
      <c r="AR99" s="53">
        <v>18.399999999999999</v>
      </c>
      <c r="AS99" s="275">
        <v>118.5</v>
      </c>
      <c r="AT99" s="53">
        <v>81.5</v>
      </c>
      <c r="AU99" s="275">
        <v>61</v>
      </c>
      <c r="AV99" s="53">
        <v>85.7</v>
      </c>
      <c r="AW99" s="53">
        <v>6</v>
      </c>
      <c r="AX99" s="276">
        <v>44770.17</v>
      </c>
      <c r="AY99" s="276">
        <v>45638</v>
      </c>
      <c r="AZ99" s="276">
        <v>46143</v>
      </c>
      <c r="BA99" s="272">
        <f t="shared" si="12"/>
        <v>0.64613707445530644</v>
      </c>
      <c r="BB99" s="272">
        <f t="shared" si="11"/>
        <v>0.27663350716508051</v>
      </c>
      <c r="BC99" s="35"/>
      <c r="BD99" s="284">
        <v>15.26</v>
      </c>
      <c r="BE99" s="72"/>
      <c r="BF99" s="72"/>
      <c r="BG99" s="72"/>
      <c r="BH99" s="30"/>
      <c r="BI99" s="30"/>
      <c r="BJ99" s="73"/>
      <c r="BK99"/>
      <c r="BP99"/>
      <c r="BQ99" s="230"/>
      <c r="BR99" s="234"/>
      <c r="BS99" s="226"/>
      <c r="BT99" s="232"/>
      <c r="BU99" s="232"/>
      <c r="BV99" s="229"/>
      <c r="BW99" s="227"/>
      <c r="BX99" s="233"/>
      <c r="BY99"/>
      <c r="CA99"/>
      <c r="CB99" s="226"/>
      <c r="CC99" s="227"/>
      <c r="CD99" s="226"/>
      <c r="CE99" s="226"/>
      <c r="CF99" s="228"/>
      <c r="CG99" s="227"/>
      <c r="CH99" s="227"/>
      <c r="CI99" s="226"/>
      <c r="CJ99"/>
    </row>
    <row r="100" spans="1:88">
      <c r="A100" s="56" t="s">
        <v>170</v>
      </c>
      <c r="B100" s="57" t="s">
        <v>204</v>
      </c>
      <c r="C100" s="58">
        <v>705</v>
      </c>
      <c r="D100" s="238">
        <v>0</v>
      </c>
      <c r="E100" s="294">
        <v>0</v>
      </c>
      <c r="F100" s="238">
        <v>0</v>
      </c>
      <c r="G100" s="238">
        <v>0</v>
      </c>
      <c r="H100" s="324">
        <v>46</v>
      </c>
      <c r="I100" s="238">
        <v>0</v>
      </c>
      <c r="J100" s="293">
        <v>2.8767</v>
      </c>
      <c r="K100" s="294">
        <v>8.3876712328767109</v>
      </c>
      <c r="L100" s="265">
        <f t="shared" si="7"/>
        <v>21.971152303792309</v>
      </c>
      <c r="M100" s="238">
        <v>2</v>
      </c>
      <c r="N100" s="238">
        <v>0</v>
      </c>
      <c r="O100" s="267">
        <v>0.67400000000000004</v>
      </c>
      <c r="P100" s="267">
        <v>50.74</v>
      </c>
      <c r="Q100" s="52">
        <v>0.2</v>
      </c>
      <c r="R100" s="267">
        <v>0.52200000000000002</v>
      </c>
      <c r="S100" s="267">
        <v>47.49</v>
      </c>
      <c r="T100" s="52">
        <v>61.838485191778616</v>
      </c>
      <c r="U100" s="267">
        <v>61.34</v>
      </c>
      <c r="V100" s="267">
        <v>5</v>
      </c>
      <c r="W100" s="52">
        <v>5.36</v>
      </c>
      <c r="X100" s="267">
        <v>29.52</v>
      </c>
      <c r="Y100" s="52">
        <v>8.4745762711864412</v>
      </c>
      <c r="Z100" s="274">
        <v>5</v>
      </c>
      <c r="AA100" s="274">
        <v>8.9188141149927738</v>
      </c>
      <c r="AB100" s="328">
        <v>759</v>
      </c>
      <c r="AC100" s="328">
        <v>5</v>
      </c>
      <c r="AD100" s="328">
        <v>465</v>
      </c>
      <c r="AE100" s="329">
        <f t="shared" si="8"/>
        <v>0.65876152832674573</v>
      </c>
      <c r="AF100" s="329">
        <f t="shared" si="9"/>
        <v>1.0638297872340425</v>
      </c>
      <c r="AG100" s="274">
        <v>6</v>
      </c>
      <c r="AH100" s="53">
        <v>5</v>
      </c>
      <c r="AI100" s="331">
        <v>8.35</v>
      </c>
      <c r="AJ100" s="38">
        <v>49.93</v>
      </c>
      <c r="AK100" s="53">
        <v>70</v>
      </c>
      <c r="AL100" s="53">
        <v>1.02</v>
      </c>
      <c r="AM100" s="38">
        <v>64.78</v>
      </c>
      <c r="AN100" s="31">
        <v>410.6</v>
      </c>
      <c r="AO100" s="330">
        <v>83.926582918407107</v>
      </c>
      <c r="AP100" s="330">
        <v>85.311703208618866</v>
      </c>
      <c r="AQ100" s="330">
        <f t="shared" si="10"/>
        <v>84.616308908204502</v>
      </c>
      <c r="AR100" s="53">
        <v>17.5</v>
      </c>
      <c r="AS100" s="275">
        <v>117</v>
      </c>
      <c r="AT100" s="53">
        <v>53.5</v>
      </c>
      <c r="AU100" s="275">
        <v>39</v>
      </c>
      <c r="AV100" s="53">
        <v>84.97</v>
      </c>
      <c r="AW100" s="53">
        <v>10</v>
      </c>
      <c r="AX100" s="276">
        <v>8510.1</v>
      </c>
      <c r="AY100" s="276">
        <v>8949</v>
      </c>
      <c r="AZ100" s="276">
        <v>9589</v>
      </c>
      <c r="BA100" s="272">
        <f t="shared" si="12"/>
        <v>1.7191337352087503</v>
      </c>
      <c r="BB100" s="272">
        <f t="shared" si="11"/>
        <v>1.7879092636048699</v>
      </c>
      <c r="BC100" s="35"/>
      <c r="BD100" s="284">
        <v>24.18</v>
      </c>
      <c r="BE100" s="72"/>
      <c r="BF100" s="72"/>
      <c r="BG100" s="72"/>
      <c r="BH100" s="30"/>
      <c r="BI100" s="30"/>
      <c r="BJ100" s="73"/>
      <c r="BK100"/>
      <c r="BP100"/>
      <c r="BQ100" s="230"/>
      <c r="BR100" s="234"/>
      <c r="BS100" s="226"/>
      <c r="BT100" s="232"/>
      <c r="BU100" s="232"/>
      <c r="BV100" s="229"/>
      <c r="BW100" s="227"/>
      <c r="BX100" s="233"/>
      <c r="BY100"/>
      <c r="CA100"/>
      <c r="CB100" s="226"/>
      <c r="CC100" s="227"/>
      <c r="CD100" s="226"/>
      <c r="CE100" s="226"/>
      <c r="CF100" s="228"/>
      <c r="CG100" s="227"/>
      <c r="CH100" s="227"/>
      <c r="CI100" s="226"/>
      <c r="CJ100"/>
    </row>
    <row r="101" spans="1:88">
      <c r="A101" s="56" t="s">
        <v>170</v>
      </c>
      <c r="B101" s="57" t="s">
        <v>205</v>
      </c>
      <c r="C101" s="58">
        <v>706</v>
      </c>
      <c r="D101" s="238">
        <v>0</v>
      </c>
      <c r="E101" s="294">
        <v>0</v>
      </c>
      <c r="F101" s="238">
        <v>0</v>
      </c>
      <c r="G101" s="238">
        <v>0</v>
      </c>
      <c r="H101" s="324">
        <v>52</v>
      </c>
      <c r="I101" s="238">
        <v>0</v>
      </c>
      <c r="J101" s="293">
        <v>1.3125</v>
      </c>
      <c r="K101" s="294">
        <v>3.8671953857245849</v>
      </c>
      <c r="L101" s="265">
        <f t="shared" si="7"/>
        <v>47.82824748003172</v>
      </c>
      <c r="M101" s="238">
        <v>2</v>
      </c>
      <c r="N101" s="238">
        <v>0</v>
      </c>
      <c r="O101" s="267">
        <v>0.70599999999999996</v>
      </c>
      <c r="P101" s="267">
        <v>55.7</v>
      </c>
      <c r="Q101" s="52">
        <v>0.35</v>
      </c>
      <c r="R101" s="267">
        <v>0.45800000000000002</v>
      </c>
      <c r="S101" s="267">
        <v>51.63</v>
      </c>
      <c r="T101" s="52">
        <v>57.183275699465561</v>
      </c>
      <c r="U101" s="267">
        <v>62.53</v>
      </c>
      <c r="V101" s="267">
        <v>10</v>
      </c>
      <c r="W101" s="52">
        <v>6.17</v>
      </c>
      <c r="X101" s="267">
        <v>20.16</v>
      </c>
      <c r="Y101" s="52">
        <v>8.0321285140562235</v>
      </c>
      <c r="Z101" s="274">
        <v>5</v>
      </c>
      <c r="AA101" s="274">
        <v>11.675408513213638</v>
      </c>
      <c r="AB101" s="328">
        <v>463</v>
      </c>
      <c r="AC101" s="328">
        <v>3</v>
      </c>
      <c r="AD101" s="328">
        <v>348</v>
      </c>
      <c r="AE101" s="329">
        <f t="shared" si="8"/>
        <v>0.64794816414686829</v>
      </c>
      <c r="AF101" s="329">
        <f t="shared" si="9"/>
        <v>0.85470085470085477</v>
      </c>
      <c r="AG101" s="274">
        <v>10</v>
      </c>
      <c r="AH101" s="53">
        <v>10</v>
      </c>
      <c r="AI101" s="331">
        <v>9.8000000000000007</v>
      </c>
      <c r="AJ101" s="38">
        <v>64.709999999999994</v>
      </c>
      <c r="AK101" s="53">
        <v>95.04</v>
      </c>
      <c r="AL101" s="53">
        <v>13.28</v>
      </c>
      <c r="AM101" s="38">
        <v>73.45</v>
      </c>
      <c r="AN101" s="31">
        <v>222.3</v>
      </c>
      <c r="AO101" s="330">
        <v>85.155011359136651</v>
      </c>
      <c r="AP101" s="330">
        <v>95.579081926802758</v>
      </c>
      <c r="AQ101" s="330">
        <f t="shared" si="10"/>
        <v>90.216616025944703</v>
      </c>
      <c r="AR101" s="53">
        <v>13.9</v>
      </c>
      <c r="AS101" s="275">
        <v>89</v>
      </c>
      <c r="AT101" s="53">
        <v>53.5</v>
      </c>
      <c r="AU101" s="275">
        <v>53</v>
      </c>
      <c r="AV101" s="53">
        <v>89.59</v>
      </c>
      <c r="AW101" s="53">
        <v>10</v>
      </c>
      <c r="AX101" s="276">
        <v>3965.6</v>
      </c>
      <c r="AY101" s="276">
        <v>4126</v>
      </c>
      <c r="AZ101" s="276">
        <v>4375</v>
      </c>
      <c r="BA101" s="272">
        <f t="shared" si="12"/>
        <v>1.3482617174366227</v>
      </c>
      <c r="BB101" s="272">
        <f t="shared" si="11"/>
        <v>1.508725157537566</v>
      </c>
      <c r="BC101" s="35"/>
      <c r="BD101" s="284">
        <v>32.619999999999997</v>
      </c>
      <c r="BE101" s="72"/>
      <c r="BF101" s="72"/>
      <c r="BG101" s="72"/>
      <c r="BH101" s="30"/>
      <c r="BI101" s="30"/>
      <c r="BJ101" s="73"/>
      <c r="BK101"/>
      <c r="BP101"/>
      <c r="BQ101" s="230"/>
      <c r="BR101" s="234"/>
      <c r="BS101" s="226"/>
      <c r="BT101" s="232"/>
      <c r="BU101" s="232"/>
      <c r="BV101" s="229"/>
      <c r="BW101" s="227"/>
      <c r="BX101" s="233"/>
      <c r="BY101"/>
      <c r="CA101"/>
      <c r="CB101" s="226"/>
      <c r="CC101" s="227"/>
      <c r="CD101" s="226"/>
      <c r="CE101" s="226"/>
      <c r="CF101" s="228"/>
      <c r="CG101" s="227"/>
      <c r="CH101" s="227"/>
      <c r="CI101" s="226"/>
      <c r="CJ101"/>
    </row>
    <row r="102" spans="1:88">
      <c r="A102" s="56" t="s">
        <v>170</v>
      </c>
      <c r="B102" s="57" t="s">
        <v>206</v>
      </c>
      <c r="C102" s="58">
        <v>707</v>
      </c>
      <c r="D102" s="238">
        <v>16</v>
      </c>
      <c r="E102" s="294">
        <v>11</v>
      </c>
      <c r="F102" s="238">
        <v>0</v>
      </c>
      <c r="G102" s="238">
        <v>0</v>
      </c>
      <c r="H102" s="324">
        <v>1209</v>
      </c>
      <c r="I102" s="238">
        <v>1042</v>
      </c>
      <c r="J102" s="293">
        <v>3.2888999999999999</v>
      </c>
      <c r="K102" s="294">
        <v>10.130064888248016</v>
      </c>
      <c r="L102" s="265">
        <f t="shared" ref="L102:L133" si="13">M102/((AY102+AY102*BA102/100)/100000)</f>
        <v>9.2081206898173917</v>
      </c>
      <c r="M102" s="238">
        <v>1</v>
      </c>
      <c r="N102" s="238">
        <v>0</v>
      </c>
      <c r="O102" s="267">
        <v>0.55300000000000005</v>
      </c>
      <c r="P102" s="267">
        <v>89.09</v>
      </c>
      <c r="Q102" s="52">
        <v>0.16</v>
      </c>
      <c r="R102" s="267">
        <v>0.55100000000000005</v>
      </c>
      <c r="S102" s="267" t="s">
        <v>117</v>
      </c>
      <c r="T102" s="52">
        <v>81.719062329638376</v>
      </c>
      <c r="U102" s="267">
        <v>64.400000000000006</v>
      </c>
      <c r="V102" s="267">
        <v>9</v>
      </c>
      <c r="W102" s="52">
        <v>3.53</v>
      </c>
      <c r="X102" s="267">
        <v>50.73</v>
      </c>
      <c r="Y102" s="52">
        <v>23.172905525846705</v>
      </c>
      <c r="Z102" s="274">
        <v>1</v>
      </c>
      <c r="AA102" s="274">
        <v>1.2295528182101465</v>
      </c>
      <c r="AB102" s="328">
        <v>131</v>
      </c>
      <c r="AC102" s="328">
        <v>6</v>
      </c>
      <c r="AD102" s="328">
        <v>133</v>
      </c>
      <c r="AE102" s="329">
        <f t="shared" si="8"/>
        <v>4.5801526717557248</v>
      </c>
      <c r="AF102" s="329">
        <f t="shared" si="9"/>
        <v>4.3165467625899279</v>
      </c>
      <c r="AG102" s="274">
        <v>4</v>
      </c>
      <c r="AH102" s="53">
        <v>5</v>
      </c>
      <c r="AI102" s="331">
        <v>9.8000000000000007</v>
      </c>
      <c r="AJ102" s="38">
        <v>32.31</v>
      </c>
      <c r="AK102" s="53">
        <v>51.59</v>
      </c>
      <c r="AL102" s="53">
        <v>0.66</v>
      </c>
      <c r="AM102" s="38">
        <v>33.56</v>
      </c>
      <c r="AN102" s="31">
        <v>152.80000000000001</v>
      </c>
      <c r="AO102" s="330">
        <v>45.5441</v>
      </c>
      <c r="AP102" s="330">
        <v>47.424900000000001</v>
      </c>
      <c r="AQ102" s="330">
        <f t="shared" si="10"/>
        <v>46.474986692736124</v>
      </c>
      <c r="AR102" s="53">
        <v>20.6</v>
      </c>
      <c r="AS102" s="275">
        <v>104.5</v>
      </c>
      <c r="AT102" s="53">
        <v>39</v>
      </c>
      <c r="AU102" s="275">
        <v>18</v>
      </c>
      <c r="AV102" s="53">
        <v>63.53</v>
      </c>
      <c r="AW102" s="53">
        <v>10</v>
      </c>
      <c r="AX102" s="276">
        <v>10654.28</v>
      </c>
      <c r="AY102" s="276">
        <v>10808</v>
      </c>
      <c r="AZ102" s="276">
        <v>10963</v>
      </c>
      <c r="BA102" s="272">
        <f t="shared" si="12"/>
        <v>0.4809334840083026</v>
      </c>
      <c r="BB102" s="272">
        <f t="shared" si="11"/>
        <v>0.35853071798667702</v>
      </c>
      <c r="BC102" s="35"/>
      <c r="BD102" s="284">
        <v>6.31</v>
      </c>
      <c r="BE102" s="72"/>
      <c r="BF102" s="72"/>
      <c r="BG102" s="72"/>
      <c r="BH102" s="30"/>
      <c r="BI102" s="30"/>
      <c r="BJ102" s="73"/>
      <c r="BK102"/>
      <c r="BP102"/>
      <c r="BQ102" s="230"/>
      <c r="BR102" s="234"/>
      <c r="BS102" s="226"/>
      <c r="BT102" s="232"/>
      <c r="BU102" s="232"/>
      <c r="BV102" s="229"/>
      <c r="BW102" s="227"/>
      <c r="BX102" s="233"/>
      <c r="BY102"/>
      <c r="CA102"/>
      <c r="CB102" s="226"/>
      <c r="CC102" s="227"/>
      <c r="CD102" s="226"/>
      <c r="CE102" s="226"/>
      <c r="CF102" s="228"/>
      <c r="CG102" s="227"/>
      <c r="CH102" s="227"/>
      <c r="CI102" s="226"/>
      <c r="CJ102"/>
    </row>
    <row r="103" spans="1:88">
      <c r="A103" s="56" t="s">
        <v>170</v>
      </c>
      <c r="B103" s="57" t="s">
        <v>207</v>
      </c>
      <c r="C103" s="58">
        <v>708</v>
      </c>
      <c r="D103" s="238">
        <v>0</v>
      </c>
      <c r="E103" s="294">
        <v>0</v>
      </c>
      <c r="F103" s="238">
        <v>0</v>
      </c>
      <c r="G103" s="238">
        <v>0</v>
      </c>
      <c r="H103" s="324">
        <v>998</v>
      </c>
      <c r="I103" s="238">
        <v>234</v>
      </c>
      <c r="J103" s="293">
        <v>5.6048999999999998</v>
      </c>
      <c r="K103" s="294">
        <v>16.362941600576782</v>
      </c>
      <c r="L103" s="265">
        <f t="shared" si="13"/>
        <v>56.285023059897846</v>
      </c>
      <c r="M103" s="238">
        <v>10</v>
      </c>
      <c r="N103" s="238">
        <v>4</v>
      </c>
      <c r="O103" s="267">
        <v>0.65900000000000003</v>
      </c>
      <c r="P103" s="267">
        <v>61.59</v>
      </c>
      <c r="Q103" s="52">
        <v>0.17</v>
      </c>
      <c r="R103" s="267">
        <v>0.52800000000000002</v>
      </c>
      <c r="S103" s="267">
        <v>71.010000000000005</v>
      </c>
      <c r="T103" s="52">
        <v>67.9261125104954</v>
      </c>
      <c r="U103" s="267">
        <v>66.77000000000001</v>
      </c>
      <c r="V103" s="267">
        <v>12</v>
      </c>
      <c r="W103" s="52">
        <v>4.53</v>
      </c>
      <c r="X103" s="267">
        <v>29.55</v>
      </c>
      <c r="Y103" s="52">
        <v>9.7719869706840381</v>
      </c>
      <c r="Z103" s="274">
        <v>4</v>
      </c>
      <c r="AA103" s="274">
        <v>3.1848459240305673</v>
      </c>
      <c r="AB103" s="328">
        <v>528</v>
      </c>
      <c r="AC103" s="328">
        <v>17</v>
      </c>
      <c r="AD103" s="328">
        <v>454</v>
      </c>
      <c r="AE103" s="329">
        <f t="shared" si="8"/>
        <v>3.2196969696969697</v>
      </c>
      <c r="AF103" s="329">
        <f t="shared" si="9"/>
        <v>3.6093418259023355</v>
      </c>
      <c r="AG103" s="274">
        <v>10</v>
      </c>
      <c r="AH103" s="53">
        <v>10</v>
      </c>
      <c r="AI103" s="331">
        <v>7.1</v>
      </c>
      <c r="AJ103" s="38">
        <v>61.49</v>
      </c>
      <c r="AK103" s="53">
        <v>57.16</v>
      </c>
      <c r="AL103" s="53">
        <v>1.84</v>
      </c>
      <c r="AM103" s="38">
        <v>58.24</v>
      </c>
      <c r="AN103" s="31">
        <v>144.9</v>
      </c>
      <c r="AO103" s="330">
        <v>79.471189021239226</v>
      </c>
      <c r="AP103" s="330">
        <v>80.394436059065754</v>
      </c>
      <c r="AQ103" s="330">
        <f t="shared" si="10"/>
        <v>79.931479557843446</v>
      </c>
      <c r="AR103" s="53">
        <v>19.2</v>
      </c>
      <c r="AS103" s="275">
        <v>100.5</v>
      </c>
      <c r="AT103" s="53">
        <v>114</v>
      </c>
      <c r="AU103" s="275">
        <v>71</v>
      </c>
      <c r="AV103" s="53">
        <v>82.36</v>
      </c>
      <c r="AW103" s="53">
        <v>10</v>
      </c>
      <c r="AX103" s="276">
        <v>16578.509999999998</v>
      </c>
      <c r="AY103" s="276">
        <v>17458</v>
      </c>
      <c r="AZ103" s="276">
        <v>18683</v>
      </c>
      <c r="BA103" s="272">
        <f t="shared" si="12"/>
        <v>1.7683334228065968</v>
      </c>
      <c r="BB103" s="272">
        <f t="shared" si="11"/>
        <v>1.7542101042501979</v>
      </c>
      <c r="BC103" s="35"/>
      <c r="BD103" s="284">
        <v>36.9</v>
      </c>
      <c r="BE103" s="72"/>
      <c r="BF103" s="72"/>
      <c r="BG103" s="72"/>
      <c r="BH103" s="30"/>
      <c r="BI103" s="30"/>
      <c r="BJ103" s="73"/>
      <c r="BK103"/>
      <c r="BP103"/>
      <c r="BQ103" s="230"/>
      <c r="BR103" s="234"/>
      <c r="BS103" s="226"/>
      <c r="BT103" s="232"/>
      <c r="BU103" s="232"/>
      <c r="BV103" s="229"/>
      <c r="BW103" s="227"/>
      <c r="BX103" s="233"/>
      <c r="BY103"/>
      <c r="CA103"/>
      <c r="CB103" s="226"/>
      <c r="CC103" s="227"/>
      <c r="CD103" s="226"/>
      <c r="CE103" s="226"/>
      <c r="CF103" s="228"/>
      <c r="CG103" s="227"/>
      <c r="CH103" s="227"/>
      <c r="CI103" s="226"/>
      <c r="CJ103"/>
    </row>
    <row r="104" spans="1:88">
      <c r="A104" s="56" t="s">
        <v>170</v>
      </c>
      <c r="B104" s="57" t="s">
        <v>208</v>
      </c>
      <c r="C104" s="58">
        <v>709</v>
      </c>
      <c r="D104" s="238">
        <v>0</v>
      </c>
      <c r="E104" s="294">
        <v>95</v>
      </c>
      <c r="F104" s="238">
        <v>0</v>
      </c>
      <c r="G104" s="238">
        <v>0</v>
      </c>
      <c r="H104" s="324">
        <v>36</v>
      </c>
      <c r="I104" s="238">
        <v>687</v>
      </c>
      <c r="J104" s="293">
        <v>1.8573</v>
      </c>
      <c r="K104" s="294">
        <v>5.6733237202595523</v>
      </c>
      <c r="L104" s="265">
        <f t="shared" si="13"/>
        <v>0</v>
      </c>
      <c r="M104" s="238">
        <v>0</v>
      </c>
      <c r="N104" s="238">
        <v>1</v>
      </c>
      <c r="O104" s="267">
        <v>0.63400000000000001</v>
      </c>
      <c r="P104" s="267">
        <v>56.14</v>
      </c>
      <c r="Q104" s="52">
        <v>0.16</v>
      </c>
      <c r="R104" s="267">
        <v>0.53200000000000003</v>
      </c>
      <c r="S104" s="267" t="s">
        <v>117</v>
      </c>
      <c r="T104" s="52">
        <v>70.473917490623919</v>
      </c>
      <c r="U104" s="267">
        <v>65.210000000000008</v>
      </c>
      <c r="V104" s="267">
        <v>16</v>
      </c>
      <c r="W104" s="52">
        <v>5.98</v>
      </c>
      <c r="X104" s="267">
        <v>32.35</v>
      </c>
      <c r="Y104" s="267" t="s">
        <v>117</v>
      </c>
      <c r="Z104" s="274">
        <v>4</v>
      </c>
      <c r="AA104" s="274">
        <v>4.3838055478745286</v>
      </c>
      <c r="AB104" s="328">
        <v>260</v>
      </c>
      <c r="AC104" s="328">
        <v>5</v>
      </c>
      <c r="AD104" s="328">
        <v>156</v>
      </c>
      <c r="AE104" s="329">
        <f t="shared" si="8"/>
        <v>1.9230769230769231</v>
      </c>
      <c r="AF104" s="329">
        <f t="shared" si="9"/>
        <v>3.1055900621118013</v>
      </c>
      <c r="AG104" s="274">
        <v>6</v>
      </c>
      <c r="AH104" s="53">
        <v>5</v>
      </c>
      <c r="AI104" s="331">
        <v>7.85</v>
      </c>
      <c r="AJ104" s="38">
        <v>45.1</v>
      </c>
      <c r="AK104" s="53">
        <v>70.739999999999995</v>
      </c>
      <c r="AL104" s="53">
        <v>2.4500000000000002</v>
      </c>
      <c r="AM104" s="38">
        <v>51.94</v>
      </c>
      <c r="AN104" s="31">
        <v>254.2</v>
      </c>
      <c r="AO104" s="330">
        <v>66.169438315528097</v>
      </c>
      <c r="AP104" s="330">
        <v>74.67314176846206</v>
      </c>
      <c r="AQ104" s="330">
        <f t="shared" si="10"/>
        <v>70.292815052997668</v>
      </c>
      <c r="AR104" s="53">
        <v>21.5</v>
      </c>
      <c r="AS104" s="275">
        <v>107.5</v>
      </c>
      <c r="AT104" s="53">
        <v>70</v>
      </c>
      <c r="AU104" s="275">
        <v>44</v>
      </c>
      <c r="AV104" s="53">
        <v>81.040000000000006</v>
      </c>
      <c r="AW104" s="53">
        <v>10</v>
      </c>
      <c r="AX104" s="276">
        <v>5930.92</v>
      </c>
      <c r="AY104" s="276">
        <v>6053</v>
      </c>
      <c r="AZ104" s="276">
        <v>6191</v>
      </c>
      <c r="BA104" s="272">
        <f t="shared" si="12"/>
        <v>0.68612177087759252</v>
      </c>
      <c r="BB104" s="272">
        <f t="shared" si="11"/>
        <v>0.56996530645960775</v>
      </c>
      <c r="BC104" s="35"/>
      <c r="BD104" s="284">
        <v>16.690000000000001</v>
      </c>
      <c r="BE104" s="72"/>
      <c r="BF104" s="72"/>
      <c r="BG104" s="72"/>
      <c r="BH104" s="30"/>
      <c r="BI104" s="30"/>
      <c r="BJ104" s="73"/>
      <c r="BK104"/>
      <c r="BP104"/>
      <c r="BQ104" s="230"/>
      <c r="BR104" s="234"/>
      <c r="BS104" s="226"/>
      <c r="BT104" s="232"/>
      <c r="BU104" s="232"/>
      <c r="BV104" s="229"/>
      <c r="BW104" s="227"/>
      <c r="BX104" s="233"/>
      <c r="BY104"/>
      <c r="CA104"/>
      <c r="CB104" s="226"/>
      <c r="CC104" s="227"/>
      <c r="CD104" s="226"/>
      <c r="CE104" s="226"/>
      <c r="CF104" s="228"/>
      <c r="CG104" s="227"/>
      <c r="CH104" s="227"/>
      <c r="CI104" s="226"/>
      <c r="CJ104"/>
    </row>
    <row r="105" spans="1:88">
      <c r="A105" s="56" t="s">
        <v>170</v>
      </c>
      <c r="B105" s="57" t="s">
        <v>23</v>
      </c>
      <c r="C105" s="58">
        <v>710</v>
      </c>
      <c r="D105" s="238">
        <v>0</v>
      </c>
      <c r="E105" s="294">
        <v>273.45</v>
      </c>
      <c r="F105" s="238">
        <v>0</v>
      </c>
      <c r="G105" s="238">
        <v>0</v>
      </c>
      <c r="H105" s="324">
        <v>128.98000000000002</v>
      </c>
      <c r="I105" s="238">
        <v>0</v>
      </c>
      <c r="J105" s="293">
        <v>1.4997</v>
      </c>
      <c r="K105" s="294">
        <v>4.2674116798846429</v>
      </c>
      <c r="L105" s="265">
        <f t="shared" si="13"/>
        <v>0</v>
      </c>
      <c r="M105" s="238">
        <v>0</v>
      </c>
      <c r="N105" s="238">
        <v>0</v>
      </c>
      <c r="O105" s="267">
        <v>0.63900000000000001</v>
      </c>
      <c r="P105" s="267">
        <v>47.26</v>
      </c>
      <c r="Q105" s="52">
        <v>0.08</v>
      </c>
      <c r="R105" s="267">
        <v>0.51600000000000001</v>
      </c>
      <c r="S105" s="267" t="s">
        <v>117</v>
      </c>
      <c r="T105" s="52">
        <v>78.030977390065871</v>
      </c>
      <c r="U105" s="267">
        <v>69.31</v>
      </c>
      <c r="V105" s="267">
        <v>16</v>
      </c>
      <c r="W105" s="52">
        <v>4.62</v>
      </c>
      <c r="X105" s="267">
        <v>21.09</v>
      </c>
      <c r="Y105" s="267" t="s">
        <v>117</v>
      </c>
      <c r="Z105" s="274">
        <v>5</v>
      </c>
      <c r="AA105" s="274">
        <v>15.582199046680589</v>
      </c>
      <c r="AB105" s="328">
        <v>661</v>
      </c>
      <c r="AC105" s="328">
        <v>2</v>
      </c>
      <c r="AD105" s="328">
        <v>453</v>
      </c>
      <c r="AE105" s="329">
        <f t="shared" si="8"/>
        <v>0.30257186081694404</v>
      </c>
      <c r="AF105" s="329">
        <f t="shared" si="9"/>
        <v>0.43956043956043955</v>
      </c>
      <c r="AG105" s="274">
        <v>10</v>
      </c>
      <c r="AH105" s="53">
        <v>10</v>
      </c>
      <c r="AI105" s="331">
        <v>8.35</v>
      </c>
      <c r="AJ105" s="38">
        <v>54.86</v>
      </c>
      <c r="AK105" s="53">
        <v>73.88</v>
      </c>
      <c r="AL105" s="53">
        <v>0.83</v>
      </c>
      <c r="AM105" s="38">
        <v>64.8</v>
      </c>
      <c r="AN105" s="31">
        <v>254.7</v>
      </c>
      <c r="AO105" s="330">
        <v>44.812499999999993</v>
      </c>
      <c r="AP105" s="330">
        <v>60.313361306168154</v>
      </c>
      <c r="AQ105" s="330">
        <f t="shared" si="10"/>
        <v>51.988388160556198</v>
      </c>
      <c r="AR105" s="53">
        <v>19.7</v>
      </c>
      <c r="AS105" s="275">
        <v>93.5</v>
      </c>
      <c r="AT105" s="53">
        <v>52</v>
      </c>
      <c r="AU105" s="275">
        <v>22</v>
      </c>
      <c r="AV105" s="53">
        <v>83.48</v>
      </c>
      <c r="AW105" s="53">
        <v>10</v>
      </c>
      <c r="AX105" s="276">
        <v>4242.0200000000004</v>
      </c>
      <c r="AY105" s="276">
        <v>4553</v>
      </c>
      <c r="AZ105" s="276">
        <v>4999</v>
      </c>
      <c r="BA105" s="272">
        <f t="shared" si="12"/>
        <v>2.4436471303765619</v>
      </c>
      <c r="BB105" s="272">
        <f t="shared" si="11"/>
        <v>2.4489347682846496</v>
      </c>
      <c r="BC105" s="35"/>
      <c r="BD105" s="284">
        <v>41.58</v>
      </c>
      <c r="BE105" s="72"/>
      <c r="BF105" s="72"/>
      <c r="BG105" s="72"/>
      <c r="BH105" s="30"/>
      <c r="BI105" s="30"/>
      <c r="BJ105" s="73"/>
      <c r="BK105"/>
      <c r="BP105"/>
      <c r="BQ105" s="230"/>
      <c r="BR105" s="234"/>
      <c r="BS105" s="226"/>
      <c r="BT105" s="232"/>
      <c r="BU105" s="232"/>
      <c r="BV105" s="229"/>
      <c r="BW105" s="227"/>
      <c r="BX105" s="233"/>
      <c r="BY105"/>
      <c r="CA105"/>
      <c r="CB105" s="226"/>
      <c r="CC105" s="227"/>
      <c r="CD105" s="226"/>
      <c r="CE105" s="226"/>
      <c r="CF105" s="228"/>
      <c r="CG105" s="227"/>
      <c r="CH105" s="227"/>
      <c r="CI105" s="226"/>
      <c r="CJ105"/>
    </row>
    <row r="106" spans="1:88">
      <c r="A106" s="56" t="s">
        <v>170</v>
      </c>
      <c r="B106" s="57" t="s">
        <v>197</v>
      </c>
      <c r="C106" s="58">
        <v>711</v>
      </c>
      <c r="D106" s="238">
        <v>0</v>
      </c>
      <c r="E106" s="294">
        <v>26.7</v>
      </c>
      <c r="F106" s="238">
        <v>0</v>
      </c>
      <c r="G106" s="238">
        <v>0</v>
      </c>
      <c r="H106" s="324">
        <v>98</v>
      </c>
      <c r="I106" s="238">
        <v>582</v>
      </c>
      <c r="J106" s="293">
        <v>1.7801999999999998</v>
      </c>
      <c r="K106" s="294">
        <v>5.3696467195385722</v>
      </c>
      <c r="L106" s="265">
        <f t="shared" si="13"/>
        <v>17.284663867432169</v>
      </c>
      <c r="M106" s="238">
        <v>1</v>
      </c>
      <c r="N106" s="238">
        <v>1</v>
      </c>
      <c r="O106" s="267">
        <v>0.63400000000000001</v>
      </c>
      <c r="P106" s="267">
        <v>56.23</v>
      </c>
      <c r="Q106" s="52">
        <v>0.08</v>
      </c>
      <c r="R106" s="267">
        <v>0.52100000000000002</v>
      </c>
      <c r="S106" s="267" t="s">
        <v>117</v>
      </c>
      <c r="T106" s="52">
        <v>74.855744011190765</v>
      </c>
      <c r="U106" s="267">
        <v>62.24</v>
      </c>
      <c r="V106" s="267">
        <v>7</v>
      </c>
      <c r="W106" s="52">
        <v>7.97</v>
      </c>
      <c r="X106" s="267">
        <v>42.47</v>
      </c>
      <c r="Y106" s="52">
        <v>28.925619834710744</v>
      </c>
      <c r="Z106" s="274">
        <v>3</v>
      </c>
      <c r="AA106" s="274">
        <v>1.527557130636686</v>
      </c>
      <c r="AB106" s="328">
        <v>85</v>
      </c>
      <c r="AC106" s="328">
        <v>6</v>
      </c>
      <c r="AD106" s="328">
        <v>54</v>
      </c>
      <c r="AE106" s="329">
        <f t="shared" si="8"/>
        <v>7.0588235294117645</v>
      </c>
      <c r="AF106" s="329">
        <f t="shared" si="9"/>
        <v>10</v>
      </c>
      <c r="AG106" s="274">
        <v>4</v>
      </c>
      <c r="AH106" s="53">
        <v>10</v>
      </c>
      <c r="AI106" s="331">
        <v>8.25</v>
      </c>
      <c r="AJ106" s="38">
        <v>41.78</v>
      </c>
      <c r="AK106" s="53">
        <v>49.97</v>
      </c>
      <c r="AL106" s="53">
        <v>1.4</v>
      </c>
      <c r="AM106" s="38">
        <v>46.2</v>
      </c>
      <c r="AN106" s="31">
        <v>117.5</v>
      </c>
      <c r="AO106" s="330">
        <v>71.52</v>
      </c>
      <c r="AP106" s="330">
        <v>85.57</v>
      </c>
      <c r="AQ106" s="330">
        <f t="shared" si="10"/>
        <v>78.230214111940143</v>
      </c>
      <c r="AR106" s="53">
        <v>19.899999999999999</v>
      </c>
      <c r="AS106" s="275">
        <v>105.5</v>
      </c>
      <c r="AT106" s="53">
        <v>59.5</v>
      </c>
      <c r="AU106" s="275">
        <v>20</v>
      </c>
      <c r="AV106" s="53">
        <v>77.959999999999994</v>
      </c>
      <c r="AW106" s="53">
        <v>10</v>
      </c>
      <c r="AX106" s="276">
        <v>5564.44</v>
      </c>
      <c r="AY106" s="276">
        <v>5729</v>
      </c>
      <c r="AZ106" s="276">
        <v>5934</v>
      </c>
      <c r="BA106" s="272">
        <f t="shared" si="12"/>
        <v>0.98578353497087701</v>
      </c>
      <c r="BB106" s="272">
        <f t="shared" si="11"/>
        <v>0.894571478443007</v>
      </c>
      <c r="BC106" s="35"/>
      <c r="BD106" s="284">
        <v>16.309999999999999</v>
      </c>
      <c r="BE106" s="72"/>
      <c r="BF106" s="72"/>
      <c r="BG106" s="72"/>
      <c r="BH106" s="30"/>
      <c r="BI106" s="30"/>
      <c r="BJ106" s="73"/>
      <c r="BK106"/>
      <c r="BP106"/>
      <c r="BQ106" s="230"/>
      <c r="BR106" s="234"/>
      <c r="BS106" s="226"/>
      <c r="BT106" s="232"/>
      <c r="BU106" s="232"/>
      <c r="BV106" s="229"/>
      <c r="BW106" s="227"/>
      <c r="BX106" s="233"/>
      <c r="BY106"/>
      <c r="CA106"/>
      <c r="CB106" s="226"/>
      <c r="CC106" s="227"/>
      <c r="CD106" s="226"/>
      <c r="CE106" s="226"/>
      <c r="CF106" s="228"/>
      <c r="CG106" s="227"/>
      <c r="CH106" s="227"/>
      <c r="CI106" s="226"/>
      <c r="CJ106"/>
    </row>
    <row r="107" spans="1:88">
      <c r="A107" s="56" t="s">
        <v>170</v>
      </c>
      <c r="B107" s="57" t="s">
        <v>209</v>
      </c>
      <c r="C107" s="58">
        <v>712</v>
      </c>
      <c r="D107" s="238">
        <v>0</v>
      </c>
      <c r="E107" s="294">
        <v>0.2</v>
      </c>
      <c r="F107" s="238">
        <v>0</v>
      </c>
      <c r="G107" s="238">
        <v>0</v>
      </c>
      <c r="H107" s="324">
        <v>296.98872799999998</v>
      </c>
      <c r="I107" s="238">
        <v>784</v>
      </c>
      <c r="J107" s="293">
        <v>2.5067999999999997</v>
      </c>
      <c r="K107" s="294">
        <v>7.4635183850036038</v>
      </c>
      <c r="L107" s="265">
        <f t="shared" si="13"/>
        <v>12.423411741424719</v>
      </c>
      <c r="M107" s="238">
        <v>1</v>
      </c>
      <c r="N107" s="238">
        <v>0</v>
      </c>
      <c r="O107" s="267">
        <v>0.56599999999999995</v>
      </c>
      <c r="P107" s="267">
        <v>67.38</v>
      </c>
      <c r="Q107" s="52">
        <v>0.06</v>
      </c>
      <c r="R107" s="267">
        <v>0.53900000000000003</v>
      </c>
      <c r="S107" s="267">
        <v>73.81</v>
      </c>
      <c r="T107" s="52">
        <v>75.13134851138355</v>
      </c>
      <c r="U107" s="267">
        <v>62.7</v>
      </c>
      <c r="V107" s="267">
        <v>12</v>
      </c>
      <c r="W107" s="52">
        <v>8.66</v>
      </c>
      <c r="X107" s="267">
        <v>53.55</v>
      </c>
      <c r="Y107" s="52">
        <v>32.663316582914575</v>
      </c>
      <c r="Z107" s="274">
        <v>2</v>
      </c>
      <c r="AA107" s="274">
        <v>0.55755815461217295</v>
      </c>
      <c r="AB107" s="328">
        <v>43</v>
      </c>
      <c r="AC107" s="328">
        <v>2</v>
      </c>
      <c r="AD107" s="328">
        <v>28</v>
      </c>
      <c r="AE107" s="329">
        <f t="shared" si="8"/>
        <v>4.6511627906976747</v>
      </c>
      <c r="AF107" s="329">
        <f t="shared" si="9"/>
        <v>6.666666666666667</v>
      </c>
      <c r="AG107" s="274">
        <v>4</v>
      </c>
      <c r="AH107" s="53">
        <v>10</v>
      </c>
      <c r="AI107" s="331">
        <v>9.1</v>
      </c>
      <c r="AJ107" s="38">
        <v>36.33</v>
      </c>
      <c r="AK107" s="53">
        <v>37.11</v>
      </c>
      <c r="AL107" s="53">
        <v>1.1399999999999999</v>
      </c>
      <c r="AM107" s="38">
        <v>38.409999999999997</v>
      </c>
      <c r="AN107" s="31">
        <v>232</v>
      </c>
      <c r="AO107" s="330">
        <v>83.802160079552124</v>
      </c>
      <c r="AP107" s="330">
        <v>79.283253048172611</v>
      </c>
      <c r="AQ107" s="330">
        <f t="shared" si="10"/>
        <v>81.511397139115459</v>
      </c>
      <c r="AR107" s="53">
        <v>20.100000000000001</v>
      </c>
      <c r="AS107" s="275">
        <v>106</v>
      </c>
      <c r="AT107" s="53">
        <v>31</v>
      </c>
      <c r="AU107" s="275">
        <v>22</v>
      </c>
      <c r="AV107" s="53">
        <v>65.709999999999994</v>
      </c>
      <c r="AW107" s="53">
        <v>10</v>
      </c>
      <c r="AX107" s="276">
        <v>7712.2</v>
      </c>
      <c r="AY107" s="276">
        <v>7963</v>
      </c>
      <c r="AZ107" s="276">
        <v>8356</v>
      </c>
      <c r="BA107" s="272">
        <f t="shared" si="12"/>
        <v>1.0839967843157603</v>
      </c>
      <c r="BB107" s="272">
        <f t="shared" si="11"/>
        <v>1.2338314705512998</v>
      </c>
      <c r="BC107" s="35"/>
      <c r="BD107" s="284">
        <v>4.12</v>
      </c>
      <c r="BE107" s="72"/>
      <c r="BF107" s="72"/>
      <c r="BG107" s="72"/>
      <c r="BH107" s="30"/>
      <c r="BI107" s="30"/>
      <c r="BJ107" s="73"/>
      <c r="BK107"/>
      <c r="BP107"/>
      <c r="BQ107" s="230"/>
      <c r="BR107" s="234"/>
      <c r="BS107" s="226"/>
      <c r="BT107" s="232"/>
      <c r="BU107" s="232"/>
      <c r="BV107" s="229"/>
      <c r="BW107" s="227"/>
      <c r="BX107" s="233"/>
      <c r="BY107"/>
      <c r="CA107"/>
      <c r="CB107" s="226"/>
      <c r="CC107" s="227"/>
      <c r="CD107" s="226"/>
      <c r="CE107" s="226"/>
      <c r="CF107" s="228"/>
      <c r="CG107" s="227"/>
      <c r="CH107" s="227"/>
      <c r="CI107" s="226"/>
      <c r="CJ107"/>
    </row>
    <row r="108" spans="1:88">
      <c r="A108" s="56" t="s">
        <v>170</v>
      </c>
      <c r="B108" s="57" t="s">
        <v>210</v>
      </c>
      <c r="C108" s="58">
        <v>713</v>
      </c>
      <c r="D108" s="238">
        <v>0</v>
      </c>
      <c r="E108" s="294">
        <v>1.4</v>
      </c>
      <c r="F108" s="238">
        <v>0</v>
      </c>
      <c r="G108" s="238">
        <v>0</v>
      </c>
      <c r="H108" s="324">
        <v>37</v>
      </c>
      <c r="I108" s="238">
        <v>0</v>
      </c>
      <c r="J108" s="293">
        <v>1.6587000000000001</v>
      </c>
      <c r="K108" s="294">
        <v>4.920692141312184</v>
      </c>
      <c r="L108" s="265">
        <f t="shared" si="13"/>
        <v>0</v>
      </c>
      <c r="M108" s="238">
        <v>0</v>
      </c>
      <c r="N108" s="238">
        <v>0</v>
      </c>
      <c r="O108" s="267">
        <v>0.67500000000000004</v>
      </c>
      <c r="P108" s="267">
        <v>42.56</v>
      </c>
      <c r="Q108" s="52">
        <v>0.24</v>
      </c>
      <c r="R108" s="267">
        <v>0.52</v>
      </c>
      <c r="S108" s="267" t="s">
        <v>117</v>
      </c>
      <c r="T108" s="52">
        <v>61.917098445595855</v>
      </c>
      <c r="U108" s="267">
        <v>61.57</v>
      </c>
      <c r="V108" s="267">
        <v>6</v>
      </c>
      <c r="W108" s="52">
        <v>6.7</v>
      </c>
      <c r="X108" s="267">
        <v>17.239999999999998</v>
      </c>
      <c r="Y108" s="52">
        <v>7.1684587813620073</v>
      </c>
      <c r="Z108" s="274">
        <v>5</v>
      </c>
      <c r="AA108" s="274">
        <v>11.647541813087711</v>
      </c>
      <c r="AB108" s="328">
        <v>587</v>
      </c>
      <c r="AC108" s="328">
        <v>6</v>
      </c>
      <c r="AD108" s="328">
        <v>297</v>
      </c>
      <c r="AE108" s="329">
        <f t="shared" si="8"/>
        <v>1.0221465076660987</v>
      </c>
      <c r="AF108" s="329">
        <f t="shared" si="9"/>
        <v>1.9801980198019802</v>
      </c>
      <c r="AG108" s="274">
        <v>10</v>
      </c>
      <c r="AH108" s="53">
        <v>10</v>
      </c>
      <c r="AI108" s="331">
        <v>7.05</v>
      </c>
      <c r="AJ108" s="38">
        <v>55.8</v>
      </c>
      <c r="AK108" s="53">
        <v>81.540000000000006</v>
      </c>
      <c r="AL108" s="53">
        <v>1.06</v>
      </c>
      <c r="AM108" s="38">
        <v>63.78</v>
      </c>
      <c r="AN108" s="31">
        <v>206.2</v>
      </c>
      <c r="AO108" s="330">
        <v>86.149487313577012</v>
      </c>
      <c r="AP108" s="330">
        <v>74.545447377071056</v>
      </c>
      <c r="AQ108" s="330">
        <f t="shared" si="10"/>
        <v>80.13770693684657</v>
      </c>
      <c r="AR108" s="53">
        <v>14.6</v>
      </c>
      <c r="AS108" s="275">
        <v>80</v>
      </c>
      <c r="AT108" s="53">
        <v>62</v>
      </c>
      <c r="AU108" s="275">
        <v>28</v>
      </c>
      <c r="AV108" s="53">
        <v>88.87</v>
      </c>
      <c r="AW108" s="53">
        <v>10</v>
      </c>
      <c r="AX108" s="276">
        <v>5039.6899999999996</v>
      </c>
      <c r="AY108" s="276">
        <v>5250</v>
      </c>
      <c r="AZ108" s="276">
        <v>5529</v>
      </c>
      <c r="BA108" s="272">
        <f t="shared" si="12"/>
        <v>1.3910247124988535</v>
      </c>
      <c r="BB108" s="272">
        <f t="shared" si="11"/>
        <v>1.328571428571429</v>
      </c>
      <c r="BC108" s="35"/>
      <c r="BD108" s="284">
        <v>23.31</v>
      </c>
      <c r="BE108" s="72"/>
      <c r="BF108" s="72"/>
      <c r="BG108" s="72"/>
      <c r="BH108" s="30"/>
      <c r="BI108" s="30"/>
      <c r="BJ108" s="73"/>
      <c r="BK108"/>
      <c r="BP108"/>
      <c r="BQ108" s="230"/>
      <c r="BR108" s="234"/>
      <c r="BS108" s="226"/>
      <c r="BT108" s="232"/>
      <c r="BU108" s="232"/>
      <c r="BV108" s="229"/>
      <c r="BW108" s="227"/>
      <c r="BX108" s="233"/>
      <c r="BY108"/>
      <c r="CA108"/>
      <c r="CB108" s="226"/>
      <c r="CC108" s="227"/>
      <c r="CD108" s="226"/>
      <c r="CE108" s="226"/>
      <c r="CF108" s="228"/>
      <c r="CG108" s="227"/>
      <c r="CH108" s="227"/>
      <c r="CI108" s="226"/>
      <c r="CJ108"/>
    </row>
    <row r="109" spans="1:88">
      <c r="A109" s="56" t="s">
        <v>170</v>
      </c>
      <c r="B109" s="57" t="s">
        <v>211</v>
      </c>
      <c r="C109" s="58">
        <v>714</v>
      </c>
      <c r="D109" s="238">
        <v>17</v>
      </c>
      <c r="E109" s="294">
        <v>18</v>
      </c>
      <c r="F109" s="238">
        <v>0</v>
      </c>
      <c r="G109" s="238">
        <v>0</v>
      </c>
      <c r="H109" s="324">
        <v>1070</v>
      </c>
      <c r="I109" s="238">
        <v>993</v>
      </c>
      <c r="J109" s="293">
        <v>2.8062</v>
      </c>
      <c r="K109" s="294">
        <v>8.7653929343907713</v>
      </c>
      <c r="L109" s="265">
        <f t="shared" si="13"/>
        <v>10.692114677466488</v>
      </c>
      <c r="M109" s="238">
        <v>1</v>
      </c>
      <c r="N109" s="238">
        <v>0</v>
      </c>
      <c r="O109" s="267">
        <v>0.629</v>
      </c>
      <c r="P109" s="267">
        <v>79.12</v>
      </c>
      <c r="Q109" s="52">
        <v>0.12</v>
      </c>
      <c r="R109" s="267">
        <v>0.53</v>
      </c>
      <c r="S109" s="267" t="s">
        <v>117</v>
      </c>
      <c r="T109" s="52">
        <v>74.276751481352377</v>
      </c>
      <c r="U109" s="267">
        <v>65.22999999999999</v>
      </c>
      <c r="V109" s="267">
        <v>81</v>
      </c>
      <c r="W109" s="52">
        <v>4.16</v>
      </c>
      <c r="X109" s="267">
        <v>33.07</v>
      </c>
      <c r="Y109" s="52">
        <v>3.8986354775828458</v>
      </c>
      <c r="Z109" s="274">
        <v>3</v>
      </c>
      <c r="AA109" s="274">
        <v>2.4919946010348726</v>
      </c>
      <c r="AB109" s="328">
        <v>233</v>
      </c>
      <c r="AC109" s="328">
        <v>11</v>
      </c>
      <c r="AD109" s="328">
        <v>205</v>
      </c>
      <c r="AE109" s="329">
        <f t="shared" si="8"/>
        <v>4.7210300429184553</v>
      </c>
      <c r="AF109" s="329">
        <f t="shared" si="9"/>
        <v>5.0925925925925926</v>
      </c>
      <c r="AG109" s="274">
        <v>4</v>
      </c>
      <c r="AH109" s="53">
        <v>5</v>
      </c>
      <c r="AI109" s="331">
        <v>8.4</v>
      </c>
      <c r="AJ109" s="38">
        <v>39.83</v>
      </c>
      <c r="AK109" s="53">
        <v>54.72</v>
      </c>
      <c r="AL109" s="53">
        <v>0.6</v>
      </c>
      <c r="AM109" s="38">
        <v>48.53</v>
      </c>
      <c r="AN109" s="31">
        <v>239</v>
      </c>
      <c r="AO109" s="330">
        <v>77.19989854918208</v>
      </c>
      <c r="AP109" s="330">
        <v>79.170024143880468</v>
      </c>
      <c r="AQ109" s="330">
        <f t="shared" si="10"/>
        <v>78.178755631206286</v>
      </c>
      <c r="AR109" s="53">
        <v>16.7</v>
      </c>
      <c r="AS109" s="275">
        <v>104</v>
      </c>
      <c r="AT109" s="53">
        <v>42.5</v>
      </c>
      <c r="AU109" s="275">
        <v>19</v>
      </c>
      <c r="AV109" s="53">
        <v>77.02</v>
      </c>
      <c r="AW109" s="53">
        <v>10</v>
      </c>
      <c r="AX109" s="276">
        <v>9349.94</v>
      </c>
      <c r="AY109" s="276">
        <v>9352</v>
      </c>
      <c r="AZ109" s="276">
        <v>9354</v>
      </c>
      <c r="BA109" s="272">
        <f t="shared" si="12"/>
        <v>7.3440756482554626E-3</v>
      </c>
      <c r="BB109" s="272">
        <f t="shared" si="11"/>
        <v>5.3464499572275503E-3</v>
      </c>
      <c r="BC109" s="35"/>
      <c r="BD109" s="284">
        <v>7.87</v>
      </c>
      <c r="BE109" s="72"/>
      <c r="BF109" s="72"/>
      <c r="BG109" s="72"/>
      <c r="BH109" s="30"/>
      <c r="BI109" s="30"/>
      <c r="BJ109" s="73"/>
      <c r="BK109"/>
      <c r="BP109"/>
      <c r="BQ109" s="230"/>
      <c r="BR109" s="234"/>
      <c r="BS109" s="226"/>
      <c r="BT109" s="232"/>
      <c r="BU109" s="232"/>
      <c r="BV109" s="229"/>
      <c r="BW109" s="227"/>
      <c r="BX109" s="233"/>
      <c r="BY109"/>
      <c r="CA109"/>
      <c r="CB109" s="226"/>
      <c r="CC109" s="227"/>
      <c r="CD109" s="226"/>
      <c r="CE109" s="226"/>
      <c r="CF109" s="228"/>
      <c r="CG109" s="227"/>
      <c r="CH109" s="227"/>
      <c r="CI109" s="226"/>
      <c r="CJ109"/>
    </row>
    <row r="110" spans="1:88">
      <c r="A110" s="56" t="s">
        <v>170</v>
      </c>
      <c r="B110" s="57" t="s">
        <v>212</v>
      </c>
      <c r="C110" s="58">
        <v>715</v>
      </c>
      <c r="D110" s="238">
        <v>0</v>
      </c>
      <c r="E110" s="294">
        <v>33</v>
      </c>
      <c r="F110" s="238">
        <v>0</v>
      </c>
      <c r="G110" s="238">
        <v>0</v>
      </c>
      <c r="H110" s="324">
        <v>7664</v>
      </c>
      <c r="I110" s="238">
        <v>748</v>
      </c>
      <c r="J110" s="293">
        <v>14.513399999999999</v>
      </c>
      <c r="K110" s="294">
        <v>41.654361932227829</v>
      </c>
      <c r="L110" s="265">
        <f t="shared" si="13"/>
        <v>28.620159528973726</v>
      </c>
      <c r="M110" s="238">
        <v>13</v>
      </c>
      <c r="N110" s="238">
        <v>5</v>
      </c>
      <c r="O110" s="267">
        <v>0.59099999999999997</v>
      </c>
      <c r="P110" s="267">
        <v>76.02</v>
      </c>
      <c r="Q110" s="52">
        <v>7.0000000000000007E-2</v>
      </c>
      <c r="R110" s="267">
        <v>0.51600000000000001</v>
      </c>
      <c r="S110" s="267">
        <v>55.17</v>
      </c>
      <c r="T110" s="52">
        <v>77.179305457122609</v>
      </c>
      <c r="U110" s="267">
        <v>65.16</v>
      </c>
      <c r="V110" s="267">
        <v>53</v>
      </c>
      <c r="W110" s="52">
        <v>3.82</v>
      </c>
      <c r="X110" s="267">
        <v>42.67</v>
      </c>
      <c r="Y110" s="52">
        <v>19.409623938536189</v>
      </c>
      <c r="Z110" s="274">
        <v>3</v>
      </c>
      <c r="AA110" s="274">
        <v>2.4254474782663351</v>
      </c>
      <c r="AB110" s="328">
        <v>1011</v>
      </c>
      <c r="AC110" s="328">
        <v>20</v>
      </c>
      <c r="AD110" s="328">
        <v>723</v>
      </c>
      <c r="AE110" s="329">
        <f t="shared" si="8"/>
        <v>1.9782393669634024</v>
      </c>
      <c r="AF110" s="329">
        <f t="shared" si="9"/>
        <v>2.6917900403768504</v>
      </c>
      <c r="AG110" s="274">
        <v>6</v>
      </c>
      <c r="AH110" s="53">
        <v>5</v>
      </c>
      <c r="AI110" s="331">
        <v>9.1</v>
      </c>
      <c r="AJ110" s="38">
        <v>55.34</v>
      </c>
      <c r="AK110" s="53">
        <v>28.02</v>
      </c>
      <c r="AL110" s="53">
        <v>1.75</v>
      </c>
      <c r="AM110" s="38">
        <v>46.16</v>
      </c>
      <c r="AN110" s="31">
        <v>123.7</v>
      </c>
      <c r="AO110" s="330">
        <v>78.741203076657371</v>
      </c>
      <c r="AP110" s="330">
        <v>77.017448656229064</v>
      </c>
      <c r="AQ110" s="330">
        <f t="shared" si="10"/>
        <v>77.874556596401661</v>
      </c>
      <c r="AR110" s="53">
        <v>21.7</v>
      </c>
      <c r="AS110" s="275">
        <v>94.5</v>
      </c>
      <c r="AT110" s="53">
        <v>26</v>
      </c>
      <c r="AU110" s="275">
        <v>18</v>
      </c>
      <c r="AV110" s="53">
        <v>74.260000000000005</v>
      </c>
      <c r="AW110" s="53">
        <v>10</v>
      </c>
      <c r="AX110" s="276">
        <v>41683.03</v>
      </c>
      <c r="AY110" s="276">
        <v>44442</v>
      </c>
      <c r="AZ110" s="276">
        <v>48378</v>
      </c>
      <c r="BA110" s="272">
        <f t="shared" si="12"/>
        <v>2.206309538118191</v>
      </c>
      <c r="BB110" s="272">
        <f t="shared" si="11"/>
        <v>2.2141217766977195</v>
      </c>
      <c r="BC110" s="35"/>
      <c r="BD110" s="284">
        <v>12.7</v>
      </c>
      <c r="BE110" s="72"/>
      <c r="BF110" s="72"/>
      <c r="BG110" s="72"/>
      <c r="BH110" s="30"/>
      <c r="BI110" s="30"/>
      <c r="BJ110" s="73"/>
      <c r="BK110"/>
      <c r="BP110"/>
      <c r="BQ110" s="230"/>
      <c r="BR110" s="234"/>
      <c r="BS110" s="226"/>
      <c r="BT110" s="232"/>
      <c r="BU110" s="232"/>
      <c r="BV110" s="229"/>
      <c r="BW110" s="227"/>
      <c r="BX110" s="233"/>
      <c r="BY110"/>
      <c r="CA110"/>
      <c r="CB110" s="226"/>
      <c r="CC110" s="227"/>
      <c r="CD110" s="226"/>
      <c r="CE110" s="226"/>
      <c r="CF110" s="228"/>
      <c r="CG110" s="227"/>
      <c r="CH110" s="227"/>
      <c r="CI110" s="226"/>
      <c r="CJ110"/>
    </row>
    <row r="111" spans="1:88">
      <c r="A111" s="56" t="s">
        <v>170</v>
      </c>
      <c r="B111" s="57" t="s">
        <v>213</v>
      </c>
      <c r="C111" s="58">
        <v>716</v>
      </c>
      <c r="D111" s="238">
        <v>0</v>
      </c>
      <c r="E111" s="294">
        <v>3067.7588000000001</v>
      </c>
      <c r="F111" s="238">
        <v>0</v>
      </c>
      <c r="G111" s="238">
        <v>0</v>
      </c>
      <c r="H111" s="324">
        <v>1061.1235200000001</v>
      </c>
      <c r="I111" s="238">
        <v>953</v>
      </c>
      <c r="J111" s="293">
        <v>2.6684999999999999</v>
      </c>
      <c r="K111" s="294">
        <v>8.2639509733237198</v>
      </c>
      <c r="L111" s="265">
        <f t="shared" si="13"/>
        <v>11.302997430109132</v>
      </c>
      <c r="M111" s="238">
        <v>1</v>
      </c>
      <c r="N111" s="238">
        <v>1</v>
      </c>
      <c r="O111" s="267">
        <v>0.58099999999999996</v>
      </c>
      <c r="P111" s="267">
        <v>87.45</v>
      </c>
      <c r="Q111" s="52">
        <v>7.0000000000000007E-2</v>
      </c>
      <c r="R111" s="267">
        <v>0.53900000000000003</v>
      </c>
      <c r="S111" s="267" t="s">
        <v>117</v>
      </c>
      <c r="T111" s="52">
        <v>79.372197309417032</v>
      </c>
      <c r="U111" s="267">
        <v>64.819999999999993</v>
      </c>
      <c r="V111" s="267">
        <v>7</v>
      </c>
      <c r="W111" s="52">
        <v>11.19</v>
      </c>
      <c r="X111" s="267">
        <v>40.79</v>
      </c>
      <c r="Y111" s="52">
        <v>37.558685446009392</v>
      </c>
      <c r="Z111" s="274">
        <v>2</v>
      </c>
      <c r="AA111" s="274">
        <v>0.68749863932560962</v>
      </c>
      <c r="AB111" s="328">
        <v>60</v>
      </c>
      <c r="AC111" s="328">
        <v>7</v>
      </c>
      <c r="AD111" s="328">
        <v>61</v>
      </c>
      <c r="AE111" s="329">
        <f t="shared" si="8"/>
        <v>11.666666666666666</v>
      </c>
      <c r="AF111" s="329">
        <f t="shared" si="9"/>
        <v>10.294117647058822</v>
      </c>
      <c r="AG111" s="274">
        <v>4</v>
      </c>
      <c r="AH111" s="53">
        <v>5</v>
      </c>
      <c r="AI111" s="331">
        <v>8.4</v>
      </c>
      <c r="AJ111" s="38">
        <v>28.94</v>
      </c>
      <c r="AK111" s="53">
        <v>25.99</v>
      </c>
      <c r="AL111" s="53">
        <v>0.53</v>
      </c>
      <c r="AM111" s="38">
        <v>41.29</v>
      </c>
      <c r="AN111" s="31">
        <v>178.5</v>
      </c>
      <c r="AO111" s="330">
        <v>39.53</v>
      </c>
      <c r="AP111" s="330">
        <v>55.01</v>
      </c>
      <c r="AQ111" s="330">
        <f t="shared" si="10"/>
        <v>46.632020114938186</v>
      </c>
      <c r="AR111" s="53">
        <v>27.5</v>
      </c>
      <c r="AS111" s="275">
        <v>131</v>
      </c>
      <c r="AT111" s="53">
        <v>82</v>
      </c>
      <c r="AU111" s="275">
        <v>19</v>
      </c>
      <c r="AV111" s="53">
        <v>70.25</v>
      </c>
      <c r="AW111" s="53">
        <v>10</v>
      </c>
      <c r="AX111" s="276">
        <v>8727.2900000000009</v>
      </c>
      <c r="AY111" s="276">
        <v>8817</v>
      </c>
      <c r="AZ111" s="276">
        <v>8895</v>
      </c>
      <c r="BA111" s="272">
        <f t="shared" si="12"/>
        <v>0.34264168296611014</v>
      </c>
      <c r="BB111" s="272">
        <f t="shared" si="11"/>
        <v>0.22116366110921937</v>
      </c>
      <c r="BC111" s="35"/>
      <c r="BD111" s="284">
        <v>8.56</v>
      </c>
      <c r="BE111" s="72"/>
      <c r="BF111" s="72"/>
      <c r="BG111" s="72"/>
      <c r="BH111" s="30"/>
      <c r="BI111" s="30"/>
      <c r="BJ111" s="73"/>
      <c r="BK111"/>
      <c r="BP111"/>
      <c r="BQ111" s="230"/>
      <c r="BR111" s="234"/>
      <c r="BS111" s="226"/>
      <c r="BT111" s="232"/>
      <c r="BU111" s="232"/>
      <c r="BV111" s="229"/>
      <c r="BW111" s="227"/>
      <c r="BX111" s="233"/>
      <c r="BY111"/>
      <c r="CA111"/>
      <c r="CB111" s="226"/>
      <c r="CC111" s="227"/>
      <c r="CD111" s="226"/>
      <c r="CE111" s="226"/>
      <c r="CF111" s="228"/>
      <c r="CG111" s="227"/>
      <c r="CH111" s="227"/>
      <c r="CI111" s="226"/>
      <c r="CJ111"/>
    </row>
    <row r="112" spans="1:88">
      <c r="A112" s="56" t="s">
        <v>170</v>
      </c>
      <c r="B112" s="57" t="s">
        <v>214</v>
      </c>
      <c r="C112" s="58">
        <v>717</v>
      </c>
      <c r="D112" s="238">
        <v>0</v>
      </c>
      <c r="E112" s="294">
        <v>3</v>
      </c>
      <c r="F112" s="238">
        <v>0</v>
      </c>
      <c r="G112" s="238">
        <v>0</v>
      </c>
      <c r="H112" s="324">
        <v>820</v>
      </c>
      <c r="I112" s="238">
        <v>472</v>
      </c>
      <c r="J112" s="293">
        <v>1.2375</v>
      </c>
      <c r="K112" s="294">
        <v>3.7959625090122562</v>
      </c>
      <c r="L112" s="265">
        <f t="shared" si="13"/>
        <v>0</v>
      </c>
      <c r="M112" s="238">
        <v>0</v>
      </c>
      <c r="N112" s="238">
        <v>0</v>
      </c>
      <c r="O112" s="267">
        <v>0.52400000000000002</v>
      </c>
      <c r="P112" s="267">
        <v>76.31</v>
      </c>
      <c r="Q112" s="52">
        <v>0.04</v>
      </c>
      <c r="R112" s="267">
        <v>0.55600000000000005</v>
      </c>
      <c r="S112" s="267" t="s">
        <v>117</v>
      </c>
      <c r="T112" s="52">
        <v>83.183733284484347</v>
      </c>
      <c r="U112" s="267">
        <v>63.81</v>
      </c>
      <c r="V112" s="267">
        <v>8</v>
      </c>
      <c r="W112" s="52">
        <v>7.14</v>
      </c>
      <c r="X112" s="267">
        <v>46.88</v>
      </c>
      <c r="Y112" s="52">
        <v>10.989010989010989</v>
      </c>
      <c r="Z112" s="274">
        <v>1</v>
      </c>
      <c r="AA112" s="274">
        <v>2.110022607385079</v>
      </c>
      <c r="AB112" s="328">
        <v>84</v>
      </c>
      <c r="AC112" s="328">
        <v>0</v>
      </c>
      <c r="AD112" s="328">
        <v>75</v>
      </c>
      <c r="AE112" s="329">
        <f t="shared" si="8"/>
        <v>0</v>
      </c>
      <c r="AF112" s="329">
        <f t="shared" si="9"/>
        <v>0</v>
      </c>
      <c r="AG112" s="274">
        <v>4</v>
      </c>
      <c r="AH112" s="53">
        <v>10</v>
      </c>
      <c r="AI112" s="331" t="s">
        <v>117</v>
      </c>
      <c r="AJ112" s="38">
        <v>31.2</v>
      </c>
      <c r="AK112" s="53">
        <v>55.29</v>
      </c>
      <c r="AL112" s="53">
        <v>0.25</v>
      </c>
      <c r="AM112" s="38">
        <v>39.44</v>
      </c>
      <c r="AN112" s="31">
        <v>143</v>
      </c>
      <c r="AO112" s="330">
        <v>73.38</v>
      </c>
      <c r="AP112" s="330">
        <v>49.04</v>
      </c>
      <c r="AQ112" s="330">
        <f t="shared" si="10"/>
        <v>59.987958791744198</v>
      </c>
      <c r="AR112" s="53">
        <v>20.8</v>
      </c>
      <c r="AS112" s="275">
        <v>110.5</v>
      </c>
      <c r="AT112" s="53">
        <v>46</v>
      </c>
      <c r="AU112" s="275" t="s">
        <v>117</v>
      </c>
      <c r="AV112" s="53">
        <v>74.61</v>
      </c>
      <c r="AW112" s="53">
        <v>10</v>
      </c>
      <c r="AX112" s="276">
        <v>3981</v>
      </c>
      <c r="AY112" s="276">
        <v>4050</v>
      </c>
      <c r="AZ112" s="276">
        <v>4125</v>
      </c>
      <c r="BA112" s="272">
        <f t="shared" si="12"/>
        <v>0.57774428535543831</v>
      </c>
      <c r="BB112" s="272">
        <f t="shared" si="11"/>
        <v>0.46296296296296502</v>
      </c>
      <c r="BC112" s="35"/>
      <c r="BD112" s="284">
        <v>7.74</v>
      </c>
      <c r="BE112" s="72"/>
      <c r="BF112" s="72"/>
      <c r="BG112" s="72"/>
      <c r="BH112" s="30"/>
      <c r="BI112" s="30"/>
      <c r="BJ112" s="73"/>
      <c r="BK112"/>
      <c r="BP112"/>
      <c r="BQ112" s="230"/>
      <c r="BR112" s="234"/>
      <c r="BS112" s="226"/>
      <c r="BT112" s="232"/>
      <c r="BU112" s="232"/>
      <c r="BV112" s="229"/>
      <c r="BW112" s="227"/>
      <c r="BX112" s="233"/>
      <c r="BY112"/>
      <c r="CA112"/>
      <c r="CB112" s="226"/>
      <c r="CC112" s="227"/>
      <c r="CD112" s="226"/>
      <c r="CE112" s="226"/>
      <c r="CF112" s="228"/>
      <c r="CG112" s="227"/>
      <c r="CH112" s="227"/>
      <c r="CI112" s="226"/>
      <c r="CJ112"/>
    </row>
    <row r="113" spans="1:88">
      <c r="A113" s="56" t="s">
        <v>170</v>
      </c>
      <c r="B113" s="57" t="s">
        <v>215</v>
      </c>
      <c r="C113" s="58">
        <v>718</v>
      </c>
      <c r="D113" s="238">
        <v>0</v>
      </c>
      <c r="E113" s="294">
        <v>0</v>
      </c>
      <c r="F113" s="238">
        <v>0</v>
      </c>
      <c r="G113" s="238">
        <v>0</v>
      </c>
      <c r="H113" s="324">
        <v>80</v>
      </c>
      <c r="I113" s="238">
        <v>232</v>
      </c>
      <c r="J113" s="293">
        <v>0.43229999999999996</v>
      </c>
      <c r="K113" s="294">
        <v>1.2915645277577503</v>
      </c>
      <c r="L113" s="265">
        <f t="shared" si="13"/>
        <v>0</v>
      </c>
      <c r="M113" s="238">
        <v>0</v>
      </c>
      <c r="N113" s="238">
        <v>0</v>
      </c>
      <c r="O113" s="267">
        <v>0.63800000000000001</v>
      </c>
      <c r="P113" s="267">
        <v>70.86</v>
      </c>
      <c r="Q113" s="52">
        <v>0.18</v>
      </c>
      <c r="R113" s="267">
        <v>0.53100000000000003</v>
      </c>
      <c r="S113" s="267" t="s">
        <v>117</v>
      </c>
      <c r="T113" s="52">
        <v>82.248952068525611</v>
      </c>
      <c r="U113" s="267">
        <v>60.46</v>
      </c>
      <c r="V113" s="267">
        <v>2</v>
      </c>
      <c r="W113" s="52">
        <v>10.199999999999999</v>
      </c>
      <c r="X113" s="267">
        <v>29.41</v>
      </c>
      <c r="Y113" s="267" t="s">
        <v>117</v>
      </c>
      <c r="Z113" s="274">
        <v>4</v>
      </c>
      <c r="AA113" s="274">
        <v>6.3662305174621956</v>
      </c>
      <c r="AB113" s="328">
        <v>85</v>
      </c>
      <c r="AC113" s="328">
        <v>6</v>
      </c>
      <c r="AD113" s="328">
        <v>75</v>
      </c>
      <c r="AE113" s="329">
        <f t="shared" si="8"/>
        <v>7.0588235294117645</v>
      </c>
      <c r="AF113" s="329">
        <f t="shared" si="9"/>
        <v>7.4074074074074066</v>
      </c>
      <c r="AG113" s="274">
        <v>4</v>
      </c>
      <c r="AH113" s="53">
        <v>10</v>
      </c>
      <c r="AI113" s="331">
        <v>7.1499999999999995</v>
      </c>
      <c r="AJ113" s="38">
        <v>34.21</v>
      </c>
      <c r="AK113" s="53">
        <v>71.27</v>
      </c>
      <c r="AL113" s="53">
        <v>0.6</v>
      </c>
      <c r="AM113" s="38">
        <v>60.13</v>
      </c>
      <c r="AN113" s="31">
        <v>199.9</v>
      </c>
      <c r="AO113" s="330">
        <v>41.28</v>
      </c>
      <c r="AP113" s="330">
        <v>86.97</v>
      </c>
      <c r="AQ113" s="330">
        <f t="shared" si="10"/>
        <v>59.917623450867943</v>
      </c>
      <c r="AR113" s="53">
        <v>16.899999999999999</v>
      </c>
      <c r="AS113" s="275">
        <v>105.5</v>
      </c>
      <c r="AT113" s="53">
        <v>89</v>
      </c>
      <c r="AU113" s="275">
        <v>76</v>
      </c>
      <c r="AV113" s="53">
        <v>82.73</v>
      </c>
      <c r="AW113" s="53">
        <v>10</v>
      </c>
      <c r="AX113" s="276">
        <v>1335.17</v>
      </c>
      <c r="AY113" s="276">
        <v>1378</v>
      </c>
      <c r="AZ113" s="276">
        <v>1441</v>
      </c>
      <c r="BA113" s="272">
        <f t="shared" si="12"/>
        <v>1.0692770708349231</v>
      </c>
      <c r="BB113" s="272">
        <f t="shared" si="11"/>
        <v>1.1429608127721314</v>
      </c>
      <c r="BC113" s="35"/>
      <c r="BD113" s="284">
        <v>24.57</v>
      </c>
      <c r="BE113" s="72"/>
      <c r="BF113" s="72"/>
      <c r="BG113" s="72"/>
      <c r="BH113" s="30"/>
      <c r="BI113" s="30"/>
      <c r="BJ113" s="73"/>
      <c r="BK113"/>
      <c r="BP113"/>
      <c r="BQ113" s="230"/>
      <c r="BR113" s="234"/>
      <c r="BS113" s="226"/>
      <c r="BT113" s="232"/>
      <c r="BU113" s="232"/>
      <c r="BV113" s="229"/>
      <c r="BW113" s="227"/>
      <c r="BX113" s="233"/>
      <c r="BY113"/>
      <c r="CA113"/>
      <c r="CB113" s="226"/>
      <c r="CC113" s="227"/>
      <c r="CD113" s="226"/>
      <c r="CE113" s="226"/>
      <c r="CF113" s="228"/>
      <c r="CG113" s="227"/>
      <c r="CH113" s="227"/>
      <c r="CI113" s="226"/>
      <c r="CJ113"/>
    </row>
    <row r="114" spans="1:88">
      <c r="A114" s="56" t="s">
        <v>170</v>
      </c>
      <c r="B114" s="57" t="s">
        <v>216</v>
      </c>
      <c r="C114" s="58">
        <v>719</v>
      </c>
      <c r="D114" s="238">
        <v>0</v>
      </c>
      <c r="E114" s="294">
        <v>11034.5</v>
      </c>
      <c r="F114" s="238">
        <v>0</v>
      </c>
      <c r="G114" s="238">
        <v>0</v>
      </c>
      <c r="H114" s="324">
        <v>8034</v>
      </c>
      <c r="I114" s="238">
        <v>1049</v>
      </c>
      <c r="J114" s="293">
        <v>16.176299999999998</v>
      </c>
      <c r="K114" s="294">
        <v>46.907786589762068</v>
      </c>
      <c r="L114" s="265">
        <f t="shared" si="13"/>
        <v>35.28160953742038</v>
      </c>
      <c r="M114" s="238">
        <v>18</v>
      </c>
      <c r="N114" s="238">
        <v>11</v>
      </c>
      <c r="O114" s="267">
        <v>0.60599999999999998</v>
      </c>
      <c r="P114" s="267">
        <v>70.58</v>
      </c>
      <c r="Q114" s="52">
        <v>0.11</v>
      </c>
      <c r="R114" s="267">
        <v>0.52400000000000002</v>
      </c>
      <c r="S114" s="267">
        <v>47.82</v>
      </c>
      <c r="T114" s="52">
        <v>79.436569172797405</v>
      </c>
      <c r="U114" s="267">
        <v>61.48</v>
      </c>
      <c r="V114" s="267">
        <v>117</v>
      </c>
      <c r="W114" s="52">
        <v>2.5299999999999998</v>
      </c>
      <c r="X114" s="267">
        <v>37.54</v>
      </c>
      <c r="Y114" s="52">
        <v>27.41189035243859</v>
      </c>
      <c r="Z114" s="274">
        <v>3</v>
      </c>
      <c r="AA114" s="274">
        <v>2.6472697070939852</v>
      </c>
      <c r="AB114" s="328">
        <v>1252</v>
      </c>
      <c r="AC114" s="328">
        <v>11</v>
      </c>
      <c r="AD114" s="328">
        <v>823</v>
      </c>
      <c r="AE114" s="329">
        <f t="shared" si="8"/>
        <v>0.87859424920127793</v>
      </c>
      <c r="AF114" s="329">
        <f t="shared" si="9"/>
        <v>1.3189448441247003</v>
      </c>
      <c r="AG114" s="274">
        <v>4</v>
      </c>
      <c r="AH114" s="53">
        <v>5</v>
      </c>
      <c r="AI114" s="331">
        <v>8.08</v>
      </c>
      <c r="AJ114" s="38">
        <v>60.76</v>
      </c>
      <c r="AK114" s="53">
        <v>25.74</v>
      </c>
      <c r="AL114" s="53">
        <v>1.49</v>
      </c>
      <c r="AM114" s="38">
        <v>42.05</v>
      </c>
      <c r="AN114" s="31">
        <v>113.4</v>
      </c>
      <c r="AO114" s="330">
        <v>80.345957265905213</v>
      </c>
      <c r="AP114" s="330">
        <v>87.95585111986756</v>
      </c>
      <c r="AQ114" s="330">
        <f t="shared" si="10"/>
        <v>84.064838400862939</v>
      </c>
      <c r="AR114" s="53">
        <v>21.6</v>
      </c>
      <c r="AS114" s="275">
        <v>119</v>
      </c>
      <c r="AT114" s="53">
        <v>32</v>
      </c>
      <c r="AU114" s="275">
        <v>20</v>
      </c>
      <c r="AV114" s="53">
        <v>78.7</v>
      </c>
      <c r="AW114" s="53">
        <v>10</v>
      </c>
      <c r="AX114" s="276">
        <v>47294.01</v>
      </c>
      <c r="AY114" s="276">
        <v>50047</v>
      </c>
      <c r="AZ114" s="276">
        <v>53921</v>
      </c>
      <c r="BA114" s="272">
        <f t="shared" si="12"/>
        <v>1.9403373351790905</v>
      </c>
      <c r="BB114" s="272">
        <f t="shared" si="11"/>
        <v>1.9351809299258671</v>
      </c>
      <c r="BC114" s="35"/>
      <c r="BD114" s="284">
        <v>29.73</v>
      </c>
      <c r="BE114" s="72"/>
      <c r="BF114" s="72"/>
      <c r="BG114" s="72"/>
      <c r="BH114" s="30"/>
      <c r="BI114" s="30"/>
      <c r="BJ114" s="73"/>
      <c r="BK114"/>
      <c r="BP114"/>
      <c r="BQ114" s="230"/>
      <c r="BR114" s="234"/>
      <c r="BS114" s="226"/>
      <c r="BT114" s="232"/>
      <c r="BU114" s="232"/>
      <c r="BV114" s="229"/>
      <c r="BW114" s="227"/>
      <c r="BX114" s="233"/>
      <c r="BY114"/>
      <c r="CA114"/>
      <c r="CB114" s="226"/>
      <c r="CC114" s="227"/>
      <c r="CD114" s="226"/>
      <c r="CE114" s="226"/>
      <c r="CF114" s="228"/>
      <c r="CG114" s="227"/>
      <c r="CH114" s="227"/>
      <c r="CI114" s="226"/>
      <c r="CJ114"/>
    </row>
    <row r="115" spans="1:88">
      <c r="A115" s="27" t="s">
        <v>61</v>
      </c>
      <c r="B115" s="27" t="s">
        <v>60</v>
      </c>
      <c r="C115" s="75">
        <v>801</v>
      </c>
      <c r="D115" s="238">
        <v>0</v>
      </c>
      <c r="E115" s="294">
        <v>11579.4</v>
      </c>
      <c r="F115" s="238">
        <v>0</v>
      </c>
      <c r="G115" s="238">
        <v>0</v>
      </c>
      <c r="H115" s="324">
        <v>8087</v>
      </c>
      <c r="I115" s="238">
        <v>703</v>
      </c>
      <c r="J115" s="293">
        <v>383.02139999999997</v>
      </c>
      <c r="K115" s="294">
        <v>367.48971135029353</v>
      </c>
      <c r="L115" s="265">
        <f t="shared" si="13"/>
        <v>49.385047432318608</v>
      </c>
      <c r="M115" s="238">
        <v>605</v>
      </c>
      <c r="N115" s="238">
        <v>208</v>
      </c>
      <c r="O115" s="267">
        <v>0.78700000000000003</v>
      </c>
      <c r="P115" s="267">
        <v>43.23</v>
      </c>
      <c r="Q115" s="52">
        <v>0.66</v>
      </c>
      <c r="R115" s="267">
        <v>0.5</v>
      </c>
      <c r="S115" s="267">
        <v>42.05</v>
      </c>
      <c r="T115" s="52">
        <v>52.951973080452731</v>
      </c>
      <c r="U115" s="267">
        <v>60.4</v>
      </c>
      <c r="V115" s="267">
        <v>4933</v>
      </c>
      <c r="W115" s="52">
        <v>2.79</v>
      </c>
      <c r="X115" s="267">
        <v>19.350000000000001</v>
      </c>
      <c r="Y115" s="52">
        <v>50.236783895726013</v>
      </c>
      <c r="Z115" s="274">
        <v>5</v>
      </c>
      <c r="AA115" s="274">
        <v>8.0738019188098029</v>
      </c>
      <c r="AB115" s="328">
        <v>93455</v>
      </c>
      <c r="AC115" s="328">
        <v>2195</v>
      </c>
      <c r="AD115" s="328">
        <v>15735</v>
      </c>
      <c r="AE115" s="329">
        <f t="shared" si="8"/>
        <v>2.3487239848055212</v>
      </c>
      <c r="AF115" s="329">
        <f t="shared" si="9"/>
        <v>12.242052426101505</v>
      </c>
      <c r="AG115" s="274">
        <v>10</v>
      </c>
      <c r="AH115" s="53">
        <v>5</v>
      </c>
      <c r="AI115" s="332">
        <v>7.95</v>
      </c>
      <c r="AJ115" s="38">
        <v>93.43</v>
      </c>
      <c r="AK115" s="53">
        <v>96.78</v>
      </c>
      <c r="AL115" s="53">
        <v>21.72</v>
      </c>
      <c r="AM115" s="38">
        <v>78.510000000000005</v>
      </c>
      <c r="AN115" s="31">
        <v>300.10000000000002</v>
      </c>
      <c r="AO115" s="330">
        <v>84.937864599477592</v>
      </c>
      <c r="AP115" s="330">
        <v>79.590854666964773</v>
      </c>
      <c r="AQ115" s="330">
        <f t="shared" si="10"/>
        <v>82.22090510970645</v>
      </c>
      <c r="AR115" s="53">
        <v>14.5</v>
      </c>
      <c r="AS115" s="275">
        <v>91</v>
      </c>
      <c r="AT115" s="53">
        <v>95</v>
      </c>
      <c r="AU115" s="275">
        <v>73.5</v>
      </c>
      <c r="AV115" s="38">
        <v>94.17</v>
      </c>
      <c r="AW115" s="38">
        <v>4</v>
      </c>
      <c r="AX115" s="276">
        <v>1157509.2</v>
      </c>
      <c r="AY115" s="277">
        <v>1207635</v>
      </c>
      <c r="AZ115" s="276">
        <v>1276738</v>
      </c>
      <c r="BA115" s="272">
        <f t="shared" si="12"/>
        <v>1.443496086251411</v>
      </c>
      <c r="BB115" s="272">
        <f t="shared" si="11"/>
        <v>1.4305439971514566</v>
      </c>
      <c r="BC115" s="35"/>
      <c r="BD115" s="284">
        <v>20.86</v>
      </c>
      <c r="BE115" s="72"/>
      <c r="BF115" s="72"/>
      <c r="BG115" s="72"/>
      <c r="BH115" s="30"/>
      <c r="BI115" s="30"/>
      <c r="BJ115" s="73"/>
      <c r="BK115"/>
      <c r="BP115"/>
      <c r="BQ115" s="230"/>
      <c r="BR115" s="235"/>
      <c r="BS115" s="226"/>
      <c r="BT115" s="232"/>
      <c r="BU115" s="232"/>
      <c r="BV115" s="229"/>
      <c r="BW115" s="227"/>
      <c r="BX115" s="233"/>
      <c r="BY115"/>
      <c r="CA115"/>
      <c r="CB115" s="226"/>
      <c r="CC115" s="227"/>
      <c r="CD115" s="226"/>
      <c r="CE115" s="226"/>
      <c r="CF115" s="228"/>
      <c r="CG115" s="227"/>
      <c r="CH115" s="227"/>
      <c r="CI115" s="226"/>
      <c r="CJ115"/>
    </row>
    <row r="116" spans="1:88">
      <c r="A116" s="56" t="s">
        <v>61</v>
      </c>
      <c r="B116" s="57" t="s">
        <v>217</v>
      </c>
      <c r="C116" s="58">
        <v>802</v>
      </c>
      <c r="D116" s="238">
        <v>11</v>
      </c>
      <c r="E116" s="294">
        <v>45</v>
      </c>
      <c r="F116" s="238">
        <v>0</v>
      </c>
      <c r="G116" s="238">
        <v>0</v>
      </c>
      <c r="H116" s="324">
        <v>1140</v>
      </c>
      <c r="I116" s="238">
        <v>823</v>
      </c>
      <c r="J116" s="293">
        <v>1.6847999999999999</v>
      </c>
      <c r="K116" s="294">
        <v>1.6937632093933463</v>
      </c>
      <c r="L116" s="265">
        <f t="shared" si="13"/>
        <v>17.929459050537965</v>
      </c>
      <c r="M116" s="238">
        <v>1</v>
      </c>
      <c r="N116" s="238">
        <v>0</v>
      </c>
      <c r="O116" s="267">
        <v>0.59499999999999997</v>
      </c>
      <c r="P116" s="267">
        <v>66.05</v>
      </c>
      <c r="Q116" s="52">
        <v>0.1</v>
      </c>
      <c r="R116" s="267">
        <v>0.48699999999999999</v>
      </c>
      <c r="S116" s="267" t="s">
        <v>117</v>
      </c>
      <c r="T116" s="52">
        <v>86.81113394358303</v>
      </c>
      <c r="U116" s="267">
        <v>68.03</v>
      </c>
      <c r="V116" s="267">
        <v>24</v>
      </c>
      <c r="W116" s="52">
        <v>3.15</v>
      </c>
      <c r="X116" s="267">
        <v>40.85</v>
      </c>
      <c r="Y116" s="52">
        <v>3.2467532467532472</v>
      </c>
      <c r="Z116" s="274">
        <v>3</v>
      </c>
      <c r="AA116" s="274">
        <v>0.37961160309979991</v>
      </c>
      <c r="AB116" s="328">
        <v>21</v>
      </c>
      <c r="AC116" s="328">
        <v>3</v>
      </c>
      <c r="AD116" s="328">
        <v>12</v>
      </c>
      <c r="AE116" s="329">
        <f t="shared" si="8"/>
        <v>14.285714285714285</v>
      </c>
      <c r="AF116" s="329">
        <f t="shared" si="9"/>
        <v>20</v>
      </c>
      <c r="AG116" s="274">
        <v>6</v>
      </c>
      <c r="AH116" s="53">
        <v>5</v>
      </c>
      <c r="AI116" s="331">
        <v>8.4499999999999993</v>
      </c>
      <c r="AJ116" s="38">
        <v>42.82</v>
      </c>
      <c r="AK116" s="53">
        <v>45.92</v>
      </c>
      <c r="AL116" s="53">
        <v>1.53</v>
      </c>
      <c r="AM116" s="38">
        <v>41.36</v>
      </c>
      <c r="AN116" s="31">
        <v>231.5</v>
      </c>
      <c r="AO116" s="330">
        <v>78.91</v>
      </c>
      <c r="AP116" s="330">
        <v>72.62</v>
      </c>
      <c r="AQ116" s="330">
        <f t="shared" si="10"/>
        <v>75.699697489488031</v>
      </c>
      <c r="AR116" s="53">
        <v>19.399999999999999</v>
      </c>
      <c r="AS116" s="275">
        <v>112.5</v>
      </c>
      <c r="AT116" s="53">
        <v>65.5</v>
      </c>
      <c r="AU116" s="275">
        <v>25</v>
      </c>
      <c r="AV116" s="38">
        <v>73.11</v>
      </c>
      <c r="AW116" s="38">
        <v>10</v>
      </c>
      <c r="AX116" s="276">
        <v>5531.97</v>
      </c>
      <c r="AY116" s="276">
        <v>5566</v>
      </c>
      <c r="AZ116" s="276">
        <v>5616</v>
      </c>
      <c r="BA116" s="272">
        <f t="shared" si="12"/>
        <v>0.20505052148390623</v>
      </c>
      <c r="BB116" s="272">
        <f t="shared" si="11"/>
        <v>0.22457779374775444</v>
      </c>
      <c r="BC116" s="35"/>
      <c r="BD116" s="284">
        <v>26.09</v>
      </c>
      <c r="BE116" s="72"/>
      <c r="BF116" s="72"/>
      <c r="BG116" s="72"/>
      <c r="BH116" s="30"/>
      <c r="BI116" s="30"/>
      <c r="BJ116" s="73"/>
      <c r="BK116"/>
      <c r="BP116"/>
      <c r="BQ116" s="230"/>
      <c r="BR116" s="235"/>
      <c r="BS116" s="226"/>
      <c r="BT116" s="232"/>
      <c r="BU116" s="232"/>
      <c r="BV116" s="229"/>
      <c r="BW116" s="227"/>
      <c r="BX116" s="233"/>
      <c r="BY116"/>
      <c r="CA116"/>
      <c r="CB116" s="226"/>
      <c r="CC116" s="227"/>
      <c r="CD116" s="226"/>
      <c r="CE116" s="226"/>
      <c r="CF116" s="228"/>
      <c r="CG116" s="227"/>
      <c r="CH116" s="227"/>
      <c r="CI116" s="226"/>
      <c r="CJ116"/>
    </row>
    <row r="117" spans="1:88">
      <c r="A117" s="56" t="s">
        <v>61</v>
      </c>
      <c r="B117" s="57" t="s">
        <v>218</v>
      </c>
      <c r="C117" s="58">
        <v>803</v>
      </c>
      <c r="D117" s="238">
        <v>0</v>
      </c>
      <c r="E117" s="294">
        <v>1474.0985500000002</v>
      </c>
      <c r="F117" s="238">
        <v>0</v>
      </c>
      <c r="G117" s="238">
        <v>0</v>
      </c>
      <c r="H117" s="324">
        <v>832</v>
      </c>
      <c r="I117" s="238">
        <v>108</v>
      </c>
      <c r="J117" s="293">
        <v>8.2710000000000008</v>
      </c>
      <c r="K117" s="294">
        <v>7.7716526418786689</v>
      </c>
      <c r="L117" s="265">
        <f t="shared" si="13"/>
        <v>15.401634873878795</v>
      </c>
      <c r="M117" s="238">
        <v>4</v>
      </c>
      <c r="N117" s="238">
        <v>1</v>
      </c>
      <c r="O117" s="267">
        <v>0.626</v>
      </c>
      <c r="P117" s="267">
        <v>62.42</v>
      </c>
      <c r="Q117" s="52">
        <v>0.12</v>
      </c>
      <c r="R117" s="267">
        <v>0.501</v>
      </c>
      <c r="S117" s="267">
        <v>71.56</v>
      </c>
      <c r="T117" s="52">
        <v>69.952413324269202</v>
      </c>
      <c r="U117" s="267">
        <v>66.7</v>
      </c>
      <c r="V117" s="267">
        <v>351</v>
      </c>
      <c r="W117" s="52">
        <v>3.73</v>
      </c>
      <c r="X117" s="267">
        <v>30.29</v>
      </c>
      <c r="Y117" s="52">
        <v>22.710622710622708</v>
      </c>
      <c r="Z117" s="274">
        <v>4</v>
      </c>
      <c r="AA117" s="274">
        <v>0.78585106024062679</v>
      </c>
      <c r="AB117" s="328">
        <v>191</v>
      </c>
      <c r="AC117" s="328">
        <v>9</v>
      </c>
      <c r="AD117" s="328">
        <v>49</v>
      </c>
      <c r="AE117" s="329">
        <f t="shared" si="8"/>
        <v>4.7120418848167542</v>
      </c>
      <c r="AF117" s="329">
        <f t="shared" si="9"/>
        <v>15.517241379310345</v>
      </c>
      <c r="AG117" s="274">
        <v>6</v>
      </c>
      <c r="AH117" s="53">
        <v>5</v>
      </c>
      <c r="AI117" s="331">
        <v>7.7</v>
      </c>
      <c r="AJ117" s="38">
        <v>64.05</v>
      </c>
      <c r="AK117" s="53">
        <v>76.16</v>
      </c>
      <c r="AL117" s="53">
        <v>2.11</v>
      </c>
      <c r="AM117" s="38">
        <v>63.52</v>
      </c>
      <c r="AN117" s="31">
        <v>125.3</v>
      </c>
      <c r="AO117" s="330">
        <v>78.582737259351489</v>
      </c>
      <c r="AP117" s="330">
        <v>81.108694105759881</v>
      </c>
      <c r="AQ117" s="330">
        <f t="shared" si="10"/>
        <v>79.835726328267597</v>
      </c>
      <c r="AR117" s="53">
        <v>18</v>
      </c>
      <c r="AS117" s="275">
        <v>95.5</v>
      </c>
      <c r="AT117" s="53">
        <v>45</v>
      </c>
      <c r="AU117" s="275">
        <v>25.5</v>
      </c>
      <c r="AV117" s="38">
        <v>83.05</v>
      </c>
      <c r="AW117" s="38">
        <v>10</v>
      </c>
      <c r="AX117" s="276">
        <v>24304.86</v>
      </c>
      <c r="AY117" s="276">
        <v>25539</v>
      </c>
      <c r="AZ117" s="276">
        <v>27570</v>
      </c>
      <c r="BA117" s="272">
        <f t="shared" si="12"/>
        <v>1.6925832940407795</v>
      </c>
      <c r="BB117" s="272">
        <f t="shared" si="11"/>
        <v>1.9881357923176302</v>
      </c>
      <c r="BC117" s="35"/>
      <c r="BD117" s="284">
        <v>19.8</v>
      </c>
      <c r="BE117" s="72"/>
      <c r="BF117" s="72"/>
      <c r="BG117" s="72"/>
      <c r="BH117" s="30"/>
      <c r="BI117" s="30"/>
      <c r="BJ117" s="73"/>
      <c r="BK117"/>
      <c r="BP117"/>
      <c r="BQ117" s="230"/>
      <c r="BR117" s="235"/>
      <c r="BS117" s="226"/>
      <c r="BT117" s="232"/>
      <c r="BU117" s="232"/>
      <c r="BV117" s="229"/>
      <c r="BW117" s="227"/>
      <c r="BX117" s="233"/>
      <c r="BY117"/>
      <c r="CA117"/>
      <c r="CB117" s="226"/>
      <c r="CC117" s="227"/>
      <c r="CD117" s="226"/>
      <c r="CE117" s="226"/>
      <c r="CF117" s="228"/>
      <c r="CG117" s="227"/>
      <c r="CH117" s="227"/>
      <c r="CI117" s="226"/>
      <c r="CJ117"/>
    </row>
    <row r="118" spans="1:88">
      <c r="A118" s="56" t="s">
        <v>61</v>
      </c>
      <c r="B118" s="57" t="s">
        <v>219</v>
      </c>
      <c r="C118" s="58">
        <v>804</v>
      </c>
      <c r="D118" s="238">
        <v>40</v>
      </c>
      <c r="E118" s="294">
        <v>0</v>
      </c>
      <c r="F118" s="238">
        <v>0</v>
      </c>
      <c r="G118" s="238">
        <v>0</v>
      </c>
      <c r="H118" s="324">
        <v>4294.4241760000004</v>
      </c>
      <c r="I118" s="238">
        <v>3422</v>
      </c>
      <c r="J118" s="293">
        <v>6.4241999999999999</v>
      </c>
      <c r="K118" s="294">
        <v>6.3219422700587078</v>
      </c>
      <c r="L118" s="265">
        <f t="shared" si="13"/>
        <v>19.116051981879252</v>
      </c>
      <c r="M118" s="238">
        <v>4</v>
      </c>
      <c r="N118" s="238">
        <v>3</v>
      </c>
      <c r="O118" s="267">
        <v>0.55000000000000004</v>
      </c>
      <c r="P118" s="267">
        <v>78.150000000000006</v>
      </c>
      <c r="Q118" s="52">
        <v>0.04</v>
      </c>
      <c r="R118" s="267">
        <v>0.46600000000000003</v>
      </c>
      <c r="S118" s="267" t="s">
        <v>117</v>
      </c>
      <c r="T118" s="52">
        <v>80.831826401446662</v>
      </c>
      <c r="U118" s="267">
        <v>67.210000000000008</v>
      </c>
      <c r="V118" s="267">
        <v>69</v>
      </c>
      <c r="W118" s="52">
        <v>3.51</v>
      </c>
      <c r="X118" s="267">
        <v>61.68</v>
      </c>
      <c r="Y118" s="52">
        <v>13.675213675213675</v>
      </c>
      <c r="Z118" s="274">
        <v>1</v>
      </c>
      <c r="AA118" s="274">
        <v>0.56552602526180173</v>
      </c>
      <c r="AB118" s="328">
        <v>115</v>
      </c>
      <c r="AC118" s="328">
        <v>7</v>
      </c>
      <c r="AD118" s="328">
        <v>59</v>
      </c>
      <c r="AE118" s="329">
        <f t="shared" si="8"/>
        <v>6.0869565217391308</v>
      </c>
      <c r="AF118" s="329">
        <f t="shared" si="9"/>
        <v>10.606060606060606</v>
      </c>
      <c r="AG118" s="274">
        <v>4</v>
      </c>
      <c r="AH118" s="53">
        <v>10</v>
      </c>
      <c r="AI118" s="331">
        <v>8.1999999999999993</v>
      </c>
      <c r="AJ118" s="38">
        <v>36.1</v>
      </c>
      <c r="AK118" s="53">
        <v>10.07</v>
      </c>
      <c r="AL118" s="53">
        <v>0.24</v>
      </c>
      <c r="AM118" s="38">
        <v>24.51</v>
      </c>
      <c r="AN118" s="31">
        <v>23.6</v>
      </c>
      <c r="AO118" s="330">
        <v>55.9</v>
      </c>
      <c r="AP118" s="330">
        <v>60.26</v>
      </c>
      <c r="AQ118" s="330">
        <f t="shared" si="10"/>
        <v>58.039073045664672</v>
      </c>
      <c r="AR118" s="53">
        <v>16.3</v>
      </c>
      <c r="AS118" s="275">
        <v>100.5</v>
      </c>
      <c r="AT118" s="53">
        <v>32</v>
      </c>
      <c r="AU118" s="275">
        <v>8.5</v>
      </c>
      <c r="AV118" s="38">
        <v>68.87</v>
      </c>
      <c r="AW118" s="38">
        <v>10</v>
      </c>
      <c r="AX118" s="276">
        <v>20335.05</v>
      </c>
      <c r="AY118" s="276">
        <v>20775</v>
      </c>
      <c r="AZ118" s="276">
        <v>21414</v>
      </c>
      <c r="BA118" s="272">
        <f t="shared" si="12"/>
        <v>0.72116862264907267</v>
      </c>
      <c r="BB118" s="272">
        <f t="shared" si="11"/>
        <v>0.76895306859205981</v>
      </c>
      <c r="BC118" s="35"/>
      <c r="BD118" s="284">
        <v>5.96</v>
      </c>
      <c r="BE118" s="72"/>
      <c r="BF118" s="72"/>
      <c r="BG118" s="72"/>
      <c r="BH118" s="30"/>
      <c r="BI118" s="30"/>
      <c r="BJ118" s="73"/>
      <c r="BK118"/>
      <c r="BP118"/>
      <c r="BQ118" s="230"/>
      <c r="BR118" s="235"/>
      <c r="BS118" s="226"/>
      <c r="BT118" s="232"/>
      <c r="BU118" s="232"/>
      <c r="BV118" s="229"/>
      <c r="BW118" s="227"/>
      <c r="BX118" s="233"/>
      <c r="BY118"/>
      <c r="CA118"/>
      <c r="CB118" s="226"/>
      <c r="CC118" s="227"/>
      <c r="CD118" s="226"/>
      <c r="CE118" s="226"/>
      <c r="CF118" s="228"/>
      <c r="CG118" s="227"/>
      <c r="CH118" s="227"/>
      <c r="CI118" s="226"/>
      <c r="CJ118"/>
    </row>
    <row r="119" spans="1:88">
      <c r="A119" s="56" t="s">
        <v>61</v>
      </c>
      <c r="B119" s="57" t="s">
        <v>126</v>
      </c>
      <c r="C119" s="58">
        <v>805</v>
      </c>
      <c r="D119" s="238">
        <v>0</v>
      </c>
      <c r="E119" s="294">
        <v>7.6</v>
      </c>
      <c r="F119" s="238">
        <v>0</v>
      </c>
      <c r="G119" s="238">
        <v>0</v>
      </c>
      <c r="H119" s="324">
        <v>52</v>
      </c>
      <c r="I119" s="238">
        <v>0</v>
      </c>
      <c r="J119" s="293">
        <v>8.2367999999999988</v>
      </c>
      <c r="K119" s="294">
        <v>6.8806467710371813</v>
      </c>
      <c r="L119" s="265">
        <f t="shared" si="13"/>
        <v>29.746767229109473</v>
      </c>
      <c r="M119" s="238">
        <v>7</v>
      </c>
      <c r="N119" s="238">
        <v>5</v>
      </c>
      <c r="O119" s="267">
        <v>0.627</v>
      </c>
      <c r="P119" s="267">
        <v>59.84</v>
      </c>
      <c r="Q119" s="52">
        <v>0.22</v>
      </c>
      <c r="R119" s="267">
        <v>0.48899999999999999</v>
      </c>
      <c r="S119" s="267">
        <v>56.92</v>
      </c>
      <c r="T119" s="52">
        <v>71.880371261601937</v>
      </c>
      <c r="U119" s="267">
        <v>70.5</v>
      </c>
      <c r="V119" s="267">
        <v>775</v>
      </c>
      <c r="W119" s="52">
        <v>2.96</v>
      </c>
      <c r="X119" s="267">
        <v>26.24</v>
      </c>
      <c r="Y119" s="52">
        <v>4.3898156277436353</v>
      </c>
      <c r="Z119" s="274">
        <v>5</v>
      </c>
      <c r="AA119" s="274">
        <v>1.1365362148083225</v>
      </c>
      <c r="AB119" s="328">
        <v>229</v>
      </c>
      <c r="AC119" s="328">
        <v>17</v>
      </c>
      <c r="AD119" s="328">
        <v>184</v>
      </c>
      <c r="AE119" s="329">
        <f t="shared" si="8"/>
        <v>7.4235807860262017</v>
      </c>
      <c r="AF119" s="329">
        <f t="shared" si="9"/>
        <v>8.4577114427860707</v>
      </c>
      <c r="AG119" s="274">
        <v>4</v>
      </c>
      <c r="AH119" s="53">
        <v>10</v>
      </c>
      <c r="AI119" s="331">
        <v>8.25</v>
      </c>
      <c r="AJ119" s="38">
        <v>64.03</v>
      </c>
      <c r="AK119" s="53">
        <v>88.07</v>
      </c>
      <c r="AL119" s="53">
        <v>1.8</v>
      </c>
      <c r="AM119" s="38">
        <v>62.54</v>
      </c>
      <c r="AN119" s="31">
        <v>206</v>
      </c>
      <c r="AO119" s="330">
        <v>86.944721949496866</v>
      </c>
      <c r="AP119" s="330">
        <v>86.462325142497505</v>
      </c>
      <c r="AQ119" s="330">
        <f t="shared" si="10"/>
        <v>86.703188053389582</v>
      </c>
      <c r="AR119" s="53">
        <v>15.4</v>
      </c>
      <c r="AS119" s="275">
        <v>81.5</v>
      </c>
      <c r="AT119" s="53">
        <v>41</v>
      </c>
      <c r="AU119" s="275">
        <v>27.5</v>
      </c>
      <c r="AV119" s="38">
        <v>78.48</v>
      </c>
      <c r="AW119" s="38">
        <v>10</v>
      </c>
      <c r="AX119" s="276">
        <v>20148.939999999999</v>
      </c>
      <c r="AY119" s="276">
        <v>22611</v>
      </c>
      <c r="AZ119" s="276">
        <v>27456</v>
      </c>
      <c r="BA119" s="272">
        <f t="shared" si="12"/>
        <v>4.0731009505545561</v>
      </c>
      <c r="BB119" s="272">
        <f t="shared" si="11"/>
        <v>5.3569059307416733</v>
      </c>
      <c r="BC119" s="35"/>
      <c r="BD119" s="284">
        <v>14.62</v>
      </c>
      <c r="BE119" s="72"/>
      <c r="BF119" s="72"/>
      <c r="BG119" s="72"/>
      <c r="BH119" s="30"/>
      <c r="BI119" s="30"/>
      <c r="BJ119" s="73"/>
      <c r="BK119"/>
      <c r="BP119"/>
      <c r="BQ119" s="230"/>
      <c r="BR119" s="235"/>
      <c r="BS119" s="226"/>
      <c r="BT119" s="232"/>
      <c r="BU119" s="232"/>
      <c r="BV119" s="229"/>
      <c r="BW119" s="227"/>
      <c r="BX119" s="233"/>
      <c r="BY119"/>
      <c r="CA119"/>
      <c r="CB119" s="226"/>
      <c r="CC119" s="227"/>
      <c r="CD119" s="226"/>
      <c r="CE119" s="226"/>
      <c r="CF119" s="228"/>
      <c r="CG119" s="227"/>
      <c r="CH119" s="227"/>
      <c r="CI119" s="226"/>
      <c r="CJ119"/>
    </row>
    <row r="120" spans="1:88">
      <c r="A120" s="56" t="s">
        <v>61</v>
      </c>
      <c r="B120" s="57" t="s">
        <v>220</v>
      </c>
      <c r="C120" s="58">
        <v>806</v>
      </c>
      <c r="D120" s="238">
        <v>0</v>
      </c>
      <c r="E120" s="294">
        <v>3.5</v>
      </c>
      <c r="F120" s="238">
        <v>0</v>
      </c>
      <c r="G120" s="238">
        <v>0</v>
      </c>
      <c r="H120" s="324">
        <v>572</v>
      </c>
      <c r="I120" s="238">
        <v>566</v>
      </c>
      <c r="J120" s="293">
        <v>9.4292999999999996</v>
      </c>
      <c r="K120" s="294">
        <v>8.9581389432485317</v>
      </c>
      <c r="L120" s="265">
        <f t="shared" si="13"/>
        <v>60.172254395376605</v>
      </c>
      <c r="M120" s="238">
        <v>18</v>
      </c>
      <c r="N120" s="238">
        <v>21</v>
      </c>
      <c r="O120" s="267">
        <v>0.66600000000000004</v>
      </c>
      <c r="P120" s="267">
        <v>57.57</v>
      </c>
      <c r="Q120" s="52">
        <v>0.23</v>
      </c>
      <c r="R120" s="267">
        <v>0.48099999999999998</v>
      </c>
      <c r="S120" s="267">
        <v>56.62</v>
      </c>
      <c r="T120" s="52">
        <v>70.386777986028264</v>
      </c>
      <c r="U120" s="267">
        <v>65.960000000000008</v>
      </c>
      <c r="V120" s="267">
        <v>208</v>
      </c>
      <c r="W120" s="52">
        <v>3.16</v>
      </c>
      <c r="X120" s="267">
        <v>36.06</v>
      </c>
      <c r="Y120" s="52">
        <v>39.882697947214076</v>
      </c>
      <c r="Z120" s="274">
        <v>4</v>
      </c>
      <c r="AA120" s="274">
        <v>1.8450092499788073</v>
      </c>
      <c r="AB120" s="328">
        <v>518</v>
      </c>
      <c r="AC120" s="328">
        <v>11</v>
      </c>
      <c r="AD120" s="328">
        <v>78</v>
      </c>
      <c r="AE120" s="329">
        <f t="shared" si="8"/>
        <v>2.1235521235521233</v>
      </c>
      <c r="AF120" s="329">
        <f t="shared" si="9"/>
        <v>12.359550561797752</v>
      </c>
      <c r="AG120" s="274">
        <v>10</v>
      </c>
      <c r="AH120" s="53">
        <v>5</v>
      </c>
      <c r="AI120" s="331">
        <v>7</v>
      </c>
      <c r="AJ120" s="38">
        <v>73.56</v>
      </c>
      <c r="AK120" s="53">
        <v>70.180000000000007</v>
      </c>
      <c r="AL120" s="53">
        <v>3.63</v>
      </c>
      <c r="AM120" s="38">
        <v>65.290000000000006</v>
      </c>
      <c r="AN120" s="31">
        <v>132.6</v>
      </c>
      <c r="AO120" s="330">
        <v>80.37131222246056</v>
      </c>
      <c r="AP120" s="330">
        <v>83.706148137655418</v>
      </c>
      <c r="AQ120" s="330">
        <f t="shared" si="10"/>
        <v>82.02178349018655</v>
      </c>
      <c r="AR120" s="53">
        <v>19</v>
      </c>
      <c r="AS120" s="275">
        <v>116</v>
      </c>
      <c r="AT120" s="53">
        <v>54.5</v>
      </c>
      <c r="AU120" s="275">
        <v>35.5</v>
      </c>
      <c r="AV120" s="38">
        <v>83.91</v>
      </c>
      <c r="AW120" s="38">
        <v>10</v>
      </c>
      <c r="AX120" s="276">
        <v>28075.74</v>
      </c>
      <c r="AY120" s="276">
        <v>29438</v>
      </c>
      <c r="AZ120" s="276">
        <v>31431</v>
      </c>
      <c r="BA120" s="272">
        <f t="shared" si="12"/>
        <v>1.6173631279769156</v>
      </c>
      <c r="BB120" s="272">
        <f t="shared" si="11"/>
        <v>1.6925402540933498</v>
      </c>
      <c r="BC120" s="35"/>
      <c r="BD120" s="284">
        <v>33.76</v>
      </c>
      <c r="BE120" s="72"/>
      <c r="BF120" s="72"/>
      <c r="BG120" s="72"/>
      <c r="BH120" s="30"/>
      <c r="BI120" s="30"/>
      <c r="BJ120" s="73"/>
      <c r="BK120"/>
      <c r="BP120"/>
      <c r="BQ120" s="230"/>
      <c r="BR120" s="235"/>
      <c r="BS120" s="226"/>
      <c r="BT120" s="232"/>
      <c r="BU120" s="232"/>
      <c r="BV120" s="229"/>
      <c r="BW120" s="227"/>
      <c r="BX120" s="233"/>
      <c r="BY120"/>
      <c r="CA120"/>
      <c r="CB120" s="226"/>
      <c r="CC120" s="227"/>
      <c r="CD120" s="226"/>
      <c r="CE120" s="226"/>
      <c r="CF120" s="228"/>
      <c r="CG120" s="227"/>
      <c r="CH120" s="227"/>
      <c r="CI120" s="226"/>
      <c r="CJ120"/>
    </row>
    <row r="121" spans="1:88">
      <c r="A121" s="56" t="s">
        <v>61</v>
      </c>
      <c r="B121" s="57" t="s">
        <v>147</v>
      </c>
      <c r="C121" s="58">
        <v>807</v>
      </c>
      <c r="D121" s="238">
        <v>6</v>
      </c>
      <c r="E121" s="294">
        <v>0</v>
      </c>
      <c r="F121" s="238">
        <v>0</v>
      </c>
      <c r="G121" s="238">
        <v>0</v>
      </c>
      <c r="H121" s="324">
        <v>130</v>
      </c>
      <c r="I121" s="238">
        <v>985</v>
      </c>
      <c r="J121" s="293">
        <v>0.90119999999999989</v>
      </c>
      <c r="K121" s="294">
        <v>0.87305185909980421</v>
      </c>
      <c r="L121" s="265">
        <f t="shared" si="13"/>
        <v>34.526713075358515</v>
      </c>
      <c r="M121" s="238">
        <v>1</v>
      </c>
      <c r="N121" s="238">
        <v>0</v>
      </c>
      <c r="O121" s="267">
        <v>0.60599999999999998</v>
      </c>
      <c r="P121" s="267">
        <v>58.33</v>
      </c>
      <c r="Q121" s="52">
        <v>0.11</v>
      </c>
      <c r="R121" s="267">
        <v>0.48299999999999998</v>
      </c>
      <c r="S121" s="267" t="s">
        <v>117</v>
      </c>
      <c r="T121" s="52">
        <v>70.010200612036712</v>
      </c>
      <c r="U121" s="267">
        <v>62.71</v>
      </c>
      <c r="V121" s="267">
        <v>22</v>
      </c>
      <c r="W121" s="52">
        <v>5.18</v>
      </c>
      <c r="X121" s="267">
        <v>36.36</v>
      </c>
      <c r="Y121" s="52">
        <v>0</v>
      </c>
      <c r="Z121" s="274">
        <v>3</v>
      </c>
      <c r="AA121" s="274">
        <v>1.3623245559001202</v>
      </c>
      <c r="AB121" s="328">
        <v>38</v>
      </c>
      <c r="AC121" s="328">
        <v>0</v>
      </c>
      <c r="AD121" s="328">
        <v>11</v>
      </c>
      <c r="AE121" s="329">
        <f t="shared" si="8"/>
        <v>0</v>
      </c>
      <c r="AF121" s="329">
        <f t="shared" si="9"/>
        <v>0</v>
      </c>
      <c r="AG121" s="274">
        <v>4</v>
      </c>
      <c r="AH121" s="53">
        <v>5</v>
      </c>
      <c r="AI121" s="331">
        <v>8.1000000000000014</v>
      </c>
      <c r="AJ121" s="38">
        <v>33.369999999999997</v>
      </c>
      <c r="AK121" s="53">
        <v>46.27</v>
      </c>
      <c r="AL121" s="53">
        <v>3.17</v>
      </c>
      <c r="AM121" s="38">
        <v>50</v>
      </c>
      <c r="AN121" s="31">
        <v>118.1</v>
      </c>
      <c r="AO121" s="330">
        <v>76.209999999999994</v>
      </c>
      <c r="AP121" s="330">
        <v>87.05</v>
      </c>
      <c r="AQ121" s="330">
        <f t="shared" si="10"/>
        <v>81.449864947708775</v>
      </c>
      <c r="AR121" s="53">
        <v>12.5</v>
      </c>
      <c r="AS121" s="275">
        <v>102.5</v>
      </c>
      <c r="AT121" s="53">
        <v>54</v>
      </c>
      <c r="AU121" s="275">
        <v>36</v>
      </c>
      <c r="AV121" s="38">
        <v>76.709999999999994</v>
      </c>
      <c r="AW121" s="38">
        <v>10</v>
      </c>
      <c r="AX121" s="276">
        <v>2789.35</v>
      </c>
      <c r="AY121" s="276">
        <v>2869</v>
      </c>
      <c r="AZ121" s="276">
        <v>3004</v>
      </c>
      <c r="BA121" s="272">
        <f t="shared" si="12"/>
        <v>0.95183465681969037</v>
      </c>
      <c r="BB121" s="272">
        <f t="shared" si="11"/>
        <v>1.1763680724991288</v>
      </c>
      <c r="BC121" s="35"/>
      <c r="BD121" s="284">
        <v>13.07</v>
      </c>
      <c r="BE121" s="72"/>
      <c r="BF121" s="72"/>
      <c r="BG121" s="72"/>
      <c r="BH121" s="30"/>
      <c r="BI121" s="30"/>
      <c r="BJ121" s="73"/>
      <c r="BK121"/>
      <c r="BP121"/>
      <c r="BQ121" s="230"/>
      <c r="BR121" s="235"/>
      <c r="BS121" s="226"/>
      <c r="BT121" s="232"/>
      <c r="BU121" s="232"/>
      <c r="BV121" s="229"/>
      <c r="BW121" s="227"/>
      <c r="BX121" s="233"/>
      <c r="BY121"/>
      <c r="CA121"/>
      <c r="CB121" s="226"/>
      <c r="CC121" s="227"/>
      <c r="CD121" s="226"/>
      <c r="CE121" s="226"/>
      <c r="CF121" s="228"/>
      <c r="CG121" s="227"/>
      <c r="CH121" s="227"/>
      <c r="CI121" s="226"/>
      <c r="CJ121"/>
    </row>
    <row r="122" spans="1:88">
      <c r="A122" s="56" t="s">
        <v>61</v>
      </c>
      <c r="B122" s="57" t="s">
        <v>221</v>
      </c>
      <c r="C122" s="58">
        <v>808</v>
      </c>
      <c r="D122" s="238">
        <v>12</v>
      </c>
      <c r="E122" s="294">
        <v>5.0999999999999996</v>
      </c>
      <c r="F122" s="238">
        <v>0</v>
      </c>
      <c r="G122" s="238">
        <v>0</v>
      </c>
      <c r="H122" s="324">
        <v>377.75024200000001</v>
      </c>
      <c r="I122" s="238">
        <v>628</v>
      </c>
      <c r="J122" s="293">
        <v>1.9959</v>
      </c>
      <c r="K122" s="294">
        <v>1.9332514677103716</v>
      </c>
      <c r="L122" s="265">
        <f t="shared" si="13"/>
        <v>0</v>
      </c>
      <c r="M122" s="238">
        <v>0</v>
      </c>
      <c r="N122" s="238">
        <v>1</v>
      </c>
      <c r="O122" s="267">
        <v>0.61799999999999999</v>
      </c>
      <c r="P122" s="267">
        <v>58.38</v>
      </c>
      <c r="Q122" s="52">
        <v>0.09</v>
      </c>
      <c r="R122" s="267">
        <v>0.495</v>
      </c>
      <c r="S122" s="267" t="s">
        <v>117</v>
      </c>
      <c r="T122" s="52">
        <v>74.855744011190765</v>
      </c>
      <c r="U122" s="267">
        <v>65.94</v>
      </c>
      <c r="V122" s="267">
        <v>13</v>
      </c>
      <c r="W122" s="52">
        <v>2.93</v>
      </c>
      <c r="X122" s="267">
        <v>21.54</v>
      </c>
      <c r="Y122" s="52">
        <v>3.2467532467532472</v>
      </c>
      <c r="Z122" s="274">
        <v>4</v>
      </c>
      <c r="AA122" s="274">
        <v>1.9440880283059216</v>
      </c>
      <c r="AB122" s="328">
        <v>120</v>
      </c>
      <c r="AC122" s="328">
        <v>6</v>
      </c>
      <c r="AD122" s="328">
        <v>40</v>
      </c>
      <c r="AE122" s="329">
        <f t="shared" si="8"/>
        <v>5</v>
      </c>
      <c r="AF122" s="329">
        <f t="shared" si="9"/>
        <v>13.043478260869565</v>
      </c>
      <c r="AG122" s="274">
        <v>10</v>
      </c>
      <c r="AH122" s="53">
        <v>10</v>
      </c>
      <c r="AI122" s="331">
        <v>7.45</v>
      </c>
      <c r="AJ122" s="38">
        <v>55.17</v>
      </c>
      <c r="AK122" s="53">
        <v>79.599999999999994</v>
      </c>
      <c r="AL122" s="53">
        <v>0.96</v>
      </c>
      <c r="AM122" s="38">
        <v>60.41</v>
      </c>
      <c r="AN122" s="31">
        <v>217</v>
      </c>
      <c r="AO122" s="330">
        <v>67.3</v>
      </c>
      <c r="AP122" s="330">
        <v>69.790000000000006</v>
      </c>
      <c r="AQ122" s="330">
        <f t="shared" si="10"/>
        <v>68.533692443935919</v>
      </c>
      <c r="AR122" s="53">
        <v>15.1</v>
      </c>
      <c r="AS122" s="275">
        <v>104</v>
      </c>
      <c r="AT122" s="53">
        <v>49</v>
      </c>
      <c r="AU122" s="275">
        <v>33</v>
      </c>
      <c r="AV122" s="38">
        <v>78.36</v>
      </c>
      <c r="AW122" s="38">
        <v>10</v>
      </c>
      <c r="AX122" s="276">
        <v>6172.56</v>
      </c>
      <c r="AY122" s="276">
        <v>6353</v>
      </c>
      <c r="AZ122" s="276">
        <v>6653</v>
      </c>
      <c r="BA122" s="272">
        <f t="shared" si="12"/>
        <v>0.97442012174311021</v>
      </c>
      <c r="BB122" s="272">
        <f t="shared" si="11"/>
        <v>1.1805446245868101</v>
      </c>
      <c r="BC122" s="35"/>
      <c r="BD122" s="284">
        <v>13.47</v>
      </c>
      <c r="BE122" s="72"/>
      <c r="BF122" s="72"/>
      <c r="BG122" s="72"/>
      <c r="BH122" s="30"/>
      <c r="BI122" s="30"/>
      <c r="BJ122" s="73"/>
      <c r="BK122"/>
      <c r="BP122"/>
      <c r="BQ122" s="230"/>
      <c r="BR122" s="235"/>
      <c r="BS122" s="226"/>
      <c r="BT122" s="232"/>
      <c r="BU122" s="232"/>
      <c r="BV122" s="229"/>
      <c r="BW122" s="227"/>
      <c r="BX122" s="233"/>
      <c r="BY122"/>
      <c r="CA122"/>
      <c r="CB122" s="226"/>
      <c r="CC122" s="227"/>
      <c r="CD122" s="226"/>
      <c r="CE122" s="226"/>
      <c r="CF122" s="228"/>
      <c r="CG122" s="227"/>
      <c r="CH122" s="227"/>
      <c r="CI122" s="226"/>
      <c r="CJ122"/>
    </row>
    <row r="123" spans="1:88">
      <c r="A123" s="56" t="s">
        <v>61</v>
      </c>
      <c r="B123" s="57" t="s">
        <v>222</v>
      </c>
      <c r="C123" s="58">
        <v>809</v>
      </c>
      <c r="D123" s="238">
        <v>26</v>
      </c>
      <c r="E123" s="294">
        <v>99.7</v>
      </c>
      <c r="F123" s="238">
        <v>0</v>
      </c>
      <c r="G123" s="238">
        <v>0</v>
      </c>
      <c r="H123" s="324">
        <v>1021</v>
      </c>
      <c r="I123" s="238">
        <v>143</v>
      </c>
      <c r="J123" s="293">
        <v>7.0307999999999993</v>
      </c>
      <c r="K123" s="294">
        <v>6.4649657534246572</v>
      </c>
      <c r="L123" s="265">
        <f t="shared" si="13"/>
        <v>59.744521491340684</v>
      </c>
      <c r="M123" s="238">
        <v>13</v>
      </c>
      <c r="N123" s="238">
        <v>3</v>
      </c>
      <c r="O123" s="267">
        <v>0.60099999999999998</v>
      </c>
      <c r="P123" s="267">
        <v>70.349999999999994</v>
      </c>
      <c r="Q123" s="52">
        <v>0.14000000000000001</v>
      </c>
      <c r="R123" s="267">
        <v>0.46600000000000003</v>
      </c>
      <c r="S123" s="267">
        <v>62.56</v>
      </c>
      <c r="T123" s="52">
        <v>79.211469534050181</v>
      </c>
      <c r="U123" s="267">
        <v>64.78</v>
      </c>
      <c r="V123" s="267">
        <v>59</v>
      </c>
      <c r="W123" s="52">
        <v>5.1100000000000003</v>
      </c>
      <c r="X123" s="267">
        <v>62.44</v>
      </c>
      <c r="Y123" s="52">
        <v>14.022787028921998</v>
      </c>
      <c r="Z123" s="274">
        <v>1</v>
      </c>
      <c r="AA123" s="274">
        <v>4.9882563923394923</v>
      </c>
      <c r="AB123" s="328">
        <v>988</v>
      </c>
      <c r="AC123" s="328">
        <v>10</v>
      </c>
      <c r="AD123" s="328">
        <v>69</v>
      </c>
      <c r="AE123" s="329">
        <f t="shared" si="8"/>
        <v>1.0121457489878543</v>
      </c>
      <c r="AF123" s="329">
        <f t="shared" si="9"/>
        <v>12.658227848101266</v>
      </c>
      <c r="AG123" s="274">
        <v>6</v>
      </c>
      <c r="AH123" s="53">
        <v>10</v>
      </c>
      <c r="AI123" s="331">
        <v>8.65</v>
      </c>
      <c r="AJ123" s="38">
        <v>50.35</v>
      </c>
      <c r="AK123" s="53">
        <v>26.11</v>
      </c>
      <c r="AL123" s="53">
        <v>0.95</v>
      </c>
      <c r="AM123" s="38">
        <v>41.68</v>
      </c>
      <c r="AN123" s="31">
        <v>50.6</v>
      </c>
      <c r="AO123" s="330">
        <v>86.37112176286081</v>
      </c>
      <c r="AP123" s="330">
        <v>90.105245773314209</v>
      </c>
      <c r="AQ123" s="330">
        <f t="shared" si="10"/>
        <v>88.218428653878334</v>
      </c>
      <c r="AR123" s="53">
        <v>17.399999999999999</v>
      </c>
      <c r="AS123" s="275">
        <v>99.5</v>
      </c>
      <c r="AT123" s="53">
        <v>51</v>
      </c>
      <c r="AU123" s="275">
        <v>23</v>
      </c>
      <c r="AV123" s="38">
        <v>76.099999999999994</v>
      </c>
      <c r="AW123" s="38">
        <v>10</v>
      </c>
      <c r="AX123" s="276">
        <v>19806.52</v>
      </c>
      <c r="AY123" s="276">
        <v>21245</v>
      </c>
      <c r="AZ123" s="276">
        <v>23436</v>
      </c>
      <c r="BA123" s="272">
        <f t="shared" si="12"/>
        <v>2.4208863209353946</v>
      </c>
      <c r="BB123" s="272">
        <f t="shared" si="11"/>
        <v>2.5782537067545297</v>
      </c>
      <c r="BC123" s="35"/>
      <c r="BD123" s="284">
        <v>6.05</v>
      </c>
      <c r="BE123" s="72"/>
      <c r="BF123" s="72"/>
      <c r="BG123" s="72"/>
      <c r="BH123" s="30"/>
      <c r="BI123" s="30"/>
      <c r="BJ123" s="73"/>
      <c r="BK123"/>
      <c r="BP123"/>
      <c r="BQ123" s="230"/>
      <c r="BR123" s="235"/>
      <c r="BS123" s="226"/>
      <c r="BT123" s="232"/>
      <c r="BU123" s="232"/>
      <c r="BV123" s="229"/>
      <c r="BW123" s="227"/>
      <c r="BX123" s="233"/>
      <c r="BY123"/>
      <c r="CA123"/>
      <c r="CB123" s="226"/>
      <c r="CC123" s="227"/>
      <c r="CD123" s="226"/>
      <c r="CE123" s="226"/>
      <c r="CF123" s="228"/>
      <c r="CG123" s="227"/>
      <c r="CH123" s="227"/>
      <c r="CI123" s="226"/>
      <c r="CJ123"/>
    </row>
    <row r="124" spans="1:88">
      <c r="A124" s="56" t="s">
        <v>61</v>
      </c>
      <c r="B124" s="57" t="s">
        <v>223</v>
      </c>
      <c r="C124" s="58">
        <v>810</v>
      </c>
      <c r="D124" s="238">
        <v>0</v>
      </c>
      <c r="E124" s="294">
        <v>3.6</v>
      </c>
      <c r="F124" s="238">
        <v>0</v>
      </c>
      <c r="G124" s="238">
        <v>0</v>
      </c>
      <c r="H124" s="324">
        <v>436</v>
      </c>
      <c r="I124" s="238">
        <v>155</v>
      </c>
      <c r="J124" s="293">
        <v>2.1372</v>
      </c>
      <c r="K124" s="294">
        <v>2.0896643835616437</v>
      </c>
      <c r="L124" s="265">
        <f t="shared" si="13"/>
        <v>0</v>
      </c>
      <c r="M124" s="238">
        <v>0</v>
      </c>
      <c r="N124" s="238">
        <v>0</v>
      </c>
      <c r="O124" s="267">
        <v>0.626</v>
      </c>
      <c r="P124" s="267">
        <v>52.51</v>
      </c>
      <c r="Q124" s="52">
        <v>0.1</v>
      </c>
      <c r="R124" s="267">
        <v>0.50800000000000001</v>
      </c>
      <c r="S124" s="267" t="s">
        <v>117</v>
      </c>
      <c r="T124" s="52">
        <v>68.804861580013508</v>
      </c>
      <c r="U124" s="267">
        <v>64.92</v>
      </c>
      <c r="V124" s="267">
        <v>8</v>
      </c>
      <c r="W124" s="52">
        <v>6.36</v>
      </c>
      <c r="X124" s="267">
        <v>35</v>
      </c>
      <c r="Y124" s="52">
        <v>26.217228464419478</v>
      </c>
      <c r="Z124" s="274">
        <v>4</v>
      </c>
      <c r="AA124" s="274">
        <v>1.4799467219180109</v>
      </c>
      <c r="AB124" s="328">
        <v>99</v>
      </c>
      <c r="AC124" s="328">
        <v>1</v>
      </c>
      <c r="AD124" s="328">
        <v>47</v>
      </c>
      <c r="AE124" s="329">
        <f t="shared" si="8"/>
        <v>1.0101010101010102</v>
      </c>
      <c r="AF124" s="329">
        <f t="shared" si="9"/>
        <v>2.083333333333333</v>
      </c>
      <c r="AG124" s="274">
        <v>6</v>
      </c>
      <c r="AH124" s="53">
        <v>5</v>
      </c>
      <c r="AI124" s="331">
        <v>7.25</v>
      </c>
      <c r="AJ124" s="38">
        <v>51.3</v>
      </c>
      <c r="AK124" s="53">
        <v>47.32</v>
      </c>
      <c r="AL124" s="53">
        <v>1.29</v>
      </c>
      <c r="AM124" s="38">
        <v>60.2</v>
      </c>
      <c r="AN124" s="31">
        <v>167.4</v>
      </c>
      <c r="AO124" s="330">
        <v>67.744542763946896</v>
      </c>
      <c r="AP124" s="330">
        <v>72.755608250181538</v>
      </c>
      <c r="AQ124" s="330">
        <f t="shared" si="10"/>
        <v>70.205380238421839</v>
      </c>
      <c r="AR124" s="53">
        <v>14.4</v>
      </c>
      <c r="AS124" s="275">
        <v>97.5</v>
      </c>
      <c r="AT124" s="53">
        <v>60</v>
      </c>
      <c r="AU124" s="275">
        <v>39</v>
      </c>
      <c r="AV124" s="38">
        <v>79.98</v>
      </c>
      <c r="AW124" s="38">
        <v>10</v>
      </c>
      <c r="AX124" s="276">
        <v>6689.43</v>
      </c>
      <c r="AY124" s="276">
        <v>6867</v>
      </c>
      <c r="AZ124" s="276">
        <v>7124</v>
      </c>
      <c r="BA124" s="272">
        <f t="shared" si="12"/>
        <v>0.88482875222552437</v>
      </c>
      <c r="BB124" s="272">
        <f t="shared" si="11"/>
        <v>0.93563419251492808</v>
      </c>
      <c r="BC124" s="35"/>
      <c r="BD124" s="284">
        <v>18.809999999999999</v>
      </c>
      <c r="BE124" s="72"/>
      <c r="BF124" s="72"/>
      <c r="BG124" s="72"/>
      <c r="BH124" s="30"/>
      <c r="BI124" s="30"/>
      <c r="BJ124" s="73"/>
      <c r="BK124"/>
      <c r="BP124"/>
      <c r="BQ124" s="230"/>
      <c r="BR124" s="235"/>
      <c r="BS124" s="226"/>
      <c r="BT124" s="232"/>
      <c r="BU124" s="232"/>
      <c r="BV124" s="229"/>
      <c r="BW124" s="227"/>
      <c r="BX124" s="233"/>
      <c r="BY124"/>
      <c r="CA124"/>
      <c r="CB124" s="226"/>
      <c r="CC124" s="227"/>
      <c r="CD124" s="226"/>
      <c r="CE124" s="226"/>
      <c r="CF124" s="228"/>
      <c r="CG124" s="227"/>
      <c r="CH124" s="227"/>
      <c r="CI124" s="226"/>
      <c r="CJ124"/>
    </row>
    <row r="125" spans="1:88">
      <c r="A125" s="56" t="s">
        <v>61</v>
      </c>
      <c r="B125" s="57" t="s">
        <v>224</v>
      </c>
      <c r="C125" s="58">
        <v>811</v>
      </c>
      <c r="D125" s="238">
        <v>0</v>
      </c>
      <c r="E125" s="294">
        <v>14.5</v>
      </c>
      <c r="F125" s="238">
        <v>0</v>
      </c>
      <c r="G125" s="238">
        <v>0</v>
      </c>
      <c r="H125" s="324">
        <v>1608</v>
      </c>
      <c r="I125" s="238">
        <v>219</v>
      </c>
      <c r="J125" s="293">
        <v>2.7774000000000001</v>
      </c>
      <c r="K125" s="294">
        <v>2.7944354207436399</v>
      </c>
      <c r="L125" s="265">
        <f t="shared" si="13"/>
        <v>10.869317647556807</v>
      </c>
      <c r="M125" s="238">
        <v>1</v>
      </c>
      <c r="N125" s="238">
        <v>0</v>
      </c>
      <c r="O125" s="267">
        <v>0.55700000000000005</v>
      </c>
      <c r="P125" s="267">
        <v>78.95</v>
      </c>
      <c r="Q125" s="52">
        <v>0.08</v>
      </c>
      <c r="R125" s="267">
        <v>0.46600000000000003</v>
      </c>
      <c r="S125" s="267">
        <v>56.14</v>
      </c>
      <c r="T125" s="52">
        <v>91.570881226053629</v>
      </c>
      <c r="U125" s="267">
        <v>67.47999999999999</v>
      </c>
      <c r="V125" s="267">
        <v>85</v>
      </c>
      <c r="W125" s="52">
        <v>3.14</v>
      </c>
      <c r="X125" s="267">
        <v>44.76</v>
      </c>
      <c r="Y125" s="52">
        <v>64.133016627078391</v>
      </c>
      <c r="Z125" s="274">
        <v>1</v>
      </c>
      <c r="AA125" s="274">
        <v>0.86512200410440165</v>
      </c>
      <c r="AB125" s="328">
        <v>79</v>
      </c>
      <c r="AC125" s="328">
        <v>2</v>
      </c>
      <c r="AD125" s="328">
        <v>13</v>
      </c>
      <c r="AE125" s="329">
        <f t="shared" si="8"/>
        <v>2.5316455696202533</v>
      </c>
      <c r="AF125" s="329">
        <f t="shared" si="9"/>
        <v>13.333333333333334</v>
      </c>
      <c r="AG125" s="274">
        <v>6</v>
      </c>
      <c r="AH125" s="53">
        <v>5</v>
      </c>
      <c r="AI125" s="331">
        <v>7.1</v>
      </c>
      <c r="AJ125" s="38">
        <v>42.91</v>
      </c>
      <c r="AK125" s="53">
        <v>36.17</v>
      </c>
      <c r="AL125" s="53">
        <v>0.57999999999999996</v>
      </c>
      <c r="AM125" s="38">
        <v>36.28</v>
      </c>
      <c r="AN125" s="31">
        <v>69</v>
      </c>
      <c r="AO125" s="330">
        <v>81.153756326465299</v>
      </c>
      <c r="AP125" s="330">
        <v>82.648851866517333</v>
      </c>
      <c r="AQ125" s="330">
        <f t="shared" si="10"/>
        <v>81.897892433428794</v>
      </c>
      <c r="AR125" s="53">
        <v>16.5</v>
      </c>
      <c r="AS125" s="275">
        <v>119</v>
      </c>
      <c r="AT125" s="53">
        <v>31</v>
      </c>
      <c r="AU125" s="275">
        <v>19</v>
      </c>
      <c r="AV125" s="38">
        <v>63.27</v>
      </c>
      <c r="AW125" s="38">
        <v>10</v>
      </c>
      <c r="AX125" s="276">
        <v>9131.66</v>
      </c>
      <c r="AY125" s="276">
        <v>9183</v>
      </c>
      <c r="AZ125" s="276">
        <v>9258</v>
      </c>
      <c r="BA125" s="272">
        <f t="shared" si="12"/>
        <v>0.18740659785113969</v>
      </c>
      <c r="BB125" s="272">
        <f t="shared" si="11"/>
        <v>0.20418163998693339</v>
      </c>
      <c r="BC125" s="35"/>
      <c r="BD125" s="284">
        <v>9.4</v>
      </c>
      <c r="BE125" s="72"/>
      <c r="BF125" s="72"/>
      <c r="BG125" s="72"/>
      <c r="BH125" s="30"/>
      <c r="BI125" s="30"/>
      <c r="BJ125" s="73"/>
      <c r="BK125"/>
      <c r="BP125"/>
      <c r="BQ125" s="230"/>
      <c r="BR125" s="235"/>
      <c r="BS125" s="226"/>
      <c r="BT125" s="232"/>
      <c r="BU125" s="232"/>
      <c r="BV125" s="229"/>
      <c r="BW125" s="227"/>
      <c r="BX125" s="233"/>
      <c r="BY125"/>
      <c r="CA125"/>
      <c r="CB125" s="226"/>
      <c r="CC125" s="227"/>
      <c r="CD125" s="226"/>
      <c r="CE125" s="226"/>
      <c r="CF125" s="228"/>
      <c r="CG125" s="227"/>
      <c r="CH125" s="227"/>
      <c r="CI125" s="226"/>
      <c r="CJ125"/>
    </row>
    <row r="126" spans="1:88">
      <c r="A126" s="56" t="s">
        <v>61</v>
      </c>
      <c r="B126" s="57" t="s">
        <v>225</v>
      </c>
      <c r="C126" s="58">
        <v>812</v>
      </c>
      <c r="D126" s="238">
        <v>0</v>
      </c>
      <c r="E126" s="294">
        <v>0</v>
      </c>
      <c r="F126" s="238">
        <v>0</v>
      </c>
      <c r="G126" s="238">
        <v>0</v>
      </c>
      <c r="H126" s="324">
        <v>19</v>
      </c>
      <c r="I126" s="238">
        <v>78</v>
      </c>
      <c r="J126" s="293">
        <v>1.2585</v>
      </c>
      <c r="K126" s="294">
        <v>1.1508825831702543</v>
      </c>
      <c r="L126" s="265">
        <f t="shared" si="13"/>
        <v>0</v>
      </c>
      <c r="M126" s="238">
        <v>0</v>
      </c>
      <c r="N126" s="238">
        <v>0</v>
      </c>
      <c r="O126" s="267">
        <v>0.65900000000000003</v>
      </c>
      <c r="P126" s="267">
        <v>47.6</v>
      </c>
      <c r="Q126" s="52">
        <v>0.12</v>
      </c>
      <c r="R126" s="267">
        <v>0.497</v>
      </c>
      <c r="S126" s="267" t="s">
        <v>117</v>
      </c>
      <c r="T126" s="52">
        <v>75.407823188914222</v>
      </c>
      <c r="U126" s="267">
        <v>64.34</v>
      </c>
      <c r="V126" s="267">
        <v>9</v>
      </c>
      <c r="W126" s="52">
        <v>2.09</v>
      </c>
      <c r="X126" s="267">
        <v>35.380000000000003</v>
      </c>
      <c r="Y126" s="267" t="s">
        <v>117</v>
      </c>
      <c r="Z126" s="274">
        <v>4</v>
      </c>
      <c r="AA126" s="274">
        <v>2.8165648151309277</v>
      </c>
      <c r="AB126" s="328">
        <v>99</v>
      </c>
      <c r="AC126" s="328">
        <v>3</v>
      </c>
      <c r="AD126" s="328">
        <v>9</v>
      </c>
      <c r="AE126" s="329">
        <f t="shared" si="8"/>
        <v>3.0303030303030303</v>
      </c>
      <c r="AF126" s="329">
        <f t="shared" si="9"/>
        <v>25</v>
      </c>
      <c r="AG126" s="274">
        <v>10</v>
      </c>
      <c r="AH126" s="53">
        <v>10</v>
      </c>
      <c r="AI126" s="331">
        <v>8.25</v>
      </c>
      <c r="AJ126" s="38">
        <v>47.81</v>
      </c>
      <c r="AK126" s="53">
        <v>71.27</v>
      </c>
      <c r="AL126" s="53">
        <v>0.6</v>
      </c>
      <c r="AM126" s="38">
        <v>66.05</v>
      </c>
      <c r="AN126" s="31">
        <v>267.60000000000002</v>
      </c>
      <c r="AO126" s="330">
        <v>87.39</v>
      </c>
      <c r="AP126" s="330">
        <v>91.84</v>
      </c>
      <c r="AQ126" s="330">
        <f t="shared" si="10"/>
        <v>89.58737411041804</v>
      </c>
      <c r="AR126" s="53">
        <v>14.1</v>
      </c>
      <c r="AS126" s="275">
        <v>72.5</v>
      </c>
      <c r="AT126" s="53">
        <v>69</v>
      </c>
      <c r="AU126" s="275">
        <v>33.5</v>
      </c>
      <c r="AV126" s="38">
        <v>83.66</v>
      </c>
      <c r="AW126" s="38">
        <v>10</v>
      </c>
      <c r="AX126" s="276">
        <v>3514.92</v>
      </c>
      <c r="AY126" s="276">
        <v>3782</v>
      </c>
      <c r="AZ126" s="276">
        <v>4195</v>
      </c>
      <c r="BA126" s="272">
        <f t="shared" si="12"/>
        <v>2.5328219893103299</v>
      </c>
      <c r="BB126" s="272">
        <f t="shared" si="11"/>
        <v>2.7300370174510871</v>
      </c>
      <c r="BC126" s="35"/>
      <c r="BD126" s="284">
        <v>27.88</v>
      </c>
      <c r="BE126" s="72"/>
      <c r="BF126" s="72"/>
      <c r="BG126" s="72"/>
      <c r="BH126" s="30"/>
      <c r="BI126" s="30"/>
      <c r="BJ126" s="73"/>
      <c r="BK126"/>
      <c r="BP126"/>
      <c r="BQ126" s="230"/>
      <c r="BR126" s="235"/>
      <c r="BS126" s="226"/>
      <c r="BT126" s="232"/>
      <c r="BU126" s="232"/>
      <c r="BV126" s="229"/>
      <c r="BW126" s="227"/>
      <c r="BX126" s="233"/>
      <c r="BY126"/>
      <c r="CA126"/>
      <c r="CB126" s="226"/>
      <c r="CC126" s="227"/>
      <c r="CD126" s="226"/>
      <c r="CE126" s="226"/>
      <c r="CF126" s="228"/>
      <c r="CG126" s="227"/>
      <c r="CH126" s="227"/>
      <c r="CI126" s="226"/>
      <c r="CJ126"/>
    </row>
    <row r="127" spans="1:88">
      <c r="A127" s="56" t="s">
        <v>61</v>
      </c>
      <c r="B127" s="57" t="s">
        <v>226</v>
      </c>
      <c r="C127" s="58">
        <v>813</v>
      </c>
      <c r="D127" s="238">
        <v>3</v>
      </c>
      <c r="E127" s="294">
        <v>0.7</v>
      </c>
      <c r="F127" s="238">
        <v>0</v>
      </c>
      <c r="G127" s="238">
        <v>0</v>
      </c>
      <c r="H127" s="324">
        <v>367</v>
      </c>
      <c r="I127" s="238">
        <v>220</v>
      </c>
      <c r="J127" s="293">
        <v>3.4421999999999997</v>
      </c>
      <c r="K127" s="294">
        <v>3.3084070450097847</v>
      </c>
      <c r="L127" s="265">
        <f t="shared" si="13"/>
        <v>36.311771330867899</v>
      </c>
      <c r="M127" s="238">
        <v>4</v>
      </c>
      <c r="N127" s="238">
        <v>0</v>
      </c>
      <c r="O127" s="267">
        <v>0.64800000000000002</v>
      </c>
      <c r="P127" s="267">
        <v>73.41</v>
      </c>
      <c r="Q127" s="52">
        <v>0.26</v>
      </c>
      <c r="R127" s="267">
        <v>0.49</v>
      </c>
      <c r="S127" s="267">
        <v>55.73</v>
      </c>
      <c r="T127" s="52">
        <v>68.833361472226912</v>
      </c>
      <c r="U127" s="267">
        <v>63.37</v>
      </c>
      <c r="V127" s="267">
        <v>9</v>
      </c>
      <c r="W127" s="52">
        <v>4.66</v>
      </c>
      <c r="X127" s="267">
        <v>40.630000000000003</v>
      </c>
      <c r="Y127" s="52">
        <v>9.025270758122744</v>
      </c>
      <c r="Z127" s="274">
        <v>4</v>
      </c>
      <c r="AA127" s="274">
        <v>4.0163292471964587</v>
      </c>
      <c r="AB127" s="328">
        <v>420</v>
      </c>
      <c r="AC127" s="328">
        <v>8</v>
      </c>
      <c r="AD127" s="328">
        <v>59</v>
      </c>
      <c r="AE127" s="329">
        <f t="shared" si="8"/>
        <v>1.9047619047619049</v>
      </c>
      <c r="AF127" s="329">
        <f t="shared" si="9"/>
        <v>11.940298507462686</v>
      </c>
      <c r="AG127" s="274">
        <v>6</v>
      </c>
      <c r="AH127" s="53">
        <v>10</v>
      </c>
      <c r="AI127" s="331">
        <v>9.8000000000000007</v>
      </c>
      <c r="AJ127" s="38">
        <v>52.13</v>
      </c>
      <c r="AK127" s="53">
        <v>57.68</v>
      </c>
      <c r="AL127" s="53">
        <v>4.76</v>
      </c>
      <c r="AM127" s="38">
        <v>57.33</v>
      </c>
      <c r="AN127" s="31">
        <v>67.2</v>
      </c>
      <c r="AO127" s="330">
        <v>69.992754710552362</v>
      </c>
      <c r="AP127" s="330">
        <v>80.062807713245348</v>
      </c>
      <c r="AQ127" s="330">
        <f t="shared" si="10"/>
        <v>74.858643199775543</v>
      </c>
      <c r="AR127" s="53">
        <v>18.399999999999999</v>
      </c>
      <c r="AS127" s="275">
        <v>109</v>
      </c>
      <c r="AT127" s="53">
        <v>60.5</v>
      </c>
      <c r="AU127" s="275">
        <v>12.5</v>
      </c>
      <c r="AV127" s="38">
        <v>82.42</v>
      </c>
      <c r="AW127" s="38">
        <v>10</v>
      </c>
      <c r="AX127" s="276">
        <v>10457.31</v>
      </c>
      <c r="AY127" s="276">
        <v>10872</v>
      </c>
      <c r="AZ127" s="276">
        <v>11474</v>
      </c>
      <c r="BA127" s="272">
        <f t="shared" si="12"/>
        <v>1.3218504567618266</v>
      </c>
      <c r="BB127" s="272">
        <f t="shared" si="11"/>
        <v>1.3842899190581293</v>
      </c>
      <c r="BC127" s="35"/>
      <c r="BD127" s="284">
        <v>24.22</v>
      </c>
      <c r="BE127" s="72"/>
      <c r="BF127" s="72"/>
      <c r="BG127" s="72"/>
      <c r="BH127" s="30"/>
      <c r="BI127" s="30"/>
      <c r="BJ127" s="73"/>
      <c r="BK127"/>
      <c r="BP127"/>
      <c r="BQ127" s="230"/>
      <c r="BR127" s="235"/>
      <c r="BS127" s="226"/>
      <c r="BT127" s="232"/>
      <c r="BU127" s="232"/>
      <c r="BV127" s="229"/>
      <c r="BW127" s="227"/>
      <c r="BX127" s="233"/>
      <c r="BY127"/>
      <c r="CA127"/>
      <c r="CB127" s="226"/>
      <c r="CC127" s="227"/>
      <c r="CD127" s="226"/>
      <c r="CE127" s="226"/>
      <c r="CF127" s="228"/>
      <c r="CG127" s="227"/>
      <c r="CH127" s="227"/>
      <c r="CI127" s="226"/>
      <c r="CJ127"/>
    </row>
    <row r="128" spans="1:88">
      <c r="A128" s="56" t="s">
        <v>61</v>
      </c>
      <c r="B128" s="57" t="s">
        <v>227</v>
      </c>
      <c r="C128" s="58">
        <v>814</v>
      </c>
      <c r="D128" s="238">
        <v>0</v>
      </c>
      <c r="E128" s="294">
        <v>0</v>
      </c>
      <c r="F128" s="238">
        <v>0</v>
      </c>
      <c r="G128" s="238">
        <v>0</v>
      </c>
      <c r="H128" s="324">
        <v>202</v>
      </c>
      <c r="I128" s="238">
        <v>346</v>
      </c>
      <c r="J128" s="293">
        <v>4.5773999999999999</v>
      </c>
      <c r="K128" s="294">
        <v>4.3813874755381601</v>
      </c>
      <c r="L128" s="265">
        <f t="shared" si="13"/>
        <v>20.547198360045208</v>
      </c>
      <c r="M128" s="238">
        <v>3</v>
      </c>
      <c r="N128" s="238">
        <v>1</v>
      </c>
      <c r="O128" s="267">
        <v>0.61899999999999999</v>
      </c>
      <c r="P128" s="267">
        <v>69.739999999999995</v>
      </c>
      <c r="Q128" s="52">
        <v>0.14000000000000001</v>
      </c>
      <c r="R128" s="267">
        <v>0.49</v>
      </c>
      <c r="S128" s="267">
        <v>57.15</v>
      </c>
      <c r="T128" s="52">
        <v>83.587295759133468</v>
      </c>
      <c r="U128" s="267">
        <v>70.180000000000007</v>
      </c>
      <c r="V128" s="267">
        <v>164</v>
      </c>
      <c r="W128" s="52">
        <v>3.38</v>
      </c>
      <c r="X128" s="267">
        <v>37.25</v>
      </c>
      <c r="Y128" s="52">
        <v>21.337126600284492</v>
      </c>
      <c r="Z128" s="274">
        <v>3</v>
      </c>
      <c r="AA128" s="274">
        <v>2.2222206136658604</v>
      </c>
      <c r="AB128" s="328">
        <v>307</v>
      </c>
      <c r="AC128" s="328">
        <v>3</v>
      </c>
      <c r="AD128" s="328">
        <v>71</v>
      </c>
      <c r="AE128" s="329">
        <f t="shared" si="8"/>
        <v>0.97719869706840379</v>
      </c>
      <c r="AF128" s="329">
        <f t="shared" si="9"/>
        <v>4.0540540540540544</v>
      </c>
      <c r="AG128" s="274">
        <v>6</v>
      </c>
      <c r="AH128" s="53">
        <v>10</v>
      </c>
      <c r="AI128" s="331">
        <v>8.4</v>
      </c>
      <c r="AJ128" s="38">
        <v>51.85</v>
      </c>
      <c r="AK128" s="53">
        <v>78.67</v>
      </c>
      <c r="AL128" s="53">
        <v>2.68</v>
      </c>
      <c r="AM128" s="38">
        <v>51.99</v>
      </c>
      <c r="AN128" s="31">
        <v>125.4</v>
      </c>
      <c r="AO128" s="330">
        <v>83.494878796422469</v>
      </c>
      <c r="AP128" s="330">
        <v>83.476437052459076</v>
      </c>
      <c r="AQ128" s="330">
        <f t="shared" si="10"/>
        <v>83.485657415224679</v>
      </c>
      <c r="AR128" s="53">
        <v>16.8</v>
      </c>
      <c r="AS128" s="275">
        <v>105</v>
      </c>
      <c r="AT128" s="53">
        <v>48</v>
      </c>
      <c r="AU128" s="275">
        <v>18</v>
      </c>
      <c r="AV128" s="38">
        <v>76.239999999999995</v>
      </c>
      <c r="AW128" s="38">
        <v>10</v>
      </c>
      <c r="AX128" s="276">
        <v>13815.01</v>
      </c>
      <c r="AY128" s="276">
        <v>14398</v>
      </c>
      <c r="AZ128" s="276">
        <v>15258</v>
      </c>
      <c r="BA128" s="272">
        <f t="shared" si="12"/>
        <v>1.4066584099468615</v>
      </c>
      <c r="BB128" s="272">
        <f t="shared" si="11"/>
        <v>1.4932629531879404</v>
      </c>
      <c r="BC128" s="35"/>
      <c r="BD128" s="284">
        <v>28.06</v>
      </c>
      <c r="BE128" s="72"/>
      <c r="BF128" s="72"/>
      <c r="BG128" s="72"/>
      <c r="BH128" s="30"/>
      <c r="BI128" s="30"/>
      <c r="BJ128" s="73"/>
      <c r="BK128"/>
      <c r="BP128"/>
      <c r="BQ128" s="230"/>
      <c r="BR128" s="235"/>
      <c r="BS128" s="226"/>
      <c r="BT128" s="232"/>
      <c r="BU128" s="232"/>
      <c r="BV128" s="229"/>
      <c r="BW128" s="227"/>
      <c r="BX128" s="233"/>
      <c r="BY128"/>
      <c r="CA128"/>
      <c r="CB128" s="226"/>
      <c r="CC128" s="227"/>
      <c r="CD128" s="226"/>
      <c r="CE128" s="226"/>
      <c r="CF128" s="228"/>
      <c r="CG128" s="227"/>
      <c r="CH128" s="227"/>
      <c r="CI128" s="226"/>
      <c r="CJ128"/>
    </row>
    <row r="129" spans="1:88">
      <c r="A129" s="56" t="s">
        <v>61</v>
      </c>
      <c r="B129" s="57" t="s">
        <v>228</v>
      </c>
      <c r="C129" s="58">
        <v>815</v>
      </c>
      <c r="D129" s="238">
        <v>21</v>
      </c>
      <c r="E129" s="294">
        <v>2.4</v>
      </c>
      <c r="F129" s="238">
        <v>0</v>
      </c>
      <c r="G129" s="238">
        <v>0</v>
      </c>
      <c r="H129" s="324">
        <v>2700.45064</v>
      </c>
      <c r="I129" s="238">
        <v>1957</v>
      </c>
      <c r="J129" s="293">
        <v>3.2633999999999999</v>
      </c>
      <c r="K129" s="294">
        <v>3.2667172211350293</v>
      </c>
      <c r="L129" s="265">
        <f t="shared" si="13"/>
        <v>0</v>
      </c>
      <c r="M129" s="238">
        <v>0</v>
      </c>
      <c r="N129" s="238">
        <v>0</v>
      </c>
      <c r="O129" s="267">
        <v>0.56299999999999994</v>
      </c>
      <c r="P129" s="267">
        <v>76.22</v>
      </c>
      <c r="Q129" s="52">
        <v>7.0000000000000007E-2</v>
      </c>
      <c r="R129" s="267">
        <v>0.496</v>
      </c>
      <c r="S129" s="267" t="s">
        <v>117</v>
      </c>
      <c r="T129" s="52">
        <v>82.282172803499819</v>
      </c>
      <c r="U129" s="267">
        <v>66.81</v>
      </c>
      <c r="V129" s="267">
        <v>51</v>
      </c>
      <c r="W129" s="52">
        <v>6.78</v>
      </c>
      <c r="X129" s="267">
        <v>37.159999999999997</v>
      </c>
      <c r="Y129" s="52">
        <v>77.854671280276818</v>
      </c>
      <c r="Z129" s="274">
        <v>2</v>
      </c>
      <c r="AA129" s="274">
        <v>0.86392601788326862</v>
      </c>
      <c r="AB129" s="328">
        <v>92</v>
      </c>
      <c r="AC129" s="328">
        <v>4</v>
      </c>
      <c r="AD129" s="328">
        <v>55</v>
      </c>
      <c r="AE129" s="329">
        <f t="shared" si="8"/>
        <v>4.3478260869565215</v>
      </c>
      <c r="AF129" s="329">
        <f t="shared" si="9"/>
        <v>6.7796610169491522</v>
      </c>
      <c r="AG129" s="274">
        <v>6</v>
      </c>
      <c r="AH129" s="53">
        <v>10</v>
      </c>
      <c r="AI129" s="331">
        <v>7.95</v>
      </c>
      <c r="AJ129" s="38">
        <v>41.19</v>
      </c>
      <c r="AK129" s="53">
        <v>42.86</v>
      </c>
      <c r="AL129" s="53">
        <v>0.56999999999999995</v>
      </c>
      <c r="AM129" s="38">
        <v>40.36</v>
      </c>
      <c r="AN129" s="31">
        <v>62.1</v>
      </c>
      <c r="AO129" s="330">
        <v>71.992185899205978</v>
      </c>
      <c r="AP129" s="330">
        <v>75.872853503735385</v>
      </c>
      <c r="AQ129" s="330">
        <f t="shared" si="10"/>
        <v>73.9070536156336</v>
      </c>
      <c r="AR129" s="53">
        <v>18.7</v>
      </c>
      <c r="AS129" s="275">
        <v>116.5</v>
      </c>
      <c r="AT129" s="53">
        <v>42.5</v>
      </c>
      <c r="AU129" s="275">
        <v>20</v>
      </c>
      <c r="AV129" s="38">
        <v>66.930000000000007</v>
      </c>
      <c r="AW129" s="38">
        <v>10</v>
      </c>
      <c r="AX129" s="276">
        <v>10649.06</v>
      </c>
      <c r="AY129" s="276">
        <v>10735</v>
      </c>
      <c r="AZ129" s="276">
        <v>10878</v>
      </c>
      <c r="BA129" s="272">
        <f t="shared" si="12"/>
        <v>0.26900652890177013</v>
      </c>
      <c r="BB129" s="272">
        <f t="shared" si="11"/>
        <v>0.33302282254308313</v>
      </c>
      <c r="BC129" s="35"/>
      <c r="BD129" s="284">
        <v>6.06</v>
      </c>
      <c r="BE129" s="72"/>
      <c r="BF129" s="72"/>
      <c r="BG129" s="72"/>
      <c r="BH129" s="30"/>
      <c r="BI129" s="30"/>
      <c r="BJ129" s="73"/>
      <c r="BK129"/>
      <c r="BP129"/>
      <c r="BQ129" s="230"/>
      <c r="BR129" s="235"/>
      <c r="BS129" s="226"/>
      <c r="BT129" s="232"/>
      <c r="BU129" s="232"/>
      <c r="BV129" s="229"/>
      <c r="BW129" s="227"/>
      <c r="BX129" s="233"/>
      <c r="BY129"/>
      <c r="CA129"/>
      <c r="CB129" s="226"/>
      <c r="CC129" s="227"/>
      <c r="CD129" s="226"/>
      <c r="CE129" s="226"/>
      <c r="CF129" s="228"/>
      <c r="CG129" s="227"/>
      <c r="CH129" s="227"/>
      <c r="CI129" s="226"/>
      <c r="CJ129"/>
    </row>
    <row r="130" spans="1:88">
      <c r="A130" s="56" t="s">
        <v>61</v>
      </c>
      <c r="B130" s="57" t="s">
        <v>229</v>
      </c>
      <c r="C130" s="58">
        <v>816</v>
      </c>
      <c r="D130" s="238">
        <v>12</v>
      </c>
      <c r="E130" s="294">
        <v>28</v>
      </c>
      <c r="F130" s="238">
        <v>0</v>
      </c>
      <c r="G130" s="238">
        <v>0</v>
      </c>
      <c r="H130" s="324">
        <v>1097</v>
      </c>
      <c r="I130" s="238">
        <v>1443</v>
      </c>
      <c r="J130" s="293">
        <v>6.8543999999999992</v>
      </c>
      <c r="K130" s="294">
        <v>6.5258268101761248</v>
      </c>
      <c r="L130" s="265">
        <f t="shared" si="13"/>
        <v>9.184445459094734</v>
      </c>
      <c r="M130" s="238">
        <v>2</v>
      </c>
      <c r="N130" s="238">
        <v>3</v>
      </c>
      <c r="O130" s="267">
        <v>0.66200000000000003</v>
      </c>
      <c r="P130" s="267">
        <v>55.34</v>
      </c>
      <c r="Q130" s="52">
        <v>0.22</v>
      </c>
      <c r="R130" s="267">
        <v>0.49399999999999999</v>
      </c>
      <c r="S130" s="267">
        <v>50.82</v>
      </c>
      <c r="T130" s="52">
        <v>67.056465085198795</v>
      </c>
      <c r="U130" s="267">
        <v>66.430000000000007</v>
      </c>
      <c r="V130" s="267">
        <v>65</v>
      </c>
      <c r="W130" s="52">
        <v>4.8600000000000003</v>
      </c>
      <c r="X130" s="267">
        <v>38.6</v>
      </c>
      <c r="Y130" s="52">
        <v>0.89126559714795006</v>
      </c>
      <c r="Z130" s="274">
        <v>4</v>
      </c>
      <c r="AA130" s="274">
        <v>3.3469798385936049</v>
      </c>
      <c r="AB130" s="328">
        <v>686</v>
      </c>
      <c r="AC130" s="328">
        <v>11</v>
      </c>
      <c r="AD130" s="328">
        <v>198</v>
      </c>
      <c r="AE130" s="329">
        <f t="shared" si="8"/>
        <v>1.6034985422740524</v>
      </c>
      <c r="AF130" s="329">
        <f t="shared" si="9"/>
        <v>5.2631578947368416</v>
      </c>
      <c r="AG130" s="274">
        <v>10</v>
      </c>
      <c r="AH130" s="53">
        <v>5</v>
      </c>
      <c r="AI130" s="331">
        <v>7.55</v>
      </c>
      <c r="AJ130" s="38">
        <v>64.95</v>
      </c>
      <c r="AK130" s="53">
        <v>78.36</v>
      </c>
      <c r="AL130" s="53">
        <v>3.44</v>
      </c>
      <c r="AM130" s="38">
        <v>60.78</v>
      </c>
      <c r="AN130" s="31">
        <v>151.19999999999999</v>
      </c>
      <c r="AO130" s="330">
        <v>80.892920278136842</v>
      </c>
      <c r="AP130" s="330">
        <v>94.502796346588624</v>
      </c>
      <c r="AQ130" s="330">
        <f t="shared" si="10"/>
        <v>87.433444235747658</v>
      </c>
      <c r="AR130" s="53">
        <v>20</v>
      </c>
      <c r="AS130" s="275">
        <v>108</v>
      </c>
      <c r="AT130" s="53">
        <v>73</v>
      </c>
      <c r="AU130" s="275">
        <v>30</v>
      </c>
      <c r="AV130" s="38">
        <v>84.75</v>
      </c>
      <c r="AW130" s="38">
        <v>10</v>
      </c>
      <c r="AX130" s="276">
        <v>20496.09</v>
      </c>
      <c r="AY130" s="276">
        <v>21445</v>
      </c>
      <c r="AZ130" s="276">
        <v>22848</v>
      </c>
      <c r="BA130" s="272">
        <f t="shared" si="12"/>
        <v>1.5432374337414272</v>
      </c>
      <c r="BB130" s="272">
        <f t="shared" si="11"/>
        <v>1.6355793891349946</v>
      </c>
      <c r="BC130" s="35"/>
      <c r="BD130" s="284">
        <v>17.64</v>
      </c>
      <c r="BE130" s="72"/>
      <c r="BF130" s="72"/>
      <c r="BG130" s="72"/>
      <c r="BH130" s="30"/>
      <c r="BI130" s="30"/>
      <c r="BJ130" s="73"/>
      <c r="BK130"/>
      <c r="BP130"/>
      <c r="BQ130" s="230"/>
      <c r="BR130" s="235"/>
      <c r="BS130" s="226"/>
      <c r="BT130" s="232"/>
      <c r="BU130" s="232"/>
      <c r="BV130" s="229"/>
      <c r="BW130" s="227"/>
      <c r="BX130" s="233"/>
      <c r="BY130"/>
      <c r="CA130"/>
      <c r="CB130" s="226"/>
      <c r="CC130" s="227"/>
      <c r="CD130" s="226"/>
      <c r="CE130" s="226"/>
      <c r="CF130" s="228"/>
      <c r="CG130" s="227"/>
      <c r="CH130" s="227"/>
      <c r="CI130" s="226"/>
      <c r="CJ130"/>
    </row>
    <row r="131" spans="1:88">
      <c r="A131" s="56" t="s">
        <v>61</v>
      </c>
      <c r="B131" s="57" t="s">
        <v>230</v>
      </c>
      <c r="C131" s="58">
        <v>817</v>
      </c>
      <c r="D131" s="238">
        <v>0</v>
      </c>
      <c r="E131" s="294">
        <v>6.4</v>
      </c>
      <c r="F131" s="238">
        <v>0</v>
      </c>
      <c r="G131" s="238">
        <v>0</v>
      </c>
      <c r="H131" s="324">
        <v>292</v>
      </c>
      <c r="I131" s="238">
        <v>0</v>
      </c>
      <c r="J131" s="293">
        <v>4.8219000000000003</v>
      </c>
      <c r="K131" s="294">
        <v>4.7002994129158511</v>
      </c>
      <c r="L131" s="265">
        <f t="shared" si="13"/>
        <v>19.234465101564556</v>
      </c>
      <c r="M131" s="238">
        <v>3</v>
      </c>
      <c r="N131" s="238">
        <v>1</v>
      </c>
      <c r="O131" s="267">
        <v>0.70199999999999996</v>
      </c>
      <c r="P131" s="267">
        <v>53.57</v>
      </c>
      <c r="Q131" s="52">
        <v>0.26</v>
      </c>
      <c r="R131" s="267">
        <v>0.51800000000000002</v>
      </c>
      <c r="S131" s="267">
        <v>46.5</v>
      </c>
      <c r="T131" s="52">
        <v>59.286396941701177</v>
      </c>
      <c r="U131" s="267">
        <v>65.7</v>
      </c>
      <c r="V131" s="267">
        <v>7</v>
      </c>
      <c r="W131" s="52">
        <v>3.14</v>
      </c>
      <c r="X131" s="267">
        <v>27.03</v>
      </c>
      <c r="Y131" s="52">
        <v>6.0313630880579012</v>
      </c>
      <c r="Z131" s="274">
        <v>5</v>
      </c>
      <c r="AA131" s="274">
        <v>5.4978375172432177</v>
      </c>
      <c r="AB131" s="328">
        <v>825</v>
      </c>
      <c r="AC131" s="328">
        <v>13</v>
      </c>
      <c r="AD131" s="328">
        <v>141</v>
      </c>
      <c r="AE131" s="329">
        <f t="shared" si="8"/>
        <v>1.5757575757575759</v>
      </c>
      <c r="AF131" s="329">
        <f t="shared" si="9"/>
        <v>8.4415584415584419</v>
      </c>
      <c r="AG131" s="274">
        <v>10</v>
      </c>
      <c r="AH131" s="53">
        <v>5</v>
      </c>
      <c r="AI131" s="331">
        <v>8.9</v>
      </c>
      <c r="AJ131" s="38">
        <v>67.34</v>
      </c>
      <c r="AK131" s="53">
        <v>70.72</v>
      </c>
      <c r="AL131" s="53">
        <v>2.68</v>
      </c>
      <c r="AM131" s="38">
        <v>72.06</v>
      </c>
      <c r="AN131" s="31">
        <v>217.8</v>
      </c>
      <c r="AO131" s="330">
        <v>83.7</v>
      </c>
      <c r="AP131" s="330">
        <v>81.28</v>
      </c>
      <c r="AQ131" s="330">
        <f t="shared" si="10"/>
        <v>82.481125113567657</v>
      </c>
      <c r="AR131" s="53">
        <v>18.3</v>
      </c>
      <c r="AS131" s="275">
        <v>114</v>
      </c>
      <c r="AT131" s="53">
        <v>78.5</v>
      </c>
      <c r="AU131" s="275">
        <v>56.5</v>
      </c>
      <c r="AV131" s="38">
        <v>88.1</v>
      </c>
      <c r="AW131" s="38">
        <v>10</v>
      </c>
      <c r="AX131" s="276">
        <v>15005.9</v>
      </c>
      <c r="AY131" s="276">
        <v>15446</v>
      </c>
      <c r="AZ131" s="276">
        <v>16073</v>
      </c>
      <c r="BA131" s="272">
        <f t="shared" si="12"/>
        <v>0.97761547124797665</v>
      </c>
      <c r="BB131" s="272">
        <f t="shared" si="11"/>
        <v>1.0148258448789305</v>
      </c>
      <c r="BC131" s="35"/>
      <c r="BD131" s="284">
        <v>40.72</v>
      </c>
      <c r="BE131" s="72"/>
      <c r="BF131" s="72"/>
      <c r="BG131" s="72"/>
      <c r="BH131" s="30"/>
      <c r="BI131" s="30"/>
      <c r="BJ131" s="73"/>
      <c r="BK131"/>
      <c r="BP131"/>
      <c r="BQ131" s="230"/>
      <c r="BR131" s="235"/>
      <c r="BS131" s="226"/>
      <c r="BT131" s="232"/>
      <c r="BU131" s="232"/>
      <c r="BV131" s="229"/>
      <c r="BW131" s="227"/>
      <c r="BX131" s="233"/>
      <c r="BY131"/>
      <c r="CA131"/>
      <c r="CB131" s="226"/>
      <c r="CC131" s="227"/>
      <c r="CD131" s="226"/>
      <c r="CE131" s="226"/>
      <c r="CF131" s="228"/>
      <c r="CG131" s="227"/>
      <c r="CH131" s="227"/>
      <c r="CI131" s="226"/>
      <c r="CJ131"/>
    </row>
    <row r="132" spans="1:88">
      <c r="A132" s="56" t="s">
        <v>61</v>
      </c>
      <c r="B132" s="57" t="s">
        <v>231</v>
      </c>
      <c r="C132" s="58">
        <v>818</v>
      </c>
      <c r="D132" s="238">
        <v>0</v>
      </c>
      <c r="E132" s="294">
        <v>2.7</v>
      </c>
      <c r="F132" s="238">
        <v>0</v>
      </c>
      <c r="G132" s="238">
        <v>0</v>
      </c>
      <c r="H132" s="324">
        <v>401</v>
      </c>
      <c r="I132" s="238">
        <v>132</v>
      </c>
      <c r="J132" s="293">
        <v>0.97259999999999991</v>
      </c>
      <c r="K132" s="294">
        <v>0.90165655577299408</v>
      </c>
      <c r="L132" s="265">
        <f t="shared" si="13"/>
        <v>0</v>
      </c>
      <c r="M132" s="238">
        <v>0</v>
      </c>
      <c r="N132" s="238">
        <v>0</v>
      </c>
      <c r="O132" s="267">
        <v>0.67700000000000005</v>
      </c>
      <c r="P132" s="267">
        <v>43.08</v>
      </c>
      <c r="Q132" s="52">
        <v>0.45</v>
      </c>
      <c r="R132" s="267">
        <v>0.48599999999999999</v>
      </c>
      <c r="S132" s="267" t="s">
        <v>117</v>
      </c>
      <c r="T132" s="52">
        <v>65.864985901476189</v>
      </c>
      <c r="U132" s="267">
        <v>58.1</v>
      </c>
      <c r="V132" s="273">
        <v>2</v>
      </c>
      <c r="W132" s="52">
        <v>3.97</v>
      </c>
      <c r="X132" s="267">
        <v>30.43</v>
      </c>
      <c r="Y132" s="52">
        <v>6.8493150684931505</v>
      </c>
      <c r="Z132" s="274">
        <v>4</v>
      </c>
      <c r="AA132" s="274">
        <v>8.84965302884771</v>
      </c>
      <c r="AB132" s="328">
        <v>246</v>
      </c>
      <c r="AC132" s="328">
        <v>1</v>
      </c>
      <c r="AD132" s="328">
        <v>124</v>
      </c>
      <c r="AE132" s="329">
        <f t="shared" si="8"/>
        <v>0.40650406504065045</v>
      </c>
      <c r="AF132" s="329">
        <f t="shared" si="9"/>
        <v>0.8</v>
      </c>
      <c r="AG132" s="274">
        <v>10</v>
      </c>
      <c r="AH132" s="53">
        <v>5</v>
      </c>
      <c r="AI132" s="331">
        <v>8.35</v>
      </c>
      <c r="AJ132" s="38">
        <v>58</v>
      </c>
      <c r="AK132" s="53">
        <v>79.709999999999994</v>
      </c>
      <c r="AL132" s="53">
        <v>3.92</v>
      </c>
      <c r="AM132" s="38">
        <v>68.39</v>
      </c>
      <c r="AN132" s="31">
        <v>312.39999999999998</v>
      </c>
      <c r="AO132" s="330">
        <v>88.13</v>
      </c>
      <c r="AP132" s="330">
        <v>91.98</v>
      </c>
      <c r="AQ132" s="330">
        <f t="shared" si="10"/>
        <v>90.034423416824296</v>
      </c>
      <c r="AR132" s="53">
        <v>14.2</v>
      </c>
      <c r="AS132" s="275">
        <v>105.5</v>
      </c>
      <c r="AT132" s="53">
        <v>110</v>
      </c>
      <c r="AU132" s="275">
        <v>80.5</v>
      </c>
      <c r="AV132" s="38">
        <v>88.15</v>
      </c>
      <c r="AW132" s="38">
        <v>10</v>
      </c>
      <c r="AX132" s="276">
        <v>2779.77</v>
      </c>
      <c r="AY132" s="276">
        <v>2963</v>
      </c>
      <c r="AZ132" s="276">
        <v>3242</v>
      </c>
      <c r="BA132" s="272">
        <f t="shared" si="12"/>
        <v>2.1971841795064582</v>
      </c>
      <c r="BB132" s="272">
        <f t="shared" si="11"/>
        <v>2.3540330745865701</v>
      </c>
      <c r="BC132" s="35"/>
      <c r="BD132" s="284">
        <v>53.66</v>
      </c>
      <c r="BE132" s="72"/>
      <c r="BF132" s="72"/>
      <c r="BG132" s="72"/>
      <c r="BH132" s="30"/>
      <c r="BI132" s="30"/>
      <c r="BJ132" s="73"/>
      <c r="BK132"/>
      <c r="BP132"/>
      <c r="BQ132" s="230"/>
      <c r="BR132" s="235"/>
      <c r="BS132" s="226"/>
      <c r="BT132" s="232"/>
      <c r="BU132" s="232"/>
      <c r="BV132" s="229"/>
      <c r="BW132" s="227"/>
      <c r="BX132" s="233"/>
      <c r="BY132"/>
      <c r="CA132"/>
      <c r="CB132" s="226"/>
      <c r="CC132" s="227"/>
      <c r="CD132" s="226"/>
      <c r="CE132" s="226"/>
      <c r="CF132" s="228"/>
      <c r="CG132" s="227"/>
      <c r="CH132" s="227"/>
      <c r="CI132" s="226"/>
      <c r="CJ132"/>
    </row>
    <row r="133" spans="1:88">
      <c r="A133" s="56" t="s">
        <v>61</v>
      </c>
      <c r="B133" s="57" t="s">
        <v>232</v>
      </c>
      <c r="C133" s="58">
        <v>819</v>
      </c>
      <c r="D133" s="238">
        <v>0</v>
      </c>
      <c r="E133" s="294">
        <v>0</v>
      </c>
      <c r="F133" s="238">
        <v>0</v>
      </c>
      <c r="G133" s="238">
        <v>0</v>
      </c>
      <c r="H133" s="324">
        <v>58.261200000000002</v>
      </c>
      <c r="I133" s="238">
        <v>0</v>
      </c>
      <c r="J133" s="293">
        <v>2.8136999999999999</v>
      </c>
      <c r="K133" s="294">
        <v>2.7497025440313108</v>
      </c>
      <c r="L133" s="265">
        <f t="shared" si="13"/>
        <v>32.901190986666229</v>
      </c>
      <c r="M133" s="238">
        <v>3</v>
      </c>
      <c r="N133" s="238">
        <v>4</v>
      </c>
      <c r="O133" s="267">
        <v>0.63800000000000001</v>
      </c>
      <c r="P133" s="267">
        <v>53.82</v>
      </c>
      <c r="Q133" s="52">
        <v>0.17</v>
      </c>
      <c r="R133" s="267">
        <v>0.49</v>
      </c>
      <c r="S133" s="267">
        <v>59.59</v>
      </c>
      <c r="T133" s="52">
        <v>70.648464163822524</v>
      </c>
      <c r="U133" s="267">
        <v>69.86</v>
      </c>
      <c r="V133" s="273">
        <v>173</v>
      </c>
      <c r="W133" s="52">
        <v>6.06</v>
      </c>
      <c r="X133" s="267">
        <v>26.49</v>
      </c>
      <c r="Y133" s="52">
        <v>11.363636363636363</v>
      </c>
      <c r="Z133" s="274">
        <v>5</v>
      </c>
      <c r="AA133" s="274">
        <v>5.6617158864564479</v>
      </c>
      <c r="AB133" s="328">
        <v>498</v>
      </c>
      <c r="AC133" s="328">
        <v>5</v>
      </c>
      <c r="AD133" s="328">
        <v>205</v>
      </c>
      <c r="AE133" s="329">
        <f t="shared" si="8"/>
        <v>1.0040160642570282</v>
      </c>
      <c r="AF133" s="329">
        <f t="shared" si="9"/>
        <v>2.3809523809523809</v>
      </c>
      <c r="AG133" s="274">
        <v>4</v>
      </c>
      <c r="AH133" s="53">
        <v>10</v>
      </c>
      <c r="AI133" s="331">
        <v>7.25</v>
      </c>
      <c r="AJ133" s="38">
        <v>60.32</v>
      </c>
      <c r="AK133" s="53">
        <v>91.29</v>
      </c>
      <c r="AL133" s="53">
        <v>1.36</v>
      </c>
      <c r="AM133" s="38">
        <v>63.36</v>
      </c>
      <c r="AN133" s="31">
        <v>106.4</v>
      </c>
      <c r="AO133" s="330">
        <v>85.516940406562966</v>
      </c>
      <c r="AP133" s="330">
        <v>94.525716682180629</v>
      </c>
      <c r="AQ133" s="330">
        <f t="shared" si="10"/>
        <v>89.908565111438051</v>
      </c>
      <c r="AR133" s="53">
        <v>15.4</v>
      </c>
      <c r="AS133" s="275">
        <v>108</v>
      </c>
      <c r="AT133" s="53">
        <v>79.5</v>
      </c>
      <c r="AU133" s="275">
        <v>50</v>
      </c>
      <c r="AV133" s="38">
        <v>82.04</v>
      </c>
      <c r="AW133" s="38">
        <v>10</v>
      </c>
      <c r="AX133" s="276">
        <v>8795.92</v>
      </c>
      <c r="AY133" s="276">
        <v>9036</v>
      </c>
      <c r="AZ133" s="276">
        <v>9379</v>
      </c>
      <c r="BA133" s="272">
        <f t="shared" si="12"/>
        <v>0.90981576306590606</v>
      </c>
      <c r="BB133" s="272">
        <f t="shared" si="11"/>
        <v>0.94898185037627369</v>
      </c>
      <c r="BC133" s="35"/>
      <c r="BD133" s="284">
        <v>31.57</v>
      </c>
      <c r="BE133" s="72"/>
      <c r="BF133" s="72"/>
      <c r="BG133" s="72"/>
      <c r="BH133" s="30"/>
      <c r="BI133" s="30"/>
      <c r="BJ133" s="73"/>
      <c r="BK133"/>
      <c r="BP133"/>
      <c r="BQ133" s="230"/>
      <c r="BR133" s="235"/>
      <c r="BS133" s="226"/>
      <c r="BT133" s="232"/>
      <c r="BU133" s="232"/>
      <c r="BV133" s="229"/>
      <c r="BW133" s="227"/>
      <c r="BX133" s="233"/>
      <c r="BY133"/>
      <c r="CA133"/>
      <c r="CB133" s="226"/>
      <c r="CC133" s="227"/>
      <c r="CD133" s="226"/>
      <c r="CE133" s="226"/>
      <c r="CF133" s="228"/>
      <c r="CG133" s="227"/>
      <c r="CH133" s="227"/>
      <c r="CI133" s="226"/>
      <c r="CJ133"/>
    </row>
    <row r="134" spans="1:88">
      <c r="A134" s="56" t="s">
        <v>61</v>
      </c>
      <c r="B134" s="57" t="s">
        <v>233</v>
      </c>
      <c r="C134" s="58">
        <v>820</v>
      </c>
      <c r="D134" s="238">
        <v>0</v>
      </c>
      <c r="E134" s="294">
        <v>18.3</v>
      </c>
      <c r="F134" s="238">
        <v>0</v>
      </c>
      <c r="G134" s="238">
        <v>0</v>
      </c>
      <c r="H134" s="324">
        <v>1262</v>
      </c>
      <c r="I134" s="238">
        <v>239</v>
      </c>
      <c r="J134" s="293">
        <v>5.4380999999999995</v>
      </c>
      <c r="K134" s="294">
        <v>5.0079520547945204</v>
      </c>
      <c r="L134" s="265">
        <f t="shared" ref="L134:L165" si="14">M134/((AY134+AY134*BA134/100)/100000)</f>
        <v>35.606263016135934</v>
      </c>
      <c r="M134" s="238">
        <v>6</v>
      </c>
      <c r="N134" s="238">
        <v>8</v>
      </c>
      <c r="O134" s="267">
        <v>0.624</v>
      </c>
      <c r="P134" s="267">
        <v>60.37</v>
      </c>
      <c r="Q134" s="52">
        <v>0.12</v>
      </c>
      <c r="R134" s="267">
        <v>0.49399999999999999</v>
      </c>
      <c r="S134" s="267">
        <v>52.62</v>
      </c>
      <c r="T134" s="52">
        <v>78.890876565295159</v>
      </c>
      <c r="U134" s="267">
        <v>67.08</v>
      </c>
      <c r="V134" s="273">
        <v>10</v>
      </c>
      <c r="W134" s="52">
        <v>3.58</v>
      </c>
      <c r="X134" s="267">
        <v>26.42</v>
      </c>
      <c r="Y134" s="52">
        <v>17.402945113788487</v>
      </c>
      <c r="Z134" s="274">
        <v>4</v>
      </c>
      <c r="AA134" s="274">
        <v>5.9983235955553784</v>
      </c>
      <c r="AB134" s="328">
        <v>921</v>
      </c>
      <c r="AC134" s="328">
        <v>8</v>
      </c>
      <c r="AD134" s="328">
        <v>177</v>
      </c>
      <c r="AE134" s="329">
        <f t="shared" si="8"/>
        <v>0.86862106406080353</v>
      </c>
      <c r="AF134" s="329">
        <f t="shared" si="9"/>
        <v>4.3243243243243246</v>
      </c>
      <c r="AG134" s="274">
        <v>6</v>
      </c>
      <c r="AH134" s="53">
        <v>10</v>
      </c>
      <c r="AI134" s="331">
        <v>7.6</v>
      </c>
      <c r="AJ134" s="38">
        <v>67.12</v>
      </c>
      <c r="AK134" s="53">
        <v>61.2</v>
      </c>
      <c r="AL134" s="53">
        <v>1.4</v>
      </c>
      <c r="AM134" s="38">
        <v>58.01</v>
      </c>
      <c r="AN134" s="31">
        <v>90.3</v>
      </c>
      <c r="AO134" s="330">
        <v>85.30860683424622</v>
      </c>
      <c r="AP134" s="330">
        <v>77.765470542106101</v>
      </c>
      <c r="AQ134" s="330">
        <f t="shared" si="10"/>
        <v>81.449763362189614</v>
      </c>
      <c r="AR134" s="53">
        <v>17.100000000000001</v>
      </c>
      <c r="AS134" s="275">
        <v>96</v>
      </c>
      <c r="AT134" s="53">
        <v>41.5</v>
      </c>
      <c r="AU134" s="275">
        <v>18.5</v>
      </c>
      <c r="AV134" s="38">
        <v>78.959999999999994</v>
      </c>
      <c r="AW134" s="38">
        <v>10</v>
      </c>
      <c r="AX134" s="276">
        <v>15354.29</v>
      </c>
      <c r="AY134" s="276">
        <v>16457</v>
      </c>
      <c r="AZ134" s="276">
        <v>18127</v>
      </c>
      <c r="BA134" s="272">
        <f t="shared" si="12"/>
        <v>2.3939237828645914</v>
      </c>
      <c r="BB134" s="272">
        <f t="shared" si="11"/>
        <v>2.5369143829373497</v>
      </c>
      <c r="BC134" s="35"/>
      <c r="BD134" s="284">
        <v>24.39</v>
      </c>
      <c r="BE134" s="72"/>
      <c r="BF134" s="72"/>
      <c r="BG134" s="72"/>
      <c r="BH134" s="30"/>
      <c r="BI134" s="30"/>
      <c r="BJ134" s="73"/>
      <c r="BK134"/>
      <c r="BP134"/>
      <c r="BQ134" s="230"/>
      <c r="BR134" s="235"/>
      <c r="BS134" s="226"/>
      <c r="BT134" s="232"/>
      <c r="BU134" s="232"/>
      <c r="BV134" s="229"/>
      <c r="BW134" s="227"/>
      <c r="BX134" s="233"/>
      <c r="BY134"/>
      <c r="CA134"/>
      <c r="CB134" s="226"/>
      <c r="CC134" s="227"/>
      <c r="CD134" s="226"/>
      <c r="CE134" s="226"/>
      <c r="CF134" s="228"/>
      <c r="CG134" s="227"/>
      <c r="CH134" s="227"/>
      <c r="CI134" s="226"/>
      <c r="CJ134"/>
    </row>
    <row r="135" spans="1:88">
      <c r="A135" s="56" t="s">
        <v>61</v>
      </c>
      <c r="B135" s="57" t="s">
        <v>234</v>
      </c>
      <c r="C135" s="58">
        <v>821</v>
      </c>
      <c r="D135" s="238">
        <v>4</v>
      </c>
      <c r="E135" s="294">
        <v>0</v>
      </c>
      <c r="F135" s="238">
        <v>0</v>
      </c>
      <c r="G135" s="238">
        <v>0</v>
      </c>
      <c r="H135" s="324">
        <v>77</v>
      </c>
      <c r="I135" s="238">
        <v>478</v>
      </c>
      <c r="J135" s="293">
        <v>0.60329999999999995</v>
      </c>
      <c r="K135" s="294">
        <v>0.59126516634050874</v>
      </c>
      <c r="L135" s="265">
        <f t="shared" si="14"/>
        <v>0</v>
      </c>
      <c r="M135" s="238">
        <v>0</v>
      </c>
      <c r="N135" s="238">
        <v>0</v>
      </c>
      <c r="O135" s="267">
        <v>0.62</v>
      </c>
      <c r="P135" s="267">
        <v>67.14</v>
      </c>
      <c r="Q135" s="52">
        <v>0.11</v>
      </c>
      <c r="R135" s="267">
        <v>0.46400000000000002</v>
      </c>
      <c r="S135" s="267" t="s">
        <v>117</v>
      </c>
      <c r="T135" s="52">
        <v>84.945441094877012</v>
      </c>
      <c r="U135" s="267">
        <v>68.83</v>
      </c>
      <c r="V135" s="273">
        <v>13</v>
      </c>
      <c r="W135" s="52">
        <v>2.98</v>
      </c>
      <c r="X135" s="267">
        <v>35.450000000000003</v>
      </c>
      <c r="Y135" s="267" t="s">
        <v>117</v>
      </c>
      <c r="Z135" s="274">
        <v>3</v>
      </c>
      <c r="AA135" s="274">
        <v>0.26183905277104269</v>
      </c>
      <c r="AB135" s="328">
        <v>5</v>
      </c>
      <c r="AC135" s="328">
        <v>0</v>
      </c>
      <c r="AD135" s="328">
        <v>2</v>
      </c>
      <c r="AE135" s="329">
        <f t="shared" ref="AE135:AE198" si="15">(AC135/AB135)*100</f>
        <v>0</v>
      </c>
      <c r="AF135" s="329">
        <f t="shared" ref="AF135:AF198" si="16">((AC135)/(AC135+AD135))*100</f>
        <v>0</v>
      </c>
      <c r="AG135" s="274">
        <v>4</v>
      </c>
      <c r="AH135" s="53">
        <v>10</v>
      </c>
      <c r="AI135" s="331">
        <v>8.8000000000000007</v>
      </c>
      <c r="AJ135" s="38">
        <v>32.58</v>
      </c>
      <c r="AK135" s="53">
        <v>67.28</v>
      </c>
      <c r="AL135" s="53">
        <v>0.75</v>
      </c>
      <c r="AM135" s="38">
        <v>57.67</v>
      </c>
      <c r="AN135" s="31">
        <v>180</v>
      </c>
      <c r="AO135" s="330">
        <v>66.73</v>
      </c>
      <c r="AP135" s="330">
        <v>79.86</v>
      </c>
      <c r="AQ135" s="330">
        <f t="shared" ref="AQ135:AQ198" si="17">(AO135*AP135)^(1/2)</f>
        <v>73.000395889337483</v>
      </c>
      <c r="AR135" s="53">
        <v>12.5</v>
      </c>
      <c r="AS135" s="275">
        <v>104.5</v>
      </c>
      <c r="AT135" s="53">
        <v>65.5</v>
      </c>
      <c r="AU135" s="275">
        <v>50.5</v>
      </c>
      <c r="AV135" s="38">
        <v>77.25</v>
      </c>
      <c r="AW135" s="38">
        <v>10</v>
      </c>
      <c r="AX135" s="276">
        <v>1909.57</v>
      </c>
      <c r="AY135" s="276">
        <v>1943</v>
      </c>
      <c r="AZ135" s="276">
        <v>2011</v>
      </c>
      <c r="BA135" s="272">
        <f t="shared" si="12"/>
        <v>0.58355196894239825</v>
      </c>
      <c r="BB135" s="272">
        <f t="shared" ref="BB135:BB198" si="18">(((AZ135/AY135)-1)*100)/4</f>
        <v>0.87493566649510801</v>
      </c>
      <c r="BC135" s="35"/>
      <c r="BD135" s="284">
        <v>18.600000000000001</v>
      </c>
      <c r="BE135" s="72"/>
      <c r="BF135" s="72"/>
      <c r="BG135" s="72"/>
      <c r="BH135" s="30"/>
      <c r="BI135" s="30"/>
      <c r="BJ135" s="73"/>
      <c r="BK135"/>
      <c r="BP135"/>
      <c r="BQ135" s="230"/>
      <c r="BR135" s="235"/>
      <c r="BS135" s="226"/>
      <c r="BT135" s="232"/>
      <c r="BU135" s="232"/>
      <c r="BV135" s="229"/>
      <c r="BW135" s="227"/>
      <c r="BX135" s="233"/>
      <c r="BY135"/>
      <c r="CA135"/>
      <c r="CB135" s="226"/>
      <c r="CC135" s="227"/>
      <c r="CD135" s="226"/>
      <c r="CE135" s="226"/>
      <c r="CF135" s="228"/>
      <c r="CG135" s="227"/>
      <c r="CH135" s="227"/>
      <c r="CI135" s="226"/>
      <c r="CJ135"/>
    </row>
    <row r="136" spans="1:88">
      <c r="A136" s="56" t="s">
        <v>61</v>
      </c>
      <c r="B136" s="57" t="s">
        <v>235</v>
      </c>
      <c r="C136" s="58">
        <v>822</v>
      </c>
      <c r="D136" s="238">
        <v>0</v>
      </c>
      <c r="E136" s="294">
        <v>16.5</v>
      </c>
      <c r="F136" s="238">
        <v>0</v>
      </c>
      <c r="G136" s="238">
        <v>0</v>
      </c>
      <c r="H136" s="324">
        <v>542</v>
      </c>
      <c r="I136" s="238">
        <v>0</v>
      </c>
      <c r="J136" s="293">
        <v>5.2812000000000001</v>
      </c>
      <c r="K136" s="294">
        <v>5.070030332681017</v>
      </c>
      <c r="L136" s="265">
        <f t="shared" si="14"/>
        <v>5.9216995391201177</v>
      </c>
      <c r="M136" s="238">
        <v>1</v>
      </c>
      <c r="N136" s="238">
        <v>1</v>
      </c>
      <c r="O136" s="267">
        <v>0.71799999999999997</v>
      </c>
      <c r="P136" s="267">
        <v>43.82</v>
      </c>
      <c r="Q136" s="52">
        <v>0.46</v>
      </c>
      <c r="R136" s="267">
        <v>0.46700000000000003</v>
      </c>
      <c r="S136" s="267">
        <v>41.01</v>
      </c>
      <c r="T136" s="52">
        <v>57.878118092832331</v>
      </c>
      <c r="U136" s="267">
        <v>60.85</v>
      </c>
      <c r="V136" s="273">
        <v>9</v>
      </c>
      <c r="W136" s="52">
        <v>1.73</v>
      </c>
      <c r="X136" s="267">
        <v>32.03</v>
      </c>
      <c r="Y136" s="52">
        <v>3.6363636363636362</v>
      </c>
      <c r="Z136" s="274">
        <v>5</v>
      </c>
      <c r="AA136" s="274">
        <v>3.5853958208276517</v>
      </c>
      <c r="AB136" s="328">
        <v>574</v>
      </c>
      <c r="AC136" s="328">
        <v>19</v>
      </c>
      <c r="AD136" s="328">
        <v>181</v>
      </c>
      <c r="AE136" s="329">
        <f t="shared" si="15"/>
        <v>3.3101045296167246</v>
      </c>
      <c r="AF136" s="329">
        <f t="shared" si="16"/>
        <v>9.5</v>
      </c>
      <c r="AG136" s="274">
        <v>10</v>
      </c>
      <c r="AH136" s="53">
        <v>5</v>
      </c>
      <c r="AI136" s="331">
        <v>7.15</v>
      </c>
      <c r="AJ136" s="38">
        <v>75.78</v>
      </c>
      <c r="AK136" s="53">
        <v>90.4</v>
      </c>
      <c r="AL136" s="53">
        <v>7.95</v>
      </c>
      <c r="AM136" s="38">
        <v>76.17</v>
      </c>
      <c r="AN136" s="31">
        <v>475.5</v>
      </c>
      <c r="AO136" s="330">
        <v>81.93</v>
      </c>
      <c r="AP136" s="330">
        <v>88.87</v>
      </c>
      <c r="AQ136" s="330">
        <f t="shared" si="17"/>
        <v>85.329473805948211</v>
      </c>
      <c r="AR136" s="53">
        <v>16.399999999999999</v>
      </c>
      <c r="AS136" s="275">
        <v>88.5</v>
      </c>
      <c r="AT136" s="53">
        <v>84</v>
      </c>
      <c r="AU136" s="275">
        <v>65.5</v>
      </c>
      <c r="AV136" s="38">
        <v>91.17</v>
      </c>
      <c r="AW136" s="38">
        <v>10</v>
      </c>
      <c r="AX136" s="276">
        <v>16009.39</v>
      </c>
      <c r="AY136" s="276">
        <v>16661</v>
      </c>
      <c r="AZ136" s="276">
        <v>17604</v>
      </c>
      <c r="BA136" s="272">
        <f t="shared" si="12"/>
        <v>1.3567246055804345</v>
      </c>
      <c r="BB136" s="272">
        <f t="shared" si="18"/>
        <v>1.4149810935718155</v>
      </c>
      <c r="BC136" s="35"/>
      <c r="BD136" s="284">
        <v>24.61</v>
      </c>
      <c r="BE136" s="72"/>
      <c r="BF136" s="72"/>
      <c r="BG136" s="72"/>
      <c r="BH136" s="30"/>
      <c r="BI136" s="30"/>
      <c r="BJ136" s="73"/>
      <c r="BK136"/>
      <c r="BP136"/>
      <c r="BQ136" s="230"/>
      <c r="BR136" s="235"/>
      <c r="BS136" s="226"/>
      <c r="BT136" s="232"/>
      <c r="BU136" s="232"/>
      <c r="BV136" s="229"/>
      <c r="BW136" s="227"/>
      <c r="BX136" s="233"/>
      <c r="BY136"/>
      <c r="CA136"/>
      <c r="CB136" s="226"/>
      <c r="CC136" s="227"/>
      <c r="CD136" s="226"/>
      <c r="CE136" s="226"/>
      <c r="CF136" s="228"/>
      <c r="CG136" s="227"/>
      <c r="CH136" s="227"/>
      <c r="CI136" s="226"/>
      <c r="CJ136"/>
    </row>
    <row r="137" spans="1:88">
      <c r="A137" s="56" t="s">
        <v>61</v>
      </c>
      <c r="B137" s="57" t="s">
        <v>236</v>
      </c>
      <c r="C137" s="58">
        <v>823</v>
      </c>
      <c r="D137" s="238">
        <v>0</v>
      </c>
      <c r="E137" s="294">
        <v>84.915400000000005</v>
      </c>
      <c r="F137" s="238">
        <v>0</v>
      </c>
      <c r="G137" s="238">
        <v>0</v>
      </c>
      <c r="H137" s="324">
        <v>792.56079999999997</v>
      </c>
      <c r="I137" s="238">
        <v>0</v>
      </c>
      <c r="J137" s="293">
        <v>4.8251999999999997</v>
      </c>
      <c r="K137" s="294">
        <v>4.0968620352250484</v>
      </c>
      <c r="L137" s="265">
        <f t="shared" si="14"/>
        <v>21.352773398700894</v>
      </c>
      <c r="M137" s="238">
        <v>3</v>
      </c>
      <c r="N137" s="238">
        <v>1</v>
      </c>
      <c r="O137" s="267">
        <v>0.752</v>
      </c>
      <c r="P137" s="267">
        <v>33.260000000000005</v>
      </c>
      <c r="Q137" s="52">
        <v>0.59</v>
      </c>
      <c r="R137" s="267">
        <v>0.56499999999999995</v>
      </c>
      <c r="S137" s="267">
        <v>31.099999999999994</v>
      </c>
      <c r="T137" s="52">
        <v>57.232704402515722</v>
      </c>
      <c r="U137" s="267">
        <v>55.03</v>
      </c>
      <c r="V137" s="273">
        <v>5</v>
      </c>
      <c r="W137" s="52">
        <v>2.15</v>
      </c>
      <c r="X137" s="267">
        <v>24.51</v>
      </c>
      <c r="Y137" s="52">
        <v>1.4749262536873156</v>
      </c>
      <c r="Z137" s="274">
        <v>5</v>
      </c>
      <c r="AA137" s="274">
        <v>7.0298267907790839</v>
      </c>
      <c r="AB137" s="328">
        <v>837</v>
      </c>
      <c r="AC137" s="328">
        <v>7</v>
      </c>
      <c r="AD137" s="328">
        <v>289</v>
      </c>
      <c r="AE137" s="329">
        <f t="shared" si="15"/>
        <v>0.83632019115890077</v>
      </c>
      <c r="AF137" s="329">
        <f t="shared" si="16"/>
        <v>2.3648648648648649</v>
      </c>
      <c r="AG137" s="274">
        <v>10</v>
      </c>
      <c r="AH137" s="53">
        <v>5</v>
      </c>
      <c r="AI137" s="331">
        <v>8.25</v>
      </c>
      <c r="AJ137" s="38">
        <v>80.959999999999994</v>
      </c>
      <c r="AK137" s="53">
        <v>90.02</v>
      </c>
      <c r="AL137" s="53">
        <v>17.52</v>
      </c>
      <c r="AM137" s="278">
        <v>80.02</v>
      </c>
      <c r="AN137" s="31">
        <v>375.9</v>
      </c>
      <c r="AO137" s="330">
        <v>90.53</v>
      </c>
      <c r="AP137" s="330">
        <v>91.41</v>
      </c>
      <c r="AQ137" s="330">
        <f t="shared" si="17"/>
        <v>90.968935906714876</v>
      </c>
      <c r="AR137" s="53">
        <v>16.7</v>
      </c>
      <c r="AS137" s="275">
        <v>68.5</v>
      </c>
      <c r="AT137" s="53">
        <v>64.5</v>
      </c>
      <c r="AU137" s="275">
        <v>37</v>
      </c>
      <c r="AV137" s="38">
        <v>92.4</v>
      </c>
      <c r="AW137" s="38">
        <v>10</v>
      </c>
      <c r="AX137" s="276">
        <v>11906.41</v>
      </c>
      <c r="AY137" s="276">
        <v>13463</v>
      </c>
      <c r="AZ137" s="276">
        <v>16084</v>
      </c>
      <c r="BA137" s="272">
        <f t="shared" si="12"/>
        <v>4.357848699426051</v>
      </c>
      <c r="BB137" s="272">
        <f t="shared" si="18"/>
        <v>4.867043006759264</v>
      </c>
      <c r="BC137" s="35"/>
      <c r="BD137" s="284">
        <v>40.01</v>
      </c>
      <c r="BE137" s="72"/>
      <c r="BF137" s="72"/>
      <c r="BG137" s="72"/>
      <c r="BH137" s="30"/>
      <c r="BI137" s="30"/>
      <c r="BJ137" s="73"/>
      <c r="BK137"/>
      <c r="BP137"/>
      <c r="BQ137" s="230"/>
      <c r="BR137" s="235"/>
      <c r="BS137" s="226"/>
      <c r="BT137" s="232"/>
      <c r="BU137" s="232"/>
      <c r="BV137" s="229"/>
      <c r="BW137" s="227"/>
      <c r="BX137" s="233"/>
      <c r="BY137"/>
      <c r="CA137"/>
      <c r="CB137" s="226"/>
      <c r="CC137" s="227"/>
      <c r="CD137" s="226"/>
      <c r="CE137" s="226"/>
      <c r="CF137" s="228"/>
      <c r="CG137" s="227"/>
      <c r="CH137" s="227"/>
      <c r="CI137" s="226"/>
      <c r="CJ137"/>
    </row>
    <row r="138" spans="1:88">
      <c r="A138" s="56" t="s">
        <v>61</v>
      </c>
      <c r="B138" s="57" t="s">
        <v>237</v>
      </c>
      <c r="C138" s="58">
        <v>824</v>
      </c>
      <c r="D138" s="238">
        <v>0</v>
      </c>
      <c r="E138" s="294">
        <v>21</v>
      </c>
      <c r="F138" s="238">
        <v>0</v>
      </c>
      <c r="G138" s="238">
        <v>0</v>
      </c>
      <c r="H138" s="324">
        <v>796</v>
      </c>
      <c r="I138" s="238">
        <v>703</v>
      </c>
      <c r="J138" s="293">
        <v>11.4285</v>
      </c>
      <c r="K138" s="294">
        <v>11.041717221135029</v>
      </c>
      <c r="L138" s="265">
        <f t="shared" si="14"/>
        <v>35.393143995789458</v>
      </c>
      <c r="M138" s="238">
        <v>13</v>
      </c>
      <c r="N138" s="238">
        <v>14</v>
      </c>
      <c r="O138" s="267">
        <v>0.68799999999999994</v>
      </c>
      <c r="P138" s="267">
        <v>69.23</v>
      </c>
      <c r="Q138" s="52">
        <v>0.28000000000000003</v>
      </c>
      <c r="R138" s="267">
        <v>0.47799999999999998</v>
      </c>
      <c r="S138" s="267">
        <v>74.239999999999995</v>
      </c>
      <c r="T138" s="52">
        <v>70.386777986028292</v>
      </c>
      <c r="U138" s="267">
        <v>66.81</v>
      </c>
      <c r="V138" s="273">
        <v>279</v>
      </c>
      <c r="W138" s="52">
        <v>3.07</v>
      </c>
      <c r="X138" s="267">
        <v>33.08</v>
      </c>
      <c r="Y138" s="52">
        <v>8.9495996231747519</v>
      </c>
      <c r="Z138" s="274">
        <v>4</v>
      </c>
      <c r="AA138" s="274">
        <v>1.2058314236240093</v>
      </c>
      <c r="AB138" s="328">
        <v>422</v>
      </c>
      <c r="AC138" s="328">
        <v>23</v>
      </c>
      <c r="AD138" s="328">
        <v>181</v>
      </c>
      <c r="AE138" s="329">
        <f t="shared" si="15"/>
        <v>5.4502369668246446</v>
      </c>
      <c r="AF138" s="329">
        <f t="shared" si="16"/>
        <v>11.274509803921569</v>
      </c>
      <c r="AG138" s="274">
        <v>10</v>
      </c>
      <c r="AH138" s="53">
        <v>5</v>
      </c>
      <c r="AI138" s="331">
        <v>7.85</v>
      </c>
      <c r="AJ138" s="38">
        <v>73.11</v>
      </c>
      <c r="AK138" s="53">
        <v>85.66</v>
      </c>
      <c r="AL138" s="53">
        <v>5.19</v>
      </c>
      <c r="AM138" s="38">
        <v>67.8</v>
      </c>
      <c r="AN138" s="31">
        <v>162.43</v>
      </c>
      <c r="AO138" s="330">
        <v>86.684279662005181</v>
      </c>
      <c r="AP138" s="330">
        <v>85.547413833225633</v>
      </c>
      <c r="AQ138" s="330">
        <f t="shared" si="17"/>
        <v>86.11397067305991</v>
      </c>
      <c r="AR138" s="53">
        <v>20.9</v>
      </c>
      <c r="AS138" s="275">
        <v>101.5</v>
      </c>
      <c r="AT138" s="53">
        <v>78.5</v>
      </c>
      <c r="AU138" s="275">
        <v>68.5</v>
      </c>
      <c r="AV138" s="38">
        <v>85.81</v>
      </c>
      <c r="AW138" s="38">
        <v>10</v>
      </c>
      <c r="AX138" s="276">
        <v>34996.6</v>
      </c>
      <c r="AY138" s="276">
        <v>36285</v>
      </c>
      <c r="AZ138" s="276">
        <v>38095</v>
      </c>
      <c r="BA138" s="272">
        <f t="shared" si="12"/>
        <v>1.227166829539633</v>
      </c>
      <c r="BB138" s="272">
        <f t="shared" si="18"/>
        <v>1.2470717927518249</v>
      </c>
      <c r="BC138" s="35"/>
      <c r="BD138" s="284">
        <v>25.45</v>
      </c>
      <c r="BE138" s="72"/>
      <c r="BF138" s="72"/>
      <c r="BG138" s="72"/>
      <c r="BH138" s="30"/>
      <c r="BI138" s="30"/>
      <c r="BJ138" s="73"/>
      <c r="BK138"/>
      <c r="BP138"/>
      <c r="BQ138" s="230"/>
      <c r="BR138" s="235"/>
      <c r="BS138" s="226"/>
      <c r="BT138" s="232"/>
      <c r="BU138" s="232"/>
      <c r="BV138" s="229"/>
      <c r="BW138" s="227"/>
      <c r="BX138" s="233"/>
      <c r="BY138"/>
      <c r="CA138"/>
      <c r="CB138" s="226"/>
      <c r="CC138" s="227"/>
      <c r="CD138" s="226"/>
      <c r="CE138" s="226"/>
      <c r="CF138" s="228"/>
      <c r="CG138" s="227"/>
      <c r="CH138" s="227"/>
      <c r="CI138" s="226"/>
      <c r="CJ138"/>
    </row>
    <row r="139" spans="1:88">
      <c r="A139" s="56" t="s">
        <v>61</v>
      </c>
      <c r="B139" s="57" t="s">
        <v>238</v>
      </c>
      <c r="C139" s="58">
        <v>825</v>
      </c>
      <c r="D139" s="238">
        <v>0</v>
      </c>
      <c r="E139" s="294">
        <v>16.572870000000002</v>
      </c>
      <c r="F139" s="238">
        <v>0</v>
      </c>
      <c r="G139" s="238">
        <v>0</v>
      </c>
      <c r="H139" s="324">
        <v>137.11276000000001</v>
      </c>
      <c r="I139" s="238">
        <v>0</v>
      </c>
      <c r="J139" s="293">
        <v>2.6193</v>
      </c>
      <c r="K139" s="294">
        <v>2.3732769080234832</v>
      </c>
      <c r="L139" s="265">
        <f t="shared" si="14"/>
        <v>12.474438456391345</v>
      </c>
      <c r="M139" s="238">
        <v>1</v>
      </c>
      <c r="N139" s="238">
        <v>0</v>
      </c>
      <c r="O139" s="267">
        <v>0.66100000000000003</v>
      </c>
      <c r="P139" s="267">
        <v>42.51</v>
      </c>
      <c r="Q139" s="52">
        <v>0.34</v>
      </c>
      <c r="R139" s="267">
        <v>0.48799999999999999</v>
      </c>
      <c r="S139" s="267" t="s">
        <v>117</v>
      </c>
      <c r="T139" s="52">
        <v>56.617071260767418</v>
      </c>
      <c r="U139" s="267">
        <v>57.36</v>
      </c>
      <c r="V139" s="273">
        <v>6</v>
      </c>
      <c r="W139" s="52">
        <v>3.81</v>
      </c>
      <c r="X139" s="267">
        <v>33.51</v>
      </c>
      <c r="Y139" s="267" t="s">
        <v>117</v>
      </c>
      <c r="Z139" s="274">
        <v>5</v>
      </c>
      <c r="AA139" s="274">
        <v>4.8213528966326953</v>
      </c>
      <c r="AB139" s="328">
        <v>347</v>
      </c>
      <c r="AC139" s="328">
        <v>7</v>
      </c>
      <c r="AD139" s="328">
        <v>79</v>
      </c>
      <c r="AE139" s="329">
        <f t="shared" si="15"/>
        <v>2.0172910662824206</v>
      </c>
      <c r="AF139" s="329">
        <f t="shared" si="16"/>
        <v>8.1395348837209305</v>
      </c>
      <c r="AG139" s="274">
        <v>10</v>
      </c>
      <c r="AH139" s="53">
        <v>10</v>
      </c>
      <c r="AI139" s="331">
        <v>7.75</v>
      </c>
      <c r="AJ139" s="38">
        <v>56.37</v>
      </c>
      <c r="AK139" s="53">
        <v>85.69</v>
      </c>
      <c r="AL139" s="53">
        <v>10.38</v>
      </c>
      <c r="AM139" s="38">
        <v>72.69</v>
      </c>
      <c r="AN139" s="31">
        <v>328.5</v>
      </c>
      <c r="AO139" s="330">
        <v>89.912504733564518</v>
      </c>
      <c r="AP139" s="330">
        <v>82.294838780389995</v>
      </c>
      <c r="AQ139" s="330">
        <f t="shared" si="17"/>
        <v>86.019387822686483</v>
      </c>
      <c r="AR139" s="53">
        <v>14.8</v>
      </c>
      <c r="AS139" s="275">
        <v>109</v>
      </c>
      <c r="AT139" s="53">
        <v>49</v>
      </c>
      <c r="AU139" s="275">
        <v>19</v>
      </c>
      <c r="AV139" s="38">
        <v>86.18</v>
      </c>
      <c r="AW139" s="38">
        <v>10</v>
      </c>
      <c r="AX139" s="276">
        <v>7197.15</v>
      </c>
      <c r="AY139" s="276">
        <v>7799</v>
      </c>
      <c r="AZ139" s="276">
        <v>8731</v>
      </c>
      <c r="BA139" s="272">
        <f t="shared" ref="BA139:BA202" si="19">(((AY139-AX139)/AX139)*100)/3</f>
        <v>2.787445956617089</v>
      </c>
      <c r="BB139" s="272">
        <f t="shared" si="18"/>
        <v>2.9875625080138466</v>
      </c>
      <c r="BC139" s="35"/>
      <c r="BD139" s="284">
        <v>33.229999999999997</v>
      </c>
      <c r="BE139" s="72"/>
      <c r="BF139" s="72"/>
      <c r="BG139" s="72"/>
      <c r="BH139" s="30"/>
      <c r="BI139" s="30"/>
      <c r="BJ139" s="73"/>
      <c r="BK139"/>
      <c r="BP139"/>
      <c r="BQ139" s="230"/>
      <c r="BR139" s="235"/>
      <c r="BS139" s="226"/>
      <c r="BT139" s="232"/>
      <c r="BU139" s="232"/>
      <c r="BV139" s="229"/>
      <c r="BW139" s="227"/>
      <c r="BX139" s="233"/>
      <c r="BY139"/>
      <c r="CA139"/>
      <c r="CB139" s="226"/>
      <c r="CC139" s="227"/>
      <c r="CD139" s="226"/>
      <c r="CE139" s="226"/>
      <c r="CF139" s="228"/>
      <c r="CG139" s="227"/>
      <c r="CH139" s="227"/>
      <c r="CI139" s="226"/>
      <c r="CJ139"/>
    </row>
    <row r="140" spans="1:88">
      <c r="A140" s="56" t="s">
        <v>61</v>
      </c>
      <c r="B140" s="57" t="s">
        <v>239</v>
      </c>
      <c r="C140" s="58">
        <v>826</v>
      </c>
      <c r="D140" s="238">
        <v>0</v>
      </c>
      <c r="E140" s="294">
        <v>11.7</v>
      </c>
      <c r="F140" s="238">
        <v>0</v>
      </c>
      <c r="G140" s="238">
        <v>0</v>
      </c>
      <c r="H140" s="324">
        <v>980.19043999999997</v>
      </c>
      <c r="I140" s="238">
        <v>0</v>
      </c>
      <c r="J140" s="293">
        <v>6.0779999999999994</v>
      </c>
      <c r="K140" s="294">
        <v>5.4537592954990215</v>
      </c>
      <c r="L140" s="265">
        <f t="shared" si="14"/>
        <v>38.110713392926407</v>
      </c>
      <c r="M140" s="238">
        <v>7</v>
      </c>
      <c r="N140" s="238">
        <v>2</v>
      </c>
      <c r="O140" s="267">
        <v>0.71599999999999997</v>
      </c>
      <c r="P140" s="267">
        <v>37.79</v>
      </c>
      <c r="Q140" s="52">
        <v>0.47</v>
      </c>
      <c r="R140" s="267">
        <v>0.51200000000000001</v>
      </c>
      <c r="S140" s="267">
        <v>33.379999999999995</v>
      </c>
      <c r="T140" s="52">
        <v>63.371998039536024</v>
      </c>
      <c r="U140" s="267">
        <v>61.52</v>
      </c>
      <c r="V140" s="273">
        <v>19</v>
      </c>
      <c r="W140" s="52">
        <v>5.15</v>
      </c>
      <c r="X140" s="267">
        <v>30.03</v>
      </c>
      <c r="Y140" s="267" t="s">
        <v>117</v>
      </c>
      <c r="Z140" s="274">
        <v>5</v>
      </c>
      <c r="AA140" s="274">
        <v>6.3016581575294621</v>
      </c>
      <c r="AB140" s="328">
        <v>1051</v>
      </c>
      <c r="AC140" s="328">
        <v>14</v>
      </c>
      <c r="AD140" s="328">
        <v>782</v>
      </c>
      <c r="AE140" s="329">
        <f t="shared" si="15"/>
        <v>1.3320647002854424</v>
      </c>
      <c r="AF140" s="329">
        <f t="shared" si="16"/>
        <v>1.7587939698492463</v>
      </c>
      <c r="AG140" s="274">
        <v>10</v>
      </c>
      <c r="AH140" s="53">
        <v>5</v>
      </c>
      <c r="AI140" s="331">
        <v>7.5</v>
      </c>
      <c r="AJ140" s="38">
        <v>77.22</v>
      </c>
      <c r="AK140" s="53">
        <v>85.7</v>
      </c>
      <c r="AL140" s="53">
        <v>9.9</v>
      </c>
      <c r="AM140" s="38">
        <v>77.28</v>
      </c>
      <c r="AN140" s="31">
        <v>179.5</v>
      </c>
      <c r="AO140" s="330">
        <v>86.49232132614523</v>
      </c>
      <c r="AP140" s="330">
        <v>83.113693485209183</v>
      </c>
      <c r="AQ140" s="330">
        <f t="shared" si="17"/>
        <v>84.786179790844784</v>
      </c>
      <c r="AR140" s="53">
        <v>16.8</v>
      </c>
      <c r="AS140" s="275">
        <v>103</v>
      </c>
      <c r="AT140" s="53">
        <v>85</v>
      </c>
      <c r="AU140" s="275">
        <v>63.5</v>
      </c>
      <c r="AV140" s="38">
        <v>89.83</v>
      </c>
      <c r="AW140" s="38">
        <v>10</v>
      </c>
      <c r="AX140" s="276">
        <v>16678.150000000001</v>
      </c>
      <c r="AY140" s="276">
        <v>17922</v>
      </c>
      <c r="AZ140" s="276">
        <v>20260</v>
      </c>
      <c r="BA140" s="272">
        <f t="shared" si="19"/>
        <v>2.4859871548503052</v>
      </c>
      <c r="BB140" s="272">
        <f t="shared" si="18"/>
        <v>3.2613547595134462</v>
      </c>
      <c r="BC140" s="35"/>
      <c r="BD140" s="284">
        <v>27.07</v>
      </c>
      <c r="BE140" s="72"/>
      <c r="BF140" s="72"/>
      <c r="BG140" s="72"/>
      <c r="BH140" s="30"/>
      <c r="BI140" s="30"/>
      <c r="BJ140" s="73"/>
      <c r="BK140"/>
      <c r="BP140"/>
      <c r="BQ140" s="230"/>
      <c r="BR140" s="235"/>
      <c r="BS140" s="226"/>
      <c r="BT140" s="232"/>
      <c r="BU140" s="232"/>
      <c r="BV140" s="229"/>
      <c r="BW140" s="227"/>
      <c r="BX140" s="233"/>
      <c r="BY140"/>
      <c r="CA140"/>
      <c r="CB140" s="226"/>
      <c r="CC140" s="227"/>
      <c r="CD140" s="226"/>
      <c r="CE140" s="226"/>
      <c r="CF140" s="228"/>
      <c r="CG140" s="227"/>
      <c r="CH140" s="227"/>
      <c r="CI140" s="226"/>
      <c r="CJ140"/>
    </row>
    <row r="141" spans="1:88">
      <c r="A141" s="56" t="s">
        <v>61</v>
      </c>
      <c r="B141" s="57" t="s">
        <v>240</v>
      </c>
      <c r="C141" s="58">
        <v>827</v>
      </c>
      <c r="D141" s="238">
        <v>0</v>
      </c>
      <c r="E141" s="294">
        <v>261.262</v>
      </c>
      <c r="F141" s="238">
        <v>0</v>
      </c>
      <c r="G141" s="238">
        <v>0</v>
      </c>
      <c r="H141" s="324">
        <v>535</v>
      </c>
      <c r="I141" s="238">
        <v>0</v>
      </c>
      <c r="J141" s="293">
        <v>3.3738000000000001</v>
      </c>
      <c r="K141" s="294">
        <v>3.2222886497064578</v>
      </c>
      <c r="L141" s="265">
        <f t="shared" si="14"/>
        <v>28.258271869042009</v>
      </c>
      <c r="M141" s="238">
        <v>3</v>
      </c>
      <c r="N141" s="238">
        <v>2</v>
      </c>
      <c r="O141" s="267">
        <v>0.66600000000000004</v>
      </c>
      <c r="P141" s="267">
        <v>48.52</v>
      </c>
      <c r="Q141" s="52">
        <v>0.24</v>
      </c>
      <c r="R141" s="267">
        <v>0.47099999999999997</v>
      </c>
      <c r="S141" s="267">
        <v>48.14</v>
      </c>
      <c r="T141" s="52">
        <v>67.757087736956905</v>
      </c>
      <c r="U141" s="267">
        <v>69.25</v>
      </c>
      <c r="V141" s="273">
        <v>5</v>
      </c>
      <c r="W141" s="52">
        <v>5</v>
      </c>
      <c r="X141" s="267">
        <v>31.76</v>
      </c>
      <c r="Y141" s="52">
        <v>8.8183421516754841</v>
      </c>
      <c r="Z141" s="274">
        <v>5</v>
      </c>
      <c r="AA141" s="274">
        <v>5.0059243115664458</v>
      </c>
      <c r="AB141" s="328">
        <v>526</v>
      </c>
      <c r="AC141" s="328">
        <v>10</v>
      </c>
      <c r="AD141" s="328">
        <v>107</v>
      </c>
      <c r="AE141" s="329">
        <f t="shared" si="15"/>
        <v>1.9011406844106464</v>
      </c>
      <c r="AF141" s="329">
        <f t="shared" si="16"/>
        <v>8.5470085470085468</v>
      </c>
      <c r="AG141" s="274">
        <v>10</v>
      </c>
      <c r="AH141" s="53">
        <v>5</v>
      </c>
      <c r="AI141" s="331">
        <v>7.6</v>
      </c>
      <c r="AJ141" s="38">
        <v>71.099999999999994</v>
      </c>
      <c r="AK141" s="53">
        <v>90.81</v>
      </c>
      <c r="AL141" s="53">
        <v>5.35</v>
      </c>
      <c r="AM141" s="38">
        <v>67.08</v>
      </c>
      <c r="AN141" s="31">
        <v>110.6</v>
      </c>
      <c r="AO141" s="330">
        <v>94.02</v>
      </c>
      <c r="AP141" s="330">
        <v>96.18</v>
      </c>
      <c r="AQ141" s="330">
        <f t="shared" si="17"/>
        <v>95.093867310147814</v>
      </c>
      <c r="AR141" s="53">
        <v>18.600000000000001</v>
      </c>
      <c r="AS141" s="275">
        <v>106</v>
      </c>
      <c r="AT141" s="53">
        <v>52</v>
      </c>
      <c r="AU141" s="275">
        <v>49</v>
      </c>
      <c r="AV141" s="38">
        <v>85.12</v>
      </c>
      <c r="AW141" s="38">
        <v>10</v>
      </c>
      <c r="AX141" s="276">
        <v>10507.55</v>
      </c>
      <c r="AY141" s="276">
        <v>10589</v>
      </c>
      <c r="AZ141" s="276">
        <v>11246</v>
      </c>
      <c r="BA141" s="272">
        <f t="shared" si="19"/>
        <v>0.25838563699435402</v>
      </c>
      <c r="BB141" s="272">
        <f t="shared" si="18"/>
        <v>1.5511379733685882</v>
      </c>
      <c r="BC141" s="35"/>
      <c r="BD141" s="284">
        <v>26.16</v>
      </c>
      <c r="BE141" s="72"/>
      <c r="BF141" s="72"/>
      <c r="BG141" s="72"/>
      <c r="BH141" s="30"/>
      <c r="BI141" s="30"/>
      <c r="BJ141" s="73"/>
      <c r="BK141"/>
      <c r="BP141"/>
      <c r="BQ141" s="230"/>
      <c r="BR141" s="235"/>
      <c r="BS141" s="226"/>
      <c r="BT141" s="232"/>
      <c r="BU141" s="232"/>
      <c r="BV141" s="229"/>
      <c r="BW141" s="227"/>
      <c r="BX141" s="233"/>
      <c r="BY141"/>
      <c r="CA141"/>
      <c r="CB141" s="226"/>
      <c r="CC141" s="227"/>
      <c r="CD141" s="226"/>
      <c r="CE141" s="226"/>
      <c r="CF141" s="228"/>
      <c r="CG141" s="227"/>
      <c r="CH141" s="227"/>
      <c r="CI141" s="226"/>
      <c r="CJ141"/>
    </row>
    <row r="142" spans="1:88">
      <c r="A142" s="56" t="s">
        <v>61</v>
      </c>
      <c r="B142" s="57" t="s">
        <v>241</v>
      </c>
      <c r="C142" s="58">
        <v>828</v>
      </c>
      <c r="D142" s="238">
        <v>0</v>
      </c>
      <c r="E142" s="294">
        <v>1.1000000000000001</v>
      </c>
      <c r="F142" s="238">
        <v>0</v>
      </c>
      <c r="G142" s="238">
        <v>0</v>
      </c>
      <c r="H142" s="324">
        <v>759.04</v>
      </c>
      <c r="I142" s="238">
        <v>129</v>
      </c>
      <c r="J142" s="293">
        <v>2.6705999999999999</v>
      </c>
      <c r="K142" s="294">
        <v>2.5652935420743637</v>
      </c>
      <c r="L142" s="265">
        <f t="shared" si="14"/>
        <v>23.637282618026795</v>
      </c>
      <c r="M142" s="238">
        <v>2</v>
      </c>
      <c r="N142" s="238">
        <v>1</v>
      </c>
      <c r="O142" s="267">
        <v>0.63500000000000001</v>
      </c>
      <c r="P142" s="267">
        <v>68.900000000000006</v>
      </c>
      <c r="Q142" s="52">
        <v>0.09</v>
      </c>
      <c r="R142" s="267">
        <v>0.47499999999999998</v>
      </c>
      <c r="S142" s="267">
        <v>66.400000000000006</v>
      </c>
      <c r="T142" s="52">
        <v>72.622130157086133</v>
      </c>
      <c r="U142" s="267">
        <v>65.13</v>
      </c>
      <c r="V142" s="273">
        <v>120</v>
      </c>
      <c r="W142" s="52">
        <v>2.78</v>
      </c>
      <c r="X142" s="267">
        <v>59.07</v>
      </c>
      <c r="Y142" s="52">
        <v>45.174537987679678</v>
      </c>
      <c r="Z142" s="274">
        <v>3</v>
      </c>
      <c r="AA142" s="274">
        <v>6.5607983304147579</v>
      </c>
      <c r="AB142" s="328">
        <v>547</v>
      </c>
      <c r="AC142" s="328">
        <v>2</v>
      </c>
      <c r="AD142" s="328">
        <v>21</v>
      </c>
      <c r="AE142" s="329">
        <f t="shared" si="15"/>
        <v>0.3656307129798903</v>
      </c>
      <c r="AF142" s="329">
        <f t="shared" si="16"/>
        <v>8.695652173913043</v>
      </c>
      <c r="AG142" s="274">
        <v>4</v>
      </c>
      <c r="AH142" s="53">
        <v>10</v>
      </c>
      <c r="AI142" s="331">
        <v>8.65</v>
      </c>
      <c r="AJ142" s="38">
        <v>59.87</v>
      </c>
      <c r="AK142" s="53">
        <v>77.77</v>
      </c>
      <c r="AL142" s="53">
        <v>1.1399999999999999</v>
      </c>
      <c r="AM142" s="38">
        <v>61</v>
      </c>
      <c r="AN142" s="31">
        <v>127.5</v>
      </c>
      <c r="AO142" s="330">
        <v>40.869999999999997</v>
      </c>
      <c r="AP142" s="330">
        <v>87.87</v>
      </c>
      <c r="AQ142" s="330">
        <f t="shared" si="17"/>
        <v>59.927013107612829</v>
      </c>
      <c r="AR142" s="53">
        <v>20.2</v>
      </c>
      <c r="AS142" s="275">
        <v>100.5</v>
      </c>
      <c r="AT142" s="53">
        <v>40</v>
      </c>
      <c r="AU142" s="275">
        <v>9.5</v>
      </c>
      <c r="AV142" s="38">
        <v>80.650000000000006</v>
      </c>
      <c r="AW142" s="38">
        <v>10</v>
      </c>
      <c r="AX142" s="276">
        <v>8337.4</v>
      </c>
      <c r="AY142" s="276">
        <v>8430</v>
      </c>
      <c r="AZ142" s="276">
        <v>8902</v>
      </c>
      <c r="BA142" s="272">
        <f t="shared" si="19"/>
        <v>0.37021933296551429</v>
      </c>
      <c r="BB142" s="272">
        <f t="shared" si="18"/>
        <v>1.399762752075917</v>
      </c>
      <c r="BC142" s="35"/>
      <c r="BD142" s="284">
        <v>21.46</v>
      </c>
      <c r="BE142" s="72"/>
      <c r="BF142" s="72"/>
      <c r="BG142" s="72"/>
      <c r="BH142" s="30"/>
      <c r="BI142" s="30"/>
      <c r="BJ142" s="73"/>
      <c r="BK142"/>
      <c r="BP142"/>
      <c r="BQ142" s="230"/>
      <c r="BR142" s="235"/>
      <c r="BS142" s="226"/>
      <c r="BT142" s="232"/>
      <c r="BU142" s="232"/>
      <c r="BV142" s="229"/>
      <c r="BW142" s="227"/>
      <c r="BX142" s="233"/>
      <c r="BY142"/>
      <c r="CA142"/>
      <c r="CB142" s="226"/>
      <c r="CC142" s="227"/>
      <c r="CD142" s="226"/>
      <c r="CE142" s="226"/>
      <c r="CF142" s="228"/>
      <c r="CG142" s="227"/>
      <c r="CH142" s="227"/>
      <c r="CI142" s="226"/>
      <c r="CJ142"/>
    </row>
    <row r="143" spans="1:88">
      <c r="A143" s="56" t="s">
        <v>242</v>
      </c>
      <c r="B143" s="57" t="s">
        <v>243</v>
      </c>
      <c r="C143" s="58">
        <v>901</v>
      </c>
      <c r="D143" s="238">
        <v>0</v>
      </c>
      <c r="E143" s="294">
        <v>3070.1</v>
      </c>
      <c r="F143" s="238">
        <v>30399</v>
      </c>
      <c r="G143" s="238">
        <v>37414</v>
      </c>
      <c r="H143" s="324">
        <v>0</v>
      </c>
      <c r="I143" s="238">
        <v>0</v>
      </c>
      <c r="J143" s="293">
        <v>17.215499999999999</v>
      </c>
      <c r="K143" s="294">
        <v>30.454602739726027</v>
      </c>
      <c r="L143" s="265">
        <f t="shared" si="14"/>
        <v>16.912368511706337</v>
      </c>
      <c r="M143" s="238">
        <v>9</v>
      </c>
      <c r="N143" s="238">
        <v>1</v>
      </c>
      <c r="O143" s="267">
        <v>0.61599999999999999</v>
      </c>
      <c r="P143" s="267">
        <v>92.72</v>
      </c>
      <c r="Q143" s="52">
        <v>0.67</v>
      </c>
      <c r="R143" s="267">
        <v>0.55800000000000005</v>
      </c>
      <c r="S143" s="267">
        <v>97.46</v>
      </c>
      <c r="T143" s="52">
        <v>76.709666018731212</v>
      </c>
      <c r="U143" s="267">
        <v>65.319999999999993</v>
      </c>
      <c r="V143" s="267">
        <v>48</v>
      </c>
      <c r="W143" s="52">
        <v>2.5299999999999998</v>
      </c>
      <c r="X143" s="267">
        <v>25.91</v>
      </c>
      <c r="Y143" s="52">
        <v>11.026033690658499</v>
      </c>
      <c r="Z143" s="274">
        <v>4</v>
      </c>
      <c r="AA143" s="274">
        <v>2.5963598782025277</v>
      </c>
      <c r="AB143" s="328">
        <v>1234</v>
      </c>
      <c r="AC143" s="328">
        <v>22</v>
      </c>
      <c r="AD143" s="328">
        <v>282</v>
      </c>
      <c r="AE143" s="329">
        <f t="shared" si="15"/>
        <v>1.7828200972447326</v>
      </c>
      <c r="AF143" s="329">
        <f t="shared" si="16"/>
        <v>7.2368421052631584</v>
      </c>
      <c r="AG143" s="274">
        <v>4</v>
      </c>
      <c r="AH143" s="53">
        <v>10</v>
      </c>
      <c r="AI143" s="331">
        <v>5.3000000000000007</v>
      </c>
      <c r="AJ143" s="38">
        <v>50.97</v>
      </c>
      <c r="AK143" s="53">
        <v>30.22</v>
      </c>
      <c r="AL143" s="53">
        <v>2.16</v>
      </c>
      <c r="AM143" s="38">
        <v>34.11</v>
      </c>
      <c r="AN143" s="31">
        <v>42.3</v>
      </c>
      <c r="AO143" s="330">
        <v>27.53</v>
      </c>
      <c r="AP143" s="330">
        <v>50.64</v>
      </c>
      <c r="AQ143" s="330">
        <f t="shared" si="17"/>
        <v>37.337905672386071</v>
      </c>
      <c r="AR143" s="53">
        <v>20.8</v>
      </c>
      <c r="AS143" s="275">
        <v>122</v>
      </c>
      <c r="AT143" s="53">
        <v>71.5</v>
      </c>
      <c r="AU143" s="275">
        <v>24.5</v>
      </c>
      <c r="AV143" s="38">
        <v>81.19</v>
      </c>
      <c r="AW143" s="38">
        <v>6</v>
      </c>
      <c r="AX143" s="276">
        <v>47528.08</v>
      </c>
      <c r="AY143" s="276">
        <v>51702</v>
      </c>
      <c r="AZ143" s="276">
        <v>57385</v>
      </c>
      <c r="BA143" s="272">
        <f t="shared" si="19"/>
        <v>2.9273361487917584</v>
      </c>
      <c r="BB143" s="272">
        <f t="shared" si="18"/>
        <v>2.7479594599822077</v>
      </c>
      <c r="BC143" s="35"/>
      <c r="BD143" s="284">
        <v>3.69</v>
      </c>
      <c r="BE143" s="72"/>
      <c r="BF143" s="72"/>
      <c r="BG143" s="72"/>
      <c r="BH143" s="30"/>
      <c r="BI143" s="30"/>
      <c r="BJ143" s="73"/>
      <c r="BK143"/>
      <c r="BP143"/>
      <c r="BQ143" s="230"/>
      <c r="BR143" s="236"/>
      <c r="BS143" s="232"/>
      <c r="BT143" s="232"/>
      <c r="BU143" s="232"/>
      <c r="BV143" s="229"/>
      <c r="BW143" s="227"/>
      <c r="BX143" s="233"/>
      <c r="BY143"/>
      <c r="CA143"/>
      <c r="CB143" s="226"/>
      <c r="CC143" s="227"/>
      <c r="CD143" s="226"/>
      <c r="CE143" s="226"/>
      <c r="CF143" s="228"/>
      <c r="CG143" s="227"/>
      <c r="CH143" s="227"/>
      <c r="CI143" s="226"/>
      <c r="CJ143"/>
    </row>
    <row r="144" spans="1:88">
      <c r="A144" s="56" t="s">
        <v>242</v>
      </c>
      <c r="B144" s="57" t="s">
        <v>244</v>
      </c>
      <c r="C144" s="58">
        <v>902</v>
      </c>
      <c r="D144" s="238">
        <v>0</v>
      </c>
      <c r="E144" s="294">
        <v>31.4</v>
      </c>
      <c r="F144" s="238">
        <v>12123</v>
      </c>
      <c r="G144" s="238">
        <v>11698</v>
      </c>
      <c r="H144" s="324">
        <v>0</v>
      </c>
      <c r="I144" s="238">
        <v>0</v>
      </c>
      <c r="J144" s="293">
        <v>4.2431999999999999</v>
      </c>
      <c r="K144" s="294">
        <v>7.9550000000000001</v>
      </c>
      <c r="L144" s="265">
        <f t="shared" si="14"/>
        <v>50.787633647366484</v>
      </c>
      <c r="M144" s="238">
        <v>7</v>
      </c>
      <c r="N144" s="238">
        <v>1</v>
      </c>
      <c r="O144" s="267">
        <v>0.61199999999999999</v>
      </c>
      <c r="P144" s="267">
        <v>91.87</v>
      </c>
      <c r="Q144" s="52">
        <v>0.27</v>
      </c>
      <c r="R144" s="267">
        <v>0.56999999999999995</v>
      </c>
      <c r="S144" s="267">
        <v>97.19</v>
      </c>
      <c r="T144" s="52">
        <v>83.755972069092238</v>
      </c>
      <c r="U144" s="267">
        <v>85.960000000000008</v>
      </c>
      <c r="V144" s="267">
        <v>12</v>
      </c>
      <c r="W144" s="52">
        <v>5.91</v>
      </c>
      <c r="X144" s="267">
        <v>20.9</v>
      </c>
      <c r="Y144" s="52">
        <v>2.5348542458808616</v>
      </c>
      <c r="Z144" s="274">
        <v>4</v>
      </c>
      <c r="AA144" s="274">
        <v>1.4151143648259175</v>
      </c>
      <c r="AB144" s="328">
        <v>180</v>
      </c>
      <c r="AC144" s="328">
        <v>6</v>
      </c>
      <c r="AD144" s="328">
        <v>79</v>
      </c>
      <c r="AE144" s="329">
        <f t="shared" si="15"/>
        <v>3.3333333333333335</v>
      </c>
      <c r="AF144" s="329">
        <f t="shared" si="16"/>
        <v>7.0588235294117645</v>
      </c>
      <c r="AG144" s="274">
        <v>4</v>
      </c>
      <c r="AH144" s="53">
        <v>10</v>
      </c>
      <c r="AI144" s="331" t="s">
        <v>117</v>
      </c>
      <c r="AJ144" s="38">
        <v>48.37</v>
      </c>
      <c r="AK144" s="53">
        <v>35.03</v>
      </c>
      <c r="AL144" s="53">
        <v>1.1399999999999999</v>
      </c>
      <c r="AM144" s="38">
        <v>49.26</v>
      </c>
      <c r="AN144" s="31">
        <v>0</v>
      </c>
      <c r="AO144" s="330">
        <v>15.78</v>
      </c>
      <c r="AP144" s="330">
        <v>56.17</v>
      </c>
      <c r="AQ144" s="330">
        <f t="shared" si="17"/>
        <v>29.771842401840033</v>
      </c>
      <c r="AR144" s="53">
        <v>20</v>
      </c>
      <c r="AS144" s="275">
        <v>113.5</v>
      </c>
      <c r="AT144" s="53">
        <v>85</v>
      </c>
      <c r="AU144" s="275">
        <v>22</v>
      </c>
      <c r="AV144" s="38">
        <v>89.89</v>
      </c>
      <c r="AW144" s="38">
        <v>10</v>
      </c>
      <c r="AX144" s="276">
        <v>12719.82</v>
      </c>
      <c r="AY144" s="276">
        <v>13505</v>
      </c>
      <c r="AZ144" s="276">
        <v>14144</v>
      </c>
      <c r="BA144" s="272">
        <f t="shared" si="19"/>
        <v>2.0576286981000265</v>
      </c>
      <c r="BB144" s="272">
        <f t="shared" si="18"/>
        <v>1.182895223991115</v>
      </c>
      <c r="BC144" s="35"/>
      <c r="BD144" s="284">
        <v>8.2899999999999991</v>
      </c>
      <c r="BE144" s="72"/>
      <c r="BF144" s="72"/>
      <c r="BG144" s="72"/>
      <c r="BH144" s="30"/>
      <c r="BI144" s="30"/>
      <c r="BJ144" s="73"/>
      <c r="BK144"/>
      <c r="BP144"/>
      <c r="BQ144" s="230"/>
      <c r="BR144" s="236"/>
      <c r="BS144" s="232"/>
      <c r="BT144" s="232"/>
      <c r="BU144" s="232"/>
      <c r="BV144" s="229"/>
      <c r="BW144" s="227"/>
      <c r="BX144" s="233"/>
      <c r="BY144"/>
      <c r="CA144"/>
      <c r="CB144" s="226"/>
      <c r="CC144" s="227"/>
      <c r="CD144" s="226"/>
      <c r="CE144" s="226"/>
      <c r="CF144" s="228"/>
      <c r="CG144" s="227"/>
      <c r="CH144" s="227"/>
      <c r="CI144" s="226"/>
      <c r="CJ144"/>
    </row>
    <row r="145" spans="1:88">
      <c r="A145" s="56" t="s">
        <v>242</v>
      </c>
      <c r="B145" s="57" t="s">
        <v>245</v>
      </c>
      <c r="C145" s="74">
        <v>903</v>
      </c>
      <c r="D145" s="238">
        <v>0</v>
      </c>
      <c r="E145" s="294">
        <v>207.3</v>
      </c>
      <c r="F145" s="238">
        <v>0</v>
      </c>
      <c r="G145" s="238">
        <v>7713</v>
      </c>
      <c r="H145" s="324">
        <v>0</v>
      </c>
      <c r="I145" s="238">
        <v>0</v>
      </c>
      <c r="J145" s="293">
        <v>2.7444000000000002</v>
      </c>
      <c r="K145" s="294">
        <v>5.0298219178082189</v>
      </c>
      <c r="L145" s="265">
        <f t="shared" si="14"/>
        <v>23.001325721080761</v>
      </c>
      <c r="M145" s="238">
        <v>2</v>
      </c>
      <c r="N145" s="238">
        <v>0</v>
      </c>
      <c r="O145" s="267">
        <v>0.61299999999999999</v>
      </c>
      <c r="P145" s="267">
        <v>93.81</v>
      </c>
      <c r="Q145" s="52">
        <v>0.45</v>
      </c>
      <c r="R145" s="267">
        <v>0.499</v>
      </c>
      <c r="S145" s="267">
        <v>99.88</v>
      </c>
      <c r="T145" s="52">
        <v>82.581705313127614</v>
      </c>
      <c r="U145" s="267">
        <v>76.650000000000006</v>
      </c>
      <c r="V145" s="267">
        <v>6</v>
      </c>
      <c r="W145" s="52">
        <v>4.75</v>
      </c>
      <c r="X145" s="267">
        <v>35.46</v>
      </c>
      <c r="Y145" s="52">
        <v>22.869022869022871</v>
      </c>
      <c r="Z145" s="274">
        <v>3</v>
      </c>
      <c r="AA145" s="274">
        <v>0.46943079045968394</v>
      </c>
      <c r="AB145" s="328">
        <v>38</v>
      </c>
      <c r="AC145" s="328">
        <v>0</v>
      </c>
      <c r="AD145" s="328">
        <v>6</v>
      </c>
      <c r="AE145" s="329">
        <f t="shared" si="15"/>
        <v>0</v>
      </c>
      <c r="AF145" s="329">
        <f t="shared" si="16"/>
        <v>0</v>
      </c>
      <c r="AG145" s="274">
        <v>4</v>
      </c>
      <c r="AH145" s="53">
        <v>1</v>
      </c>
      <c r="AI145" s="331">
        <v>7</v>
      </c>
      <c r="AJ145" s="38">
        <v>34.1</v>
      </c>
      <c r="AK145" s="53">
        <v>14.88</v>
      </c>
      <c r="AL145" s="53">
        <v>1</v>
      </c>
      <c r="AM145" s="38">
        <v>29.63</v>
      </c>
      <c r="AN145" s="31">
        <v>0</v>
      </c>
      <c r="AO145" s="330">
        <v>11.68</v>
      </c>
      <c r="AP145" s="330">
        <v>23.39</v>
      </c>
      <c r="AQ145" s="330">
        <f t="shared" si="17"/>
        <v>16.52861760704748</v>
      </c>
      <c r="AR145" s="53">
        <v>16</v>
      </c>
      <c r="AS145" s="275">
        <v>110</v>
      </c>
      <c r="AT145" s="53">
        <v>61</v>
      </c>
      <c r="AU145" s="275">
        <v>15.5</v>
      </c>
      <c r="AV145" s="38">
        <v>86.55</v>
      </c>
      <c r="AW145" s="38">
        <v>10</v>
      </c>
      <c r="AX145" s="276">
        <v>8094.91</v>
      </c>
      <c r="AY145" s="276">
        <v>8539</v>
      </c>
      <c r="AZ145" s="276">
        <v>9148</v>
      </c>
      <c r="BA145" s="272">
        <f t="shared" si="19"/>
        <v>1.8286799976775534</v>
      </c>
      <c r="BB145" s="272">
        <f t="shared" si="18"/>
        <v>1.7829956669399238</v>
      </c>
      <c r="BC145" s="35"/>
      <c r="BD145" s="284">
        <v>11.81</v>
      </c>
      <c r="BE145" s="72"/>
      <c r="BF145" s="72"/>
      <c r="BG145" s="72"/>
      <c r="BH145" s="30"/>
      <c r="BI145" s="30"/>
      <c r="BJ145" s="73"/>
      <c r="BK145"/>
      <c r="BP145"/>
      <c r="BQ145" s="230"/>
      <c r="BR145" s="236"/>
      <c r="BS145" s="232"/>
      <c r="BT145" s="232"/>
      <c r="BU145" s="232"/>
      <c r="BV145" s="229"/>
      <c r="BW145" s="227"/>
      <c r="BX145" s="233"/>
      <c r="BY145"/>
      <c r="CA145"/>
      <c r="CB145" s="226"/>
      <c r="CC145" s="227"/>
      <c r="CD145" s="226"/>
      <c r="CE145" s="226"/>
      <c r="CF145" s="228"/>
      <c r="CG145" s="227"/>
      <c r="CH145" s="227"/>
      <c r="CI145" s="226"/>
      <c r="CJ145"/>
    </row>
    <row r="146" spans="1:88">
      <c r="A146" s="56" t="s">
        <v>242</v>
      </c>
      <c r="B146" s="57" t="s">
        <v>246</v>
      </c>
      <c r="C146" s="74">
        <v>904</v>
      </c>
      <c r="D146" s="238">
        <v>0</v>
      </c>
      <c r="E146" s="294">
        <v>114.33539999999998</v>
      </c>
      <c r="F146" s="238">
        <v>6198</v>
      </c>
      <c r="G146" s="238">
        <v>0</v>
      </c>
      <c r="H146" s="324">
        <v>22.867079999999998</v>
      </c>
      <c r="I146" s="238">
        <v>0</v>
      </c>
      <c r="J146" s="293">
        <v>1.9713000000000001</v>
      </c>
      <c r="K146" s="294">
        <v>3.7798767123287673</v>
      </c>
      <c r="L146" s="265">
        <f t="shared" si="14"/>
        <v>15.563364772242736</v>
      </c>
      <c r="M146" s="238">
        <v>1</v>
      </c>
      <c r="N146" s="238">
        <v>0</v>
      </c>
      <c r="O146" s="267">
        <v>0.64200000000000002</v>
      </c>
      <c r="P146" s="267">
        <v>67.5</v>
      </c>
      <c r="Q146" s="52">
        <v>0.34</v>
      </c>
      <c r="R146" s="267">
        <v>0.54300000000000004</v>
      </c>
      <c r="S146" s="267" t="s">
        <v>117</v>
      </c>
      <c r="T146" s="52">
        <v>83.823529411764682</v>
      </c>
      <c r="U146" s="267">
        <v>72.77</v>
      </c>
      <c r="V146" s="267">
        <v>13</v>
      </c>
      <c r="W146" s="52">
        <v>2.34</v>
      </c>
      <c r="X146" s="267">
        <v>18.22</v>
      </c>
      <c r="Y146" s="52">
        <v>28.061224489795919</v>
      </c>
      <c r="Z146" s="274">
        <v>4</v>
      </c>
      <c r="AA146" s="274">
        <v>1.9242622879009268</v>
      </c>
      <c r="AB146" s="328">
        <v>123</v>
      </c>
      <c r="AC146" s="328">
        <v>0</v>
      </c>
      <c r="AD146" s="328">
        <v>34</v>
      </c>
      <c r="AE146" s="329">
        <f t="shared" si="15"/>
        <v>0</v>
      </c>
      <c r="AF146" s="329">
        <f t="shared" si="16"/>
        <v>0</v>
      </c>
      <c r="AG146" s="274">
        <v>4</v>
      </c>
      <c r="AH146" s="53">
        <v>10</v>
      </c>
      <c r="AI146" s="331" t="s">
        <v>117</v>
      </c>
      <c r="AJ146" s="38">
        <v>47.95</v>
      </c>
      <c r="AK146" s="53">
        <v>30.3</v>
      </c>
      <c r="AL146" s="53">
        <v>2.83</v>
      </c>
      <c r="AM146" s="38">
        <v>55.83</v>
      </c>
      <c r="AN146" s="31">
        <v>0</v>
      </c>
      <c r="AO146" s="330">
        <v>60.52</v>
      </c>
      <c r="AP146" s="330">
        <v>83.6</v>
      </c>
      <c r="AQ146" s="330">
        <f t="shared" si="17"/>
        <v>71.129965556015833</v>
      </c>
      <c r="AR146" s="53">
        <v>15.3</v>
      </c>
      <c r="AS146" s="275">
        <v>129.5</v>
      </c>
      <c r="AT146" s="53">
        <v>80.5</v>
      </c>
      <c r="AU146" s="275">
        <v>37.5</v>
      </c>
      <c r="AV146" s="38">
        <v>87.49</v>
      </c>
      <c r="AW146" s="38">
        <v>10</v>
      </c>
      <c r="AX146" s="276">
        <v>6392.06</v>
      </c>
      <c r="AY146" s="276">
        <v>6417</v>
      </c>
      <c r="AZ146" s="276">
        <v>6571</v>
      </c>
      <c r="BA146" s="272">
        <f t="shared" si="19"/>
        <v>0.13005718552912832</v>
      </c>
      <c r="BB146" s="272">
        <f t="shared" si="18"/>
        <v>0.59996883278790603</v>
      </c>
      <c r="BC146" s="35"/>
      <c r="BD146" s="284">
        <v>29.16</v>
      </c>
      <c r="BE146" s="72"/>
      <c r="BF146" s="72"/>
      <c r="BG146" s="72"/>
      <c r="BH146" s="30"/>
      <c r="BI146" s="30"/>
      <c r="BJ146" s="73"/>
      <c r="BK146"/>
      <c r="BP146"/>
      <c r="BQ146" s="230"/>
      <c r="BR146" s="236"/>
      <c r="BS146" s="232"/>
      <c r="BT146" s="232"/>
      <c r="BU146" s="232"/>
      <c r="BV146" s="229"/>
      <c r="BW146" s="227"/>
      <c r="BX146" s="233"/>
      <c r="BY146"/>
      <c r="CA146"/>
      <c r="CB146" s="226"/>
      <c r="CC146" s="227"/>
      <c r="CD146" s="226"/>
      <c r="CE146" s="226"/>
      <c r="CF146" s="228"/>
      <c r="CG146" s="227"/>
      <c r="CH146" s="227"/>
      <c r="CI146" s="226"/>
      <c r="CJ146"/>
    </row>
    <row r="147" spans="1:88">
      <c r="A147" s="56" t="s">
        <v>242</v>
      </c>
      <c r="B147" s="57" t="s">
        <v>247</v>
      </c>
      <c r="C147" s="74">
        <v>905</v>
      </c>
      <c r="D147" s="238">
        <v>0</v>
      </c>
      <c r="E147" s="294">
        <v>661.41100000000006</v>
      </c>
      <c r="F147" s="238">
        <v>10278</v>
      </c>
      <c r="G147" s="238">
        <v>0</v>
      </c>
      <c r="H147" s="324">
        <v>49.077399999999997</v>
      </c>
      <c r="I147" s="238">
        <v>0</v>
      </c>
      <c r="J147" s="293">
        <v>3.2006999999999999</v>
      </c>
      <c r="K147" s="294">
        <v>6.0953972602739723</v>
      </c>
      <c r="L147" s="265">
        <f t="shared" si="14"/>
        <v>9.6530803858859393</v>
      </c>
      <c r="M147" s="238">
        <v>1</v>
      </c>
      <c r="N147" s="238">
        <v>0</v>
      </c>
      <c r="O147" s="267">
        <v>0.58899999999999997</v>
      </c>
      <c r="P147" s="267">
        <v>79.34</v>
      </c>
      <c r="Q147" s="52">
        <v>0.61</v>
      </c>
      <c r="R147" s="267">
        <v>0.51800000000000002</v>
      </c>
      <c r="S147" s="267" t="s">
        <v>117</v>
      </c>
      <c r="T147" s="52">
        <v>76.55367231638418</v>
      </c>
      <c r="U147" s="267">
        <v>72.23</v>
      </c>
      <c r="V147" s="267">
        <v>1</v>
      </c>
      <c r="W147" s="52">
        <v>7.51</v>
      </c>
      <c r="X147" s="267">
        <v>8.77</v>
      </c>
      <c r="Y147" s="52">
        <v>2.8288543140028288</v>
      </c>
      <c r="Z147" s="274">
        <v>4</v>
      </c>
      <c r="AA147" s="274">
        <v>0.38782425743774207</v>
      </c>
      <c r="AB147" s="328">
        <v>40</v>
      </c>
      <c r="AC147" s="328">
        <v>0</v>
      </c>
      <c r="AD147" s="328">
        <v>27</v>
      </c>
      <c r="AE147" s="329">
        <f t="shared" si="15"/>
        <v>0</v>
      </c>
      <c r="AF147" s="329">
        <f t="shared" si="16"/>
        <v>0</v>
      </c>
      <c r="AG147" s="274">
        <v>4</v>
      </c>
      <c r="AH147" s="53">
        <v>5</v>
      </c>
      <c r="AI147" s="331">
        <v>9.4499999999999993</v>
      </c>
      <c r="AJ147" s="38">
        <v>33.450000000000003</v>
      </c>
      <c r="AK147" s="53">
        <v>10.93</v>
      </c>
      <c r="AL147" s="53">
        <v>0.28999999999999998</v>
      </c>
      <c r="AM147" s="38">
        <v>33.31</v>
      </c>
      <c r="AN147" s="31">
        <v>0</v>
      </c>
      <c r="AO147" s="330">
        <v>39.979999999999997</v>
      </c>
      <c r="AP147" s="330">
        <v>85.56</v>
      </c>
      <c r="AQ147" s="330">
        <f t="shared" si="17"/>
        <v>58.486654888102464</v>
      </c>
      <c r="AR147" s="53">
        <v>18.5</v>
      </c>
      <c r="AS147" s="275">
        <v>141</v>
      </c>
      <c r="AT147" s="53">
        <v>69.5</v>
      </c>
      <c r="AU147" s="275">
        <v>5</v>
      </c>
      <c r="AV147" s="38">
        <v>84.92</v>
      </c>
      <c r="AW147" s="38">
        <v>10</v>
      </c>
      <c r="AX147" s="276">
        <v>10313.950000000001</v>
      </c>
      <c r="AY147" s="276">
        <v>10348</v>
      </c>
      <c r="AZ147" s="276">
        <v>10669</v>
      </c>
      <c r="BA147" s="272">
        <f t="shared" si="19"/>
        <v>0.11004513304795698</v>
      </c>
      <c r="BB147" s="272">
        <f t="shared" si="18"/>
        <v>0.77551217626594671</v>
      </c>
      <c r="BC147" s="35"/>
      <c r="BD147" s="284">
        <v>13.59</v>
      </c>
      <c r="BE147" s="72"/>
      <c r="BF147" s="72"/>
      <c r="BG147" s="72"/>
      <c r="BH147" s="30"/>
      <c r="BI147" s="30"/>
      <c r="BJ147" s="73"/>
      <c r="BK147"/>
      <c r="BP147"/>
      <c r="BQ147" s="230"/>
      <c r="BR147" s="236"/>
      <c r="BS147" s="232"/>
      <c r="BT147" s="232"/>
      <c r="BU147" s="232"/>
      <c r="BV147" s="229"/>
      <c r="BW147" s="227"/>
      <c r="BX147" s="233"/>
      <c r="BY147"/>
      <c r="CA147"/>
      <c r="CB147" s="226"/>
      <c r="CC147" s="227"/>
      <c r="CD147" s="226"/>
      <c r="CE147" s="226"/>
      <c r="CF147" s="228"/>
      <c r="CG147" s="227"/>
      <c r="CH147" s="227"/>
      <c r="CI147" s="226"/>
      <c r="CJ147"/>
    </row>
    <row r="148" spans="1:88">
      <c r="A148" s="56" t="s">
        <v>242</v>
      </c>
      <c r="B148" s="57" t="s">
        <v>248</v>
      </c>
      <c r="C148" s="74">
        <v>906</v>
      </c>
      <c r="D148" s="238">
        <v>0</v>
      </c>
      <c r="E148" s="294">
        <v>395.62599999999998</v>
      </c>
      <c r="F148" s="238">
        <v>0</v>
      </c>
      <c r="G148" s="238">
        <v>0</v>
      </c>
      <c r="H148" s="324">
        <v>0</v>
      </c>
      <c r="I148" s="238">
        <v>0</v>
      </c>
      <c r="J148" s="293">
        <v>1.8071999999999999</v>
      </c>
      <c r="K148" s="294">
        <v>3.4594383561643833</v>
      </c>
      <c r="L148" s="265">
        <f t="shared" si="14"/>
        <v>16.90302201286919</v>
      </c>
      <c r="M148" s="238">
        <v>1</v>
      </c>
      <c r="N148" s="238">
        <v>0</v>
      </c>
      <c r="O148" s="267">
        <v>0.61</v>
      </c>
      <c r="P148" s="267">
        <v>95.44</v>
      </c>
      <c r="Q148" s="52">
        <v>0.13</v>
      </c>
      <c r="R148" s="267">
        <v>0.50700000000000001</v>
      </c>
      <c r="S148" s="267">
        <v>98.08</v>
      </c>
      <c r="T148" s="52">
        <v>84.06037180195105</v>
      </c>
      <c r="U148" s="267">
        <v>80.95</v>
      </c>
      <c r="V148" s="267">
        <v>2</v>
      </c>
      <c r="W148" s="52">
        <v>1.31</v>
      </c>
      <c r="X148" s="267">
        <v>28</v>
      </c>
      <c r="Y148" s="52">
        <v>28.720626631853786</v>
      </c>
      <c r="Z148" s="274">
        <v>3</v>
      </c>
      <c r="AA148" s="274">
        <v>1.2529409307958961</v>
      </c>
      <c r="AB148" s="328">
        <v>72</v>
      </c>
      <c r="AC148" s="328">
        <v>0</v>
      </c>
      <c r="AD148" s="328">
        <v>39</v>
      </c>
      <c r="AE148" s="329">
        <f t="shared" si="15"/>
        <v>0</v>
      </c>
      <c r="AF148" s="329">
        <f t="shared" si="16"/>
        <v>0</v>
      </c>
      <c r="AG148" s="274">
        <v>4</v>
      </c>
      <c r="AH148" s="53">
        <v>10</v>
      </c>
      <c r="AI148" s="331">
        <v>6.5500000000000007</v>
      </c>
      <c r="AJ148" s="38">
        <v>25.81</v>
      </c>
      <c r="AK148" s="53">
        <v>11.45</v>
      </c>
      <c r="AL148" s="53">
        <v>0.76</v>
      </c>
      <c r="AM148" s="38">
        <v>28.8</v>
      </c>
      <c r="AN148" s="31">
        <v>0</v>
      </c>
      <c r="AO148" s="330">
        <v>47.9</v>
      </c>
      <c r="AP148" s="330">
        <v>11.24</v>
      </c>
      <c r="AQ148" s="330">
        <f t="shared" si="17"/>
        <v>23.203361825390733</v>
      </c>
      <c r="AR148" s="53">
        <v>11.1</v>
      </c>
      <c r="AS148" s="275">
        <v>124.5</v>
      </c>
      <c r="AT148" s="53">
        <v>60.5</v>
      </c>
      <c r="AU148" s="275">
        <v>16.5</v>
      </c>
      <c r="AV148" s="38">
        <v>85.41</v>
      </c>
      <c r="AW148" s="38">
        <v>10</v>
      </c>
      <c r="AX148" s="276">
        <v>5746.48</v>
      </c>
      <c r="AY148" s="276">
        <v>5873</v>
      </c>
      <c r="AZ148" s="276">
        <v>6024</v>
      </c>
      <c r="BA148" s="272">
        <f t="shared" si="19"/>
        <v>0.73389854890878381</v>
      </c>
      <c r="BB148" s="272">
        <f t="shared" si="18"/>
        <v>0.64277200749190966</v>
      </c>
      <c r="BC148" s="35"/>
      <c r="BD148" s="284">
        <v>15.33</v>
      </c>
      <c r="BE148" s="72"/>
      <c r="BF148" s="72"/>
      <c r="BG148" s="72"/>
      <c r="BH148" s="30"/>
      <c r="BI148" s="30"/>
      <c r="BJ148" s="73"/>
      <c r="BK148"/>
      <c r="BP148"/>
      <c r="BQ148" s="230"/>
      <c r="BR148" s="236"/>
      <c r="BS148" s="230"/>
      <c r="BT148" s="232"/>
      <c r="BU148" s="232"/>
      <c r="BV148" s="229"/>
      <c r="BW148" s="227"/>
      <c r="BX148" s="233"/>
      <c r="BY148"/>
      <c r="CA148"/>
      <c r="CB148" s="226"/>
      <c r="CC148" s="227"/>
      <c r="CD148" s="226"/>
      <c r="CE148" s="226"/>
      <c r="CF148" s="228"/>
      <c r="CG148" s="227"/>
      <c r="CH148" s="227"/>
      <c r="CI148" s="226"/>
      <c r="CJ148"/>
    </row>
    <row r="149" spans="1:88">
      <c r="A149" s="56" t="s">
        <v>249</v>
      </c>
      <c r="B149" s="57" t="s">
        <v>250</v>
      </c>
      <c r="C149" s="58">
        <v>1001</v>
      </c>
      <c r="D149" s="238">
        <v>23</v>
      </c>
      <c r="E149" s="294">
        <v>19.600000000000001</v>
      </c>
      <c r="F149" s="238">
        <v>0</v>
      </c>
      <c r="G149" s="238">
        <v>0</v>
      </c>
      <c r="H149" s="324">
        <v>399</v>
      </c>
      <c r="I149" s="238">
        <v>0</v>
      </c>
      <c r="J149" s="293">
        <v>4.4432999999999998</v>
      </c>
      <c r="K149" s="238">
        <v>0</v>
      </c>
      <c r="L149" s="265">
        <f t="shared" si="14"/>
        <v>74.368968710605131</v>
      </c>
      <c r="M149" s="238">
        <v>10</v>
      </c>
      <c r="N149" s="238">
        <v>13</v>
      </c>
      <c r="O149" s="267">
        <v>0.72799999999999998</v>
      </c>
      <c r="P149" s="267">
        <v>42.87</v>
      </c>
      <c r="Q149" s="52">
        <v>0.6</v>
      </c>
      <c r="R149" s="267">
        <v>0.55600000000000005</v>
      </c>
      <c r="S149" s="267">
        <v>32.379999999999995</v>
      </c>
      <c r="T149" s="52">
        <v>60.823415889353491</v>
      </c>
      <c r="U149" s="267">
        <v>60.67</v>
      </c>
      <c r="V149" s="267">
        <v>410</v>
      </c>
      <c r="W149" s="52">
        <v>3.14</v>
      </c>
      <c r="X149" s="267">
        <v>44.5</v>
      </c>
      <c r="Y149" s="52">
        <v>26.966292134831463</v>
      </c>
      <c r="Z149" s="274">
        <v>5</v>
      </c>
      <c r="AA149" s="274">
        <v>17.100483610961849</v>
      </c>
      <c r="AB149" s="328">
        <v>1989</v>
      </c>
      <c r="AC149" s="328">
        <v>27</v>
      </c>
      <c r="AD149" s="328">
        <v>527</v>
      </c>
      <c r="AE149" s="329">
        <f t="shared" si="15"/>
        <v>1.3574660633484164</v>
      </c>
      <c r="AF149" s="329">
        <f t="shared" si="16"/>
        <v>4.8736462093862816</v>
      </c>
      <c r="AG149" s="274">
        <v>10</v>
      </c>
      <c r="AH149" s="53">
        <v>10</v>
      </c>
      <c r="AI149" s="331" t="s">
        <v>117</v>
      </c>
      <c r="AJ149" s="38">
        <v>81.06</v>
      </c>
      <c r="AK149" s="53">
        <v>76.86</v>
      </c>
      <c r="AL149" s="53">
        <v>10.61</v>
      </c>
      <c r="AM149" s="38">
        <v>71.180000000000007</v>
      </c>
      <c r="AN149" s="31">
        <v>27.6</v>
      </c>
      <c r="AO149" s="330">
        <v>91.6875</v>
      </c>
      <c r="AP149" s="330">
        <v>70.768600000000006</v>
      </c>
      <c r="AQ149" s="330">
        <f t="shared" si="17"/>
        <v>80.551821906770058</v>
      </c>
      <c r="AR149" s="53">
        <v>22.6</v>
      </c>
      <c r="AS149" s="275">
        <v>162.5</v>
      </c>
      <c r="AT149" s="53">
        <v>264.5</v>
      </c>
      <c r="AU149" s="275">
        <v>237</v>
      </c>
      <c r="AV149" s="38">
        <v>91.26</v>
      </c>
      <c r="AW149" s="38">
        <v>10</v>
      </c>
      <c r="AX149" s="276">
        <v>11631.25</v>
      </c>
      <c r="AY149" s="276">
        <v>12955</v>
      </c>
      <c r="AZ149" s="276">
        <v>14811</v>
      </c>
      <c r="BA149" s="272">
        <f t="shared" si="19"/>
        <v>3.7936593229446536</v>
      </c>
      <c r="BB149" s="272">
        <f t="shared" si="18"/>
        <v>3.581628714781937</v>
      </c>
      <c r="BC149" s="35"/>
      <c r="BD149" s="284">
        <v>29.17</v>
      </c>
      <c r="BE149" s="72"/>
      <c r="BF149" s="72"/>
      <c r="BG149" s="72"/>
      <c r="BH149" s="30"/>
      <c r="BI149" s="30"/>
      <c r="BJ149" s="73"/>
      <c r="BK149"/>
      <c r="BP149"/>
      <c r="BQ149" s="230"/>
      <c r="BR149" s="236"/>
      <c r="BS149" s="230"/>
      <c r="BT149" s="232"/>
      <c r="BU149" s="232"/>
      <c r="BV149" s="229"/>
      <c r="BW149" s="227"/>
      <c r="BX149" s="233"/>
      <c r="BY149"/>
      <c r="CA149"/>
      <c r="CB149" s="226"/>
      <c r="CC149" s="227"/>
      <c r="CD149" s="226"/>
      <c r="CE149" s="226"/>
      <c r="CF149" s="228"/>
      <c r="CG149" s="227"/>
      <c r="CH149" s="227"/>
      <c r="CI149" s="226"/>
      <c r="CJ149"/>
    </row>
    <row r="150" spans="1:88">
      <c r="A150" s="56" t="s">
        <v>249</v>
      </c>
      <c r="B150" s="57" t="s">
        <v>251</v>
      </c>
      <c r="C150" s="58">
        <v>1002</v>
      </c>
      <c r="D150" s="238">
        <v>14</v>
      </c>
      <c r="E150" s="294">
        <v>0</v>
      </c>
      <c r="F150" s="238">
        <v>0</v>
      </c>
      <c r="G150" s="238">
        <v>0</v>
      </c>
      <c r="H150" s="324">
        <v>1873</v>
      </c>
      <c r="I150" s="238">
        <v>758</v>
      </c>
      <c r="J150" s="293">
        <v>2.1423000000000001</v>
      </c>
      <c r="K150" s="238">
        <v>0</v>
      </c>
      <c r="L150" s="265">
        <f t="shared" si="14"/>
        <v>0</v>
      </c>
      <c r="M150" s="238">
        <v>0</v>
      </c>
      <c r="N150" s="238">
        <v>0</v>
      </c>
      <c r="O150" s="267">
        <v>0.62</v>
      </c>
      <c r="P150" s="267">
        <v>48.89</v>
      </c>
      <c r="Q150" s="52">
        <v>0.1</v>
      </c>
      <c r="R150" s="267">
        <v>0.58199999999999996</v>
      </c>
      <c r="S150" s="267" t="s">
        <v>117</v>
      </c>
      <c r="T150" s="52">
        <v>82.882223847841956</v>
      </c>
      <c r="U150" s="267">
        <v>68.2</v>
      </c>
      <c r="V150" s="267">
        <v>58</v>
      </c>
      <c r="W150" s="52">
        <v>4.97</v>
      </c>
      <c r="X150" s="267">
        <v>38.909999999999997</v>
      </c>
      <c r="Y150" s="52">
        <v>53.435114503816791</v>
      </c>
      <c r="Z150" s="274">
        <v>2</v>
      </c>
      <c r="AA150" s="274">
        <v>1.1798383326524684</v>
      </c>
      <c r="AB150" s="328">
        <v>80</v>
      </c>
      <c r="AC150" s="328">
        <v>3</v>
      </c>
      <c r="AD150" s="328">
        <v>21</v>
      </c>
      <c r="AE150" s="329">
        <f t="shared" si="15"/>
        <v>3.75</v>
      </c>
      <c r="AF150" s="329">
        <f t="shared" si="16"/>
        <v>12.5</v>
      </c>
      <c r="AG150" s="274">
        <v>4</v>
      </c>
      <c r="AH150" s="53">
        <v>10</v>
      </c>
      <c r="AI150" s="331">
        <v>7.35</v>
      </c>
      <c r="AJ150" s="38">
        <v>52.58</v>
      </c>
      <c r="AK150" s="53">
        <v>71.61</v>
      </c>
      <c r="AL150" s="53">
        <v>0.82</v>
      </c>
      <c r="AM150" s="38">
        <v>54.8</v>
      </c>
      <c r="AN150" s="31">
        <v>313.39999999999998</v>
      </c>
      <c r="AO150" s="330">
        <v>84.461964163527085</v>
      </c>
      <c r="AP150" s="330">
        <v>93.584645716095764</v>
      </c>
      <c r="AQ150" s="330">
        <f t="shared" si="17"/>
        <v>88.906372059202027</v>
      </c>
      <c r="AR150" s="53">
        <v>21.2</v>
      </c>
      <c r="AS150" s="275">
        <v>110.5</v>
      </c>
      <c r="AT150" s="53">
        <v>82</v>
      </c>
      <c r="AU150" s="275">
        <v>41.5</v>
      </c>
      <c r="AV150" s="38">
        <v>83.2</v>
      </c>
      <c r="AW150" s="38">
        <v>10</v>
      </c>
      <c r="AX150" s="276">
        <v>6780.59</v>
      </c>
      <c r="AY150" s="276">
        <v>6924</v>
      </c>
      <c r="AZ150" s="276">
        <v>7141</v>
      </c>
      <c r="BA150" s="272">
        <f t="shared" si="19"/>
        <v>0.70500256369037617</v>
      </c>
      <c r="BB150" s="272">
        <f t="shared" si="18"/>
        <v>0.78350664355863464</v>
      </c>
      <c r="BC150" s="35"/>
      <c r="BD150" s="284">
        <v>10.59</v>
      </c>
      <c r="BE150" s="72"/>
      <c r="BF150" s="72"/>
      <c r="BG150" s="72"/>
      <c r="BH150" s="30"/>
      <c r="BI150" s="30"/>
      <c r="BJ150" s="73"/>
      <c r="BK150"/>
      <c r="BP150"/>
      <c r="BQ150" s="230"/>
      <c r="BR150" s="236"/>
      <c r="BS150" s="230"/>
      <c r="BT150" s="232"/>
      <c r="BU150" s="232"/>
      <c r="BV150" s="229"/>
      <c r="BW150" s="227"/>
      <c r="BX150" s="233"/>
      <c r="BY150"/>
      <c r="CA150"/>
      <c r="CB150" s="226"/>
      <c r="CC150" s="227"/>
      <c r="CD150" s="226"/>
      <c r="CE150" s="226"/>
      <c r="CF150" s="228"/>
      <c r="CG150" s="227"/>
      <c r="CH150" s="227"/>
      <c r="CI150" s="226"/>
      <c r="CJ150"/>
    </row>
    <row r="151" spans="1:88">
      <c r="A151" s="56" t="s">
        <v>249</v>
      </c>
      <c r="B151" s="57" t="s">
        <v>252</v>
      </c>
      <c r="C151" s="58">
        <v>1003</v>
      </c>
      <c r="D151" s="238">
        <v>18</v>
      </c>
      <c r="E151" s="294">
        <v>15</v>
      </c>
      <c r="F151" s="238">
        <v>0</v>
      </c>
      <c r="G151" s="238">
        <v>0</v>
      </c>
      <c r="H151" s="324">
        <v>1543</v>
      </c>
      <c r="I151" s="238">
        <v>1823</v>
      </c>
      <c r="J151" s="293">
        <v>5.7218999999999998</v>
      </c>
      <c r="K151" s="238">
        <v>0</v>
      </c>
      <c r="L151" s="265">
        <f t="shared" si="14"/>
        <v>42.669535233448173</v>
      </c>
      <c r="M151" s="238">
        <v>8</v>
      </c>
      <c r="N151" s="238">
        <v>0</v>
      </c>
      <c r="O151" s="267">
        <v>0.60399999999999998</v>
      </c>
      <c r="P151" s="267">
        <v>71.52</v>
      </c>
      <c r="Q151" s="52">
        <v>7.0000000000000007E-2</v>
      </c>
      <c r="R151" s="267">
        <v>0.499</v>
      </c>
      <c r="S151" s="267" t="s">
        <v>117</v>
      </c>
      <c r="T151" s="52">
        <v>88.536953242835608</v>
      </c>
      <c r="U151" s="267">
        <v>71.05</v>
      </c>
      <c r="V151" s="267">
        <v>203</v>
      </c>
      <c r="W151" s="52">
        <v>4.58</v>
      </c>
      <c r="X151" s="267">
        <v>58.39</v>
      </c>
      <c r="Y151" s="52">
        <v>45.099739809193409</v>
      </c>
      <c r="Z151" s="274">
        <v>1</v>
      </c>
      <c r="AA151" s="274">
        <v>0.66430591012654749</v>
      </c>
      <c r="AB151" s="328">
        <v>121</v>
      </c>
      <c r="AC151" s="328">
        <v>2</v>
      </c>
      <c r="AD151" s="328">
        <v>35</v>
      </c>
      <c r="AE151" s="329">
        <f t="shared" si="15"/>
        <v>1.6528925619834711</v>
      </c>
      <c r="AF151" s="329">
        <f t="shared" si="16"/>
        <v>5.4054054054054053</v>
      </c>
      <c r="AG151" s="274">
        <v>4</v>
      </c>
      <c r="AH151" s="53">
        <v>10</v>
      </c>
      <c r="AI151" s="331">
        <v>8.35</v>
      </c>
      <c r="AJ151" s="38">
        <v>49.54</v>
      </c>
      <c r="AK151" s="53">
        <v>63.22</v>
      </c>
      <c r="AL151" s="53">
        <v>0.93</v>
      </c>
      <c r="AM151" s="38">
        <v>39.090000000000003</v>
      </c>
      <c r="AN151" s="31">
        <v>50.5</v>
      </c>
      <c r="AO151" s="330">
        <v>79.445180511399656</v>
      </c>
      <c r="AP151" s="330">
        <v>76.082001783201903</v>
      </c>
      <c r="AQ151" s="330">
        <f t="shared" si="17"/>
        <v>77.745407358474282</v>
      </c>
      <c r="AR151" s="53">
        <v>22.3</v>
      </c>
      <c r="AS151" s="275">
        <v>110.5</v>
      </c>
      <c r="AT151" s="53">
        <v>54.5</v>
      </c>
      <c r="AU151" s="275">
        <v>27</v>
      </c>
      <c r="AV151" s="38">
        <v>77.88</v>
      </c>
      <c r="AW151" s="38">
        <v>10</v>
      </c>
      <c r="AX151" s="276">
        <v>18214.5</v>
      </c>
      <c r="AY151" s="276">
        <v>18613</v>
      </c>
      <c r="AZ151" s="276">
        <v>19073</v>
      </c>
      <c r="BA151" s="272">
        <f t="shared" si="19"/>
        <v>0.72927246607556251</v>
      </c>
      <c r="BB151" s="272">
        <f t="shared" si="18"/>
        <v>0.617847740826305</v>
      </c>
      <c r="BC151" s="35"/>
      <c r="BD151" s="284">
        <v>3.07</v>
      </c>
      <c r="BE151" s="72"/>
      <c r="BF151" s="72"/>
      <c r="BG151" s="72"/>
      <c r="BH151" s="30"/>
      <c r="BI151" s="30"/>
      <c r="BJ151" s="73"/>
      <c r="BK151"/>
      <c r="BP151"/>
      <c r="BQ151" s="230"/>
      <c r="BR151" s="236"/>
      <c r="BS151" s="230"/>
      <c r="BT151" s="232"/>
      <c r="BU151" s="232"/>
      <c r="BV151" s="229"/>
      <c r="BW151" s="227"/>
      <c r="BX151" s="233"/>
      <c r="BY151"/>
      <c r="CA151"/>
      <c r="CB151" s="226"/>
      <c r="CC151" s="227"/>
      <c r="CD151" s="226"/>
      <c r="CE151" s="226"/>
      <c r="CF151" s="228"/>
      <c r="CG151" s="227"/>
      <c r="CH151" s="227"/>
      <c r="CI151" s="226"/>
      <c r="CJ151"/>
    </row>
    <row r="152" spans="1:88">
      <c r="A152" s="56" t="s">
        <v>249</v>
      </c>
      <c r="B152" s="57" t="s">
        <v>164</v>
      </c>
      <c r="C152" s="58">
        <v>1004</v>
      </c>
      <c r="D152" s="238">
        <v>20</v>
      </c>
      <c r="E152" s="294">
        <v>0</v>
      </c>
      <c r="F152" s="238">
        <v>0</v>
      </c>
      <c r="G152" s="238">
        <v>0</v>
      </c>
      <c r="H152" s="324">
        <v>972</v>
      </c>
      <c r="I152" s="238">
        <v>977</v>
      </c>
      <c r="J152" s="293">
        <v>3.3719999999999999</v>
      </c>
      <c r="K152" s="238">
        <v>0</v>
      </c>
      <c r="L152" s="265">
        <f t="shared" si="14"/>
        <v>9.4835094941002378</v>
      </c>
      <c r="M152" s="238">
        <v>1</v>
      </c>
      <c r="N152" s="238">
        <v>1</v>
      </c>
      <c r="O152" s="267">
        <v>0.60799999999999998</v>
      </c>
      <c r="P152" s="267">
        <v>60.8</v>
      </c>
      <c r="Q152" s="52">
        <v>0.09</v>
      </c>
      <c r="R152" s="267">
        <v>0.48399999999999999</v>
      </c>
      <c r="S152" s="267">
        <v>76.02</v>
      </c>
      <c r="T152" s="52">
        <v>83.217295712715284</v>
      </c>
      <c r="U152" s="267">
        <v>69.39</v>
      </c>
      <c r="V152" s="267">
        <v>125</v>
      </c>
      <c r="W152" s="52">
        <v>5.0999999999999996</v>
      </c>
      <c r="X152" s="267">
        <v>44.32</v>
      </c>
      <c r="Y152" s="52">
        <v>27.027027027027028</v>
      </c>
      <c r="Z152" s="274">
        <v>2</v>
      </c>
      <c r="AA152" s="274">
        <v>1.1711446121290197</v>
      </c>
      <c r="AB152" s="328">
        <v>116</v>
      </c>
      <c r="AC152" s="328">
        <v>4</v>
      </c>
      <c r="AD152" s="328">
        <v>55</v>
      </c>
      <c r="AE152" s="329">
        <f t="shared" si="15"/>
        <v>3.4482758620689653</v>
      </c>
      <c r="AF152" s="329">
        <f t="shared" si="16"/>
        <v>6.7796610169491522</v>
      </c>
      <c r="AG152" s="274">
        <v>4</v>
      </c>
      <c r="AH152" s="53">
        <v>10</v>
      </c>
      <c r="AI152" s="331">
        <v>9.4</v>
      </c>
      <c r="AJ152" s="38">
        <v>49.71</v>
      </c>
      <c r="AK152" s="53">
        <v>76.59</v>
      </c>
      <c r="AL152" s="53">
        <v>0.8</v>
      </c>
      <c r="AM152" s="38">
        <v>54.02</v>
      </c>
      <c r="AN152" s="31">
        <v>214.6</v>
      </c>
      <c r="AO152" s="330">
        <v>77.71072769429604</v>
      </c>
      <c r="AP152" s="330">
        <v>74.935687443307856</v>
      </c>
      <c r="AQ152" s="330">
        <f t="shared" si="17"/>
        <v>76.310594293923415</v>
      </c>
      <c r="AR152" s="53">
        <v>19.100000000000001</v>
      </c>
      <c r="AS152" s="275">
        <v>95.5</v>
      </c>
      <c r="AT152" s="53">
        <v>66.5</v>
      </c>
      <c r="AU152" s="275">
        <v>17.5</v>
      </c>
      <c r="AV152" s="38">
        <v>80.13</v>
      </c>
      <c r="AW152" s="38">
        <v>10</v>
      </c>
      <c r="AX152" s="276">
        <v>9904.84</v>
      </c>
      <c r="AY152" s="276">
        <v>10379</v>
      </c>
      <c r="AZ152" s="276">
        <v>11240</v>
      </c>
      <c r="BA152" s="272">
        <f t="shared" si="19"/>
        <v>1.5957181876065973</v>
      </c>
      <c r="BB152" s="272">
        <f t="shared" si="18"/>
        <v>2.0738992195779957</v>
      </c>
      <c r="BC152" s="35"/>
      <c r="BD152" s="284">
        <v>6.26</v>
      </c>
      <c r="BE152" s="72"/>
      <c r="BF152" s="72"/>
      <c r="BG152" s="72"/>
      <c r="BH152" s="30"/>
      <c r="BI152" s="30"/>
      <c r="BJ152" s="73"/>
      <c r="BK152"/>
      <c r="BP152"/>
      <c r="BQ152" s="230"/>
      <c r="BR152" s="236"/>
      <c r="BS152" s="230"/>
      <c r="BT152" s="232"/>
      <c r="BU152" s="232"/>
      <c r="BV152" s="229"/>
      <c r="BW152" s="227"/>
      <c r="BX152" s="233"/>
      <c r="BY152"/>
      <c r="CA152"/>
      <c r="CB152" s="226"/>
      <c r="CC152" s="227"/>
      <c r="CD152" s="226"/>
      <c r="CE152" s="226"/>
      <c r="CF152" s="228"/>
      <c r="CG152" s="227"/>
      <c r="CH152" s="227"/>
      <c r="CI152" s="226"/>
      <c r="CJ152"/>
    </row>
    <row r="153" spans="1:88">
      <c r="A153" s="56" t="s">
        <v>249</v>
      </c>
      <c r="B153" s="57" t="s">
        <v>168</v>
      </c>
      <c r="C153" s="58">
        <v>1005</v>
      </c>
      <c r="D153" s="238">
        <v>8</v>
      </c>
      <c r="E153" s="294">
        <v>0</v>
      </c>
      <c r="F153" s="238">
        <v>0</v>
      </c>
      <c r="G153" s="238">
        <v>0</v>
      </c>
      <c r="H153" s="324">
        <v>395</v>
      </c>
      <c r="I153" s="238">
        <v>0</v>
      </c>
      <c r="J153" s="293">
        <v>1.7531999999999999</v>
      </c>
      <c r="K153" s="238">
        <v>0</v>
      </c>
      <c r="L153" s="265">
        <f t="shared" si="14"/>
        <v>36.115624550471885</v>
      </c>
      <c r="M153" s="238">
        <v>2</v>
      </c>
      <c r="N153" s="238">
        <v>3</v>
      </c>
      <c r="O153" s="267">
        <v>0.56599999999999995</v>
      </c>
      <c r="P153" s="267">
        <v>73.19</v>
      </c>
      <c r="Q153" s="52">
        <v>0.04</v>
      </c>
      <c r="R153" s="267">
        <v>0.379</v>
      </c>
      <c r="S153" s="267" t="s">
        <v>117</v>
      </c>
      <c r="T153" s="52">
        <v>85.53</v>
      </c>
      <c r="U153" s="267">
        <v>65.789999999999992</v>
      </c>
      <c r="V153" s="267">
        <v>5</v>
      </c>
      <c r="W153" s="52">
        <v>2.2400000000000002</v>
      </c>
      <c r="X153" s="267">
        <v>60.87</v>
      </c>
      <c r="Y153" s="52">
        <v>9.4637223974763405</v>
      </c>
      <c r="Z153" s="274">
        <v>1</v>
      </c>
      <c r="AA153" s="274">
        <v>1.7316657457058582</v>
      </c>
      <c r="AB153" s="328">
        <v>89</v>
      </c>
      <c r="AC153" s="328">
        <v>0</v>
      </c>
      <c r="AD153" s="328">
        <v>47</v>
      </c>
      <c r="AE153" s="329">
        <f t="shared" si="15"/>
        <v>0</v>
      </c>
      <c r="AF153" s="329">
        <f t="shared" si="16"/>
        <v>0</v>
      </c>
      <c r="AG153" s="274">
        <v>4</v>
      </c>
      <c r="AH153" s="53">
        <v>10</v>
      </c>
      <c r="AI153" s="331">
        <v>7.1</v>
      </c>
      <c r="AJ153" s="38">
        <v>38.619999999999997</v>
      </c>
      <c r="AK153" s="53">
        <v>29.85</v>
      </c>
      <c r="AL153" s="279">
        <v>100</v>
      </c>
      <c r="AM153" s="38">
        <v>33.22</v>
      </c>
      <c r="AN153" s="31">
        <v>97.9</v>
      </c>
      <c r="AO153" s="330">
        <v>54.45</v>
      </c>
      <c r="AP153" s="330">
        <v>78.637</v>
      </c>
      <c r="AQ153" s="330">
        <f t="shared" si="17"/>
        <v>65.435347099255154</v>
      </c>
      <c r="AR153" s="53">
        <v>17.5</v>
      </c>
      <c r="AS153" s="275">
        <v>121.5</v>
      </c>
      <c r="AT153" s="53">
        <v>78</v>
      </c>
      <c r="AU153" s="275">
        <v>8.5</v>
      </c>
      <c r="AV153" s="38">
        <v>70.91</v>
      </c>
      <c r="AW153" s="38">
        <v>10</v>
      </c>
      <c r="AX153" s="276">
        <v>5139.5600000000004</v>
      </c>
      <c r="AY153" s="276">
        <v>5434</v>
      </c>
      <c r="AZ153" s="276">
        <v>5844</v>
      </c>
      <c r="BA153" s="272">
        <f t="shared" si="19"/>
        <v>1.9096316935042401</v>
      </c>
      <c r="BB153" s="272">
        <f t="shared" si="18"/>
        <v>1.8862716231137278</v>
      </c>
      <c r="BC153" s="35"/>
      <c r="BD153" s="284">
        <v>6.32</v>
      </c>
      <c r="BE153" s="72"/>
      <c r="BF153" s="72"/>
      <c r="BG153" s="72"/>
      <c r="BH153" s="30"/>
      <c r="BI153" s="30"/>
      <c r="BJ153" s="73"/>
      <c r="BK153"/>
      <c r="BP153"/>
      <c r="BQ153" s="230"/>
      <c r="BR153" s="236"/>
      <c r="BS153" s="230"/>
      <c r="BT153" s="232"/>
      <c r="BU153" s="232"/>
      <c r="BV153" s="229"/>
      <c r="BW153" s="227"/>
      <c r="BX153" s="233"/>
      <c r="BY153"/>
      <c r="CA153"/>
      <c r="CB153" s="226"/>
      <c r="CC153" s="227"/>
      <c r="CD153" s="226"/>
      <c r="CE153" s="226"/>
      <c r="CF153" s="228"/>
      <c r="CG153" s="227"/>
      <c r="CH153" s="227"/>
      <c r="CI153" s="226"/>
      <c r="CJ153"/>
    </row>
    <row r="154" spans="1:88">
      <c r="A154" s="56" t="s">
        <v>249</v>
      </c>
      <c r="B154" s="57" t="s">
        <v>249</v>
      </c>
      <c r="C154" s="58">
        <v>1006</v>
      </c>
      <c r="D154" s="238">
        <v>42</v>
      </c>
      <c r="E154" s="294">
        <v>65.3</v>
      </c>
      <c r="F154" s="238">
        <v>0</v>
      </c>
      <c r="G154" s="238">
        <v>0</v>
      </c>
      <c r="H154" s="324">
        <v>3074</v>
      </c>
      <c r="I154" s="238">
        <v>0</v>
      </c>
      <c r="J154" s="293">
        <v>19.776899999999998</v>
      </c>
      <c r="K154" s="238">
        <v>0</v>
      </c>
      <c r="L154" s="265">
        <f t="shared" si="14"/>
        <v>11.329223301321532</v>
      </c>
      <c r="M154" s="238">
        <v>7</v>
      </c>
      <c r="N154" s="238">
        <v>8</v>
      </c>
      <c r="O154" s="267">
        <v>0.65500000000000003</v>
      </c>
      <c r="P154" s="267">
        <v>57.2</v>
      </c>
      <c r="Q154" s="52">
        <v>0.42</v>
      </c>
      <c r="R154" s="267">
        <v>0.498</v>
      </c>
      <c r="S154" s="267">
        <v>39.65</v>
      </c>
      <c r="T154" s="52">
        <v>85.528756957328383</v>
      </c>
      <c r="U154" s="267">
        <v>59.76</v>
      </c>
      <c r="V154" s="267">
        <v>80</v>
      </c>
      <c r="W154" s="52">
        <v>4.63</v>
      </c>
      <c r="X154" s="267">
        <v>75.11</v>
      </c>
      <c r="Y154" s="52">
        <v>140.17907106883044</v>
      </c>
      <c r="Z154" s="274">
        <v>1</v>
      </c>
      <c r="AA154" s="274">
        <v>3.1954756349445792</v>
      </c>
      <c r="AB154" s="328">
        <v>1790</v>
      </c>
      <c r="AC154" s="328">
        <v>59</v>
      </c>
      <c r="AD154" s="328">
        <v>1032</v>
      </c>
      <c r="AE154" s="329">
        <f t="shared" si="15"/>
        <v>3.2960893854748603</v>
      </c>
      <c r="AF154" s="329">
        <f t="shared" si="16"/>
        <v>5.4078826764436299</v>
      </c>
      <c r="AG154" s="274">
        <v>10</v>
      </c>
      <c r="AH154" s="53">
        <v>10</v>
      </c>
      <c r="AI154" s="331">
        <v>8.15</v>
      </c>
      <c r="AJ154" s="38">
        <v>69.34</v>
      </c>
      <c r="AK154" s="53">
        <v>43.93</v>
      </c>
      <c r="AL154" s="53">
        <v>4.41</v>
      </c>
      <c r="AM154" s="38">
        <v>53.33</v>
      </c>
      <c r="AN154" s="280">
        <v>121.37</v>
      </c>
      <c r="AO154" s="330">
        <v>70.947506423780766</v>
      </c>
      <c r="AP154" s="330">
        <v>85.673677893475158</v>
      </c>
      <c r="AQ154" s="330">
        <f t="shared" si="17"/>
        <v>77.963669825735195</v>
      </c>
      <c r="AR154" s="53">
        <v>22.6</v>
      </c>
      <c r="AS154" s="275">
        <v>94</v>
      </c>
      <c r="AT154" s="53">
        <v>37</v>
      </c>
      <c r="AU154" s="275">
        <v>6</v>
      </c>
      <c r="AV154" s="38">
        <v>87.83</v>
      </c>
      <c r="AW154" s="38">
        <v>10</v>
      </c>
      <c r="AX154" s="276">
        <v>56016.7</v>
      </c>
      <c r="AY154" s="276">
        <v>60264</v>
      </c>
      <c r="AZ154" s="276">
        <v>65923</v>
      </c>
      <c r="BA154" s="272">
        <f t="shared" si="19"/>
        <v>2.5274010548044918</v>
      </c>
      <c r="BB154" s="272">
        <f t="shared" si="18"/>
        <v>2.3475872826231257</v>
      </c>
      <c r="BC154" s="35"/>
      <c r="BD154" s="284">
        <v>11.35</v>
      </c>
      <c r="BE154" s="72"/>
      <c r="BF154" s="72"/>
      <c r="BG154" s="72"/>
      <c r="BH154" s="30"/>
      <c r="BI154" s="30"/>
      <c r="BJ154" s="73"/>
      <c r="BK154"/>
      <c r="BP154"/>
      <c r="BQ154" s="230"/>
      <c r="BR154" s="236"/>
      <c r="BS154" s="230"/>
      <c r="BT154" s="232"/>
      <c r="BU154" s="232"/>
      <c r="BV154" s="229"/>
      <c r="BW154" s="227"/>
      <c r="BX154" s="233"/>
      <c r="BY154"/>
      <c r="CA154"/>
      <c r="CB154" s="226"/>
      <c r="CC154" s="227"/>
      <c r="CD154" s="226"/>
      <c r="CE154" s="226"/>
      <c r="CF154" s="228"/>
      <c r="CG154" s="227"/>
      <c r="CH154" s="227"/>
      <c r="CI154" s="226"/>
      <c r="CJ154"/>
    </row>
    <row r="155" spans="1:88">
      <c r="A155" s="56" t="s">
        <v>249</v>
      </c>
      <c r="B155" s="57" t="s">
        <v>253</v>
      </c>
      <c r="C155" s="58">
        <v>1007</v>
      </c>
      <c r="D155" s="238">
        <v>21</v>
      </c>
      <c r="E155" s="294">
        <v>5615.9</v>
      </c>
      <c r="F155" s="238">
        <v>0</v>
      </c>
      <c r="G155" s="238">
        <v>0</v>
      </c>
      <c r="H155" s="324">
        <v>2534.7592960000002</v>
      </c>
      <c r="I155" s="238">
        <v>0</v>
      </c>
      <c r="J155" s="293">
        <v>9.7151999999999994</v>
      </c>
      <c r="K155" s="238">
        <v>0</v>
      </c>
      <c r="L155" s="265">
        <f t="shared" si="14"/>
        <v>45.601713243324497</v>
      </c>
      <c r="M155" s="238">
        <v>14</v>
      </c>
      <c r="N155" s="238">
        <v>34</v>
      </c>
      <c r="O155" s="267">
        <v>0.63300000000000001</v>
      </c>
      <c r="P155" s="267">
        <v>52.05</v>
      </c>
      <c r="Q155" s="52">
        <v>0.17</v>
      </c>
      <c r="R155" s="267">
        <v>0.48</v>
      </c>
      <c r="S155" s="267">
        <v>37.83</v>
      </c>
      <c r="T155" s="52">
        <v>75.62346329469618</v>
      </c>
      <c r="U155" s="267">
        <v>64.44</v>
      </c>
      <c r="V155" s="267">
        <v>162</v>
      </c>
      <c r="W155" s="52">
        <v>4.26</v>
      </c>
      <c r="X155" s="267">
        <v>52.18</v>
      </c>
      <c r="Y155" s="52">
        <v>33.42776203966006</v>
      </c>
      <c r="Z155" s="274">
        <v>3</v>
      </c>
      <c r="AA155" s="274">
        <v>5.8902241712610062</v>
      </c>
      <c r="AB155" s="328">
        <v>1667</v>
      </c>
      <c r="AC155" s="328">
        <v>22</v>
      </c>
      <c r="AD155" s="328">
        <v>277</v>
      </c>
      <c r="AE155" s="329">
        <f t="shared" si="15"/>
        <v>1.3197360527894422</v>
      </c>
      <c r="AF155" s="329">
        <f t="shared" si="16"/>
        <v>7.3578595317725757</v>
      </c>
      <c r="AG155" s="274">
        <v>10</v>
      </c>
      <c r="AH155" s="53">
        <v>5</v>
      </c>
      <c r="AI155" s="331">
        <v>7.4</v>
      </c>
      <c r="AJ155" s="38">
        <v>68.86</v>
      </c>
      <c r="AK155" s="53">
        <v>54.14</v>
      </c>
      <c r="AL155" s="53">
        <v>3.67</v>
      </c>
      <c r="AM155" s="38">
        <v>58.72</v>
      </c>
      <c r="AN155" s="31">
        <v>157.19999999999999</v>
      </c>
      <c r="AO155" s="330">
        <v>78.825165562756609</v>
      </c>
      <c r="AP155" s="330">
        <v>85.315762926683959</v>
      </c>
      <c r="AQ155" s="330">
        <f t="shared" si="17"/>
        <v>82.006274990446656</v>
      </c>
      <c r="AR155" s="53">
        <v>18.5</v>
      </c>
      <c r="AS155" s="275">
        <v>109.5</v>
      </c>
      <c r="AT155" s="53">
        <v>68.5</v>
      </c>
      <c r="AU155" s="275">
        <v>40</v>
      </c>
      <c r="AV155" s="38">
        <v>84.88</v>
      </c>
      <c r="AW155" s="38">
        <v>10</v>
      </c>
      <c r="AX155" s="276">
        <v>28301.13</v>
      </c>
      <c r="AY155" s="276">
        <v>30073</v>
      </c>
      <c r="AZ155" s="276">
        <v>32384</v>
      </c>
      <c r="BA155" s="272">
        <f t="shared" si="19"/>
        <v>2.0869249154833498</v>
      </c>
      <c r="BB155" s="272">
        <f t="shared" si="18"/>
        <v>1.9211585142819121</v>
      </c>
      <c r="BC155" s="35"/>
      <c r="BD155" s="284">
        <v>19.78</v>
      </c>
      <c r="BE155" s="72"/>
      <c r="BF155" s="72"/>
      <c r="BG155" s="72"/>
      <c r="BH155" s="30"/>
      <c r="BI155" s="30"/>
      <c r="BJ155" s="73"/>
      <c r="BK155"/>
      <c r="BP155"/>
      <c r="BQ155" s="230"/>
      <c r="BR155" s="236"/>
      <c r="BS155" s="230"/>
      <c r="BT155" s="232"/>
      <c r="BU155" s="232"/>
      <c r="BV155" s="229"/>
      <c r="BW155" s="227"/>
      <c r="BX155" s="233"/>
      <c r="BY155"/>
      <c r="CA155"/>
      <c r="CB155" s="226"/>
      <c r="CC155" s="227"/>
      <c r="CD155" s="226"/>
      <c r="CE155" s="226"/>
      <c r="CF155" s="228"/>
      <c r="CG155" s="227"/>
      <c r="CH155" s="227"/>
      <c r="CI155" s="226"/>
      <c r="CJ155"/>
    </row>
    <row r="156" spans="1:88">
      <c r="A156" s="56" t="s">
        <v>249</v>
      </c>
      <c r="B156" s="57" t="s">
        <v>254</v>
      </c>
      <c r="C156" s="58">
        <v>1008</v>
      </c>
      <c r="D156" s="238">
        <v>9</v>
      </c>
      <c r="E156" s="294">
        <v>0</v>
      </c>
      <c r="F156" s="238">
        <v>0</v>
      </c>
      <c r="G156" s="238">
        <v>0</v>
      </c>
      <c r="H156" s="324">
        <v>266</v>
      </c>
      <c r="I156" s="238">
        <v>429</v>
      </c>
      <c r="J156" s="293">
        <v>1.3784999999999998</v>
      </c>
      <c r="K156" s="238">
        <v>0</v>
      </c>
      <c r="L156" s="265">
        <f t="shared" si="14"/>
        <v>112.54321828371758</v>
      </c>
      <c r="M156" s="238">
        <v>5</v>
      </c>
      <c r="N156" s="238">
        <v>0</v>
      </c>
      <c r="O156" s="267">
        <v>0.60799999999999998</v>
      </c>
      <c r="P156" s="267">
        <v>64.42</v>
      </c>
      <c r="Q156" s="52">
        <v>0.18</v>
      </c>
      <c r="R156" s="267">
        <v>0.495</v>
      </c>
      <c r="S156" s="267" t="s">
        <v>117</v>
      </c>
      <c r="T156" s="52">
        <v>75.469380593086512</v>
      </c>
      <c r="U156" s="267">
        <v>69.569999999999993</v>
      </c>
      <c r="V156" s="267">
        <v>47</v>
      </c>
      <c r="W156" s="52">
        <v>4.24</v>
      </c>
      <c r="X156" s="267">
        <v>34.81</v>
      </c>
      <c r="Y156" s="52">
        <v>18.248175182481749</v>
      </c>
      <c r="Z156" s="274">
        <v>3</v>
      </c>
      <c r="AA156" s="274">
        <v>6.2605345533349386</v>
      </c>
      <c r="AB156" s="328">
        <v>273</v>
      </c>
      <c r="AC156" s="328">
        <v>1</v>
      </c>
      <c r="AD156" s="328">
        <v>12</v>
      </c>
      <c r="AE156" s="329">
        <f t="shared" si="15"/>
        <v>0.36630036630036628</v>
      </c>
      <c r="AF156" s="329">
        <f t="shared" si="16"/>
        <v>7.6923076923076925</v>
      </c>
      <c r="AG156" s="274">
        <v>4</v>
      </c>
      <c r="AH156" s="53">
        <v>10</v>
      </c>
      <c r="AI156" s="331">
        <v>8.1999999999999993</v>
      </c>
      <c r="AJ156" s="38">
        <v>49.18</v>
      </c>
      <c r="AK156" s="53">
        <v>86.69</v>
      </c>
      <c r="AL156" s="53">
        <v>2.14</v>
      </c>
      <c r="AM156" s="38">
        <v>63.11</v>
      </c>
      <c r="AN156" s="31">
        <v>229.2</v>
      </c>
      <c r="AO156" s="330">
        <v>78.065193871730074</v>
      </c>
      <c r="AP156" s="330">
        <v>73.708279525926642</v>
      </c>
      <c r="AQ156" s="330">
        <f t="shared" si="17"/>
        <v>75.855462104868465</v>
      </c>
      <c r="AR156" s="53">
        <v>17.399999999999999</v>
      </c>
      <c r="AS156" s="275">
        <v>114</v>
      </c>
      <c r="AT156" s="53">
        <v>63.5</v>
      </c>
      <c r="AU156" s="275">
        <v>30.5</v>
      </c>
      <c r="AV156" s="38">
        <v>83.14</v>
      </c>
      <c r="AW156" s="38">
        <v>10</v>
      </c>
      <c r="AX156" s="276">
        <v>4360.6499999999996</v>
      </c>
      <c r="AY156" s="276">
        <v>4422</v>
      </c>
      <c r="AZ156" s="276">
        <v>4595</v>
      </c>
      <c r="BA156" s="272">
        <f t="shared" si="19"/>
        <v>0.46896678247509255</v>
      </c>
      <c r="BB156" s="272">
        <f t="shared" si="18"/>
        <v>0.97806422433288076</v>
      </c>
      <c r="BC156" s="35"/>
      <c r="BD156" s="284">
        <v>12.92</v>
      </c>
      <c r="BE156" s="72"/>
      <c r="BF156" s="72"/>
      <c r="BG156" s="72"/>
      <c r="BH156" s="30"/>
      <c r="BI156" s="30"/>
      <c r="BJ156" s="73"/>
      <c r="BK156"/>
      <c r="BP156"/>
      <c r="BQ156" s="230"/>
      <c r="BR156" s="236"/>
      <c r="BS156" s="230"/>
      <c r="BT156" s="232"/>
      <c r="BU156" s="232"/>
      <c r="BV156" s="229"/>
      <c r="BW156" s="227"/>
      <c r="BX156" s="233"/>
      <c r="BY156"/>
      <c r="CA156"/>
      <c r="CB156" s="226"/>
      <c r="CC156" s="227"/>
      <c r="CD156" s="226"/>
      <c r="CE156" s="226"/>
      <c r="CF156" s="228"/>
      <c r="CG156" s="227"/>
      <c r="CH156" s="227"/>
      <c r="CI156" s="226"/>
      <c r="CJ156"/>
    </row>
    <row r="157" spans="1:88">
      <c r="A157" s="56" t="s">
        <v>249</v>
      </c>
      <c r="B157" s="57" t="s">
        <v>255</v>
      </c>
      <c r="C157" s="58">
        <v>1009</v>
      </c>
      <c r="D157" s="238">
        <v>21</v>
      </c>
      <c r="E157" s="294">
        <v>5.7</v>
      </c>
      <c r="F157" s="238">
        <v>0</v>
      </c>
      <c r="G157" s="238">
        <v>0</v>
      </c>
      <c r="H157" s="324">
        <v>4077</v>
      </c>
      <c r="I157" s="238">
        <v>0</v>
      </c>
      <c r="J157" s="293">
        <v>5.2377000000000002</v>
      </c>
      <c r="K157" s="238">
        <v>0</v>
      </c>
      <c r="L157" s="265">
        <f t="shared" si="14"/>
        <v>23.809360287058958</v>
      </c>
      <c r="M157" s="238">
        <v>4</v>
      </c>
      <c r="N157" s="238">
        <v>6</v>
      </c>
      <c r="O157" s="267">
        <v>0.54800000000000004</v>
      </c>
      <c r="P157" s="267">
        <v>71.789999999999992</v>
      </c>
      <c r="Q157" s="52">
        <v>0.09</v>
      </c>
      <c r="R157" s="267">
        <v>0.47399999999999998</v>
      </c>
      <c r="S157" s="267" t="s">
        <v>117</v>
      </c>
      <c r="T157" s="52">
        <v>85.116623472787865</v>
      </c>
      <c r="U157" s="267">
        <v>66.069999999999993</v>
      </c>
      <c r="V157" s="267">
        <v>114</v>
      </c>
      <c r="W157" s="52">
        <v>3.54</v>
      </c>
      <c r="X157" s="267">
        <v>59.36</v>
      </c>
      <c r="Y157" s="52">
        <v>3.8204393505253105</v>
      </c>
      <c r="Z157" s="274">
        <v>1</v>
      </c>
      <c r="AA157" s="274">
        <v>0.85576464458709989</v>
      </c>
      <c r="AB157" s="328">
        <v>136</v>
      </c>
      <c r="AC157" s="328">
        <v>7</v>
      </c>
      <c r="AD157" s="328">
        <v>26</v>
      </c>
      <c r="AE157" s="329">
        <f t="shared" si="15"/>
        <v>5.1470588235294112</v>
      </c>
      <c r="AF157" s="329">
        <f t="shared" si="16"/>
        <v>21.212121212121211</v>
      </c>
      <c r="AG157" s="274">
        <v>10</v>
      </c>
      <c r="AH157" s="53">
        <v>10</v>
      </c>
      <c r="AI157" s="331">
        <v>7.15</v>
      </c>
      <c r="AJ157" s="38">
        <v>44.92</v>
      </c>
      <c r="AK157" s="53">
        <v>35.979999999999997</v>
      </c>
      <c r="AL157" s="53">
        <v>0.45</v>
      </c>
      <c r="AM157" s="38">
        <v>52.23</v>
      </c>
      <c r="AN157" s="31">
        <v>141.5</v>
      </c>
      <c r="AO157" s="330">
        <v>93.878386306137074</v>
      </c>
      <c r="AP157" s="330">
        <v>61.435172471113908</v>
      </c>
      <c r="AQ157" s="330">
        <f t="shared" si="17"/>
        <v>75.943629449924174</v>
      </c>
      <c r="AR157" s="53">
        <v>16.2</v>
      </c>
      <c r="AS157" s="275">
        <v>97.5</v>
      </c>
      <c r="AT157" s="53">
        <v>22</v>
      </c>
      <c r="AU157" s="275">
        <v>1.5</v>
      </c>
      <c r="AV157" s="38">
        <v>69.239999999999995</v>
      </c>
      <c r="AW157" s="38">
        <v>10</v>
      </c>
      <c r="AX157" s="276">
        <v>15892.22</v>
      </c>
      <c r="AY157" s="276">
        <v>16566</v>
      </c>
      <c r="AZ157" s="276">
        <v>17459</v>
      </c>
      <c r="BA157" s="272">
        <f t="shared" si="19"/>
        <v>1.413228191739943</v>
      </c>
      <c r="BB157" s="272">
        <f t="shared" si="18"/>
        <v>1.3476397440540855</v>
      </c>
      <c r="BC157" s="35"/>
      <c r="BD157" s="284">
        <v>6.64</v>
      </c>
      <c r="BE157" s="72"/>
      <c r="BF157" s="72"/>
      <c r="BG157" s="72"/>
      <c r="BH157" s="30"/>
      <c r="BI157" s="30"/>
      <c r="BJ157" s="73"/>
      <c r="BK157"/>
      <c r="BP157"/>
      <c r="BQ157" s="230"/>
      <c r="BR157" s="236"/>
      <c r="BS157" s="230"/>
      <c r="BT157" s="232"/>
      <c r="BU157" s="232"/>
      <c r="BV157" s="229"/>
      <c r="BW157" s="227"/>
      <c r="BX157" s="233"/>
      <c r="BY157"/>
      <c r="CA157"/>
      <c r="CB157" s="226"/>
      <c r="CC157" s="227"/>
      <c r="CD157" s="226"/>
      <c r="CE157" s="226"/>
      <c r="CF157" s="228"/>
      <c r="CG157" s="227"/>
      <c r="CH157" s="227"/>
      <c r="CI157" s="226"/>
      <c r="CJ157"/>
    </row>
    <row r="158" spans="1:88">
      <c r="A158" s="56" t="s">
        <v>249</v>
      </c>
      <c r="B158" s="57" t="s">
        <v>175</v>
      </c>
      <c r="C158" s="58">
        <v>1010</v>
      </c>
      <c r="D158" s="238">
        <v>6</v>
      </c>
      <c r="E158" s="294">
        <v>5</v>
      </c>
      <c r="F158" s="238">
        <v>0</v>
      </c>
      <c r="G158" s="238">
        <v>0</v>
      </c>
      <c r="H158" s="324">
        <v>284</v>
      </c>
      <c r="I158" s="238">
        <v>606</v>
      </c>
      <c r="J158" s="293">
        <v>1.7379</v>
      </c>
      <c r="K158" s="238">
        <v>0</v>
      </c>
      <c r="L158" s="265">
        <f t="shared" si="14"/>
        <v>35.362692006222154</v>
      </c>
      <c r="M158" s="238">
        <v>2</v>
      </c>
      <c r="N158" s="238">
        <v>0</v>
      </c>
      <c r="O158" s="267">
        <v>0.61399999999999999</v>
      </c>
      <c r="P158" s="267">
        <v>70.180000000000007</v>
      </c>
      <c r="Q158" s="52">
        <v>0.09</v>
      </c>
      <c r="R158" s="267">
        <v>0.56100000000000005</v>
      </c>
      <c r="S158" s="267" t="s">
        <v>117</v>
      </c>
      <c r="T158" s="52">
        <v>84.979652238253792</v>
      </c>
      <c r="U158" s="267">
        <v>68.819999999999993</v>
      </c>
      <c r="V158" s="267">
        <v>95</v>
      </c>
      <c r="W158" s="52">
        <v>7.8</v>
      </c>
      <c r="X158" s="267">
        <v>38.82</v>
      </c>
      <c r="Y158" s="52">
        <v>8.7719298245614024</v>
      </c>
      <c r="Z158" s="274">
        <v>2</v>
      </c>
      <c r="AA158" s="274">
        <v>1.4021184735482157</v>
      </c>
      <c r="AB158" s="328">
        <v>77</v>
      </c>
      <c r="AC158" s="328">
        <v>1</v>
      </c>
      <c r="AD158" s="328">
        <v>24</v>
      </c>
      <c r="AE158" s="329">
        <f t="shared" si="15"/>
        <v>1.2987012987012987</v>
      </c>
      <c r="AF158" s="329">
        <f t="shared" si="16"/>
        <v>4</v>
      </c>
      <c r="AG158" s="274">
        <v>4</v>
      </c>
      <c r="AH158" s="53">
        <v>10</v>
      </c>
      <c r="AI158" s="331">
        <v>8.1</v>
      </c>
      <c r="AJ158" s="38">
        <v>43.38</v>
      </c>
      <c r="AK158" s="53">
        <v>86.67</v>
      </c>
      <c r="AL158" s="53">
        <v>3.16</v>
      </c>
      <c r="AM158" s="38">
        <v>58.72</v>
      </c>
      <c r="AN158" s="31">
        <v>98.3</v>
      </c>
      <c r="AO158" s="330">
        <v>90.350296273414912</v>
      </c>
      <c r="AP158" s="330">
        <v>91.170903654499185</v>
      </c>
      <c r="AQ158" s="330">
        <f t="shared" si="17"/>
        <v>90.759672524194173</v>
      </c>
      <c r="AR158" s="53">
        <v>17.7</v>
      </c>
      <c r="AS158" s="275">
        <v>125.5</v>
      </c>
      <c r="AT158" s="53">
        <v>80.5</v>
      </c>
      <c r="AU158" s="275">
        <v>24.5</v>
      </c>
      <c r="AV158" s="38">
        <v>81.08</v>
      </c>
      <c r="AW158" s="38">
        <v>10</v>
      </c>
      <c r="AX158" s="276">
        <v>5491.69</v>
      </c>
      <c r="AY158" s="276">
        <v>5614</v>
      </c>
      <c r="AZ158" s="276">
        <v>5793</v>
      </c>
      <c r="BA158" s="272">
        <f t="shared" si="19"/>
        <v>0.74239441774754467</v>
      </c>
      <c r="BB158" s="272">
        <f t="shared" si="18"/>
        <v>0.79711435696472877</v>
      </c>
      <c r="BC158" s="35"/>
      <c r="BD158" s="284">
        <v>14.8</v>
      </c>
      <c r="BE158" s="72"/>
      <c r="BF158" s="72"/>
      <c r="BG158" s="72"/>
      <c r="BH158" s="30"/>
      <c r="BI158" s="30"/>
      <c r="BJ158" s="73"/>
      <c r="BK158"/>
      <c r="BP158"/>
      <c r="BQ158" s="230"/>
      <c r="BR158" s="236"/>
      <c r="BS158" s="230"/>
      <c r="BT158" s="232"/>
      <c r="BU158" s="232"/>
      <c r="BV158" s="229"/>
      <c r="BW158" s="227"/>
      <c r="BX158" s="233"/>
      <c r="BY158"/>
      <c r="CA158"/>
      <c r="CB158" s="226"/>
      <c r="CC158" s="227"/>
      <c r="CD158" s="226"/>
      <c r="CE158" s="226"/>
      <c r="CF158" s="228"/>
      <c r="CG158" s="227"/>
      <c r="CH158" s="227"/>
      <c r="CI158" s="226"/>
      <c r="CJ158"/>
    </row>
    <row r="159" spans="1:88">
      <c r="A159" s="56" t="s">
        <v>249</v>
      </c>
      <c r="B159" s="57" t="s">
        <v>198</v>
      </c>
      <c r="C159" s="58">
        <v>1011</v>
      </c>
      <c r="D159" s="238">
        <v>9</v>
      </c>
      <c r="E159" s="294">
        <v>3.5</v>
      </c>
      <c r="F159" s="238">
        <v>0</v>
      </c>
      <c r="G159" s="238">
        <v>0</v>
      </c>
      <c r="H159" s="324">
        <v>299.60413</v>
      </c>
      <c r="I159" s="238">
        <v>0</v>
      </c>
      <c r="J159" s="293">
        <v>1.5453000000000001</v>
      </c>
      <c r="K159" s="238">
        <v>0</v>
      </c>
      <c r="L159" s="265">
        <f t="shared" si="14"/>
        <v>20.776379241143577</v>
      </c>
      <c r="M159" s="238">
        <v>1</v>
      </c>
      <c r="N159" s="238">
        <v>3</v>
      </c>
      <c r="O159" s="267">
        <v>0.61699999999999999</v>
      </c>
      <c r="P159" s="267">
        <v>54.03</v>
      </c>
      <c r="Q159" s="52">
        <v>0.06</v>
      </c>
      <c r="R159" s="267">
        <v>0.40699999999999997</v>
      </c>
      <c r="S159" s="267" t="s">
        <v>117</v>
      </c>
      <c r="T159" s="52">
        <v>83.083119736360288</v>
      </c>
      <c r="U159" s="267">
        <v>63.5</v>
      </c>
      <c r="V159" s="267">
        <v>8</v>
      </c>
      <c r="W159" s="52">
        <v>1.96</v>
      </c>
      <c r="X159" s="267">
        <v>72.34</v>
      </c>
      <c r="Y159" s="52">
        <v>77.519379844961236</v>
      </c>
      <c r="Z159" s="274">
        <v>1</v>
      </c>
      <c r="AA159" s="274">
        <v>2.1882835650786414</v>
      </c>
      <c r="AB159" s="328">
        <v>96</v>
      </c>
      <c r="AC159" s="328">
        <v>3</v>
      </c>
      <c r="AD159" s="328">
        <v>0</v>
      </c>
      <c r="AE159" s="329">
        <f t="shared" si="15"/>
        <v>3.125</v>
      </c>
      <c r="AF159" s="329">
        <f t="shared" si="16"/>
        <v>100</v>
      </c>
      <c r="AG159" s="274">
        <v>6</v>
      </c>
      <c r="AH159" s="53">
        <v>10</v>
      </c>
      <c r="AI159" s="331">
        <v>10</v>
      </c>
      <c r="AJ159" s="38">
        <v>44</v>
      </c>
      <c r="AK159" s="53">
        <v>66.3</v>
      </c>
      <c r="AL159" s="53">
        <v>0.84</v>
      </c>
      <c r="AM159" s="38">
        <v>50.08</v>
      </c>
      <c r="AN159" s="31">
        <v>115.7</v>
      </c>
      <c r="AO159" s="330">
        <v>75.14</v>
      </c>
      <c r="AP159" s="330">
        <v>85.19</v>
      </c>
      <c r="AQ159" s="330">
        <f t="shared" si="17"/>
        <v>80.007353412045816</v>
      </c>
      <c r="AR159" s="53">
        <v>20.100000000000001</v>
      </c>
      <c r="AS159" s="275">
        <v>116</v>
      </c>
      <c r="AT159" s="53">
        <v>44</v>
      </c>
      <c r="AU159" s="275">
        <v>10</v>
      </c>
      <c r="AV159" s="38">
        <v>86.69</v>
      </c>
      <c r="AW159" s="38">
        <v>10</v>
      </c>
      <c r="AX159" s="276">
        <v>4387</v>
      </c>
      <c r="AY159" s="276">
        <v>4701</v>
      </c>
      <c r="AZ159" s="276">
        <v>5151</v>
      </c>
      <c r="BA159" s="272">
        <f t="shared" si="19"/>
        <v>2.3858369424815744</v>
      </c>
      <c r="BB159" s="272">
        <f t="shared" si="18"/>
        <v>2.3931078493937443</v>
      </c>
      <c r="BC159" s="35"/>
      <c r="BD159" s="284">
        <v>25.42</v>
      </c>
      <c r="BE159" s="72"/>
      <c r="BF159" s="72"/>
      <c r="BG159" s="72"/>
      <c r="BH159" s="30"/>
      <c r="BI159" s="30"/>
      <c r="BJ159" s="73"/>
      <c r="BK159"/>
      <c r="BP159"/>
      <c r="BQ159" s="230"/>
      <c r="BR159" s="236"/>
      <c r="BS159" s="230"/>
      <c r="BT159" s="232"/>
      <c r="BU159" s="232"/>
      <c r="BV159" s="229"/>
      <c r="BW159" s="227"/>
      <c r="BX159" s="233"/>
      <c r="BY159"/>
      <c r="CA159"/>
      <c r="CB159" s="226"/>
      <c r="CC159" s="227"/>
      <c r="CD159" s="226"/>
      <c r="CE159" s="226"/>
      <c r="CF159" s="228"/>
      <c r="CG159" s="227"/>
      <c r="CH159" s="227"/>
      <c r="CI159" s="226"/>
      <c r="CJ159"/>
    </row>
    <row r="160" spans="1:88">
      <c r="A160" s="56" t="s">
        <v>249</v>
      </c>
      <c r="B160" s="57" t="s">
        <v>256</v>
      </c>
      <c r="C160" s="58">
        <v>1012</v>
      </c>
      <c r="D160" s="238">
        <v>27</v>
      </c>
      <c r="E160" s="294">
        <v>1464.8</v>
      </c>
      <c r="F160" s="238">
        <v>0</v>
      </c>
      <c r="G160" s="238">
        <v>0</v>
      </c>
      <c r="H160" s="324">
        <v>119.48558199999999</v>
      </c>
      <c r="I160" s="238">
        <v>0</v>
      </c>
      <c r="J160" s="293">
        <v>4.5458999999999996</v>
      </c>
      <c r="K160" s="238">
        <v>0</v>
      </c>
      <c r="L160" s="265">
        <f t="shared" si="14"/>
        <v>90.305550557604718</v>
      </c>
      <c r="M160" s="238">
        <v>13</v>
      </c>
      <c r="N160" s="238">
        <v>6</v>
      </c>
      <c r="O160" s="267">
        <v>0.59199999999999997</v>
      </c>
      <c r="P160" s="267">
        <v>52.83</v>
      </c>
      <c r="Q160" s="52">
        <v>0.14000000000000001</v>
      </c>
      <c r="R160" s="267">
        <v>0.437</v>
      </c>
      <c r="S160" s="267">
        <v>34.56</v>
      </c>
      <c r="T160" s="52">
        <v>82.548375319459652</v>
      </c>
      <c r="U160" s="267">
        <v>65.66</v>
      </c>
      <c r="V160" s="267">
        <v>100</v>
      </c>
      <c r="W160" s="52">
        <v>3.68</v>
      </c>
      <c r="X160" s="267">
        <v>65.849999999999994</v>
      </c>
      <c r="Y160" s="52">
        <v>9.0191657271702361</v>
      </c>
      <c r="Z160" s="274">
        <v>1</v>
      </c>
      <c r="AA160" s="274">
        <v>1.4695647179144415</v>
      </c>
      <c r="AB160" s="328">
        <v>197</v>
      </c>
      <c r="AC160" s="328">
        <v>16</v>
      </c>
      <c r="AD160" s="328">
        <v>382</v>
      </c>
      <c r="AE160" s="329">
        <f t="shared" si="15"/>
        <v>8.1218274111675122</v>
      </c>
      <c r="AF160" s="329">
        <f t="shared" si="16"/>
        <v>4.0201005025125625</v>
      </c>
      <c r="AG160" s="274">
        <v>4</v>
      </c>
      <c r="AH160" s="53">
        <v>10</v>
      </c>
      <c r="AI160" s="331">
        <v>8.0500000000000007</v>
      </c>
      <c r="AJ160" s="38">
        <v>61.27</v>
      </c>
      <c r="AK160" s="53">
        <v>50.42</v>
      </c>
      <c r="AL160" s="53">
        <v>2.65</v>
      </c>
      <c r="AM160" s="38">
        <v>53.04</v>
      </c>
      <c r="AN160" s="31">
        <v>138.4</v>
      </c>
      <c r="AO160" s="330">
        <v>81.999749477397472</v>
      </c>
      <c r="AP160" s="330">
        <v>85.092420638420677</v>
      </c>
      <c r="AQ160" s="330">
        <f t="shared" si="17"/>
        <v>83.531773444455382</v>
      </c>
      <c r="AR160" s="53">
        <v>16.2</v>
      </c>
      <c r="AS160" s="275">
        <v>119</v>
      </c>
      <c r="AT160" s="53">
        <v>52</v>
      </c>
      <c r="AU160" s="275">
        <v>27.5</v>
      </c>
      <c r="AV160" s="38">
        <v>78.72</v>
      </c>
      <c r="AW160" s="38">
        <v>10</v>
      </c>
      <c r="AX160" s="276">
        <v>13405.33</v>
      </c>
      <c r="AY160" s="276">
        <v>14138</v>
      </c>
      <c r="AZ160" s="276">
        <v>15153</v>
      </c>
      <c r="BA160" s="272">
        <f t="shared" si="19"/>
        <v>1.8218375327823588</v>
      </c>
      <c r="BB160" s="272">
        <f t="shared" si="18"/>
        <v>1.7948083180082064</v>
      </c>
      <c r="BC160" s="35"/>
      <c r="BD160" s="284">
        <v>20.46</v>
      </c>
      <c r="BE160" s="72"/>
      <c r="BF160" s="72"/>
      <c r="BG160" s="72"/>
      <c r="BH160" s="30"/>
      <c r="BI160" s="30"/>
      <c r="BJ160" s="73"/>
      <c r="BK160"/>
      <c r="BP160"/>
      <c r="BQ160" s="230"/>
      <c r="BR160" s="236"/>
      <c r="BS160" s="230"/>
      <c r="BT160" s="232"/>
      <c r="BU160" s="232"/>
      <c r="BV160" s="229"/>
      <c r="BW160" s="227"/>
      <c r="BX160" s="233"/>
      <c r="BY160"/>
      <c r="CA160"/>
      <c r="CB160" s="226"/>
      <c r="CC160" s="227"/>
      <c r="CD160" s="226"/>
      <c r="CE160" s="226"/>
      <c r="CF160" s="228"/>
      <c r="CG160" s="227"/>
      <c r="CH160" s="227"/>
      <c r="CI160" s="226"/>
      <c r="CJ160"/>
    </row>
    <row r="161" spans="1:88">
      <c r="A161" s="56" t="s">
        <v>249</v>
      </c>
      <c r="B161" s="57" t="s">
        <v>257</v>
      </c>
      <c r="C161" s="58">
        <v>1013</v>
      </c>
      <c r="D161" s="238">
        <v>17</v>
      </c>
      <c r="E161" s="294">
        <v>6</v>
      </c>
      <c r="F161" s="238">
        <v>0</v>
      </c>
      <c r="G161" s="238">
        <v>0</v>
      </c>
      <c r="H161" s="324">
        <v>5428.8168159999996</v>
      </c>
      <c r="I161" s="238">
        <v>941</v>
      </c>
      <c r="J161" s="293">
        <v>2.9303999999999997</v>
      </c>
      <c r="K161" s="238">
        <v>0</v>
      </c>
      <c r="L161" s="265">
        <f t="shared" si="14"/>
        <v>10.766363357504547</v>
      </c>
      <c r="M161" s="238">
        <v>1</v>
      </c>
      <c r="N161" s="238">
        <v>0</v>
      </c>
      <c r="O161" s="267">
        <v>0.53900000000000003</v>
      </c>
      <c r="P161" s="267">
        <v>86.97</v>
      </c>
      <c r="Q161" s="52">
        <v>0.54</v>
      </c>
      <c r="R161" s="267">
        <v>0.44800000000000001</v>
      </c>
      <c r="S161" s="267" t="s">
        <v>117</v>
      </c>
      <c r="T161" s="52">
        <v>92.04916458613404</v>
      </c>
      <c r="U161" s="267">
        <v>48.54</v>
      </c>
      <c r="V161" s="267">
        <v>15</v>
      </c>
      <c r="W161" s="52">
        <v>6.56</v>
      </c>
      <c r="X161" s="267">
        <v>87.25</v>
      </c>
      <c r="Y161" s="52">
        <v>31.982942430703627</v>
      </c>
      <c r="Z161" s="274">
        <v>1</v>
      </c>
      <c r="AA161" s="274">
        <v>0.99387840244447878</v>
      </c>
      <c r="AB161" s="328">
        <v>86</v>
      </c>
      <c r="AC161" s="328">
        <v>2</v>
      </c>
      <c r="AD161" s="328">
        <v>36</v>
      </c>
      <c r="AE161" s="329">
        <f t="shared" si="15"/>
        <v>2.3255813953488373</v>
      </c>
      <c r="AF161" s="329">
        <f t="shared" si="16"/>
        <v>5.2631578947368416</v>
      </c>
      <c r="AG161" s="274">
        <v>4</v>
      </c>
      <c r="AH161" s="53">
        <v>10</v>
      </c>
      <c r="AI161" s="331">
        <v>8.4</v>
      </c>
      <c r="AJ161" s="38">
        <v>36.72</v>
      </c>
      <c r="AK161" s="53">
        <v>27.95</v>
      </c>
      <c r="AL161" s="53">
        <v>0.12</v>
      </c>
      <c r="AM161" s="38">
        <v>31.21</v>
      </c>
      <c r="AN161" s="31">
        <v>121.7</v>
      </c>
      <c r="AO161" s="330">
        <v>75.623942376167051</v>
      </c>
      <c r="AP161" s="330">
        <v>70.058717320813415</v>
      </c>
      <c r="AQ161" s="330">
        <f t="shared" si="17"/>
        <v>72.78816113639202</v>
      </c>
      <c r="AR161" s="53">
        <v>20.8</v>
      </c>
      <c r="AS161" s="275">
        <v>115.5</v>
      </c>
      <c r="AT161" s="53">
        <v>61</v>
      </c>
      <c r="AU161" s="275">
        <v>9</v>
      </c>
      <c r="AV161" s="38">
        <v>69.7</v>
      </c>
      <c r="AW161" s="38">
        <v>10</v>
      </c>
      <c r="AX161" s="276">
        <v>8652.9699999999993</v>
      </c>
      <c r="AY161" s="276">
        <v>9123</v>
      </c>
      <c r="AZ161" s="276">
        <v>9768</v>
      </c>
      <c r="BA161" s="272">
        <f t="shared" si="19"/>
        <v>1.8106692461278255</v>
      </c>
      <c r="BB161" s="272">
        <f t="shared" si="18"/>
        <v>1.767510687273921</v>
      </c>
      <c r="BC161" s="35"/>
      <c r="BD161" s="284">
        <v>4.62</v>
      </c>
      <c r="BE161" s="72"/>
      <c r="BF161" s="72"/>
      <c r="BG161" s="72"/>
      <c r="BH161" s="30"/>
      <c r="BI161" s="30"/>
      <c r="BJ161" s="73"/>
      <c r="BK161"/>
      <c r="BP161"/>
      <c r="BQ161" s="230"/>
      <c r="BR161" s="236"/>
      <c r="BS161" s="230"/>
      <c r="BT161" s="232"/>
      <c r="BU161" s="232"/>
      <c r="BV161" s="229"/>
      <c r="BW161" s="227"/>
      <c r="BX161" s="233"/>
      <c r="BY161"/>
      <c r="CA161"/>
      <c r="CB161" s="226"/>
      <c r="CC161" s="227"/>
      <c r="CD161" s="226"/>
      <c r="CE161" s="226"/>
      <c r="CF161" s="228"/>
      <c r="CG161" s="227"/>
      <c r="CH161" s="227"/>
      <c r="CI161" s="226"/>
      <c r="CJ161"/>
    </row>
    <row r="162" spans="1:88">
      <c r="A162" s="56" t="s">
        <v>249</v>
      </c>
      <c r="B162" s="57" t="s">
        <v>234</v>
      </c>
      <c r="C162" s="58">
        <v>1014</v>
      </c>
      <c r="D162" s="238">
        <v>11</v>
      </c>
      <c r="E162" s="294">
        <v>121</v>
      </c>
      <c r="F162" s="238">
        <v>0</v>
      </c>
      <c r="G162" s="238">
        <v>0</v>
      </c>
      <c r="H162" s="324">
        <v>1181.1431359999999</v>
      </c>
      <c r="I162" s="238">
        <v>0</v>
      </c>
      <c r="J162" s="293">
        <v>2.6837999999999997</v>
      </c>
      <c r="K162" s="238">
        <v>0</v>
      </c>
      <c r="L162" s="265">
        <f t="shared" si="14"/>
        <v>48.561932322704386</v>
      </c>
      <c r="M162" s="238">
        <v>4</v>
      </c>
      <c r="N162" s="238">
        <v>7</v>
      </c>
      <c r="O162" s="267">
        <v>0.56799999999999995</v>
      </c>
      <c r="P162" s="267">
        <v>72.31</v>
      </c>
      <c r="Q162" s="52">
        <v>0.08</v>
      </c>
      <c r="R162" s="267">
        <v>0.41</v>
      </c>
      <c r="S162" s="267" t="s">
        <v>117</v>
      </c>
      <c r="T162" s="52">
        <v>86.706497386109049</v>
      </c>
      <c r="U162" s="267">
        <v>65.400000000000006</v>
      </c>
      <c r="V162" s="267">
        <v>11</v>
      </c>
      <c r="W162" s="52">
        <v>5.22</v>
      </c>
      <c r="X162" s="267">
        <v>59.91</v>
      </c>
      <c r="Y162" s="52">
        <v>178.89908256880736</v>
      </c>
      <c r="Z162" s="274">
        <v>1</v>
      </c>
      <c r="AA162" s="274">
        <v>0.67856876276557487</v>
      </c>
      <c r="AB162" s="328">
        <v>50</v>
      </c>
      <c r="AC162" s="328">
        <v>2</v>
      </c>
      <c r="AD162" s="328">
        <v>86</v>
      </c>
      <c r="AE162" s="329">
        <f t="shared" si="15"/>
        <v>4</v>
      </c>
      <c r="AF162" s="329">
        <f t="shared" si="16"/>
        <v>2.2727272727272729</v>
      </c>
      <c r="AG162" s="274">
        <v>4</v>
      </c>
      <c r="AH162" s="53">
        <v>10</v>
      </c>
      <c r="AI162" s="331">
        <v>7.65</v>
      </c>
      <c r="AJ162" s="38">
        <v>38.97</v>
      </c>
      <c r="AK162" s="53">
        <v>39.130000000000003</v>
      </c>
      <c r="AL162" s="53">
        <v>0.28000000000000003</v>
      </c>
      <c r="AM162" s="38">
        <v>50.85</v>
      </c>
      <c r="AN162" s="31">
        <v>162.5</v>
      </c>
      <c r="AO162" s="330">
        <v>79.767870000000002</v>
      </c>
      <c r="AP162" s="330">
        <v>87.736537799999994</v>
      </c>
      <c r="AQ162" s="330">
        <f t="shared" si="17"/>
        <v>83.657377089414453</v>
      </c>
      <c r="AR162" s="53">
        <v>16.600000000000001</v>
      </c>
      <c r="AS162" s="275">
        <v>115.5</v>
      </c>
      <c r="AT162" s="53">
        <v>38</v>
      </c>
      <c r="AU162" s="275">
        <v>11</v>
      </c>
      <c r="AV162" s="38">
        <v>71.16</v>
      </c>
      <c r="AW162" s="38">
        <v>10</v>
      </c>
      <c r="AX162" s="276">
        <v>7368.45</v>
      </c>
      <c r="AY162" s="276">
        <v>8006</v>
      </c>
      <c r="AZ162" s="276">
        <v>8946</v>
      </c>
      <c r="BA162" s="272">
        <f t="shared" si="19"/>
        <v>2.8841434313412826</v>
      </c>
      <c r="BB162" s="272">
        <f t="shared" si="18"/>
        <v>2.9352985261054232</v>
      </c>
      <c r="BC162" s="35"/>
      <c r="BD162" s="284">
        <v>13.73</v>
      </c>
      <c r="BE162" s="72"/>
      <c r="BF162" s="72"/>
      <c r="BG162" s="72"/>
      <c r="BH162" s="30"/>
      <c r="BI162" s="30"/>
      <c r="BJ162" s="73"/>
      <c r="BK162"/>
      <c r="BP162"/>
      <c r="BQ162" s="230"/>
      <c r="BR162" s="236"/>
      <c r="BS162" s="230"/>
      <c r="BT162" s="232"/>
      <c r="BU162" s="232"/>
      <c r="BV162" s="229"/>
      <c r="BW162" s="227"/>
      <c r="BX162" s="233"/>
      <c r="BY162"/>
      <c r="CA162"/>
      <c r="CB162" s="226"/>
      <c r="CC162" s="227"/>
      <c r="CD162" s="226"/>
      <c r="CE162" s="226"/>
      <c r="CF162" s="228"/>
      <c r="CG162" s="227"/>
      <c r="CH162" s="227"/>
      <c r="CI162" s="226"/>
      <c r="CJ162"/>
    </row>
    <row r="163" spans="1:88">
      <c r="A163" s="56" t="s">
        <v>249</v>
      </c>
      <c r="B163" s="57" t="s">
        <v>236</v>
      </c>
      <c r="C163" s="58">
        <v>1015</v>
      </c>
      <c r="D163" s="238">
        <v>10</v>
      </c>
      <c r="E163" s="294">
        <v>0</v>
      </c>
      <c r="F163" s="238">
        <v>0</v>
      </c>
      <c r="G163" s="238">
        <v>0</v>
      </c>
      <c r="H163" s="324">
        <v>1486</v>
      </c>
      <c r="I163" s="238">
        <v>543</v>
      </c>
      <c r="J163" s="293">
        <v>1.6772999999999998</v>
      </c>
      <c r="K163" s="238">
        <v>0</v>
      </c>
      <c r="L163" s="265">
        <f t="shared" si="14"/>
        <v>18.412733856523719</v>
      </c>
      <c r="M163" s="238">
        <v>1</v>
      </c>
      <c r="N163" s="238">
        <v>1</v>
      </c>
      <c r="O163" s="267">
        <v>0.57799999999999996</v>
      </c>
      <c r="P163" s="267">
        <v>71.81</v>
      </c>
      <c r="Q163" s="52">
        <v>0.17</v>
      </c>
      <c r="R163" s="267">
        <v>0.52800000000000002</v>
      </c>
      <c r="S163" s="267" t="s">
        <v>117</v>
      </c>
      <c r="T163" s="52">
        <v>85.49434242255613</v>
      </c>
      <c r="U163" s="267">
        <v>69.88</v>
      </c>
      <c r="V163" s="267">
        <v>115</v>
      </c>
      <c r="W163" s="52">
        <v>8.56</v>
      </c>
      <c r="X163" s="267">
        <v>50.51</v>
      </c>
      <c r="Y163" s="52">
        <v>109.04255319148936</v>
      </c>
      <c r="Z163" s="274">
        <v>1</v>
      </c>
      <c r="AA163" s="274">
        <v>5.0583717006054778</v>
      </c>
      <c r="AB163" s="328">
        <v>265</v>
      </c>
      <c r="AC163" s="328">
        <v>2</v>
      </c>
      <c r="AD163" s="328">
        <v>30</v>
      </c>
      <c r="AE163" s="329">
        <f t="shared" si="15"/>
        <v>0.75471698113207553</v>
      </c>
      <c r="AF163" s="329">
        <f t="shared" si="16"/>
        <v>6.25</v>
      </c>
      <c r="AG163" s="274">
        <v>4</v>
      </c>
      <c r="AH163" s="53">
        <v>10</v>
      </c>
      <c r="AI163" s="331">
        <v>7.8500000000000005</v>
      </c>
      <c r="AJ163" s="38">
        <v>42.07</v>
      </c>
      <c r="AK163" s="53">
        <v>86.19</v>
      </c>
      <c r="AL163" s="53">
        <v>2.13</v>
      </c>
      <c r="AM163" s="38">
        <v>52.55</v>
      </c>
      <c r="AN163" s="31">
        <v>18.7</v>
      </c>
      <c r="AO163" s="330">
        <v>66.099934845717712</v>
      </c>
      <c r="AP163" s="330">
        <v>63.530854341796008</v>
      </c>
      <c r="AQ163" s="330">
        <f t="shared" si="17"/>
        <v>64.802664549272194</v>
      </c>
      <c r="AR163" s="53">
        <v>19.3</v>
      </c>
      <c r="AS163" s="275">
        <v>120</v>
      </c>
      <c r="AT163" s="53">
        <v>58</v>
      </c>
      <c r="AU163" s="275">
        <v>13.5</v>
      </c>
      <c r="AV163" s="38">
        <v>77.95</v>
      </c>
      <c r="AW163" s="38">
        <v>10</v>
      </c>
      <c r="AX163" s="276">
        <v>5238.84</v>
      </c>
      <c r="AY163" s="276">
        <v>5382</v>
      </c>
      <c r="AZ163" s="276">
        <v>5591</v>
      </c>
      <c r="BA163" s="272">
        <f t="shared" si="19"/>
        <v>0.91088867001091745</v>
      </c>
      <c r="BB163" s="272">
        <f t="shared" si="18"/>
        <v>0.97082868821999346</v>
      </c>
      <c r="BC163" s="35"/>
      <c r="BD163" s="284">
        <v>8.1199999999999992</v>
      </c>
      <c r="BE163" s="72"/>
      <c r="BF163" s="72"/>
      <c r="BG163" s="72"/>
      <c r="BH163" s="30"/>
      <c r="BI163" s="30"/>
      <c r="BJ163" s="73"/>
      <c r="BK163"/>
      <c r="BP163"/>
      <c r="BQ163" s="230"/>
      <c r="BR163" s="236"/>
      <c r="BS163" s="230"/>
      <c r="BT163" s="232"/>
      <c r="BU163" s="232"/>
      <c r="BV163" s="229"/>
      <c r="BW163" s="227"/>
      <c r="BX163" s="233"/>
      <c r="BY163"/>
      <c r="CA163"/>
      <c r="CB163" s="226"/>
      <c r="CC163" s="227"/>
      <c r="CD163" s="226"/>
      <c r="CE163" s="226"/>
      <c r="CF163" s="228"/>
      <c r="CG163" s="227"/>
      <c r="CH163" s="227"/>
      <c r="CI163" s="226"/>
      <c r="CJ163"/>
    </row>
    <row r="164" spans="1:88">
      <c r="A164" s="56" t="s">
        <v>249</v>
      </c>
      <c r="B164" s="57" t="s">
        <v>258</v>
      </c>
      <c r="C164" s="58">
        <v>1016</v>
      </c>
      <c r="D164" s="238">
        <v>42</v>
      </c>
      <c r="E164" s="294">
        <v>4467.3999999999996</v>
      </c>
      <c r="F164" s="238">
        <v>0</v>
      </c>
      <c r="G164" s="238">
        <v>0</v>
      </c>
      <c r="H164" s="324">
        <v>1361.456868</v>
      </c>
      <c r="I164" s="238">
        <v>476</v>
      </c>
      <c r="J164" s="293">
        <v>6.9533999999999994</v>
      </c>
      <c r="K164" s="238">
        <v>0</v>
      </c>
      <c r="L164" s="265">
        <f t="shared" si="14"/>
        <v>4.4910444605997109</v>
      </c>
      <c r="M164" s="238">
        <v>1</v>
      </c>
      <c r="N164" s="238">
        <v>5</v>
      </c>
      <c r="O164" s="267">
        <v>0.60499999999999998</v>
      </c>
      <c r="P164" s="267">
        <v>67.39</v>
      </c>
      <c r="Q164" s="52">
        <v>0.19</v>
      </c>
      <c r="R164" s="267">
        <v>0.47099999999999997</v>
      </c>
      <c r="S164" s="267">
        <v>48.09</v>
      </c>
      <c r="T164" s="52">
        <v>83.924958616884297</v>
      </c>
      <c r="U164" s="267">
        <v>65.17</v>
      </c>
      <c r="V164" s="267">
        <v>28</v>
      </c>
      <c r="W164" s="52">
        <v>4.9800000000000004</v>
      </c>
      <c r="X164" s="267">
        <v>76.97</v>
      </c>
      <c r="Y164" s="52">
        <v>9.9255583126550864</v>
      </c>
      <c r="Z164" s="274">
        <v>1</v>
      </c>
      <c r="AA164" s="274">
        <v>1.4411579490086928</v>
      </c>
      <c r="AB164" s="328">
        <v>303</v>
      </c>
      <c r="AC164" s="328">
        <v>8</v>
      </c>
      <c r="AD164" s="328">
        <v>102</v>
      </c>
      <c r="AE164" s="329">
        <f t="shared" si="15"/>
        <v>2.6402640264026402</v>
      </c>
      <c r="AF164" s="329">
        <f t="shared" si="16"/>
        <v>7.2727272727272725</v>
      </c>
      <c r="AG164" s="274">
        <v>10</v>
      </c>
      <c r="AH164" s="53">
        <v>10</v>
      </c>
      <c r="AI164" s="331">
        <v>7.4</v>
      </c>
      <c r="AJ164" s="38">
        <v>52.83</v>
      </c>
      <c r="AK164" s="53">
        <v>17.63</v>
      </c>
      <c r="AL164" s="53">
        <v>0.48</v>
      </c>
      <c r="AM164" s="38">
        <v>40.880000000000003</v>
      </c>
      <c r="AN164" s="31">
        <v>229.6</v>
      </c>
      <c r="AO164" s="330">
        <v>63.526249999999997</v>
      </c>
      <c r="AP164" s="330">
        <v>62.637250000000002</v>
      </c>
      <c r="AQ164" s="330">
        <f t="shared" si="17"/>
        <v>63.08018391549362</v>
      </c>
      <c r="AR164" s="53">
        <v>18.100000000000001</v>
      </c>
      <c r="AS164" s="275">
        <v>111</v>
      </c>
      <c r="AT164" s="53">
        <v>71</v>
      </c>
      <c r="AU164" s="275">
        <v>25.5</v>
      </c>
      <c r="AV164" s="38">
        <v>80.81</v>
      </c>
      <c r="AW164" s="38">
        <v>10</v>
      </c>
      <c r="AX164" s="276">
        <v>21024.76</v>
      </c>
      <c r="AY164" s="276">
        <v>21946</v>
      </c>
      <c r="AZ164" s="276">
        <v>23178</v>
      </c>
      <c r="BA164" s="272">
        <f t="shared" si="19"/>
        <v>1.4605636402032678</v>
      </c>
      <c r="BB164" s="272">
        <f t="shared" si="18"/>
        <v>1.4034448191014293</v>
      </c>
      <c r="BC164" s="35"/>
      <c r="BD164" s="284">
        <v>12.37</v>
      </c>
      <c r="BE164" s="72"/>
      <c r="BF164" s="72"/>
      <c r="BG164" s="72"/>
      <c r="BH164" s="30"/>
      <c r="BI164" s="30"/>
      <c r="BJ164" s="73"/>
      <c r="BK164"/>
      <c r="BP164"/>
      <c r="BQ164" s="230"/>
      <c r="BR164" s="236"/>
      <c r="BS164" s="230"/>
      <c r="BT164" s="232"/>
      <c r="BU164" s="232"/>
      <c r="BV164" s="229"/>
      <c r="BW164" s="227"/>
      <c r="BX164" s="233"/>
      <c r="BY164"/>
      <c r="CA164"/>
      <c r="CB164" s="226"/>
      <c r="CC164" s="227"/>
      <c r="CD164" s="226"/>
      <c r="CE164" s="226"/>
      <c r="CF164" s="228"/>
      <c r="CG164" s="227"/>
      <c r="CH164" s="227"/>
      <c r="CI164" s="226"/>
      <c r="CJ164"/>
    </row>
    <row r="165" spans="1:88">
      <c r="A165" s="56" t="s">
        <v>249</v>
      </c>
      <c r="B165" s="57" t="s">
        <v>259</v>
      </c>
      <c r="C165" s="58">
        <v>1017</v>
      </c>
      <c r="D165" s="238">
        <v>8</v>
      </c>
      <c r="E165" s="294">
        <v>2</v>
      </c>
      <c r="F165" s="238">
        <v>0</v>
      </c>
      <c r="G165" s="238">
        <v>0</v>
      </c>
      <c r="H165" s="324">
        <v>1678.7779519999999</v>
      </c>
      <c r="I165" s="238">
        <v>0</v>
      </c>
      <c r="J165" s="293">
        <v>3.9215999999999998</v>
      </c>
      <c r="K165" s="238">
        <v>0</v>
      </c>
      <c r="L165" s="265">
        <f t="shared" si="14"/>
        <v>8.3149291410983608</v>
      </c>
      <c r="M165" s="238">
        <v>1</v>
      </c>
      <c r="N165" s="238">
        <v>1</v>
      </c>
      <c r="O165" s="267">
        <v>0.54200000000000004</v>
      </c>
      <c r="P165" s="267">
        <v>75.88</v>
      </c>
      <c r="Q165" s="52">
        <v>0.15</v>
      </c>
      <c r="R165" s="267">
        <v>0.40699999999999997</v>
      </c>
      <c r="S165" s="267" t="s">
        <v>117</v>
      </c>
      <c r="T165" s="52">
        <v>90.839694656488561</v>
      </c>
      <c r="U165" s="267">
        <v>61.38</v>
      </c>
      <c r="V165" s="267">
        <v>3</v>
      </c>
      <c r="W165" s="52">
        <v>9.43</v>
      </c>
      <c r="X165" s="267">
        <v>85.64</v>
      </c>
      <c r="Y165" s="52">
        <v>25.757575757575758</v>
      </c>
      <c r="Z165" s="274">
        <v>1</v>
      </c>
      <c r="AA165" s="274">
        <v>9.3084475091990734E-2</v>
      </c>
      <c r="AB165" s="328">
        <v>10</v>
      </c>
      <c r="AC165" s="328">
        <v>1</v>
      </c>
      <c r="AD165" s="328">
        <v>10</v>
      </c>
      <c r="AE165" s="329">
        <f t="shared" si="15"/>
        <v>10</v>
      </c>
      <c r="AF165" s="329">
        <f t="shared" si="16"/>
        <v>9.0909090909090917</v>
      </c>
      <c r="AG165" s="274">
        <v>6</v>
      </c>
      <c r="AH165" s="53">
        <v>10</v>
      </c>
      <c r="AI165" s="331">
        <v>8.8000000000000007</v>
      </c>
      <c r="AJ165" s="38">
        <v>25.49</v>
      </c>
      <c r="AK165" s="53">
        <v>7.26</v>
      </c>
      <c r="AL165" s="53">
        <v>0.05</v>
      </c>
      <c r="AM165" s="38">
        <v>22.11</v>
      </c>
      <c r="AN165" s="31">
        <v>71.2</v>
      </c>
      <c r="AO165" s="330">
        <v>52.24</v>
      </c>
      <c r="AP165" s="330">
        <v>57.15</v>
      </c>
      <c r="AQ165" s="330">
        <f t="shared" si="17"/>
        <v>54.639875548906588</v>
      </c>
      <c r="AR165" s="53">
        <v>24.9</v>
      </c>
      <c r="AS165" s="275">
        <v>122</v>
      </c>
      <c r="AT165" s="53">
        <v>33.5</v>
      </c>
      <c r="AU165" s="275">
        <v>18</v>
      </c>
      <c r="AV165" s="38">
        <v>73.16</v>
      </c>
      <c r="AW165" s="38">
        <v>10</v>
      </c>
      <c r="AX165" s="276">
        <v>10742.93</v>
      </c>
      <c r="AY165" s="276">
        <v>11685</v>
      </c>
      <c r="AZ165" s="276">
        <v>13072</v>
      </c>
      <c r="BA165" s="272">
        <f t="shared" si="19"/>
        <v>2.9230697149970557</v>
      </c>
      <c r="BB165" s="272">
        <f t="shared" si="18"/>
        <v>2.9674796747967469</v>
      </c>
      <c r="BC165" s="35"/>
      <c r="BD165" s="284">
        <v>6.19</v>
      </c>
      <c r="BE165" s="72"/>
      <c r="BF165" s="72"/>
      <c r="BG165" s="72"/>
      <c r="BH165" s="30"/>
      <c r="BI165" s="30"/>
      <c r="BJ165" s="73"/>
      <c r="BK165"/>
      <c r="BP165"/>
      <c r="BQ165" s="230"/>
      <c r="BR165" s="236"/>
      <c r="BS165" s="230"/>
      <c r="BT165" s="232"/>
      <c r="BU165" s="232"/>
      <c r="BV165" s="229"/>
      <c r="BW165" s="227"/>
      <c r="BX165" s="233"/>
      <c r="BY165"/>
      <c r="CA165"/>
      <c r="CB165" s="226"/>
      <c r="CC165" s="227"/>
      <c r="CD165" s="226"/>
      <c r="CE165" s="226"/>
      <c r="CF165" s="228"/>
      <c r="CG165" s="227"/>
      <c r="CH165" s="227"/>
      <c r="CI165" s="226"/>
      <c r="CJ165"/>
    </row>
    <row r="166" spans="1:88">
      <c r="A166" s="61" t="s">
        <v>260</v>
      </c>
      <c r="B166" s="63" t="s">
        <v>261</v>
      </c>
      <c r="C166" s="64">
        <v>1101</v>
      </c>
      <c r="D166" s="238">
        <v>0</v>
      </c>
      <c r="E166" s="294">
        <v>100.3</v>
      </c>
      <c r="F166" s="238">
        <v>0</v>
      </c>
      <c r="G166" s="238">
        <v>41527</v>
      </c>
      <c r="H166" s="324">
        <v>0</v>
      </c>
      <c r="I166" s="238">
        <v>0</v>
      </c>
      <c r="J166" s="293">
        <v>15.601199999999999</v>
      </c>
      <c r="K166" s="238">
        <v>0</v>
      </c>
      <c r="L166" s="265">
        <f t="shared" ref="L166:L169" si="20">M166/((AY166+AY166*BA166/100)/100000)</f>
        <v>0</v>
      </c>
      <c r="M166" s="238">
        <v>0</v>
      </c>
      <c r="N166" s="238">
        <v>0</v>
      </c>
      <c r="O166" s="267">
        <v>0.76800000000000002</v>
      </c>
      <c r="P166" s="267">
        <v>38.69</v>
      </c>
      <c r="Q166" s="52">
        <v>0.53</v>
      </c>
      <c r="R166" s="267">
        <v>0.51400000000000001</v>
      </c>
      <c r="S166" s="267">
        <v>40.119999999999997</v>
      </c>
      <c r="T166" s="52">
        <v>63.85384237260363</v>
      </c>
      <c r="U166" s="267">
        <v>60.44</v>
      </c>
      <c r="V166" s="267">
        <v>315</v>
      </c>
      <c r="W166" s="52">
        <v>3.44</v>
      </c>
      <c r="X166" s="267">
        <v>13.63</v>
      </c>
      <c r="Y166" s="52">
        <v>53.349378259125551</v>
      </c>
      <c r="Z166" s="274">
        <v>5</v>
      </c>
      <c r="AA166" s="274">
        <v>5.4170792428328882</v>
      </c>
      <c r="AB166" s="328">
        <v>2266</v>
      </c>
      <c r="AC166" s="328">
        <v>39</v>
      </c>
      <c r="AD166" s="328">
        <v>223</v>
      </c>
      <c r="AE166" s="329">
        <f t="shared" si="15"/>
        <v>1.7210944395410415</v>
      </c>
      <c r="AF166" s="329">
        <f t="shared" si="16"/>
        <v>14.885496183206106</v>
      </c>
      <c r="AG166" s="274">
        <v>10</v>
      </c>
      <c r="AH166" s="53">
        <v>10</v>
      </c>
      <c r="AI166" s="331">
        <v>7.75</v>
      </c>
      <c r="AJ166" s="38">
        <v>90.58</v>
      </c>
      <c r="AK166" s="53">
        <v>92.82</v>
      </c>
      <c r="AL166" s="53">
        <v>15.03</v>
      </c>
      <c r="AM166" s="38">
        <v>79.42</v>
      </c>
      <c r="AN166" s="31">
        <v>641.79999999999995</v>
      </c>
      <c r="AO166" s="330">
        <v>83.454532</v>
      </c>
      <c r="AP166" s="330">
        <v>80.638490000000004</v>
      </c>
      <c r="AQ166" s="330">
        <f t="shared" si="17"/>
        <v>82.034428407447805</v>
      </c>
      <c r="AR166" s="53">
        <v>15.5</v>
      </c>
      <c r="AS166" s="275">
        <v>95</v>
      </c>
      <c r="AT166" s="53">
        <v>84.5</v>
      </c>
      <c r="AU166" s="275">
        <v>64.5</v>
      </c>
      <c r="AV166" s="38">
        <v>95.59</v>
      </c>
      <c r="AW166" s="38">
        <v>10</v>
      </c>
      <c r="AX166" s="276">
        <v>41830.660000000003</v>
      </c>
      <c r="AY166" s="276">
        <v>46133</v>
      </c>
      <c r="AZ166" s="276">
        <v>52004</v>
      </c>
      <c r="BA166" s="272">
        <f t="shared" si="19"/>
        <v>3.4283784509575796</v>
      </c>
      <c r="BB166" s="272">
        <f t="shared" si="18"/>
        <v>3.1815620055058225</v>
      </c>
      <c r="BC166" s="35"/>
      <c r="BD166" s="284">
        <v>48.28</v>
      </c>
      <c r="BE166" s="72"/>
      <c r="BF166" s="72"/>
      <c r="BG166" s="72"/>
      <c r="BH166" s="30"/>
      <c r="BI166" s="30"/>
      <c r="BJ166" s="73"/>
      <c r="BK166"/>
      <c r="BP166"/>
      <c r="BQ166" s="230"/>
      <c r="BR166" s="236"/>
      <c r="BS166" s="230"/>
      <c r="BT166" s="232"/>
      <c r="BU166" s="232"/>
      <c r="BV166" s="229"/>
      <c r="BW166" s="227"/>
      <c r="BX166" s="233"/>
      <c r="BY166"/>
      <c r="CA166"/>
      <c r="CB166" s="226"/>
      <c r="CC166" s="227"/>
      <c r="CD166" s="226"/>
      <c r="CE166" s="226"/>
      <c r="CF166" s="228"/>
      <c r="CG166" s="227"/>
      <c r="CH166" s="227"/>
      <c r="CI166" s="226"/>
      <c r="CJ166"/>
    </row>
    <row r="167" spans="1:88">
      <c r="A167" s="61" t="s">
        <v>260</v>
      </c>
      <c r="B167" s="63" t="s">
        <v>262</v>
      </c>
      <c r="C167" s="64">
        <v>1102</v>
      </c>
      <c r="D167" s="238">
        <v>0</v>
      </c>
      <c r="E167" s="294">
        <v>0</v>
      </c>
      <c r="F167" s="238">
        <v>1324</v>
      </c>
      <c r="G167" s="238">
        <v>5445</v>
      </c>
      <c r="H167" s="324">
        <v>0</v>
      </c>
      <c r="I167" s="238">
        <v>0</v>
      </c>
      <c r="J167" s="293">
        <v>1.7745</v>
      </c>
      <c r="K167" s="238">
        <v>0</v>
      </c>
      <c r="L167" s="265">
        <f t="shared" si="20"/>
        <v>35.42140444238121</v>
      </c>
      <c r="M167" s="238">
        <v>2</v>
      </c>
      <c r="N167" s="238">
        <v>0</v>
      </c>
      <c r="O167" s="267">
        <v>0.75900000000000001</v>
      </c>
      <c r="P167" s="267">
        <v>37.28</v>
      </c>
      <c r="Q167" s="52">
        <v>0.45</v>
      </c>
      <c r="R167" s="267">
        <v>0.49199999999999999</v>
      </c>
      <c r="S167" s="267">
        <v>32.260000000000005</v>
      </c>
      <c r="T167" s="52">
        <v>63.585800752494684</v>
      </c>
      <c r="U167" s="267">
        <v>64.150000000000006</v>
      </c>
      <c r="V167" s="267">
        <v>16</v>
      </c>
      <c r="W167" s="52">
        <v>4.16</v>
      </c>
      <c r="X167" s="267">
        <v>5.74</v>
      </c>
      <c r="Y167" s="52">
        <v>10.791366906474821</v>
      </c>
      <c r="Z167" s="274">
        <v>5</v>
      </c>
      <c r="AA167" s="274">
        <v>2.056853638335344</v>
      </c>
      <c r="AB167" s="328">
        <v>112</v>
      </c>
      <c r="AC167" s="328">
        <v>2</v>
      </c>
      <c r="AD167" s="328">
        <v>8</v>
      </c>
      <c r="AE167" s="329">
        <f t="shared" si="15"/>
        <v>1.7857142857142856</v>
      </c>
      <c r="AF167" s="329">
        <f t="shared" si="16"/>
        <v>20</v>
      </c>
      <c r="AG167" s="274">
        <v>4</v>
      </c>
      <c r="AH167" s="53">
        <v>5</v>
      </c>
      <c r="AI167" s="331">
        <v>9</v>
      </c>
      <c r="AJ167" s="38">
        <v>76.11</v>
      </c>
      <c r="AK167" s="53">
        <v>94.39</v>
      </c>
      <c r="AL167" s="53">
        <v>27.1</v>
      </c>
      <c r="AM167" s="38">
        <v>78.739999999999995</v>
      </c>
      <c r="AN167" s="31">
        <v>415.45</v>
      </c>
      <c r="AO167" s="330">
        <v>83.257099999999994</v>
      </c>
      <c r="AP167" s="330">
        <v>88.867000000000004</v>
      </c>
      <c r="AQ167" s="330">
        <f t="shared" si="17"/>
        <v>86.016328134256</v>
      </c>
      <c r="AR167" s="53">
        <v>12.5</v>
      </c>
      <c r="AS167" s="275">
        <v>91.5</v>
      </c>
      <c r="AT167" s="53">
        <v>83</v>
      </c>
      <c r="AU167" s="275">
        <v>40</v>
      </c>
      <c r="AV167" s="38">
        <v>95.55</v>
      </c>
      <c r="AW167" s="38">
        <v>10</v>
      </c>
      <c r="AX167" s="276">
        <v>5445.21</v>
      </c>
      <c r="AY167" s="276">
        <v>5595</v>
      </c>
      <c r="AZ167" s="276">
        <v>5915</v>
      </c>
      <c r="BA167" s="272">
        <f t="shared" si="19"/>
        <v>0.91695269787574729</v>
      </c>
      <c r="BB167" s="272">
        <f t="shared" si="18"/>
        <v>1.4298480786416434</v>
      </c>
      <c r="BC167" s="35"/>
      <c r="BD167" s="284">
        <v>30.61</v>
      </c>
      <c r="BE167" s="72"/>
      <c r="BF167" s="72"/>
      <c r="BG167" s="72"/>
      <c r="BH167" s="30"/>
      <c r="BI167" s="30"/>
      <c r="BJ167" s="73"/>
      <c r="BK167"/>
      <c r="BP167"/>
      <c r="BQ167" s="230"/>
      <c r="BR167" s="236"/>
      <c r="BS167" s="232"/>
      <c r="BT167" s="232"/>
      <c r="BU167" s="232"/>
      <c r="BV167" s="229"/>
      <c r="BW167" s="227"/>
      <c r="BX167" s="233"/>
      <c r="BY167"/>
      <c r="CA167"/>
      <c r="CB167" s="226"/>
      <c r="CC167" s="227"/>
      <c r="CD167" s="226"/>
      <c r="CE167" s="226"/>
      <c r="CF167" s="228"/>
      <c r="CG167" s="227"/>
      <c r="CH167" s="227"/>
      <c r="CI167" s="226"/>
      <c r="CJ167"/>
    </row>
    <row r="168" spans="1:88">
      <c r="A168" s="61" t="s">
        <v>260</v>
      </c>
      <c r="B168" s="63" t="s">
        <v>263</v>
      </c>
      <c r="C168" s="64">
        <v>1103</v>
      </c>
      <c r="D168" s="238">
        <v>0</v>
      </c>
      <c r="E168" s="294">
        <v>0.4</v>
      </c>
      <c r="F168" s="238">
        <v>0</v>
      </c>
      <c r="G168" s="238">
        <v>11333</v>
      </c>
      <c r="H168" s="324">
        <v>0</v>
      </c>
      <c r="I168" s="238">
        <v>0</v>
      </c>
      <c r="J168" s="293">
        <v>3.6686999999999999</v>
      </c>
      <c r="K168" s="238">
        <v>0</v>
      </c>
      <c r="L168" s="265">
        <f t="shared" si="20"/>
        <v>42.289475556944318</v>
      </c>
      <c r="M168" s="238">
        <v>5</v>
      </c>
      <c r="N168" s="238">
        <v>0</v>
      </c>
      <c r="O168" s="267">
        <v>0.74199999999999999</v>
      </c>
      <c r="P168" s="267">
        <v>46.2</v>
      </c>
      <c r="Q168" s="52">
        <v>0.43</v>
      </c>
      <c r="R168" s="267">
        <v>0.53200000000000003</v>
      </c>
      <c r="S168" s="267">
        <v>52.87</v>
      </c>
      <c r="T168" s="52">
        <v>65.727543917799153</v>
      </c>
      <c r="U168" s="267">
        <v>71.900000000000006</v>
      </c>
      <c r="V168" s="267">
        <v>3</v>
      </c>
      <c r="W168" s="52">
        <v>1.75</v>
      </c>
      <c r="X168" s="267">
        <v>14.8</v>
      </c>
      <c r="Y168" s="267" t="s">
        <v>117</v>
      </c>
      <c r="Z168" s="274">
        <v>5</v>
      </c>
      <c r="AA168" s="274">
        <v>3.2557253120731828</v>
      </c>
      <c r="AB168" s="328">
        <v>369</v>
      </c>
      <c r="AC168" s="328">
        <v>10</v>
      </c>
      <c r="AD168" s="328">
        <v>211</v>
      </c>
      <c r="AE168" s="329">
        <f t="shared" si="15"/>
        <v>2.7100271002710028</v>
      </c>
      <c r="AF168" s="329">
        <f t="shared" si="16"/>
        <v>4.5248868778280542</v>
      </c>
      <c r="AG168" s="274">
        <v>10</v>
      </c>
      <c r="AH168" s="53">
        <v>10</v>
      </c>
      <c r="AI168" s="331">
        <v>7.75</v>
      </c>
      <c r="AJ168" s="38">
        <v>77.25</v>
      </c>
      <c r="AK168" s="53">
        <v>89.73</v>
      </c>
      <c r="AL168" s="53">
        <v>16.079999999999998</v>
      </c>
      <c r="AM168" s="38">
        <v>78.64</v>
      </c>
      <c r="AN168" s="31">
        <v>725.8</v>
      </c>
      <c r="AO168" s="330">
        <v>77.72</v>
      </c>
      <c r="AP168" s="330">
        <v>81.819999999999993</v>
      </c>
      <c r="AQ168" s="330">
        <f t="shared" si="17"/>
        <v>79.743654292990612</v>
      </c>
      <c r="AR168" s="53">
        <v>14.8</v>
      </c>
      <c r="AS168" s="275">
        <v>100</v>
      </c>
      <c r="AT168" s="53">
        <v>72.5</v>
      </c>
      <c r="AU168" s="275">
        <v>39</v>
      </c>
      <c r="AV168" s="38">
        <v>96.64</v>
      </c>
      <c r="AW168" s="38">
        <v>10</v>
      </c>
      <c r="AX168" s="276">
        <v>11333.88</v>
      </c>
      <c r="AY168" s="276">
        <v>11698</v>
      </c>
      <c r="AZ168" s="276">
        <v>12229</v>
      </c>
      <c r="BA168" s="272">
        <f t="shared" si="19"/>
        <v>1.0708895217995391</v>
      </c>
      <c r="BB168" s="272">
        <f t="shared" si="18"/>
        <v>1.1348093691229244</v>
      </c>
      <c r="BC168" s="35"/>
      <c r="BD168" s="284">
        <v>38.340000000000003</v>
      </c>
      <c r="BE168" s="72"/>
      <c r="BF168" s="72"/>
      <c r="BG168" s="72"/>
      <c r="BH168" s="30"/>
      <c r="BI168" s="30"/>
      <c r="BJ168" s="73"/>
      <c r="BK168"/>
      <c r="BP168"/>
      <c r="BQ168" s="230"/>
      <c r="BR168" s="236"/>
      <c r="BS168" s="232"/>
      <c r="BT168" s="232"/>
      <c r="BU168" s="232"/>
      <c r="BV168" s="229"/>
      <c r="BW168" s="227"/>
      <c r="BX168" s="233"/>
      <c r="BY168"/>
      <c r="CA168"/>
      <c r="CB168" s="226"/>
      <c r="CC168" s="227"/>
      <c r="CD168" s="226"/>
      <c r="CE168" s="226"/>
      <c r="CF168" s="228"/>
      <c r="CG168" s="227"/>
      <c r="CH168" s="227"/>
      <c r="CI168" s="226"/>
      <c r="CJ168"/>
    </row>
    <row r="169" spans="1:88">
      <c r="A169" s="61" t="s">
        <v>260</v>
      </c>
      <c r="B169" s="63" t="s">
        <v>264</v>
      </c>
      <c r="C169" s="64">
        <v>1104</v>
      </c>
      <c r="D169" s="238">
        <v>0</v>
      </c>
      <c r="E169" s="294">
        <v>485</v>
      </c>
      <c r="F169" s="238">
        <v>0</v>
      </c>
      <c r="G169" s="238">
        <v>3946</v>
      </c>
      <c r="H169" s="324">
        <v>0</v>
      </c>
      <c r="I169" s="238">
        <v>0</v>
      </c>
      <c r="J169" s="293">
        <v>1.4369999999999998</v>
      </c>
      <c r="K169" s="238">
        <v>0</v>
      </c>
      <c r="L169" s="265">
        <f t="shared" si="20"/>
        <v>0</v>
      </c>
      <c r="M169" s="238">
        <v>0</v>
      </c>
      <c r="N169" s="238">
        <v>2</v>
      </c>
      <c r="O169" s="267">
        <v>0.76300000000000001</v>
      </c>
      <c r="P169" s="267">
        <v>39.78</v>
      </c>
      <c r="Q169" s="52">
        <v>0.6</v>
      </c>
      <c r="R169" s="267">
        <v>0.495</v>
      </c>
      <c r="S169" s="267">
        <v>40.39</v>
      </c>
      <c r="T169" s="52">
        <v>61.290322580645153</v>
      </c>
      <c r="U169" s="267">
        <v>56.13</v>
      </c>
      <c r="V169" s="267">
        <v>9</v>
      </c>
      <c r="W169" s="52">
        <v>2.09</v>
      </c>
      <c r="X169" s="267">
        <v>10.77</v>
      </c>
      <c r="Y169" s="52">
        <v>4.6296296296296298</v>
      </c>
      <c r="Z169" s="274">
        <v>5</v>
      </c>
      <c r="AA169" s="274">
        <v>2.8883281140737589</v>
      </c>
      <c r="AB169" s="328">
        <v>114</v>
      </c>
      <c r="AC169" s="328">
        <v>2</v>
      </c>
      <c r="AD169" s="328">
        <v>28</v>
      </c>
      <c r="AE169" s="329">
        <f t="shared" si="15"/>
        <v>1.7543859649122806</v>
      </c>
      <c r="AF169" s="329">
        <f t="shared" si="16"/>
        <v>6.666666666666667</v>
      </c>
      <c r="AG169" s="274">
        <v>4</v>
      </c>
      <c r="AH169" s="53">
        <v>5</v>
      </c>
      <c r="AI169" s="331">
        <v>8.15</v>
      </c>
      <c r="AJ169" s="38">
        <v>84.12</v>
      </c>
      <c r="AK169" s="53">
        <v>97.23</v>
      </c>
      <c r="AL169" s="53">
        <v>36.67</v>
      </c>
      <c r="AM169" s="38">
        <v>78.14</v>
      </c>
      <c r="AN169" s="31">
        <v>0</v>
      </c>
      <c r="AO169" s="330">
        <v>83.966399999999993</v>
      </c>
      <c r="AP169" s="330">
        <v>87.063999999999993</v>
      </c>
      <c r="AQ169" s="330">
        <f t="shared" si="17"/>
        <v>85.501173381422078</v>
      </c>
      <c r="AR169" s="53">
        <v>16</v>
      </c>
      <c r="AS169" s="275">
        <v>86</v>
      </c>
      <c r="AT169" s="53">
        <v>79.5</v>
      </c>
      <c r="AU169" s="275">
        <v>49</v>
      </c>
      <c r="AV169" s="38">
        <v>95.89</v>
      </c>
      <c r="AW169" s="38">
        <v>10</v>
      </c>
      <c r="AX169" s="276">
        <v>3946.92</v>
      </c>
      <c r="AY169" s="276">
        <v>4277</v>
      </c>
      <c r="AZ169" s="276">
        <v>4790</v>
      </c>
      <c r="BA169" s="272">
        <f t="shared" si="19"/>
        <v>2.7876589002732928</v>
      </c>
      <c r="BB169" s="272">
        <f t="shared" si="18"/>
        <v>2.9985971475333164</v>
      </c>
      <c r="BC169" s="35"/>
      <c r="BD169" s="284">
        <v>56.72</v>
      </c>
      <c r="BE169" s="72"/>
      <c r="BF169" s="72"/>
      <c r="BG169" s="72"/>
      <c r="BH169" s="30"/>
      <c r="BI169" s="30"/>
      <c r="BJ169" s="73"/>
      <c r="BK169"/>
      <c r="BP169"/>
      <c r="BQ169" s="230"/>
      <c r="BR169" s="236"/>
      <c r="BS169" s="232"/>
      <c r="BT169" s="232"/>
      <c r="BU169" s="232"/>
      <c r="BV169" s="229"/>
      <c r="BW169" s="227"/>
      <c r="BX169" s="233"/>
      <c r="BY169"/>
      <c r="CA169"/>
      <c r="CB169" s="226"/>
      <c r="CC169" s="227"/>
      <c r="CD169" s="226"/>
      <c r="CE169" s="226"/>
      <c r="CF169" s="228"/>
      <c r="CG169" s="227"/>
      <c r="CH169" s="227"/>
      <c r="CI169" s="226"/>
      <c r="CJ169"/>
    </row>
    <row r="170" spans="1:88">
      <c r="A170" s="56" t="s">
        <v>265</v>
      </c>
      <c r="B170" s="57" t="s">
        <v>265</v>
      </c>
      <c r="C170" s="58">
        <v>1201</v>
      </c>
      <c r="D170" s="238">
        <v>36</v>
      </c>
      <c r="E170" s="294">
        <v>919.3</v>
      </c>
      <c r="F170" s="238">
        <v>0</v>
      </c>
      <c r="G170" s="238">
        <v>0</v>
      </c>
      <c r="H170" s="324">
        <v>1279</v>
      </c>
      <c r="I170" s="238">
        <v>0</v>
      </c>
      <c r="J170" s="293">
        <v>15.66</v>
      </c>
      <c r="K170" s="238">
        <v>0</v>
      </c>
      <c r="L170" s="265" t="s">
        <v>117</v>
      </c>
      <c r="M170" s="238">
        <v>11</v>
      </c>
      <c r="N170" s="238">
        <v>17</v>
      </c>
      <c r="O170" s="267">
        <v>0.70799999999999996</v>
      </c>
      <c r="P170" s="267">
        <v>57.39</v>
      </c>
      <c r="Q170" s="52">
        <v>0.36</v>
      </c>
      <c r="R170" s="267">
        <v>0.51900000000000002</v>
      </c>
      <c r="S170" s="267">
        <v>48.67</v>
      </c>
      <c r="T170" s="52">
        <v>63.212012404112947</v>
      </c>
      <c r="U170" s="267">
        <v>65.64</v>
      </c>
      <c r="V170" s="267">
        <v>121</v>
      </c>
      <c r="W170" s="52">
        <v>3.06</v>
      </c>
      <c r="X170" s="267">
        <v>37.840000000000003</v>
      </c>
      <c r="Y170" s="52">
        <v>209.96135680549591</v>
      </c>
      <c r="Z170" s="274">
        <v>5</v>
      </c>
      <c r="AA170" s="274">
        <v>9.3656186071808527</v>
      </c>
      <c r="AB170" s="328">
        <v>4119</v>
      </c>
      <c r="AC170" s="328">
        <v>90</v>
      </c>
      <c r="AD170" s="328">
        <v>2963</v>
      </c>
      <c r="AE170" s="329">
        <f t="shared" si="15"/>
        <v>2.1849963583394025</v>
      </c>
      <c r="AF170" s="329">
        <f t="shared" si="16"/>
        <v>2.9479200786112019</v>
      </c>
      <c r="AG170" s="274">
        <v>10</v>
      </c>
      <c r="AH170" s="53">
        <v>5</v>
      </c>
      <c r="AI170" s="331">
        <v>4.4000000000000004</v>
      </c>
      <c r="AJ170" s="38">
        <v>76.11</v>
      </c>
      <c r="AK170" s="53">
        <v>84.41</v>
      </c>
      <c r="AL170" s="53">
        <v>8.61</v>
      </c>
      <c r="AM170" s="38">
        <v>65.67</v>
      </c>
      <c r="AN170" s="31">
        <v>342.5</v>
      </c>
      <c r="AO170" s="330">
        <v>73.846065380515242</v>
      </c>
      <c r="AP170" s="330">
        <v>75.249934226088911</v>
      </c>
      <c r="AQ170" s="330">
        <f t="shared" si="17"/>
        <v>74.544695067719161</v>
      </c>
      <c r="AR170" s="53">
        <v>15.7</v>
      </c>
      <c r="AS170" s="275">
        <v>95.5</v>
      </c>
      <c r="AT170" s="53">
        <v>67</v>
      </c>
      <c r="AU170" s="275">
        <v>64.5</v>
      </c>
      <c r="AV170" s="38">
        <v>88.49</v>
      </c>
      <c r="AW170" s="38">
        <v>10</v>
      </c>
      <c r="AX170" s="276">
        <v>43980.01</v>
      </c>
      <c r="AY170" s="276">
        <v>47452</v>
      </c>
      <c r="AZ170" s="276">
        <v>52200</v>
      </c>
      <c r="BA170" s="272">
        <f t="shared" si="19"/>
        <v>2.6314909887469313</v>
      </c>
      <c r="BB170" s="272">
        <f t="shared" si="18"/>
        <v>2.5014751749135975</v>
      </c>
      <c r="BC170" s="35"/>
      <c r="BD170" s="284">
        <v>17.93</v>
      </c>
      <c r="BE170" s="72"/>
      <c r="BF170" s="72"/>
      <c r="BG170" s="72"/>
      <c r="BH170" s="30"/>
      <c r="BI170" s="30"/>
      <c r="BJ170" s="73"/>
      <c r="BK170"/>
      <c r="BP170"/>
      <c r="BQ170" s="230"/>
      <c r="BR170" s="235"/>
      <c r="BS170" s="232"/>
      <c r="BT170" s="232"/>
      <c r="BU170" s="232"/>
      <c r="BV170" s="229"/>
      <c r="BW170" s="227"/>
      <c r="BX170" s="233"/>
      <c r="BY170"/>
      <c r="CA170"/>
      <c r="CB170" s="226"/>
      <c r="CC170" s="227"/>
      <c r="CD170" s="226"/>
      <c r="CE170" s="226"/>
      <c r="CF170" s="228"/>
      <c r="CG170" s="227"/>
      <c r="CH170" s="227"/>
      <c r="CI170" s="226"/>
      <c r="CJ170"/>
    </row>
    <row r="171" spans="1:88">
      <c r="A171" s="56" t="s">
        <v>265</v>
      </c>
      <c r="B171" s="57" t="s">
        <v>266</v>
      </c>
      <c r="C171" s="58">
        <v>1202</v>
      </c>
      <c r="D171" s="238">
        <v>6</v>
      </c>
      <c r="E171" s="294">
        <v>95.474999999999994</v>
      </c>
      <c r="F171" s="238">
        <v>0</v>
      </c>
      <c r="G171" s="238">
        <v>0</v>
      </c>
      <c r="H171" s="324">
        <v>926.11</v>
      </c>
      <c r="I171" s="238">
        <v>532</v>
      </c>
      <c r="J171" s="293">
        <v>1.5075000000000001</v>
      </c>
      <c r="K171" s="238">
        <v>0</v>
      </c>
      <c r="L171" s="265">
        <f>M171/((AY171+AY171*BA171/100)/100000)</f>
        <v>40.960400066330209</v>
      </c>
      <c r="M171" s="238">
        <v>2</v>
      </c>
      <c r="N171" s="238">
        <v>0</v>
      </c>
      <c r="O171" s="267">
        <v>0.625</v>
      </c>
      <c r="P171" s="267">
        <v>67.94</v>
      </c>
      <c r="Q171" s="52">
        <v>0.1</v>
      </c>
      <c r="R171" s="267">
        <v>0.47199999999999998</v>
      </c>
      <c r="S171" s="267" t="s">
        <v>117</v>
      </c>
      <c r="T171" s="52">
        <v>69.635284139100932</v>
      </c>
      <c r="U171" s="267">
        <v>61.65</v>
      </c>
      <c r="V171" s="267">
        <v>28</v>
      </c>
      <c r="W171" s="52">
        <v>3.66</v>
      </c>
      <c r="X171" s="267">
        <v>46.9</v>
      </c>
      <c r="Y171" s="52">
        <v>43.478260869565219</v>
      </c>
      <c r="Z171" s="274">
        <v>2</v>
      </c>
      <c r="AA171" s="274">
        <v>3.2713120705083831</v>
      </c>
      <c r="AB171" s="328">
        <v>155</v>
      </c>
      <c r="AC171" s="328">
        <v>6</v>
      </c>
      <c r="AD171" s="328">
        <v>112</v>
      </c>
      <c r="AE171" s="329">
        <f t="shared" si="15"/>
        <v>3.870967741935484</v>
      </c>
      <c r="AF171" s="329">
        <f t="shared" si="16"/>
        <v>5.0847457627118651</v>
      </c>
      <c r="AG171" s="274">
        <v>4</v>
      </c>
      <c r="AH171" s="53">
        <v>10</v>
      </c>
      <c r="AI171" s="331" t="s">
        <v>117</v>
      </c>
      <c r="AJ171" s="38">
        <v>44.94</v>
      </c>
      <c r="AK171" s="53">
        <v>38.65</v>
      </c>
      <c r="AL171" s="53">
        <v>1.7</v>
      </c>
      <c r="AM171" s="38">
        <v>49.27</v>
      </c>
      <c r="AN171" s="31">
        <v>201.2</v>
      </c>
      <c r="AO171" s="330">
        <v>68.56</v>
      </c>
      <c r="AP171" s="330">
        <v>88.41</v>
      </c>
      <c r="AQ171" s="330">
        <f t="shared" si="17"/>
        <v>77.85492662638633</v>
      </c>
      <c r="AR171" s="53">
        <v>13.7</v>
      </c>
      <c r="AS171" s="275">
        <v>101.5</v>
      </c>
      <c r="AT171" s="53">
        <v>33</v>
      </c>
      <c r="AU171" s="275">
        <v>3.5</v>
      </c>
      <c r="AV171" s="38">
        <v>80.23</v>
      </c>
      <c r="AW171" s="38">
        <v>10</v>
      </c>
      <c r="AX171" s="276">
        <v>4738.16</v>
      </c>
      <c r="AY171" s="276">
        <v>4846</v>
      </c>
      <c r="AZ171" s="276">
        <v>5025</v>
      </c>
      <c r="BA171" s="272">
        <f t="shared" si="19"/>
        <v>0.75866299716908492</v>
      </c>
      <c r="BB171" s="272">
        <f t="shared" si="18"/>
        <v>0.92344201403219417</v>
      </c>
      <c r="BC171" s="35"/>
      <c r="BD171" s="284">
        <v>6.88</v>
      </c>
      <c r="BE171" s="72"/>
      <c r="BF171" s="72"/>
      <c r="BG171" s="72"/>
      <c r="BH171" s="30"/>
      <c r="BI171" s="30"/>
      <c r="BJ171" s="73"/>
      <c r="BK171"/>
      <c r="BP171"/>
      <c r="BQ171" s="230"/>
      <c r="BR171" s="235"/>
      <c r="BS171" s="232"/>
      <c r="BT171" s="232"/>
      <c r="BU171" s="232"/>
      <c r="BV171" s="229"/>
      <c r="BW171" s="227"/>
      <c r="BX171" s="233"/>
      <c r="BY171"/>
      <c r="CA171"/>
      <c r="CB171" s="226"/>
      <c r="CC171" s="227"/>
      <c r="CD171" s="226"/>
      <c r="CE171" s="226"/>
      <c r="CF171" s="228"/>
      <c r="CG171" s="227"/>
      <c r="CH171" s="227"/>
      <c r="CI171" s="226"/>
      <c r="CJ171"/>
    </row>
    <row r="172" spans="1:88">
      <c r="A172" s="56" t="s">
        <v>265</v>
      </c>
      <c r="B172" s="57" t="s">
        <v>163</v>
      </c>
      <c r="C172" s="58">
        <v>1203</v>
      </c>
      <c r="D172" s="238">
        <v>7</v>
      </c>
      <c r="E172" s="294">
        <v>21.94924</v>
      </c>
      <c r="F172" s="238">
        <v>0</v>
      </c>
      <c r="G172" s="238">
        <v>0</v>
      </c>
      <c r="H172" s="324">
        <v>211</v>
      </c>
      <c r="I172" s="238">
        <v>283</v>
      </c>
      <c r="J172" s="293">
        <v>1.1532</v>
      </c>
      <c r="K172" s="238">
        <v>0</v>
      </c>
      <c r="L172" s="265">
        <f>M172/((AY172+AY172*BA172/100)/100000)</f>
        <v>27.952445907414909</v>
      </c>
      <c r="M172" s="238">
        <v>1</v>
      </c>
      <c r="N172" s="238">
        <v>0</v>
      </c>
      <c r="O172" s="267">
        <v>0.63500000000000001</v>
      </c>
      <c r="P172" s="267">
        <v>53.42</v>
      </c>
      <c r="Q172" s="52">
        <v>0.15</v>
      </c>
      <c r="R172" s="267">
        <v>0.47499999999999998</v>
      </c>
      <c r="S172" s="267" t="s">
        <v>117</v>
      </c>
      <c r="T172" s="52">
        <v>91.681042744872514</v>
      </c>
      <c r="U172" s="267">
        <v>66.06</v>
      </c>
      <c r="V172" s="267">
        <v>27</v>
      </c>
      <c r="W172" s="52">
        <v>5.89</v>
      </c>
      <c r="X172" s="267">
        <v>58.88</v>
      </c>
      <c r="Y172" s="52">
        <v>41.884816753926707</v>
      </c>
      <c r="Z172" s="274">
        <v>1</v>
      </c>
      <c r="AA172" s="274">
        <v>4.4573691070506358</v>
      </c>
      <c r="AB172" s="328">
        <v>145</v>
      </c>
      <c r="AC172" s="328">
        <v>2</v>
      </c>
      <c r="AD172" s="328">
        <v>110</v>
      </c>
      <c r="AE172" s="329">
        <f t="shared" si="15"/>
        <v>1.3793103448275863</v>
      </c>
      <c r="AF172" s="329">
        <f t="shared" si="16"/>
        <v>1.7857142857142856</v>
      </c>
      <c r="AG172" s="274">
        <v>6</v>
      </c>
      <c r="AH172" s="53">
        <v>10</v>
      </c>
      <c r="AI172" s="331">
        <v>8.15</v>
      </c>
      <c r="AJ172" s="38">
        <v>40.26</v>
      </c>
      <c r="AK172" s="53">
        <v>35.71</v>
      </c>
      <c r="AL172" s="53">
        <v>0.89</v>
      </c>
      <c r="AM172" s="38">
        <v>55</v>
      </c>
      <c r="AN172" s="31">
        <v>24.9</v>
      </c>
      <c r="AO172" s="330">
        <v>52.57</v>
      </c>
      <c r="AP172" s="330">
        <v>79.7</v>
      </c>
      <c r="AQ172" s="330">
        <f t="shared" si="17"/>
        <v>64.728888450212082</v>
      </c>
      <c r="AR172" s="53">
        <v>16</v>
      </c>
      <c r="AS172" s="275">
        <v>108</v>
      </c>
      <c r="AT172" s="53">
        <v>74</v>
      </c>
      <c r="AU172" s="275">
        <v>26</v>
      </c>
      <c r="AV172" s="38">
        <v>85.93</v>
      </c>
      <c r="AW172" s="38">
        <v>10</v>
      </c>
      <c r="AX172" s="276">
        <v>3253.04</v>
      </c>
      <c r="AY172" s="276">
        <v>3492</v>
      </c>
      <c r="AZ172" s="276">
        <v>3844</v>
      </c>
      <c r="BA172" s="272">
        <f t="shared" si="19"/>
        <v>2.4485814294731498</v>
      </c>
      <c r="BB172" s="272">
        <f t="shared" si="18"/>
        <v>2.5200458190148933</v>
      </c>
      <c r="BC172" s="35"/>
      <c r="BD172" s="284">
        <v>19.87</v>
      </c>
      <c r="BE172" s="72"/>
      <c r="BF172" s="72"/>
      <c r="BG172" s="72"/>
      <c r="BH172" s="30"/>
      <c r="BI172" s="30"/>
      <c r="BJ172" s="73"/>
      <c r="BK172"/>
      <c r="BP172"/>
      <c r="BQ172" s="230"/>
      <c r="BR172" s="235"/>
      <c r="BS172" s="232"/>
      <c r="BT172" s="232"/>
      <c r="BU172" s="232"/>
      <c r="BV172" s="229"/>
      <c r="BW172" s="227"/>
      <c r="BX172" s="233"/>
      <c r="BY172"/>
      <c r="CA172"/>
      <c r="CB172" s="226"/>
      <c r="CC172" s="227"/>
      <c r="CD172" s="226"/>
      <c r="CE172" s="226"/>
      <c r="CF172" s="228"/>
      <c r="CG172" s="227"/>
      <c r="CH172" s="227"/>
      <c r="CI172" s="226"/>
      <c r="CJ172"/>
    </row>
    <row r="173" spans="1:88">
      <c r="A173" s="56" t="s">
        <v>265</v>
      </c>
      <c r="B173" s="57" t="s">
        <v>267</v>
      </c>
      <c r="C173" s="58">
        <v>1204</v>
      </c>
      <c r="D173" s="238">
        <v>7</v>
      </c>
      <c r="E173" s="294">
        <v>65.925280000000001</v>
      </c>
      <c r="F173" s="238">
        <v>0</v>
      </c>
      <c r="G173" s="238">
        <v>0</v>
      </c>
      <c r="H173" s="324">
        <v>26.330112</v>
      </c>
      <c r="I173" s="238">
        <v>0</v>
      </c>
      <c r="J173" s="293">
        <v>1.3824000000000001</v>
      </c>
      <c r="K173" s="238">
        <v>0</v>
      </c>
      <c r="L173" s="265">
        <f>M173/((AY173+AY173*BA173/100)/100000)</f>
        <v>72.18848498990296</v>
      </c>
      <c r="M173" s="238">
        <v>3</v>
      </c>
      <c r="N173" s="238">
        <v>0</v>
      </c>
      <c r="O173" s="267">
        <v>0.73</v>
      </c>
      <c r="P173" s="267">
        <v>54.53</v>
      </c>
      <c r="Q173" s="52">
        <v>0.46</v>
      </c>
      <c r="R173" s="267">
        <v>0.48799999999999999</v>
      </c>
      <c r="S173" s="267">
        <v>52.14</v>
      </c>
      <c r="T173" s="52">
        <v>66.833500166833502</v>
      </c>
      <c r="U173" s="267">
        <v>67.16</v>
      </c>
      <c r="V173" s="267">
        <v>5</v>
      </c>
      <c r="W173" s="52">
        <v>5.67</v>
      </c>
      <c r="X173" s="267">
        <v>25</v>
      </c>
      <c r="Y173" s="267" t="s">
        <v>117</v>
      </c>
      <c r="Z173" s="274">
        <v>5</v>
      </c>
      <c r="AA173" s="274">
        <v>6.2922324339524414</v>
      </c>
      <c r="AB173" s="328">
        <v>226</v>
      </c>
      <c r="AC173" s="328">
        <v>16</v>
      </c>
      <c r="AD173" s="328">
        <v>157</v>
      </c>
      <c r="AE173" s="329">
        <f t="shared" si="15"/>
        <v>7.0796460176991154</v>
      </c>
      <c r="AF173" s="329">
        <f t="shared" si="16"/>
        <v>9.2485549132947966</v>
      </c>
      <c r="AG173" s="274">
        <v>10</v>
      </c>
      <c r="AH173" s="53">
        <v>10</v>
      </c>
      <c r="AI173" s="331">
        <v>7.1999999999999993</v>
      </c>
      <c r="AJ173" s="38">
        <v>65.72</v>
      </c>
      <c r="AK173" s="53">
        <v>94.21</v>
      </c>
      <c r="AL173" s="53">
        <v>4.57</v>
      </c>
      <c r="AM173" s="38">
        <v>66.7</v>
      </c>
      <c r="AN173" s="31">
        <v>132.9</v>
      </c>
      <c r="AO173" s="330">
        <v>76.892872971334981</v>
      </c>
      <c r="AP173" s="330">
        <v>68.620366399479948</v>
      </c>
      <c r="AQ173" s="330">
        <f t="shared" si="17"/>
        <v>72.638950410930875</v>
      </c>
      <c r="AR173" s="53">
        <v>13.6</v>
      </c>
      <c r="AS173" s="275">
        <v>76</v>
      </c>
      <c r="AT173" s="53">
        <v>81</v>
      </c>
      <c r="AU173" s="275">
        <v>140</v>
      </c>
      <c r="AV173" s="38">
        <v>89.08</v>
      </c>
      <c r="AW173" s="38">
        <v>10</v>
      </c>
      <c r="AX173" s="276">
        <v>3591.73</v>
      </c>
      <c r="AY173" s="276">
        <v>4003</v>
      </c>
      <c r="AZ173" s="276">
        <v>4608</v>
      </c>
      <c r="BA173" s="272">
        <f>(((AY173-AX173)/AX173)*100)/3</f>
        <v>3.816823647657257</v>
      </c>
      <c r="BB173" s="272">
        <f t="shared" si="18"/>
        <v>3.7784161878591069</v>
      </c>
      <c r="BC173" s="35"/>
      <c r="BD173" s="284">
        <v>42.77</v>
      </c>
      <c r="BE173" s="72"/>
      <c r="BF173" s="72"/>
      <c r="BG173" s="72"/>
      <c r="BH173" s="30"/>
      <c r="BI173" s="30"/>
      <c r="BJ173" s="73"/>
      <c r="BK173"/>
      <c r="BP173"/>
      <c r="BQ173" s="230"/>
      <c r="BR173" s="235"/>
      <c r="BS173" s="232"/>
      <c r="BT173" s="232"/>
      <c r="BU173" s="232"/>
      <c r="BV173" s="229"/>
      <c r="BW173" s="227"/>
      <c r="BX173" s="233"/>
      <c r="BY173"/>
      <c r="CA173"/>
      <c r="CB173" s="226"/>
      <c r="CC173" s="227"/>
      <c r="CD173" s="226"/>
      <c r="CE173" s="226"/>
      <c r="CF173" s="228"/>
      <c r="CG173" s="227"/>
      <c r="CH173" s="227"/>
      <c r="CI173" s="226"/>
      <c r="CJ173"/>
    </row>
    <row r="174" spans="1:88">
      <c r="A174" s="56" t="s">
        <v>265</v>
      </c>
      <c r="B174" s="57" t="s">
        <v>268</v>
      </c>
      <c r="C174" s="58">
        <v>1205</v>
      </c>
      <c r="D174" s="238">
        <v>16</v>
      </c>
      <c r="E174" s="294">
        <v>8.4</v>
      </c>
      <c r="F174" s="238">
        <v>0</v>
      </c>
      <c r="G174" s="238">
        <v>0</v>
      </c>
      <c r="H174" s="324">
        <v>760.14308000000005</v>
      </c>
      <c r="I174" s="238">
        <v>189</v>
      </c>
      <c r="J174" s="293">
        <v>2.6268000000000002</v>
      </c>
      <c r="K174" s="238">
        <v>0</v>
      </c>
      <c r="L174" s="265">
        <f>M174/((AY174+AY174*BA174/100)/100000)</f>
        <v>23.892706368624506</v>
      </c>
      <c r="M174" s="238">
        <v>2</v>
      </c>
      <c r="N174" s="238">
        <v>0</v>
      </c>
      <c r="O174" s="267">
        <v>0.61499999999999999</v>
      </c>
      <c r="P174" s="267">
        <v>69.180000000000007</v>
      </c>
      <c r="Q174" s="52">
        <v>0.16</v>
      </c>
      <c r="R174" s="267">
        <v>0.46700000000000003</v>
      </c>
      <c r="S174" s="267" t="s">
        <v>117</v>
      </c>
      <c r="T174" s="52">
        <v>83.217295712715284</v>
      </c>
      <c r="U174" s="267">
        <v>68.52</v>
      </c>
      <c r="V174" s="267">
        <v>15</v>
      </c>
      <c r="W174" s="52">
        <v>3.12</v>
      </c>
      <c r="X174" s="267">
        <v>66.56</v>
      </c>
      <c r="Y174" s="52">
        <v>2.197802197802198</v>
      </c>
      <c r="Z174" s="274">
        <v>1</v>
      </c>
      <c r="AA174" s="274">
        <v>5.8832763085184991</v>
      </c>
      <c r="AB174" s="328">
        <v>461</v>
      </c>
      <c r="AC174" s="328">
        <v>9</v>
      </c>
      <c r="AD174" s="328">
        <v>239</v>
      </c>
      <c r="AE174" s="329">
        <f t="shared" si="15"/>
        <v>1.9522776572668112</v>
      </c>
      <c r="AF174" s="329">
        <f t="shared" si="16"/>
        <v>3.6290322580645165</v>
      </c>
      <c r="AG174" s="274">
        <v>10</v>
      </c>
      <c r="AH174" s="53">
        <v>10</v>
      </c>
      <c r="AI174" s="331">
        <v>8.4</v>
      </c>
      <c r="AJ174" s="38">
        <v>45.52</v>
      </c>
      <c r="AK174" s="53">
        <v>40.479999999999997</v>
      </c>
      <c r="AL174" s="53">
        <v>1.32</v>
      </c>
      <c r="AM174" s="38">
        <v>49.16</v>
      </c>
      <c r="AN174" s="31" t="s">
        <v>117</v>
      </c>
      <c r="AO174" s="330">
        <v>79.023638653923527</v>
      </c>
      <c r="AP174" s="330">
        <v>82.070167909183766</v>
      </c>
      <c r="AQ174" s="330">
        <f t="shared" si="17"/>
        <v>80.532498366325186</v>
      </c>
      <c r="AR174" s="53">
        <v>18.2</v>
      </c>
      <c r="AS174" s="275">
        <v>102.5</v>
      </c>
      <c r="AT174" s="53">
        <v>54</v>
      </c>
      <c r="AU174" s="275">
        <v>5.5</v>
      </c>
      <c r="AV174" s="38">
        <v>81.489999999999995</v>
      </c>
      <c r="AW174" s="38">
        <v>10</v>
      </c>
      <c r="AX174" s="276">
        <v>7835.77</v>
      </c>
      <c r="AY174" s="276">
        <v>8232</v>
      </c>
      <c r="AZ174" s="276">
        <v>8756</v>
      </c>
      <c r="BA174" s="272">
        <f t="shared" ref="BA174:BA175" si="21">(((AY174-AX174)/AX174)*100)/3</f>
        <v>1.6855607893884903</v>
      </c>
      <c r="BB174" s="272">
        <f t="shared" si="18"/>
        <v>1.5913508260447018</v>
      </c>
      <c r="BC174" s="35"/>
      <c r="BD174" s="284">
        <v>20.82</v>
      </c>
      <c r="BE174" s="72"/>
      <c r="BF174" s="72"/>
      <c r="BG174" s="72"/>
      <c r="BH174" s="30"/>
      <c r="BI174" s="30"/>
      <c r="BJ174" s="73"/>
      <c r="BK174"/>
      <c r="BP174"/>
      <c r="BQ174" s="230"/>
      <c r="BR174" s="235"/>
      <c r="BS174" s="232"/>
      <c r="BT174" s="232"/>
      <c r="BU174" s="232"/>
      <c r="BV174" s="229"/>
      <c r="BW174" s="227"/>
      <c r="BX174" s="233"/>
      <c r="BY174"/>
      <c r="CA174"/>
      <c r="CB174" s="226"/>
      <c r="CC174" s="227"/>
      <c r="CD174" s="226"/>
      <c r="CE174" s="226"/>
      <c r="CF174" s="228"/>
      <c r="CG174" s="227"/>
      <c r="CH174" s="227"/>
      <c r="CI174" s="226"/>
      <c r="CJ174"/>
    </row>
    <row r="175" spans="1:88">
      <c r="A175" s="56" t="s">
        <v>265</v>
      </c>
      <c r="B175" s="57" t="s">
        <v>269</v>
      </c>
      <c r="C175" s="58">
        <v>1206</v>
      </c>
      <c r="D175" s="238">
        <v>20</v>
      </c>
      <c r="E175" s="294">
        <v>24</v>
      </c>
      <c r="F175" s="238">
        <v>0</v>
      </c>
      <c r="G175" s="238">
        <v>0</v>
      </c>
      <c r="H175" s="324">
        <v>2527</v>
      </c>
      <c r="I175" s="238">
        <v>1329</v>
      </c>
      <c r="J175" s="293">
        <v>4.7531999999999996</v>
      </c>
      <c r="K175" s="238">
        <v>0</v>
      </c>
      <c r="L175" s="265" t="s">
        <v>117</v>
      </c>
      <c r="M175" s="238">
        <v>3</v>
      </c>
      <c r="N175" s="238">
        <v>1</v>
      </c>
      <c r="O175" s="267">
        <v>0.63700000000000001</v>
      </c>
      <c r="P175" s="267">
        <v>69.63</v>
      </c>
      <c r="Q175" s="52">
        <v>0.47</v>
      </c>
      <c r="R175" s="267">
        <v>0.47199999999999998</v>
      </c>
      <c r="S175" s="267" t="s">
        <v>117</v>
      </c>
      <c r="T175" s="52">
        <v>77.179305457122609</v>
      </c>
      <c r="U175" s="267">
        <v>57.41</v>
      </c>
      <c r="V175" s="267">
        <v>1</v>
      </c>
      <c r="W175" s="52">
        <v>2.96</v>
      </c>
      <c r="X175" s="267">
        <v>66.12</v>
      </c>
      <c r="Y175" s="52">
        <v>6.8965517241379306</v>
      </c>
      <c r="Z175" s="274">
        <v>1</v>
      </c>
      <c r="AA175" s="274">
        <v>1.0604809383682687</v>
      </c>
      <c r="AB175" s="328">
        <v>155</v>
      </c>
      <c r="AC175" s="328">
        <v>8</v>
      </c>
      <c r="AD175" s="328">
        <v>116</v>
      </c>
      <c r="AE175" s="329">
        <f t="shared" si="15"/>
        <v>5.161290322580645</v>
      </c>
      <c r="AF175" s="329">
        <f t="shared" si="16"/>
        <v>6.4516129032258061</v>
      </c>
      <c r="AG175" s="274">
        <v>6</v>
      </c>
      <c r="AH175" s="53">
        <v>5</v>
      </c>
      <c r="AI175" s="331" t="s">
        <v>117</v>
      </c>
      <c r="AJ175" s="38">
        <v>35.67</v>
      </c>
      <c r="AK175" s="53">
        <v>17.32</v>
      </c>
      <c r="AL175" s="53">
        <v>0.57999999999999996</v>
      </c>
      <c r="AM175" s="38">
        <v>49.37</v>
      </c>
      <c r="AN175" s="31" t="s">
        <v>117</v>
      </c>
      <c r="AO175" s="330">
        <v>77.215260000000001</v>
      </c>
      <c r="AP175" s="330">
        <v>63.542645200000003</v>
      </c>
      <c r="AQ175" s="330">
        <f t="shared" si="17"/>
        <v>70.046141008664804</v>
      </c>
      <c r="AR175" s="53">
        <v>19.899999999999999</v>
      </c>
      <c r="AS175" s="275">
        <v>94</v>
      </c>
      <c r="AT175" s="53">
        <v>83</v>
      </c>
      <c r="AU175" s="275">
        <v>14</v>
      </c>
      <c r="AV175" s="38">
        <v>86.36</v>
      </c>
      <c r="AW175" s="38">
        <v>10</v>
      </c>
      <c r="AX175" s="276">
        <v>14616.01</v>
      </c>
      <c r="AY175" s="276">
        <v>15138</v>
      </c>
      <c r="AZ175" s="276">
        <v>15844</v>
      </c>
      <c r="BA175" s="272">
        <f t="shared" si="21"/>
        <v>1.1904525699330157</v>
      </c>
      <c r="BB175" s="272">
        <f t="shared" si="18"/>
        <v>1.1659400184964974</v>
      </c>
      <c r="BC175" s="35"/>
      <c r="BD175" s="284">
        <v>4.76</v>
      </c>
      <c r="BE175" s="72"/>
      <c r="BF175" s="72"/>
      <c r="BG175" s="72"/>
      <c r="BH175" s="30"/>
      <c r="BI175" s="30"/>
      <c r="BJ175" s="73"/>
      <c r="BK175"/>
      <c r="BP175"/>
      <c r="BQ175" s="230"/>
      <c r="BR175" s="235"/>
      <c r="BS175" s="232"/>
      <c r="BT175" s="232"/>
      <c r="BU175" s="228"/>
      <c r="BV175" s="229"/>
      <c r="BW175" s="227"/>
      <c r="BX175" s="233"/>
      <c r="BY175"/>
      <c r="CA175"/>
      <c r="CB175" s="226"/>
      <c r="CC175" s="227"/>
      <c r="CD175" s="226"/>
      <c r="CE175" s="226"/>
      <c r="CF175" s="228"/>
      <c r="CG175" s="227"/>
      <c r="CH175" s="227"/>
      <c r="CI175" s="226"/>
      <c r="CJ175"/>
    </row>
    <row r="176" spans="1:88">
      <c r="A176" s="56" t="s">
        <v>265</v>
      </c>
      <c r="B176" s="57" t="s">
        <v>270</v>
      </c>
      <c r="C176" s="58">
        <v>1207</v>
      </c>
      <c r="D176" s="238">
        <v>6</v>
      </c>
      <c r="E176" s="294">
        <v>0</v>
      </c>
      <c r="F176" s="238">
        <v>0</v>
      </c>
      <c r="G176" s="238">
        <v>0</v>
      </c>
      <c r="H176" s="324">
        <v>1307.520984</v>
      </c>
      <c r="I176" s="238">
        <v>381</v>
      </c>
      <c r="J176" s="293">
        <v>0.93779999999999997</v>
      </c>
      <c r="K176" s="238">
        <v>0</v>
      </c>
      <c r="L176" s="265">
        <f t="shared" ref="L176:L190" si="22">M176/((AY176+AY176*BA176/100)/100000)</f>
        <v>0</v>
      </c>
      <c r="M176" s="238">
        <v>0</v>
      </c>
      <c r="N176" s="238">
        <v>0</v>
      </c>
      <c r="O176" s="267">
        <v>0.621</v>
      </c>
      <c r="P176" s="267">
        <v>67.67</v>
      </c>
      <c r="Q176" s="52">
        <v>0.09</v>
      </c>
      <c r="R176" s="267">
        <v>0.45300000000000001</v>
      </c>
      <c r="S176" s="267" t="s">
        <v>117</v>
      </c>
      <c r="T176" s="52">
        <v>71.998624011007905</v>
      </c>
      <c r="U176" s="267">
        <v>64.210000000000008</v>
      </c>
      <c r="V176" s="267">
        <v>22</v>
      </c>
      <c r="W176" s="52">
        <v>2.27</v>
      </c>
      <c r="X176" s="267">
        <v>51.06</v>
      </c>
      <c r="Y176" s="267" t="s">
        <v>117</v>
      </c>
      <c r="Z176" s="274">
        <v>1</v>
      </c>
      <c r="AA176" s="274">
        <v>2.21010755856785</v>
      </c>
      <c r="AB176" s="328">
        <v>66</v>
      </c>
      <c r="AC176" s="328">
        <v>2</v>
      </c>
      <c r="AD176" s="328">
        <v>46</v>
      </c>
      <c r="AE176" s="329">
        <f t="shared" si="15"/>
        <v>3.0303030303030303</v>
      </c>
      <c r="AF176" s="329">
        <f t="shared" si="16"/>
        <v>4.1666666666666661</v>
      </c>
      <c r="AG176" s="274">
        <v>4</v>
      </c>
      <c r="AH176" s="53">
        <v>5</v>
      </c>
      <c r="AI176" s="331" t="s">
        <v>117</v>
      </c>
      <c r="AJ176" s="38">
        <v>33.67</v>
      </c>
      <c r="AK176" s="53">
        <v>50.35</v>
      </c>
      <c r="AL176" s="53">
        <v>2.57</v>
      </c>
      <c r="AM176" s="38">
        <v>50.37</v>
      </c>
      <c r="AN176" s="31">
        <v>305</v>
      </c>
      <c r="AO176" s="330">
        <v>59.08</v>
      </c>
      <c r="AP176" s="330">
        <v>87.3</v>
      </c>
      <c r="AQ176" s="330">
        <f t="shared" si="17"/>
        <v>71.817017481931117</v>
      </c>
      <c r="AR176" s="53">
        <v>15.9</v>
      </c>
      <c r="AS176" s="275">
        <v>99.5</v>
      </c>
      <c r="AT176" s="53">
        <v>41.5</v>
      </c>
      <c r="AU176" s="275">
        <v>20.5</v>
      </c>
      <c r="AV176" s="38">
        <v>77.27</v>
      </c>
      <c r="AW176" s="38">
        <v>10</v>
      </c>
      <c r="AX176" s="276">
        <v>2986.28</v>
      </c>
      <c r="AY176" s="276">
        <v>3040</v>
      </c>
      <c r="AZ176" s="276">
        <v>3126</v>
      </c>
      <c r="BA176" s="272">
        <f t="shared" si="19"/>
        <v>0.59963120225386102</v>
      </c>
      <c r="BB176" s="272">
        <f t="shared" si="18"/>
        <v>0.70723684210526327</v>
      </c>
      <c r="BC176" s="35"/>
      <c r="BD176" s="284">
        <v>6.15</v>
      </c>
      <c r="BE176" s="72"/>
      <c r="BF176" s="72"/>
      <c r="BG176" s="72"/>
      <c r="BH176" s="30"/>
      <c r="BI176" s="30"/>
      <c r="BJ176" s="73"/>
      <c r="BK176"/>
      <c r="BP176"/>
      <c r="BQ176" s="230"/>
      <c r="BR176" s="235"/>
      <c r="BS176" s="232"/>
      <c r="BT176" s="232"/>
      <c r="BU176" s="232"/>
      <c r="BV176" s="229"/>
      <c r="BW176" s="227"/>
      <c r="BX176" s="233"/>
      <c r="BY176"/>
      <c r="CA176"/>
      <c r="CB176" s="226"/>
      <c r="CC176" s="227"/>
      <c r="CD176" s="226"/>
      <c r="CE176" s="226"/>
      <c r="CF176" s="228"/>
      <c r="CG176" s="227"/>
      <c r="CH176" s="227"/>
      <c r="CI176" s="226"/>
      <c r="CJ176"/>
    </row>
    <row r="177" spans="1:88">
      <c r="A177" s="56" t="s">
        <v>265</v>
      </c>
      <c r="B177" s="57" t="s">
        <v>271</v>
      </c>
      <c r="C177" s="58">
        <v>1208</v>
      </c>
      <c r="D177" s="238">
        <v>57</v>
      </c>
      <c r="E177" s="294">
        <v>30.5</v>
      </c>
      <c r="F177" s="238">
        <v>0</v>
      </c>
      <c r="G177" s="238">
        <v>0</v>
      </c>
      <c r="H177" s="324">
        <v>1044</v>
      </c>
      <c r="I177" s="238">
        <v>702</v>
      </c>
      <c r="J177" s="293">
        <v>9.9192</v>
      </c>
      <c r="K177" s="238">
        <v>0</v>
      </c>
      <c r="L177" s="265">
        <f t="shared" si="22"/>
        <v>28.868673498482629</v>
      </c>
      <c r="M177" s="238">
        <v>9</v>
      </c>
      <c r="N177" s="238">
        <v>3</v>
      </c>
      <c r="O177" s="267">
        <v>0.68600000000000005</v>
      </c>
      <c r="P177" s="267">
        <v>48.78</v>
      </c>
      <c r="Q177" s="52">
        <v>0.39</v>
      </c>
      <c r="R177" s="267">
        <v>0.54200000000000004</v>
      </c>
      <c r="S177" s="267">
        <v>35.599999999999994</v>
      </c>
      <c r="T177" s="52">
        <v>69.808116827984378</v>
      </c>
      <c r="U177" s="267">
        <v>60.82</v>
      </c>
      <c r="V177" s="267">
        <v>170</v>
      </c>
      <c r="W177" s="52">
        <v>5.12</v>
      </c>
      <c r="X177" s="267">
        <v>56.36</v>
      </c>
      <c r="Y177" s="52">
        <v>89.46772366930918</v>
      </c>
      <c r="Z177" s="281">
        <v>3</v>
      </c>
      <c r="AA177" s="281">
        <v>8.3630770671705719</v>
      </c>
      <c r="AB177" s="328">
        <v>2393</v>
      </c>
      <c r="AC177" s="328">
        <v>38</v>
      </c>
      <c r="AD177" s="328">
        <v>1689</v>
      </c>
      <c r="AE177" s="329">
        <f t="shared" si="15"/>
        <v>1.5879648976180525</v>
      </c>
      <c r="AF177" s="329">
        <f t="shared" si="16"/>
        <v>2.2003474232773592</v>
      </c>
      <c r="AG177" s="281">
        <v>10</v>
      </c>
      <c r="AH177" s="53">
        <v>5</v>
      </c>
      <c r="AI177" s="331">
        <v>9.2000000000000011</v>
      </c>
      <c r="AJ177" s="38">
        <v>74.14</v>
      </c>
      <c r="AK177" s="53">
        <v>64.41</v>
      </c>
      <c r="AL177" s="53">
        <v>7.6</v>
      </c>
      <c r="AM177" s="38">
        <v>65.739999999999995</v>
      </c>
      <c r="AN177" s="31">
        <v>323.10000000000002</v>
      </c>
      <c r="AO177" s="330">
        <v>90.754548854732093</v>
      </c>
      <c r="AP177" s="330">
        <v>87.665307879075854</v>
      </c>
      <c r="AQ177" s="330">
        <f t="shared" si="17"/>
        <v>89.19655524052888</v>
      </c>
      <c r="AR177" s="53">
        <v>18.7</v>
      </c>
      <c r="AS177" s="275">
        <v>99</v>
      </c>
      <c r="AT177" s="53">
        <v>75</v>
      </c>
      <c r="AU177" s="275">
        <v>61.5</v>
      </c>
      <c r="AV177" s="38">
        <v>87.61</v>
      </c>
      <c r="AW177" s="38">
        <v>10</v>
      </c>
      <c r="AX177" s="276">
        <v>28613.87</v>
      </c>
      <c r="AY177" s="276">
        <v>30504</v>
      </c>
      <c r="AZ177" s="276">
        <v>33064</v>
      </c>
      <c r="BA177" s="272">
        <f t="shared" si="19"/>
        <v>2.2018808827094474</v>
      </c>
      <c r="BB177" s="272">
        <f t="shared" si="18"/>
        <v>2.0980854969840035</v>
      </c>
      <c r="BC177" s="35"/>
      <c r="BD177" s="284">
        <v>18.829999999999998</v>
      </c>
      <c r="BE177" s="72"/>
      <c r="BF177" s="72"/>
      <c r="BG177" s="72"/>
      <c r="BH177" s="30"/>
      <c r="BI177" s="30"/>
      <c r="BJ177" s="73"/>
      <c r="BK177"/>
      <c r="BP177"/>
      <c r="BQ177" s="230"/>
      <c r="BR177" s="235"/>
      <c r="BS177" s="232"/>
      <c r="BT177" s="232"/>
      <c r="BU177" s="232"/>
      <c r="BV177" s="229"/>
      <c r="BW177" s="227"/>
      <c r="BX177" s="233"/>
      <c r="BY177"/>
      <c r="CA177"/>
      <c r="CB177" s="226"/>
      <c r="CC177" s="227"/>
      <c r="CD177" s="226"/>
      <c r="CE177" s="226"/>
      <c r="CF177" s="228"/>
      <c r="CG177" s="227"/>
      <c r="CH177" s="227"/>
      <c r="CI177" s="226"/>
      <c r="CJ177"/>
    </row>
    <row r="178" spans="1:88">
      <c r="A178" s="56" t="s">
        <v>265</v>
      </c>
      <c r="B178" s="57" t="s">
        <v>272</v>
      </c>
      <c r="C178" s="58">
        <v>1209</v>
      </c>
      <c r="D178" s="238">
        <v>2</v>
      </c>
      <c r="E178" s="294">
        <v>0</v>
      </c>
      <c r="F178" s="238">
        <v>0</v>
      </c>
      <c r="G178" s="238">
        <v>0</v>
      </c>
      <c r="H178" s="324">
        <v>218.254456</v>
      </c>
      <c r="I178" s="238">
        <v>220</v>
      </c>
      <c r="J178" s="293">
        <v>0.35369999999999996</v>
      </c>
      <c r="K178" s="238">
        <v>0</v>
      </c>
      <c r="L178" s="265">
        <f t="shared" si="22"/>
        <v>0</v>
      </c>
      <c r="M178" s="238">
        <v>0</v>
      </c>
      <c r="N178" s="238">
        <v>0</v>
      </c>
      <c r="O178" s="267">
        <v>0.622</v>
      </c>
      <c r="P178" s="267">
        <v>71.92</v>
      </c>
      <c r="Q178" s="52">
        <v>0.17</v>
      </c>
      <c r="R178" s="267">
        <v>0.48299999999999998</v>
      </c>
      <c r="S178" s="267" t="s">
        <v>117</v>
      </c>
      <c r="T178" s="52">
        <v>91.168036704263031</v>
      </c>
      <c r="U178" s="267">
        <v>65.210000000000008</v>
      </c>
      <c r="V178" s="267">
        <v>6</v>
      </c>
      <c r="W178" s="52">
        <v>6.37</v>
      </c>
      <c r="X178" s="267">
        <v>37.93</v>
      </c>
      <c r="Y178" s="52">
        <v>68.965517241379303</v>
      </c>
      <c r="Z178" s="274">
        <v>2</v>
      </c>
      <c r="AA178" s="274">
        <v>8.1895560156429728</v>
      </c>
      <c r="AB178" s="328">
        <v>89</v>
      </c>
      <c r="AC178" s="328">
        <v>2</v>
      </c>
      <c r="AD178" s="328">
        <v>55</v>
      </c>
      <c r="AE178" s="329">
        <f t="shared" si="15"/>
        <v>2.2471910112359552</v>
      </c>
      <c r="AF178" s="329">
        <f t="shared" si="16"/>
        <v>3.5087719298245612</v>
      </c>
      <c r="AG178" s="274">
        <v>4</v>
      </c>
      <c r="AH178" s="53">
        <v>10</v>
      </c>
      <c r="AI178" s="331">
        <v>4.8</v>
      </c>
      <c r="AJ178" s="38">
        <v>30.92</v>
      </c>
      <c r="AK178" s="53">
        <v>53.02</v>
      </c>
      <c r="AL178" s="279">
        <v>100</v>
      </c>
      <c r="AM178" s="38">
        <v>62.34</v>
      </c>
      <c r="AN178" s="31">
        <v>160.80000000000001</v>
      </c>
      <c r="AO178" s="330">
        <v>48.86</v>
      </c>
      <c r="AP178" s="330">
        <v>71.900000000000006</v>
      </c>
      <c r="AQ178" s="330">
        <f t="shared" si="17"/>
        <v>59.270852870529879</v>
      </c>
      <c r="AR178" s="53">
        <v>12</v>
      </c>
      <c r="AS178" s="275">
        <v>114</v>
      </c>
      <c r="AT178" s="53">
        <v>52.5</v>
      </c>
      <c r="AU178" s="275">
        <v>11</v>
      </c>
      <c r="AV178" s="38">
        <v>77.709999999999994</v>
      </c>
      <c r="AW178" s="38">
        <v>10</v>
      </c>
      <c r="AX178" s="276">
        <v>1086.75</v>
      </c>
      <c r="AY178" s="276">
        <v>1124</v>
      </c>
      <c r="AZ178" s="276">
        <v>1179</v>
      </c>
      <c r="BA178" s="272">
        <f t="shared" si="19"/>
        <v>1.1425504179127366</v>
      </c>
      <c r="BB178" s="272">
        <f t="shared" si="18"/>
        <v>1.2233096085409234</v>
      </c>
      <c r="BC178" s="35"/>
      <c r="BD178" s="284">
        <v>7.67</v>
      </c>
      <c r="BE178" s="72"/>
      <c r="BF178" s="72"/>
      <c r="BG178" s="72"/>
      <c r="BH178" s="30"/>
      <c r="BI178" s="30"/>
      <c r="BJ178" s="73"/>
      <c r="BK178"/>
      <c r="BP178"/>
      <c r="BQ178" s="230"/>
      <c r="BR178" s="235"/>
      <c r="BS178" s="232"/>
      <c r="BT178" s="232"/>
      <c r="BU178" s="232"/>
      <c r="BV178" s="229"/>
      <c r="BW178" s="227"/>
      <c r="BX178" s="233"/>
      <c r="BY178"/>
      <c r="CA178"/>
      <c r="CB178" s="226"/>
      <c r="CC178" s="227"/>
      <c r="CD178" s="226"/>
      <c r="CE178" s="226"/>
      <c r="CF178" s="228"/>
      <c r="CG178" s="227"/>
      <c r="CH178" s="227"/>
      <c r="CI178" s="226"/>
      <c r="CJ178"/>
    </row>
    <row r="179" spans="1:88">
      <c r="A179" s="56" t="s">
        <v>265</v>
      </c>
      <c r="B179" s="57" t="s">
        <v>273</v>
      </c>
      <c r="C179" s="58">
        <v>1210</v>
      </c>
      <c r="D179" s="238">
        <v>15</v>
      </c>
      <c r="E179" s="294">
        <v>0.5</v>
      </c>
      <c r="F179" s="238">
        <v>0</v>
      </c>
      <c r="G179" s="238">
        <v>0</v>
      </c>
      <c r="H179" s="324">
        <v>54.395026000000001</v>
      </c>
      <c r="I179" s="238">
        <v>698</v>
      </c>
      <c r="J179" s="293">
        <v>2.4110999999999998</v>
      </c>
      <c r="K179" s="238">
        <v>0</v>
      </c>
      <c r="L179" s="265">
        <f t="shared" si="22"/>
        <v>0</v>
      </c>
      <c r="M179" s="238">
        <v>0</v>
      </c>
      <c r="N179" s="238">
        <v>0</v>
      </c>
      <c r="O179" s="267">
        <v>0.629</v>
      </c>
      <c r="P179" s="267">
        <v>75.7</v>
      </c>
      <c r="Q179" s="52">
        <v>0.22</v>
      </c>
      <c r="R179" s="267">
        <v>0.48199999999999998</v>
      </c>
      <c r="S179" s="267" t="s">
        <v>117</v>
      </c>
      <c r="T179" s="52">
        <v>77.525297354873061</v>
      </c>
      <c r="U179" s="267">
        <v>67.86</v>
      </c>
      <c r="V179" s="267">
        <v>4</v>
      </c>
      <c r="W179" s="52">
        <v>9.25</v>
      </c>
      <c r="X179" s="267">
        <v>66.8</v>
      </c>
      <c r="Y179" s="52">
        <v>5.4794520547945202</v>
      </c>
      <c r="Z179" s="274">
        <v>1</v>
      </c>
      <c r="AA179" s="274">
        <v>3.0239295424416612</v>
      </c>
      <c r="AB179" s="328">
        <v>224</v>
      </c>
      <c r="AC179" s="328">
        <v>4</v>
      </c>
      <c r="AD179" s="328">
        <v>94</v>
      </c>
      <c r="AE179" s="329">
        <f t="shared" si="15"/>
        <v>1.7857142857142856</v>
      </c>
      <c r="AF179" s="329">
        <f t="shared" si="16"/>
        <v>4.0816326530612246</v>
      </c>
      <c r="AG179" s="274">
        <v>6</v>
      </c>
      <c r="AH179" s="53">
        <v>10</v>
      </c>
      <c r="AI179" s="331">
        <v>8.2999999999999989</v>
      </c>
      <c r="AJ179" s="38">
        <v>34.869999999999997</v>
      </c>
      <c r="AK179" s="53">
        <v>36.49</v>
      </c>
      <c r="AL179" s="53">
        <v>1.07</v>
      </c>
      <c r="AM179" s="38">
        <v>41</v>
      </c>
      <c r="AN179" s="31">
        <v>132.9</v>
      </c>
      <c r="AO179" s="330">
        <v>79.169890047541273</v>
      </c>
      <c r="AP179" s="330">
        <v>88.278498995631296</v>
      </c>
      <c r="AQ179" s="330">
        <f t="shared" si="17"/>
        <v>83.600233606408736</v>
      </c>
      <c r="AR179" s="53">
        <v>15.9</v>
      </c>
      <c r="AS179" s="275">
        <v>109</v>
      </c>
      <c r="AT179" s="53">
        <v>95.5</v>
      </c>
      <c r="AU179" s="275">
        <v>33.5</v>
      </c>
      <c r="AV179" s="38">
        <v>78.27</v>
      </c>
      <c r="AW179" s="38">
        <v>10</v>
      </c>
      <c r="AX179" s="276">
        <v>7407.58</v>
      </c>
      <c r="AY179" s="276">
        <v>7662</v>
      </c>
      <c r="AZ179" s="276">
        <v>8037</v>
      </c>
      <c r="BA179" s="272">
        <f t="shared" si="19"/>
        <v>1.1448633246845352</v>
      </c>
      <c r="BB179" s="272">
        <f t="shared" si="18"/>
        <v>1.2235708692247438</v>
      </c>
      <c r="BC179" s="35"/>
      <c r="BD179" s="284">
        <v>15.41</v>
      </c>
      <c r="BE179" s="72"/>
      <c r="BF179" s="72"/>
      <c r="BG179" s="72"/>
      <c r="BH179" s="30"/>
      <c r="BI179" s="30"/>
      <c r="BJ179" s="73"/>
      <c r="BK179"/>
      <c r="BP179"/>
      <c r="BQ179" s="230"/>
      <c r="BR179" s="235"/>
      <c r="BS179" s="232"/>
      <c r="BT179" s="232"/>
      <c r="BU179" s="232"/>
      <c r="BV179" s="229"/>
      <c r="BW179" s="227"/>
      <c r="BX179" s="233"/>
      <c r="BY179"/>
      <c r="CA179"/>
      <c r="CB179" s="226"/>
      <c r="CC179" s="227"/>
      <c r="CD179" s="226"/>
      <c r="CE179" s="226"/>
      <c r="CF179" s="228"/>
      <c r="CG179" s="227"/>
      <c r="CH179" s="227"/>
      <c r="CI179" s="226"/>
      <c r="CJ179"/>
    </row>
    <row r="180" spans="1:88">
      <c r="A180" s="56" t="s">
        <v>265</v>
      </c>
      <c r="B180" s="57" t="s">
        <v>274</v>
      </c>
      <c r="C180" s="58">
        <v>1211</v>
      </c>
      <c r="D180" s="238">
        <v>5</v>
      </c>
      <c r="E180" s="294">
        <v>0</v>
      </c>
      <c r="F180" s="238">
        <v>0</v>
      </c>
      <c r="G180" s="238">
        <v>0</v>
      </c>
      <c r="H180" s="324">
        <v>321</v>
      </c>
      <c r="I180" s="238">
        <v>288</v>
      </c>
      <c r="J180" s="293">
        <v>0.88619999999999988</v>
      </c>
      <c r="K180" s="238">
        <v>0</v>
      </c>
      <c r="L180" s="265">
        <f t="shared" si="22"/>
        <v>0</v>
      </c>
      <c r="M180" s="238">
        <v>0</v>
      </c>
      <c r="N180" s="238">
        <v>0</v>
      </c>
      <c r="O180" s="267">
        <v>0.66</v>
      </c>
      <c r="P180" s="267">
        <v>61.27</v>
      </c>
      <c r="Q180" s="52">
        <v>0.23</v>
      </c>
      <c r="R180" s="267">
        <v>0.47299999999999998</v>
      </c>
      <c r="S180" s="267" t="s">
        <v>117</v>
      </c>
      <c r="T180" s="52">
        <v>76.304654442877293</v>
      </c>
      <c r="U180" s="267">
        <v>64.89</v>
      </c>
      <c r="V180" s="267">
        <v>35</v>
      </c>
      <c r="W180" s="52">
        <v>4.63</v>
      </c>
      <c r="X180" s="267">
        <v>35.4</v>
      </c>
      <c r="Y180" s="52">
        <v>6.8493150684931505</v>
      </c>
      <c r="Z180" s="274">
        <v>1</v>
      </c>
      <c r="AA180" s="274">
        <v>5.4680504381780013</v>
      </c>
      <c r="AB180" s="328">
        <v>149</v>
      </c>
      <c r="AC180" s="328">
        <v>7</v>
      </c>
      <c r="AD180" s="328">
        <v>79</v>
      </c>
      <c r="AE180" s="329">
        <f t="shared" si="15"/>
        <v>4.6979865771812079</v>
      </c>
      <c r="AF180" s="329">
        <f t="shared" si="16"/>
        <v>8.1395348837209305</v>
      </c>
      <c r="AG180" s="274">
        <v>4</v>
      </c>
      <c r="AH180" s="53">
        <v>10</v>
      </c>
      <c r="AI180" s="331">
        <v>7.8000000000000007</v>
      </c>
      <c r="AJ180" s="38">
        <v>43.73</v>
      </c>
      <c r="AK180" s="53">
        <v>71.2</v>
      </c>
      <c r="AL180" s="53">
        <v>4.18</v>
      </c>
      <c r="AM180" s="38">
        <v>67.25</v>
      </c>
      <c r="AN180" s="31">
        <v>230.8</v>
      </c>
      <c r="AO180" s="330">
        <v>85.537520000000001</v>
      </c>
      <c r="AP180" s="330">
        <v>94.725726499999993</v>
      </c>
      <c r="AQ180" s="330">
        <f t="shared" si="17"/>
        <v>90.01446397667587</v>
      </c>
      <c r="AR180" s="53">
        <v>14.4</v>
      </c>
      <c r="AS180" s="275">
        <v>87</v>
      </c>
      <c r="AT180" s="53">
        <v>55.5</v>
      </c>
      <c r="AU180" s="275">
        <v>49.5</v>
      </c>
      <c r="AV180" s="38">
        <v>83.92</v>
      </c>
      <c r="AW180" s="38">
        <v>10</v>
      </c>
      <c r="AX180" s="276">
        <v>2724.92</v>
      </c>
      <c r="AY180" s="276">
        <v>2817</v>
      </c>
      <c r="AZ180" s="276">
        <v>2954</v>
      </c>
      <c r="BA180" s="272">
        <f t="shared" si="19"/>
        <v>1.1263939247146084</v>
      </c>
      <c r="BB180" s="272">
        <f t="shared" si="18"/>
        <v>1.2158324458643954</v>
      </c>
      <c r="BC180" s="35"/>
      <c r="BD180" s="284">
        <v>13.31</v>
      </c>
      <c r="BE180" s="72"/>
      <c r="BF180" s="72"/>
      <c r="BG180" s="72"/>
      <c r="BH180" s="30"/>
      <c r="BI180" s="30"/>
      <c r="BJ180" s="73"/>
      <c r="BK180"/>
      <c r="BP180"/>
      <c r="BQ180" s="230"/>
      <c r="BR180" s="235"/>
      <c r="BS180" s="232"/>
      <c r="BT180" s="232"/>
      <c r="BU180" s="232"/>
      <c r="BV180" s="229"/>
      <c r="BW180" s="227"/>
      <c r="BX180" s="233"/>
      <c r="BY180"/>
      <c r="CA180"/>
      <c r="CB180" s="226"/>
      <c r="CC180" s="227"/>
      <c r="CD180" s="226"/>
      <c r="CE180" s="226"/>
      <c r="CF180" s="228"/>
      <c r="CG180" s="227"/>
      <c r="CH180" s="227"/>
      <c r="CI180" s="226"/>
      <c r="CJ180"/>
    </row>
    <row r="181" spans="1:88">
      <c r="A181" s="56" t="s">
        <v>265</v>
      </c>
      <c r="B181" s="57" t="s">
        <v>176</v>
      </c>
      <c r="C181" s="58">
        <v>1212</v>
      </c>
      <c r="D181" s="238">
        <v>18</v>
      </c>
      <c r="E181" s="294">
        <v>2.8</v>
      </c>
      <c r="F181" s="238">
        <v>0</v>
      </c>
      <c r="G181" s="238">
        <v>0</v>
      </c>
      <c r="H181" s="324">
        <v>188</v>
      </c>
      <c r="I181" s="238">
        <v>199</v>
      </c>
      <c r="J181" s="293">
        <v>2.76</v>
      </c>
      <c r="K181" s="238">
        <v>0</v>
      </c>
      <c r="L181" s="265">
        <f t="shared" si="22"/>
        <v>33.013399243201874</v>
      </c>
      <c r="M181" s="238">
        <v>3</v>
      </c>
      <c r="N181" s="238">
        <v>3</v>
      </c>
      <c r="O181" s="267">
        <v>0.63</v>
      </c>
      <c r="P181" s="267">
        <v>75.61</v>
      </c>
      <c r="Q181" s="52">
        <v>0.17</v>
      </c>
      <c r="R181" s="267">
        <v>0.47299999999999998</v>
      </c>
      <c r="S181" s="267">
        <v>78.13</v>
      </c>
      <c r="T181" s="52">
        <v>81.028240405503254</v>
      </c>
      <c r="U181" s="267">
        <v>70.52</v>
      </c>
      <c r="V181" s="267">
        <v>14</v>
      </c>
      <c r="W181" s="52">
        <v>1.96</v>
      </c>
      <c r="X181" s="267">
        <v>70.06</v>
      </c>
      <c r="Y181" s="52">
        <v>7.0796460176991154</v>
      </c>
      <c r="Z181" s="274">
        <v>1</v>
      </c>
      <c r="AA181" s="274">
        <v>3.8306751957060596</v>
      </c>
      <c r="AB181" s="328">
        <v>342</v>
      </c>
      <c r="AC181" s="328">
        <v>3</v>
      </c>
      <c r="AD181" s="328">
        <v>319</v>
      </c>
      <c r="AE181" s="329">
        <f t="shared" si="15"/>
        <v>0.8771929824561403</v>
      </c>
      <c r="AF181" s="329">
        <f t="shared" si="16"/>
        <v>0.93167701863354035</v>
      </c>
      <c r="AG181" s="274">
        <v>10</v>
      </c>
      <c r="AH181" s="53">
        <v>10</v>
      </c>
      <c r="AI181" s="331">
        <v>6.45</v>
      </c>
      <c r="AJ181" s="38">
        <v>45.08</v>
      </c>
      <c r="AK181" s="53">
        <v>56.09</v>
      </c>
      <c r="AL181" s="53">
        <v>1.28</v>
      </c>
      <c r="AM181" s="38">
        <v>54.04</v>
      </c>
      <c r="AN181" s="31">
        <v>326</v>
      </c>
      <c r="AO181" s="330">
        <v>92.921873224834499</v>
      </c>
      <c r="AP181" s="330">
        <v>79.903712953269462</v>
      </c>
      <c r="AQ181" s="330">
        <f t="shared" si="17"/>
        <v>86.167294754084466</v>
      </c>
      <c r="AR181" s="53">
        <v>23.8</v>
      </c>
      <c r="AS181" s="275">
        <v>112</v>
      </c>
      <c r="AT181" s="53">
        <v>73.5</v>
      </c>
      <c r="AU181" s="275">
        <v>34.5</v>
      </c>
      <c r="AV181" s="38">
        <v>84.71</v>
      </c>
      <c r="AW181" s="38">
        <v>10</v>
      </c>
      <c r="AX181" s="276">
        <v>8927.93</v>
      </c>
      <c r="AY181" s="276">
        <v>9047</v>
      </c>
      <c r="AZ181" s="276">
        <v>9200</v>
      </c>
      <c r="BA181" s="272">
        <f t="shared" si="19"/>
        <v>0.44455993718588638</v>
      </c>
      <c r="BB181" s="272">
        <f t="shared" si="18"/>
        <v>0.42279208577428729</v>
      </c>
      <c r="BC181" s="35"/>
      <c r="BD181" s="284">
        <v>11.11</v>
      </c>
      <c r="BE181" s="72"/>
      <c r="BF181" s="72"/>
      <c r="BG181" s="72"/>
      <c r="BH181" s="30"/>
      <c r="BI181" s="30"/>
      <c r="BJ181" s="73"/>
      <c r="BK181"/>
      <c r="BP181"/>
      <c r="BQ181" s="230"/>
      <c r="BR181" s="235"/>
      <c r="BS181" s="232"/>
      <c r="BT181" s="232"/>
      <c r="BU181" s="232"/>
      <c r="BV181" s="229"/>
      <c r="BW181" s="227"/>
      <c r="BX181" s="233"/>
      <c r="BY181"/>
      <c r="CA181"/>
      <c r="CB181" s="226"/>
      <c r="CC181" s="227"/>
      <c r="CD181" s="226"/>
      <c r="CE181" s="226"/>
      <c r="CF181" s="228"/>
      <c r="CG181" s="227"/>
      <c r="CH181" s="227"/>
      <c r="CI181" s="226"/>
      <c r="CJ181"/>
    </row>
    <row r="182" spans="1:88">
      <c r="A182" s="56" t="s">
        <v>265</v>
      </c>
      <c r="B182" s="57" t="s">
        <v>256</v>
      </c>
      <c r="C182" s="58">
        <v>1213</v>
      </c>
      <c r="D182" s="238">
        <v>5</v>
      </c>
      <c r="E182" s="294">
        <v>0</v>
      </c>
      <c r="F182" s="238">
        <v>0</v>
      </c>
      <c r="G182" s="238">
        <v>0</v>
      </c>
      <c r="H182" s="324">
        <v>493</v>
      </c>
      <c r="I182" s="238">
        <v>165</v>
      </c>
      <c r="J182" s="293">
        <v>0.79949999999999999</v>
      </c>
      <c r="K182" s="238">
        <v>0</v>
      </c>
      <c r="L182" s="265">
        <f t="shared" si="22"/>
        <v>38.89788297251372</v>
      </c>
      <c r="M182" s="238">
        <v>1</v>
      </c>
      <c r="N182" s="238">
        <v>1</v>
      </c>
      <c r="O182" s="267">
        <v>0.64400000000000002</v>
      </c>
      <c r="P182" s="267">
        <v>68.72</v>
      </c>
      <c r="Q182" s="52">
        <v>0.13</v>
      </c>
      <c r="R182" s="267">
        <v>0.49399999999999999</v>
      </c>
      <c r="S182" s="267" t="s">
        <v>117</v>
      </c>
      <c r="T182" s="52">
        <v>86.254423542559138</v>
      </c>
      <c r="U182" s="267">
        <v>66.39</v>
      </c>
      <c r="V182" s="267">
        <v>15</v>
      </c>
      <c r="W182" s="52">
        <v>4.24</v>
      </c>
      <c r="X182" s="267">
        <v>25.3</v>
      </c>
      <c r="Y182" s="52">
        <v>8.1967213114754109</v>
      </c>
      <c r="Z182" s="274">
        <v>3</v>
      </c>
      <c r="AA182" s="274">
        <v>3.5962990813090525</v>
      </c>
      <c r="AB182" s="328">
        <v>88</v>
      </c>
      <c r="AC182" s="328">
        <v>2</v>
      </c>
      <c r="AD182" s="328">
        <v>62</v>
      </c>
      <c r="AE182" s="329">
        <f t="shared" si="15"/>
        <v>2.2727272727272729</v>
      </c>
      <c r="AF182" s="329">
        <f t="shared" si="16"/>
        <v>3.125</v>
      </c>
      <c r="AG182" s="274">
        <v>4</v>
      </c>
      <c r="AH182" s="53">
        <v>10</v>
      </c>
      <c r="AI182" s="331">
        <v>7.65</v>
      </c>
      <c r="AJ182" s="38">
        <v>31.29</v>
      </c>
      <c r="AK182" s="53">
        <v>67.69</v>
      </c>
      <c r="AL182" s="53">
        <v>1.21</v>
      </c>
      <c r="AM182" s="38">
        <v>60.13</v>
      </c>
      <c r="AN182" s="31">
        <v>67.900000000000006</v>
      </c>
      <c r="AO182" s="330">
        <v>92.872682600000005</v>
      </c>
      <c r="AP182" s="330">
        <v>84.628626999999994</v>
      </c>
      <c r="AQ182" s="330">
        <f t="shared" si="17"/>
        <v>88.65487924668777</v>
      </c>
      <c r="AR182" s="53">
        <v>16.2</v>
      </c>
      <c r="AS182" s="275">
        <v>82</v>
      </c>
      <c r="AT182" s="53">
        <v>49.5</v>
      </c>
      <c r="AU182" s="275">
        <v>13.5</v>
      </c>
      <c r="AV182" s="38">
        <v>79.39</v>
      </c>
      <c r="AW182" s="38">
        <v>10</v>
      </c>
      <c r="AX182" s="276">
        <v>2446.96</v>
      </c>
      <c r="AY182" s="276">
        <v>2539</v>
      </c>
      <c r="AZ182" s="276">
        <v>2665</v>
      </c>
      <c r="BA182" s="272">
        <f t="shared" si="19"/>
        <v>1.2538006342563828</v>
      </c>
      <c r="BB182" s="272">
        <f t="shared" si="18"/>
        <v>1.2406459235919653</v>
      </c>
      <c r="BC182" s="35"/>
      <c r="BD182" s="284">
        <v>7.22</v>
      </c>
      <c r="BE182" s="72"/>
      <c r="BF182" s="72"/>
      <c r="BG182" s="72"/>
      <c r="BH182" s="30"/>
      <c r="BI182" s="30"/>
      <c r="BJ182" s="73"/>
      <c r="BK182"/>
      <c r="BP182"/>
      <c r="BQ182" s="230"/>
      <c r="BR182" s="235"/>
      <c r="BS182" s="232"/>
      <c r="BT182" s="232"/>
      <c r="BU182" s="232"/>
      <c r="BV182" s="229"/>
      <c r="BW182" s="227"/>
      <c r="BX182" s="233"/>
      <c r="BY182"/>
      <c r="CA182"/>
      <c r="CB182" s="226"/>
      <c r="CC182" s="227"/>
      <c r="CD182" s="226"/>
      <c r="CE182" s="226"/>
      <c r="CF182" s="228"/>
      <c r="CG182" s="227"/>
      <c r="CH182" s="227"/>
      <c r="CI182" s="226"/>
      <c r="CJ182"/>
    </row>
    <row r="183" spans="1:88">
      <c r="A183" s="56" t="s">
        <v>265</v>
      </c>
      <c r="B183" s="57" t="s">
        <v>275</v>
      </c>
      <c r="C183" s="58">
        <v>1214</v>
      </c>
      <c r="D183" s="238">
        <v>14</v>
      </c>
      <c r="E183" s="294">
        <v>18.100000000000001</v>
      </c>
      <c r="F183" s="238">
        <v>0</v>
      </c>
      <c r="G183" s="238">
        <v>0</v>
      </c>
      <c r="H183" s="324">
        <v>583</v>
      </c>
      <c r="I183" s="238">
        <v>138</v>
      </c>
      <c r="J183" s="293">
        <v>2.3510999999999997</v>
      </c>
      <c r="K183" s="238">
        <v>0</v>
      </c>
      <c r="L183" s="265">
        <f t="shared" si="22"/>
        <v>13.490211599415181</v>
      </c>
      <c r="M183" s="238">
        <v>1</v>
      </c>
      <c r="N183" s="238">
        <v>1</v>
      </c>
      <c r="O183" s="267">
        <v>0.63600000000000001</v>
      </c>
      <c r="P183" s="267">
        <v>70.73</v>
      </c>
      <c r="Q183" s="52">
        <v>0.12</v>
      </c>
      <c r="R183" s="267">
        <v>0.48199999999999998</v>
      </c>
      <c r="S183" s="267">
        <v>60.44</v>
      </c>
      <c r="T183" s="52">
        <v>77.367860943597037</v>
      </c>
      <c r="U183" s="267">
        <v>68.510000000000005</v>
      </c>
      <c r="V183" s="267">
        <v>20</v>
      </c>
      <c r="W183" s="52">
        <v>1.69</v>
      </c>
      <c r="X183" s="267">
        <v>47.3</v>
      </c>
      <c r="Y183" s="52">
        <v>15.957446808510637</v>
      </c>
      <c r="Z183" s="274">
        <v>2</v>
      </c>
      <c r="AA183" s="274">
        <v>7.3926019220764996</v>
      </c>
      <c r="AB183" s="328">
        <v>513</v>
      </c>
      <c r="AC183" s="328">
        <v>9</v>
      </c>
      <c r="AD183" s="328">
        <v>449</v>
      </c>
      <c r="AE183" s="329">
        <f t="shared" si="15"/>
        <v>1.7543859649122806</v>
      </c>
      <c r="AF183" s="329">
        <f t="shared" si="16"/>
        <v>1.9650655021834063</v>
      </c>
      <c r="AG183" s="274">
        <v>10</v>
      </c>
      <c r="AH183" s="53">
        <v>10</v>
      </c>
      <c r="AI183" s="331">
        <v>7.45</v>
      </c>
      <c r="AJ183" s="38">
        <v>51.63</v>
      </c>
      <c r="AK183" s="53">
        <v>70.73</v>
      </c>
      <c r="AL183" s="53">
        <v>1.7</v>
      </c>
      <c r="AM183" s="38">
        <v>58.08</v>
      </c>
      <c r="AN183" s="31">
        <v>347.6</v>
      </c>
      <c r="AO183" s="330">
        <v>98.674863942245068</v>
      </c>
      <c r="AP183" s="330">
        <v>97.560268462906166</v>
      </c>
      <c r="AQ183" s="330">
        <f t="shared" si="17"/>
        <v>98.115983492732568</v>
      </c>
      <c r="AR183" s="53">
        <v>18.2</v>
      </c>
      <c r="AS183" s="275">
        <v>86</v>
      </c>
      <c r="AT183" s="53">
        <v>74.5</v>
      </c>
      <c r="AU183" s="275">
        <v>78.5</v>
      </c>
      <c r="AV183" s="38">
        <v>82.21</v>
      </c>
      <c r="AW183" s="38">
        <v>10</v>
      </c>
      <c r="AX183" s="276">
        <v>6939.37</v>
      </c>
      <c r="AY183" s="276">
        <v>7290</v>
      </c>
      <c r="AZ183" s="276">
        <v>7837</v>
      </c>
      <c r="BA183" s="272">
        <f t="shared" si="19"/>
        <v>1.6842547186079819</v>
      </c>
      <c r="BB183" s="272">
        <f t="shared" si="18"/>
        <v>1.8758573388203026</v>
      </c>
      <c r="BC183" s="35"/>
      <c r="BD183" s="284">
        <v>14.94</v>
      </c>
      <c r="BE183" s="72"/>
      <c r="BF183" s="72"/>
      <c r="BG183" s="72"/>
      <c r="BH183" s="30"/>
      <c r="BI183" s="30"/>
      <c r="BJ183" s="73"/>
      <c r="BK183"/>
      <c r="BP183"/>
      <c r="BQ183" s="230"/>
      <c r="BR183" s="235"/>
      <c r="BS183" s="232"/>
      <c r="BT183" s="232"/>
      <c r="BU183" s="232"/>
      <c r="BV183" s="229"/>
      <c r="BW183" s="227"/>
      <c r="BX183" s="233"/>
      <c r="BY183"/>
      <c r="CA183"/>
      <c r="CB183" s="226"/>
      <c r="CC183" s="227"/>
      <c r="CD183" s="226"/>
      <c r="CE183" s="226"/>
      <c r="CF183" s="228"/>
      <c r="CG183" s="227"/>
      <c r="CH183" s="227"/>
      <c r="CI183" s="226"/>
      <c r="CJ183"/>
    </row>
    <row r="184" spans="1:88">
      <c r="A184" s="56" t="s">
        <v>265</v>
      </c>
      <c r="B184" s="57" t="s">
        <v>235</v>
      </c>
      <c r="C184" s="58">
        <v>1215</v>
      </c>
      <c r="D184" s="238">
        <v>24</v>
      </c>
      <c r="E184" s="294">
        <v>0</v>
      </c>
      <c r="F184" s="238">
        <v>0</v>
      </c>
      <c r="G184" s="238">
        <v>0</v>
      </c>
      <c r="H184" s="324">
        <v>856.81491200000005</v>
      </c>
      <c r="I184" s="238">
        <v>1238</v>
      </c>
      <c r="J184" s="293">
        <v>3.9095999999999997</v>
      </c>
      <c r="K184" s="238">
        <v>0</v>
      </c>
      <c r="L184" s="265">
        <f t="shared" si="22"/>
        <v>0</v>
      </c>
      <c r="M184" s="238">
        <v>0</v>
      </c>
      <c r="N184" s="238">
        <v>0</v>
      </c>
      <c r="O184" s="267">
        <v>0.58099999999999996</v>
      </c>
      <c r="P184" s="267">
        <v>72.42</v>
      </c>
      <c r="Q184" s="52">
        <v>0.11</v>
      </c>
      <c r="R184" s="267">
        <v>0.48099999999999998</v>
      </c>
      <c r="S184" s="267" t="s">
        <v>117</v>
      </c>
      <c r="T184" s="52">
        <v>90.331176246669216</v>
      </c>
      <c r="U184" s="267">
        <v>67.7</v>
      </c>
      <c r="V184" s="267">
        <v>57</v>
      </c>
      <c r="W184" s="52">
        <v>8</v>
      </c>
      <c r="X184" s="267">
        <v>53.01</v>
      </c>
      <c r="Y184" s="52">
        <v>26.813880126182966</v>
      </c>
      <c r="Z184" s="274">
        <v>1</v>
      </c>
      <c r="AA184" s="274">
        <v>1.0104560978053572</v>
      </c>
      <c r="AB184" s="328">
        <v>119</v>
      </c>
      <c r="AC184" s="328">
        <v>4</v>
      </c>
      <c r="AD184" s="328">
        <v>75</v>
      </c>
      <c r="AE184" s="329">
        <f t="shared" si="15"/>
        <v>3.3613445378151261</v>
      </c>
      <c r="AF184" s="329">
        <f t="shared" si="16"/>
        <v>5.0632911392405067</v>
      </c>
      <c r="AG184" s="274">
        <v>6</v>
      </c>
      <c r="AH184" s="53">
        <v>10</v>
      </c>
      <c r="AI184" s="331">
        <v>6.45</v>
      </c>
      <c r="AJ184" s="38">
        <v>40.270000000000003</v>
      </c>
      <c r="AK184" s="53">
        <v>23.34</v>
      </c>
      <c r="AL184" s="53">
        <v>100</v>
      </c>
      <c r="AM184" s="38">
        <v>39.24</v>
      </c>
      <c r="AN184" s="31">
        <v>215</v>
      </c>
      <c r="AO184" s="330">
        <v>76.726527000000004</v>
      </c>
      <c r="AP184" s="330">
        <v>54.862859999999998</v>
      </c>
      <c r="AQ184" s="330">
        <f t="shared" si="17"/>
        <v>64.880171925536857</v>
      </c>
      <c r="AR184" s="53">
        <v>21.9</v>
      </c>
      <c r="AS184" s="275">
        <v>104</v>
      </c>
      <c r="AT184" s="53">
        <v>40.5</v>
      </c>
      <c r="AU184" s="275">
        <v>7.5</v>
      </c>
      <c r="AV184" s="38">
        <v>73.2</v>
      </c>
      <c r="AW184" s="38">
        <v>10</v>
      </c>
      <c r="AX184" s="276">
        <v>11776.86</v>
      </c>
      <c r="AY184" s="276">
        <v>12304</v>
      </c>
      <c r="AZ184" s="276">
        <v>13032</v>
      </c>
      <c r="BA184" s="272">
        <f t="shared" si="19"/>
        <v>1.4920219254821161</v>
      </c>
      <c r="BB184" s="272">
        <f t="shared" si="18"/>
        <v>1.4791937581274395</v>
      </c>
      <c r="BC184" s="35"/>
      <c r="BD184" s="284">
        <v>3.2</v>
      </c>
      <c r="BE184" s="72"/>
      <c r="BF184" s="72"/>
      <c r="BG184" s="72"/>
      <c r="BH184" s="30"/>
      <c r="BI184" s="30"/>
      <c r="BJ184" s="73"/>
      <c r="BK184"/>
      <c r="BP184"/>
      <c r="BQ184" s="230"/>
      <c r="BR184" s="235"/>
      <c r="BS184" s="232"/>
      <c r="BT184" s="232"/>
      <c r="BU184" s="232"/>
      <c r="BV184" s="229"/>
      <c r="BW184" s="227"/>
      <c r="BX184" s="233"/>
      <c r="BY184"/>
      <c r="CA184"/>
      <c r="CB184" s="226"/>
      <c r="CC184" s="227"/>
      <c r="CD184" s="226"/>
      <c r="CE184" s="226"/>
      <c r="CF184" s="228"/>
      <c r="CG184" s="227"/>
      <c r="CH184" s="227"/>
      <c r="CI184" s="226"/>
      <c r="CJ184"/>
    </row>
    <row r="185" spans="1:88">
      <c r="A185" s="56" t="s">
        <v>265</v>
      </c>
      <c r="B185" s="57" t="s">
        <v>276</v>
      </c>
      <c r="C185" s="58">
        <v>1216</v>
      </c>
      <c r="D185" s="238">
        <v>16</v>
      </c>
      <c r="E185" s="294">
        <v>0</v>
      </c>
      <c r="F185" s="238">
        <v>0</v>
      </c>
      <c r="G185" s="238">
        <v>0</v>
      </c>
      <c r="H185" s="324">
        <v>2066</v>
      </c>
      <c r="I185" s="238">
        <v>676</v>
      </c>
      <c r="J185" s="293">
        <v>4.1357999999999997</v>
      </c>
      <c r="K185" s="238">
        <v>0</v>
      </c>
      <c r="L185" s="265">
        <f t="shared" si="22"/>
        <v>15.190015917017565</v>
      </c>
      <c r="M185" s="238">
        <v>2</v>
      </c>
      <c r="N185" s="238">
        <v>0</v>
      </c>
      <c r="O185" s="267">
        <v>0.60099999999999998</v>
      </c>
      <c r="P185" s="267">
        <v>69.44</v>
      </c>
      <c r="Q185" s="52">
        <v>0.06</v>
      </c>
      <c r="R185" s="267">
        <v>0.46500000000000002</v>
      </c>
      <c r="S185" s="267" t="s">
        <v>117</v>
      </c>
      <c r="T185" s="52">
        <v>89.035916824196576</v>
      </c>
      <c r="U185" s="267">
        <v>70.05</v>
      </c>
      <c r="V185" s="267">
        <v>12</v>
      </c>
      <c r="W185" s="52">
        <v>3.77</v>
      </c>
      <c r="X185" s="267">
        <v>66.67</v>
      </c>
      <c r="Y185" s="52">
        <v>60.411311053984576</v>
      </c>
      <c r="Z185" s="274">
        <v>1</v>
      </c>
      <c r="AA185" s="274">
        <v>1.6773998329178204</v>
      </c>
      <c r="AB185" s="328">
        <v>204</v>
      </c>
      <c r="AC185" s="328">
        <v>0</v>
      </c>
      <c r="AD185" s="328">
        <v>135</v>
      </c>
      <c r="AE185" s="329">
        <f t="shared" si="15"/>
        <v>0</v>
      </c>
      <c r="AF185" s="329">
        <f t="shared" si="16"/>
        <v>0</v>
      </c>
      <c r="AG185" s="274">
        <v>6</v>
      </c>
      <c r="AH185" s="53">
        <v>10</v>
      </c>
      <c r="AI185" s="331">
        <v>8</v>
      </c>
      <c r="AJ185" s="38">
        <v>35.270000000000003</v>
      </c>
      <c r="AK185" s="53">
        <v>12.38</v>
      </c>
      <c r="AL185" s="53">
        <v>0.04</v>
      </c>
      <c r="AM185" s="38">
        <v>31.84</v>
      </c>
      <c r="AN185" s="31">
        <v>53.7</v>
      </c>
      <c r="AO185" s="330">
        <v>69.89</v>
      </c>
      <c r="AP185" s="330">
        <v>78.03</v>
      </c>
      <c r="AQ185" s="330">
        <f t="shared" si="17"/>
        <v>73.847929557977452</v>
      </c>
      <c r="AR185" s="53">
        <v>23.2</v>
      </c>
      <c r="AS185" s="275">
        <v>111.5</v>
      </c>
      <c r="AT185" s="53">
        <v>95.5</v>
      </c>
      <c r="AU185" s="275">
        <v>22.5</v>
      </c>
      <c r="AV185" s="38">
        <v>78.989999999999995</v>
      </c>
      <c r="AW185" s="38">
        <v>10</v>
      </c>
      <c r="AX185" s="276">
        <v>12161.68</v>
      </c>
      <c r="AY185" s="276">
        <v>12904</v>
      </c>
      <c r="AZ185" s="276">
        <v>13786</v>
      </c>
      <c r="BA185" s="272">
        <f t="shared" si="19"/>
        <v>2.0345873267509087</v>
      </c>
      <c r="BB185" s="272">
        <f t="shared" si="18"/>
        <v>1.7087724736515819</v>
      </c>
      <c r="BC185" s="35"/>
      <c r="BD185" s="284">
        <v>3.21</v>
      </c>
      <c r="BE185" s="72"/>
      <c r="BF185" s="72"/>
      <c r="BG185" s="72"/>
      <c r="BH185" s="30"/>
      <c r="BI185" s="30"/>
      <c r="BJ185" s="73"/>
      <c r="BK185"/>
      <c r="BP185"/>
      <c r="BQ185" s="230"/>
      <c r="BR185" s="235"/>
      <c r="BS185" s="232"/>
      <c r="BT185" s="232"/>
      <c r="BU185" s="232"/>
      <c r="BV185" s="229"/>
      <c r="BW185" s="227"/>
      <c r="BX185" s="233"/>
      <c r="BY185"/>
      <c r="CA185"/>
      <c r="CB185" s="226"/>
      <c r="CC185" s="227"/>
      <c r="CD185" s="226"/>
      <c r="CE185" s="226"/>
      <c r="CF185" s="228"/>
      <c r="CG185" s="227"/>
      <c r="CH185" s="227"/>
      <c r="CI185" s="226"/>
      <c r="CJ185"/>
    </row>
    <row r="186" spans="1:88">
      <c r="A186" s="56" t="s">
        <v>265</v>
      </c>
      <c r="B186" s="57" t="s">
        <v>277</v>
      </c>
      <c r="C186" s="58">
        <v>1217</v>
      </c>
      <c r="D186" s="238">
        <v>22</v>
      </c>
      <c r="E186" s="294">
        <v>0</v>
      </c>
      <c r="F186" s="238">
        <v>0</v>
      </c>
      <c r="G186" s="238">
        <v>0</v>
      </c>
      <c r="H186" s="324">
        <v>1333.6599200000001</v>
      </c>
      <c r="I186" s="238">
        <v>218</v>
      </c>
      <c r="J186" s="293">
        <v>3.5639999999999996</v>
      </c>
      <c r="K186" s="238">
        <v>0</v>
      </c>
      <c r="L186" s="265">
        <f t="shared" si="22"/>
        <v>17.541169174961745</v>
      </c>
      <c r="M186" s="238">
        <v>2</v>
      </c>
      <c r="N186" s="238">
        <v>0</v>
      </c>
      <c r="O186" s="267">
        <v>0.626</v>
      </c>
      <c r="P186" s="267">
        <v>65.990000000000009</v>
      </c>
      <c r="Q186" s="52">
        <v>0.15</v>
      </c>
      <c r="R186" s="267">
        <v>0.47299999999999998</v>
      </c>
      <c r="S186" s="267">
        <v>64.7</v>
      </c>
      <c r="T186" s="52">
        <v>83.016105417276719</v>
      </c>
      <c r="U186" s="267">
        <v>67.56</v>
      </c>
      <c r="V186" s="267">
        <v>17</v>
      </c>
      <c r="W186" s="52">
        <v>3.11</v>
      </c>
      <c r="X186" s="267">
        <v>70</v>
      </c>
      <c r="Y186" s="52">
        <v>8.3333333333333339</v>
      </c>
      <c r="Z186" s="274">
        <v>1</v>
      </c>
      <c r="AA186" s="274">
        <v>4.4023284247987977</v>
      </c>
      <c r="AB186" s="328">
        <v>476</v>
      </c>
      <c r="AC186" s="328">
        <v>10</v>
      </c>
      <c r="AD186" s="328">
        <v>355</v>
      </c>
      <c r="AE186" s="329">
        <f t="shared" si="15"/>
        <v>2.1008403361344539</v>
      </c>
      <c r="AF186" s="329">
        <f t="shared" si="16"/>
        <v>2.7397260273972601</v>
      </c>
      <c r="AG186" s="274">
        <v>10</v>
      </c>
      <c r="AH186" s="53">
        <v>10</v>
      </c>
      <c r="AI186" s="331">
        <v>9.8000000000000007</v>
      </c>
      <c r="AJ186" s="38">
        <v>54.82</v>
      </c>
      <c r="AK186" s="53">
        <v>48.26</v>
      </c>
      <c r="AL186" s="53">
        <v>0.57999999999999996</v>
      </c>
      <c r="AM186" s="38">
        <v>46.38</v>
      </c>
      <c r="AN186" s="31">
        <v>286.3</v>
      </c>
      <c r="AO186" s="330">
        <v>88.921903712389252</v>
      </c>
      <c r="AP186" s="330">
        <v>83.113084071471789</v>
      </c>
      <c r="AQ186" s="330">
        <f t="shared" si="17"/>
        <v>85.968445717269589</v>
      </c>
      <c r="AR186" s="53">
        <v>20.100000000000001</v>
      </c>
      <c r="AS186" s="275">
        <v>119.5</v>
      </c>
      <c r="AT186" s="53">
        <v>51.5</v>
      </c>
      <c r="AU186" s="275">
        <v>20</v>
      </c>
      <c r="AV186" s="38">
        <v>82.25</v>
      </c>
      <c r="AW186" s="38">
        <v>10</v>
      </c>
      <c r="AX186" s="276">
        <v>10812.46</v>
      </c>
      <c r="AY186" s="276">
        <v>11250</v>
      </c>
      <c r="AZ186" s="276">
        <v>11880</v>
      </c>
      <c r="BA186" s="272">
        <f t="shared" si="19"/>
        <v>1.3488758956487883</v>
      </c>
      <c r="BB186" s="272">
        <f t="shared" si="18"/>
        <v>1.4000000000000012</v>
      </c>
      <c r="BC186" s="35"/>
      <c r="BD186" s="284">
        <v>10.51</v>
      </c>
      <c r="BE186" s="72"/>
      <c r="BF186" s="72"/>
      <c r="BG186" s="72"/>
      <c r="BH186" s="30"/>
      <c r="BI186" s="30"/>
      <c r="BJ186" s="73"/>
      <c r="BK186"/>
      <c r="BP186"/>
      <c r="BQ186" s="230"/>
      <c r="BR186" s="235"/>
      <c r="BS186" s="232"/>
      <c r="BT186" s="232"/>
      <c r="BU186" s="232"/>
      <c r="BV186" s="229"/>
      <c r="BW186" s="227"/>
      <c r="BX186" s="233"/>
      <c r="BY186"/>
      <c r="CA186"/>
      <c r="CB186" s="226"/>
      <c r="CC186" s="227"/>
      <c r="CD186" s="226"/>
      <c r="CE186" s="226"/>
      <c r="CF186" s="228"/>
      <c r="CG186" s="227"/>
      <c r="CH186" s="227"/>
      <c r="CI186" s="226"/>
      <c r="CJ186"/>
    </row>
    <row r="187" spans="1:88">
      <c r="A187" s="56" t="s">
        <v>265</v>
      </c>
      <c r="B187" s="57" t="s">
        <v>278</v>
      </c>
      <c r="C187" s="58">
        <v>1218</v>
      </c>
      <c r="D187" s="238">
        <v>32</v>
      </c>
      <c r="E187" s="294">
        <v>0.6</v>
      </c>
      <c r="F187" s="238">
        <v>0</v>
      </c>
      <c r="G187" s="238">
        <v>0</v>
      </c>
      <c r="H187" s="324">
        <v>1539</v>
      </c>
      <c r="I187" s="238">
        <v>303</v>
      </c>
      <c r="J187" s="293">
        <v>5.2584</v>
      </c>
      <c r="K187" s="238">
        <v>0</v>
      </c>
      <c r="L187" s="265">
        <f t="shared" si="22"/>
        <v>11.772075003316123</v>
      </c>
      <c r="M187" s="238">
        <v>2</v>
      </c>
      <c r="N187" s="238">
        <v>4</v>
      </c>
      <c r="O187" s="267">
        <v>0.59799999999999998</v>
      </c>
      <c r="P187" s="267">
        <v>62.04</v>
      </c>
      <c r="Q187" s="52">
        <v>0.1</v>
      </c>
      <c r="R187" s="267">
        <v>0.47399999999999998</v>
      </c>
      <c r="S187" s="267">
        <v>45.05</v>
      </c>
      <c r="T187" s="52">
        <v>79.018976011457227</v>
      </c>
      <c r="U187" s="267">
        <v>65.539999999999992</v>
      </c>
      <c r="V187" s="267">
        <v>44</v>
      </c>
      <c r="W187" s="52">
        <v>1.98</v>
      </c>
      <c r="X187" s="267">
        <v>69.16</v>
      </c>
      <c r="Y187" s="52">
        <v>39.5010395010395</v>
      </c>
      <c r="Z187" s="274">
        <v>1</v>
      </c>
      <c r="AA187" s="274">
        <v>5.4442670199775556</v>
      </c>
      <c r="AB187" s="328">
        <v>881</v>
      </c>
      <c r="AC187" s="328">
        <v>16</v>
      </c>
      <c r="AD187" s="328">
        <v>775</v>
      </c>
      <c r="AE187" s="329">
        <f t="shared" si="15"/>
        <v>1.8161180476730987</v>
      </c>
      <c r="AF187" s="329">
        <f t="shared" si="16"/>
        <v>2.0227560050568902</v>
      </c>
      <c r="AG187" s="274">
        <v>10</v>
      </c>
      <c r="AH187" s="53">
        <v>5</v>
      </c>
      <c r="AI187" s="331">
        <v>7.1499999999999995</v>
      </c>
      <c r="AJ187" s="38">
        <v>54.32</v>
      </c>
      <c r="AK187" s="53">
        <v>46.81</v>
      </c>
      <c r="AL187" s="53">
        <v>1.36</v>
      </c>
      <c r="AM187" s="38">
        <v>48.08</v>
      </c>
      <c r="AN187" s="31">
        <v>292.39999999999998</v>
      </c>
      <c r="AO187" s="330">
        <v>65.11</v>
      </c>
      <c r="AP187" s="330">
        <v>91.63</v>
      </c>
      <c r="AQ187" s="330">
        <f t="shared" si="17"/>
        <v>77.240075737922467</v>
      </c>
      <c r="AR187" s="53">
        <v>23</v>
      </c>
      <c r="AS187" s="275">
        <v>112.5</v>
      </c>
      <c r="AT187" s="53">
        <v>48.5</v>
      </c>
      <c r="AU187" s="275">
        <v>17.5</v>
      </c>
      <c r="AV187" s="38">
        <v>78.31</v>
      </c>
      <c r="AW187" s="38">
        <v>10</v>
      </c>
      <c r="AX187" s="276">
        <v>16182.16</v>
      </c>
      <c r="AY187" s="276">
        <v>16782</v>
      </c>
      <c r="AZ187" s="276">
        <v>17528</v>
      </c>
      <c r="BA187" s="272">
        <f t="shared" si="19"/>
        <v>1.2355993678635404</v>
      </c>
      <c r="BB187" s="272">
        <f t="shared" si="18"/>
        <v>1.1113097366225733</v>
      </c>
      <c r="BC187" s="35"/>
      <c r="BD187" s="284">
        <v>15.43</v>
      </c>
      <c r="BE187" s="72"/>
      <c r="BF187" s="72"/>
      <c r="BG187" s="72"/>
      <c r="BH187" s="30"/>
      <c r="BI187" s="30"/>
      <c r="BJ187" s="73"/>
      <c r="BK187"/>
      <c r="BP187"/>
      <c r="BQ187" s="230"/>
      <c r="BR187" s="235"/>
      <c r="BS187" s="232"/>
      <c r="BT187" s="232"/>
      <c r="BU187" s="232"/>
      <c r="BV187" s="229"/>
      <c r="BW187" s="227"/>
      <c r="BX187" s="233"/>
      <c r="BY187"/>
      <c r="CA187"/>
      <c r="CB187" s="226"/>
      <c r="CC187" s="227"/>
      <c r="CD187" s="226"/>
      <c r="CE187" s="226"/>
      <c r="CF187" s="228"/>
      <c r="CG187" s="227"/>
      <c r="CH187" s="227"/>
      <c r="CI187" s="226"/>
      <c r="CJ187"/>
    </row>
    <row r="188" spans="1:88">
      <c r="A188" s="56" t="s">
        <v>265</v>
      </c>
      <c r="B188" s="57" t="s">
        <v>279</v>
      </c>
      <c r="C188" s="58">
        <v>1219</v>
      </c>
      <c r="D188" s="238">
        <v>15</v>
      </c>
      <c r="E188" s="294">
        <v>0</v>
      </c>
      <c r="F188" s="238">
        <v>0</v>
      </c>
      <c r="G188" s="238">
        <v>0</v>
      </c>
      <c r="H188" s="324">
        <v>751</v>
      </c>
      <c r="I188" s="238">
        <v>700</v>
      </c>
      <c r="J188" s="293">
        <v>2.9964</v>
      </c>
      <c r="K188" s="238">
        <v>0</v>
      </c>
      <c r="L188" s="265">
        <f t="shared" si="22"/>
        <v>10.486098783376519</v>
      </c>
      <c r="M188" s="238">
        <v>1</v>
      </c>
      <c r="N188" s="238">
        <v>0</v>
      </c>
      <c r="O188" s="267">
        <v>0.57999999999999996</v>
      </c>
      <c r="P188" s="267">
        <v>75.78</v>
      </c>
      <c r="Q188" s="52">
        <v>0.13</v>
      </c>
      <c r="R188" s="267">
        <v>0.47599999999999998</v>
      </c>
      <c r="S188" s="267" t="s">
        <v>117</v>
      </c>
      <c r="T188" s="52">
        <v>87.441424554826611</v>
      </c>
      <c r="U188" s="267">
        <v>70.58</v>
      </c>
      <c r="V188" s="267">
        <v>10</v>
      </c>
      <c r="W188" s="52">
        <v>3.05</v>
      </c>
      <c r="X188" s="267">
        <v>72.239999999999995</v>
      </c>
      <c r="Y188" s="52">
        <v>42.881646655231556</v>
      </c>
      <c r="Z188" s="274">
        <v>1</v>
      </c>
      <c r="AA188" s="274">
        <v>1.0402179935099443</v>
      </c>
      <c r="AB188" s="328">
        <v>92</v>
      </c>
      <c r="AC188" s="328">
        <v>2</v>
      </c>
      <c r="AD188" s="328">
        <v>65</v>
      </c>
      <c r="AE188" s="329">
        <f t="shared" si="15"/>
        <v>2.1739130434782608</v>
      </c>
      <c r="AF188" s="329">
        <f t="shared" si="16"/>
        <v>2.9850746268656714</v>
      </c>
      <c r="AG188" s="274">
        <v>10</v>
      </c>
      <c r="AH188" s="53">
        <v>10</v>
      </c>
      <c r="AI188" s="331">
        <v>9.3999999999999986</v>
      </c>
      <c r="AJ188" s="38">
        <v>37.49</v>
      </c>
      <c r="AK188" s="53">
        <v>32.29</v>
      </c>
      <c r="AL188" s="53">
        <v>0.28000000000000003</v>
      </c>
      <c r="AM188" s="38">
        <v>33.799999999999997</v>
      </c>
      <c r="AN188" s="31">
        <v>176.8</v>
      </c>
      <c r="AO188" s="330">
        <v>58.61</v>
      </c>
      <c r="AP188" s="330">
        <v>79.33</v>
      </c>
      <c r="AQ188" s="330">
        <f t="shared" si="17"/>
        <v>68.187471723183862</v>
      </c>
      <c r="AR188" s="53">
        <v>23.2</v>
      </c>
      <c r="AS188" s="275">
        <v>107.5</v>
      </c>
      <c r="AT188" s="53">
        <v>80.5</v>
      </c>
      <c r="AU188" s="275" t="s">
        <v>117</v>
      </c>
      <c r="AV188" s="38">
        <v>71.89</v>
      </c>
      <c r="AW188" s="38">
        <v>10</v>
      </c>
      <c r="AX188" s="276">
        <v>8844.2999999999993</v>
      </c>
      <c r="AY188" s="276">
        <v>9356</v>
      </c>
      <c r="AZ188" s="276">
        <v>9988</v>
      </c>
      <c r="BA188" s="272">
        <f t="shared" si="19"/>
        <v>1.9285490843443451</v>
      </c>
      <c r="BB188" s="272">
        <f t="shared" si="18"/>
        <v>1.688755878580589</v>
      </c>
      <c r="BC188" s="35"/>
      <c r="BD188" s="284">
        <v>3.65</v>
      </c>
      <c r="BE188" s="72"/>
      <c r="BF188" s="72"/>
      <c r="BG188" s="72"/>
      <c r="BH188" s="30"/>
      <c r="BI188" s="30"/>
      <c r="BJ188" s="73"/>
      <c r="BK188"/>
      <c r="BP188"/>
      <c r="BQ188" s="230"/>
      <c r="BR188" s="235"/>
      <c r="BS188" s="232"/>
      <c r="BT188" s="232"/>
      <c r="BU188" s="232"/>
      <c r="BV188" s="229"/>
      <c r="BW188" s="227"/>
      <c r="BX188" s="233"/>
      <c r="BY188"/>
      <c r="CA188"/>
      <c r="CB188" s="226"/>
      <c r="CC188" s="227"/>
      <c r="CD188" s="226"/>
      <c r="CE188" s="226"/>
      <c r="CF188" s="228"/>
      <c r="CG188" s="227"/>
      <c r="CH188" s="227"/>
      <c r="CI188" s="226"/>
      <c r="CJ188"/>
    </row>
    <row r="189" spans="1:88">
      <c r="A189" s="27" t="s">
        <v>31</v>
      </c>
      <c r="B189" s="57" t="s">
        <v>32</v>
      </c>
      <c r="C189" s="58">
        <v>1301</v>
      </c>
      <c r="D189" s="238">
        <v>95</v>
      </c>
      <c r="E189" s="294">
        <v>5502.4</v>
      </c>
      <c r="F189" s="238">
        <v>0</v>
      </c>
      <c r="G189" s="238">
        <v>0</v>
      </c>
      <c r="H189" s="324">
        <v>7031.2900200000004</v>
      </c>
      <c r="I189" s="238">
        <v>1089</v>
      </c>
      <c r="J189" s="293">
        <v>17.154600000000002</v>
      </c>
      <c r="K189" s="238">
        <v>0</v>
      </c>
      <c r="L189" s="265">
        <f t="shared" si="22"/>
        <v>48.977612132312544</v>
      </c>
      <c r="M189" s="238">
        <v>26</v>
      </c>
      <c r="N189" s="238">
        <v>4</v>
      </c>
      <c r="O189" s="267">
        <v>0.63400000000000001</v>
      </c>
      <c r="P189" s="267">
        <v>61.73</v>
      </c>
      <c r="Q189" s="52">
        <v>0.3</v>
      </c>
      <c r="R189" s="267">
        <v>0.504</v>
      </c>
      <c r="S189" s="267">
        <v>37.72</v>
      </c>
      <c r="T189" s="52">
        <v>76.18040873854828</v>
      </c>
      <c r="U189" s="267">
        <v>64.84</v>
      </c>
      <c r="V189" s="273">
        <v>285</v>
      </c>
      <c r="W189" s="52">
        <v>4.3600000000000003</v>
      </c>
      <c r="X189" s="267">
        <v>56.47</v>
      </c>
      <c r="Y189" s="52">
        <v>148.7603305785124</v>
      </c>
      <c r="Z189" s="274">
        <v>2</v>
      </c>
      <c r="AA189" s="274">
        <v>3.5067995162716552</v>
      </c>
      <c r="AB189" s="328">
        <v>1670</v>
      </c>
      <c r="AC189" s="328">
        <v>49</v>
      </c>
      <c r="AD189" s="328">
        <v>985</v>
      </c>
      <c r="AE189" s="329">
        <f t="shared" si="15"/>
        <v>2.9341317365269464</v>
      </c>
      <c r="AF189" s="329">
        <f t="shared" si="16"/>
        <v>4.7388781431334621</v>
      </c>
      <c r="AG189" s="274">
        <v>10</v>
      </c>
      <c r="AH189" s="53">
        <v>5</v>
      </c>
      <c r="AI189" s="331">
        <v>9.1</v>
      </c>
      <c r="AJ189" s="38">
        <v>66.5</v>
      </c>
      <c r="AK189" s="53">
        <v>67.98</v>
      </c>
      <c r="AL189" s="53">
        <v>3.75</v>
      </c>
      <c r="AM189" s="38">
        <v>56.24</v>
      </c>
      <c r="AN189" s="31">
        <v>182.7</v>
      </c>
      <c r="AO189" s="330">
        <v>70.620622643809</v>
      </c>
      <c r="AP189" s="330">
        <v>65.006029207567281</v>
      </c>
      <c r="AQ189" s="330">
        <f t="shared" si="17"/>
        <v>67.755193588683923</v>
      </c>
      <c r="AR189" s="53">
        <v>17.100000000000001</v>
      </c>
      <c r="AS189" s="275">
        <v>99.5</v>
      </c>
      <c r="AT189" s="53">
        <v>59</v>
      </c>
      <c r="AU189" s="275">
        <v>52.5</v>
      </c>
      <c r="AV189" s="38">
        <v>82.24</v>
      </c>
      <c r="AW189" s="38">
        <v>6</v>
      </c>
      <c r="AX189" s="276">
        <v>47621.77</v>
      </c>
      <c r="AY189" s="276">
        <v>51635</v>
      </c>
      <c r="AZ189" s="276">
        <v>57182</v>
      </c>
      <c r="BA189" s="272">
        <f t="shared" si="19"/>
        <v>2.8091004037299214</v>
      </c>
      <c r="BB189" s="272">
        <f t="shared" si="18"/>
        <v>2.6856783189696918</v>
      </c>
      <c r="BC189" s="35"/>
      <c r="BD189" s="284">
        <v>14.12</v>
      </c>
      <c r="BE189" s="72"/>
      <c r="BF189"/>
      <c r="BG189" s="248"/>
      <c r="BH189" s="30"/>
      <c r="BI189" s="249"/>
      <c r="BJ189" s="73"/>
      <c r="BK189"/>
      <c r="BP189"/>
      <c r="BQ189" s="230"/>
      <c r="BR189" s="235"/>
      <c r="BS189" s="232"/>
      <c r="BT189" s="232"/>
      <c r="BU189" s="232"/>
      <c r="BV189" s="229"/>
      <c r="BW189" s="227"/>
      <c r="BX189" s="233"/>
      <c r="BY189"/>
      <c r="CA189"/>
      <c r="CB189" s="226"/>
      <c r="CC189" s="227"/>
      <c r="CD189" s="226"/>
      <c r="CE189" s="226"/>
      <c r="CF189" s="228"/>
      <c r="CG189" s="227"/>
      <c r="CH189" s="227"/>
      <c r="CI189" s="226"/>
      <c r="CJ189"/>
    </row>
    <row r="190" spans="1:88">
      <c r="A190" s="27" t="s">
        <v>31</v>
      </c>
      <c r="B190" s="57" t="s">
        <v>33</v>
      </c>
      <c r="C190" s="58">
        <v>1302</v>
      </c>
      <c r="D190" s="238">
        <v>13</v>
      </c>
      <c r="E190" s="294">
        <v>189.6</v>
      </c>
      <c r="F190" s="238">
        <v>0</v>
      </c>
      <c r="G190" s="238">
        <v>0</v>
      </c>
      <c r="H190" s="324">
        <v>201.46019999999999</v>
      </c>
      <c r="I190" s="238">
        <v>0</v>
      </c>
      <c r="J190" s="293">
        <v>2.5425</v>
      </c>
      <c r="K190" s="238">
        <v>0</v>
      </c>
      <c r="L190" s="265">
        <f t="shared" si="22"/>
        <v>12.945488914095021</v>
      </c>
      <c r="M190" s="238">
        <v>1</v>
      </c>
      <c r="N190" s="238">
        <v>0</v>
      </c>
      <c r="O190" s="267">
        <v>0.60499999999999998</v>
      </c>
      <c r="P190" s="267">
        <v>71.5</v>
      </c>
      <c r="Q190" s="52">
        <v>0.09</v>
      </c>
      <c r="R190" s="267">
        <v>0.39500000000000002</v>
      </c>
      <c r="S190" s="267" t="s">
        <v>117</v>
      </c>
      <c r="T190" s="52">
        <v>81.028240405503254</v>
      </c>
      <c r="U190" s="267">
        <v>78.760000000000005</v>
      </c>
      <c r="V190" s="273">
        <v>28</v>
      </c>
      <c r="W190" s="52">
        <v>2.5</v>
      </c>
      <c r="X190" s="267">
        <v>65.97</v>
      </c>
      <c r="Y190" s="52">
        <v>4.9261083743842367</v>
      </c>
      <c r="Z190" s="274">
        <v>1</v>
      </c>
      <c r="AA190" s="274">
        <v>0.32347803584136636</v>
      </c>
      <c r="AB190" s="328">
        <v>22</v>
      </c>
      <c r="AC190" s="328">
        <v>2</v>
      </c>
      <c r="AD190" s="328">
        <v>7</v>
      </c>
      <c r="AE190" s="329">
        <f t="shared" si="15"/>
        <v>9.0909090909090917</v>
      </c>
      <c r="AF190" s="329">
        <f t="shared" si="16"/>
        <v>22.222222222222221</v>
      </c>
      <c r="AG190" s="274">
        <v>6</v>
      </c>
      <c r="AH190" s="53">
        <v>10</v>
      </c>
      <c r="AI190" s="331">
        <v>7.1999999999999993</v>
      </c>
      <c r="AJ190" s="38">
        <v>45.18</v>
      </c>
      <c r="AK190" s="53">
        <v>23.74</v>
      </c>
      <c r="AL190" s="53">
        <v>0.47</v>
      </c>
      <c r="AM190" s="38">
        <v>45.28</v>
      </c>
      <c r="AN190" s="31">
        <v>73.5</v>
      </c>
      <c r="AO190" s="330">
        <v>83.789129734685417</v>
      </c>
      <c r="AP190" s="330">
        <v>73.77659221921985</v>
      </c>
      <c r="AQ190" s="330">
        <f t="shared" si="17"/>
        <v>78.623638028516552</v>
      </c>
      <c r="AR190" s="53">
        <v>18.3</v>
      </c>
      <c r="AS190" s="275">
        <v>107</v>
      </c>
      <c r="AT190" s="53">
        <v>31</v>
      </c>
      <c r="AU190" s="275">
        <v>1</v>
      </c>
      <c r="AV190" s="38">
        <v>80.66</v>
      </c>
      <c r="AW190" s="38">
        <v>10</v>
      </c>
      <c r="AX190" s="276">
        <v>6801.08</v>
      </c>
      <c r="AY190" s="276">
        <v>7477</v>
      </c>
      <c r="AZ190" s="276">
        <v>8475</v>
      </c>
      <c r="BA190" s="272">
        <f t="shared" si="19"/>
        <v>3.3128071816044908</v>
      </c>
      <c r="BB190" s="272">
        <f t="shared" si="18"/>
        <v>3.336899826133477</v>
      </c>
      <c r="BC190" s="35"/>
      <c r="BD190" s="284">
        <v>11.17</v>
      </c>
      <c r="BE190" s="72"/>
      <c r="BF190"/>
      <c r="BG190" s="248"/>
      <c r="BH190" s="30"/>
      <c r="BI190" s="249"/>
      <c r="BJ190" s="73"/>
      <c r="BK190"/>
      <c r="BP190"/>
      <c r="BQ190" s="230"/>
      <c r="BR190" s="235"/>
      <c r="BS190" s="232"/>
      <c r="BT190" s="232"/>
      <c r="BU190" s="232"/>
      <c r="BV190" s="229"/>
      <c r="BW190" s="227"/>
      <c r="BX190" s="233"/>
      <c r="BY190"/>
      <c r="CA190"/>
      <c r="CB190" s="226"/>
      <c r="CC190" s="227"/>
      <c r="CD190" s="226"/>
      <c r="CE190" s="226"/>
      <c r="CF190" s="228"/>
      <c r="CG190" s="227"/>
      <c r="CH190" s="227"/>
      <c r="CI190" s="226"/>
      <c r="CJ190"/>
    </row>
    <row r="191" spans="1:88">
      <c r="A191" s="27" t="s">
        <v>31</v>
      </c>
      <c r="B191" s="57" t="s">
        <v>34</v>
      </c>
      <c r="C191" s="58">
        <v>1303</v>
      </c>
      <c r="D191" s="238">
        <v>14</v>
      </c>
      <c r="E191" s="294">
        <v>6</v>
      </c>
      <c r="F191" s="238">
        <v>0</v>
      </c>
      <c r="G191" s="238">
        <v>0</v>
      </c>
      <c r="H191" s="324">
        <v>1311</v>
      </c>
      <c r="I191" s="238">
        <v>316</v>
      </c>
      <c r="J191" s="293">
        <v>2.1053999999999999</v>
      </c>
      <c r="K191" s="238">
        <v>0</v>
      </c>
      <c r="L191" s="265">
        <v>0</v>
      </c>
      <c r="M191" s="238">
        <v>0</v>
      </c>
      <c r="N191" s="238">
        <v>0</v>
      </c>
      <c r="O191" s="267">
        <v>0.60099999999999998</v>
      </c>
      <c r="P191" s="267">
        <v>77.41</v>
      </c>
      <c r="Q191" s="52">
        <v>0.13</v>
      </c>
      <c r="R191" s="267">
        <v>0.53600000000000003</v>
      </c>
      <c r="S191" s="267" t="s">
        <v>117</v>
      </c>
      <c r="T191" s="52">
        <v>84.06037180195105</v>
      </c>
      <c r="U191" s="267">
        <v>67.819999999999993</v>
      </c>
      <c r="V191" s="273">
        <v>80</v>
      </c>
      <c r="W191" s="52">
        <v>8.19</v>
      </c>
      <c r="X191" s="267">
        <v>51.28</v>
      </c>
      <c r="Y191" s="52">
        <v>89.156626506024097</v>
      </c>
      <c r="Z191" s="274">
        <v>1</v>
      </c>
      <c r="AA191" s="274">
        <v>1.4028041316273268</v>
      </c>
      <c r="AB191" s="328">
        <v>95</v>
      </c>
      <c r="AC191" s="328">
        <v>4</v>
      </c>
      <c r="AD191" s="328">
        <v>66</v>
      </c>
      <c r="AE191" s="329">
        <f t="shared" si="15"/>
        <v>4.2105263157894735</v>
      </c>
      <c r="AF191" s="329">
        <f t="shared" si="16"/>
        <v>5.7142857142857144</v>
      </c>
      <c r="AG191" s="274">
        <v>4</v>
      </c>
      <c r="AH191" s="53">
        <v>10</v>
      </c>
      <c r="AI191" s="331">
        <v>5.2</v>
      </c>
      <c r="AJ191" s="38">
        <v>41.25</v>
      </c>
      <c r="AK191" s="53">
        <v>91.03</v>
      </c>
      <c r="AL191" s="53">
        <v>1.76</v>
      </c>
      <c r="AM191" s="38">
        <v>47.05</v>
      </c>
      <c r="AN191" s="31">
        <v>275.60000000000002</v>
      </c>
      <c r="AO191" s="330">
        <v>69.655771244228887</v>
      </c>
      <c r="AP191" s="330">
        <v>63.940059786702633</v>
      </c>
      <c r="AQ191" s="330">
        <f t="shared" si="17"/>
        <v>66.736752826646267</v>
      </c>
      <c r="AR191" s="53">
        <v>18.399999999999999</v>
      </c>
      <c r="AS191" s="275">
        <v>114.5</v>
      </c>
      <c r="AT191" s="53">
        <v>55</v>
      </c>
      <c r="AU191" s="275">
        <v>26</v>
      </c>
      <c r="AV191" s="38">
        <v>78.61</v>
      </c>
      <c r="AW191" s="38">
        <v>10</v>
      </c>
      <c r="AX191" s="276">
        <v>6772.15</v>
      </c>
      <c r="AY191" s="276">
        <v>6896</v>
      </c>
      <c r="AZ191" s="276">
        <v>7018</v>
      </c>
      <c r="BA191" s="272">
        <f t="shared" si="19"/>
        <v>0.60960453228787692</v>
      </c>
      <c r="BB191" s="272">
        <f t="shared" si="18"/>
        <v>0.44228538283062613</v>
      </c>
      <c r="BC191" s="35"/>
      <c r="BD191" s="284">
        <v>10.26</v>
      </c>
      <c r="BE191" s="72"/>
      <c r="BF191"/>
      <c r="BG191" s="248"/>
      <c r="BH191" s="30"/>
      <c r="BI191" s="249"/>
      <c r="BJ191" s="73"/>
      <c r="BK191"/>
      <c r="BP191"/>
      <c r="BQ191" s="230"/>
      <c r="BR191" s="235"/>
      <c r="BS191" s="232"/>
      <c r="BT191" s="232"/>
      <c r="BU191" s="232"/>
      <c r="BV191" s="229"/>
      <c r="BW191" s="227"/>
      <c r="BX191" s="233"/>
      <c r="BY191"/>
      <c r="CA191"/>
      <c r="CB191" s="226"/>
      <c r="CC191" s="227"/>
      <c r="CD191" s="226"/>
      <c r="CE191" s="226"/>
      <c r="CF191" s="228"/>
      <c r="CG191" s="227"/>
      <c r="CH191" s="227"/>
      <c r="CI191" s="226"/>
      <c r="CJ191"/>
    </row>
    <row r="192" spans="1:88">
      <c r="A192" s="27" t="s">
        <v>31</v>
      </c>
      <c r="B192" s="57" t="s">
        <v>35</v>
      </c>
      <c r="C192" s="58">
        <v>1304</v>
      </c>
      <c r="D192" s="238">
        <v>17</v>
      </c>
      <c r="E192" s="294">
        <v>2</v>
      </c>
      <c r="F192" s="238">
        <v>0</v>
      </c>
      <c r="G192" s="238">
        <v>0</v>
      </c>
      <c r="H192" s="324">
        <v>1120.97</v>
      </c>
      <c r="I192" s="238">
        <v>221</v>
      </c>
      <c r="J192" s="293">
        <v>3.2069999999999999</v>
      </c>
      <c r="K192" s="238">
        <v>0</v>
      </c>
      <c r="L192" s="265">
        <f t="shared" ref="L192:L223" si="23">M192/((AY192+AY192*BA192/100)/100000)</f>
        <v>0</v>
      </c>
      <c r="M192" s="238">
        <v>0</v>
      </c>
      <c r="N192" s="238">
        <v>0</v>
      </c>
      <c r="O192" s="267">
        <v>0.54200000000000004</v>
      </c>
      <c r="P192" s="267">
        <v>57.35</v>
      </c>
      <c r="Q192" s="52">
        <v>0.05</v>
      </c>
      <c r="R192" s="267">
        <v>0.38800000000000001</v>
      </c>
      <c r="S192" s="267" t="s">
        <v>117</v>
      </c>
      <c r="T192" s="52">
        <v>70.85255424568598</v>
      </c>
      <c r="U192" s="267">
        <v>66.349999999999994</v>
      </c>
      <c r="V192" s="273">
        <v>80</v>
      </c>
      <c r="W192" s="52">
        <v>2.5499999999999998</v>
      </c>
      <c r="X192" s="267">
        <v>55.33</v>
      </c>
      <c r="Y192" s="52">
        <v>7.2072072072072073</v>
      </c>
      <c r="Z192" s="274">
        <v>1</v>
      </c>
      <c r="AA192" s="274">
        <v>0.21096700241674424</v>
      </c>
      <c r="AB192" s="328">
        <v>18</v>
      </c>
      <c r="AC192" s="328">
        <v>5</v>
      </c>
      <c r="AD192" s="328">
        <v>4</v>
      </c>
      <c r="AE192" s="329">
        <f t="shared" si="15"/>
        <v>27.777777777777779</v>
      </c>
      <c r="AF192" s="329">
        <f t="shared" si="16"/>
        <v>55.555555555555557</v>
      </c>
      <c r="AG192" s="274">
        <v>6</v>
      </c>
      <c r="AH192" s="53">
        <v>10</v>
      </c>
      <c r="AI192" s="331">
        <v>8.65</v>
      </c>
      <c r="AJ192" s="38">
        <v>42.05</v>
      </c>
      <c r="AK192" s="53">
        <v>66.709999999999994</v>
      </c>
      <c r="AL192" s="53">
        <v>0.34</v>
      </c>
      <c r="AM192" s="38">
        <v>56.57</v>
      </c>
      <c r="AN192" s="31">
        <v>64.900000000000006</v>
      </c>
      <c r="AO192" s="330">
        <v>70.709999999999994</v>
      </c>
      <c r="AP192" s="330">
        <v>95.5</v>
      </c>
      <c r="AQ192" s="330">
        <f t="shared" si="17"/>
        <v>82.175452539064239</v>
      </c>
      <c r="AR192" s="53">
        <v>22.7</v>
      </c>
      <c r="AS192" s="275">
        <v>75.5</v>
      </c>
      <c r="AT192" s="53">
        <v>22.5</v>
      </c>
      <c r="AU192" s="275">
        <v>0.5</v>
      </c>
      <c r="AV192" s="38">
        <v>71.72</v>
      </c>
      <c r="AW192" s="38">
        <v>10</v>
      </c>
      <c r="AX192" s="276">
        <v>8532.14</v>
      </c>
      <c r="AY192" s="276">
        <v>9401</v>
      </c>
      <c r="AZ192" s="276">
        <v>10690</v>
      </c>
      <c r="BA192" s="272">
        <f t="shared" si="19"/>
        <v>3.3944590688854173</v>
      </c>
      <c r="BB192" s="272">
        <f t="shared" si="18"/>
        <v>3.4278268269333054</v>
      </c>
      <c r="BC192" s="35"/>
      <c r="BD192" s="284">
        <v>7.25</v>
      </c>
      <c r="BE192" s="72"/>
      <c r="BF192"/>
      <c r="BG192" s="248"/>
      <c r="BH192" s="30"/>
      <c r="BI192" s="249"/>
      <c r="BJ192" s="73"/>
      <c r="BK192"/>
      <c r="BP192"/>
      <c r="BQ192" s="230"/>
      <c r="BR192" s="235"/>
      <c r="BS192" s="232"/>
      <c r="BT192" s="232"/>
      <c r="BU192" s="232"/>
      <c r="BV192" s="229"/>
      <c r="BW192" s="227"/>
      <c r="BX192" s="233"/>
      <c r="BY192"/>
      <c r="CA192"/>
      <c r="CB192" s="226"/>
      <c r="CC192" s="227"/>
      <c r="CD192" s="226"/>
      <c r="CE192" s="226"/>
      <c r="CF192" s="228"/>
      <c r="CG192" s="227"/>
      <c r="CH192" s="227"/>
      <c r="CI192" s="226"/>
      <c r="CJ192"/>
    </row>
    <row r="193" spans="1:88">
      <c r="A193" s="27" t="s">
        <v>31</v>
      </c>
      <c r="B193" s="57" t="s">
        <v>36</v>
      </c>
      <c r="C193" s="58">
        <v>1305</v>
      </c>
      <c r="D193" s="238">
        <v>30</v>
      </c>
      <c r="E193" s="294">
        <v>0.5</v>
      </c>
      <c r="F193" s="238">
        <v>0</v>
      </c>
      <c r="G193" s="238">
        <v>0</v>
      </c>
      <c r="H193" s="324">
        <v>1834.31546</v>
      </c>
      <c r="I193" s="238">
        <v>319</v>
      </c>
      <c r="J193" s="293">
        <v>4.9616999999999996</v>
      </c>
      <c r="K193" s="238">
        <v>0</v>
      </c>
      <c r="L193" s="265">
        <f t="shared" si="23"/>
        <v>18.721960695145619</v>
      </c>
      <c r="M193" s="238">
        <v>3</v>
      </c>
      <c r="N193" s="238">
        <v>0</v>
      </c>
      <c r="O193" s="267">
        <v>0.58899999999999997</v>
      </c>
      <c r="P193" s="267">
        <v>77.02</v>
      </c>
      <c r="Q193" s="52">
        <v>0.21</v>
      </c>
      <c r="R193" s="267">
        <v>0.41299999999999998</v>
      </c>
      <c r="S193" s="267">
        <v>60.71</v>
      </c>
      <c r="T193" s="52">
        <v>83.958793230316402</v>
      </c>
      <c r="U193" s="267">
        <v>66.45</v>
      </c>
      <c r="V193" s="273">
        <v>65</v>
      </c>
      <c r="W193" s="52">
        <v>6.51</v>
      </c>
      <c r="X193" s="267">
        <v>61.64</v>
      </c>
      <c r="Y193" s="52">
        <v>61.383928571428569</v>
      </c>
      <c r="Z193" s="274">
        <v>1</v>
      </c>
      <c r="AA193" s="274">
        <v>0.53797866980181386</v>
      </c>
      <c r="AB193" s="328">
        <v>82</v>
      </c>
      <c r="AC193" s="328">
        <v>2</v>
      </c>
      <c r="AD193" s="328">
        <v>3</v>
      </c>
      <c r="AE193" s="329">
        <f t="shared" si="15"/>
        <v>2.4390243902439024</v>
      </c>
      <c r="AF193" s="329">
        <f t="shared" si="16"/>
        <v>40</v>
      </c>
      <c r="AG193" s="274">
        <v>4</v>
      </c>
      <c r="AH193" s="53">
        <v>10</v>
      </c>
      <c r="AI193" s="331">
        <v>8.5</v>
      </c>
      <c r="AJ193" s="38">
        <v>53.95</v>
      </c>
      <c r="AK193" s="53">
        <v>23.13</v>
      </c>
      <c r="AL193" s="53">
        <v>0.77</v>
      </c>
      <c r="AM193" s="38">
        <v>47.87</v>
      </c>
      <c r="AN193" s="31">
        <v>290.10000000000002</v>
      </c>
      <c r="AO193" s="330">
        <v>67.698901932890166</v>
      </c>
      <c r="AP193" s="330">
        <v>67.171361361483122</v>
      </c>
      <c r="AQ193" s="330">
        <f t="shared" si="17"/>
        <v>67.434615780841924</v>
      </c>
      <c r="AR193" s="53">
        <v>14.9</v>
      </c>
      <c r="AS193" s="275">
        <v>117.5</v>
      </c>
      <c r="AT193" s="53">
        <v>48.5</v>
      </c>
      <c r="AU193" s="275">
        <v>22</v>
      </c>
      <c r="AV193" s="38">
        <v>75.180000000000007</v>
      </c>
      <c r="AW193" s="38">
        <v>10</v>
      </c>
      <c r="AX193" s="276">
        <v>15242.24</v>
      </c>
      <c r="AY193" s="276">
        <v>15823</v>
      </c>
      <c r="AZ193" s="276">
        <v>16539</v>
      </c>
      <c r="BA193" s="272">
        <f t="shared" si="19"/>
        <v>1.2700670417646405</v>
      </c>
      <c r="BB193" s="272">
        <f t="shared" si="18"/>
        <v>1.1312646148012362</v>
      </c>
      <c r="BC193" s="35"/>
      <c r="BD193" s="284">
        <v>9.27</v>
      </c>
      <c r="BE193" s="72"/>
      <c r="BF193"/>
      <c r="BG193" s="248"/>
      <c r="BH193" s="30"/>
      <c r="BI193" s="249"/>
      <c r="BJ193" s="73"/>
      <c r="BK193"/>
      <c r="BP193"/>
      <c r="BQ193" s="230"/>
      <c r="BR193" s="235"/>
      <c r="BS193" s="232"/>
      <c r="BT193" s="232"/>
      <c r="BU193" s="232"/>
      <c r="BV193" s="229"/>
      <c r="BW193" s="227"/>
      <c r="BX193" s="233"/>
      <c r="BY193"/>
      <c r="CA193"/>
      <c r="CB193" s="226"/>
      <c r="CC193" s="227"/>
      <c r="CD193" s="226"/>
      <c r="CE193" s="226"/>
      <c r="CF193" s="228"/>
      <c r="CG193" s="227"/>
      <c r="CH193" s="227"/>
      <c r="CI193" s="226"/>
      <c r="CJ193"/>
    </row>
    <row r="194" spans="1:88">
      <c r="A194" s="27" t="s">
        <v>31</v>
      </c>
      <c r="B194" s="57" t="s">
        <v>37</v>
      </c>
      <c r="C194" s="58">
        <v>1306</v>
      </c>
      <c r="D194" s="238">
        <v>23</v>
      </c>
      <c r="E194" s="294">
        <v>0</v>
      </c>
      <c r="F194" s="238">
        <v>0</v>
      </c>
      <c r="G194" s="238">
        <v>0</v>
      </c>
      <c r="H194" s="324">
        <v>2467</v>
      </c>
      <c r="I194" s="238">
        <v>699</v>
      </c>
      <c r="J194" s="293">
        <v>3.6566999999999994</v>
      </c>
      <c r="K194" s="238">
        <v>0</v>
      </c>
      <c r="L194" s="265">
        <f t="shared" si="23"/>
        <v>42.244608241818113</v>
      </c>
      <c r="M194" s="238">
        <v>5</v>
      </c>
      <c r="N194" s="238">
        <v>10</v>
      </c>
      <c r="O194" s="267">
        <v>0.55100000000000005</v>
      </c>
      <c r="P194" s="267">
        <v>87.63</v>
      </c>
      <c r="Q194" s="52">
        <v>0.08</v>
      </c>
      <c r="R194" s="267">
        <v>0.42099999999999999</v>
      </c>
      <c r="S194" s="267" t="s">
        <v>117</v>
      </c>
      <c r="T194" s="52">
        <v>83.72221201543266</v>
      </c>
      <c r="U194" s="267">
        <v>70.52</v>
      </c>
      <c r="V194" s="273">
        <v>77</v>
      </c>
      <c r="W194" s="52">
        <v>4.49</v>
      </c>
      <c r="X194" s="267">
        <v>57.99</v>
      </c>
      <c r="Y194" s="52">
        <v>54.13533834586466</v>
      </c>
      <c r="Z194" s="274">
        <v>1</v>
      </c>
      <c r="AA194" s="274">
        <v>0.61089896882024786</v>
      </c>
      <c r="AB194" s="328">
        <v>69</v>
      </c>
      <c r="AC194" s="328">
        <v>4</v>
      </c>
      <c r="AD194" s="328">
        <v>1</v>
      </c>
      <c r="AE194" s="329">
        <f t="shared" si="15"/>
        <v>5.7971014492753623</v>
      </c>
      <c r="AF194" s="329">
        <f t="shared" si="16"/>
        <v>80</v>
      </c>
      <c r="AG194" s="274">
        <v>4</v>
      </c>
      <c r="AH194" s="53">
        <v>10</v>
      </c>
      <c r="AI194" s="331">
        <v>7.15</v>
      </c>
      <c r="AJ194" s="38">
        <v>40.159999999999997</v>
      </c>
      <c r="AK194" s="53">
        <v>34.99</v>
      </c>
      <c r="AL194" s="53">
        <v>0.09</v>
      </c>
      <c r="AM194" s="38">
        <v>41.06</v>
      </c>
      <c r="AN194" s="31">
        <v>206.3</v>
      </c>
      <c r="AO194" s="330">
        <v>72.304565375859994</v>
      </c>
      <c r="AP194" s="330">
        <v>80.410645618257121</v>
      </c>
      <c r="AQ194" s="330">
        <f t="shared" si="17"/>
        <v>76.249962511599847</v>
      </c>
      <c r="AR194" s="53">
        <v>23.8</v>
      </c>
      <c r="AS194" s="275">
        <v>109</v>
      </c>
      <c r="AT194" s="53">
        <v>43</v>
      </c>
      <c r="AU194" s="275">
        <v>8.5</v>
      </c>
      <c r="AV194" s="38">
        <v>68.25</v>
      </c>
      <c r="AW194" s="38">
        <v>10</v>
      </c>
      <c r="AX194" s="276">
        <v>11294.83</v>
      </c>
      <c r="AY194" s="276">
        <v>11697</v>
      </c>
      <c r="AZ194" s="276">
        <v>12189</v>
      </c>
      <c r="BA194" s="272">
        <f t="shared" si="19"/>
        <v>1.1868852091325561</v>
      </c>
      <c r="BB194" s="272">
        <f t="shared" si="18"/>
        <v>1.0515516799179281</v>
      </c>
      <c r="BC194" s="35"/>
      <c r="BD194" s="284">
        <v>6.58</v>
      </c>
      <c r="BE194" s="72"/>
      <c r="BF194"/>
      <c r="BG194" s="248"/>
      <c r="BH194" s="30"/>
      <c r="BI194" s="249"/>
      <c r="BJ194" s="73"/>
      <c r="BK194"/>
      <c r="BP194"/>
      <c r="BQ194" s="230"/>
      <c r="BR194" s="235"/>
      <c r="BS194" s="232"/>
      <c r="BT194" s="232"/>
      <c r="BU194" s="232"/>
      <c r="BV194" s="229"/>
      <c r="BW194" s="227"/>
      <c r="BX194" s="233"/>
      <c r="BY194"/>
      <c r="CA194"/>
      <c r="CB194" s="226"/>
      <c r="CC194" s="227"/>
      <c r="CD194" s="226"/>
      <c r="CE194" s="226"/>
      <c r="CF194" s="228"/>
      <c r="CG194" s="227"/>
      <c r="CH194" s="227"/>
      <c r="CI194" s="226"/>
      <c r="CJ194"/>
    </row>
    <row r="195" spans="1:88">
      <c r="A195" s="27" t="s">
        <v>31</v>
      </c>
      <c r="B195" s="57" t="s">
        <v>38</v>
      </c>
      <c r="C195" s="58">
        <v>1307</v>
      </c>
      <c r="D195" s="238">
        <v>17</v>
      </c>
      <c r="E195" s="294">
        <v>0</v>
      </c>
      <c r="F195" s="238">
        <v>0</v>
      </c>
      <c r="G195" s="238">
        <v>0</v>
      </c>
      <c r="H195" s="324">
        <v>880</v>
      </c>
      <c r="I195" s="238">
        <v>927</v>
      </c>
      <c r="J195" s="293">
        <v>2.6574</v>
      </c>
      <c r="K195" s="238">
        <v>0</v>
      </c>
      <c r="L195" s="265">
        <f t="shared" si="23"/>
        <v>57.837111889194972</v>
      </c>
      <c r="M195" s="238">
        <v>5</v>
      </c>
      <c r="N195" s="238">
        <v>0</v>
      </c>
      <c r="O195" s="267">
        <v>0.59299999999999997</v>
      </c>
      <c r="P195" s="267">
        <v>76.22</v>
      </c>
      <c r="Q195" s="52">
        <v>0.11</v>
      </c>
      <c r="R195" s="267">
        <v>0.42299999999999999</v>
      </c>
      <c r="S195" s="267" t="s">
        <v>117</v>
      </c>
      <c r="T195" s="52">
        <v>75.500175500175516</v>
      </c>
      <c r="U195" s="267">
        <v>65.03</v>
      </c>
      <c r="V195" s="273">
        <v>154</v>
      </c>
      <c r="W195" s="52">
        <v>7.68</v>
      </c>
      <c r="X195" s="267">
        <v>40.619999999999997</v>
      </c>
      <c r="Y195" s="52">
        <v>4.2372881355932206</v>
      </c>
      <c r="Z195" s="274">
        <v>2</v>
      </c>
      <c r="AA195" s="274">
        <v>1.539778200321563</v>
      </c>
      <c r="AB195" s="328">
        <v>129</v>
      </c>
      <c r="AC195" s="328">
        <v>6</v>
      </c>
      <c r="AD195" s="328">
        <v>45</v>
      </c>
      <c r="AE195" s="329">
        <f t="shared" si="15"/>
        <v>4.6511627906976747</v>
      </c>
      <c r="AF195" s="329">
        <f t="shared" si="16"/>
        <v>11.76470588235294</v>
      </c>
      <c r="AG195" s="274">
        <v>4</v>
      </c>
      <c r="AH195" s="53">
        <v>10</v>
      </c>
      <c r="AI195" s="331">
        <v>8.8000000000000007</v>
      </c>
      <c r="AJ195" s="38">
        <v>36.68</v>
      </c>
      <c r="AK195" s="53">
        <v>65.34</v>
      </c>
      <c r="AL195" s="53">
        <v>2.95</v>
      </c>
      <c r="AM195" s="38">
        <v>53.03</v>
      </c>
      <c r="AN195" s="31">
        <v>123.1</v>
      </c>
      <c r="AO195" s="330">
        <v>71.08226417077006</v>
      </c>
      <c r="AP195" s="330">
        <v>86.38070466606942</v>
      </c>
      <c r="AQ195" s="330">
        <f t="shared" si="17"/>
        <v>78.359020337998203</v>
      </c>
      <c r="AR195" s="53">
        <v>17</v>
      </c>
      <c r="AS195" s="275">
        <v>92</v>
      </c>
      <c r="AT195" s="53">
        <v>49.5</v>
      </c>
      <c r="AU195" s="275">
        <v>17.5</v>
      </c>
      <c r="AV195" s="38">
        <v>75.510000000000005</v>
      </c>
      <c r="AW195" s="38">
        <v>10</v>
      </c>
      <c r="AX195" s="276">
        <v>8377.83</v>
      </c>
      <c r="AY195" s="276">
        <v>8577</v>
      </c>
      <c r="AZ195" s="276">
        <v>8858</v>
      </c>
      <c r="BA195" s="272">
        <f t="shared" si="19"/>
        <v>0.79244864123526038</v>
      </c>
      <c r="BB195" s="272">
        <f t="shared" si="18"/>
        <v>0.81905095021569396</v>
      </c>
      <c r="BC195" s="35"/>
      <c r="BD195" s="284">
        <v>16.16</v>
      </c>
      <c r="BE195" s="72"/>
      <c r="BF195"/>
      <c r="BG195" s="248"/>
      <c r="BH195" s="30"/>
      <c r="BI195" s="249"/>
      <c r="BJ195" s="73"/>
      <c r="BK195"/>
      <c r="BP195"/>
      <c r="BQ195" s="230"/>
      <c r="BR195" s="235"/>
      <c r="BS195" s="232"/>
      <c r="BT195" s="232"/>
      <c r="BU195" s="232"/>
      <c r="BV195" s="229"/>
      <c r="BW195" s="227"/>
      <c r="BX195" s="233"/>
      <c r="BY195"/>
      <c r="CA195"/>
      <c r="CB195" s="226"/>
      <c r="CC195" s="227"/>
      <c r="CD195" s="226"/>
      <c r="CE195" s="226"/>
      <c r="CF195" s="228"/>
      <c r="CG195" s="227"/>
      <c r="CH195" s="227"/>
      <c r="CI195" s="226"/>
      <c r="CJ195"/>
    </row>
    <row r="196" spans="1:88">
      <c r="A196" s="27" t="s">
        <v>31</v>
      </c>
      <c r="B196" s="57" t="s">
        <v>39</v>
      </c>
      <c r="C196" s="58">
        <v>1308</v>
      </c>
      <c r="D196" s="238">
        <v>13</v>
      </c>
      <c r="E196" s="294">
        <v>0</v>
      </c>
      <c r="F196" s="238">
        <v>0</v>
      </c>
      <c r="G196" s="238">
        <v>0</v>
      </c>
      <c r="H196" s="324">
        <v>395</v>
      </c>
      <c r="I196" s="238">
        <v>0</v>
      </c>
      <c r="J196" s="293">
        <v>2.4432</v>
      </c>
      <c r="K196" s="238">
        <v>0</v>
      </c>
      <c r="L196" s="265">
        <f t="shared" si="23"/>
        <v>0</v>
      </c>
      <c r="M196" s="238">
        <v>0</v>
      </c>
      <c r="N196" s="238">
        <v>0</v>
      </c>
      <c r="O196" s="267">
        <v>0.629</v>
      </c>
      <c r="P196" s="267">
        <v>77.09</v>
      </c>
      <c r="Q196" s="52">
        <v>0.11</v>
      </c>
      <c r="R196" s="267">
        <v>0.4</v>
      </c>
      <c r="S196" s="267" t="s">
        <v>117</v>
      </c>
      <c r="T196" s="52">
        <v>96.270853778213933</v>
      </c>
      <c r="U196" s="267">
        <v>64.789999999999992</v>
      </c>
      <c r="V196" s="273">
        <v>21</v>
      </c>
      <c r="W196" s="52">
        <v>5.45</v>
      </c>
      <c r="X196" s="267">
        <v>68.290000000000006</v>
      </c>
      <c r="Y196" s="52">
        <v>9.316770186335404</v>
      </c>
      <c r="Z196" s="274">
        <v>1</v>
      </c>
      <c r="AA196" s="274">
        <v>1.7804491336426607</v>
      </c>
      <c r="AB196" s="328">
        <v>116</v>
      </c>
      <c r="AC196" s="328">
        <v>2</v>
      </c>
      <c r="AD196" s="328">
        <v>61</v>
      </c>
      <c r="AE196" s="329">
        <f t="shared" si="15"/>
        <v>1.7241379310344827</v>
      </c>
      <c r="AF196" s="329">
        <f t="shared" si="16"/>
        <v>3.1746031746031744</v>
      </c>
      <c r="AG196" s="274">
        <v>6</v>
      </c>
      <c r="AH196" s="53">
        <v>10</v>
      </c>
      <c r="AI196" s="331">
        <v>6.35</v>
      </c>
      <c r="AJ196" s="38">
        <v>51.86</v>
      </c>
      <c r="AK196" s="53">
        <v>37.08</v>
      </c>
      <c r="AL196" s="53">
        <v>0.74</v>
      </c>
      <c r="AM196" s="38">
        <v>53.29</v>
      </c>
      <c r="AN196" s="31">
        <v>95.6</v>
      </c>
      <c r="AO196" s="330">
        <v>45.8767</v>
      </c>
      <c r="AP196" s="330">
        <v>85.872569999999996</v>
      </c>
      <c r="AQ196" s="330">
        <f t="shared" si="17"/>
        <v>62.765835707962971</v>
      </c>
      <c r="AR196" s="53">
        <v>15</v>
      </c>
      <c r="AS196" s="275">
        <v>113.5</v>
      </c>
      <c r="AT196" s="53">
        <v>61.5</v>
      </c>
      <c r="AU196" s="275">
        <v>11</v>
      </c>
      <c r="AV196" s="38">
        <v>85.13</v>
      </c>
      <c r="AW196" s="38">
        <v>10</v>
      </c>
      <c r="AX196" s="276">
        <v>6515.21</v>
      </c>
      <c r="AY196" s="276">
        <v>7172</v>
      </c>
      <c r="AZ196" s="276">
        <v>8144</v>
      </c>
      <c r="BA196" s="272">
        <f t="shared" si="19"/>
        <v>3.3602907657619632</v>
      </c>
      <c r="BB196" s="272">
        <f t="shared" si="18"/>
        <v>3.3881762409369798</v>
      </c>
      <c r="BC196" s="35"/>
      <c r="BD196" s="284">
        <v>13.64</v>
      </c>
      <c r="BE196" s="72"/>
      <c r="BF196"/>
      <c r="BG196" s="248"/>
      <c r="BH196" s="30"/>
      <c r="BI196" s="249"/>
      <c r="BJ196" s="73"/>
      <c r="BK196"/>
      <c r="BP196"/>
      <c r="BQ196" s="230"/>
      <c r="BR196" s="235"/>
      <c r="BS196" s="232"/>
      <c r="BT196" s="232"/>
      <c r="BU196" s="232"/>
      <c r="BV196" s="229"/>
      <c r="BW196" s="227"/>
      <c r="BX196" s="233"/>
      <c r="BY196"/>
      <c r="CA196"/>
      <c r="CB196" s="226"/>
      <c r="CC196" s="227"/>
      <c r="CD196" s="226"/>
      <c r="CE196" s="226"/>
      <c r="CF196" s="228"/>
      <c r="CG196" s="227"/>
      <c r="CH196" s="227"/>
      <c r="CI196" s="226"/>
      <c r="CJ196"/>
    </row>
    <row r="197" spans="1:88">
      <c r="A197" s="27" t="s">
        <v>31</v>
      </c>
      <c r="B197" s="57" t="s">
        <v>40</v>
      </c>
      <c r="C197" s="58">
        <v>1309</v>
      </c>
      <c r="D197" s="238">
        <v>51</v>
      </c>
      <c r="E197" s="294">
        <v>7997.6</v>
      </c>
      <c r="F197" s="238">
        <v>0</v>
      </c>
      <c r="G197" s="238">
        <v>0</v>
      </c>
      <c r="H197" s="324">
        <v>3835.3447500000002</v>
      </c>
      <c r="I197" s="238">
        <v>0</v>
      </c>
      <c r="J197" s="293">
        <v>9.1125000000000007</v>
      </c>
      <c r="K197" s="238">
        <v>0</v>
      </c>
      <c r="L197" s="265">
        <f t="shared" si="23"/>
        <v>49.586318231898559</v>
      </c>
      <c r="M197" s="238">
        <v>14</v>
      </c>
      <c r="N197" s="238">
        <v>1</v>
      </c>
      <c r="O197" s="267">
        <v>0.57399999999999995</v>
      </c>
      <c r="P197" s="267">
        <v>90.45</v>
      </c>
      <c r="Q197" s="52">
        <v>0.08</v>
      </c>
      <c r="R197" s="267">
        <v>0.39</v>
      </c>
      <c r="S197" s="267" t="s">
        <v>117</v>
      </c>
      <c r="T197" s="52">
        <v>90.222560395662924</v>
      </c>
      <c r="U197" s="267">
        <v>64.77000000000001</v>
      </c>
      <c r="V197" s="273">
        <v>47</v>
      </c>
      <c r="W197" s="52">
        <v>5.36</v>
      </c>
      <c r="X197" s="267">
        <v>76.61</v>
      </c>
      <c r="Y197" s="52">
        <v>17.639077340569877</v>
      </c>
      <c r="Z197" s="274">
        <v>1</v>
      </c>
      <c r="AA197" s="274">
        <v>0.49037222782772166</v>
      </c>
      <c r="AB197" s="328">
        <v>125</v>
      </c>
      <c r="AC197" s="328">
        <v>11</v>
      </c>
      <c r="AD197" s="328">
        <v>33</v>
      </c>
      <c r="AE197" s="329">
        <f t="shared" si="15"/>
        <v>8.7999999999999989</v>
      </c>
      <c r="AF197" s="329">
        <f t="shared" si="16"/>
        <v>25</v>
      </c>
      <c r="AG197" s="274">
        <v>6</v>
      </c>
      <c r="AH197" s="53">
        <v>10</v>
      </c>
      <c r="AI197" s="331">
        <v>7.55</v>
      </c>
      <c r="AJ197" s="38">
        <v>43.34</v>
      </c>
      <c r="AK197" s="53">
        <v>55.55</v>
      </c>
      <c r="AL197" s="53">
        <v>0.18</v>
      </c>
      <c r="AM197" s="53">
        <v>36.450000000000003</v>
      </c>
      <c r="AN197" s="31">
        <v>110.3</v>
      </c>
      <c r="AO197" s="330">
        <v>58.368461094839653</v>
      </c>
      <c r="AP197" s="330">
        <v>84.837932827341774</v>
      </c>
      <c r="AQ197" s="330">
        <f t="shared" si="17"/>
        <v>70.369450627380331</v>
      </c>
      <c r="AR197" s="53">
        <v>24.1</v>
      </c>
      <c r="AS197" s="275">
        <v>109.5</v>
      </c>
      <c r="AT197" s="53">
        <v>28</v>
      </c>
      <c r="AU197" s="275">
        <v>0.5</v>
      </c>
      <c r="AV197" s="38">
        <v>71.25</v>
      </c>
      <c r="AW197" s="38">
        <v>10</v>
      </c>
      <c r="AX197" s="276">
        <v>25490.84</v>
      </c>
      <c r="AY197" s="276">
        <v>27508</v>
      </c>
      <c r="AZ197" s="276">
        <v>30375</v>
      </c>
      <c r="BA197" s="272">
        <f t="shared" si="19"/>
        <v>2.6377579815599117</v>
      </c>
      <c r="BB197" s="272">
        <f t="shared" si="18"/>
        <v>2.6056056419950568</v>
      </c>
      <c r="BC197" s="35"/>
      <c r="BD197" s="284">
        <v>8.5399999999999991</v>
      </c>
      <c r="BE197" s="72"/>
      <c r="BF197"/>
      <c r="BG197" s="248"/>
      <c r="BH197" s="30"/>
      <c r="BI197" s="249"/>
      <c r="BJ197" s="73"/>
      <c r="BK197"/>
      <c r="BP197"/>
      <c r="BQ197" s="230"/>
      <c r="BR197" s="235"/>
      <c r="BS197" s="232"/>
      <c r="BT197" s="232"/>
      <c r="BU197" s="232"/>
      <c r="BV197" s="229"/>
      <c r="BW197" s="227"/>
      <c r="BX197" s="233"/>
      <c r="BY197"/>
      <c r="CA197"/>
      <c r="CB197" s="226"/>
      <c r="CC197" s="227"/>
      <c r="CD197" s="226"/>
      <c r="CE197" s="226"/>
      <c r="CF197" s="228"/>
      <c r="CG197" s="227"/>
      <c r="CH197" s="227"/>
      <c r="CI197" s="226"/>
      <c r="CJ197"/>
    </row>
    <row r="198" spans="1:88">
      <c r="A198" s="27" t="s">
        <v>31</v>
      </c>
      <c r="B198" s="57" t="s">
        <v>41</v>
      </c>
      <c r="C198" s="58">
        <v>1310</v>
      </c>
      <c r="D198" s="238">
        <v>19</v>
      </c>
      <c r="E198" s="294">
        <v>1.8</v>
      </c>
      <c r="F198" s="238">
        <v>0</v>
      </c>
      <c r="G198" s="238">
        <v>0</v>
      </c>
      <c r="H198" s="324">
        <v>1156.30429</v>
      </c>
      <c r="I198" s="238">
        <v>189</v>
      </c>
      <c r="J198" s="293">
        <v>3.1976999999999998</v>
      </c>
      <c r="K198" s="238">
        <v>0</v>
      </c>
      <c r="L198" s="265">
        <f t="shared" si="23"/>
        <v>98.253497614255011</v>
      </c>
      <c r="M198" s="238">
        <v>10</v>
      </c>
      <c r="N198" s="238">
        <v>0</v>
      </c>
      <c r="O198" s="267">
        <v>0.64700000000000002</v>
      </c>
      <c r="P198" s="267">
        <v>72.12</v>
      </c>
      <c r="Q198" s="52">
        <v>0.14000000000000001</v>
      </c>
      <c r="R198" s="267">
        <v>0.41299999999999998</v>
      </c>
      <c r="S198" s="267" t="s">
        <v>117</v>
      </c>
      <c r="T198" s="52">
        <v>74.520069808027927</v>
      </c>
      <c r="U198" s="267">
        <v>65.62</v>
      </c>
      <c r="V198" s="273">
        <v>19</v>
      </c>
      <c r="W198" s="52">
        <v>6.27</v>
      </c>
      <c r="X198" s="267">
        <v>63.14</v>
      </c>
      <c r="Y198" s="52">
        <v>1.8518518518518519</v>
      </c>
      <c r="Z198" s="274">
        <v>1</v>
      </c>
      <c r="AA198" s="274">
        <v>1.1984533643950019</v>
      </c>
      <c r="AB198" s="328">
        <v>114</v>
      </c>
      <c r="AC198" s="328">
        <v>8</v>
      </c>
      <c r="AD198" s="328">
        <v>76</v>
      </c>
      <c r="AE198" s="329">
        <f t="shared" si="15"/>
        <v>7.0175438596491224</v>
      </c>
      <c r="AF198" s="329">
        <f t="shared" si="16"/>
        <v>9.5238095238095237</v>
      </c>
      <c r="AG198" s="274">
        <v>10</v>
      </c>
      <c r="AH198" s="53">
        <v>10</v>
      </c>
      <c r="AI198" s="331">
        <v>9</v>
      </c>
      <c r="AJ198" s="38">
        <v>44.12</v>
      </c>
      <c r="AK198" s="53">
        <v>76.37</v>
      </c>
      <c r="AL198" s="53">
        <v>1.28</v>
      </c>
      <c r="AM198" s="38">
        <v>55.79</v>
      </c>
      <c r="AN198" s="31">
        <v>434.4</v>
      </c>
      <c r="AO198" s="330">
        <v>58.935502492252581</v>
      </c>
      <c r="AP198" s="330">
        <v>81.542080194562274</v>
      </c>
      <c r="AQ198" s="330">
        <f t="shared" si="17"/>
        <v>69.323325587641023</v>
      </c>
      <c r="AR198" s="53">
        <v>17.600000000000001</v>
      </c>
      <c r="AS198" s="275">
        <v>113.5</v>
      </c>
      <c r="AT198" s="53">
        <v>55.5</v>
      </c>
      <c r="AU198" s="275">
        <v>12</v>
      </c>
      <c r="AV198" s="38">
        <v>80.89</v>
      </c>
      <c r="AW198" s="38">
        <v>10</v>
      </c>
      <c r="AX198" s="276">
        <v>9512.26</v>
      </c>
      <c r="AY198" s="276">
        <v>10005</v>
      </c>
      <c r="AZ198" s="276">
        <v>10659</v>
      </c>
      <c r="BA198" s="272">
        <f t="shared" si="19"/>
        <v>1.7266839496257103</v>
      </c>
      <c r="BB198" s="272">
        <f t="shared" si="18"/>
        <v>1.6341829085457282</v>
      </c>
      <c r="BC198" s="35"/>
      <c r="BD198" s="284">
        <v>32.909999999999997</v>
      </c>
      <c r="BE198" s="72"/>
      <c r="BF198"/>
      <c r="BG198" s="248"/>
      <c r="BH198" s="30"/>
      <c r="BI198" s="249"/>
      <c r="BJ198" s="73"/>
      <c r="BK198"/>
      <c r="BP198"/>
      <c r="BQ198" s="230"/>
      <c r="BR198" s="235"/>
      <c r="BS198" s="232"/>
      <c r="BT198" s="232"/>
      <c r="BU198" s="232"/>
      <c r="BV198" s="229"/>
      <c r="BW198" s="227"/>
      <c r="BX198" s="233"/>
      <c r="BY198"/>
      <c r="CA198"/>
      <c r="CB198" s="226"/>
      <c r="CC198" s="227"/>
      <c r="CD198" s="226"/>
      <c r="CE198" s="226"/>
      <c r="CF198" s="228"/>
      <c r="CG198" s="227"/>
      <c r="CH198" s="227"/>
      <c r="CI198" s="226"/>
      <c r="CJ198"/>
    </row>
    <row r="199" spans="1:88">
      <c r="A199" s="27" t="s">
        <v>31</v>
      </c>
      <c r="B199" s="57" t="s">
        <v>42</v>
      </c>
      <c r="C199" s="58">
        <v>1311</v>
      </c>
      <c r="D199" s="238">
        <v>25</v>
      </c>
      <c r="E199" s="294">
        <v>28.5</v>
      </c>
      <c r="F199" s="238">
        <v>0</v>
      </c>
      <c r="G199" s="238">
        <v>0</v>
      </c>
      <c r="H199" s="324">
        <v>873</v>
      </c>
      <c r="I199" s="238">
        <v>27</v>
      </c>
      <c r="J199" s="293">
        <v>4.2587999999999999</v>
      </c>
      <c r="K199" s="238">
        <v>0</v>
      </c>
      <c r="L199" s="265">
        <f t="shared" si="23"/>
        <v>28.988162918796856</v>
      </c>
      <c r="M199" s="238">
        <v>4</v>
      </c>
      <c r="N199" s="238">
        <v>0</v>
      </c>
      <c r="O199" s="267">
        <v>0.56899999999999995</v>
      </c>
      <c r="P199" s="267">
        <v>85.28</v>
      </c>
      <c r="Q199" s="52">
        <v>0.09</v>
      </c>
      <c r="R199" s="267">
        <v>0.42299999999999999</v>
      </c>
      <c r="S199" s="267">
        <v>94.03</v>
      </c>
      <c r="T199" s="52">
        <v>75.377060680463003</v>
      </c>
      <c r="U199" s="267">
        <v>66.88</v>
      </c>
      <c r="V199" s="273">
        <v>55</v>
      </c>
      <c r="W199" s="52">
        <v>6.51</v>
      </c>
      <c r="X199" s="267">
        <v>75.63</v>
      </c>
      <c r="Y199" s="52">
        <v>6.7024128686327078</v>
      </c>
      <c r="Z199" s="274">
        <v>1</v>
      </c>
      <c r="AA199" s="274">
        <v>2.1954510254752155</v>
      </c>
      <c r="AB199" s="328">
        <v>275</v>
      </c>
      <c r="AC199" s="328">
        <v>12</v>
      </c>
      <c r="AD199" s="328">
        <v>112</v>
      </c>
      <c r="AE199" s="329">
        <f t="shared" ref="AE199:AE262" si="24">(AC199/AB199)*100</f>
        <v>4.3636363636363642</v>
      </c>
      <c r="AF199" s="329">
        <f t="shared" ref="AF199:AF262" si="25">((AC199)/(AC199+AD199))*100</f>
        <v>9.67741935483871</v>
      </c>
      <c r="AG199" s="274">
        <v>4</v>
      </c>
      <c r="AH199" s="53">
        <v>10</v>
      </c>
      <c r="AI199" s="331">
        <v>8.4</v>
      </c>
      <c r="AJ199" s="38">
        <v>43.76</v>
      </c>
      <c r="AK199" s="53">
        <v>86.1</v>
      </c>
      <c r="AL199" s="53">
        <v>0.33</v>
      </c>
      <c r="AM199" s="38">
        <v>36.54</v>
      </c>
      <c r="AN199" s="31">
        <v>464.6</v>
      </c>
      <c r="AO199" s="330">
        <v>26.1</v>
      </c>
      <c r="AP199" s="330">
        <v>93.51</v>
      </c>
      <c r="AQ199" s="330">
        <f t="shared" ref="AQ199:AQ262" si="26">(AO199*AP199)^(1/2)</f>
        <v>49.402540420508743</v>
      </c>
      <c r="AR199" s="53">
        <v>25.4</v>
      </c>
      <c r="AS199" s="275">
        <v>115.5</v>
      </c>
      <c r="AT199" s="53">
        <v>36.5</v>
      </c>
      <c r="AU199" s="275">
        <v>27</v>
      </c>
      <c r="AV199" s="38">
        <v>68.42</v>
      </c>
      <c r="AW199" s="38">
        <v>10</v>
      </c>
      <c r="AX199" s="276">
        <v>12525.9</v>
      </c>
      <c r="AY199" s="276">
        <v>13463</v>
      </c>
      <c r="AZ199" s="276">
        <v>14196</v>
      </c>
      <c r="BA199" s="272">
        <f t="shared" si="19"/>
        <v>2.4937662496640307</v>
      </c>
      <c r="BB199" s="272">
        <f t="shared" ref="BB199:BB262" si="27">(((AZ199/AY199)-1)*100)/4</f>
        <v>1.3611379335957796</v>
      </c>
      <c r="BC199" s="35"/>
      <c r="BD199" s="284">
        <v>12.66</v>
      </c>
      <c r="BE199" s="72"/>
      <c r="BF199"/>
      <c r="BG199" s="248"/>
      <c r="BH199" s="30"/>
      <c r="BI199" s="249"/>
      <c r="BJ199" s="73"/>
      <c r="BK199"/>
      <c r="BP199"/>
      <c r="BQ199" s="230"/>
      <c r="BR199" s="235"/>
      <c r="BS199" s="232"/>
      <c r="BT199" s="232"/>
      <c r="BU199" s="232"/>
      <c r="BV199" s="229"/>
      <c r="BW199" s="227"/>
      <c r="BX199" s="233"/>
      <c r="BY199"/>
      <c r="CA199"/>
      <c r="CB199" s="226"/>
      <c r="CC199" s="227"/>
      <c r="CD199" s="226"/>
      <c r="CE199" s="226"/>
      <c r="CF199" s="228"/>
      <c r="CG199" s="227"/>
      <c r="CH199" s="227"/>
      <c r="CI199" s="226"/>
      <c r="CJ199"/>
    </row>
    <row r="200" spans="1:88">
      <c r="A200" s="27" t="s">
        <v>31</v>
      </c>
      <c r="B200" s="57" t="s">
        <v>43</v>
      </c>
      <c r="C200" s="58">
        <v>1312</v>
      </c>
      <c r="D200" s="238">
        <v>13</v>
      </c>
      <c r="E200" s="294">
        <v>1</v>
      </c>
      <c r="F200" s="238">
        <v>0</v>
      </c>
      <c r="G200" s="238">
        <v>0</v>
      </c>
      <c r="H200" s="324">
        <v>122</v>
      </c>
      <c r="I200" s="238">
        <v>627</v>
      </c>
      <c r="J200" s="293">
        <v>2.0165999999999999</v>
      </c>
      <c r="K200" s="238">
        <v>0</v>
      </c>
      <c r="L200" s="265">
        <f t="shared" si="23"/>
        <v>44.851623819527553</v>
      </c>
      <c r="M200" s="238">
        <v>3</v>
      </c>
      <c r="N200" s="238">
        <v>0</v>
      </c>
      <c r="O200" s="267">
        <v>0.57299999999999995</v>
      </c>
      <c r="P200" s="267">
        <v>63.11</v>
      </c>
      <c r="Q200" s="52">
        <v>0.16</v>
      </c>
      <c r="R200" s="267">
        <v>0.41799999999999998</v>
      </c>
      <c r="S200" s="267" t="s">
        <v>117</v>
      </c>
      <c r="T200" s="52">
        <v>70.532060027285127</v>
      </c>
      <c r="U200" s="267">
        <v>69.59</v>
      </c>
      <c r="V200" s="273">
        <v>134</v>
      </c>
      <c r="W200" s="52">
        <v>4.2300000000000004</v>
      </c>
      <c r="X200" s="267">
        <v>34.47</v>
      </c>
      <c r="Y200" s="52">
        <v>84.070796460176993</v>
      </c>
      <c r="Z200" s="274">
        <v>2</v>
      </c>
      <c r="AA200" s="274">
        <v>0.53168945082556185</v>
      </c>
      <c r="AB200" s="328">
        <v>35</v>
      </c>
      <c r="AC200" s="328">
        <v>2</v>
      </c>
      <c r="AD200" s="328">
        <v>11</v>
      </c>
      <c r="AE200" s="329">
        <f t="shared" si="24"/>
        <v>5.7142857142857144</v>
      </c>
      <c r="AF200" s="329">
        <f t="shared" si="25"/>
        <v>15.384615384615385</v>
      </c>
      <c r="AG200" s="274">
        <v>4</v>
      </c>
      <c r="AH200" s="53">
        <v>5</v>
      </c>
      <c r="AI200" s="331">
        <v>8</v>
      </c>
      <c r="AJ200" s="38">
        <v>40.880000000000003</v>
      </c>
      <c r="AK200" s="53">
        <v>95.77</v>
      </c>
      <c r="AL200" s="53">
        <v>1.31</v>
      </c>
      <c r="AM200" s="38">
        <v>54.94</v>
      </c>
      <c r="AN200" s="31">
        <v>187.4</v>
      </c>
      <c r="AO200" s="330">
        <v>72.08</v>
      </c>
      <c r="AP200" s="330">
        <v>91.82</v>
      </c>
      <c r="AQ200" s="330">
        <f t="shared" si="26"/>
        <v>81.353460897493477</v>
      </c>
      <c r="AR200" s="53">
        <v>14.8</v>
      </c>
      <c r="AS200" s="275">
        <v>92.5</v>
      </c>
      <c r="AT200" s="53">
        <v>33</v>
      </c>
      <c r="AU200" s="275">
        <v>9</v>
      </c>
      <c r="AV200" s="38">
        <v>72.41</v>
      </c>
      <c r="AW200" s="38">
        <v>10</v>
      </c>
      <c r="AX200" s="276">
        <v>6582.79</v>
      </c>
      <c r="AY200" s="276">
        <v>6662</v>
      </c>
      <c r="AZ200" s="276">
        <v>6722</v>
      </c>
      <c r="BA200" s="272">
        <f t="shared" si="19"/>
        <v>0.40109639428469307</v>
      </c>
      <c r="BB200" s="272">
        <f t="shared" si="27"/>
        <v>0.22515761032723125</v>
      </c>
      <c r="BC200" s="35"/>
      <c r="BD200" s="284">
        <v>4.5999999999999996</v>
      </c>
      <c r="BE200" s="72"/>
      <c r="BF200"/>
      <c r="BG200" s="248"/>
      <c r="BH200" s="30"/>
      <c r="BI200" s="249"/>
      <c r="BJ200" s="73"/>
      <c r="BK200"/>
      <c r="BP200"/>
      <c r="BQ200" s="230"/>
      <c r="BR200" s="235"/>
      <c r="BS200" s="232"/>
      <c r="BT200" s="232"/>
      <c r="BU200" s="232"/>
      <c r="BV200" s="229"/>
      <c r="BW200" s="227"/>
      <c r="BX200" s="233"/>
      <c r="BY200"/>
      <c r="CA200"/>
      <c r="CB200" s="226"/>
      <c r="CC200" s="227"/>
      <c r="CD200" s="226"/>
      <c r="CE200" s="226"/>
      <c r="CF200" s="228"/>
      <c r="CG200" s="227"/>
      <c r="CH200" s="227"/>
      <c r="CI200" s="226"/>
      <c r="CJ200"/>
    </row>
    <row r="201" spans="1:88">
      <c r="A201" s="27" t="s">
        <v>31</v>
      </c>
      <c r="B201" s="57" t="s">
        <v>44</v>
      </c>
      <c r="C201" s="58">
        <v>1313</v>
      </c>
      <c r="D201" s="238">
        <v>72</v>
      </c>
      <c r="E201" s="294">
        <v>52</v>
      </c>
      <c r="F201" s="238">
        <v>0</v>
      </c>
      <c r="G201" s="238">
        <v>0</v>
      </c>
      <c r="H201" s="324">
        <v>923</v>
      </c>
      <c r="I201" s="238">
        <v>0</v>
      </c>
      <c r="J201" s="293">
        <v>12.185699999999999</v>
      </c>
      <c r="K201" s="238">
        <v>0</v>
      </c>
      <c r="L201" s="265">
        <f t="shared" si="23"/>
        <v>20.488167569430534</v>
      </c>
      <c r="M201" s="238">
        <v>8</v>
      </c>
      <c r="N201" s="238">
        <v>3</v>
      </c>
      <c r="O201" s="267">
        <v>0.59599999999999997</v>
      </c>
      <c r="P201" s="267">
        <v>68.900000000000006</v>
      </c>
      <c r="Q201" s="52">
        <v>0.11</v>
      </c>
      <c r="R201" s="267">
        <v>0.46</v>
      </c>
      <c r="S201" s="267">
        <v>61.04</v>
      </c>
      <c r="T201" s="52">
        <v>82.381907714754703</v>
      </c>
      <c r="U201" s="267">
        <v>67.97999999999999</v>
      </c>
      <c r="V201" s="273">
        <v>314</v>
      </c>
      <c r="W201" s="52">
        <v>3.19</v>
      </c>
      <c r="X201" s="267">
        <v>62.67</v>
      </c>
      <c r="Y201" s="52">
        <v>35.539760106619276</v>
      </c>
      <c r="Z201" s="274">
        <v>1</v>
      </c>
      <c r="AA201" s="274">
        <v>0.62908102699792456</v>
      </c>
      <c r="AB201" s="328">
        <v>231</v>
      </c>
      <c r="AC201" s="328">
        <v>29</v>
      </c>
      <c r="AD201" s="328">
        <v>75</v>
      </c>
      <c r="AE201" s="329">
        <f t="shared" si="24"/>
        <v>12.554112554112553</v>
      </c>
      <c r="AF201" s="329">
        <f t="shared" si="25"/>
        <v>27.884615384615387</v>
      </c>
      <c r="AG201" s="274">
        <v>6</v>
      </c>
      <c r="AH201" s="53">
        <v>5</v>
      </c>
      <c r="AI201" s="331">
        <v>7</v>
      </c>
      <c r="AJ201" s="38">
        <v>62.59</v>
      </c>
      <c r="AK201" s="53">
        <v>57.57</v>
      </c>
      <c r="AL201" s="53">
        <v>1.75</v>
      </c>
      <c r="AM201" s="53">
        <v>46.57</v>
      </c>
      <c r="AN201" s="31">
        <v>199.9</v>
      </c>
      <c r="AO201" s="330">
        <v>57.37</v>
      </c>
      <c r="AP201" s="330">
        <v>87.32</v>
      </c>
      <c r="AQ201" s="330">
        <f t="shared" si="26"/>
        <v>70.778163299141923</v>
      </c>
      <c r="AR201" s="53">
        <v>23.2</v>
      </c>
      <c r="AS201" s="275">
        <v>109.5</v>
      </c>
      <c r="AT201" s="53">
        <v>50</v>
      </c>
      <c r="AU201" s="275">
        <v>17</v>
      </c>
      <c r="AV201" s="38">
        <v>76</v>
      </c>
      <c r="AW201" s="38">
        <v>10</v>
      </c>
      <c r="AX201" s="276">
        <v>36720.230000000003</v>
      </c>
      <c r="AY201" s="276">
        <v>38445</v>
      </c>
      <c r="AZ201" s="276">
        <v>40619</v>
      </c>
      <c r="BA201" s="272">
        <f t="shared" si="19"/>
        <v>1.565685545361051</v>
      </c>
      <c r="BB201" s="272">
        <f t="shared" si="27"/>
        <v>1.4137078943945891</v>
      </c>
      <c r="BC201" s="35"/>
      <c r="BD201" s="284">
        <v>6.54</v>
      </c>
      <c r="BE201" s="72"/>
      <c r="BF201"/>
      <c r="BG201" s="248"/>
      <c r="BH201" s="30"/>
      <c r="BI201" s="249"/>
      <c r="BJ201" s="73"/>
      <c r="BK201"/>
      <c r="BP201"/>
      <c r="BQ201" s="230"/>
      <c r="BR201" s="235"/>
      <c r="BS201" s="232"/>
      <c r="BT201" s="232"/>
      <c r="BU201" s="232"/>
      <c r="BV201" s="229"/>
      <c r="BW201" s="227"/>
      <c r="BX201" s="233"/>
      <c r="BY201"/>
      <c r="CA201"/>
      <c r="CB201" s="226"/>
      <c r="CC201" s="227"/>
      <c r="CD201" s="226"/>
      <c r="CE201" s="226"/>
      <c r="CF201" s="228"/>
      <c r="CG201" s="227"/>
      <c r="CH201" s="227"/>
      <c r="CI201" s="226"/>
      <c r="CJ201"/>
    </row>
    <row r="202" spans="1:88">
      <c r="A202" s="27" t="s">
        <v>31</v>
      </c>
      <c r="B202" s="57" t="s">
        <v>45</v>
      </c>
      <c r="C202" s="58">
        <v>1314</v>
      </c>
      <c r="D202" s="238">
        <v>9</v>
      </c>
      <c r="E202" s="294">
        <v>0</v>
      </c>
      <c r="F202" s="238">
        <v>0</v>
      </c>
      <c r="G202" s="238">
        <v>0</v>
      </c>
      <c r="H202" s="324">
        <v>75</v>
      </c>
      <c r="I202" s="238">
        <v>446</v>
      </c>
      <c r="J202" s="293">
        <v>1.3244999999999998</v>
      </c>
      <c r="K202" s="238">
        <v>0</v>
      </c>
      <c r="L202" s="265">
        <f t="shared" si="23"/>
        <v>0</v>
      </c>
      <c r="M202" s="238">
        <v>0</v>
      </c>
      <c r="N202" s="238">
        <v>0</v>
      </c>
      <c r="O202" s="267">
        <v>0.59</v>
      </c>
      <c r="P202" s="267">
        <v>61.86</v>
      </c>
      <c r="Q202" s="52">
        <v>0.1</v>
      </c>
      <c r="R202" s="267">
        <v>0.39700000000000002</v>
      </c>
      <c r="S202" s="267" t="s">
        <v>117</v>
      </c>
      <c r="T202" s="52">
        <v>74.125021765627721</v>
      </c>
      <c r="U202" s="267">
        <v>68.03</v>
      </c>
      <c r="V202" s="273">
        <v>86</v>
      </c>
      <c r="W202" s="52">
        <v>4.79</v>
      </c>
      <c r="X202" s="267">
        <v>48.43</v>
      </c>
      <c r="Y202" s="52">
        <v>43.624161073825505</v>
      </c>
      <c r="Z202" s="274">
        <v>2</v>
      </c>
      <c r="AA202" s="274">
        <v>0.91535758796234357</v>
      </c>
      <c r="AB202" s="328">
        <v>39</v>
      </c>
      <c r="AC202" s="328">
        <v>1</v>
      </c>
      <c r="AD202" s="328">
        <v>24</v>
      </c>
      <c r="AE202" s="329">
        <f t="shared" si="24"/>
        <v>2.5641025641025639</v>
      </c>
      <c r="AF202" s="329">
        <f t="shared" si="25"/>
        <v>4</v>
      </c>
      <c r="AG202" s="274">
        <v>4</v>
      </c>
      <c r="AH202" s="53">
        <v>5</v>
      </c>
      <c r="AI202" s="331">
        <v>7.8000000000000007</v>
      </c>
      <c r="AJ202" s="38">
        <v>45.99</v>
      </c>
      <c r="AK202" s="53">
        <v>96.98</v>
      </c>
      <c r="AL202" s="53">
        <v>1.1000000000000001</v>
      </c>
      <c r="AM202" s="53">
        <v>55.02</v>
      </c>
      <c r="AN202" s="31">
        <v>317.7</v>
      </c>
      <c r="AO202" s="330">
        <v>80.31</v>
      </c>
      <c r="AP202" s="330">
        <v>89.18</v>
      </c>
      <c r="AQ202" s="330">
        <f t="shared" si="26"/>
        <v>84.628870960210747</v>
      </c>
      <c r="AR202" s="53">
        <v>19.399999999999999</v>
      </c>
      <c r="AS202" s="275">
        <v>90.5</v>
      </c>
      <c r="AT202" s="53">
        <v>49</v>
      </c>
      <c r="AU202" s="275">
        <v>28</v>
      </c>
      <c r="AV202" s="38">
        <v>73.349999999999994</v>
      </c>
      <c r="AW202" s="38">
        <v>10</v>
      </c>
      <c r="AX202" s="276">
        <v>4260.63</v>
      </c>
      <c r="AY202" s="276">
        <v>4338</v>
      </c>
      <c r="AZ202" s="276">
        <v>4415</v>
      </c>
      <c r="BA202" s="272">
        <f t="shared" si="19"/>
        <v>0.60530954342432841</v>
      </c>
      <c r="BB202" s="272">
        <f t="shared" si="27"/>
        <v>0.44375288151221604</v>
      </c>
      <c r="BC202" s="35"/>
      <c r="BD202" s="284">
        <v>11.68</v>
      </c>
      <c r="BE202" s="72"/>
      <c r="BF202"/>
      <c r="BG202" s="248"/>
      <c r="BH202" s="30"/>
      <c r="BI202" s="249"/>
      <c r="BJ202" s="73"/>
      <c r="BK202"/>
      <c r="BP202"/>
      <c r="BQ202" s="230"/>
      <c r="BR202" s="235"/>
      <c r="BS202" s="232"/>
      <c r="BT202" s="232"/>
      <c r="BU202" s="232"/>
      <c r="BV202" s="229"/>
      <c r="BW202" s="227"/>
      <c r="BX202" s="233"/>
      <c r="BY202"/>
      <c r="CA202"/>
      <c r="CB202" s="226"/>
      <c r="CC202" s="227"/>
      <c r="CD202" s="226"/>
      <c r="CE202" s="226"/>
      <c r="CF202" s="228"/>
      <c r="CG202" s="227"/>
      <c r="CH202" s="227"/>
      <c r="CI202" s="226"/>
      <c r="CJ202"/>
    </row>
    <row r="203" spans="1:88">
      <c r="A203" s="27" t="s">
        <v>31</v>
      </c>
      <c r="B203" s="57" t="s">
        <v>46</v>
      </c>
      <c r="C203" s="58">
        <v>1315</v>
      </c>
      <c r="D203" s="238">
        <v>28</v>
      </c>
      <c r="E203" s="294">
        <v>0</v>
      </c>
      <c r="F203" s="238">
        <v>0</v>
      </c>
      <c r="G203" s="238">
        <v>0</v>
      </c>
      <c r="H203" s="324">
        <v>2544</v>
      </c>
      <c r="I203" s="238">
        <v>778</v>
      </c>
      <c r="J203" s="293">
        <v>4.4981999999999998</v>
      </c>
      <c r="K203" s="238">
        <v>0</v>
      </c>
      <c r="L203" s="265">
        <f t="shared" si="23"/>
        <v>13.797094542428134</v>
      </c>
      <c r="M203" s="238">
        <v>2</v>
      </c>
      <c r="N203" s="238">
        <v>0</v>
      </c>
      <c r="O203" s="267">
        <v>0.55900000000000005</v>
      </c>
      <c r="P203" s="267">
        <v>83.06</v>
      </c>
      <c r="Q203" s="52">
        <v>0.06</v>
      </c>
      <c r="R203" s="267">
        <v>0.40200000000000002</v>
      </c>
      <c r="S203" s="267" t="s">
        <v>117</v>
      </c>
      <c r="T203" s="52">
        <v>104.70829068577277</v>
      </c>
      <c r="U203" s="267">
        <v>69.62</v>
      </c>
      <c r="V203" s="273">
        <v>78</v>
      </c>
      <c r="W203" s="52">
        <v>4.51</v>
      </c>
      <c r="X203" s="267">
        <v>53.36</v>
      </c>
      <c r="Y203" s="52">
        <v>51.075268817204304</v>
      </c>
      <c r="Z203" s="274">
        <v>1</v>
      </c>
      <c r="AA203" s="274">
        <v>0.13809765393890852</v>
      </c>
      <c r="AB203" s="328">
        <v>19</v>
      </c>
      <c r="AC203" s="328">
        <v>2</v>
      </c>
      <c r="AD203" s="328">
        <v>1</v>
      </c>
      <c r="AE203" s="329">
        <f t="shared" si="24"/>
        <v>10.526315789473683</v>
      </c>
      <c r="AF203" s="329">
        <f t="shared" si="25"/>
        <v>66.666666666666657</v>
      </c>
      <c r="AG203" s="274">
        <v>4</v>
      </c>
      <c r="AH203" s="53">
        <v>10</v>
      </c>
      <c r="AI203" s="331">
        <v>8.8000000000000007</v>
      </c>
      <c r="AJ203" s="38">
        <v>35.96</v>
      </c>
      <c r="AK203" s="53">
        <v>29.06</v>
      </c>
      <c r="AL203" s="53">
        <v>0.33</v>
      </c>
      <c r="AM203" s="38">
        <v>37.67</v>
      </c>
      <c r="AN203" s="31">
        <v>46.5</v>
      </c>
      <c r="AO203" s="330">
        <v>44.358527994598361</v>
      </c>
      <c r="AP203" s="330">
        <v>52.975753397830481</v>
      </c>
      <c r="AQ203" s="330">
        <f t="shared" si="26"/>
        <v>48.476039856124828</v>
      </c>
      <c r="AR203" s="53">
        <v>23</v>
      </c>
      <c r="AS203" s="275">
        <v>110.5</v>
      </c>
      <c r="AT203" s="53">
        <v>51</v>
      </c>
      <c r="AU203" s="275">
        <v>9</v>
      </c>
      <c r="AV203" s="38">
        <v>69.45</v>
      </c>
      <c r="AW203" s="38">
        <v>10</v>
      </c>
      <c r="AX203" s="276">
        <v>13758.38</v>
      </c>
      <c r="AY203" s="276">
        <v>14306</v>
      </c>
      <c r="AZ203" s="276">
        <v>14994</v>
      </c>
      <c r="BA203" s="272">
        <f t="shared" ref="BA203:BA266" si="28">(((AY203-AX203)/AX203)*100)/3</f>
        <v>1.3267550394741261</v>
      </c>
      <c r="BB203" s="272">
        <f t="shared" si="27"/>
        <v>1.2022927443030906</v>
      </c>
      <c r="BC203" s="35"/>
      <c r="BD203" s="284">
        <v>4.83</v>
      </c>
      <c r="BE203" s="72"/>
      <c r="BF203"/>
      <c r="BG203" s="248"/>
      <c r="BH203" s="30"/>
      <c r="BI203" s="249"/>
      <c r="BJ203" s="73"/>
      <c r="BK203"/>
      <c r="BP203"/>
      <c r="BQ203" s="230"/>
      <c r="BR203" s="235"/>
      <c r="BS203" s="232"/>
      <c r="BT203" s="232"/>
      <c r="BU203" s="232"/>
      <c r="BV203" s="229"/>
      <c r="BW203" s="227"/>
      <c r="BX203" s="233"/>
      <c r="BY203"/>
      <c r="CA203"/>
      <c r="CB203" s="226"/>
      <c r="CC203" s="227"/>
      <c r="CD203" s="226"/>
      <c r="CE203" s="226"/>
      <c r="CF203" s="228"/>
      <c r="CG203" s="227"/>
      <c r="CH203" s="227"/>
      <c r="CI203" s="226"/>
      <c r="CJ203"/>
    </row>
    <row r="204" spans="1:88">
      <c r="A204" s="27" t="s">
        <v>31</v>
      </c>
      <c r="B204" s="57" t="s">
        <v>47</v>
      </c>
      <c r="C204" s="58">
        <v>1316</v>
      </c>
      <c r="D204" s="238">
        <v>26</v>
      </c>
      <c r="E204" s="294">
        <v>2.2999999999999998</v>
      </c>
      <c r="F204" s="238">
        <v>0</v>
      </c>
      <c r="G204" s="238">
        <v>0</v>
      </c>
      <c r="H204" s="324">
        <v>2363</v>
      </c>
      <c r="I204" s="238">
        <v>553</v>
      </c>
      <c r="J204" s="293">
        <v>4.4009999999999998</v>
      </c>
      <c r="K204" s="238">
        <v>0</v>
      </c>
      <c r="L204" s="265">
        <f t="shared" si="23"/>
        <v>42.745069859271851</v>
      </c>
      <c r="M204" s="238">
        <v>6</v>
      </c>
      <c r="N204" s="238">
        <v>1</v>
      </c>
      <c r="O204" s="267">
        <v>0.499</v>
      </c>
      <c r="P204" s="267">
        <v>79.94</v>
      </c>
      <c r="Q204" s="52">
        <v>0.05</v>
      </c>
      <c r="R204" s="267">
        <v>0.38700000000000001</v>
      </c>
      <c r="S204" s="267" t="s">
        <v>117</v>
      </c>
      <c r="T204" s="52">
        <v>87.371182312160371</v>
      </c>
      <c r="U204" s="267">
        <v>64.27000000000001</v>
      </c>
      <c r="V204" s="273">
        <v>55</v>
      </c>
      <c r="W204" s="52">
        <v>3.03</v>
      </c>
      <c r="X204" s="267">
        <v>69.05</v>
      </c>
      <c r="Y204" s="52">
        <v>10.526315789473683</v>
      </c>
      <c r="Z204" s="274">
        <v>1</v>
      </c>
      <c r="AA204" s="274">
        <v>0.52468929268841669</v>
      </c>
      <c r="AB204" s="328">
        <v>69</v>
      </c>
      <c r="AC204" s="328">
        <v>2</v>
      </c>
      <c r="AD204" s="328">
        <v>34</v>
      </c>
      <c r="AE204" s="329">
        <f t="shared" si="24"/>
        <v>2.8985507246376812</v>
      </c>
      <c r="AF204" s="329">
        <f t="shared" si="25"/>
        <v>5.5555555555555554</v>
      </c>
      <c r="AG204" s="274">
        <v>4</v>
      </c>
      <c r="AH204" s="53">
        <v>10</v>
      </c>
      <c r="AI204" s="331">
        <v>7.1</v>
      </c>
      <c r="AJ204" s="38">
        <v>39.26</v>
      </c>
      <c r="AK204" s="53">
        <v>19.38</v>
      </c>
      <c r="AL204" s="53">
        <v>0.24</v>
      </c>
      <c r="AM204" s="38">
        <v>30.8</v>
      </c>
      <c r="AN204" s="31">
        <v>84.5</v>
      </c>
      <c r="AO204" s="330">
        <v>49.741332259182528</v>
      </c>
      <c r="AP204" s="330">
        <v>55.718736832113755</v>
      </c>
      <c r="AQ204" s="330">
        <f t="shared" si="26"/>
        <v>52.645267610946014</v>
      </c>
      <c r="AR204" s="53">
        <v>17.899999999999999</v>
      </c>
      <c r="AS204" s="275">
        <v>116</v>
      </c>
      <c r="AT204" s="53">
        <v>25</v>
      </c>
      <c r="AU204" s="275">
        <v>4.5</v>
      </c>
      <c r="AV204" s="38">
        <v>56.1</v>
      </c>
      <c r="AW204" s="38">
        <v>10</v>
      </c>
      <c r="AX204" s="276">
        <v>13150.64</v>
      </c>
      <c r="AY204" s="276">
        <v>13807</v>
      </c>
      <c r="AZ204" s="276">
        <v>14670</v>
      </c>
      <c r="BA204" s="272">
        <f t="shared" si="28"/>
        <v>1.6636959620723164</v>
      </c>
      <c r="BB204" s="272">
        <f t="shared" si="27"/>
        <v>1.5626131672340116</v>
      </c>
      <c r="BC204" s="35"/>
      <c r="BD204" s="284">
        <v>4.21</v>
      </c>
      <c r="BE204" s="72"/>
      <c r="BF204"/>
      <c r="BG204" s="248"/>
      <c r="BH204" s="30"/>
      <c r="BI204" s="249"/>
      <c r="BJ204" s="73"/>
      <c r="BK204"/>
      <c r="BP204"/>
      <c r="BQ204" s="230"/>
      <c r="BR204" s="235"/>
      <c r="BS204" s="232"/>
      <c r="BT204" s="232"/>
      <c r="BU204" s="232"/>
      <c r="BV204" s="229"/>
      <c r="BW204" s="227"/>
      <c r="BX204" s="233"/>
      <c r="BY204"/>
      <c r="CA204"/>
      <c r="CB204" s="226"/>
      <c r="CC204" s="227"/>
      <c r="CD204" s="226"/>
      <c r="CE204" s="226"/>
      <c r="CF204" s="228"/>
      <c r="CG204" s="227"/>
      <c r="CH204" s="227"/>
      <c r="CI204" s="226"/>
      <c r="CJ204"/>
    </row>
    <row r="205" spans="1:88">
      <c r="A205" s="27" t="s">
        <v>31</v>
      </c>
      <c r="B205" s="57" t="s">
        <v>48</v>
      </c>
      <c r="C205" s="58">
        <v>1317</v>
      </c>
      <c r="D205" s="238">
        <v>18</v>
      </c>
      <c r="E205" s="294">
        <v>2520</v>
      </c>
      <c r="F205" s="238">
        <v>0</v>
      </c>
      <c r="G205" s="238">
        <v>0</v>
      </c>
      <c r="H205" s="324">
        <v>1480</v>
      </c>
      <c r="I205" s="238">
        <v>1023</v>
      </c>
      <c r="J205" s="293">
        <v>2.82</v>
      </c>
      <c r="K205" s="238">
        <v>0</v>
      </c>
      <c r="L205" s="265">
        <f t="shared" si="23"/>
        <v>0</v>
      </c>
      <c r="M205" s="238">
        <v>0</v>
      </c>
      <c r="N205" s="238">
        <v>1</v>
      </c>
      <c r="O205" s="267">
        <v>0.60199999999999998</v>
      </c>
      <c r="P205" s="267">
        <v>90.63</v>
      </c>
      <c r="Q205" s="52">
        <v>7.0000000000000007E-2</v>
      </c>
      <c r="R205" s="267">
        <v>0.40699999999999997</v>
      </c>
      <c r="S205" s="267" t="s">
        <v>117</v>
      </c>
      <c r="T205" s="52">
        <v>83.72221201543266</v>
      </c>
      <c r="U205" s="267">
        <v>74.75</v>
      </c>
      <c r="V205" s="273">
        <v>69</v>
      </c>
      <c r="W205" s="52">
        <v>6.87</v>
      </c>
      <c r="X205" s="267">
        <v>58.88</v>
      </c>
      <c r="Y205" s="52">
        <v>12.5</v>
      </c>
      <c r="Z205" s="274">
        <v>1</v>
      </c>
      <c r="AA205" s="274">
        <v>0.60993055663371565</v>
      </c>
      <c r="AB205" s="328">
        <v>55</v>
      </c>
      <c r="AC205" s="328">
        <v>2</v>
      </c>
      <c r="AD205" s="328">
        <v>18</v>
      </c>
      <c r="AE205" s="329">
        <f t="shared" si="24"/>
        <v>3.6363636363636362</v>
      </c>
      <c r="AF205" s="329">
        <f t="shared" si="25"/>
        <v>10</v>
      </c>
      <c r="AG205" s="274">
        <v>4</v>
      </c>
      <c r="AH205" s="53">
        <v>5</v>
      </c>
      <c r="AI205" s="331">
        <v>8.35</v>
      </c>
      <c r="AJ205" s="38">
        <v>27.97</v>
      </c>
      <c r="AK205" s="53">
        <v>32.39</v>
      </c>
      <c r="AL205" s="53">
        <v>0.83</v>
      </c>
      <c r="AM205" s="38">
        <v>39.39</v>
      </c>
      <c r="AN205" s="31">
        <v>103.4</v>
      </c>
      <c r="AO205" s="330">
        <v>62.175537290823776</v>
      </c>
      <c r="AP205" s="330">
        <v>84.421830449925849</v>
      </c>
      <c r="AQ205" s="330">
        <f t="shared" si="26"/>
        <v>72.449794114952226</v>
      </c>
      <c r="AR205" s="53">
        <v>16.7</v>
      </c>
      <c r="AS205" s="275">
        <v>94</v>
      </c>
      <c r="AT205" s="53">
        <v>52.5</v>
      </c>
      <c r="AU205" s="275">
        <v>19.5</v>
      </c>
      <c r="AV205" s="38">
        <v>75.73</v>
      </c>
      <c r="AW205" s="38">
        <v>10</v>
      </c>
      <c r="AX205" s="276">
        <v>9017.42</v>
      </c>
      <c r="AY205" s="276">
        <v>9205</v>
      </c>
      <c r="AZ205" s="276">
        <v>9400</v>
      </c>
      <c r="BA205" s="272">
        <f t="shared" si="28"/>
        <v>0.69339862917183226</v>
      </c>
      <c r="BB205" s="272">
        <f t="shared" si="27"/>
        <v>0.52960347637153737</v>
      </c>
      <c r="BC205" s="35"/>
      <c r="BD205" s="284">
        <v>7.99</v>
      </c>
      <c r="BE205" s="72"/>
      <c r="BF205"/>
      <c r="BG205" s="248"/>
      <c r="BH205" s="30"/>
      <c r="BI205" s="249"/>
      <c r="BJ205" s="73"/>
      <c r="BK205"/>
      <c r="BP205"/>
      <c r="BQ205" s="230"/>
      <c r="BR205" s="235"/>
      <c r="BS205" s="232"/>
      <c r="BT205" s="232"/>
      <c r="BU205" s="232"/>
      <c r="BV205" s="229"/>
      <c r="BW205" s="227"/>
      <c r="BX205" s="233"/>
      <c r="BY205"/>
      <c r="CA205"/>
      <c r="CB205" s="226"/>
      <c r="CC205" s="227"/>
      <c r="CD205" s="226"/>
      <c r="CE205" s="226"/>
      <c r="CF205" s="228"/>
      <c r="CG205" s="227"/>
      <c r="CH205" s="227"/>
      <c r="CI205" s="226"/>
      <c r="CJ205"/>
    </row>
    <row r="206" spans="1:88">
      <c r="A206" s="27" t="s">
        <v>31</v>
      </c>
      <c r="B206" s="57" t="s">
        <v>49</v>
      </c>
      <c r="C206" s="58">
        <v>1318</v>
      </c>
      <c r="D206" s="238">
        <v>13</v>
      </c>
      <c r="E206" s="294">
        <v>0</v>
      </c>
      <c r="F206" s="238">
        <v>0</v>
      </c>
      <c r="G206" s="238">
        <v>0</v>
      </c>
      <c r="H206" s="324">
        <v>334.62684999999999</v>
      </c>
      <c r="I206" s="238">
        <v>353</v>
      </c>
      <c r="J206" s="293">
        <v>0.83009999999999995</v>
      </c>
      <c r="K206" s="238">
        <v>0</v>
      </c>
      <c r="L206" s="265">
        <f t="shared" si="23"/>
        <v>73.868680972119094</v>
      </c>
      <c r="M206" s="238">
        <v>2</v>
      </c>
      <c r="N206" s="238">
        <v>0</v>
      </c>
      <c r="O206" s="267">
        <v>0.58899999999999997</v>
      </c>
      <c r="P206" s="267">
        <v>53.2</v>
      </c>
      <c r="Q206" s="52">
        <v>0.1</v>
      </c>
      <c r="R206" s="267">
        <v>0.41599999999999998</v>
      </c>
      <c r="S206" s="267" t="s">
        <v>117</v>
      </c>
      <c r="T206" s="52">
        <v>71.144959780934443</v>
      </c>
      <c r="U206" s="267">
        <v>65.37</v>
      </c>
      <c r="V206" s="273">
        <v>36</v>
      </c>
      <c r="W206" s="52">
        <v>4.42</v>
      </c>
      <c r="X206" s="267">
        <v>45.54</v>
      </c>
      <c r="Y206" s="52">
        <v>5.2910052910052912</v>
      </c>
      <c r="Z206" s="274">
        <v>2</v>
      </c>
      <c r="AA206" s="274">
        <v>4.5280114105887543</v>
      </c>
      <c r="AB206" s="328">
        <v>120</v>
      </c>
      <c r="AC206" s="328">
        <v>2</v>
      </c>
      <c r="AD206" s="328">
        <v>149</v>
      </c>
      <c r="AE206" s="329">
        <f t="shared" si="24"/>
        <v>1.6666666666666667</v>
      </c>
      <c r="AF206" s="329">
        <f t="shared" si="25"/>
        <v>1.3245033112582782</v>
      </c>
      <c r="AG206" s="274">
        <v>4</v>
      </c>
      <c r="AH206" s="53">
        <v>5</v>
      </c>
      <c r="AI206" s="331">
        <v>8.2999999999999989</v>
      </c>
      <c r="AJ206" s="38">
        <v>38.51</v>
      </c>
      <c r="AK206" s="53">
        <v>79.47</v>
      </c>
      <c r="AL206" s="53">
        <v>1.48</v>
      </c>
      <c r="AM206" s="38">
        <v>52.97</v>
      </c>
      <c r="AN206" s="31">
        <v>228.7</v>
      </c>
      <c r="AO206" s="330">
        <v>57.689112251497654</v>
      </c>
      <c r="AP206" s="330">
        <v>87.008276041093012</v>
      </c>
      <c r="AQ206" s="330">
        <f t="shared" si="26"/>
        <v>70.847937184817937</v>
      </c>
      <c r="AR206" s="53">
        <v>17.399999999999999</v>
      </c>
      <c r="AS206" s="275">
        <v>93.5</v>
      </c>
      <c r="AT206" s="53">
        <v>20.5</v>
      </c>
      <c r="AU206" s="275">
        <v>8.5</v>
      </c>
      <c r="AV206" s="38">
        <v>76.61</v>
      </c>
      <c r="AW206" s="38">
        <v>10</v>
      </c>
      <c r="AX206" s="276">
        <v>2650.17</v>
      </c>
      <c r="AY206" s="276">
        <v>2693</v>
      </c>
      <c r="AZ206" s="276">
        <v>2767</v>
      </c>
      <c r="BA206" s="272">
        <f t="shared" si="28"/>
        <v>0.53870757976532235</v>
      </c>
      <c r="BB206" s="272">
        <f t="shared" si="27"/>
        <v>0.68696620868919367</v>
      </c>
      <c r="BC206" s="35"/>
      <c r="BD206" s="284">
        <v>11.31</v>
      </c>
      <c r="BE206" s="72"/>
      <c r="BF206"/>
      <c r="BG206" s="248"/>
      <c r="BH206" s="30"/>
      <c r="BI206" s="249"/>
      <c r="BJ206" s="73"/>
      <c r="BK206"/>
      <c r="BP206"/>
      <c r="BQ206" s="230"/>
      <c r="BR206" s="235"/>
      <c r="BS206" s="232"/>
      <c r="BT206" s="232"/>
      <c r="BU206" s="232"/>
      <c r="BV206" s="229"/>
      <c r="BW206" s="227"/>
      <c r="BX206" s="233"/>
      <c r="BY206"/>
      <c r="CA206"/>
      <c r="CB206" s="226"/>
      <c r="CC206" s="227"/>
      <c r="CD206" s="226"/>
      <c r="CE206" s="226"/>
      <c r="CF206" s="228"/>
      <c r="CG206" s="227"/>
      <c r="CH206" s="227"/>
      <c r="CI206" s="226"/>
      <c r="CJ206"/>
    </row>
    <row r="207" spans="1:88">
      <c r="A207" s="27" t="s">
        <v>31</v>
      </c>
      <c r="B207" s="57" t="s">
        <v>50</v>
      </c>
      <c r="C207" s="58">
        <v>1319</v>
      </c>
      <c r="D207" s="238">
        <v>19</v>
      </c>
      <c r="E207" s="294">
        <v>183.8</v>
      </c>
      <c r="F207" s="238">
        <v>0</v>
      </c>
      <c r="G207" s="238">
        <v>0</v>
      </c>
      <c r="H207" s="324">
        <v>1998.7146</v>
      </c>
      <c r="I207" s="238">
        <v>381</v>
      </c>
      <c r="J207" s="293">
        <v>4.7753999999999994</v>
      </c>
      <c r="K207" s="238">
        <v>0</v>
      </c>
      <c r="L207" s="265">
        <f t="shared" si="23"/>
        <v>13.216465925566458</v>
      </c>
      <c r="M207" s="238">
        <v>2</v>
      </c>
      <c r="N207" s="238">
        <v>2</v>
      </c>
      <c r="O207" s="267">
        <v>0.57399999999999995</v>
      </c>
      <c r="P207" s="267">
        <v>74.069999999999993</v>
      </c>
      <c r="Q207" s="52">
        <v>0.03</v>
      </c>
      <c r="R207" s="267">
        <v>0.38200000000000001</v>
      </c>
      <c r="S207" s="267" t="s">
        <v>117</v>
      </c>
      <c r="T207" s="52">
        <v>90.367409099562153</v>
      </c>
      <c r="U207" s="267">
        <v>65.59</v>
      </c>
      <c r="V207" s="273">
        <v>14</v>
      </c>
      <c r="W207" s="52">
        <v>1.76</v>
      </c>
      <c r="X207" s="267">
        <v>73.790000000000006</v>
      </c>
      <c r="Y207" s="52">
        <v>72.503419972640216</v>
      </c>
      <c r="Z207" s="274">
        <v>1</v>
      </c>
      <c r="AA207" s="274">
        <v>0.48355142925002592</v>
      </c>
      <c r="AB207" s="328">
        <v>68</v>
      </c>
      <c r="AC207" s="328">
        <v>3</v>
      </c>
      <c r="AD207" s="328">
        <v>43</v>
      </c>
      <c r="AE207" s="329">
        <f t="shared" si="24"/>
        <v>4.4117647058823533</v>
      </c>
      <c r="AF207" s="329">
        <f t="shared" si="25"/>
        <v>6.5217391304347823</v>
      </c>
      <c r="AG207" s="274">
        <v>6</v>
      </c>
      <c r="AH207" s="53">
        <v>10</v>
      </c>
      <c r="AI207" s="331">
        <v>7</v>
      </c>
      <c r="AJ207" s="38">
        <v>33.68</v>
      </c>
      <c r="AK207" s="53">
        <v>16.29</v>
      </c>
      <c r="AL207" s="53">
        <v>0.39</v>
      </c>
      <c r="AM207" s="38">
        <v>36.64</v>
      </c>
      <c r="AN207" s="31">
        <v>145.19999999999999</v>
      </c>
      <c r="AO207" s="330">
        <v>59.611149965960642</v>
      </c>
      <c r="AP207" s="330">
        <v>71.163001696409438</v>
      </c>
      <c r="AQ207" s="330">
        <f t="shared" si="26"/>
        <v>65.131469860218687</v>
      </c>
      <c r="AR207" s="53">
        <v>19</v>
      </c>
      <c r="AS207" s="275">
        <v>107.5</v>
      </c>
      <c r="AT207" s="53">
        <v>67</v>
      </c>
      <c r="AU207" s="275">
        <v>3</v>
      </c>
      <c r="AV207" s="38">
        <v>69.36</v>
      </c>
      <c r="AW207" s="38">
        <v>10</v>
      </c>
      <c r="AX207" s="276">
        <v>14062.62</v>
      </c>
      <c r="AY207" s="276">
        <v>14854</v>
      </c>
      <c r="AZ207" s="276">
        <v>15918</v>
      </c>
      <c r="BA207" s="272">
        <f t="shared" si="28"/>
        <v>1.875847696470025</v>
      </c>
      <c r="BB207" s="272">
        <f t="shared" si="27"/>
        <v>1.7907634307257281</v>
      </c>
      <c r="BC207" s="35"/>
      <c r="BD207" s="284">
        <v>4.5</v>
      </c>
      <c r="BE207" s="72"/>
      <c r="BF207"/>
      <c r="BG207" s="248"/>
      <c r="BH207" s="30"/>
      <c r="BI207" s="249"/>
      <c r="BJ207" s="73"/>
      <c r="BK207"/>
      <c r="BP207"/>
      <c r="BQ207" s="230"/>
      <c r="BR207" s="235"/>
      <c r="BS207" s="232"/>
      <c r="BT207" s="232"/>
      <c r="BU207" s="232"/>
      <c r="BV207" s="229"/>
      <c r="BW207" s="227"/>
      <c r="BX207" s="233"/>
      <c r="BY207"/>
      <c r="CA207"/>
      <c r="CB207" s="226"/>
      <c r="CC207" s="227"/>
      <c r="CD207" s="226"/>
      <c r="CE207" s="226"/>
      <c r="CF207" s="228"/>
      <c r="CG207" s="227"/>
      <c r="CH207" s="227"/>
      <c r="CI207" s="226"/>
      <c r="CJ207"/>
    </row>
    <row r="208" spans="1:88">
      <c r="A208" s="27" t="s">
        <v>31</v>
      </c>
      <c r="B208" s="57" t="s">
        <v>51</v>
      </c>
      <c r="C208" s="58">
        <v>1320</v>
      </c>
      <c r="D208" s="238">
        <v>27</v>
      </c>
      <c r="E208" s="294">
        <v>24.371980000000001</v>
      </c>
      <c r="F208" s="238">
        <v>0</v>
      </c>
      <c r="G208" s="238">
        <v>0</v>
      </c>
      <c r="H208" s="324">
        <v>1238.42643</v>
      </c>
      <c r="I208" s="238">
        <v>0</v>
      </c>
      <c r="J208" s="293">
        <v>4.3781999999999996</v>
      </c>
      <c r="K208" s="238">
        <v>0</v>
      </c>
      <c r="L208" s="265">
        <f t="shared" si="23"/>
        <v>42.490055004455634</v>
      </c>
      <c r="M208" s="238">
        <v>6</v>
      </c>
      <c r="N208" s="238">
        <v>2</v>
      </c>
      <c r="O208" s="267">
        <v>0.6</v>
      </c>
      <c r="P208" s="267">
        <v>74.45</v>
      </c>
      <c r="Q208" s="52">
        <v>0.06</v>
      </c>
      <c r="R208" s="267">
        <v>0.41299999999999998</v>
      </c>
      <c r="S208" s="267">
        <v>75.63</v>
      </c>
      <c r="T208" s="52">
        <v>81.225081551286706</v>
      </c>
      <c r="U208" s="267">
        <v>64.95</v>
      </c>
      <c r="V208" s="273">
        <v>84</v>
      </c>
      <c r="W208" s="52">
        <v>7.84</v>
      </c>
      <c r="X208" s="267">
        <v>72.69</v>
      </c>
      <c r="Y208" s="52">
        <v>12.032085561497325</v>
      </c>
      <c r="Z208" s="274">
        <v>1</v>
      </c>
      <c r="AA208" s="274">
        <v>0.50708653431708117</v>
      </c>
      <c r="AB208" s="328">
        <v>68</v>
      </c>
      <c r="AC208" s="328">
        <v>6</v>
      </c>
      <c r="AD208" s="328">
        <v>30</v>
      </c>
      <c r="AE208" s="329">
        <f t="shared" si="24"/>
        <v>8.8235294117647065</v>
      </c>
      <c r="AF208" s="329">
        <f t="shared" si="25"/>
        <v>16.666666666666664</v>
      </c>
      <c r="AG208" s="274">
        <v>4</v>
      </c>
      <c r="AH208" s="53">
        <v>5</v>
      </c>
      <c r="AI208" s="331">
        <v>8</v>
      </c>
      <c r="AJ208" s="38">
        <v>39.72</v>
      </c>
      <c r="AK208" s="53">
        <v>69.55</v>
      </c>
      <c r="AL208" s="53">
        <v>0.48</v>
      </c>
      <c r="AM208" s="38">
        <v>41.05</v>
      </c>
      <c r="AN208" s="31">
        <v>250.6</v>
      </c>
      <c r="AO208" s="330">
        <v>44.67</v>
      </c>
      <c r="AP208" s="330">
        <v>86.85</v>
      </c>
      <c r="AQ208" s="330">
        <f t="shared" si="26"/>
        <v>62.286350832265008</v>
      </c>
      <c r="AR208" s="53">
        <v>21.3</v>
      </c>
      <c r="AS208" s="275">
        <v>113</v>
      </c>
      <c r="AT208" s="53">
        <v>41.5</v>
      </c>
      <c r="AU208" s="275">
        <v>22</v>
      </c>
      <c r="AV208" s="38">
        <v>78.31</v>
      </c>
      <c r="AW208" s="38">
        <v>10</v>
      </c>
      <c r="AX208" s="276">
        <v>13409.94</v>
      </c>
      <c r="AY208" s="276">
        <v>13938</v>
      </c>
      <c r="AZ208" s="276">
        <v>14594</v>
      </c>
      <c r="BA208" s="272">
        <f t="shared" si="28"/>
        <v>1.3126084083895961</v>
      </c>
      <c r="BB208" s="272">
        <f t="shared" si="27"/>
        <v>1.1766394030707394</v>
      </c>
      <c r="BC208" s="35"/>
      <c r="BD208" s="284">
        <v>10.7</v>
      </c>
      <c r="BE208" s="72"/>
      <c r="BF208"/>
      <c r="BG208" s="248"/>
      <c r="BH208" s="30"/>
      <c r="BI208" s="249"/>
      <c r="BJ208" s="73"/>
      <c r="BK208"/>
      <c r="BP208"/>
      <c r="BQ208" s="230"/>
      <c r="BR208" s="235"/>
      <c r="BS208" s="232"/>
      <c r="BT208" s="232"/>
      <c r="BU208" s="232"/>
      <c r="BV208" s="229"/>
      <c r="BW208" s="227"/>
      <c r="BX208" s="233"/>
      <c r="BY208"/>
      <c r="CA208"/>
      <c r="CB208" s="226"/>
      <c r="CC208" s="227"/>
      <c r="CD208" s="226"/>
      <c r="CE208" s="226"/>
      <c r="CF208" s="228"/>
      <c r="CG208" s="227"/>
      <c r="CH208" s="227"/>
      <c r="CI208" s="226"/>
      <c r="CJ208"/>
    </row>
    <row r="209" spans="1:88">
      <c r="A209" s="27" t="s">
        <v>31</v>
      </c>
      <c r="B209" s="57" t="s">
        <v>52</v>
      </c>
      <c r="C209" s="58">
        <v>1321</v>
      </c>
      <c r="D209" s="238">
        <v>21</v>
      </c>
      <c r="E209" s="294">
        <v>2729.8828000000003</v>
      </c>
      <c r="F209" s="238">
        <v>0</v>
      </c>
      <c r="G209" s="238">
        <v>0</v>
      </c>
      <c r="H209" s="324">
        <v>3102.4727699999999</v>
      </c>
      <c r="I209" s="238">
        <v>96</v>
      </c>
      <c r="J209" s="293">
        <v>3.5712000000000002</v>
      </c>
      <c r="K209" s="238">
        <v>0</v>
      </c>
      <c r="L209" s="265">
        <f t="shared" si="23"/>
        <v>70.880548027398987</v>
      </c>
      <c r="M209" s="238">
        <v>8</v>
      </c>
      <c r="N209" s="238">
        <v>1</v>
      </c>
      <c r="O209" s="267">
        <v>0.54500000000000004</v>
      </c>
      <c r="P209" s="267">
        <v>77.88</v>
      </c>
      <c r="Q209" s="267">
        <v>0.04</v>
      </c>
      <c r="R209" s="267">
        <v>0.38900000000000001</v>
      </c>
      <c r="S209" s="267" t="s">
        <v>117</v>
      </c>
      <c r="T209" s="52">
        <v>91.058463889950318</v>
      </c>
      <c r="U209" s="267">
        <v>63.19</v>
      </c>
      <c r="V209" s="273">
        <v>36</v>
      </c>
      <c r="W209" s="52">
        <v>1.85</v>
      </c>
      <c r="X209" s="267">
        <v>72.42</v>
      </c>
      <c r="Y209" s="52">
        <v>21.0896309314587</v>
      </c>
      <c r="Z209" s="274">
        <v>1</v>
      </c>
      <c r="AA209" s="274">
        <v>0.74622796116170476</v>
      </c>
      <c r="AB209" s="328">
        <v>78</v>
      </c>
      <c r="AC209" s="328">
        <v>3</v>
      </c>
      <c r="AD209" s="328">
        <v>60</v>
      </c>
      <c r="AE209" s="329">
        <f t="shared" si="24"/>
        <v>3.8461538461538463</v>
      </c>
      <c r="AF209" s="329">
        <f t="shared" si="25"/>
        <v>4.7619047619047619</v>
      </c>
      <c r="AG209" s="274">
        <v>4</v>
      </c>
      <c r="AH209" s="53">
        <v>10</v>
      </c>
      <c r="AI209" s="331">
        <v>8.35</v>
      </c>
      <c r="AJ209" s="38">
        <v>29.82</v>
      </c>
      <c r="AK209" s="53">
        <v>21.46</v>
      </c>
      <c r="AL209" s="53">
        <v>0.33</v>
      </c>
      <c r="AM209" s="53">
        <v>40.119999999999997</v>
      </c>
      <c r="AN209" s="31">
        <v>20.7</v>
      </c>
      <c r="AO209" s="330">
        <v>66.088266989709609</v>
      </c>
      <c r="AP209" s="330">
        <v>79.642653901406817</v>
      </c>
      <c r="AQ209" s="330">
        <f t="shared" si="26"/>
        <v>72.54960354685069</v>
      </c>
      <c r="AR209" s="53">
        <v>22.2</v>
      </c>
      <c r="AS209" s="53">
        <v>103</v>
      </c>
      <c r="AT209" s="53">
        <v>18</v>
      </c>
      <c r="AU209" s="53">
        <v>3.5</v>
      </c>
      <c r="AV209" s="53">
        <v>64.92</v>
      </c>
      <c r="AW209" s="53">
        <v>10</v>
      </c>
      <c r="AX209" s="276">
        <v>10452.57</v>
      </c>
      <c r="AY209" s="276">
        <v>11069</v>
      </c>
      <c r="AZ209" s="276">
        <v>11904</v>
      </c>
      <c r="BA209" s="272">
        <f t="shared" si="28"/>
        <v>1.9658004363201276</v>
      </c>
      <c r="BB209" s="272">
        <f t="shared" si="27"/>
        <v>1.8858975517210219</v>
      </c>
      <c r="BC209" s="35"/>
      <c r="BD209" s="284">
        <v>3.12</v>
      </c>
      <c r="BE209" s="72"/>
      <c r="BF209"/>
      <c r="BG209" s="248"/>
      <c r="BH209" s="30"/>
      <c r="BI209" s="249"/>
      <c r="BJ209" s="73"/>
      <c r="BK209"/>
      <c r="BP209"/>
      <c r="BQ209" s="237"/>
      <c r="BR209" s="234"/>
      <c r="BS209" s="232"/>
      <c r="BT209" s="232"/>
      <c r="BU209" s="232"/>
      <c r="BV209" s="229"/>
      <c r="BW209" s="227"/>
      <c r="BX209" s="237"/>
      <c r="BY209"/>
      <c r="CA209"/>
      <c r="CB209" s="226"/>
      <c r="CC209" s="227"/>
      <c r="CD209" s="226"/>
      <c r="CE209" s="226"/>
      <c r="CF209" s="228"/>
      <c r="CG209" s="227"/>
      <c r="CH209" s="227"/>
      <c r="CI209" s="226"/>
      <c r="CJ209"/>
    </row>
    <row r="210" spans="1:88">
      <c r="A210" s="27" t="s">
        <v>31</v>
      </c>
      <c r="B210" s="57" t="s">
        <v>53</v>
      </c>
      <c r="C210" s="58">
        <v>1322</v>
      </c>
      <c r="D210" s="238">
        <v>14</v>
      </c>
      <c r="E210" s="294">
        <v>0</v>
      </c>
      <c r="F210" s="238">
        <v>0</v>
      </c>
      <c r="G210" s="238">
        <v>0</v>
      </c>
      <c r="H210" s="324">
        <v>604.73360000000002</v>
      </c>
      <c r="I210" s="238">
        <v>191</v>
      </c>
      <c r="J210" s="293">
        <v>2.3828999999999998</v>
      </c>
      <c r="K210" s="238">
        <v>0</v>
      </c>
      <c r="L210" s="265">
        <f t="shared" si="23"/>
        <v>40.362939754436788</v>
      </c>
      <c r="M210" s="238">
        <v>3</v>
      </c>
      <c r="N210" s="238">
        <v>0</v>
      </c>
      <c r="O210" s="267">
        <v>0.52800000000000002</v>
      </c>
      <c r="P210" s="267">
        <v>78.789999999999992</v>
      </c>
      <c r="Q210" s="267">
        <v>7.0000000000000007E-2</v>
      </c>
      <c r="R210" s="267">
        <v>0.38100000000000001</v>
      </c>
      <c r="S210" s="267" t="s">
        <v>117</v>
      </c>
      <c r="T210" s="52">
        <v>97.122018529469727</v>
      </c>
      <c r="U210" s="267">
        <v>64.39</v>
      </c>
      <c r="V210" s="273">
        <v>6</v>
      </c>
      <c r="W210" s="52">
        <v>7.65</v>
      </c>
      <c r="X210" s="267">
        <v>74.61</v>
      </c>
      <c r="Y210" s="52">
        <v>26.954177897574127</v>
      </c>
      <c r="Z210" s="274">
        <v>1</v>
      </c>
      <c r="AA210" s="274">
        <v>0.67951240553300363</v>
      </c>
      <c r="AB210" s="328">
        <v>46</v>
      </c>
      <c r="AC210" s="328">
        <v>2</v>
      </c>
      <c r="AD210" s="328">
        <v>1</v>
      </c>
      <c r="AE210" s="329">
        <f t="shared" si="24"/>
        <v>4.3478260869565215</v>
      </c>
      <c r="AF210" s="329">
        <f t="shared" si="25"/>
        <v>66.666666666666657</v>
      </c>
      <c r="AG210" s="274">
        <v>4</v>
      </c>
      <c r="AH210" s="53">
        <v>5</v>
      </c>
      <c r="AI210" s="331">
        <v>8.35</v>
      </c>
      <c r="AJ210" s="38">
        <v>33.049999999999997</v>
      </c>
      <c r="AK210" s="53">
        <v>12.55</v>
      </c>
      <c r="AL210" s="53">
        <v>0.18</v>
      </c>
      <c r="AM210" s="53">
        <v>40.07</v>
      </c>
      <c r="AN210" s="31">
        <v>35.6</v>
      </c>
      <c r="AO210" s="330">
        <v>65.889135453050812</v>
      </c>
      <c r="AP210" s="330">
        <v>92.554303475076054</v>
      </c>
      <c r="AQ210" s="330">
        <f t="shared" si="26"/>
        <v>78.09176037477998</v>
      </c>
      <c r="AR210" s="53">
        <v>16.7</v>
      </c>
      <c r="AS210" s="53">
        <v>116</v>
      </c>
      <c r="AT210" s="53">
        <v>38.5</v>
      </c>
      <c r="AU210" s="53">
        <v>5.5</v>
      </c>
      <c r="AV210" s="53">
        <v>64.289999999999992</v>
      </c>
      <c r="AW210" s="53">
        <v>10</v>
      </c>
      <c r="AX210" s="276">
        <v>6769.56</v>
      </c>
      <c r="AY210" s="276">
        <v>7258</v>
      </c>
      <c r="AZ210" s="276">
        <v>7943</v>
      </c>
      <c r="BA210" s="272">
        <f t="shared" si="28"/>
        <v>2.405079995351739</v>
      </c>
      <c r="BB210" s="272">
        <f t="shared" si="27"/>
        <v>2.3594654174703802</v>
      </c>
      <c r="BC210" s="35"/>
      <c r="BD210" s="284">
        <v>6.88</v>
      </c>
      <c r="BE210" s="72"/>
      <c r="BF210"/>
      <c r="BG210" s="248"/>
      <c r="BH210" s="30"/>
      <c r="BI210" s="249"/>
      <c r="BJ210" s="73"/>
      <c r="BK210"/>
      <c r="BP210"/>
      <c r="BQ210" s="237"/>
      <c r="BR210" s="234"/>
      <c r="BS210" s="232"/>
      <c r="BT210" s="232"/>
      <c r="BU210" s="232"/>
      <c r="BV210" s="229"/>
      <c r="BW210" s="227"/>
      <c r="BX210" s="237"/>
      <c r="BY210"/>
      <c r="CA210"/>
      <c r="CB210" s="226"/>
      <c r="CC210" s="227"/>
      <c r="CD210" s="226"/>
      <c r="CE210" s="226"/>
      <c r="CF210" s="228"/>
      <c r="CG210" s="227"/>
      <c r="CH210" s="227"/>
      <c r="CI210" s="226"/>
      <c r="CJ210"/>
    </row>
    <row r="211" spans="1:88">
      <c r="A211" s="27" t="s">
        <v>31</v>
      </c>
      <c r="B211" s="57" t="s">
        <v>54</v>
      </c>
      <c r="C211" s="58">
        <v>1323</v>
      </c>
      <c r="D211" s="238">
        <v>21</v>
      </c>
      <c r="E211" s="294">
        <v>0</v>
      </c>
      <c r="F211" s="238">
        <v>0</v>
      </c>
      <c r="G211" s="238">
        <v>0</v>
      </c>
      <c r="H211" s="324">
        <v>473.81034</v>
      </c>
      <c r="I211" s="238">
        <v>192</v>
      </c>
      <c r="J211" s="293">
        <v>3.4628999999999994</v>
      </c>
      <c r="K211" s="238">
        <v>0</v>
      </c>
      <c r="L211" s="265">
        <f t="shared" si="23"/>
        <v>9.0266115174376633</v>
      </c>
      <c r="M211" s="238">
        <v>1</v>
      </c>
      <c r="N211" s="238">
        <v>2</v>
      </c>
      <c r="O211" s="267">
        <v>0.59199999999999997</v>
      </c>
      <c r="P211" s="267">
        <v>68.75</v>
      </c>
      <c r="Q211" s="267">
        <v>0.08</v>
      </c>
      <c r="R211" s="267">
        <v>0.39900000000000002</v>
      </c>
      <c r="S211" s="267" t="s">
        <v>117</v>
      </c>
      <c r="T211" s="52">
        <v>76.087339320302874</v>
      </c>
      <c r="U211" s="267">
        <v>67.259999999999991</v>
      </c>
      <c r="V211" s="273">
        <v>84</v>
      </c>
      <c r="W211" s="52">
        <v>10.57</v>
      </c>
      <c r="X211" s="267">
        <v>62.14</v>
      </c>
      <c r="Y211" s="52">
        <v>4.838709677419355</v>
      </c>
      <c r="Z211" s="274">
        <v>1</v>
      </c>
      <c r="AA211" s="274">
        <v>1.0844727495031099</v>
      </c>
      <c r="AB211" s="328">
        <v>113</v>
      </c>
      <c r="AC211" s="328">
        <v>39</v>
      </c>
      <c r="AD211" s="328">
        <v>58</v>
      </c>
      <c r="AE211" s="329">
        <f t="shared" si="24"/>
        <v>34.513274336283182</v>
      </c>
      <c r="AF211" s="329">
        <f t="shared" si="25"/>
        <v>40.206185567010309</v>
      </c>
      <c r="AG211" s="274">
        <v>10</v>
      </c>
      <c r="AH211" s="53">
        <v>10</v>
      </c>
      <c r="AI211" s="331">
        <v>8.1000000000000014</v>
      </c>
      <c r="AJ211" s="38">
        <v>41.46</v>
      </c>
      <c r="AK211" s="53">
        <v>69.569999999999993</v>
      </c>
      <c r="AL211" s="53">
        <v>0.6</v>
      </c>
      <c r="AM211" s="53">
        <v>50.64</v>
      </c>
      <c r="AN211" s="31">
        <v>490</v>
      </c>
      <c r="AO211" s="330">
        <v>36.65</v>
      </c>
      <c r="AP211" s="330">
        <v>83.32</v>
      </c>
      <c r="AQ211" s="330">
        <f t="shared" si="26"/>
        <v>55.260094100535149</v>
      </c>
      <c r="AR211" s="53">
        <v>23.1</v>
      </c>
      <c r="AS211" s="53">
        <v>97</v>
      </c>
      <c r="AT211" s="53">
        <v>48</v>
      </c>
      <c r="AU211" s="53">
        <v>17.5</v>
      </c>
      <c r="AV211" s="53">
        <v>78.33</v>
      </c>
      <c r="AW211" s="53">
        <v>10</v>
      </c>
      <c r="AX211" s="276">
        <v>10419.81</v>
      </c>
      <c r="AY211" s="276">
        <v>10908</v>
      </c>
      <c r="AZ211" s="276">
        <v>11543</v>
      </c>
      <c r="BA211" s="272">
        <f t="shared" si="28"/>
        <v>1.5617367303242589</v>
      </c>
      <c r="BB211" s="272">
        <f t="shared" si="27"/>
        <v>1.455353868720205</v>
      </c>
      <c r="BC211" s="35"/>
      <c r="BD211" s="284">
        <v>11.73</v>
      </c>
      <c r="BE211" s="72"/>
      <c r="BF211"/>
      <c r="BG211" s="248"/>
      <c r="BH211" s="30"/>
      <c r="BI211" s="249"/>
      <c r="BJ211" s="73"/>
      <c r="BK211"/>
      <c r="BP211"/>
      <c r="BQ211" s="237"/>
      <c r="BR211" s="234"/>
      <c r="BS211" s="232"/>
      <c r="BT211" s="232"/>
      <c r="BU211" s="232"/>
      <c r="BV211" s="229"/>
      <c r="BW211" s="227"/>
      <c r="BX211" s="237"/>
      <c r="BY211"/>
      <c r="CA211"/>
      <c r="CB211" s="226"/>
      <c r="CC211" s="227"/>
      <c r="CD211" s="226"/>
      <c r="CE211" s="226"/>
      <c r="CF211" s="228"/>
      <c r="CG211" s="227"/>
      <c r="CH211" s="227"/>
      <c r="CI211" s="226"/>
      <c r="CJ211"/>
    </row>
    <row r="212" spans="1:88">
      <c r="A212" s="27" t="s">
        <v>31</v>
      </c>
      <c r="B212" s="57" t="s">
        <v>55</v>
      </c>
      <c r="C212" s="58">
        <v>1324</v>
      </c>
      <c r="D212" s="238">
        <v>6</v>
      </c>
      <c r="E212" s="294">
        <v>8</v>
      </c>
      <c r="F212" s="238">
        <v>0</v>
      </c>
      <c r="G212" s="238">
        <v>0</v>
      </c>
      <c r="H212" s="324">
        <v>523.37344800000005</v>
      </c>
      <c r="I212" s="238">
        <v>851</v>
      </c>
      <c r="J212" s="293">
        <v>1.0707</v>
      </c>
      <c r="K212" s="238">
        <v>0</v>
      </c>
      <c r="L212" s="265">
        <f t="shared" si="23"/>
        <v>29.73678205847704</v>
      </c>
      <c r="M212" s="238">
        <v>1</v>
      </c>
      <c r="N212" s="238">
        <v>0</v>
      </c>
      <c r="O212" s="267">
        <v>0.61799999999999999</v>
      </c>
      <c r="P212" s="267">
        <v>46.56</v>
      </c>
      <c r="Q212" s="267">
        <v>0.17</v>
      </c>
      <c r="R212" s="267">
        <v>0.42299999999999999</v>
      </c>
      <c r="S212" s="267" t="s">
        <v>117</v>
      </c>
      <c r="T212" s="52">
        <v>80.799132164165627</v>
      </c>
      <c r="U212" s="267">
        <v>62.28</v>
      </c>
      <c r="V212" s="273">
        <v>21</v>
      </c>
      <c r="W212" s="52">
        <v>13.77</v>
      </c>
      <c r="X212" s="267">
        <v>49.45</v>
      </c>
      <c r="Y212" s="52">
        <v>195.80419580419581</v>
      </c>
      <c r="Z212" s="274">
        <v>2</v>
      </c>
      <c r="AA212" s="274">
        <v>1.2626548775710404</v>
      </c>
      <c r="AB212" s="328">
        <v>39</v>
      </c>
      <c r="AC212" s="328">
        <v>2</v>
      </c>
      <c r="AD212" s="328">
        <v>19</v>
      </c>
      <c r="AE212" s="329">
        <f t="shared" si="24"/>
        <v>5.1282051282051277</v>
      </c>
      <c r="AF212" s="329">
        <f t="shared" si="25"/>
        <v>9.5238095238095237</v>
      </c>
      <c r="AG212" s="274">
        <v>4</v>
      </c>
      <c r="AH212" s="53">
        <v>10</v>
      </c>
      <c r="AI212" s="331">
        <v>4.6999999999999993</v>
      </c>
      <c r="AJ212" s="38">
        <v>44.32</v>
      </c>
      <c r="AK212" s="53">
        <v>70.44</v>
      </c>
      <c r="AL212" s="53">
        <v>2.89</v>
      </c>
      <c r="AM212" s="53">
        <v>56.1</v>
      </c>
      <c r="AN212" s="31">
        <v>229.6</v>
      </c>
      <c r="AO212" s="330">
        <v>65.946283646712473</v>
      </c>
      <c r="AP212" s="330">
        <v>97.293347941873662</v>
      </c>
      <c r="AQ212" s="330">
        <f t="shared" si="26"/>
        <v>80.100778525012416</v>
      </c>
      <c r="AR212" s="53">
        <v>22.6</v>
      </c>
      <c r="AS212" s="53">
        <v>98.5</v>
      </c>
      <c r="AT212" s="53">
        <v>56.5</v>
      </c>
      <c r="AU212" s="53">
        <v>13.5</v>
      </c>
      <c r="AV212" s="53">
        <v>78.91</v>
      </c>
      <c r="AW212" s="53">
        <v>10</v>
      </c>
      <c r="AX212" s="276">
        <v>3088.73</v>
      </c>
      <c r="AY212" s="276">
        <v>3291</v>
      </c>
      <c r="AZ212" s="276">
        <v>3569</v>
      </c>
      <c r="BA212" s="272">
        <f t="shared" si="28"/>
        <v>2.1828820691136266</v>
      </c>
      <c r="BB212" s="272">
        <f t="shared" si="27"/>
        <v>2.1118201154664229</v>
      </c>
      <c r="BC212" s="35"/>
      <c r="BD212" s="284">
        <v>18.739999999999998</v>
      </c>
      <c r="BE212" s="72"/>
      <c r="BF212"/>
      <c r="BG212" s="248"/>
      <c r="BH212" s="30"/>
      <c r="BI212" s="249"/>
      <c r="BJ212" s="73"/>
      <c r="BK212"/>
      <c r="BP212"/>
      <c r="BQ212" s="237"/>
      <c r="BR212" s="234"/>
      <c r="BS212" s="232"/>
      <c r="BT212" s="232"/>
      <c r="BU212" s="232"/>
      <c r="BV212" s="229"/>
      <c r="BW212" s="227"/>
      <c r="BX212" s="237"/>
      <c r="BY212"/>
      <c r="CA212"/>
      <c r="CB212" s="226"/>
      <c r="CC212" s="227"/>
      <c r="CD212" s="226"/>
      <c r="CE212" s="226"/>
      <c r="CF212" s="228"/>
      <c r="CG212" s="227"/>
      <c r="CH212" s="227"/>
      <c r="CI212" s="226"/>
      <c r="CJ212"/>
    </row>
    <row r="213" spans="1:88">
      <c r="A213" s="27" t="s">
        <v>31</v>
      </c>
      <c r="B213" s="57" t="s">
        <v>56</v>
      </c>
      <c r="C213" s="58">
        <v>1325</v>
      </c>
      <c r="D213" s="238">
        <v>13</v>
      </c>
      <c r="E213" s="294">
        <v>0</v>
      </c>
      <c r="F213" s="238">
        <v>0</v>
      </c>
      <c r="G213" s="238">
        <v>0</v>
      </c>
      <c r="H213" s="324">
        <v>782.53472399999998</v>
      </c>
      <c r="I213" s="238">
        <v>1088</v>
      </c>
      <c r="J213" s="293">
        <v>2.0613000000000001</v>
      </c>
      <c r="K213" s="238">
        <v>0</v>
      </c>
      <c r="L213" s="265">
        <f t="shared" si="23"/>
        <v>15.022772331890421</v>
      </c>
      <c r="M213" s="238">
        <v>1</v>
      </c>
      <c r="N213" s="238">
        <v>0</v>
      </c>
      <c r="O213" s="267">
        <v>0.60499999999999998</v>
      </c>
      <c r="P213" s="267">
        <v>58.39</v>
      </c>
      <c r="Q213" s="267">
        <v>7.0000000000000007E-2</v>
      </c>
      <c r="R213" s="267">
        <v>0.42199999999999999</v>
      </c>
      <c r="S213" s="267" t="s">
        <v>117</v>
      </c>
      <c r="T213" s="52">
        <v>83.250870441634589</v>
      </c>
      <c r="U213" s="267">
        <v>66.05</v>
      </c>
      <c r="V213" s="273">
        <v>31</v>
      </c>
      <c r="W213" s="52">
        <v>6.78</v>
      </c>
      <c r="X213" s="267">
        <v>56.47</v>
      </c>
      <c r="Y213" s="52">
        <v>28.490028490028489</v>
      </c>
      <c r="Z213" s="274">
        <v>2</v>
      </c>
      <c r="AA213" s="274">
        <v>0.8050119094408954</v>
      </c>
      <c r="AB213" s="328">
        <v>51</v>
      </c>
      <c r="AC213" s="328">
        <v>0</v>
      </c>
      <c r="AD213" s="328">
        <v>20</v>
      </c>
      <c r="AE213" s="329">
        <f t="shared" si="24"/>
        <v>0</v>
      </c>
      <c r="AF213" s="329">
        <f t="shared" si="25"/>
        <v>0</v>
      </c>
      <c r="AG213" s="274">
        <v>4</v>
      </c>
      <c r="AH213" s="53">
        <v>10</v>
      </c>
      <c r="AI213" s="331">
        <v>7.4</v>
      </c>
      <c r="AJ213" s="38">
        <v>41.78</v>
      </c>
      <c r="AK213" s="53">
        <v>86.19</v>
      </c>
      <c r="AL213" s="53">
        <v>0.54</v>
      </c>
      <c r="AM213" s="53">
        <v>44.28</v>
      </c>
      <c r="AN213" s="31">
        <v>233.8</v>
      </c>
      <c r="AO213" s="330">
        <v>74.709999999999994</v>
      </c>
      <c r="AP213" s="330">
        <v>94.58</v>
      </c>
      <c r="AQ213" s="330">
        <f t="shared" si="26"/>
        <v>84.059929812009713</v>
      </c>
      <c r="AR213" s="53">
        <v>20</v>
      </c>
      <c r="AS213" s="53">
        <v>117</v>
      </c>
      <c r="AT213" s="53">
        <v>110.5</v>
      </c>
      <c r="AU213" s="53">
        <v>29</v>
      </c>
      <c r="AV213" s="53">
        <v>80.33</v>
      </c>
      <c r="AW213" s="53">
        <v>10</v>
      </c>
      <c r="AX213" s="276">
        <v>6335.31</v>
      </c>
      <c r="AY213" s="276">
        <v>6574</v>
      </c>
      <c r="AZ213" s="276">
        <v>6871</v>
      </c>
      <c r="BA213" s="272">
        <f t="shared" si="28"/>
        <v>1.2558711938852747</v>
      </c>
      <c r="BB213" s="272">
        <f t="shared" si="27"/>
        <v>1.1294493459081234</v>
      </c>
      <c r="BC213" s="35"/>
      <c r="BD213" s="284">
        <v>11.84</v>
      </c>
      <c r="BE213" s="72"/>
      <c r="BF213"/>
      <c r="BG213" s="248"/>
      <c r="BH213" s="30"/>
      <c r="BI213" s="249"/>
      <c r="BJ213" s="73"/>
      <c r="BK213"/>
      <c r="BP213"/>
      <c r="BQ213" s="237"/>
      <c r="BR213" s="234"/>
      <c r="BS213" s="232"/>
      <c r="BT213" s="232"/>
      <c r="BU213" s="228"/>
      <c r="BV213" s="229"/>
      <c r="BW213" s="227"/>
      <c r="BX213" s="237"/>
      <c r="BY213"/>
      <c r="CA213"/>
      <c r="CB213" s="226"/>
      <c r="CC213" s="227"/>
      <c r="CD213" s="226"/>
      <c r="CE213" s="226"/>
      <c r="CF213" s="228"/>
      <c r="CG213" s="227"/>
      <c r="CH213" s="227"/>
      <c r="CI213" s="226"/>
      <c r="CJ213"/>
    </row>
    <row r="214" spans="1:88">
      <c r="A214" s="27" t="s">
        <v>31</v>
      </c>
      <c r="B214" s="57" t="s">
        <v>57</v>
      </c>
      <c r="C214" s="58">
        <v>1326</v>
      </c>
      <c r="D214" s="238">
        <v>7</v>
      </c>
      <c r="E214" s="294">
        <v>0</v>
      </c>
      <c r="F214" s="238">
        <v>0</v>
      </c>
      <c r="G214" s="238">
        <v>0</v>
      </c>
      <c r="H214" s="324">
        <v>747</v>
      </c>
      <c r="I214" s="238">
        <v>604</v>
      </c>
      <c r="J214" s="293">
        <v>1.1667000000000001</v>
      </c>
      <c r="K214" s="238">
        <v>0</v>
      </c>
      <c r="L214" s="265">
        <f t="shared" si="23"/>
        <v>26.311557027532952</v>
      </c>
      <c r="M214" s="238">
        <v>1</v>
      </c>
      <c r="N214" s="238">
        <v>1</v>
      </c>
      <c r="O214" s="267">
        <v>0.627</v>
      </c>
      <c r="P214" s="267">
        <v>87.2</v>
      </c>
      <c r="Q214" s="267">
        <v>0.15</v>
      </c>
      <c r="R214" s="267">
        <v>0.39400000000000002</v>
      </c>
      <c r="S214" s="267" t="s">
        <v>117</v>
      </c>
      <c r="T214" s="52">
        <v>68.265185933030452</v>
      </c>
      <c r="U214" s="267">
        <v>63.66</v>
      </c>
      <c r="V214" s="273">
        <v>57</v>
      </c>
      <c r="W214" s="52">
        <v>6.24</v>
      </c>
      <c r="X214" s="267">
        <v>41.29</v>
      </c>
      <c r="Y214" s="267" t="s">
        <v>7</v>
      </c>
      <c r="Z214" s="274">
        <v>2</v>
      </c>
      <c r="AA214" s="274">
        <v>1.542282903388152</v>
      </c>
      <c r="AB214" s="328">
        <v>57</v>
      </c>
      <c r="AC214" s="328">
        <v>2</v>
      </c>
      <c r="AD214" s="328">
        <v>2</v>
      </c>
      <c r="AE214" s="329">
        <f t="shared" si="24"/>
        <v>3.5087719298245612</v>
      </c>
      <c r="AF214" s="329">
        <f t="shared" si="25"/>
        <v>50</v>
      </c>
      <c r="AG214" s="274">
        <v>4</v>
      </c>
      <c r="AH214" s="53">
        <v>10</v>
      </c>
      <c r="AI214" s="331">
        <v>8.2999999999999989</v>
      </c>
      <c r="AJ214" s="38">
        <v>33.31</v>
      </c>
      <c r="AK214" s="53">
        <v>89.32</v>
      </c>
      <c r="AL214" s="53">
        <v>0.97</v>
      </c>
      <c r="AM214" s="53">
        <v>56.33</v>
      </c>
      <c r="AN214" s="31">
        <v>163</v>
      </c>
      <c r="AO214" s="330">
        <v>71.837984699458971</v>
      </c>
      <c r="AP214" s="330">
        <v>95.602517711065474</v>
      </c>
      <c r="AQ214" s="330">
        <f t="shared" si="26"/>
        <v>82.872747055695442</v>
      </c>
      <c r="AR214" s="53">
        <v>15.2</v>
      </c>
      <c r="AS214" s="53">
        <v>121</v>
      </c>
      <c r="AT214" s="53">
        <v>40</v>
      </c>
      <c r="AU214" s="53">
        <v>9</v>
      </c>
      <c r="AV214" s="53">
        <v>82.16</v>
      </c>
      <c r="AW214" s="53">
        <v>10</v>
      </c>
      <c r="AX214" s="276">
        <v>3695.82</v>
      </c>
      <c r="AY214" s="276">
        <v>3774</v>
      </c>
      <c r="AZ214" s="276">
        <v>3889</v>
      </c>
      <c r="BA214" s="272">
        <f t="shared" si="28"/>
        <v>0.70512092039114316</v>
      </c>
      <c r="BB214" s="272">
        <f t="shared" si="27"/>
        <v>0.761791202967671</v>
      </c>
      <c r="BC214" s="35"/>
      <c r="BD214" s="284">
        <v>10.56</v>
      </c>
      <c r="BE214" s="72"/>
      <c r="BF214"/>
      <c r="BG214" s="248"/>
      <c r="BH214" s="30"/>
      <c r="BI214" s="249"/>
      <c r="BJ214" s="73"/>
      <c r="BK214"/>
      <c r="BP214"/>
      <c r="BQ214" s="237"/>
      <c r="BR214" s="234"/>
      <c r="BS214" s="232"/>
      <c r="BT214" s="232"/>
      <c r="BU214" s="228"/>
      <c r="BV214" s="229"/>
      <c r="BW214" s="227"/>
      <c r="BX214" s="237"/>
      <c r="BY214"/>
      <c r="CA214"/>
      <c r="CB214" s="226"/>
      <c r="CC214" s="227"/>
      <c r="CD214" s="226"/>
      <c r="CE214" s="226"/>
      <c r="CF214" s="228"/>
      <c r="CG214" s="227"/>
      <c r="CH214" s="227"/>
      <c r="CI214" s="226"/>
      <c r="CJ214"/>
    </row>
    <row r="215" spans="1:88">
      <c r="A215" s="27" t="s">
        <v>31</v>
      </c>
      <c r="B215" s="57" t="s">
        <v>58</v>
      </c>
      <c r="C215" s="58">
        <v>1327</v>
      </c>
      <c r="D215" s="238">
        <v>5</v>
      </c>
      <c r="E215" s="294">
        <v>210</v>
      </c>
      <c r="F215" s="238">
        <v>0</v>
      </c>
      <c r="G215" s="238">
        <v>0</v>
      </c>
      <c r="H215" s="324">
        <v>101</v>
      </c>
      <c r="I215" s="238">
        <v>365</v>
      </c>
      <c r="J215" s="293">
        <v>0.79799999999999993</v>
      </c>
      <c r="K215" s="238">
        <v>0</v>
      </c>
      <c r="L215" s="265">
        <f t="shared" si="23"/>
        <v>0</v>
      </c>
      <c r="M215" s="238">
        <v>0</v>
      </c>
      <c r="N215" s="238">
        <v>0</v>
      </c>
      <c r="O215" s="267">
        <v>0.60399999999999998</v>
      </c>
      <c r="P215" s="267">
        <v>84.14</v>
      </c>
      <c r="Q215" s="267">
        <v>0.1</v>
      </c>
      <c r="R215" s="267">
        <v>0.39800000000000002</v>
      </c>
      <c r="S215" s="267" t="s">
        <v>117</v>
      </c>
      <c r="T215" s="52">
        <v>82.748538011695913</v>
      </c>
      <c r="U215" s="267">
        <v>69.960000000000008</v>
      </c>
      <c r="V215" s="273">
        <v>36</v>
      </c>
      <c r="W215" s="52">
        <v>7.69</v>
      </c>
      <c r="X215" s="267">
        <v>41.84</v>
      </c>
      <c r="Y215" s="52">
        <v>36.496350364963497</v>
      </c>
      <c r="Z215" s="274">
        <v>1</v>
      </c>
      <c r="AA215" s="274">
        <v>1.5307924794913059</v>
      </c>
      <c r="AB215" s="328">
        <v>39</v>
      </c>
      <c r="AC215" s="328">
        <v>0</v>
      </c>
      <c r="AD215" s="328">
        <v>3</v>
      </c>
      <c r="AE215" s="329">
        <f t="shared" si="24"/>
        <v>0</v>
      </c>
      <c r="AF215" s="329">
        <f t="shared" si="25"/>
        <v>0</v>
      </c>
      <c r="AG215" s="274">
        <v>4</v>
      </c>
      <c r="AH215" s="53">
        <v>5</v>
      </c>
      <c r="AI215" s="331">
        <v>4.55</v>
      </c>
      <c r="AJ215" s="38">
        <v>33.72</v>
      </c>
      <c r="AK215" s="53">
        <v>91.31</v>
      </c>
      <c r="AL215" s="53">
        <v>2.81</v>
      </c>
      <c r="AM215" s="53">
        <v>53.3</v>
      </c>
      <c r="AN215" s="31">
        <v>337.77</v>
      </c>
      <c r="AO215" s="330">
        <v>32.130000000000003</v>
      </c>
      <c r="AP215" s="330">
        <v>65.849999999999994</v>
      </c>
      <c r="AQ215" s="330">
        <f t="shared" si="26"/>
        <v>45.997396665463576</v>
      </c>
      <c r="AR215" s="53">
        <v>14.1</v>
      </c>
      <c r="AS215" s="53">
        <v>114.5</v>
      </c>
      <c r="AT215" s="53">
        <v>63</v>
      </c>
      <c r="AU215" s="53">
        <v>17</v>
      </c>
      <c r="AV215" s="53">
        <v>73.960000000000008</v>
      </c>
      <c r="AW215" s="53">
        <v>10</v>
      </c>
      <c r="AX215" s="276">
        <v>2547.6999999999998</v>
      </c>
      <c r="AY215" s="276">
        <v>2588</v>
      </c>
      <c r="AZ215" s="276">
        <v>2660</v>
      </c>
      <c r="BA215" s="272">
        <f t="shared" si="28"/>
        <v>0.52727296515811883</v>
      </c>
      <c r="BB215" s="272">
        <f t="shared" si="27"/>
        <v>0.69551777434312401</v>
      </c>
      <c r="BC215" s="35"/>
      <c r="BD215" s="284">
        <v>9.82</v>
      </c>
      <c r="BE215" s="72"/>
      <c r="BF215"/>
      <c r="BG215" s="248"/>
      <c r="BH215" s="30"/>
      <c r="BI215" s="249"/>
      <c r="BJ215" s="73"/>
      <c r="BK215"/>
      <c r="BP215"/>
      <c r="BQ215" s="237"/>
      <c r="BR215" s="234"/>
      <c r="BS215" s="232"/>
      <c r="BT215" s="232"/>
      <c r="BU215" s="228"/>
      <c r="BV215" s="229"/>
      <c r="BW215" s="227"/>
      <c r="BX215" s="237"/>
      <c r="BY215"/>
      <c r="CA215"/>
      <c r="CB215" s="226"/>
      <c r="CC215" s="227"/>
      <c r="CD215" s="226"/>
      <c r="CE215" s="226"/>
      <c r="CF215" s="228"/>
      <c r="CG215" s="227"/>
      <c r="CH215" s="227"/>
      <c r="CI215" s="226"/>
      <c r="CJ215"/>
    </row>
    <row r="216" spans="1:88">
      <c r="A216" s="27" t="s">
        <v>31</v>
      </c>
      <c r="B216" s="57" t="s">
        <v>59</v>
      </c>
      <c r="C216" s="58">
        <v>1328</v>
      </c>
      <c r="D216" s="238">
        <v>11</v>
      </c>
      <c r="E216" s="294">
        <v>0</v>
      </c>
      <c r="F216" s="238">
        <v>0</v>
      </c>
      <c r="G216" s="238">
        <v>0</v>
      </c>
      <c r="H216" s="324">
        <v>421</v>
      </c>
      <c r="I216" s="238">
        <v>159</v>
      </c>
      <c r="J216" s="293">
        <v>1.9394999999999998</v>
      </c>
      <c r="K216" s="238">
        <v>0</v>
      </c>
      <c r="L216" s="265">
        <f t="shared" si="23"/>
        <v>65.794170097476851</v>
      </c>
      <c r="M216" s="238">
        <v>4</v>
      </c>
      <c r="N216" s="238">
        <v>0</v>
      </c>
      <c r="O216" s="267">
        <v>0.61299999999999999</v>
      </c>
      <c r="P216" s="267">
        <v>70.039999999999992</v>
      </c>
      <c r="Q216" s="267">
        <v>0.03</v>
      </c>
      <c r="R216" s="267">
        <v>0.40799999999999997</v>
      </c>
      <c r="S216" s="267" t="s">
        <v>117</v>
      </c>
      <c r="T216" s="52">
        <v>87.652467629949314</v>
      </c>
      <c r="U216" s="267">
        <v>65.47999999999999</v>
      </c>
      <c r="V216" s="273">
        <v>4</v>
      </c>
      <c r="W216" s="52">
        <v>2.29</v>
      </c>
      <c r="X216" s="267">
        <v>72.48</v>
      </c>
      <c r="Y216" s="52">
        <v>3.3898305084745761</v>
      </c>
      <c r="Z216" s="274">
        <v>1</v>
      </c>
      <c r="AA216" s="274">
        <v>0.70010411804832506</v>
      </c>
      <c r="AB216" s="328">
        <v>39</v>
      </c>
      <c r="AC216" s="328">
        <v>3</v>
      </c>
      <c r="AD216" s="328">
        <v>14</v>
      </c>
      <c r="AE216" s="329">
        <f t="shared" si="24"/>
        <v>7.6923076923076925</v>
      </c>
      <c r="AF216" s="329">
        <f t="shared" si="25"/>
        <v>17.647058823529413</v>
      </c>
      <c r="AG216" s="274">
        <v>4</v>
      </c>
      <c r="AH216" s="53">
        <v>5</v>
      </c>
      <c r="AI216" s="331">
        <v>7.15</v>
      </c>
      <c r="AJ216" s="38">
        <v>31.94</v>
      </c>
      <c r="AK216" s="53">
        <v>31.44</v>
      </c>
      <c r="AL216" s="53">
        <v>0.09</v>
      </c>
      <c r="AM216" s="53">
        <v>47.15</v>
      </c>
      <c r="AN216" s="31">
        <v>37.44</v>
      </c>
      <c r="AO216" s="330">
        <v>82.406562682335945</v>
      </c>
      <c r="AP216" s="330">
        <v>78.29436906874939</v>
      </c>
      <c r="AQ216" s="330">
        <f t="shared" si="26"/>
        <v>80.32415472532432</v>
      </c>
      <c r="AR216" s="53">
        <v>22.2</v>
      </c>
      <c r="AS216" s="53">
        <v>106.5</v>
      </c>
      <c r="AT216" s="53">
        <v>32.5</v>
      </c>
      <c r="AU216" s="53" t="s">
        <v>117</v>
      </c>
      <c r="AV216" s="53">
        <v>78</v>
      </c>
      <c r="AW216" s="53">
        <v>10</v>
      </c>
      <c r="AX216" s="276">
        <v>5570.6</v>
      </c>
      <c r="AY216" s="276">
        <v>5946</v>
      </c>
      <c r="AZ216" s="276">
        <v>6465</v>
      </c>
      <c r="BA216" s="272">
        <f t="shared" si="28"/>
        <v>2.2463169736353934</v>
      </c>
      <c r="BB216" s="272">
        <f t="shared" si="27"/>
        <v>2.1821392532795136</v>
      </c>
      <c r="BC216" s="35"/>
      <c r="BD216" s="284">
        <v>11.53</v>
      </c>
      <c r="BE216" s="72"/>
      <c r="BF216"/>
      <c r="BG216" s="248"/>
      <c r="BH216" s="30"/>
      <c r="BI216" s="249"/>
      <c r="BJ216" s="73"/>
      <c r="BK216"/>
      <c r="BP216"/>
      <c r="BQ216" s="237"/>
      <c r="BR216" s="234"/>
      <c r="BS216" s="232"/>
      <c r="BT216" s="232"/>
      <c r="BU216" s="228"/>
      <c r="BV216" s="229"/>
      <c r="BW216" s="227"/>
      <c r="BX216" s="237"/>
      <c r="BY216"/>
      <c r="CA216"/>
      <c r="CB216" s="226"/>
      <c r="CC216" s="227"/>
      <c r="CD216" s="226"/>
      <c r="CE216" s="226"/>
      <c r="CF216" s="228"/>
      <c r="CG216" s="227"/>
      <c r="CH216" s="227"/>
      <c r="CI216" s="226"/>
      <c r="CJ216"/>
    </row>
    <row r="217" spans="1:88">
      <c r="A217" s="56" t="s">
        <v>280</v>
      </c>
      <c r="B217" s="57" t="s">
        <v>280</v>
      </c>
      <c r="C217" s="58">
        <v>1401</v>
      </c>
      <c r="D217" s="238">
        <v>6</v>
      </c>
      <c r="E217" s="294">
        <v>516.03914000000009</v>
      </c>
      <c r="F217" s="238">
        <v>0</v>
      </c>
      <c r="G217" s="238">
        <v>0</v>
      </c>
      <c r="H217" s="324">
        <v>1484.484346</v>
      </c>
      <c r="I217" s="238">
        <v>0</v>
      </c>
      <c r="J217" s="293">
        <v>7.8273000000000001</v>
      </c>
      <c r="K217" s="238">
        <v>0</v>
      </c>
      <c r="L217" s="265">
        <f t="shared" si="23"/>
        <v>32.293317337251402</v>
      </c>
      <c r="M217" s="238">
        <v>8</v>
      </c>
      <c r="N217" s="238">
        <v>2</v>
      </c>
      <c r="O217" s="267">
        <v>0.70199999999999996</v>
      </c>
      <c r="P217" s="267">
        <v>42.66</v>
      </c>
      <c r="Q217" s="267">
        <v>0.43</v>
      </c>
      <c r="R217" s="267">
        <v>0.503</v>
      </c>
      <c r="S217" s="267">
        <v>33.28</v>
      </c>
      <c r="T217" s="52">
        <v>62.258640272594526</v>
      </c>
      <c r="U217" s="267">
        <v>61.25</v>
      </c>
      <c r="V217" s="273">
        <v>363</v>
      </c>
      <c r="W217" s="52">
        <v>4.16</v>
      </c>
      <c r="X217" s="267">
        <v>28.81</v>
      </c>
      <c r="Y217" s="52">
        <v>8.8888888888888893</v>
      </c>
      <c r="Z217" s="274">
        <v>5</v>
      </c>
      <c r="AA217" s="274">
        <v>5.0918106279423503</v>
      </c>
      <c r="AB217" s="328">
        <v>1176</v>
      </c>
      <c r="AC217" s="328">
        <v>31</v>
      </c>
      <c r="AD217" s="328">
        <v>589</v>
      </c>
      <c r="AE217" s="329">
        <f t="shared" si="24"/>
        <v>2.6360544217687076</v>
      </c>
      <c r="AF217" s="329">
        <f t="shared" si="25"/>
        <v>5</v>
      </c>
      <c r="AG217" s="274">
        <v>10</v>
      </c>
      <c r="AH217" s="53">
        <v>10</v>
      </c>
      <c r="AI217" s="331">
        <v>7.25</v>
      </c>
      <c r="AJ217" s="38">
        <v>79.5</v>
      </c>
      <c r="AK217" s="53">
        <v>87.86</v>
      </c>
      <c r="AL217" s="53">
        <v>15.26</v>
      </c>
      <c r="AM217" s="53">
        <v>71.03</v>
      </c>
      <c r="AN217" s="31">
        <v>88.25</v>
      </c>
      <c r="AO217" s="330">
        <v>85.39</v>
      </c>
      <c r="AP217" s="330">
        <v>91.48</v>
      </c>
      <c r="AQ217" s="330">
        <f t="shared" si="26"/>
        <v>88.38256162841175</v>
      </c>
      <c r="AR217" s="53">
        <v>15</v>
      </c>
      <c r="AS217" s="53">
        <v>90.5</v>
      </c>
      <c r="AT217" s="53">
        <v>106</v>
      </c>
      <c r="AU217" s="53">
        <v>95</v>
      </c>
      <c r="AV217" s="53">
        <v>84.95</v>
      </c>
      <c r="AW217" s="53">
        <v>10</v>
      </c>
      <c r="AX217" s="276">
        <v>23095.91</v>
      </c>
      <c r="AY217" s="276">
        <v>24337</v>
      </c>
      <c r="AZ217" s="276">
        <v>26091</v>
      </c>
      <c r="BA217" s="272">
        <f t="shared" si="28"/>
        <v>1.7912118061884839</v>
      </c>
      <c r="BB217" s="272">
        <f t="shared" si="27"/>
        <v>1.8017832929284605</v>
      </c>
      <c r="BC217" s="35"/>
      <c r="BD217" s="284">
        <v>13.98</v>
      </c>
      <c r="BE217" s="72"/>
      <c r="BF217" s="72"/>
      <c r="BG217" s="72"/>
      <c r="BH217" s="30"/>
      <c r="BI217" s="30"/>
      <c r="BJ217" s="73"/>
      <c r="BK217"/>
      <c r="BP217"/>
      <c r="BQ217" s="237"/>
      <c r="BR217" s="234"/>
      <c r="BS217" s="232"/>
      <c r="BT217" s="232"/>
      <c r="BU217" s="228"/>
      <c r="BV217" s="229"/>
      <c r="BW217" s="227"/>
      <c r="BX217" s="237"/>
      <c r="BY217"/>
      <c r="CA217"/>
      <c r="CB217" s="226"/>
      <c r="CC217" s="227"/>
      <c r="CD217" s="226"/>
      <c r="CE217" s="226"/>
      <c r="CF217" s="228"/>
      <c r="CG217" s="227"/>
      <c r="CH217" s="227"/>
      <c r="CI217" s="226"/>
      <c r="CJ217"/>
    </row>
    <row r="218" spans="1:88">
      <c r="A218" s="56" t="s">
        <v>280</v>
      </c>
      <c r="B218" s="57" t="s">
        <v>281</v>
      </c>
      <c r="C218" s="58">
        <v>1402</v>
      </c>
      <c r="D218" s="238">
        <v>31</v>
      </c>
      <c r="E218" s="294">
        <v>19.619220000000002</v>
      </c>
      <c r="F218" s="238">
        <v>0</v>
      </c>
      <c r="G218" s="238">
        <v>0</v>
      </c>
      <c r="H218" s="324">
        <v>799</v>
      </c>
      <c r="I218" s="238">
        <v>293</v>
      </c>
      <c r="J218" s="293">
        <v>5.2328999999999999</v>
      </c>
      <c r="K218" s="293">
        <v>10.62660102739726</v>
      </c>
      <c r="L218" s="265">
        <f t="shared" si="23"/>
        <v>0</v>
      </c>
      <c r="M218" s="238">
        <v>0</v>
      </c>
      <c r="N218" s="238">
        <v>2</v>
      </c>
      <c r="O218" s="267">
        <v>0.57699999999999996</v>
      </c>
      <c r="P218" s="267">
        <v>71.58</v>
      </c>
      <c r="Q218" s="267">
        <v>7.0000000000000007E-2</v>
      </c>
      <c r="R218" s="267">
        <v>0.48799999999999999</v>
      </c>
      <c r="S218" s="267">
        <v>76.2</v>
      </c>
      <c r="T218" s="52">
        <v>83.183733284484333</v>
      </c>
      <c r="U218" s="267">
        <v>66.039999999999992</v>
      </c>
      <c r="V218" s="267">
        <v>39</v>
      </c>
      <c r="W218" s="52">
        <v>7.23</v>
      </c>
      <c r="X218" s="267">
        <v>75.87</v>
      </c>
      <c r="Y218" s="52">
        <v>22.909507445589917</v>
      </c>
      <c r="Z218" s="274">
        <v>1</v>
      </c>
      <c r="AA218" s="274">
        <v>0.61536069853155506</v>
      </c>
      <c r="AB218" s="328">
        <v>95</v>
      </c>
      <c r="AC218" s="328">
        <v>4</v>
      </c>
      <c r="AD218" s="328">
        <v>77</v>
      </c>
      <c r="AE218" s="329">
        <f t="shared" si="24"/>
        <v>4.2105263157894735</v>
      </c>
      <c r="AF218" s="329">
        <f t="shared" si="25"/>
        <v>4.9382716049382713</v>
      </c>
      <c r="AG218" s="274">
        <v>6</v>
      </c>
      <c r="AH218" s="53">
        <v>10</v>
      </c>
      <c r="AI218" s="331">
        <v>7.8000000000000007</v>
      </c>
      <c r="AJ218" s="38">
        <v>42.39</v>
      </c>
      <c r="AK218" s="53">
        <v>65.19</v>
      </c>
      <c r="AL218" s="53">
        <v>0.52</v>
      </c>
      <c r="AM218" s="53">
        <v>46.24</v>
      </c>
      <c r="AN218" s="31">
        <v>85.97</v>
      </c>
      <c r="AO218" s="330">
        <v>62.97</v>
      </c>
      <c r="AP218" s="330">
        <v>94.4</v>
      </c>
      <c r="AQ218" s="330">
        <f t="shared" si="26"/>
        <v>77.099727625978034</v>
      </c>
      <c r="AR218" s="53">
        <v>17.8</v>
      </c>
      <c r="AS218" s="53">
        <v>92.5</v>
      </c>
      <c r="AT218" s="53">
        <v>59</v>
      </c>
      <c r="AU218" s="53">
        <v>13</v>
      </c>
      <c r="AV218" s="53">
        <v>73.209999999999994</v>
      </c>
      <c r="AW218" s="53">
        <v>10</v>
      </c>
      <c r="AX218" s="276">
        <v>15438.1</v>
      </c>
      <c r="AY218" s="276">
        <v>16276</v>
      </c>
      <c r="AZ218" s="276">
        <v>17443</v>
      </c>
      <c r="BA218" s="272">
        <f t="shared" si="28"/>
        <v>1.8091604536827708</v>
      </c>
      <c r="BB218" s="272">
        <f t="shared" si="27"/>
        <v>1.7925165888424688</v>
      </c>
      <c r="BC218" s="35"/>
      <c r="BD218" s="284">
        <v>5.67</v>
      </c>
      <c r="BE218" s="72"/>
      <c r="BF218" s="72"/>
      <c r="BG218" s="72"/>
      <c r="BH218" s="30"/>
      <c r="BI218" s="30"/>
      <c r="BJ218" s="73"/>
      <c r="BK218"/>
      <c r="BP218"/>
      <c r="BQ218" s="237"/>
      <c r="BR218" s="234"/>
      <c r="BS218" s="232"/>
      <c r="BT218" s="232"/>
      <c r="BU218" s="228"/>
      <c r="BV218" s="229"/>
      <c r="BW218" s="227"/>
      <c r="BX218" s="237"/>
      <c r="BY218"/>
      <c r="CA218"/>
      <c r="CB218" s="226"/>
      <c r="CC218" s="227"/>
      <c r="CD218" s="226"/>
      <c r="CE218" s="226"/>
      <c r="CF218" s="228"/>
      <c r="CG218" s="227"/>
      <c r="CH218" s="227"/>
      <c r="CI218" s="226"/>
      <c r="CJ218"/>
    </row>
    <row r="219" spans="1:88">
      <c r="A219" s="56" t="s">
        <v>280</v>
      </c>
      <c r="B219" s="57" t="s">
        <v>164</v>
      </c>
      <c r="C219" s="58">
        <v>1403</v>
      </c>
      <c r="D219" s="238">
        <v>10</v>
      </c>
      <c r="E219" s="294">
        <v>0</v>
      </c>
      <c r="F219" s="238">
        <v>0</v>
      </c>
      <c r="G219" s="238">
        <v>0</v>
      </c>
      <c r="H219" s="324">
        <v>587</v>
      </c>
      <c r="I219" s="238">
        <v>0</v>
      </c>
      <c r="J219" s="293">
        <v>1.7187000000000001</v>
      </c>
      <c r="K219" s="293">
        <v>7.1068150684931508</v>
      </c>
      <c r="L219" s="265">
        <f t="shared" si="23"/>
        <v>91.933727661791295</v>
      </c>
      <c r="M219" s="238">
        <v>5</v>
      </c>
      <c r="N219" s="238">
        <v>0</v>
      </c>
      <c r="O219" s="267">
        <v>0.625</v>
      </c>
      <c r="P219" s="267">
        <v>58.32</v>
      </c>
      <c r="Q219" s="267">
        <v>0.16</v>
      </c>
      <c r="R219" s="267">
        <v>0.48499999999999999</v>
      </c>
      <c r="S219" s="267" t="s">
        <v>117</v>
      </c>
      <c r="T219" s="52">
        <v>68.747890651366845</v>
      </c>
      <c r="U219" s="267">
        <v>60.99</v>
      </c>
      <c r="V219" s="267">
        <v>31</v>
      </c>
      <c r="W219" s="52">
        <v>4.3099999999999996</v>
      </c>
      <c r="X219" s="267">
        <v>37.39</v>
      </c>
      <c r="Y219" s="52">
        <v>10.380622837370241</v>
      </c>
      <c r="Z219" s="274">
        <v>3</v>
      </c>
      <c r="AA219" s="274">
        <v>2.9364003279308823</v>
      </c>
      <c r="AB219" s="328">
        <v>149</v>
      </c>
      <c r="AC219" s="328">
        <v>6</v>
      </c>
      <c r="AD219" s="328">
        <v>32</v>
      </c>
      <c r="AE219" s="329">
        <f t="shared" si="24"/>
        <v>4.0268456375838921</v>
      </c>
      <c r="AF219" s="329">
        <f t="shared" si="25"/>
        <v>15.789473684210526</v>
      </c>
      <c r="AG219" s="274">
        <v>10</v>
      </c>
      <c r="AH219" s="53">
        <v>10</v>
      </c>
      <c r="AI219" s="331">
        <v>7.35</v>
      </c>
      <c r="AJ219" s="38">
        <v>43.26</v>
      </c>
      <c r="AK219" s="53">
        <v>69.06</v>
      </c>
      <c r="AL219" s="53">
        <v>2.06</v>
      </c>
      <c r="AM219" s="53">
        <v>66.75</v>
      </c>
      <c r="AN219" s="31">
        <v>56.81</v>
      </c>
      <c r="AO219" s="330">
        <v>72.98</v>
      </c>
      <c r="AP219" s="330">
        <v>74.27</v>
      </c>
      <c r="AQ219" s="330">
        <f t="shared" si="26"/>
        <v>73.622174648674971</v>
      </c>
      <c r="AR219" s="53">
        <v>12.5</v>
      </c>
      <c r="AS219" s="53">
        <v>94.5</v>
      </c>
      <c r="AT219" s="53">
        <v>35</v>
      </c>
      <c r="AU219" s="53">
        <v>3</v>
      </c>
      <c r="AV219" s="53">
        <v>76</v>
      </c>
      <c r="AW219" s="53">
        <v>10</v>
      </c>
      <c r="AX219" s="276">
        <v>5074.24</v>
      </c>
      <c r="AY219" s="276">
        <v>5344</v>
      </c>
      <c r="AZ219" s="276">
        <v>5729</v>
      </c>
      <c r="BA219" s="272">
        <f t="shared" si="28"/>
        <v>1.772088036829162</v>
      </c>
      <c r="BB219" s="272">
        <f t="shared" si="27"/>
        <v>1.8010853293413176</v>
      </c>
      <c r="BC219" s="35"/>
      <c r="BD219" s="284">
        <v>13.72</v>
      </c>
      <c r="BE219" s="72"/>
      <c r="BF219" s="72"/>
      <c r="BG219" s="72"/>
      <c r="BH219" s="30"/>
      <c r="BI219" s="30"/>
      <c r="BJ219" s="73"/>
      <c r="BK219"/>
      <c r="BP219"/>
      <c r="BQ219" s="237"/>
      <c r="BR219" s="234"/>
      <c r="BS219" s="232"/>
      <c r="BT219" s="232"/>
      <c r="BU219" s="228"/>
      <c r="BV219" s="229"/>
      <c r="BW219" s="227"/>
      <c r="BX219" s="237"/>
      <c r="BY219"/>
      <c r="CA219"/>
      <c r="CB219" s="226"/>
      <c r="CC219" s="227"/>
      <c r="CD219" s="226"/>
      <c r="CE219" s="226"/>
      <c r="CF219" s="228"/>
      <c r="CG219" s="227"/>
      <c r="CH219" s="227"/>
      <c r="CI219" s="226"/>
      <c r="CJ219"/>
    </row>
    <row r="220" spans="1:88">
      <c r="A220" s="56" t="s">
        <v>280</v>
      </c>
      <c r="B220" s="57" t="s">
        <v>282</v>
      </c>
      <c r="C220" s="58">
        <v>1404</v>
      </c>
      <c r="D220" s="238">
        <v>7</v>
      </c>
      <c r="E220" s="294">
        <v>0</v>
      </c>
      <c r="F220" s="238">
        <v>0</v>
      </c>
      <c r="G220" s="238">
        <v>0</v>
      </c>
      <c r="H220" s="324">
        <v>12.8048</v>
      </c>
      <c r="I220" s="238">
        <v>82</v>
      </c>
      <c r="J220" s="293">
        <v>1.4268000000000001</v>
      </c>
      <c r="K220" s="293">
        <v>2.3334246575342465</v>
      </c>
      <c r="L220" s="265">
        <f t="shared" si="23"/>
        <v>0</v>
      </c>
      <c r="M220" s="238">
        <v>0</v>
      </c>
      <c r="N220" s="238">
        <v>0</v>
      </c>
      <c r="O220" s="267">
        <v>0.501</v>
      </c>
      <c r="P220" s="267">
        <v>63.81</v>
      </c>
      <c r="Q220" s="267">
        <v>0.04</v>
      </c>
      <c r="R220" s="267">
        <v>0.48</v>
      </c>
      <c r="S220" s="267" t="s">
        <v>117</v>
      </c>
      <c r="T220" s="52">
        <v>83.250870441634589</v>
      </c>
      <c r="U220" s="267">
        <v>65.92</v>
      </c>
      <c r="V220" s="267">
        <v>15</v>
      </c>
      <c r="W220" s="52">
        <v>2.74</v>
      </c>
      <c r="X220" s="267">
        <v>58.1</v>
      </c>
      <c r="Y220" s="52">
        <v>25.316455696202532</v>
      </c>
      <c r="Z220" s="274">
        <v>1</v>
      </c>
      <c r="AA220" s="274">
        <v>0.66801873658952393</v>
      </c>
      <c r="AB220" s="328">
        <v>25</v>
      </c>
      <c r="AC220" s="328">
        <v>0</v>
      </c>
      <c r="AD220" s="328">
        <v>6</v>
      </c>
      <c r="AE220" s="329">
        <f t="shared" si="24"/>
        <v>0</v>
      </c>
      <c r="AF220" s="329">
        <f t="shared" si="25"/>
        <v>0</v>
      </c>
      <c r="AG220" s="274">
        <v>6</v>
      </c>
      <c r="AH220" s="53">
        <v>10</v>
      </c>
      <c r="AI220" s="331">
        <v>8.15</v>
      </c>
      <c r="AJ220" s="38">
        <v>29.71</v>
      </c>
      <c r="AK220" s="53">
        <v>64.17</v>
      </c>
      <c r="AL220" s="279">
        <v>100</v>
      </c>
      <c r="AM220" s="53">
        <v>57.34</v>
      </c>
      <c r="AN220" s="31">
        <v>96.85</v>
      </c>
      <c r="AO220" s="330">
        <v>87.639203398479893</v>
      </c>
      <c r="AP220" s="330">
        <v>90.208392232219154</v>
      </c>
      <c r="AQ220" s="330">
        <f t="shared" si="26"/>
        <v>88.914518696832118</v>
      </c>
      <c r="AR220" s="53">
        <v>17.2</v>
      </c>
      <c r="AS220" s="53">
        <v>78.5</v>
      </c>
      <c r="AT220" s="53">
        <v>26.5</v>
      </c>
      <c r="AU220" s="53">
        <v>10.5</v>
      </c>
      <c r="AV220" s="53">
        <v>62.64</v>
      </c>
      <c r="AW220" s="53">
        <v>10</v>
      </c>
      <c r="AX220" s="276">
        <v>3742.41</v>
      </c>
      <c r="AY220" s="276">
        <v>4140</v>
      </c>
      <c r="AZ220" s="276">
        <v>4756</v>
      </c>
      <c r="BA220" s="272">
        <f t="shared" si="28"/>
        <v>3.5413009264083848</v>
      </c>
      <c r="BB220" s="272">
        <f t="shared" si="27"/>
        <v>3.719806763285022</v>
      </c>
      <c r="BC220" s="35"/>
      <c r="BD220" s="284">
        <v>9.6300000000000008</v>
      </c>
      <c r="BE220" s="72"/>
      <c r="BF220" s="72"/>
      <c r="BG220" s="72"/>
      <c r="BH220" s="30"/>
      <c r="BI220" s="30"/>
      <c r="BJ220" s="73"/>
      <c r="BK220"/>
      <c r="BP220"/>
      <c r="BQ220" s="237"/>
      <c r="BR220" s="234"/>
      <c r="BS220" s="232"/>
      <c r="BT220" s="232"/>
      <c r="BU220" s="228"/>
      <c r="BV220" s="229"/>
      <c r="BW220" s="227"/>
      <c r="BX220" s="237"/>
      <c r="BY220"/>
      <c r="CA220"/>
      <c r="CB220" s="226"/>
      <c r="CC220" s="227"/>
      <c r="CD220" s="226"/>
      <c r="CE220" s="226"/>
      <c r="CF220" s="228"/>
      <c r="CG220" s="227"/>
      <c r="CH220" s="227"/>
      <c r="CI220" s="226"/>
      <c r="CJ220"/>
    </row>
    <row r="221" spans="1:88">
      <c r="A221" s="56" t="s">
        <v>280</v>
      </c>
      <c r="B221" s="57" t="s">
        <v>283</v>
      </c>
      <c r="C221" s="58">
        <v>1405</v>
      </c>
      <c r="D221" s="238">
        <v>10</v>
      </c>
      <c r="E221" s="294">
        <v>54.8</v>
      </c>
      <c r="F221" s="238">
        <v>0</v>
      </c>
      <c r="G221" s="238">
        <v>0</v>
      </c>
      <c r="H221" s="324">
        <v>187</v>
      </c>
      <c r="I221" s="238">
        <v>76</v>
      </c>
      <c r="J221" s="293">
        <v>2.1743999999999999</v>
      </c>
      <c r="K221" s="293">
        <v>1.8077054794520548</v>
      </c>
      <c r="L221" s="265">
        <f t="shared" si="23"/>
        <v>81.767919092710926</v>
      </c>
      <c r="M221" s="238">
        <v>5</v>
      </c>
      <c r="N221" s="238">
        <v>1</v>
      </c>
      <c r="O221" s="267">
        <v>0.55200000000000005</v>
      </c>
      <c r="P221" s="267">
        <v>69.510000000000005</v>
      </c>
      <c r="Q221" s="267">
        <v>0.1</v>
      </c>
      <c r="R221" s="267">
        <v>0.47099999999999997</v>
      </c>
      <c r="S221" s="267" t="s">
        <v>117</v>
      </c>
      <c r="T221" s="52">
        <v>87.546886721680423</v>
      </c>
      <c r="U221" s="267">
        <v>62.27</v>
      </c>
      <c r="V221" s="267">
        <v>42</v>
      </c>
      <c r="W221" s="52">
        <v>1.84</v>
      </c>
      <c r="X221" s="267">
        <v>51.88</v>
      </c>
      <c r="Y221" s="52">
        <v>3.7313432835820897</v>
      </c>
      <c r="Z221" s="274">
        <v>1</v>
      </c>
      <c r="AA221" s="274">
        <v>0.7771644541340037</v>
      </c>
      <c r="AB221" s="328">
        <v>38</v>
      </c>
      <c r="AC221" s="328">
        <v>1</v>
      </c>
      <c r="AD221" s="328">
        <v>10</v>
      </c>
      <c r="AE221" s="329">
        <f t="shared" si="24"/>
        <v>2.6315789473684208</v>
      </c>
      <c r="AF221" s="329">
        <f t="shared" si="25"/>
        <v>9.0909090909090917</v>
      </c>
      <c r="AG221" s="274">
        <v>6</v>
      </c>
      <c r="AH221" s="53">
        <v>10</v>
      </c>
      <c r="AI221" s="331">
        <v>9.0500000000000007</v>
      </c>
      <c r="AJ221" s="38">
        <v>30.28</v>
      </c>
      <c r="AK221" s="53">
        <v>61.77</v>
      </c>
      <c r="AL221" s="53">
        <v>0.19</v>
      </c>
      <c r="AM221" s="53">
        <v>62.48</v>
      </c>
      <c r="AN221" s="31">
        <v>96.16</v>
      </c>
      <c r="AO221" s="330">
        <v>91.27478199091577</v>
      </c>
      <c r="AP221" s="330">
        <v>88.241876943471283</v>
      </c>
      <c r="AQ221" s="330">
        <f t="shared" si="26"/>
        <v>89.745518442340938</v>
      </c>
      <c r="AR221" s="53">
        <v>21.7</v>
      </c>
      <c r="AS221" s="53">
        <v>76.5</v>
      </c>
      <c r="AT221" s="53">
        <v>17.5</v>
      </c>
      <c r="AU221" s="53" t="s">
        <v>117</v>
      </c>
      <c r="AV221" s="53">
        <v>67.14</v>
      </c>
      <c r="AW221" s="53">
        <v>10</v>
      </c>
      <c r="AX221" s="276">
        <v>4889.57</v>
      </c>
      <c r="AY221" s="276">
        <v>5769</v>
      </c>
      <c r="AZ221" s="276">
        <v>7248</v>
      </c>
      <c r="BA221" s="272">
        <f t="shared" si="28"/>
        <v>5.9952783850795361</v>
      </c>
      <c r="BB221" s="272">
        <f t="shared" si="27"/>
        <v>6.4092563702548127</v>
      </c>
      <c r="BC221" s="35"/>
      <c r="BD221" s="284">
        <v>26.98</v>
      </c>
      <c r="BE221" s="72"/>
      <c r="BF221" s="72"/>
      <c r="BG221" s="72"/>
      <c r="BH221" s="30"/>
      <c r="BI221" s="30"/>
      <c r="BJ221" s="73"/>
      <c r="BK221"/>
      <c r="BP221"/>
      <c r="BQ221" s="237"/>
      <c r="BR221" s="234"/>
      <c r="BS221" s="232"/>
      <c r="BT221" s="232"/>
      <c r="BU221" s="228"/>
      <c r="BV221" s="229"/>
      <c r="BW221" s="227"/>
      <c r="BX221" s="237"/>
      <c r="BY221"/>
      <c r="CA221"/>
      <c r="CB221" s="226"/>
      <c r="CC221" s="227"/>
      <c r="CD221" s="226"/>
      <c r="CE221" s="226"/>
      <c r="CF221" s="228"/>
      <c r="CG221" s="227"/>
      <c r="CH221" s="227"/>
      <c r="CI221" s="226"/>
      <c r="CJ221"/>
    </row>
    <row r="222" spans="1:88">
      <c r="A222" s="56" t="s">
        <v>280</v>
      </c>
      <c r="B222" s="57" t="s">
        <v>284</v>
      </c>
      <c r="C222" s="58">
        <v>1406</v>
      </c>
      <c r="D222" s="238">
        <v>10</v>
      </c>
      <c r="E222" s="294">
        <v>0</v>
      </c>
      <c r="F222" s="238">
        <v>0</v>
      </c>
      <c r="G222" s="238">
        <v>0</v>
      </c>
      <c r="H222" s="324">
        <v>1117.9333899999999</v>
      </c>
      <c r="I222" s="238">
        <v>86</v>
      </c>
      <c r="J222" s="293">
        <v>1.6893</v>
      </c>
      <c r="K222" s="293">
        <v>2.5189982876712329</v>
      </c>
      <c r="L222" s="265">
        <f t="shared" si="23"/>
        <v>56.31247658471387</v>
      </c>
      <c r="M222" s="238">
        <v>3</v>
      </c>
      <c r="N222" s="238">
        <v>1</v>
      </c>
      <c r="O222" s="267">
        <v>0.65100000000000002</v>
      </c>
      <c r="P222" s="267">
        <v>50.73</v>
      </c>
      <c r="Q222" s="267">
        <v>0.15</v>
      </c>
      <c r="R222" s="267">
        <v>0.55000000000000004</v>
      </c>
      <c r="S222" s="267">
        <v>44.82</v>
      </c>
      <c r="T222" s="52">
        <v>65.7550140891762</v>
      </c>
      <c r="U222" s="267">
        <v>59.44</v>
      </c>
      <c r="V222" s="267">
        <v>54</v>
      </c>
      <c r="W222" s="52">
        <v>6.66</v>
      </c>
      <c r="X222" s="267">
        <v>63.84</v>
      </c>
      <c r="Y222" s="52">
        <v>43.30708661417323</v>
      </c>
      <c r="Z222" s="274">
        <v>2</v>
      </c>
      <c r="AA222" s="274">
        <v>2.3182679514574849</v>
      </c>
      <c r="AB222" s="328">
        <v>115</v>
      </c>
      <c r="AC222" s="328">
        <v>3</v>
      </c>
      <c r="AD222" s="328">
        <v>86</v>
      </c>
      <c r="AE222" s="329">
        <f t="shared" si="24"/>
        <v>2.6086956521739131</v>
      </c>
      <c r="AF222" s="329">
        <f t="shared" si="25"/>
        <v>3.3707865168539324</v>
      </c>
      <c r="AG222" s="274">
        <v>6</v>
      </c>
      <c r="AH222" s="53">
        <v>10</v>
      </c>
      <c r="AI222" s="331">
        <v>8</v>
      </c>
      <c r="AJ222" s="38">
        <v>47.19</v>
      </c>
      <c r="AK222" s="53">
        <v>91.96</v>
      </c>
      <c r="AL222" s="53">
        <v>1.18</v>
      </c>
      <c r="AM222" s="53">
        <v>61.1</v>
      </c>
      <c r="AN222" s="31">
        <v>377.99</v>
      </c>
      <c r="AO222" s="330">
        <v>79.180000000000007</v>
      </c>
      <c r="AP222" s="330">
        <v>92.45</v>
      </c>
      <c r="AQ222" s="330">
        <f t="shared" si="26"/>
        <v>85.558114752488564</v>
      </c>
      <c r="AR222" s="53">
        <v>16.7</v>
      </c>
      <c r="AS222" s="53">
        <v>91</v>
      </c>
      <c r="AT222" s="53">
        <v>40</v>
      </c>
      <c r="AU222" s="53">
        <v>41.5</v>
      </c>
      <c r="AV222" s="53">
        <v>79.31</v>
      </c>
      <c r="AW222" s="53">
        <v>10</v>
      </c>
      <c r="AX222" s="276">
        <v>4960.6000000000004</v>
      </c>
      <c r="AY222" s="276">
        <v>5232</v>
      </c>
      <c r="AZ222" s="276">
        <v>5631</v>
      </c>
      <c r="BA222" s="272">
        <f t="shared" si="28"/>
        <v>1.8237041218132191</v>
      </c>
      <c r="BB222" s="272">
        <f t="shared" si="27"/>
        <v>1.9065366972477071</v>
      </c>
      <c r="BC222" s="35"/>
      <c r="BD222" s="284">
        <v>13.58</v>
      </c>
      <c r="BE222" s="72"/>
      <c r="BF222" s="72"/>
      <c r="BG222" s="72"/>
      <c r="BH222" s="30"/>
      <c r="BI222" s="30"/>
      <c r="BJ222" s="73"/>
      <c r="BK222"/>
      <c r="BP222"/>
      <c r="BQ222" s="237"/>
      <c r="BR222" s="234"/>
      <c r="BS222" s="232"/>
      <c r="BT222" s="232"/>
      <c r="BU222" s="228"/>
      <c r="BV222" s="229"/>
      <c r="BW222" s="227"/>
      <c r="BX222" s="237"/>
      <c r="BY222"/>
      <c r="CA222"/>
      <c r="CB222" s="226"/>
      <c r="CC222" s="227"/>
      <c r="CD222" s="226"/>
      <c r="CE222" s="226"/>
      <c r="CF222" s="228"/>
      <c r="CG222" s="227"/>
      <c r="CH222" s="227"/>
      <c r="CI222" s="226"/>
      <c r="CJ222"/>
    </row>
    <row r="223" spans="1:88">
      <c r="A223" s="56" t="s">
        <v>280</v>
      </c>
      <c r="B223" s="57" t="s">
        <v>285</v>
      </c>
      <c r="C223" s="58">
        <v>1407</v>
      </c>
      <c r="D223" s="238">
        <v>19</v>
      </c>
      <c r="E223" s="294">
        <v>0</v>
      </c>
      <c r="F223" s="238">
        <v>0</v>
      </c>
      <c r="G223" s="238">
        <v>0</v>
      </c>
      <c r="H223" s="324">
        <v>520</v>
      </c>
      <c r="I223" s="238">
        <v>166</v>
      </c>
      <c r="J223" s="293">
        <v>3.2174999999999998</v>
      </c>
      <c r="K223" s="293">
        <v>2.2845205479452053</v>
      </c>
      <c r="L223" s="265">
        <f t="shared" si="23"/>
        <v>39.268921202169608</v>
      </c>
      <c r="M223" s="238">
        <v>4</v>
      </c>
      <c r="N223" s="238">
        <v>2</v>
      </c>
      <c r="O223" s="267">
        <v>0.63</v>
      </c>
      <c r="P223" s="267">
        <v>47.01</v>
      </c>
      <c r="Q223" s="267">
        <v>0.17</v>
      </c>
      <c r="R223" s="267">
        <v>0.495</v>
      </c>
      <c r="S223" s="267">
        <v>35.769999999999996</v>
      </c>
      <c r="T223" s="52">
        <v>68.152009416512541</v>
      </c>
      <c r="U223" s="267">
        <v>60.2</v>
      </c>
      <c r="V223" s="267">
        <v>83</v>
      </c>
      <c r="W223" s="52">
        <v>2.48</v>
      </c>
      <c r="X223" s="267">
        <v>30.93</v>
      </c>
      <c r="Y223" s="52">
        <v>3.669724770642202</v>
      </c>
      <c r="Z223" s="274">
        <v>4</v>
      </c>
      <c r="AA223" s="274">
        <v>4.5925552262647917</v>
      </c>
      <c r="AB223" s="328">
        <v>437</v>
      </c>
      <c r="AC223" s="328">
        <v>8</v>
      </c>
      <c r="AD223" s="328">
        <v>387</v>
      </c>
      <c r="AE223" s="329">
        <f t="shared" si="24"/>
        <v>1.8306636155606408</v>
      </c>
      <c r="AF223" s="329">
        <f t="shared" si="25"/>
        <v>2.0253164556962027</v>
      </c>
      <c r="AG223" s="274">
        <v>10</v>
      </c>
      <c r="AH223" s="53">
        <v>5</v>
      </c>
      <c r="AI223" s="331">
        <v>8.85</v>
      </c>
      <c r="AJ223" s="38">
        <v>58.46</v>
      </c>
      <c r="AK223" s="53">
        <v>86.14</v>
      </c>
      <c r="AL223" s="53">
        <v>2.65</v>
      </c>
      <c r="AM223" s="53">
        <v>69.25</v>
      </c>
      <c r="AN223" s="31">
        <v>314.64</v>
      </c>
      <c r="AO223" s="330">
        <v>86.452581876746436</v>
      </c>
      <c r="AP223" s="330">
        <v>66.329619658976185</v>
      </c>
      <c r="AQ223" s="330">
        <f t="shared" si="26"/>
        <v>75.725602502859559</v>
      </c>
      <c r="AR223" s="53">
        <v>14.8</v>
      </c>
      <c r="AS223" s="53">
        <v>96.5</v>
      </c>
      <c r="AT223" s="53">
        <v>66.5</v>
      </c>
      <c r="AU223" s="53">
        <v>39.5</v>
      </c>
      <c r="AV223" s="53">
        <v>79.7</v>
      </c>
      <c r="AW223" s="53">
        <v>10</v>
      </c>
      <c r="AX223" s="276">
        <v>9515.4</v>
      </c>
      <c r="AY223" s="276">
        <v>10012</v>
      </c>
      <c r="AZ223" s="276">
        <v>10725</v>
      </c>
      <c r="BA223" s="272">
        <f t="shared" si="28"/>
        <v>1.7396360986751314</v>
      </c>
      <c r="BB223" s="272">
        <f t="shared" si="27"/>
        <v>1.7803635637235304</v>
      </c>
      <c r="BC223" s="35"/>
      <c r="BD223" s="284">
        <v>19.04</v>
      </c>
      <c r="BE223" s="72"/>
      <c r="BF223" s="72"/>
      <c r="BG223" s="72"/>
      <c r="BH223" s="30"/>
      <c r="BI223" s="30"/>
      <c r="BJ223" s="73"/>
      <c r="BK223"/>
      <c r="BP223"/>
      <c r="BQ223" s="237"/>
      <c r="BR223" s="234"/>
      <c r="BS223" s="232"/>
      <c r="BT223" s="232"/>
      <c r="BU223" s="228"/>
      <c r="BV223" s="229"/>
      <c r="BW223" s="227"/>
      <c r="BX223" s="237"/>
      <c r="BY223"/>
      <c r="CA223"/>
      <c r="CB223" s="226"/>
      <c r="CC223" s="227"/>
      <c r="CD223" s="226"/>
      <c r="CE223" s="226"/>
      <c r="CF223" s="228"/>
      <c r="CG223" s="227"/>
      <c r="CH223" s="227"/>
      <c r="CI223" s="226"/>
      <c r="CJ223"/>
    </row>
    <row r="224" spans="1:88">
      <c r="A224" s="56" t="s">
        <v>280</v>
      </c>
      <c r="B224" s="57" t="s">
        <v>286</v>
      </c>
      <c r="C224" s="58">
        <v>1408</v>
      </c>
      <c r="D224" s="238">
        <v>12</v>
      </c>
      <c r="E224" s="294">
        <v>24.011129999999998</v>
      </c>
      <c r="F224" s="238">
        <v>0</v>
      </c>
      <c r="G224" s="238">
        <v>0</v>
      </c>
      <c r="H224" s="324">
        <v>721.03660600000001</v>
      </c>
      <c r="I224" s="238">
        <v>91</v>
      </c>
      <c r="J224" s="293">
        <v>1.9106999999999998</v>
      </c>
      <c r="K224" s="293">
        <v>4.3716780821917807</v>
      </c>
      <c r="L224" s="265">
        <f t="shared" ref="L224:L255" si="29">M224/((AY224+AY224*BA224/100)/100000)</f>
        <v>0</v>
      </c>
      <c r="M224" s="238">
        <v>0</v>
      </c>
      <c r="N224" s="238">
        <v>1</v>
      </c>
      <c r="O224" s="267">
        <v>0.624</v>
      </c>
      <c r="P224" s="267">
        <v>64.63</v>
      </c>
      <c r="Q224" s="267">
        <v>0.13</v>
      </c>
      <c r="R224" s="267">
        <v>0.495</v>
      </c>
      <c r="S224" s="267">
        <v>55.13</v>
      </c>
      <c r="T224" s="52">
        <v>77.935943060498218</v>
      </c>
      <c r="U224" s="267">
        <v>61.14</v>
      </c>
      <c r="V224" s="267">
        <v>40</v>
      </c>
      <c r="W224" s="52">
        <v>3.02</v>
      </c>
      <c r="X224" s="267">
        <v>52.25</v>
      </c>
      <c r="Y224" s="52" t="s">
        <v>117</v>
      </c>
      <c r="Z224" s="274">
        <v>2</v>
      </c>
      <c r="AA224" s="274">
        <v>3.8388436379270927</v>
      </c>
      <c r="AB224" s="328">
        <v>225</v>
      </c>
      <c r="AC224" s="328">
        <v>9</v>
      </c>
      <c r="AD224" s="328">
        <v>129</v>
      </c>
      <c r="AE224" s="329">
        <f t="shared" si="24"/>
        <v>4</v>
      </c>
      <c r="AF224" s="329">
        <f t="shared" si="25"/>
        <v>6.5217391304347823</v>
      </c>
      <c r="AG224" s="274">
        <v>10</v>
      </c>
      <c r="AH224" s="53">
        <v>10</v>
      </c>
      <c r="AI224" s="331">
        <v>9.2000000000000011</v>
      </c>
      <c r="AJ224" s="38">
        <v>45.85</v>
      </c>
      <c r="AK224" s="53">
        <v>65.34</v>
      </c>
      <c r="AL224" s="53">
        <v>1.62</v>
      </c>
      <c r="AM224" s="53">
        <v>62.08</v>
      </c>
      <c r="AN224" s="31">
        <v>232.8</v>
      </c>
      <c r="AO224" s="330">
        <v>86.054878515257187</v>
      </c>
      <c r="AP224" s="330">
        <v>67.406359220528671</v>
      </c>
      <c r="AQ224" s="330">
        <f t="shared" si="26"/>
        <v>76.161972492040817</v>
      </c>
      <c r="AR224" s="53">
        <v>15.5</v>
      </c>
      <c r="AS224" s="53">
        <v>79</v>
      </c>
      <c r="AT224" s="53">
        <v>21.5</v>
      </c>
      <c r="AU224" s="53">
        <v>6</v>
      </c>
      <c r="AV224" s="53">
        <v>74.319999999999993</v>
      </c>
      <c r="AW224" s="53">
        <v>10</v>
      </c>
      <c r="AX224" s="276">
        <v>5861.14</v>
      </c>
      <c r="AY224" s="276">
        <v>6083</v>
      </c>
      <c r="AZ224" s="276">
        <v>6369</v>
      </c>
      <c r="BA224" s="272">
        <f t="shared" si="28"/>
        <v>1.2617568140896347</v>
      </c>
      <c r="BB224" s="272">
        <f t="shared" si="27"/>
        <v>1.1754068716094024</v>
      </c>
      <c r="BC224" s="35"/>
      <c r="BD224" s="284">
        <v>23.82</v>
      </c>
      <c r="BE224" s="72"/>
      <c r="BF224" s="72"/>
      <c r="BG224" s="72"/>
      <c r="BH224" s="30"/>
      <c r="BI224" s="30"/>
      <c r="BJ224" s="73"/>
      <c r="BK224"/>
      <c r="BP224"/>
      <c r="BQ224" s="237"/>
      <c r="BR224" s="234"/>
      <c r="BS224" s="232"/>
      <c r="BT224" s="232"/>
      <c r="BU224" s="228"/>
      <c r="BV224" s="229"/>
      <c r="BW224" s="227"/>
      <c r="BX224" s="237"/>
      <c r="BY224"/>
      <c r="CA224"/>
      <c r="CB224" s="226"/>
      <c r="CC224" s="227"/>
      <c r="CD224" s="226"/>
      <c r="CE224" s="226"/>
      <c r="CF224" s="228"/>
      <c r="CG224" s="227"/>
      <c r="CH224" s="227"/>
      <c r="CI224" s="226"/>
      <c r="CJ224"/>
    </row>
    <row r="225" spans="1:88">
      <c r="A225" s="56" t="s">
        <v>280</v>
      </c>
      <c r="B225" s="57" t="s">
        <v>287</v>
      </c>
      <c r="C225" s="58">
        <v>1409</v>
      </c>
      <c r="D225" s="238">
        <v>14</v>
      </c>
      <c r="E225" s="294">
        <v>0</v>
      </c>
      <c r="F225" s="238">
        <v>0</v>
      </c>
      <c r="G225" s="238">
        <v>0</v>
      </c>
      <c r="H225" s="324">
        <v>1122.56</v>
      </c>
      <c r="I225" s="238">
        <v>250</v>
      </c>
      <c r="J225" s="293">
        <v>2.3033999999999999</v>
      </c>
      <c r="K225" s="293">
        <v>2.6561044520547945</v>
      </c>
      <c r="L225" s="265">
        <f t="shared" si="29"/>
        <v>0</v>
      </c>
      <c r="M225" s="238">
        <v>0</v>
      </c>
      <c r="N225" s="238">
        <v>0</v>
      </c>
      <c r="O225" s="267">
        <v>0.59699999999999998</v>
      </c>
      <c r="P225" s="267">
        <v>53.23</v>
      </c>
      <c r="Q225" s="267">
        <v>0.11</v>
      </c>
      <c r="R225" s="267">
        <v>0.47599999999999998</v>
      </c>
      <c r="S225" s="267" t="s">
        <v>117</v>
      </c>
      <c r="T225" s="52">
        <v>71.203561034069523</v>
      </c>
      <c r="U225" s="267">
        <v>62.04</v>
      </c>
      <c r="V225" s="267">
        <v>53</v>
      </c>
      <c r="W225" s="52">
        <v>6.5</v>
      </c>
      <c r="X225" s="267">
        <v>54.73</v>
      </c>
      <c r="Y225" s="52">
        <v>18.058690744920991</v>
      </c>
      <c r="Z225" s="274">
        <v>1</v>
      </c>
      <c r="AA225" s="274">
        <v>0.94106575696976824</v>
      </c>
      <c r="AB225" s="328">
        <v>68</v>
      </c>
      <c r="AC225" s="328">
        <v>2</v>
      </c>
      <c r="AD225" s="328">
        <v>24</v>
      </c>
      <c r="AE225" s="329">
        <f t="shared" si="24"/>
        <v>2.9411764705882351</v>
      </c>
      <c r="AF225" s="329">
        <f t="shared" si="25"/>
        <v>7.6923076923076925</v>
      </c>
      <c r="AG225" s="274">
        <v>6</v>
      </c>
      <c r="AH225" s="53">
        <v>10</v>
      </c>
      <c r="AI225" s="331">
        <v>8.2999999999999989</v>
      </c>
      <c r="AJ225" s="38">
        <v>49.76</v>
      </c>
      <c r="AK225" s="53">
        <v>86.86</v>
      </c>
      <c r="AL225" s="53">
        <v>0.66</v>
      </c>
      <c r="AM225" s="53">
        <v>61.12</v>
      </c>
      <c r="AN225" s="31">
        <v>150.88</v>
      </c>
      <c r="AO225" s="330">
        <v>77.930000000000007</v>
      </c>
      <c r="AP225" s="330">
        <v>94.65</v>
      </c>
      <c r="AQ225" s="330">
        <f t="shared" si="26"/>
        <v>85.88407593960595</v>
      </c>
      <c r="AR225" s="53">
        <v>20.8</v>
      </c>
      <c r="AS225" s="53">
        <v>98</v>
      </c>
      <c r="AT225" s="53">
        <v>46.5</v>
      </c>
      <c r="AU225" s="53">
        <v>5.5</v>
      </c>
      <c r="AV225" s="53">
        <v>78.39</v>
      </c>
      <c r="AW225" s="53">
        <v>10</v>
      </c>
      <c r="AX225" s="276">
        <v>7225.85</v>
      </c>
      <c r="AY225" s="276">
        <v>7423</v>
      </c>
      <c r="AZ225" s="276">
        <v>7678</v>
      </c>
      <c r="BA225" s="272">
        <f t="shared" si="28"/>
        <v>0.90946624503230122</v>
      </c>
      <c r="BB225" s="272">
        <f t="shared" si="27"/>
        <v>0.8588171898154362</v>
      </c>
      <c r="BC225" s="35"/>
      <c r="BD225" s="284">
        <v>11.6</v>
      </c>
      <c r="BE225" s="72"/>
      <c r="BF225" s="72"/>
      <c r="BG225" s="72"/>
      <c r="BH225" s="30"/>
      <c r="BI225" s="30"/>
      <c r="BJ225" s="73"/>
      <c r="BK225"/>
      <c r="BP225"/>
      <c r="BQ225" s="237"/>
      <c r="BR225" s="234"/>
      <c r="BS225" s="232"/>
      <c r="BT225" s="232"/>
      <c r="BU225" s="228"/>
      <c r="BV225" s="229"/>
      <c r="BW225" s="227"/>
      <c r="BX225" s="237"/>
      <c r="BY225"/>
      <c r="CA225"/>
      <c r="CB225" s="226"/>
      <c r="CC225" s="227"/>
      <c r="CD225" s="226"/>
      <c r="CE225" s="226"/>
      <c r="CF225" s="228"/>
      <c r="CG225" s="227"/>
      <c r="CH225" s="227"/>
      <c r="CI225" s="226"/>
      <c r="CJ225"/>
    </row>
    <row r="226" spans="1:88">
      <c r="A226" s="56" t="s">
        <v>280</v>
      </c>
      <c r="B226" s="57" t="s">
        <v>288</v>
      </c>
      <c r="C226" s="58">
        <v>1410</v>
      </c>
      <c r="D226" s="238">
        <v>14</v>
      </c>
      <c r="E226" s="294">
        <v>13.8</v>
      </c>
      <c r="F226" s="238">
        <v>0</v>
      </c>
      <c r="G226" s="238">
        <v>0</v>
      </c>
      <c r="H226" s="324">
        <v>108.60966400000001</v>
      </c>
      <c r="I226" s="238">
        <v>123</v>
      </c>
      <c r="J226" s="293">
        <v>2.2044000000000001</v>
      </c>
      <c r="K226" s="293">
        <v>3.2412071917808221</v>
      </c>
      <c r="L226" s="265">
        <f t="shared" si="29"/>
        <v>41.742885772500927</v>
      </c>
      <c r="M226" s="238">
        <v>3</v>
      </c>
      <c r="N226" s="238">
        <v>0</v>
      </c>
      <c r="O226" s="267">
        <v>0.60099999999999998</v>
      </c>
      <c r="P226" s="267">
        <v>58.3</v>
      </c>
      <c r="Q226" s="267">
        <v>0.08</v>
      </c>
      <c r="R226" s="267">
        <v>0.49</v>
      </c>
      <c r="S226" s="267">
        <v>55.75</v>
      </c>
      <c r="T226" s="52">
        <v>69.721656483367283</v>
      </c>
      <c r="U226" s="267">
        <v>61.3</v>
      </c>
      <c r="V226" s="267">
        <v>79</v>
      </c>
      <c r="W226" s="52">
        <v>3.3</v>
      </c>
      <c r="X226" s="267">
        <v>59.46</v>
      </c>
      <c r="Y226" s="52">
        <v>25.404157043879906</v>
      </c>
      <c r="Z226" s="274">
        <v>2</v>
      </c>
      <c r="AA226" s="274">
        <v>1.8422567645365575</v>
      </c>
      <c r="AB226" s="328">
        <v>128</v>
      </c>
      <c r="AC226" s="328">
        <v>1</v>
      </c>
      <c r="AD226" s="328">
        <v>97</v>
      </c>
      <c r="AE226" s="329">
        <f t="shared" si="24"/>
        <v>0.78125</v>
      </c>
      <c r="AF226" s="329">
        <f t="shared" si="25"/>
        <v>1.0204081632653061</v>
      </c>
      <c r="AG226" s="274">
        <v>4</v>
      </c>
      <c r="AH226" s="53">
        <v>10</v>
      </c>
      <c r="AI226" s="331">
        <v>8.4499999999999993</v>
      </c>
      <c r="AJ226" s="38">
        <v>46.41</v>
      </c>
      <c r="AK226" s="53">
        <v>82.29</v>
      </c>
      <c r="AL226" s="53">
        <v>0.31</v>
      </c>
      <c r="AM226" s="53">
        <v>57.97</v>
      </c>
      <c r="AN226" s="31">
        <v>261.52</v>
      </c>
      <c r="AO226" s="330">
        <v>67.3</v>
      </c>
      <c r="AP226" s="330">
        <v>92.42</v>
      </c>
      <c r="AQ226" s="330">
        <f t="shared" si="26"/>
        <v>78.866127076204265</v>
      </c>
      <c r="AR226" s="53">
        <v>22.1</v>
      </c>
      <c r="AS226" s="53">
        <v>88.5</v>
      </c>
      <c r="AT226" s="53">
        <v>17</v>
      </c>
      <c r="AU226" s="53">
        <v>3.5</v>
      </c>
      <c r="AV226" s="53">
        <v>73.77</v>
      </c>
      <c r="AW226" s="53">
        <v>10</v>
      </c>
      <c r="AX226" s="276">
        <v>6948</v>
      </c>
      <c r="AY226" s="276">
        <v>7126</v>
      </c>
      <c r="AZ226" s="276">
        <v>7348</v>
      </c>
      <c r="BA226" s="272">
        <f t="shared" si="28"/>
        <v>0.85396277106121665</v>
      </c>
      <c r="BB226" s="272">
        <f t="shared" si="27"/>
        <v>0.77883805781644444</v>
      </c>
      <c r="BC226" s="35"/>
      <c r="BD226" s="284">
        <v>7.51</v>
      </c>
      <c r="BE226" s="72"/>
      <c r="BF226" s="72"/>
      <c r="BG226" s="72"/>
      <c r="BH226" s="30"/>
      <c r="BI226" s="30"/>
      <c r="BJ226" s="73"/>
      <c r="BK226"/>
      <c r="BP226"/>
      <c r="BQ226" s="237"/>
      <c r="BR226" s="234"/>
      <c r="BS226" s="232"/>
      <c r="BT226" s="232"/>
      <c r="BU226" s="228"/>
      <c r="BV226" s="229"/>
      <c r="BW226" s="227"/>
      <c r="BX226" s="237"/>
      <c r="BY226"/>
      <c r="CA226"/>
      <c r="CB226" s="226"/>
      <c r="CC226" s="227"/>
      <c r="CD226" s="226"/>
      <c r="CE226" s="226"/>
      <c r="CF226" s="228"/>
      <c r="CG226" s="227"/>
      <c r="CH226" s="227"/>
      <c r="CI226" s="226"/>
      <c r="CJ226"/>
    </row>
    <row r="227" spans="1:88">
      <c r="A227" s="56" t="s">
        <v>280</v>
      </c>
      <c r="B227" s="57" t="s">
        <v>289</v>
      </c>
      <c r="C227" s="58">
        <v>1411</v>
      </c>
      <c r="D227" s="238">
        <v>19</v>
      </c>
      <c r="E227" s="294">
        <v>0</v>
      </c>
      <c r="F227" s="238">
        <v>0</v>
      </c>
      <c r="G227" s="238">
        <v>0</v>
      </c>
      <c r="H227" s="324">
        <v>47</v>
      </c>
      <c r="I227" s="238">
        <v>167</v>
      </c>
      <c r="J227" s="293">
        <v>3.1055999999999999</v>
      </c>
      <c r="K227" s="293">
        <v>3.1115239726027397</v>
      </c>
      <c r="L227" s="265">
        <f t="shared" si="29"/>
        <v>39.774886098050253</v>
      </c>
      <c r="M227" s="238">
        <v>4</v>
      </c>
      <c r="N227" s="238">
        <v>0</v>
      </c>
      <c r="O227" s="267">
        <v>0.61899999999999999</v>
      </c>
      <c r="P227" s="267">
        <v>54.75</v>
      </c>
      <c r="Q227" s="267">
        <v>0.15</v>
      </c>
      <c r="R227" s="267">
        <v>0.47399999999999998</v>
      </c>
      <c r="S227" s="267">
        <v>49.45</v>
      </c>
      <c r="T227" s="52">
        <v>70.85255424568598</v>
      </c>
      <c r="U227" s="267">
        <v>61.48</v>
      </c>
      <c r="V227" s="267">
        <v>36</v>
      </c>
      <c r="W227" s="52">
        <v>4.8899999999999997</v>
      </c>
      <c r="X227" s="267">
        <v>40.64</v>
      </c>
      <c r="Y227" s="52">
        <v>5.5350553505535052</v>
      </c>
      <c r="Z227" s="274">
        <v>3</v>
      </c>
      <c r="AA227" s="274">
        <v>3.1169090236594177</v>
      </c>
      <c r="AB227" s="328">
        <v>300</v>
      </c>
      <c r="AC227" s="328">
        <v>11</v>
      </c>
      <c r="AD227" s="328">
        <v>165</v>
      </c>
      <c r="AE227" s="329">
        <f t="shared" si="24"/>
        <v>3.6666666666666665</v>
      </c>
      <c r="AF227" s="329">
        <f t="shared" si="25"/>
        <v>6.25</v>
      </c>
      <c r="AG227" s="274">
        <v>10</v>
      </c>
      <c r="AH227" s="53">
        <v>10</v>
      </c>
      <c r="AI227" s="331">
        <v>9.1</v>
      </c>
      <c r="AJ227" s="38">
        <v>59.41</v>
      </c>
      <c r="AK227" s="53">
        <v>78.09</v>
      </c>
      <c r="AL227" s="53">
        <v>2.31</v>
      </c>
      <c r="AM227" s="53">
        <v>66.569999999999993</v>
      </c>
      <c r="AN227" s="31">
        <v>148.22</v>
      </c>
      <c r="AO227" s="330">
        <v>74.8</v>
      </c>
      <c r="AP227" s="330">
        <v>95.07</v>
      </c>
      <c r="AQ227" s="330">
        <f t="shared" si="26"/>
        <v>84.3281447679243</v>
      </c>
      <c r="AR227" s="53">
        <v>16.899999999999999</v>
      </c>
      <c r="AS227" s="53">
        <v>86.5</v>
      </c>
      <c r="AT227" s="53">
        <v>34.5</v>
      </c>
      <c r="AU227" s="53">
        <v>7</v>
      </c>
      <c r="AV227" s="53">
        <v>78.83</v>
      </c>
      <c r="AW227" s="53">
        <v>10</v>
      </c>
      <c r="AX227" s="276">
        <v>9624.92</v>
      </c>
      <c r="AY227" s="276">
        <v>9946</v>
      </c>
      <c r="AZ227" s="276">
        <v>10352</v>
      </c>
      <c r="BA227" s="272">
        <f t="shared" si="28"/>
        <v>1.1119746103517394</v>
      </c>
      <c r="BB227" s="272">
        <f t="shared" si="27"/>
        <v>1.0205107580937067</v>
      </c>
      <c r="BC227" s="35"/>
      <c r="BD227" s="284">
        <v>28.06</v>
      </c>
      <c r="BE227" s="72"/>
      <c r="BF227" s="72"/>
      <c r="BG227" s="72"/>
      <c r="BH227" s="30"/>
      <c r="BI227" s="30"/>
      <c r="BJ227" s="73"/>
      <c r="BK227"/>
      <c r="BP227"/>
      <c r="BQ227" s="237"/>
      <c r="BR227" s="234"/>
      <c r="BS227" s="232"/>
      <c r="BT227" s="232"/>
      <c r="BU227" s="228"/>
      <c r="BV227" s="229"/>
      <c r="BW227" s="227"/>
      <c r="BX227" s="237"/>
      <c r="BY227"/>
      <c r="CA227"/>
      <c r="CB227" s="226"/>
      <c r="CC227" s="227"/>
      <c r="CD227" s="226"/>
      <c r="CE227" s="226"/>
      <c r="CF227" s="228"/>
      <c r="CG227" s="227"/>
      <c r="CH227" s="227"/>
      <c r="CI227" s="226"/>
      <c r="CJ227"/>
    </row>
    <row r="228" spans="1:88">
      <c r="A228" s="56" t="s">
        <v>280</v>
      </c>
      <c r="B228" s="57" t="s">
        <v>290</v>
      </c>
      <c r="C228" s="58">
        <v>1412</v>
      </c>
      <c r="D228" s="238">
        <v>10</v>
      </c>
      <c r="E228" s="294">
        <v>13.922499999999999</v>
      </c>
      <c r="F228" s="238">
        <v>0</v>
      </c>
      <c r="G228" s="238">
        <v>0</v>
      </c>
      <c r="H228" s="324">
        <v>751.62950000000001</v>
      </c>
      <c r="I228" s="238">
        <v>101</v>
      </c>
      <c r="J228" s="293">
        <v>1.6706999999999999</v>
      </c>
      <c r="K228" s="293">
        <v>4.3428595890410957</v>
      </c>
      <c r="L228" s="265">
        <f t="shared" si="29"/>
        <v>0</v>
      </c>
      <c r="M228" s="238">
        <v>0</v>
      </c>
      <c r="N228" s="238">
        <v>0</v>
      </c>
      <c r="O228" s="267">
        <v>0.57899999999999996</v>
      </c>
      <c r="P228" s="267">
        <v>68.48</v>
      </c>
      <c r="Q228" s="267">
        <v>0.09</v>
      </c>
      <c r="R228" s="267">
        <v>0.51</v>
      </c>
      <c r="S228" s="267" t="s">
        <v>117</v>
      </c>
      <c r="T228" s="52">
        <v>67.476134650812284</v>
      </c>
      <c r="U228" s="267">
        <v>61.71</v>
      </c>
      <c r="V228" s="267">
        <v>24</v>
      </c>
      <c r="W228" s="52">
        <v>2.66</v>
      </c>
      <c r="X228" s="267">
        <v>54.77</v>
      </c>
      <c r="Y228" s="52">
        <v>51.671732522796354</v>
      </c>
      <c r="Z228" s="274">
        <v>2</v>
      </c>
      <c r="AA228" s="274">
        <v>1.0124732736834374</v>
      </c>
      <c r="AB228" s="328">
        <v>51</v>
      </c>
      <c r="AC228" s="328">
        <v>2</v>
      </c>
      <c r="AD228" s="328">
        <v>51</v>
      </c>
      <c r="AE228" s="329">
        <f t="shared" si="24"/>
        <v>3.9215686274509802</v>
      </c>
      <c r="AF228" s="329">
        <f t="shared" si="25"/>
        <v>3.7735849056603774</v>
      </c>
      <c r="AG228" s="274">
        <v>4</v>
      </c>
      <c r="AH228" s="53">
        <v>10</v>
      </c>
      <c r="AI228" s="331">
        <v>7.1999999999999993</v>
      </c>
      <c r="AJ228" s="38">
        <v>30.61</v>
      </c>
      <c r="AK228" s="53">
        <v>73.48</v>
      </c>
      <c r="AL228" s="53">
        <v>0.8</v>
      </c>
      <c r="AM228" s="53">
        <v>58.34</v>
      </c>
      <c r="AN228" s="31">
        <v>190.54</v>
      </c>
      <c r="AO228" s="330">
        <v>50.49</v>
      </c>
      <c r="AP228" s="330">
        <v>92.68</v>
      </c>
      <c r="AQ228" s="330">
        <f t="shared" si="26"/>
        <v>68.406236557787636</v>
      </c>
      <c r="AR228" s="53">
        <v>16.399999999999999</v>
      </c>
      <c r="AS228" s="53">
        <v>92</v>
      </c>
      <c r="AT228" s="53">
        <v>23</v>
      </c>
      <c r="AU228" s="53">
        <v>10.5</v>
      </c>
      <c r="AV228" s="53">
        <v>74.17</v>
      </c>
      <c r="AW228" s="53">
        <v>10</v>
      </c>
      <c r="AX228" s="276">
        <v>5037.17</v>
      </c>
      <c r="AY228" s="276">
        <v>5258</v>
      </c>
      <c r="AZ228" s="276">
        <v>5569</v>
      </c>
      <c r="BA228" s="272">
        <f t="shared" si="28"/>
        <v>1.4613364250164274</v>
      </c>
      <c r="BB228" s="272">
        <f t="shared" si="27"/>
        <v>1.4786991251426407</v>
      </c>
      <c r="BC228" s="35"/>
      <c r="BD228" s="284">
        <v>13.66</v>
      </c>
      <c r="BE228" s="72"/>
      <c r="BF228" s="72"/>
      <c r="BG228" s="72"/>
      <c r="BH228" s="30"/>
      <c r="BI228" s="30"/>
      <c r="BJ228" s="73"/>
      <c r="BK228"/>
      <c r="BP228"/>
      <c r="BQ228" s="237"/>
      <c r="BR228" s="234"/>
      <c r="BS228" s="232"/>
      <c r="BT228" s="232"/>
      <c r="BU228" s="228"/>
      <c r="BV228" s="229"/>
      <c r="BW228" s="227"/>
      <c r="BX228" s="237"/>
      <c r="BY228"/>
      <c r="CA228"/>
      <c r="CB228" s="226"/>
      <c r="CC228" s="227"/>
      <c r="CD228" s="226"/>
      <c r="CE228" s="226"/>
      <c r="CF228" s="228"/>
      <c r="CG228" s="227"/>
      <c r="CH228" s="227"/>
      <c r="CI228" s="226"/>
      <c r="CJ228"/>
    </row>
    <row r="229" spans="1:88">
      <c r="A229" s="56" t="s">
        <v>280</v>
      </c>
      <c r="B229" s="57" t="s">
        <v>291</v>
      </c>
      <c r="C229" s="58">
        <v>1413</v>
      </c>
      <c r="D229" s="238">
        <v>20</v>
      </c>
      <c r="E229" s="294">
        <v>2.2000000000000002</v>
      </c>
      <c r="F229" s="238">
        <v>0</v>
      </c>
      <c r="G229" s="238">
        <v>0</v>
      </c>
      <c r="H229" s="324">
        <v>241</v>
      </c>
      <c r="I229" s="238">
        <v>388</v>
      </c>
      <c r="J229" s="293">
        <v>6.779399999999999</v>
      </c>
      <c r="K229" s="293">
        <v>2.2958732876712329</v>
      </c>
      <c r="L229" s="265">
        <f t="shared" si="29"/>
        <v>27.970679019607601</v>
      </c>
      <c r="M229" s="238">
        <v>6</v>
      </c>
      <c r="N229" s="238">
        <v>9</v>
      </c>
      <c r="O229" s="267">
        <v>0.66</v>
      </c>
      <c r="P229" s="267">
        <v>45.6</v>
      </c>
      <c r="Q229" s="267">
        <v>0.36</v>
      </c>
      <c r="R229" s="267">
        <v>0.47199999999999998</v>
      </c>
      <c r="S229" s="267">
        <v>33.08</v>
      </c>
      <c r="T229" s="52">
        <v>65.8374792703151</v>
      </c>
      <c r="U229" s="267">
        <v>58.36</v>
      </c>
      <c r="V229" s="267">
        <v>299</v>
      </c>
      <c r="W229" s="52">
        <v>5.86</v>
      </c>
      <c r="X229" s="267">
        <v>40.04</v>
      </c>
      <c r="Y229" s="52">
        <v>306.75778283978741</v>
      </c>
      <c r="Z229" s="274">
        <v>4</v>
      </c>
      <c r="AA229" s="274">
        <v>4.1945447892791838</v>
      </c>
      <c r="AB229" s="328">
        <v>838</v>
      </c>
      <c r="AC229" s="328">
        <v>16</v>
      </c>
      <c r="AD229" s="328">
        <v>406</v>
      </c>
      <c r="AE229" s="329">
        <f t="shared" si="24"/>
        <v>1.9093078758949882</v>
      </c>
      <c r="AF229" s="329">
        <f t="shared" si="25"/>
        <v>3.7914691943127963</v>
      </c>
      <c r="AG229" s="274">
        <v>10</v>
      </c>
      <c r="AH229" s="53">
        <v>10</v>
      </c>
      <c r="AI229" s="331">
        <v>7.3</v>
      </c>
      <c r="AJ229" s="38">
        <v>73.53</v>
      </c>
      <c r="AK229" s="53">
        <v>87.17</v>
      </c>
      <c r="AL229" s="53">
        <v>5.47</v>
      </c>
      <c r="AM229" s="53">
        <v>67.88</v>
      </c>
      <c r="AN229" s="31">
        <v>319.58</v>
      </c>
      <c r="AO229" s="330">
        <v>82.59</v>
      </c>
      <c r="AP229" s="330">
        <v>97.1</v>
      </c>
      <c r="AQ229" s="330">
        <f t="shared" si="26"/>
        <v>89.551599650704176</v>
      </c>
      <c r="AR229" s="53">
        <v>19</v>
      </c>
      <c r="AS229" s="53">
        <v>98.5</v>
      </c>
      <c r="AT229" s="53">
        <v>85</v>
      </c>
      <c r="AU229" s="53">
        <v>56.5</v>
      </c>
      <c r="AV229" s="53">
        <v>82.69</v>
      </c>
      <c r="AW229" s="53">
        <v>10</v>
      </c>
      <c r="AX229" s="276">
        <v>19978.330000000002</v>
      </c>
      <c r="AY229" s="276">
        <v>21068</v>
      </c>
      <c r="AZ229" s="276">
        <v>22598</v>
      </c>
      <c r="BA229" s="272">
        <f t="shared" si="28"/>
        <v>1.8180865634581707</v>
      </c>
      <c r="BB229" s="272">
        <f t="shared" si="27"/>
        <v>1.8155496487564093</v>
      </c>
      <c r="BC229" s="35"/>
      <c r="BD229" s="284">
        <v>16.829999999999998</v>
      </c>
      <c r="BE229" s="72"/>
      <c r="BF229" s="72"/>
      <c r="BG229" s="72"/>
      <c r="BH229" s="30"/>
      <c r="BI229" s="30"/>
      <c r="BJ229" s="73"/>
      <c r="BK229"/>
      <c r="BP229"/>
      <c r="BQ229" s="237"/>
      <c r="BR229" s="234"/>
      <c r="BS229" s="232"/>
      <c r="BT229" s="232"/>
      <c r="BU229" s="228"/>
      <c r="BV229" s="229"/>
      <c r="BW229" s="227"/>
      <c r="BX229" s="237"/>
      <c r="BY229"/>
      <c r="CA229"/>
      <c r="CB229" s="226"/>
      <c r="CC229" s="227"/>
      <c r="CD229" s="226"/>
      <c r="CE229" s="226"/>
      <c r="CF229" s="228"/>
      <c r="CG229" s="227"/>
      <c r="CH229" s="227"/>
      <c r="CI229" s="226"/>
      <c r="CJ229"/>
    </row>
    <row r="230" spans="1:88">
      <c r="A230" s="56" t="s">
        <v>280</v>
      </c>
      <c r="B230" s="57" t="s">
        <v>137</v>
      </c>
      <c r="C230" s="58">
        <v>1414</v>
      </c>
      <c r="D230" s="238">
        <v>10</v>
      </c>
      <c r="E230" s="294">
        <v>0</v>
      </c>
      <c r="F230" s="238">
        <v>0</v>
      </c>
      <c r="G230" s="238">
        <v>0</v>
      </c>
      <c r="H230" s="324">
        <v>732.52179799999999</v>
      </c>
      <c r="I230" s="238">
        <v>0</v>
      </c>
      <c r="J230" s="293">
        <v>1.6293</v>
      </c>
      <c r="K230" s="293">
        <v>9.199212328767123</v>
      </c>
      <c r="L230" s="265">
        <f t="shared" si="29"/>
        <v>57.985149349674387</v>
      </c>
      <c r="M230" s="238">
        <v>3</v>
      </c>
      <c r="N230" s="238">
        <v>0</v>
      </c>
      <c r="O230" s="267">
        <v>0.63300000000000001</v>
      </c>
      <c r="P230" s="267">
        <v>48.72</v>
      </c>
      <c r="Q230" s="267">
        <v>0.17</v>
      </c>
      <c r="R230" s="267">
        <v>0.501</v>
      </c>
      <c r="S230" s="267" t="s">
        <v>117</v>
      </c>
      <c r="T230" s="52">
        <v>71.174255391989021</v>
      </c>
      <c r="U230" s="267">
        <v>61.73</v>
      </c>
      <c r="V230" s="267">
        <v>55</v>
      </c>
      <c r="W230" s="52">
        <v>3.16</v>
      </c>
      <c r="X230" s="267">
        <v>28.45</v>
      </c>
      <c r="Y230" s="52">
        <v>28.673835125448029</v>
      </c>
      <c r="Z230" s="274">
        <v>4</v>
      </c>
      <c r="AA230" s="274">
        <v>3.587185090504267</v>
      </c>
      <c r="AB230" s="328">
        <v>174</v>
      </c>
      <c r="AC230" s="328">
        <v>2</v>
      </c>
      <c r="AD230" s="328">
        <v>26</v>
      </c>
      <c r="AE230" s="329">
        <f t="shared" si="24"/>
        <v>1.1494252873563218</v>
      </c>
      <c r="AF230" s="329">
        <f t="shared" si="25"/>
        <v>7.1428571428571423</v>
      </c>
      <c r="AG230" s="274">
        <v>10</v>
      </c>
      <c r="AH230" s="53">
        <v>10</v>
      </c>
      <c r="AI230" s="331">
        <v>8.1499999999999986</v>
      </c>
      <c r="AJ230" s="38">
        <v>54.64</v>
      </c>
      <c r="AK230" s="53">
        <v>79.540000000000006</v>
      </c>
      <c r="AL230" s="53">
        <v>2.56</v>
      </c>
      <c r="AM230" s="53">
        <v>69.95</v>
      </c>
      <c r="AN230" s="31">
        <v>186.97</v>
      </c>
      <c r="AO230" s="330">
        <v>74.239999999999995</v>
      </c>
      <c r="AP230" s="330">
        <v>91.17</v>
      </c>
      <c r="AQ230" s="330">
        <f t="shared" si="26"/>
        <v>82.270655764980987</v>
      </c>
      <c r="AR230" s="53">
        <v>12.8</v>
      </c>
      <c r="AS230" s="53">
        <v>90</v>
      </c>
      <c r="AT230" s="53">
        <v>59.5</v>
      </c>
      <c r="AU230" s="53">
        <v>4</v>
      </c>
      <c r="AV230" s="53">
        <v>79.58</v>
      </c>
      <c r="AW230" s="53">
        <v>10</v>
      </c>
      <c r="AX230" s="276">
        <v>4850.6000000000004</v>
      </c>
      <c r="AY230" s="276">
        <v>5090</v>
      </c>
      <c r="AZ230" s="276">
        <v>5431</v>
      </c>
      <c r="BA230" s="272">
        <f t="shared" si="28"/>
        <v>1.6451573001278168</v>
      </c>
      <c r="BB230" s="272">
        <f t="shared" si="27"/>
        <v>1.6748526522593343</v>
      </c>
      <c r="BC230" s="35"/>
      <c r="BD230" s="284">
        <v>8.1999999999999993</v>
      </c>
      <c r="BE230" s="72"/>
      <c r="BF230" s="72"/>
      <c r="BG230" s="72"/>
      <c r="BH230" s="30"/>
      <c r="BI230" s="30"/>
      <c r="BJ230" s="73"/>
      <c r="BK230"/>
      <c r="BP230"/>
      <c r="BQ230" s="237"/>
      <c r="BR230" s="234"/>
      <c r="BS230" s="232"/>
      <c r="BT230" s="232"/>
      <c r="BU230" s="228"/>
      <c r="BV230" s="229"/>
      <c r="BW230" s="227"/>
      <c r="BX230" s="237"/>
      <c r="BY230"/>
      <c r="CA230"/>
      <c r="CB230" s="226"/>
      <c r="CC230" s="227"/>
      <c r="CD230" s="226"/>
      <c r="CE230" s="226"/>
      <c r="CF230" s="228"/>
      <c r="CG230" s="227"/>
      <c r="CH230" s="227"/>
      <c r="CI230" s="226"/>
      <c r="CJ230"/>
    </row>
    <row r="231" spans="1:88">
      <c r="A231" s="56" t="s">
        <v>280</v>
      </c>
      <c r="B231" s="57" t="s">
        <v>292</v>
      </c>
      <c r="C231" s="58">
        <v>1415</v>
      </c>
      <c r="D231" s="238">
        <v>18</v>
      </c>
      <c r="E231" s="294">
        <v>0</v>
      </c>
      <c r="F231" s="238">
        <v>0</v>
      </c>
      <c r="G231" s="238">
        <v>0</v>
      </c>
      <c r="H231" s="324">
        <v>110</v>
      </c>
      <c r="I231" s="238">
        <v>175</v>
      </c>
      <c r="J231" s="293">
        <v>3.6561000000000003</v>
      </c>
      <c r="K231" s="293">
        <v>2.2225171232876715</v>
      </c>
      <c r="L231" s="265">
        <f t="shared" si="29"/>
        <v>16.825478400937936</v>
      </c>
      <c r="M231" s="238">
        <v>2</v>
      </c>
      <c r="N231" s="238">
        <v>1</v>
      </c>
      <c r="O231" s="267">
        <v>0.63300000000000001</v>
      </c>
      <c r="P231" s="267">
        <v>55.87</v>
      </c>
      <c r="Q231" s="267">
        <v>0.08</v>
      </c>
      <c r="R231" s="267">
        <v>0.46400000000000002</v>
      </c>
      <c r="S231" s="267">
        <v>67.38</v>
      </c>
      <c r="T231" s="52">
        <v>65.672630881378396</v>
      </c>
      <c r="U231" s="267">
        <v>64</v>
      </c>
      <c r="V231" s="267">
        <v>89</v>
      </c>
      <c r="W231" s="52">
        <v>3.97</v>
      </c>
      <c r="X231" s="267">
        <v>36.840000000000003</v>
      </c>
      <c r="Y231" s="52">
        <v>4.9916805324459235</v>
      </c>
      <c r="Z231" s="274">
        <v>3</v>
      </c>
      <c r="AA231" s="274">
        <v>2.1042686967766273</v>
      </c>
      <c r="AB231" s="328">
        <v>241</v>
      </c>
      <c r="AC231" s="328">
        <v>9</v>
      </c>
      <c r="AD231" s="328">
        <v>136</v>
      </c>
      <c r="AE231" s="329">
        <f t="shared" si="24"/>
        <v>3.7344398340248963</v>
      </c>
      <c r="AF231" s="329">
        <f t="shared" si="25"/>
        <v>6.2068965517241379</v>
      </c>
      <c r="AG231" s="274">
        <v>10</v>
      </c>
      <c r="AH231" s="53">
        <v>5</v>
      </c>
      <c r="AI231" s="331">
        <v>8.6</v>
      </c>
      <c r="AJ231" s="38">
        <v>56.47</v>
      </c>
      <c r="AK231" s="53">
        <v>88.19</v>
      </c>
      <c r="AL231" s="53">
        <v>1.19</v>
      </c>
      <c r="AM231" s="53">
        <v>63.52</v>
      </c>
      <c r="AN231" s="31">
        <v>268.86</v>
      </c>
      <c r="AO231" s="330">
        <v>83.536429911599754</v>
      </c>
      <c r="AP231" s="330">
        <v>70.082405721290513</v>
      </c>
      <c r="AQ231" s="330">
        <f t="shared" si="26"/>
        <v>76.514273005582965</v>
      </c>
      <c r="AR231" s="53">
        <v>18.899999999999999</v>
      </c>
      <c r="AS231" s="53">
        <v>91</v>
      </c>
      <c r="AT231" s="53">
        <v>57.5</v>
      </c>
      <c r="AU231" s="53">
        <v>30</v>
      </c>
      <c r="AV231" s="53">
        <v>81.430000000000007</v>
      </c>
      <c r="AW231" s="53">
        <v>10</v>
      </c>
      <c r="AX231" s="276">
        <v>11452.91</v>
      </c>
      <c r="AY231" s="276">
        <v>11776</v>
      </c>
      <c r="AZ231" s="276">
        <v>12187</v>
      </c>
      <c r="BA231" s="272">
        <f t="shared" si="28"/>
        <v>0.94034325482926795</v>
      </c>
      <c r="BB231" s="272">
        <f t="shared" si="27"/>
        <v>0.87253736413043237</v>
      </c>
      <c r="BC231" s="35"/>
      <c r="BD231" s="284">
        <v>13.27</v>
      </c>
      <c r="BE231" s="72"/>
      <c r="BF231" s="72"/>
      <c r="BG231" s="72"/>
      <c r="BH231" s="30"/>
      <c r="BI231" s="30"/>
      <c r="BJ231" s="73"/>
      <c r="BK231"/>
      <c r="BP231"/>
      <c r="BQ231" s="237"/>
      <c r="BR231" s="234"/>
      <c r="BS231" s="232"/>
      <c r="BT231" s="232"/>
      <c r="BU231" s="228"/>
      <c r="BV231" s="229"/>
      <c r="BW231" s="227"/>
      <c r="BX231" s="237"/>
      <c r="BY231"/>
      <c r="CA231"/>
      <c r="CB231" s="226"/>
      <c r="CC231" s="227"/>
      <c r="CD231" s="226"/>
      <c r="CE231" s="226"/>
      <c r="CF231" s="228"/>
      <c r="CG231" s="227"/>
      <c r="CH231" s="227"/>
      <c r="CI231" s="226"/>
      <c r="CJ231"/>
    </row>
    <row r="232" spans="1:88">
      <c r="A232" s="56" t="s">
        <v>280</v>
      </c>
      <c r="B232" s="57" t="s">
        <v>293</v>
      </c>
      <c r="C232" s="58">
        <v>1416</v>
      </c>
      <c r="D232" s="238">
        <v>8</v>
      </c>
      <c r="E232" s="294">
        <v>15</v>
      </c>
      <c r="F232" s="238">
        <v>0</v>
      </c>
      <c r="G232" s="238">
        <v>0</v>
      </c>
      <c r="H232" s="324">
        <v>480.4522</v>
      </c>
      <c r="I232" s="238">
        <v>112</v>
      </c>
      <c r="J232" s="293">
        <v>3.0968999999999998</v>
      </c>
      <c r="K232" s="293">
        <v>5.1419178082191781</v>
      </c>
      <c r="L232" s="265">
        <f t="shared" si="29"/>
        <v>31.255042550003903</v>
      </c>
      <c r="M232" s="238">
        <v>3</v>
      </c>
      <c r="N232" s="238">
        <v>3</v>
      </c>
      <c r="O232" s="267">
        <v>0.66100000000000003</v>
      </c>
      <c r="P232" s="267">
        <v>50.16</v>
      </c>
      <c r="Q232" s="267">
        <v>0.3</v>
      </c>
      <c r="R232" s="267">
        <v>0.50600000000000001</v>
      </c>
      <c r="S232" s="267">
        <v>39.03</v>
      </c>
      <c r="T232" s="52">
        <v>66.750041687510418</v>
      </c>
      <c r="U232" s="267">
        <v>60.19</v>
      </c>
      <c r="V232" s="267">
        <v>53</v>
      </c>
      <c r="W232" s="52">
        <v>3.85</v>
      </c>
      <c r="X232" s="267">
        <v>34.15</v>
      </c>
      <c r="Y232" s="52">
        <v>20</v>
      </c>
      <c r="Z232" s="274">
        <v>4</v>
      </c>
      <c r="AA232" s="274">
        <v>3.7779222801249235</v>
      </c>
      <c r="AB232" s="328">
        <v>330</v>
      </c>
      <c r="AC232" s="328">
        <v>8</v>
      </c>
      <c r="AD232" s="328">
        <v>179</v>
      </c>
      <c r="AE232" s="329">
        <f t="shared" si="24"/>
        <v>2.4242424242424243</v>
      </c>
      <c r="AF232" s="329">
        <f t="shared" si="25"/>
        <v>4.2780748663101598</v>
      </c>
      <c r="AG232" s="274">
        <v>10</v>
      </c>
      <c r="AH232" s="53">
        <v>10</v>
      </c>
      <c r="AI232" s="331">
        <v>7.15</v>
      </c>
      <c r="AJ232" s="38">
        <v>65.92</v>
      </c>
      <c r="AK232" s="53">
        <v>82.62</v>
      </c>
      <c r="AL232" s="53">
        <v>5.34</v>
      </c>
      <c r="AM232" s="53">
        <v>67.540000000000006</v>
      </c>
      <c r="AN232" s="31">
        <v>308.33</v>
      </c>
      <c r="AO232" s="330">
        <v>79.75</v>
      </c>
      <c r="AP232" s="330">
        <v>93.93</v>
      </c>
      <c r="AQ232" s="330">
        <f t="shared" si="26"/>
        <v>86.550086655069279</v>
      </c>
      <c r="AR232" s="53">
        <v>13.8</v>
      </c>
      <c r="AS232" s="53">
        <v>91</v>
      </c>
      <c r="AT232" s="53">
        <v>28.5</v>
      </c>
      <c r="AU232" s="53">
        <v>6</v>
      </c>
      <c r="AV232" s="53">
        <v>79.84</v>
      </c>
      <c r="AW232" s="53">
        <v>10</v>
      </c>
      <c r="AX232" s="276">
        <v>8734.9599999999991</v>
      </c>
      <c r="AY232" s="276">
        <v>9371</v>
      </c>
      <c r="AZ232" s="276">
        <v>10323</v>
      </c>
      <c r="BA232" s="272">
        <f t="shared" si="28"/>
        <v>2.4271815020713734</v>
      </c>
      <c r="BB232" s="272">
        <f t="shared" si="27"/>
        <v>2.5397502934585425</v>
      </c>
      <c r="BC232" s="35"/>
      <c r="BD232" s="284">
        <v>23.64</v>
      </c>
      <c r="BE232" s="72"/>
      <c r="BF232" s="72"/>
      <c r="BG232" s="72"/>
      <c r="BH232" s="30"/>
      <c r="BI232" s="30"/>
      <c r="BJ232" s="73"/>
      <c r="BK232"/>
      <c r="BP232"/>
      <c r="BQ232" s="237"/>
      <c r="BR232" s="234"/>
      <c r="BS232" s="232"/>
      <c r="BT232" s="232"/>
      <c r="BU232" s="228"/>
      <c r="BV232" s="229"/>
      <c r="BW232" s="227"/>
      <c r="BX232" s="237"/>
      <c r="BY232"/>
      <c r="CA232"/>
      <c r="CB232" s="226"/>
      <c r="CC232" s="227"/>
      <c r="CD232" s="226"/>
      <c r="CE232" s="226"/>
      <c r="CF232" s="228"/>
      <c r="CG232" s="227"/>
      <c r="CH232" s="227"/>
      <c r="CI232" s="226"/>
      <c r="CJ232"/>
    </row>
    <row r="233" spans="1:88">
      <c r="A233" s="56" t="s">
        <v>294</v>
      </c>
      <c r="B233" s="57" t="s">
        <v>295</v>
      </c>
      <c r="C233" s="58">
        <v>1501</v>
      </c>
      <c r="D233" s="238">
        <v>0</v>
      </c>
      <c r="E233" s="294">
        <v>194.16662500000001</v>
      </c>
      <c r="F233" s="238">
        <v>0</v>
      </c>
      <c r="G233" s="238">
        <v>0</v>
      </c>
      <c r="H233" s="324">
        <v>6112.2813299999998</v>
      </c>
      <c r="I233" s="238">
        <v>0</v>
      </c>
      <c r="J233" s="293">
        <v>42.813299999999998</v>
      </c>
      <c r="K233" s="294">
        <v>2.051568790946992</v>
      </c>
      <c r="L233" s="265">
        <f t="shared" si="29"/>
        <v>48.079631077824757</v>
      </c>
      <c r="M233" s="238">
        <v>65</v>
      </c>
      <c r="N233" s="238">
        <v>10</v>
      </c>
      <c r="O233" s="267">
        <v>0.69899999999999995</v>
      </c>
      <c r="P233" s="267">
        <v>55.93</v>
      </c>
      <c r="Q233" s="267">
        <v>0.34</v>
      </c>
      <c r="R233" s="267">
        <v>0.497</v>
      </c>
      <c r="S233" s="267">
        <v>47.62</v>
      </c>
      <c r="T233" s="52">
        <v>67.616493462956768</v>
      </c>
      <c r="U233" s="267">
        <v>64.930000000000007</v>
      </c>
      <c r="V233" s="267">
        <v>1510</v>
      </c>
      <c r="W233" s="52">
        <v>1.94</v>
      </c>
      <c r="X233" s="267">
        <v>23.14</v>
      </c>
      <c r="Y233" s="52">
        <v>130.17031630170317</v>
      </c>
      <c r="Z233" s="274">
        <v>5</v>
      </c>
      <c r="AA233" s="274">
        <v>4.6591976374599486</v>
      </c>
      <c r="AB233" s="328">
        <v>5816</v>
      </c>
      <c r="AC233" s="328">
        <v>146</v>
      </c>
      <c r="AD233" s="328">
        <v>1912</v>
      </c>
      <c r="AE233" s="329">
        <f t="shared" si="24"/>
        <v>2.5103163686382395</v>
      </c>
      <c r="AF233" s="329">
        <f t="shared" si="25"/>
        <v>7.094266277939747</v>
      </c>
      <c r="AG233" s="274">
        <v>10</v>
      </c>
      <c r="AH233" s="53">
        <v>5</v>
      </c>
      <c r="AI233" s="331">
        <v>9.1</v>
      </c>
      <c r="AJ233" s="38">
        <v>78.430000000000007</v>
      </c>
      <c r="AK233" s="53">
        <v>73.180000000000007</v>
      </c>
      <c r="AL233" s="53">
        <v>5.48</v>
      </c>
      <c r="AM233" s="53">
        <v>66.63</v>
      </c>
      <c r="AN233" s="31">
        <v>137.1</v>
      </c>
      <c r="AO233" s="298">
        <v>62.465728467938305</v>
      </c>
      <c r="AP233" s="298">
        <v>72.370137965643295</v>
      </c>
      <c r="AQ233" s="330">
        <f t="shared" si="26"/>
        <v>67.235804355634116</v>
      </c>
      <c r="AR233" s="53">
        <v>15.6</v>
      </c>
      <c r="AS233" s="53">
        <v>88.5</v>
      </c>
      <c r="AT233" s="53">
        <v>55</v>
      </c>
      <c r="AU233" s="53">
        <v>38.5</v>
      </c>
      <c r="AV233" s="53">
        <v>84.23</v>
      </c>
      <c r="AW233" s="53">
        <v>6</v>
      </c>
      <c r="AX233" s="276">
        <v>124828.36</v>
      </c>
      <c r="AY233" s="277">
        <v>132484</v>
      </c>
      <c r="AZ233" s="276">
        <v>142711</v>
      </c>
      <c r="BA233" s="272">
        <f t="shared" si="28"/>
        <v>2.0443110844362611</v>
      </c>
      <c r="BB233" s="272">
        <f t="shared" si="27"/>
        <v>1.9298556806859712</v>
      </c>
      <c r="BC233" s="35"/>
      <c r="BD233" s="284">
        <v>12.61</v>
      </c>
      <c r="BE233" s="72"/>
      <c r="BF233" s="72"/>
      <c r="BG233" s="72"/>
      <c r="BH233" s="30"/>
      <c r="BI233" s="30"/>
      <c r="BJ233" s="73"/>
      <c r="BK233" s="28"/>
      <c r="BP233"/>
      <c r="BQ233" s="237"/>
      <c r="BR233" s="234"/>
      <c r="BS233" s="232"/>
      <c r="BT233" s="232"/>
      <c r="BU233" s="228"/>
      <c r="BV233" s="229"/>
      <c r="BW233" s="227"/>
      <c r="BX233" s="237"/>
      <c r="BY233"/>
      <c r="CA233"/>
      <c r="CB233" s="226"/>
      <c r="CC233" s="227"/>
      <c r="CD233" s="226"/>
      <c r="CE233" s="226"/>
      <c r="CF233" s="228"/>
      <c r="CG233" s="227"/>
      <c r="CH233" s="227"/>
      <c r="CI233" s="226"/>
      <c r="CJ233"/>
    </row>
    <row r="234" spans="1:88">
      <c r="A234" s="56" t="s">
        <v>294</v>
      </c>
      <c r="B234" s="57" t="s">
        <v>296</v>
      </c>
      <c r="C234" s="58">
        <v>1502</v>
      </c>
      <c r="D234" s="238">
        <v>0</v>
      </c>
      <c r="E234" s="294">
        <v>52</v>
      </c>
      <c r="F234" s="238">
        <v>0</v>
      </c>
      <c r="G234" s="238">
        <v>0</v>
      </c>
      <c r="H234" s="324">
        <v>1365</v>
      </c>
      <c r="I234" s="238">
        <v>28</v>
      </c>
      <c r="J234" s="293">
        <v>7.0412999999999997</v>
      </c>
      <c r="K234" s="294">
        <v>0.32957593805836805</v>
      </c>
      <c r="L234" s="265">
        <f t="shared" si="29"/>
        <v>32.107315451897676</v>
      </c>
      <c r="M234" s="238">
        <v>7</v>
      </c>
      <c r="N234" s="238">
        <v>0</v>
      </c>
      <c r="O234" s="267">
        <v>0.68600000000000005</v>
      </c>
      <c r="P234" s="267">
        <v>66.37</v>
      </c>
      <c r="Q234" s="267">
        <v>0.18</v>
      </c>
      <c r="R234" s="267">
        <v>0.46600000000000003</v>
      </c>
      <c r="S234" s="267">
        <v>58.29</v>
      </c>
      <c r="T234" s="52">
        <v>76.304654442877293</v>
      </c>
      <c r="U234" s="267">
        <v>65.039999999999992</v>
      </c>
      <c r="V234" s="267">
        <v>216</v>
      </c>
      <c r="W234" s="52">
        <v>3.31</v>
      </c>
      <c r="X234" s="267">
        <v>42.73</v>
      </c>
      <c r="Y234" s="52">
        <v>27.072758037225043</v>
      </c>
      <c r="Z234" s="274">
        <v>4</v>
      </c>
      <c r="AA234" s="274">
        <v>0.76642107577282481</v>
      </c>
      <c r="AB234" s="328">
        <v>152</v>
      </c>
      <c r="AC234" s="328">
        <v>12</v>
      </c>
      <c r="AD234" s="328">
        <v>23</v>
      </c>
      <c r="AE234" s="329">
        <f t="shared" si="24"/>
        <v>7.8947368421052628</v>
      </c>
      <c r="AF234" s="329">
        <f t="shared" si="25"/>
        <v>34.285714285714285</v>
      </c>
      <c r="AG234" s="274">
        <v>10</v>
      </c>
      <c r="AH234" s="53">
        <v>5</v>
      </c>
      <c r="AI234" s="331">
        <v>10</v>
      </c>
      <c r="AJ234" s="38">
        <v>67.55</v>
      </c>
      <c r="AK234" s="53">
        <v>53.02</v>
      </c>
      <c r="AL234" s="53">
        <v>4.08</v>
      </c>
      <c r="AM234" s="53">
        <v>61.44</v>
      </c>
      <c r="AN234" s="31">
        <v>145.69999999999999</v>
      </c>
      <c r="AO234" s="298">
        <v>67.244527025272632</v>
      </c>
      <c r="AP234" s="298">
        <v>77.623429334185232</v>
      </c>
      <c r="AQ234" s="330">
        <f t="shared" si="26"/>
        <v>72.247842816633352</v>
      </c>
      <c r="AR234" s="53">
        <v>22</v>
      </c>
      <c r="AS234" s="53">
        <v>113</v>
      </c>
      <c r="AT234" s="53">
        <v>69.5</v>
      </c>
      <c r="AU234" s="53">
        <v>64</v>
      </c>
      <c r="AV234" s="53">
        <v>82.74</v>
      </c>
      <c r="AW234" s="53">
        <v>10</v>
      </c>
      <c r="AX234" s="276">
        <v>19832.439999999999</v>
      </c>
      <c r="AY234" s="276">
        <v>21283</v>
      </c>
      <c r="AZ234" s="276">
        <v>23471</v>
      </c>
      <c r="BA234" s="272">
        <f t="shared" si="28"/>
        <v>2.4380257799847143</v>
      </c>
      <c r="BB234" s="272">
        <f t="shared" si="27"/>
        <v>2.5701263919560233</v>
      </c>
      <c r="BC234" s="35"/>
      <c r="BD234" s="284">
        <v>20.36</v>
      </c>
      <c r="BE234" s="72"/>
      <c r="BF234" s="72"/>
      <c r="BG234" s="72"/>
      <c r="BH234" s="30"/>
      <c r="BI234" s="30"/>
      <c r="BJ234" s="73"/>
      <c r="BK234"/>
      <c r="BP234"/>
      <c r="BQ234" s="237"/>
      <c r="BR234" s="234"/>
      <c r="BS234" s="232"/>
      <c r="BT234" s="232"/>
      <c r="BU234" s="228"/>
      <c r="BV234" s="229"/>
      <c r="BW234" s="227"/>
      <c r="BX234" s="237"/>
      <c r="BY234"/>
      <c r="CA234"/>
      <c r="CB234" s="226"/>
      <c r="CC234" s="227"/>
      <c r="CD234" s="226"/>
      <c r="CE234" s="226"/>
      <c r="CF234" s="228"/>
      <c r="CG234" s="227"/>
      <c r="CH234" s="227"/>
      <c r="CI234" s="226"/>
      <c r="CJ234"/>
    </row>
    <row r="235" spans="1:88">
      <c r="A235" s="56" t="s">
        <v>294</v>
      </c>
      <c r="B235" s="57" t="s">
        <v>297</v>
      </c>
      <c r="C235" s="58">
        <v>1503</v>
      </c>
      <c r="D235" s="238">
        <v>0</v>
      </c>
      <c r="E235" s="294">
        <v>11762.3</v>
      </c>
      <c r="F235" s="238">
        <v>0</v>
      </c>
      <c r="G235" s="238">
        <v>0</v>
      </c>
      <c r="H235" s="324">
        <v>5935</v>
      </c>
      <c r="I235" s="238">
        <v>0</v>
      </c>
      <c r="J235" s="293">
        <v>40.168799999999997</v>
      </c>
      <c r="K235" s="294">
        <v>1.9294663490172719</v>
      </c>
      <c r="L235" s="265">
        <f t="shared" si="29"/>
        <v>60.577003268841445</v>
      </c>
      <c r="M235" s="238">
        <v>77</v>
      </c>
      <c r="N235" s="238">
        <v>3</v>
      </c>
      <c r="O235" s="267">
        <v>0.67500000000000004</v>
      </c>
      <c r="P235" s="267">
        <v>64.05</v>
      </c>
      <c r="Q235" s="267">
        <v>0.24</v>
      </c>
      <c r="R235" s="267">
        <v>0.48099999999999998</v>
      </c>
      <c r="S235" s="267">
        <v>56.39</v>
      </c>
      <c r="T235" s="52">
        <v>76.18040873854828</v>
      </c>
      <c r="U235" s="267">
        <v>67.53</v>
      </c>
      <c r="V235" s="267">
        <v>1660</v>
      </c>
      <c r="W235" s="52">
        <v>2.84</v>
      </c>
      <c r="X235" s="267">
        <v>27.97</v>
      </c>
      <c r="Y235" s="52">
        <v>16.25582944703531</v>
      </c>
      <c r="Z235" s="274">
        <v>5</v>
      </c>
      <c r="AA235" s="274">
        <v>2.050335786104613</v>
      </c>
      <c r="AB235" s="328">
        <v>2409</v>
      </c>
      <c r="AC235" s="328">
        <v>82</v>
      </c>
      <c r="AD235" s="328">
        <v>655</v>
      </c>
      <c r="AE235" s="329">
        <f t="shared" si="24"/>
        <v>3.4039020340390205</v>
      </c>
      <c r="AF235" s="329">
        <f t="shared" si="25"/>
        <v>11.126187245590231</v>
      </c>
      <c r="AG235" s="274">
        <v>6</v>
      </c>
      <c r="AH235" s="53">
        <v>10</v>
      </c>
      <c r="AI235" s="331">
        <v>8.2999999999999989</v>
      </c>
      <c r="AJ235" s="38">
        <v>74.44</v>
      </c>
      <c r="AK235" s="53">
        <v>61.33</v>
      </c>
      <c r="AL235" s="53">
        <v>4.6100000000000003</v>
      </c>
      <c r="AM235" s="53">
        <v>60.7</v>
      </c>
      <c r="AN235" s="31">
        <v>48.5</v>
      </c>
      <c r="AO235" s="298">
        <v>72.697343946902194</v>
      </c>
      <c r="AP235" s="298">
        <v>72.697343946902194</v>
      </c>
      <c r="AQ235" s="330">
        <f t="shared" si="26"/>
        <v>72.697343946902194</v>
      </c>
      <c r="AR235" s="53">
        <v>17.3</v>
      </c>
      <c r="AS235" s="53">
        <v>79</v>
      </c>
      <c r="AT235" s="53">
        <v>54</v>
      </c>
      <c r="AU235" s="53">
        <v>35.5</v>
      </c>
      <c r="AV235" s="53">
        <v>82.18</v>
      </c>
      <c r="AW235" s="53">
        <v>10</v>
      </c>
      <c r="AX235" s="276">
        <v>117492.95</v>
      </c>
      <c r="AY235" s="277">
        <v>124599</v>
      </c>
      <c r="AZ235" s="276">
        <v>133896</v>
      </c>
      <c r="BA235" s="272">
        <f t="shared" si="28"/>
        <v>2.01602167052009</v>
      </c>
      <c r="BB235" s="272">
        <f t="shared" si="27"/>
        <v>1.8653841523607717</v>
      </c>
      <c r="BC235" s="35"/>
      <c r="BD235" s="284">
        <v>21.33</v>
      </c>
      <c r="BE235" s="72"/>
      <c r="BF235" s="72"/>
      <c r="BG235" s="72"/>
      <c r="BH235" s="30"/>
      <c r="BI235" s="30"/>
      <c r="BJ235" s="73"/>
      <c r="BK235" s="28"/>
      <c r="BP235"/>
      <c r="BQ235" s="237"/>
      <c r="BR235" s="234"/>
      <c r="BS235" s="232"/>
      <c r="BT235" s="232"/>
      <c r="BU235" s="228"/>
      <c r="BV235" s="229"/>
      <c r="BW235" s="227"/>
      <c r="BX235" s="237"/>
      <c r="BY235"/>
      <c r="CA235"/>
      <c r="CB235" s="226"/>
      <c r="CC235" s="227"/>
      <c r="CD235" s="226"/>
      <c r="CE235" s="226"/>
      <c r="CF235" s="228"/>
      <c r="CG235" s="227"/>
      <c r="CH235" s="227"/>
      <c r="CI235" s="226"/>
      <c r="CJ235"/>
    </row>
    <row r="236" spans="1:88">
      <c r="A236" s="56" t="s">
        <v>294</v>
      </c>
      <c r="B236" s="57" t="s">
        <v>298</v>
      </c>
      <c r="C236" s="58">
        <v>1504</v>
      </c>
      <c r="D236" s="238">
        <v>0</v>
      </c>
      <c r="E236" s="294">
        <v>4</v>
      </c>
      <c r="F236" s="238">
        <v>0</v>
      </c>
      <c r="G236" s="238">
        <v>0</v>
      </c>
      <c r="H236" s="324">
        <v>249</v>
      </c>
      <c r="I236" s="238">
        <v>21</v>
      </c>
      <c r="J236" s="293">
        <v>2.6198999999999999</v>
      </c>
      <c r="K236" s="294">
        <v>0.13035616438356162</v>
      </c>
      <c r="L236" s="265">
        <f t="shared" si="29"/>
        <v>11.76903051993594</v>
      </c>
      <c r="M236" s="238">
        <v>1</v>
      </c>
      <c r="N236" s="238">
        <v>1</v>
      </c>
      <c r="O236" s="267">
        <v>0.626</v>
      </c>
      <c r="P236" s="267">
        <v>63.38</v>
      </c>
      <c r="Q236" s="267">
        <v>0.1</v>
      </c>
      <c r="R236" s="267">
        <v>0.47599999999999998</v>
      </c>
      <c r="S236" s="267">
        <v>71.22</v>
      </c>
      <c r="T236" s="52">
        <v>74.003828084217858</v>
      </c>
      <c r="U236" s="267">
        <v>68.53</v>
      </c>
      <c r="V236" s="267">
        <v>65</v>
      </c>
      <c r="W236" s="52">
        <v>1.05</v>
      </c>
      <c r="X236" s="267">
        <v>41.32</v>
      </c>
      <c r="Y236" s="52">
        <v>2.4570024570024569</v>
      </c>
      <c r="Z236" s="274">
        <v>3</v>
      </c>
      <c r="AA236" s="274">
        <v>0.51295579786610379</v>
      </c>
      <c r="AB236" s="328">
        <v>42</v>
      </c>
      <c r="AC236" s="328">
        <v>3</v>
      </c>
      <c r="AD236" s="328">
        <v>8</v>
      </c>
      <c r="AE236" s="329">
        <f t="shared" si="24"/>
        <v>7.1428571428571423</v>
      </c>
      <c r="AF236" s="329">
        <f t="shared" si="25"/>
        <v>27.27272727272727</v>
      </c>
      <c r="AG236" s="274">
        <v>6</v>
      </c>
      <c r="AH236" s="53">
        <v>10</v>
      </c>
      <c r="AI236" s="331">
        <v>8.4</v>
      </c>
      <c r="AJ236" s="38">
        <v>42.63</v>
      </c>
      <c r="AK236" s="53">
        <v>72.52</v>
      </c>
      <c r="AL236" s="53">
        <v>1.41</v>
      </c>
      <c r="AM236" s="53">
        <v>62.32</v>
      </c>
      <c r="AN236" s="31">
        <v>43</v>
      </c>
      <c r="AO236" s="298">
        <v>64.32184993318134</v>
      </c>
      <c r="AP236" s="298">
        <v>62.005980834541553</v>
      </c>
      <c r="AQ236" s="330">
        <f t="shared" si="26"/>
        <v>63.153300738750787</v>
      </c>
      <c r="AR236" s="53">
        <v>19.899999999999999</v>
      </c>
      <c r="AS236" s="53">
        <v>100</v>
      </c>
      <c r="AT236" s="53">
        <v>44.5</v>
      </c>
      <c r="AU236" s="53">
        <v>24</v>
      </c>
      <c r="AV236" s="53">
        <v>73.459999999999994</v>
      </c>
      <c r="AW236" s="53">
        <v>10</v>
      </c>
      <c r="AX236" s="276">
        <v>8187.84</v>
      </c>
      <c r="AY236" s="276">
        <v>8418</v>
      </c>
      <c r="AZ236" s="276">
        <v>8733</v>
      </c>
      <c r="BA236" s="272">
        <f t="shared" si="28"/>
        <v>0.93699925743541579</v>
      </c>
      <c r="BB236" s="272">
        <f t="shared" si="27"/>
        <v>0.93549536707056569</v>
      </c>
      <c r="BC236" s="35"/>
      <c r="BD236" s="284">
        <v>11.35</v>
      </c>
      <c r="BE236" s="72"/>
      <c r="BF236" s="72"/>
      <c r="BG236" s="72"/>
      <c r="BH236" s="30"/>
      <c r="BI236" s="30"/>
      <c r="BJ236" s="73"/>
      <c r="BK236"/>
      <c r="BP236"/>
      <c r="BQ236" s="237"/>
      <c r="BR236" s="234"/>
      <c r="BS236" s="232"/>
      <c r="BT236" s="232"/>
      <c r="BU236" s="228"/>
      <c r="BV236" s="229"/>
      <c r="BW236" s="227"/>
      <c r="BX236" s="237"/>
      <c r="BY236"/>
      <c r="CA236"/>
      <c r="CB236" s="226"/>
      <c r="CC236" s="227"/>
      <c r="CD236" s="226"/>
      <c r="CE236" s="226"/>
      <c r="CF236" s="228"/>
      <c r="CG236" s="227"/>
      <c r="CH236" s="227"/>
      <c r="CI236" s="226"/>
      <c r="CJ236"/>
    </row>
    <row r="237" spans="1:88">
      <c r="A237" s="56" t="s">
        <v>294</v>
      </c>
      <c r="B237" s="57" t="s">
        <v>299</v>
      </c>
      <c r="C237" s="58">
        <v>1505</v>
      </c>
      <c r="D237" s="238">
        <v>0</v>
      </c>
      <c r="E237" s="294">
        <v>7.7</v>
      </c>
      <c r="F237" s="238">
        <v>0</v>
      </c>
      <c r="G237" s="238">
        <v>0</v>
      </c>
      <c r="H237" s="324">
        <v>587</v>
      </c>
      <c r="I237" s="238">
        <v>0</v>
      </c>
      <c r="J237" s="293">
        <v>9.5655000000000001</v>
      </c>
      <c r="K237" s="294">
        <v>0.47750804050029777</v>
      </c>
      <c r="L237" s="265">
        <f t="shared" si="29"/>
        <v>16.055978110031727</v>
      </c>
      <c r="M237" s="238">
        <v>5</v>
      </c>
      <c r="N237" s="238">
        <v>0</v>
      </c>
      <c r="O237" s="267">
        <v>0.62</v>
      </c>
      <c r="P237" s="267">
        <v>74.39</v>
      </c>
      <c r="Q237" s="267">
        <v>0.11</v>
      </c>
      <c r="R237" s="267">
        <v>0.47899999999999998</v>
      </c>
      <c r="S237" s="267">
        <v>65.25</v>
      </c>
      <c r="T237" s="52">
        <v>86.323830817961607</v>
      </c>
      <c r="U237" s="267">
        <v>66.45</v>
      </c>
      <c r="V237" s="267">
        <v>331</v>
      </c>
      <c r="W237" s="52">
        <v>2.21</v>
      </c>
      <c r="X237" s="267">
        <v>40.32</v>
      </c>
      <c r="Y237" s="52">
        <v>36.171396772398445</v>
      </c>
      <c r="Z237" s="274">
        <v>3</v>
      </c>
      <c r="AA237" s="274">
        <v>0.36731276982879552</v>
      </c>
      <c r="AB237" s="328">
        <v>110</v>
      </c>
      <c r="AC237" s="328">
        <v>6</v>
      </c>
      <c r="AD237" s="328">
        <v>10</v>
      </c>
      <c r="AE237" s="329">
        <f t="shared" si="24"/>
        <v>5.4545454545454541</v>
      </c>
      <c r="AF237" s="329">
        <f t="shared" si="25"/>
        <v>37.5</v>
      </c>
      <c r="AG237" s="274">
        <v>4</v>
      </c>
      <c r="AH237" s="53">
        <v>10</v>
      </c>
      <c r="AI237" s="331">
        <v>8.25</v>
      </c>
      <c r="AJ237" s="38">
        <v>52.48</v>
      </c>
      <c r="AK237" s="53">
        <v>21.82</v>
      </c>
      <c r="AL237" s="53">
        <v>1.21</v>
      </c>
      <c r="AM237" s="53">
        <v>49.98</v>
      </c>
      <c r="AN237" s="31">
        <v>20.399999999999999</v>
      </c>
      <c r="AO237" s="298">
        <v>60.302514876452804</v>
      </c>
      <c r="AP237" s="298">
        <v>74.858854334947139</v>
      </c>
      <c r="AQ237" s="330">
        <f t="shared" si="26"/>
        <v>67.187626667172609</v>
      </c>
      <c r="AR237" s="53">
        <v>18.2</v>
      </c>
      <c r="AS237" s="53">
        <v>95.5</v>
      </c>
      <c r="AT237" s="53">
        <v>34.5</v>
      </c>
      <c r="AU237" s="53">
        <v>18</v>
      </c>
      <c r="AV237" s="53">
        <v>76.540000000000006</v>
      </c>
      <c r="AW237" s="53">
        <v>10</v>
      </c>
      <c r="AX237" s="276">
        <v>29947.23</v>
      </c>
      <c r="AY237" s="276">
        <v>30836</v>
      </c>
      <c r="AZ237" s="276">
        <v>31885</v>
      </c>
      <c r="BA237" s="272">
        <f t="shared" si="28"/>
        <v>0.98926233466890523</v>
      </c>
      <c r="BB237" s="272">
        <f t="shared" si="27"/>
        <v>0.85046698663899245</v>
      </c>
      <c r="BC237" s="35"/>
      <c r="BD237" s="284">
        <v>27.38</v>
      </c>
      <c r="BE237" s="72"/>
      <c r="BF237" s="72"/>
      <c r="BG237" s="72"/>
      <c r="BH237" s="30"/>
      <c r="BI237" s="30"/>
      <c r="BJ237" s="73"/>
      <c r="BK237"/>
      <c r="BP237"/>
      <c r="BQ237" s="237"/>
      <c r="BR237" s="234"/>
      <c r="BS237" s="232"/>
      <c r="BT237" s="232"/>
      <c r="BU237" s="228"/>
      <c r="BV237" s="229"/>
      <c r="BW237" s="227"/>
      <c r="BX237" s="237"/>
      <c r="BY237"/>
      <c r="CA237"/>
      <c r="CB237" s="226"/>
      <c r="CC237" s="227"/>
      <c r="CD237" s="226"/>
      <c r="CE237" s="226"/>
      <c r="CF237" s="228"/>
      <c r="CG237" s="227"/>
      <c r="CH237" s="227"/>
      <c r="CI237" s="226"/>
      <c r="CJ237"/>
    </row>
    <row r="238" spans="1:88">
      <c r="A238" s="56" t="s">
        <v>294</v>
      </c>
      <c r="B238" s="57" t="s">
        <v>144</v>
      </c>
      <c r="C238" s="58">
        <v>1506</v>
      </c>
      <c r="D238" s="238">
        <v>0</v>
      </c>
      <c r="E238" s="294">
        <v>2</v>
      </c>
      <c r="F238" s="238">
        <v>0</v>
      </c>
      <c r="G238" s="238">
        <v>0</v>
      </c>
      <c r="H238" s="324">
        <v>0</v>
      </c>
      <c r="I238" s="238">
        <v>94</v>
      </c>
      <c r="J238" s="293">
        <v>1.3001999999999998</v>
      </c>
      <c r="K238" s="294">
        <v>6.6308516974389511E-2</v>
      </c>
      <c r="L238" s="265">
        <f t="shared" si="29"/>
        <v>0</v>
      </c>
      <c r="M238" s="238">
        <v>0</v>
      </c>
      <c r="N238" s="238">
        <v>0</v>
      </c>
      <c r="O238" s="267">
        <v>0.60199999999999998</v>
      </c>
      <c r="P238" s="267">
        <v>69.53</v>
      </c>
      <c r="Q238" s="267">
        <v>0.1</v>
      </c>
      <c r="R238" s="267">
        <v>0.46100000000000002</v>
      </c>
      <c r="S238" s="267" t="s">
        <v>117</v>
      </c>
      <c r="T238" s="52">
        <v>85.494342422556102</v>
      </c>
      <c r="U238" s="267">
        <v>76.97</v>
      </c>
      <c r="V238" s="267">
        <v>45</v>
      </c>
      <c r="W238" s="52">
        <v>2.93</v>
      </c>
      <c r="X238" s="267">
        <v>40.93</v>
      </c>
      <c r="Y238" s="52">
        <v>4.7393364928909953</v>
      </c>
      <c r="Z238" s="274">
        <v>2</v>
      </c>
      <c r="AA238" s="274">
        <v>4.9003593596863766</v>
      </c>
      <c r="AB238" s="328">
        <v>207</v>
      </c>
      <c r="AC238" s="328">
        <v>5</v>
      </c>
      <c r="AD238" s="328">
        <v>110</v>
      </c>
      <c r="AE238" s="329">
        <f t="shared" si="24"/>
        <v>2.4154589371980677</v>
      </c>
      <c r="AF238" s="329">
        <f t="shared" si="25"/>
        <v>4.3478260869565215</v>
      </c>
      <c r="AG238" s="274">
        <v>4</v>
      </c>
      <c r="AH238" s="53">
        <v>5</v>
      </c>
      <c r="AI238" s="331">
        <v>8.35</v>
      </c>
      <c r="AJ238" s="38">
        <v>34.89</v>
      </c>
      <c r="AK238" s="53">
        <v>65.41</v>
      </c>
      <c r="AL238" s="53">
        <v>2.69</v>
      </c>
      <c r="AM238" s="53">
        <v>53.93</v>
      </c>
      <c r="AN238" s="31">
        <v>96.4</v>
      </c>
      <c r="AO238" s="298">
        <v>70.432823469314201</v>
      </c>
      <c r="AP238" s="298">
        <v>83.297793772353373</v>
      </c>
      <c r="AQ238" s="330">
        <f t="shared" si="26"/>
        <v>76.595683978612698</v>
      </c>
      <c r="AR238" s="53">
        <v>15</v>
      </c>
      <c r="AS238" s="53">
        <v>115</v>
      </c>
      <c r="AT238" s="53">
        <v>72</v>
      </c>
      <c r="AU238" s="53">
        <v>77</v>
      </c>
      <c r="AV238" s="53">
        <v>70.98</v>
      </c>
      <c r="AW238" s="53">
        <v>10</v>
      </c>
      <c r="AX238" s="276">
        <v>4224.18</v>
      </c>
      <c r="AY238" s="276">
        <v>4282</v>
      </c>
      <c r="AZ238" s="276">
        <v>4334</v>
      </c>
      <c r="BA238" s="272">
        <f t="shared" si="28"/>
        <v>0.45626212266838145</v>
      </c>
      <c r="BB238" s="272">
        <f t="shared" si="27"/>
        <v>0.30359645025688775</v>
      </c>
      <c r="BC238" s="35"/>
      <c r="BD238" s="284">
        <v>5.56</v>
      </c>
      <c r="BE238" s="72"/>
      <c r="BF238" s="72"/>
      <c r="BG238" s="72"/>
      <c r="BH238" s="30"/>
      <c r="BI238" s="30"/>
      <c r="BJ238" s="73"/>
      <c r="BK238"/>
      <c r="BP238"/>
      <c r="BQ238" s="237"/>
      <c r="BR238" s="234"/>
      <c r="BS238" s="232"/>
      <c r="BT238" s="232"/>
      <c r="BU238" s="228"/>
      <c r="BV238" s="229"/>
      <c r="BW238" s="227"/>
      <c r="BX238" s="237"/>
      <c r="BY238"/>
      <c r="CA238"/>
      <c r="CB238" s="226"/>
      <c r="CC238" s="227"/>
      <c r="CD238" s="226"/>
      <c r="CE238" s="226"/>
      <c r="CF238" s="228"/>
      <c r="CG238" s="227"/>
      <c r="CH238" s="227"/>
      <c r="CI238" s="226"/>
      <c r="CJ238"/>
    </row>
    <row r="239" spans="1:88">
      <c r="A239" s="56" t="s">
        <v>294</v>
      </c>
      <c r="B239" s="57" t="s">
        <v>300</v>
      </c>
      <c r="C239" s="58">
        <v>1507</v>
      </c>
      <c r="D239" s="238">
        <v>0</v>
      </c>
      <c r="E239" s="294">
        <v>230</v>
      </c>
      <c r="F239" s="238">
        <v>0</v>
      </c>
      <c r="G239" s="238">
        <v>0</v>
      </c>
      <c r="H239" s="324">
        <v>2152</v>
      </c>
      <c r="I239" s="238">
        <v>0</v>
      </c>
      <c r="J239" s="293">
        <v>3.7841999999999998</v>
      </c>
      <c r="K239" s="294">
        <v>0.17243001786777842</v>
      </c>
      <c r="L239" s="265">
        <f t="shared" si="29"/>
        <v>0</v>
      </c>
      <c r="M239" s="238">
        <v>0</v>
      </c>
      <c r="N239" s="238">
        <v>0</v>
      </c>
      <c r="O239" s="267">
        <v>0.56799999999999995</v>
      </c>
      <c r="P239" s="267">
        <v>71.760000000000005</v>
      </c>
      <c r="Q239" s="267">
        <v>0.14000000000000001</v>
      </c>
      <c r="R239" s="267">
        <v>0.44900000000000001</v>
      </c>
      <c r="S239" s="267" t="s">
        <v>117</v>
      </c>
      <c r="T239" s="52">
        <v>89.609404626469484</v>
      </c>
      <c r="U239" s="267">
        <v>65.210000000000008</v>
      </c>
      <c r="V239" s="267">
        <v>36</v>
      </c>
      <c r="W239" s="52">
        <v>1.98</v>
      </c>
      <c r="X239" s="267">
        <v>40.21</v>
      </c>
      <c r="Y239" s="52">
        <v>55.649241146711638</v>
      </c>
      <c r="Z239" s="274">
        <v>2</v>
      </c>
      <c r="AA239" s="274">
        <v>0.51293534154095644</v>
      </c>
      <c r="AB239" s="328">
        <v>52</v>
      </c>
      <c r="AC239" s="328">
        <v>2</v>
      </c>
      <c r="AD239" s="328">
        <v>15</v>
      </c>
      <c r="AE239" s="329">
        <f t="shared" si="24"/>
        <v>3.8461538461538463</v>
      </c>
      <c r="AF239" s="329">
        <f t="shared" si="25"/>
        <v>11.76470588235294</v>
      </c>
      <c r="AG239" s="274">
        <v>6</v>
      </c>
      <c r="AH239" s="53">
        <v>10</v>
      </c>
      <c r="AI239" s="331">
        <v>9.9</v>
      </c>
      <c r="AJ239" s="38">
        <v>34.9</v>
      </c>
      <c r="AK239" s="53">
        <v>46.38</v>
      </c>
      <c r="AL239" s="53">
        <v>2.0499999999999998</v>
      </c>
      <c r="AM239" s="53">
        <v>48.95</v>
      </c>
      <c r="AN239" s="31">
        <v>97.61</v>
      </c>
      <c r="AO239" s="298">
        <v>74.669013098039812</v>
      </c>
      <c r="AP239" s="298">
        <v>86.787602035470982</v>
      </c>
      <c r="AQ239" s="330">
        <f t="shared" si="26"/>
        <v>80.500587532850034</v>
      </c>
      <c r="AR239" s="53">
        <v>17</v>
      </c>
      <c r="AS239" s="53">
        <v>89</v>
      </c>
      <c r="AT239" s="53">
        <v>22.5</v>
      </c>
      <c r="AU239" s="53">
        <v>8</v>
      </c>
      <c r="AV239" s="53">
        <v>69.45</v>
      </c>
      <c r="AW239" s="53">
        <v>10</v>
      </c>
      <c r="AX239" s="276">
        <v>10137.73</v>
      </c>
      <c r="AY239" s="276">
        <v>11135</v>
      </c>
      <c r="AZ239" s="276">
        <v>12614</v>
      </c>
      <c r="BA239" s="272">
        <f t="shared" si="28"/>
        <v>3.2790706926830122</v>
      </c>
      <c r="BB239" s="272">
        <f t="shared" si="27"/>
        <v>3.3206106870229011</v>
      </c>
      <c r="BC239" s="35"/>
      <c r="BD239" s="284">
        <v>20.79</v>
      </c>
      <c r="BE239" s="72"/>
      <c r="BF239" s="72"/>
      <c r="BG239" s="72"/>
      <c r="BH239" s="30"/>
      <c r="BI239" s="30"/>
      <c r="BJ239" s="73"/>
      <c r="BK239"/>
      <c r="BP239"/>
      <c r="BQ239" s="237"/>
      <c r="BR239" s="234"/>
      <c r="BS239" s="232"/>
      <c r="BT239" s="232"/>
      <c r="BU239" s="228"/>
      <c r="BV239" s="229"/>
      <c r="BW239" s="227"/>
      <c r="BX239" s="237"/>
      <c r="BY239"/>
      <c r="CA239"/>
      <c r="CB239" s="226"/>
      <c r="CC239" s="227"/>
      <c r="CD239" s="226"/>
      <c r="CE239" s="226"/>
      <c r="CF239" s="228"/>
      <c r="CG239" s="227"/>
      <c r="CH239" s="227"/>
      <c r="CI239" s="226"/>
      <c r="CJ239"/>
    </row>
    <row r="240" spans="1:88">
      <c r="A240" s="56" t="s">
        <v>294</v>
      </c>
      <c r="B240" s="57" t="s">
        <v>301</v>
      </c>
      <c r="C240" s="58">
        <v>1508</v>
      </c>
      <c r="D240" s="238">
        <v>0</v>
      </c>
      <c r="E240" s="294">
        <v>131.1</v>
      </c>
      <c r="F240" s="238">
        <v>0</v>
      </c>
      <c r="G240" s="238">
        <v>0</v>
      </c>
      <c r="H240" s="324">
        <v>1284</v>
      </c>
      <c r="I240" s="238">
        <v>0</v>
      </c>
      <c r="J240" s="293">
        <v>7.0065</v>
      </c>
      <c r="K240" s="294">
        <v>0.34922692078618223</v>
      </c>
      <c r="L240" s="265">
        <f t="shared" si="29"/>
        <v>21.940587176319042</v>
      </c>
      <c r="M240" s="238">
        <v>5</v>
      </c>
      <c r="N240" s="238">
        <v>0</v>
      </c>
      <c r="O240" s="267">
        <v>0.63</v>
      </c>
      <c r="P240" s="267">
        <v>74.3</v>
      </c>
      <c r="Q240" s="267">
        <v>0.13</v>
      </c>
      <c r="R240" s="267">
        <v>0.46800000000000003</v>
      </c>
      <c r="S240" s="267">
        <v>65.680000000000007</v>
      </c>
      <c r="T240" s="52">
        <v>84.535892231038943</v>
      </c>
      <c r="U240" s="267">
        <v>69.25</v>
      </c>
      <c r="V240" s="267">
        <v>148</v>
      </c>
      <c r="W240" s="52">
        <v>3.77</v>
      </c>
      <c r="X240" s="267">
        <v>24.47</v>
      </c>
      <c r="Y240" s="52">
        <v>36.43724696356275</v>
      </c>
      <c r="Z240" s="274">
        <v>4</v>
      </c>
      <c r="AA240" s="274">
        <v>0.51684905034704354</v>
      </c>
      <c r="AB240" s="328">
        <v>113</v>
      </c>
      <c r="AC240" s="328">
        <v>17</v>
      </c>
      <c r="AD240" s="328">
        <v>46</v>
      </c>
      <c r="AE240" s="329">
        <f t="shared" si="24"/>
        <v>15.044247787610621</v>
      </c>
      <c r="AF240" s="329">
        <f t="shared" si="25"/>
        <v>26.984126984126984</v>
      </c>
      <c r="AG240" s="274">
        <v>6</v>
      </c>
      <c r="AH240" s="53">
        <v>10</v>
      </c>
      <c r="AI240" s="331">
        <v>8.1999999999999993</v>
      </c>
      <c r="AJ240" s="38">
        <v>57.69</v>
      </c>
      <c r="AK240" s="53">
        <v>57.93</v>
      </c>
      <c r="AL240" s="53">
        <v>2.21</v>
      </c>
      <c r="AM240" s="53">
        <v>57.37</v>
      </c>
      <c r="AN240" s="31">
        <v>61.1</v>
      </c>
      <c r="AO240" s="298">
        <v>57.033245541053233</v>
      </c>
      <c r="AP240" s="298">
        <v>73.201870844094756</v>
      </c>
      <c r="AQ240" s="330">
        <f t="shared" si="26"/>
        <v>64.613777740631463</v>
      </c>
      <c r="AR240" s="53">
        <v>16.8</v>
      </c>
      <c r="AS240" s="53">
        <v>98.5</v>
      </c>
      <c r="AT240" s="53">
        <v>37.5</v>
      </c>
      <c r="AU240" s="53">
        <v>23.5</v>
      </c>
      <c r="AV240" s="53">
        <v>78.2</v>
      </c>
      <c r="AW240" s="53">
        <v>10</v>
      </c>
      <c r="AX240" s="276">
        <v>21863.25</v>
      </c>
      <c r="AY240" s="276">
        <v>22552</v>
      </c>
      <c r="AZ240" s="276">
        <v>23355</v>
      </c>
      <c r="BA240" s="272">
        <f t="shared" si="28"/>
        <v>1.0500878567154166</v>
      </c>
      <c r="BB240" s="272">
        <f t="shared" si="27"/>
        <v>0.89016495211067803</v>
      </c>
      <c r="BC240" s="35"/>
      <c r="BD240" s="284">
        <v>22.73</v>
      </c>
      <c r="BE240" s="72"/>
      <c r="BF240" s="72"/>
      <c r="BG240" s="72"/>
      <c r="BH240" s="30"/>
      <c r="BI240" s="30"/>
      <c r="BJ240" s="73"/>
      <c r="BK240"/>
      <c r="BP240"/>
      <c r="BQ240" s="237"/>
      <c r="BR240" s="234"/>
      <c r="BS240" s="232"/>
      <c r="BT240" s="232"/>
      <c r="BU240" s="228"/>
      <c r="BV240" s="229"/>
      <c r="BW240" s="227"/>
      <c r="BX240" s="237"/>
      <c r="BY240"/>
      <c r="CA240"/>
      <c r="CB240" s="226"/>
      <c r="CC240" s="227"/>
      <c r="CD240" s="226"/>
      <c r="CE240" s="226"/>
      <c r="CF240" s="228"/>
      <c r="CG240" s="227"/>
      <c r="CH240" s="227"/>
      <c r="CI240" s="226"/>
      <c r="CJ240"/>
    </row>
    <row r="241" spans="1:88">
      <c r="A241" s="56" t="s">
        <v>294</v>
      </c>
      <c r="B241" s="57" t="s">
        <v>302</v>
      </c>
      <c r="C241" s="58">
        <v>1509</v>
      </c>
      <c r="D241" s="238">
        <v>0</v>
      </c>
      <c r="E241" s="294">
        <v>92.987499999999997</v>
      </c>
      <c r="F241" s="238">
        <v>0</v>
      </c>
      <c r="G241" s="238">
        <v>0</v>
      </c>
      <c r="H241" s="324">
        <v>309</v>
      </c>
      <c r="I241" s="238">
        <v>0</v>
      </c>
      <c r="J241" s="293">
        <v>2.4300000000000002</v>
      </c>
      <c r="K241" s="294">
        <v>0.12227278141751041</v>
      </c>
      <c r="L241" s="265">
        <f t="shared" si="29"/>
        <v>12.595802474163403</v>
      </c>
      <c r="M241" s="238">
        <v>1</v>
      </c>
      <c r="N241" s="238">
        <v>0</v>
      </c>
      <c r="O241" s="267">
        <v>0.627</v>
      </c>
      <c r="P241" s="267">
        <v>56.36</v>
      </c>
      <c r="Q241" s="267">
        <v>0.08</v>
      </c>
      <c r="R241" s="267">
        <v>0.45900000000000002</v>
      </c>
      <c r="S241" s="267">
        <v>55.71</v>
      </c>
      <c r="T241" s="52">
        <v>75.592625109745384</v>
      </c>
      <c r="U241" s="267">
        <v>68.16</v>
      </c>
      <c r="V241" s="267">
        <v>94</v>
      </c>
      <c r="W241" s="52">
        <v>2.82</v>
      </c>
      <c r="X241" s="267">
        <v>25.08</v>
      </c>
      <c r="Y241" s="267" t="s">
        <v>117</v>
      </c>
      <c r="Z241" s="274">
        <v>4</v>
      </c>
      <c r="AA241" s="274">
        <v>0.18021195500364928</v>
      </c>
      <c r="AB241" s="328">
        <v>14</v>
      </c>
      <c r="AC241" s="328">
        <v>2</v>
      </c>
      <c r="AD241" s="328">
        <v>1</v>
      </c>
      <c r="AE241" s="329">
        <f t="shared" si="24"/>
        <v>14.285714285714285</v>
      </c>
      <c r="AF241" s="329">
        <f t="shared" si="25"/>
        <v>66.666666666666657</v>
      </c>
      <c r="AG241" s="274">
        <v>4</v>
      </c>
      <c r="AH241" s="53">
        <v>5</v>
      </c>
      <c r="AI241" s="331">
        <v>9.25</v>
      </c>
      <c r="AJ241" s="38">
        <v>46.63</v>
      </c>
      <c r="AK241" s="53">
        <v>76.25</v>
      </c>
      <c r="AL241" s="53">
        <v>1.17</v>
      </c>
      <c r="AM241" s="53">
        <v>62.86</v>
      </c>
      <c r="AN241" s="31">
        <v>189.3</v>
      </c>
      <c r="AO241" s="298">
        <v>52.695621883577473</v>
      </c>
      <c r="AP241" s="298">
        <v>62.558789515160896</v>
      </c>
      <c r="AQ241" s="330">
        <f t="shared" si="26"/>
        <v>57.415801986780863</v>
      </c>
      <c r="AR241" s="53">
        <v>16.5</v>
      </c>
      <c r="AS241" s="53">
        <v>100</v>
      </c>
      <c r="AT241" s="53">
        <v>48</v>
      </c>
      <c r="AU241" s="53">
        <v>17.5</v>
      </c>
      <c r="AV241" s="53">
        <v>78.58</v>
      </c>
      <c r="AW241" s="53">
        <v>10</v>
      </c>
      <c r="AX241" s="276">
        <v>7768.63</v>
      </c>
      <c r="AY241" s="276">
        <v>7896</v>
      </c>
      <c r="AZ241" s="276">
        <v>8100</v>
      </c>
      <c r="BA241" s="272">
        <f t="shared" si="28"/>
        <v>0.54651420735273315</v>
      </c>
      <c r="BB241" s="272">
        <f t="shared" si="27"/>
        <v>0.64589665653495554</v>
      </c>
      <c r="BC241" s="35"/>
      <c r="BD241" s="284">
        <v>9.2799999999999994</v>
      </c>
      <c r="BE241" s="72"/>
      <c r="BF241" s="72"/>
      <c r="BG241" s="72"/>
      <c r="BH241" s="30"/>
      <c r="BI241" s="30"/>
      <c r="BJ241" s="73"/>
      <c r="BK241"/>
      <c r="BP241"/>
      <c r="BQ241" s="237"/>
      <c r="BR241" s="234"/>
      <c r="BS241" s="232"/>
      <c r="BT241" s="232"/>
      <c r="BU241" s="228"/>
      <c r="BV241" s="229"/>
      <c r="BW241" s="227"/>
      <c r="BX241" s="237"/>
      <c r="BY241"/>
      <c r="CA241"/>
      <c r="CB241" s="226"/>
      <c r="CC241" s="227"/>
      <c r="CD241" s="226"/>
      <c r="CE241" s="226"/>
      <c r="CF241" s="228"/>
      <c r="CG241" s="227"/>
      <c r="CH241" s="227"/>
      <c r="CI241" s="226"/>
      <c r="CJ241"/>
    </row>
    <row r="242" spans="1:88">
      <c r="A242" s="56" t="s">
        <v>294</v>
      </c>
      <c r="B242" s="57" t="s">
        <v>303</v>
      </c>
      <c r="C242" s="58">
        <v>1510</v>
      </c>
      <c r="D242" s="238">
        <v>0</v>
      </c>
      <c r="E242" s="294">
        <v>40</v>
      </c>
      <c r="F242" s="238">
        <v>0</v>
      </c>
      <c r="G242" s="238">
        <v>0</v>
      </c>
      <c r="H242" s="324">
        <v>994</v>
      </c>
      <c r="I242" s="238">
        <v>0</v>
      </c>
      <c r="J242" s="293">
        <v>3.8402999999999996</v>
      </c>
      <c r="K242" s="294">
        <v>0.18947945205479449</v>
      </c>
      <c r="L242" s="265">
        <f t="shared" si="29"/>
        <v>8.0695374113275768</v>
      </c>
      <c r="M242" s="238">
        <v>1</v>
      </c>
      <c r="N242" s="238">
        <v>0</v>
      </c>
      <c r="O242" s="267">
        <v>0.54</v>
      </c>
      <c r="P242" s="267">
        <v>83.02</v>
      </c>
      <c r="Q242" s="267">
        <v>0.1</v>
      </c>
      <c r="R242" s="267">
        <v>0.47699999999999998</v>
      </c>
      <c r="S242" s="267" t="s">
        <v>117</v>
      </c>
      <c r="T242" s="52">
        <v>87.969924812030058</v>
      </c>
      <c r="U242" s="267">
        <v>69.06</v>
      </c>
      <c r="V242" s="267">
        <v>17</v>
      </c>
      <c r="W242" s="52">
        <v>5.01</v>
      </c>
      <c r="X242" s="267">
        <v>45.69</v>
      </c>
      <c r="Y242" s="52">
        <v>46.012269938650306</v>
      </c>
      <c r="Z242" s="274">
        <v>1</v>
      </c>
      <c r="AA242" s="274">
        <v>1.2304350224236176</v>
      </c>
      <c r="AB242" s="328">
        <v>145</v>
      </c>
      <c r="AC242" s="328">
        <v>6</v>
      </c>
      <c r="AD242" s="328">
        <v>10</v>
      </c>
      <c r="AE242" s="329">
        <f t="shared" si="24"/>
        <v>4.1379310344827589</v>
      </c>
      <c r="AF242" s="329">
        <f t="shared" si="25"/>
        <v>37.5</v>
      </c>
      <c r="AG242" s="274">
        <v>4</v>
      </c>
      <c r="AH242" s="53">
        <v>10</v>
      </c>
      <c r="AI242" s="331">
        <v>8.65</v>
      </c>
      <c r="AJ242" s="38">
        <v>39.409999999999997</v>
      </c>
      <c r="AK242" s="53">
        <v>31.27</v>
      </c>
      <c r="AL242" s="53">
        <v>0.37</v>
      </c>
      <c r="AM242" s="53">
        <v>30.21</v>
      </c>
      <c r="AN242" s="31">
        <v>20.100000000000001</v>
      </c>
      <c r="AO242" s="298">
        <v>57.895958408165249</v>
      </c>
      <c r="AP242" s="298">
        <v>62.631106835763092</v>
      </c>
      <c r="AQ242" s="330">
        <f t="shared" si="26"/>
        <v>60.217007202456472</v>
      </c>
      <c r="AR242" s="53">
        <v>16.7</v>
      </c>
      <c r="AS242" s="53">
        <v>101.5</v>
      </c>
      <c r="AT242" s="53">
        <v>21.5</v>
      </c>
      <c r="AU242" s="53">
        <v>14</v>
      </c>
      <c r="AV242" s="53">
        <v>60.47</v>
      </c>
      <c r="AW242" s="53">
        <v>10</v>
      </c>
      <c r="AX242" s="276">
        <v>11784.45</v>
      </c>
      <c r="AY242" s="276">
        <v>12236</v>
      </c>
      <c r="AZ242" s="276">
        <v>12801</v>
      </c>
      <c r="BA242" s="272">
        <f t="shared" si="28"/>
        <v>1.277248125000882</v>
      </c>
      <c r="BB242" s="272">
        <f t="shared" si="27"/>
        <v>1.1543805165086629</v>
      </c>
      <c r="BC242" s="35"/>
      <c r="BD242" s="284">
        <v>4.5999999999999996</v>
      </c>
      <c r="BE242" s="72"/>
      <c r="BF242" s="72"/>
      <c r="BG242" s="72"/>
      <c r="BH242" s="30"/>
      <c r="BI242" s="30"/>
      <c r="BJ242" s="73"/>
      <c r="BK242"/>
      <c r="BP242"/>
      <c r="BQ242" s="237"/>
      <c r="BR242" s="234"/>
      <c r="BS242" s="232"/>
      <c r="BT242" s="232"/>
      <c r="BU242" s="228"/>
      <c r="BV242" s="229"/>
      <c r="BW242" s="227"/>
      <c r="BX242" s="237"/>
      <c r="BY242"/>
      <c r="CA242"/>
      <c r="CB242" s="226"/>
      <c r="CC242" s="227"/>
      <c r="CD242" s="226"/>
      <c r="CE242" s="226"/>
      <c r="CF242" s="228"/>
      <c r="CG242" s="227"/>
      <c r="CH242" s="227"/>
      <c r="CI242" s="226"/>
      <c r="CJ242"/>
    </row>
    <row r="243" spans="1:88">
      <c r="A243" s="56" t="s">
        <v>294</v>
      </c>
      <c r="B243" s="57" t="s">
        <v>304</v>
      </c>
      <c r="C243" s="58">
        <v>1511</v>
      </c>
      <c r="D243" s="238">
        <v>0</v>
      </c>
      <c r="E243" s="294">
        <v>5001</v>
      </c>
      <c r="F243" s="238">
        <v>0</v>
      </c>
      <c r="G243" s="238">
        <v>0</v>
      </c>
      <c r="H243" s="324">
        <v>263</v>
      </c>
      <c r="I243" s="238">
        <v>121</v>
      </c>
      <c r="J243" s="293">
        <v>4.0607999999999995</v>
      </c>
      <c r="K243" s="294">
        <v>0.20172840976771886</v>
      </c>
      <c r="L243" s="265">
        <f t="shared" si="29"/>
        <v>22.815244748538397</v>
      </c>
      <c r="M243" s="238">
        <v>3</v>
      </c>
      <c r="N243" s="238">
        <v>1</v>
      </c>
      <c r="O243" s="267">
        <v>0.622</v>
      </c>
      <c r="P243" s="267">
        <v>66.569999999999993</v>
      </c>
      <c r="Q243" s="267">
        <v>0.1</v>
      </c>
      <c r="R243" s="267">
        <v>0.496</v>
      </c>
      <c r="S243" s="267" t="s">
        <v>117</v>
      </c>
      <c r="T243" s="52">
        <v>84.060371801951021</v>
      </c>
      <c r="U243" s="267">
        <v>69.37</v>
      </c>
      <c r="V243" s="267">
        <v>103</v>
      </c>
      <c r="W243" s="52">
        <v>4.1900000000000004</v>
      </c>
      <c r="X243" s="267">
        <v>63.1</v>
      </c>
      <c r="Y243" s="52">
        <v>31.152647975077883</v>
      </c>
      <c r="Z243" s="274">
        <v>1</v>
      </c>
      <c r="AA243" s="274">
        <v>0.97074276027152395</v>
      </c>
      <c r="AB243" s="328">
        <v>123</v>
      </c>
      <c r="AC243" s="328">
        <v>4</v>
      </c>
      <c r="AD243" s="328">
        <v>31</v>
      </c>
      <c r="AE243" s="329">
        <f t="shared" si="24"/>
        <v>3.2520325203252036</v>
      </c>
      <c r="AF243" s="329">
        <f t="shared" si="25"/>
        <v>11.428571428571429</v>
      </c>
      <c r="AG243" s="274">
        <v>6</v>
      </c>
      <c r="AH243" s="53">
        <v>10</v>
      </c>
      <c r="AI243" s="331">
        <v>9</v>
      </c>
      <c r="AJ243" s="38">
        <v>40.29</v>
      </c>
      <c r="AK243" s="53">
        <v>53.57</v>
      </c>
      <c r="AL243" s="53">
        <v>1.1299999999999999</v>
      </c>
      <c r="AM243" s="53">
        <v>42.97</v>
      </c>
      <c r="AN243" s="31">
        <v>40.799999999999997</v>
      </c>
      <c r="AO243" s="298">
        <v>61.33034992186078</v>
      </c>
      <c r="AP243" s="298">
        <v>70.952328438283956</v>
      </c>
      <c r="AQ243" s="330">
        <f t="shared" si="26"/>
        <v>65.96613624346017</v>
      </c>
      <c r="AR243" s="53">
        <v>15.5</v>
      </c>
      <c r="AS243" s="53">
        <v>93.5</v>
      </c>
      <c r="AT243" s="53">
        <v>67.5</v>
      </c>
      <c r="AU243" s="53">
        <v>35.5</v>
      </c>
      <c r="AV243" s="53">
        <v>74.150000000000006</v>
      </c>
      <c r="AW243" s="53">
        <v>10</v>
      </c>
      <c r="AX243" s="276">
        <v>12670.71</v>
      </c>
      <c r="AY243" s="276">
        <v>13027</v>
      </c>
      <c r="AZ243" s="276">
        <v>13536</v>
      </c>
      <c r="BA243" s="272">
        <f t="shared" si="28"/>
        <v>0.93730606519550719</v>
      </c>
      <c r="BB243" s="272">
        <f t="shared" si="27"/>
        <v>0.97681737928916879</v>
      </c>
      <c r="BC243" s="35"/>
      <c r="BD243" s="284">
        <v>4.1100000000000003</v>
      </c>
      <c r="BE243" s="72"/>
      <c r="BF243" s="72"/>
      <c r="BG243" s="72"/>
      <c r="BH243" s="30"/>
      <c r="BI243" s="30"/>
      <c r="BJ243" s="73"/>
      <c r="BK243"/>
      <c r="BP243"/>
      <c r="BQ243" s="237"/>
      <c r="BR243" s="234"/>
      <c r="BS243" s="232"/>
      <c r="BT243" s="232"/>
      <c r="BU243" s="228"/>
      <c r="BV243" s="229"/>
      <c r="BW243" s="227"/>
      <c r="BX243" s="237"/>
      <c r="BY243"/>
      <c r="CA243"/>
      <c r="CB243" s="226"/>
      <c r="CC243" s="227"/>
      <c r="CD243" s="226"/>
      <c r="CE243" s="226"/>
      <c r="CF243" s="228"/>
      <c r="CG243" s="227"/>
      <c r="CH243" s="227"/>
      <c r="CI243" s="226"/>
      <c r="CJ243"/>
    </row>
    <row r="244" spans="1:88">
      <c r="A244" s="56" t="s">
        <v>294</v>
      </c>
      <c r="B244" s="57" t="s">
        <v>305</v>
      </c>
      <c r="C244" s="58">
        <v>1512</v>
      </c>
      <c r="D244" s="238">
        <v>0</v>
      </c>
      <c r="E244" s="294">
        <v>2</v>
      </c>
      <c r="F244" s="238">
        <v>0</v>
      </c>
      <c r="G244" s="238">
        <v>0</v>
      </c>
      <c r="H244" s="324">
        <v>109</v>
      </c>
      <c r="I244" s="238">
        <v>0</v>
      </c>
      <c r="J244" s="293">
        <v>1.6532999999999998</v>
      </c>
      <c r="K244" s="294">
        <v>7.654437164979154E-2</v>
      </c>
      <c r="L244" s="265">
        <f t="shared" si="29"/>
        <v>0</v>
      </c>
      <c r="M244" s="238">
        <v>0</v>
      </c>
      <c r="N244" s="238">
        <v>0</v>
      </c>
      <c r="O244" s="267">
        <v>0.61</v>
      </c>
      <c r="P244" s="267">
        <v>68.75</v>
      </c>
      <c r="Q244" s="267">
        <v>0.19</v>
      </c>
      <c r="R244" s="267">
        <v>0.49</v>
      </c>
      <c r="S244" s="267" t="s">
        <v>117</v>
      </c>
      <c r="T244" s="52">
        <v>90.041809198023572</v>
      </c>
      <c r="U244" s="267">
        <v>73.210000000000008</v>
      </c>
      <c r="V244" s="267">
        <v>17</v>
      </c>
      <c r="W244" s="52">
        <v>1.85</v>
      </c>
      <c r="X244" s="267">
        <v>46.67</v>
      </c>
      <c r="Y244" s="52">
        <v>52.401746724890828</v>
      </c>
      <c r="Z244" s="274">
        <v>2</v>
      </c>
      <c r="AA244" s="274">
        <v>1.0321889213186541</v>
      </c>
      <c r="AB244" s="328">
        <v>47</v>
      </c>
      <c r="AC244" s="328">
        <v>0</v>
      </c>
      <c r="AD244" s="328">
        <v>27</v>
      </c>
      <c r="AE244" s="329">
        <f t="shared" si="24"/>
        <v>0</v>
      </c>
      <c r="AF244" s="329">
        <f t="shared" si="25"/>
        <v>0</v>
      </c>
      <c r="AG244" s="274">
        <v>4</v>
      </c>
      <c r="AH244" s="53">
        <v>5</v>
      </c>
      <c r="AI244" s="331">
        <v>8.4</v>
      </c>
      <c r="AJ244" s="38">
        <v>43.93</v>
      </c>
      <c r="AK244" s="53">
        <v>51.47</v>
      </c>
      <c r="AL244" s="53">
        <v>0.91</v>
      </c>
      <c r="AM244" s="53">
        <v>48.42</v>
      </c>
      <c r="AN244" s="31">
        <v>362.7</v>
      </c>
      <c r="AO244" s="298">
        <v>67.907901039239619</v>
      </c>
      <c r="AP244" s="298">
        <v>86.794729477074554</v>
      </c>
      <c r="AQ244" s="330">
        <f t="shared" si="26"/>
        <v>76.772702831519183</v>
      </c>
      <c r="AR244" s="53">
        <v>14.1</v>
      </c>
      <c r="AS244" s="53">
        <v>135.5</v>
      </c>
      <c r="AT244" s="53">
        <v>43</v>
      </c>
      <c r="AU244" s="53">
        <v>19.5</v>
      </c>
      <c r="AV244" s="53">
        <v>73.8</v>
      </c>
      <c r="AW244" s="53">
        <v>10</v>
      </c>
      <c r="AX244" s="276">
        <v>4553.43</v>
      </c>
      <c r="AY244" s="276">
        <v>4943</v>
      </c>
      <c r="AZ244" s="276">
        <v>5511</v>
      </c>
      <c r="BA244" s="272">
        <f t="shared" si="28"/>
        <v>2.8518428232489916</v>
      </c>
      <c r="BB244" s="272">
        <f t="shared" si="27"/>
        <v>2.8727493425045489</v>
      </c>
      <c r="BC244" s="35"/>
      <c r="BD244" s="284">
        <v>12.63</v>
      </c>
      <c r="BE244" s="72"/>
      <c r="BF244" s="72"/>
      <c r="BG244" s="72"/>
      <c r="BH244" s="30"/>
      <c r="BI244" s="30"/>
      <c r="BJ244" s="73"/>
      <c r="BK244"/>
      <c r="BP244"/>
      <c r="BQ244" s="237"/>
      <c r="BR244" s="234"/>
      <c r="BS244" s="232"/>
      <c r="BT244" s="232"/>
      <c r="BU244" s="228"/>
      <c r="BV244" s="229"/>
      <c r="BW244" s="227"/>
      <c r="BX244" s="237"/>
      <c r="BY244"/>
      <c r="CA244"/>
      <c r="CB244" s="226"/>
      <c r="CC244" s="227"/>
      <c r="CD244" s="226"/>
      <c r="CE244" s="226"/>
      <c r="CF244" s="228"/>
      <c r="CG244" s="227"/>
      <c r="CH244" s="227"/>
      <c r="CI244" s="226"/>
      <c r="CJ244"/>
    </row>
    <row r="245" spans="1:88">
      <c r="A245" s="56" t="s">
        <v>294</v>
      </c>
      <c r="B245" s="57" t="s">
        <v>42</v>
      </c>
      <c r="C245" s="58">
        <v>1513</v>
      </c>
      <c r="D245" s="238">
        <v>0</v>
      </c>
      <c r="E245" s="294">
        <v>165.9</v>
      </c>
      <c r="F245" s="238">
        <v>0</v>
      </c>
      <c r="G245" s="238">
        <v>0</v>
      </c>
      <c r="H245" s="324">
        <v>147</v>
      </c>
      <c r="I245" s="238">
        <v>0</v>
      </c>
      <c r="J245" s="293">
        <v>2.4929999999999999</v>
      </c>
      <c r="K245" s="294">
        <v>0.12309350804050029</v>
      </c>
      <c r="L245" s="265">
        <f t="shared" si="29"/>
        <v>24.882685643327978</v>
      </c>
      <c r="M245" s="238">
        <v>2</v>
      </c>
      <c r="N245" s="238">
        <v>0</v>
      </c>
      <c r="O245" s="267">
        <v>0.66900000000000004</v>
      </c>
      <c r="P245" s="267">
        <v>60.17</v>
      </c>
      <c r="Q245" s="267">
        <v>0.15</v>
      </c>
      <c r="R245" s="267">
        <v>0.47699999999999998</v>
      </c>
      <c r="S245" s="267">
        <v>57.63</v>
      </c>
      <c r="T245" s="52">
        <v>84.162062615101291</v>
      </c>
      <c r="U245" s="267">
        <v>69.53</v>
      </c>
      <c r="V245" s="267">
        <v>103</v>
      </c>
      <c r="W245" s="52">
        <v>2.08</v>
      </c>
      <c r="X245" s="267">
        <v>28.35</v>
      </c>
      <c r="Y245" s="52">
        <v>16.279069767441861</v>
      </c>
      <c r="Z245" s="274">
        <v>4</v>
      </c>
      <c r="AA245" s="274">
        <v>0.87109486223049692</v>
      </c>
      <c r="AB245" s="328">
        <v>67</v>
      </c>
      <c r="AC245" s="328">
        <v>2</v>
      </c>
      <c r="AD245" s="328">
        <v>16</v>
      </c>
      <c r="AE245" s="329">
        <f t="shared" si="24"/>
        <v>2.9850746268656714</v>
      </c>
      <c r="AF245" s="329">
        <f t="shared" si="25"/>
        <v>11.111111111111111</v>
      </c>
      <c r="AG245" s="274">
        <v>4</v>
      </c>
      <c r="AH245" s="53">
        <v>10</v>
      </c>
      <c r="AI245" s="331">
        <v>8.25</v>
      </c>
      <c r="AJ245" s="38">
        <v>55.33</v>
      </c>
      <c r="AK245" s="53">
        <v>64.930000000000007</v>
      </c>
      <c r="AL245" s="53">
        <v>4.25</v>
      </c>
      <c r="AM245" s="53">
        <v>60.95</v>
      </c>
      <c r="AN245" s="31">
        <v>71.7</v>
      </c>
      <c r="AO245" s="298">
        <v>61.556621310494364</v>
      </c>
      <c r="AP245" s="298">
        <v>88.0993846278635</v>
      </c>
      <c r="AQ245" s="330">
        <f t="shared" si="26"/>
        <v>73.641703247718155</v>
      </c>
      <c r="AR245" s="53">
        <v>16</v>
      </c>
      <c r="AS245" s="53">
        <v>105.5</v>
      </c>
      <c r="AT245" s="53">
        <v>76</v>
      </c>
      <c r="AU245" s="53">
        <v>64.5</v>
      </c>
      <c r="AV245" s="53">
        <v>80.73</v>
      </c>
      <c r="AW245" s="53">
        <v>10</v>
      </c>
      <c r="AX245" s="276">
        <v>7691.47</v>
      </c>
      <c r="AY245" s="276">
        <v>7949</v>
      </c>
      <c r="AZ245" s="276">
        <v>8310</v>
      </c>
      <c r="BA245" s="272">
        <f t="shared" si="28"/>
        <v>1.1160848749762169</v>
      </c>
      <c r="BB245" s="272">
        <f t="shared" si="27"/>
        <v>1.1353629387344299</v>
      </c>
      <c r="BC245" s="35"/>
      <c r="BD245" s="284">
        <v>23.63</v>
      </c>
      <c r="BE245" s="72"/>
      <c r="BF245" s="72"/>
      <c r="BG245" s="72"/>
      <c r="BH245" s="30"/>
      <c r="BI245" s="30"/>
      <c r="BJ245" s="73"/>
      <c r="BK245"/>
      <c r="BP245"/>
      <c r="BQ245" s="237"/>
      <c r="BR245" s="234"/>
      <c r="BS245" s="232"/>
      <c r="BT245" s="232"/>
      <c r="BU245" s="228"/>
      <c r="BV245" s="229"/>
      <c r="BW245" s="227"/>
      <c r="BX245" s="237"/>
      <c r="BY245"/>
      <c r="CA245"/>
      <c r="CB245" s="226"/>
      <c r="CC245" s="227"/>
      <c r="CD245" s="226"/>
      <c r="CE245" s="226"/>
      <c r="CF245" s="228"/>
      <c r="CG245" s="227"/>
      <c r="CH245" s="227"/>
      <c r="CI245" s="226"/>
      <c r="CJ245"/>
    </row>
    <row r="246" spans="1:88">
      <c r="A246" s="56" t="s">
        <v>294</v>
      </c>
      <c r="B246" s="57" t="s">
        <v>306</v>
      </c>
      <c r="C246" s="58">
        <v>1514</v>
      </c>
      <c r="D246" s="238">
        <v>0</v>
      </c>
      <c r="E246" s="294">
        <v>35.437060000000002</v>
      </c>
      <c r="F246" s="238">
        <v>0</v>
      </c>
      <c r="G246" s="238">
        <v>0</v>
      </c>
      <c r="H246" s="324">
        <v>2625.8448199999998</v>
      </c>
      <c r="I246" s="238">
        <v>29</v>
      </c>
      <c r="J246" s="293">
        <v>2.8538999999999999</v>
      </c>
      <c r="K246" s="294">
        <v>0.14681715306730195</v>
      </c>
      <c r="L246" s="265">
        <f t="shared" si="29"/>
        <v>0</v>
      </c>
      <c r="M246" s="238">
        <v>0</v>
      </c>
      <c r="N246" s="238">
        <v>0</v>
      </c>
      <c r="O246" s="267">
        <v>0.56899999999999995</v>
      </c>
      <c r="P246" s="267">
        <v>73.680000000000007</v>
      </c>
      <c r="Q246" s="267">
        <v>0.1</v>
      </c>
      <c r="R246" s="267">
        <v>0.46300000000000002</v>
      </c>
      <c r="S246" s="267">
        <v>60.41</v>
      </c>
      <c r="T246" s="52">
        <v>94.931773879142312</v>
      </c>
      <c r="U246" s="267">
        <v>65.31</v>
      </c>
      <c r="V246" s="267">
        <v>64</v>
      </c>
      <c r="W246" s="52">
        <v>4.63</v>
      </c>
      <c r="X246" s="267">
        <v>44.66</v>
      </c>
      <c r="Y246" s="52">
        <v>34.351145038167942</v>
      </c>
      <c r="Z246" s="274">
        <v>2</v>
      </c>
      <c r="AA246" s="274">
        <v>0.78634480369539561</v>
      </c>
      <c r="AB246" s="328">
        <v>74</v>
      </c>
      <c r="AC246" s="328">
        <v>0</v>
      </c>
      <c r="AD246" s="328">
        <v>11</v>
      </c>
      <c r="AE246" s="329">
        <f t="shared" si="24"/>
        <v>0</v>
      </c>
      <c r="AF246" s="329">
        <f t="shared" si="25"/>
        <v>0</v>
      </c>
      <c r="AG246" s="274">
        <v>4</v>
      </c>
      <c r="AH246" s="53">
        <v>5</v>
      </c>
      <c r="AI246" s="331">
        <v>8.9</v>
      </c>
      <c r="AJ246" s="38">
        <v>39.14</v>
      </c>
      <c r="AK246" s="53">
        <v>27.63</v>
      </c>
      <c r="AL246" s="53">
        <v>0.33</v>
      </c>
      <c r="AM246" s="53">
        <v>37.409999999999997</v>
      </c>
      <c r="AN246" s="31">
        <v>75</v>
      </c>
      <c r="AO246" s="298">
        <v>60.08500506703507</v>
      </c>
      <c r="AP246" s="298">
        <v>60.228278621571704</v>
      </c>
      <c r="AQ246" s="330">
        <f t="shared" si="26"/>
        <v>60.156599190412486</v>
      </c>
      <c r="AR246" s="53">
        <v>12.8</v>
      </c>
      <c r="AS246" s="53">
        <v>94.5</v>
      </c>
      <c r="AT246" s="53">
        <v>20</v>
      </c>
      <c r="AU246" s="53">
        <v>17.5</v>
      </c>
      <c r="AV246" s="53">
        <v>66.39</v>
      </c>
      <c r="AW246" s="53">
        <v>10</v>
      </c>
      <c r="AX246" s="276">
        <v>9410.6299999999992</v>
      </c>
      <c r="AY246" s="276">
        <v>9481</v>
      </c>
      <c r="AZ246" s="276">
        <v>9513</v>
      </c>
      <c r="BA246" s="272">
        <f t="shared" si="28"/>
        <v>0.24925713439660188</v>
      </c>
      <c r="BB246" s="272">
        <f t="shared" si="27"/>
        <v>8.4379284885560679E-2</v>
      </c>
      <c r="BC246" s="35"/>
      <c r="BD246" s="284">
        <v>14.3</v>
      </c>
      <c r="BE246" s="72"/>
      <c r="BF246" s="72"/>
      <c r="BG246" s="72"/>
      <c r="BH246" s="30"/>
      <c r="BI246" s="30"/>
      <c r="BJ246" s="73"/>
      <c r="BK246"/>
      <c r="BP246"/>
      <c r="BQ246" s="237"/>
      <c r="BR246" s="234"/>
      <c r="BS246" s="232"/>
      <c r="BT246" s="232"/>
      <c r="BU246" s="228"/>
      <c r="BV246" s="229"/>
      <c r="BW246" s="227"/>
      <c r="BX246" s="237"/>
      <c r="BY246"/>
      <c r="CA246"/>
      <c r="CB246" s="226"/>
      <c r="CC246" s="227"/>
      <c r="CD246" s="226"/>
      <c r="CE246" s="226"/>
      <c r="CF246" s="228"/>
      <c r="CG246" s="227"/>
      <c r="CH246" s="227"/>
      <c r="CI246" s="226"/>
      <c r="CJ246"/>
    </row>
    <row r="247" spans="1:88">
      <c r="A247" s="56" t="s">
        <v>294</v>
      </c>
      <c r="B247" s="57" t="s">
        <v>307</v>
      </c>
      <c r="C247" s="58">
        <v>1515</v>
      </c>
      <c r="D247" s="238">
        <v>0</v>
      </c>
      <c r="E247" s="294">
        <v>7</v>
      </c>
      <c r="F247" s="238">
        <v>0</v>
      </c>
      <c r="G247" s="238">
        <v>0</v>
      </c>
      <c r="H247" s="324">
        <v>282</v>
      </c>
      <c r="I247" s="238">
        <v>0</v>
      </c>
      <c r="J247" s="293">
        <v>3.5603999999999996</v>
      </c>
      <c r="K247" s="294">
        <v>0.18113281715306728</v>
      </c>
      <c r="L247" s="265">
        <f t="shared" si="29"/>
        <v>0</v>
      </c>
      <c r="M247" s="238">
        <v>0</v>
      </c>
      <c r="N247" s="238">
        <v>0</v>
      </c>
      <c r="O247" s="267">
        <v>0.64500000000000002</v>
      </c>
      <c r="P247" s="267">
        <v>50.5</v>
      </c>
      <c r="Q247" s="267">
        <v>0.12</v>
      </c>
      <c r="R247" s="267">
        <v>0.47</v>
      </c>
      <c r="S247" s="267" t="s">
        <v>117</v>
      </c>
      <c r="T247" s="52">
        <v>76.460208223045697</v>
      </c>
      <c r="U247" s="267">
        <v>66.990000000000009</v>
      </c>
      <c r="V247" s="267">
        <v>133</v>
      </c>
      <c r="W247" s="52">
        <v>3.33</v>
      </c>
      <c r="X247" s="267">
        <v>29.83</v>
      </c>
      <c r="Y247" s="52">
        <v>12.618296529968454</v>
      </c>
      <c r="Z247" s="274">
        <v>3</v>
      </c>
      <c r="AA247" s="274">
        <v>0.65982761135459134</v>
      </c>
      <c r="AB247" s="328">
        <v>76</v>
      </c>
      <c r="AC247" s="328">
        <v>12</v>
      </c>
      <c r="AD247" s="328">
        <v>2</v>
      </c>
      <c r="AE247" s="329">
        <f t="shared" si="24"/>
        <v>15.789473684210526</v>
      </c>
      <c r="AF247" s="329">
        <f t="shared" si="25"/>
        <v>85.714285714285708</v>
      </c>
      <c r="AG247" s="274">
        <v>6</v>
      </c>
      <c r="AH247" s="53">
        <v>5</v>
      </c>
      <c r="AI247" s="331">
        <v>8.25</v>
      </c>
      <c r="AJ247" s="38">
        <v>47.48</v>
      </c>
      <c r="AK247" s="53">
        <v>74.849999999999994</v>
      </c>
      <c r="AL247" s="53">
        <v>1.53</v>
      </c>
      <c r="AM247" s="53">
        <v>60.89</v>
      </c>
      <c r="AN247" s="31">
        <v>62.72</v>
      </c>
      <c r="AO247" s="298">
        <v>65.397135838134446</v>
      </c>
      <c r="AP247" s="298">
        <v>61.228795693078034</v>
      </c>
      <c r="AQ247" s="330">
        <f t="shared" si="26"/>
        <v>63.278652554756611</v>
      </c>
      <c r="AR247" s="53">
        <v>16</v>
      </c>
      <c r="AS247" s="53">
        <v>112</v>
      </c>
      <c r="AT247" s="53">
        <v>48.5</v>
      </c>
      <c r="AU247" s="53">
        <v>21</v>
      </c>
      <c r="AV247" s="53">
        <v>78.3</v>
      </c>
      <c r="AW247" s="53">
        <v>10</v>
      </c>
      <c r="AX247" s="276">
        <v>11518.16</v>
      </c>
      <c r="AY247" s="276">
        <v>11697</v>
      </c>
      <c r="AZ247" s="276">
        <v>11868</v>
      </c>
      <c r="BA247" s="272">
        <f t="shared" si="28"/>
        <v>0.5175595176081369</v>
      </c>
      <c r="BB247" s="272">
        <f t="shared" si="27"/>
        <v>0.36547832777635292</v>
      </c>
      <c r="BC247" s="35"/>
      <c r="BD247" s="284">
        <v>7.51</v>
      </c>
      <c r="BE247" s="72"/>
      <c r="BF247" s="72"/>
      <c r="BG247" s="72"/>
      <c r="BH247" s="30"/>
      <c r="BI247" s="30"/>
      <c r="BJ247" s="73"/>
      <c r="BK247"/>
      <c r="BP247"/>
      <c r="BQ247" s="237"/>
      <c r="BR247" s="234"/>
      <c r="BS247" s="232"/>
      <c r="BT247" s="232"/>
      <c r="BU247" s="228"/>
      <c r="BV247" s="229"/>
      <c r="BW247" s="227"/>
      <c r="BX247" s="237"/>
      <c r="BY247"/>
      <c r="CA247"/>
      <c r="CB247" s="226"/>
      <c r="CC247" s="227"/>
      <c r="CD247" s="226"/>
      <c r="CE247" s="226"/>
      <c r="CF247" s="228"/>
      <c r="CG247" s="227"/>
      <c r="CH247" s="227"/>
      <c r="CI247" s="226"/>
      <c r="CJ247"/>
    </row>
    <row r="248" spans="1:88">
      <c r="A248" s="56" t="s">
        <v>294</v>
      </c>
      <c r="B248" s="57" t="s">
        <v>308</v>
      </c>
      <c r="C248" s="58">
        <v>1516</v>
      </c>
      <c r="D248" s="238">
        <v>0</v>
      </c>
      <c r="E248" s="294">
        <v>1</v>
      </c>
      <c r="F248" s="238">
        <v>0</v>
      </c>
      <c r="G248" s="238">
        <v>0</v>
      </c>
      <c r="H248" s="324">
        <v>195</v>
      </c>
      <c r="I248" s="238">
        <v>64</v>
      </c>
      <c r="J248" s="293">
        <v>2.4302999999999999</v>
      </c>
      <c r="K248" s="294">
        <v>0.12044550327575937</v>
      </c>
      <c r="L248" s="265">
        <f t="shared" si="29"/>
        <v>38.171328768969545</v>
      </c>
      <c r="M248" s="238">
        <v>3</v>
      </c>
      <c r="N248" s="238">
        <v>0</v>
      </c>
      <c r="O248" s="267">
        <v>0.67500000000000004</v>
      </c>
      <c r="P248" s="267">
        <v>52.62</v>
      </c>
      <c r="Q248" s="267">
        <v>0.18</v>
      </c>
      <c r="R248" s="267">
        <v>0.46</v>
      </c>
      <c r="S248" s="267">
        <v>50.88</v>
      </c>
      <c r="T248" s="52">
        <v>74.703004891684159</v>
      </c>
      <c r="U248" s="267">
        <v>71.45</v>
      </c>
      <c r="V248" s="267">
        <v>86</v>
      </c>
      <c r="W248" s="52">
        <v>3.04</v>
      </c>
      <c r="X248" s="267">
        <v>41.7</v>
      </c>
      <c r="Y248" s="52">
        <v>92.838196286472154</v>
      </c>
      <c r="Z248" s="274">
        <v>3</v>
      </c>
      <c r="AA248" s="274">
        <v>3.2486862710518185</v>
      </c>
      <c r="AB248" s="328">
        <v>245</v>
      </c>
      <c r="AC248" s="328">
        <v>4</v>
      </c>
      <c r="AD248" s="328">
        <v>24</v>
      </c>
      <c r="AE248" s="329">
        <f t="shared" si="24"/>
        <v>1.6326530612244898</v>
      </c>
      <c r="AF248" s="329">
        <f t="shared" si="25"/>
        <v>14.285714285714285</v>
      </c>
      <c r="AG248" s="274">
        <v>4</v>
      </c>
      <c r="AH248" s="53">
        <v>5</v>
      </c>
      <c r="AI248" s="331">
        <v>8.8000000000000007</v>
      </c>
      <c r="AJ248" s="38">
        <v>50.06</v>
      </c>
      <c r="AK248" s="53">
        <v>77.06</v>
      </c>
      <c r="AL248" s="53">
        <v>2.82</v>
      </c>
      <c r="AM248" s="53">
        <v>69.41</v>
      </c>
      <c r="AN248" s="31">
        <v>184.48</v>
      </c>
      <c r="AO248" s="298">
        <v>62.028731644826948</v>
      </c>
      <c r="AP248" s="298">
        <v>85.861484114264627</v>
      </c>
      <c r="AQ248" s="330">
        <f t="shared" si="26"/>
        <v>72.978619860547468</v>
      </c>
      <c r="AR248" s="53">
        <v>18.5</v>
      </c>
      <c r="AS248" s="53">
        <v>93.5</v>
      </c>
      <c r="AT248" s="53">
        <v>88</v>
      </c>
      <c r="AU248" s="53">
        <v>84.5</v>
      </c>
      <c r="AV248" s="53">
        <v>82.03</v>
      </c>
      <c r="AW248" s="53">
        <v>10</v>
      </c>
      <c r="AX248" s="276">
        <v>7541.51</v>
      </c>
      <c r="AY248" s="276">
        <v>7778</v>
      </c>
      <c r="AZ248" s="276">
        <v>8101</v>
      </c>
      <c r="BA248" s="272">
        <f t="shared" si="28"/>
        <v>1.0452813826408758</v>
      </c>
      <c r="BB248" s="272">
        <f t="shared" si="27"/>
        <v>1.0381846232964786</v>
      </c>
      <c r="BC248" s="35"/>
      <c r="BD248" s="284">
        <v>17.579999999999998</v>
      </c>
      <c r="BE248" s="72"/>
      <c r="BF248" s="72"/>
      <c r="BG248" s="72"/>
      <c r="BH248" s="30"/>
      <c r="BI248" s="30"/>
      <c r="BJ248" s="73"/>
      <c r="BK248"/>
      <c r="BP248"/>
      <c r="BQ248" s="237"/>
      <c r="BR248" s="234"/>
      <c r="BS248" s="232"/>
      <c r="BT248" s="232"/>
      <c r="BU248" s="228"/>
      <c r="BV248" s="229"/>
      <c r="BW248" s="227"/>
      <c r="BX248" s="237"/>
      <c r="BY248"/>
      <c r="CA248"/>
      <c r="CB248" s="226"/>
      <c r="CC248" s="227"/>
      <c r="CD248" s="226"/>
      <c r="CE248" s="226"/>
      <c r="CF248" s="228"/>
      <c r="CG248" s="227"/>
      <c r="CH248" s="227"/>
      <c r="CI248" s="226"/>
      <c r="CJ248"/>
    </row>
    <row r="249" spans="1:88">
      <c r="A249" s="56" t="s">
        <v>294</v>
      </c>
      <c r="B249" s="57" t="s">
        <v>309</v>
      </c>
      <c r="C249" s="58">
        <v>1517</v>
      </c>
      <c r="D249" s="238">
        <v>0</v>
      </c>
      <c r="E249" s="294">
        <v>39.5</v>
      </c>
      <c r="F249" s="238">
        <v>0</v>
      </c>
      <c r="G249" s="238">
        <v>0</v>
      </c>
      <c r="H249" s="324">
        <v>123</v>
      </c>
      <c r="I249" s="238">
        <v>0</v>
      </c>
      <c r="J249" s="293">
        <v>8.2773000000000003</v>
      </c>
      <c r="K249" s="294">
        <v>0.41017748659916614</v>
      </c>
      <c r="L249" s="265">
        <f t="shared" si="29"/>
        <v>0</v>
      </c>
      <c r="M249" s="238">
        <v>0</v>
      </c>
      <c r="N249" s="238">
        <v>0</v>
      </c>
      <c r="O249" s="267">
        <v>0.65200000000000002</v>
      </c>
      <c r="P249" s="267">
        <v>55.67</v>
      </c>
      <c r="Q249" s="267">
        <v>0.25</v>
      </c>
      <c r="R249" s="267">
        <v>0.48599999999999999</v>
      </c>
      <c r="S249" s="267">
        <v>47.6</v>
      </c>
      <c r="T249" s="52">
        <v>79.92083483267362</v>
      </c>
      <c r="U249" s="267">
        <v>64.28</v>
      </c>
      <c r="V249" s="267">
        <v>266</v>
      </c>
      <c r="W249" s="52">
        <v>4.97</v>
      </c>
      <c r="X249" s="267">
        <v>32.75</v>
      </c>
      <c r="Y249" s="52">
        <v>51.175656984785611</v>
      </c>
      <c r="Z249" s="274">
        <v>4</v>
      </c>
      <c r="AA249" s="274">
        <v>1.2513804290357802</v>
      </c>
      <c r="AB249" s="328">
        <v>320</v>
      </c>
      <c r="AC249" s="328">
        <v>18</v>
      </c>
      <c r="AD249" s="328">
        <v>54</v>
      </c>
      <c r="AE249" s="329">
        <f t="shared" si="24"/>
        <v>5.625</v>
      </c>
      <c r="AF249" s="329">
        <f t="shared" si="25"/>
        <v>25</v>
      </c>
      <c r="AG249" s="274">
        <v>4</v>
      </c>
      <c r="AH249" s="53">
        <v>5</v>
      </c>
      <c r="AI249" s="331">
        <v>7.7</v>
      </c>
      <c r="AJ249" s="38">
        <v>62.52</v>
      </c>
      <c r="AK249" s="53">
        <v>48.11</v>
      </c>
      <c r="AL249" s="53">
        <v>4.8099999999999996</v>
      </c>
      <c r="AM249" s="53">
        <v>56.65</v>
      </c>
      <c r="AN249" s="31">
        <v>64.09</v>
      </c>
      <c r="AO249" s="298">
        <v>60.837648750015347</v>
      </c>
      <c r="AP249" s="298">
        <v>80.383077490178749</v>
      </c>
      <c r="AQ249" s="330">
        <f t="shared" si="26"/>
        <v>69.930804612793921</v>
      </c>
      <c r="AR249" s="53">
        <v>24.8</v>
      </c>
      <c r="AS249" s="53">
        <v>103</v>
      </c>
      <c r="AT249" s="53">
        <v>47</v>
      </c>
      <c r="AU249" s="53">
        <v>34.5</v>
      </c>
      <c r="AV249" s="53">
        <v>81.97</v>
      </c>
      <c r="AW249" s="53">
        <v>10</v>
      </c>
      <c r="AX249" s="276">
        <v>25571.759999999998</v>
      </c>
      <c r="AY249" s="276">
        <v>26488</v>
      </c>
      <c r="AZ249" s="276">
        <v>27591</v>
      </c>
      <c r="BA249" s="272">
        <f t="shared" si="28"/>
        <v>1.1943383378122345</v>
      </c>
      <c r="BB249" s="272">
        <f t="shared" si="27"/>
        <v>1.0410374509211728</v>
      </c>
      <c r="BC249" s="35"/>
      <c r="BD249" s="284">
        <v>21.2</v>
      </c>
      <c r="BE249" s="72"/>
      <c r="BF249" s="72"/>
      <c r="BG249" s="72"/>
      <c r="BH249" s="30"/>
      <c r="BI249" s="30"/>
      <c r="BJ249" s="73"/>
      <c r="BK249"/>
      <c r="BP249"/>
      <c r="BQ249" s="237"/>
      <c r="BR249" s="234"/>
      <c r="BS249" s="232"/>
      <c r="BT249" s="232"/>
      <c r="BU249" s="228"/>
      <c r="BV249" s="229"/>
      <c r="BW249" s="227"/>
      <c r="BX249" s="237"/>
      <c r="BY249"/>
      <c r="CA249"/>
      <c r="CB249" s="226"/>
      <c r="CC249" s="227"/>
      <c r="CD249" s="226"/>
      <c r="CE249" s="226"/>
      <c r="CF249" s="228"/>
      <c r="CG249" s="227"/>
      <c r="CH249" s="227"/>
      <c r="CI249" s="226"/>
      <c r="CJ249"/>
    </row>
    <row r="250" spans="1:88">
      <c r="A250" s="56" t="s">
        <v>294</v>
      </c>
      <c r="B250" s="57" t="s">
        <v>310</v>
      </c>
      <c r="C250" s="58">
        <v>1518</v>
      </c>
      <c r="D250" s="238">
        <v>0</v>
      </c>
      <c r="E250" s="294">
        <v>464.71249999999998</v>
      </c>
      <c r="F250" s="238">
        <v>0</v>
      </c>
      <c r="G250" s="238">
        <v>0</v>
      </c>
      <c r="H250" s="324">
        <v>304.005</v>
      </c>
      <c r="I250" s="238">
        <v>0</v>
      </c>
      <c r="J250" s="293">
        <v>3.3014999999999999</v>
      </c>
      <c r="K250" s="294">
        <v>0.15634067897558068</v>
      </c>
      <c r="L250" s="265">
        <f t="shared" si="29"/>
        <v>19.386130400415738</v>
      </c>
      <c r="M250" s="238">
        <v>2</v>
      </c>
      <c r="N250" s="238">
        <v>0</v>
      </c>
      <c r="O250" s="267">
        <v>0.66</v>
      </c>
      <c r="P250" s="267">
        <v>64.44</v>
      </c>
      <c r="Q250" s="267">
        <v>0.15</v>
      </c>
      <c r="R250" s="267">
        <v>0.47199999999999998</v>
      </c>
      <c r="S250" s="267">
        <v>68.239999999999995</v>
      </c>
      <c r="T250" s="52">
        <v>71.850833476542363</v>
      </c>
      <c r="U250" s="267">
        <v>68.06</v>
      </c>
      <c r="V250" s="267">
        <v>64</v>
      </c>
      <c r="W250" s="52">
        <v>1.73</v>
      </c>
      <c r="X250" s="267" t="s">
        <v>117</v>
      </c>
      <c r="Y250" s="52">
        <v>7.259528130671506</v>
      </c>
      <c r="Z250" s="274">
        <v>4</v>
      </c>
      <c r="AA250" s="274">
        <v>2.7230212448428825</v>
      </c>
      <c r="AB250" s="328">
        <v>258</v>
      </c>
      <c r="AC250" s="328">
        <v>6</v>
      </c>
      <c r="AD250" s="328">
        <v>34</v>
      </c>
      <c r="AE250" s="329">
        <f t="shared" si="24"/>
        <v>2.3255813953488373</v>
      </c>
      <c r="AF250" s="329">
        <f t="shared" si="25"/>
        <v>15</v>
      </c>
      <c r="AG250" s="274">
        <v>6</v>
      </c>
      <c r="AH250" s="53">
        <v>5</v>
      </c>
      <c r="AI250" s="331">
        <v>9.25</v>
      </c>
      <c r="AJ250" s="38">
        <v>55.76</v>
      </c>
      <c r="AK250" s="53">
        <v>74.680000000000007</v>
      </c>
      <c r="AL250" s="53">
        <v>3.09</v>
      </c>
      <c r="AM250" s="53">
        <v>66.97</v>
      </c>
      <c r="AN250" s="31">
        <v>78.03</v>
      </c>
      <c r="AO250" s="298">
        <v>64.251144784395393</v>
      </c>
      <c r="AP250" s="298">
        <v>75.246250338660431</v>
      </c>
      <c r="AQ250" s="330">
        <f t="shared" si="26"/>
        <v>69.531703020939531</v>
      </c>
      <c r="AR250" s="53">
        <v>18.5</v>
      </c>
      <c r="AS250" s="53">
        <v>77.5</v>
      </c>
      <c r="AT250" s="53">
        <v>60.5</v>
      </c>
      <c r="AU250" s="53">
        <v>42.5</v>
      </c>
      <c r="AV250" s="53">
        <v>80.12</v>
      </c>
      <c r="AW250" s="53">
        <v>10</v>
      </c>
      <c r="AX250" s="276">
        <v>9474.77</v>
      </c>
      <c r="AY250" s="276">
        <v>10096</v>
      </c>
      <c r="AZ250" s="276">
        <v>11005</v>
      </c>
      <c r="BA250" s="272">
        <f t="shared" si="28"/>
        <v>2.1855587699402359</v>
      </c>
      <c r="BB250" s="272">
        <f t="shared" si="27"/>
        <v>2.2508914421553117</v>
      </c>
      <c r="BC250" s="35"/>
      <c r="BD250" s="284">
        <v>21.54</v>
      </c>
      <c r="BE250" s="72"/>
      <c r="BF250" s="72"/>
      <c r="BG250" s="72"/>
      <c r="BH250" s="30"/>
      <c r="BI250" s="30"/>
      <c r="BJ250" s="73"/>
      <c r="BK250"/>
      <c r="BP250"/>
      <c r="BQ250" s="237"/>
      <c r="BR250" s="234"/>
      <c r="BS250" s="232"/>
      <c r="BT250" s="232"/>
      <c r="BU250" s="228"/>
      <c r="BV250" s="229"/>
      <c r="BW250" s="227"/>
      <c r="BX250" s="237"/>
      <c r="BY250"/>
      <c r="CA250"/>
      <c r="CB250" s="226"/>
      <c r="CC250" s="227"/>
      <c r="CD250" s="226"/>
      <c r="CE250" s="226"/>
      <c r="CF250" s="228"/>
      <c r="CG250" s="227"/>
      <c r="CH250" s="227"/>
      <c r="CI250" s="226"/>
      <c r="CJ250"/>
    </row>
    <row r="251" spans="1:88">
      <c r="A251" s="56" t="s">
        <v>294</v>
      </c>
      <c r="B251" s="57" t="s">
        <v>311</v>
      </c>
      <c r="C251" s="58">
        <v>1519</v>
      </c>
      <c r="D251" s="238">
        <v>0</v>
      </c>
      <c r="E251" s="294">
        <v>7.8</v>
      </c>
      <c r="F251" s="238">
        <v>0</v>
      </c>
      <c r="G251" s="238">
        <v>0</v>
      </c>
      <c r="H251" s="324">
        <v>2112</v>
      </c>
      <c r="I251" s="238">
        <v>0</v>
      </c>
      <c r="J251" s="293">
        <v>6.2729999999999997</v>
      </c>
      <c r="K251" s="294">
        <v>0.30873257891602141</v>
      </c>
      <c r="L251" s="265">
        <f t="shared" si="29"/>
        <v>44.584327697087112</v>
      </c>
      <c r="M251" s="238">
        <v>9</v>
      </c>
      <c r="N251" s="238">
        <v>0</v>
      </c>
      <c r="O251" s="267">
        <v>0.66300000000000003</v>
      </c>
      <c r="P251" s="267">
        <v>63.68</v>
      </c>
      <c r="Q251" s="267">
        <v>0.13</v>
      </c>
      <c r="R251" s="267">
        <v>0.46600000000000003</v>
      </c>
      <c r="S251" s="267">
        <v>60.34</v>
      </c>
      <c r="T251" s="52">
        <v>73.6111111111111</v>
      </c>
      <c r="U251" s="267">
        <v>69.099999999999994</v>
      </c>
      <c r="V251" s="267">
        <v>148</v>
      </c>
      <c r="W251" s="52">
        <v>1.83</v>
      </c>
      <c r="X251" s="267">
        <v>24.41</v>
      </c>
      <c r="Y251" s="52">
        <v>2.6525198938992043</v>
      </c>
      <c r="Z251" s="274">
        <v>4</v>
      </c>
      <c r="AA251" s="274">
        <v>0.5100001665306666</v>
      </c>
      <c r="AB251" s="328">
        <v>98</v>
      </c>
      <c r="AC251" s="328">
        <v>11</v>
      </c>
      <c r="AD251" s="328">
        <v>4</v>
      </c>
      <c r="AE251" s="329">
        <f t="shared" si="24"/>
        <v>11.224489795918368</v>
      </c>
      <c r="AF251" s="329">
        <f t="shared" si="25"/>
        <v>73.333333333333329</v>
      </c>
      <c r="AG251" s="274">
        <v>6</v>
      </c>
      <c r="AH251" s="53">
        <v>10</v>
      </c>
      <c r="AI251" s="331">
        <v>7.85</v>
      </c>
      <c r="AJ251" s="38">
        <v>55.03</v>
      </c>
      <c r="AK251" s="53">
        <v>66.44</v>
      </c>
      <c r="AL251" s="53">
        <v>1.52</v>
      </c>
      <c r="AM251" s="53">
        <v>63.54</v>
      </c>
      <c r="AN251" s="31">
        <v>118.23</v>
      </c>
      <c r="AO251" s="298">
        <v>59.988103113774905</v>
      </c>
      <c r="AP251" s="298">
        <v>70.347165398274726</v>
      </c>
      <c r="AQ251" s="330">
        <f t="shared" si="26"/>
        <v>64.96147328743001</v>
      </c>
      <c r="AR251" s="53">
        <v>17.100000000000001</v>
      </c>
      <c r="AS251" s="53">
        <v>86.5</v>
      </c>
      <c r="AT251" s="53">
        <v>72</v>
      </c>
      <c r="AU251" s="53">
        <v>47</v>
      </c>
      <c r="AV251" s="53">
        <v>78.930000000000007</v>
      </c>
      <c r="AW251" s="53">
        <v>10</v>
      </c>
      <c r="AX251" s="276">
        <v>19215.68</v>
      </c>
      <c r="AY251" s="276">
        <v>19937</v>
      </c>
      <c r="AZ251" s="276">
        <v>20910</v>
      </c>
      <c r="BA251" s="272">
        <f t="shared" si="28"/>
        <v>1.2512697963329942</v>
      </c>
      <c r="BB251" s="272">
        <f t="shared" si="27"/>
        <v>1.220093293875707</v>
      </c>
      <c r="BC251" s="35"/>
      <c r="BD251" s="284">
        <v>9.51</v>
      </c>
      <c r="BE251" s="72"/>
      <c r="BF251" s="72"/>
      <c r="BG251" s="72"/>
      <c r="BH251" s="30"/>
      <c r="BI251" s="30"/>
      <c r="BJ251" s="73"/>
      <c r="BK251"/>
      <c r="BP251"/>
      <c r="BQ251" s="237"/>
      <c r="BR251" s="234"/>
      <c r="BS251" s="232"/>
      <c r="BT251" s="232"/>
      <c r="BU251" s="228"/>
      <c r="BV251" s="229"/>
      <c r="BW251" s="227"/>
      <c r="BX251" s="237"/>
      <c r="BY251"/>
      <c r="CA251"/>
      <c r="CB251" s="226"/>
      <c r="CC251" s="227"/>
      <c r="CD251" s="226"/>
      <c r="CE251" s="226"/>
      <c r="CF251" s="228"/>
      <c r="CG251" s="227"/>
      <c r="CH251" s="227"/>
      <c r="CI251" s="226"/>
      <c r="CJ251"/>
    </row>
    <row r="252" spans="1:88">
      <c r="A252" s="56" t="s">
        <v>294</v>
      </c>
      <c r="B252" s="57" t="s">
        <v>312</v>
      </c>
      <c r="C252" s="58">
        <v>1520</v>
      </c>
      <c r="D252" s="238">
        <v>0</v>
      </c>
      <c r="E252" s="294">
        <v>3</v>
      </c>
      <c r="F252" s="238">
        <v>0</v>
      </c>
      <c r="G252" s="238">
        <v>0</v>
      </c>
      <c r="H252" s="324">
        <v>186</v>
      </c>
      <c r="I252" s="238">
        <v>0</v>
      </c>
      <c r="J252" s="293">
        <v>3.3014999999999999</v>
      </c>
      <c r="K252" s="294">
        <v>0.16759857057772481</v>
      </c>
      <c r="L252" s="265">
        <f t="shared" si="29"/>
        <v>73.486918983488962</v>
      </c>
      <c r="M252" s="238">
        <v>8</v>
      </c>
      <c r="N252" s="238">
        <v>0</v>
      </c>
      <c r="O252" s="267">
        <v>0.67900000000000005</v>
      </c>
      <c r="P252" s="267">
        <v>60.63</v>
      </c>
      <c r="Q252" s="267">
        <v>0.28000000000000003</v>
      </c>
      <c r="R252" s="267">
        <v>0.49399999999999999</v>
      </c>
      <c r="S252" s="267">
        <v>68.95</v>
      </c>
      <c r="T252" s="52">
        <v>69.721656483367283</v>
      </c>
      <c r="U252" s="267">
        <v>69.86</v>
      </c>
      <c r="V252" s="267">
        <v>93</v>
      </c>
      <c r="W252" s="52">
        <v>3.29</v>
      </c>
      <c r="X252" s="267">
        <v>23.63</v>
      </c>
      <c r="Y252" s="52">
        <v>4.7543581616481774</v>
      </c>
      <c r="Z252" s="274">
        <v>4</v>
      </c>
      <c r="AA252" s="274">
        <v>1.0717912075514271</v>
      </c>
      <c r="AB252" s="328">
        <v>114</v>
      </c>
      <c r="AC252" s="328">
        <v>4</v>
      </c>
      <c r="AD252" s="328">
        <v>17</v>
      </c>
      <c r="AE252" s="329">
        <f t="shared" si="24"/>
        <v>3.5087719298245612</v>
      </c>
      <c r="AF252" s="329">
        <f t="shared" si="25"/>
        <v>19.047619047619047</v>
      </c>
      <c r="AG252" s="274">
        <v>10</v>
      </c>
      <c r="AH252" s="53">
        <v>10</v>
      </c>
      <c r="AI252" s="331">
        <v>7.1999999999999993</v>
      </c>
      <c r="AJ252" s="38">
        <v>64.680000000000007</v>
      </c>
      <c r="AK252" s="53">
        <v>89.51</v>
      </c>
      <c r="AL252" s="53">
        <v>3.77</v>
      </c>
      <c r="AM252" s="53">
        <v>68.760000000000005</v>
      </c>
      <c r="AN252" s="31">
        <v>145.29</v>
      </c>
      <c r="AO252" s="298">
        <v>68.17</v>
      </c>
      <c r="AP252" s="298">
        <v>93.63</v>
      </c>
      <c r="AQ252" s="330">
        <f t="shared" si="26"/>
        <v>79.892159189747773</v>
      </c>
      <c r="AR252" s="53">
        <v>14</v>
      </c>
      <c r="AS252" s="53">
        <v>97</v>
      </c>
      <c r="AT252" s="53">
        <v>54</v>
      </c>
      <c r="AU252" s="53">
        <v>37.5</v>
      </c>
      <c r="AV252" s="53">
        <v>83.36</v>
      </c>
      <c r="AW252" s="53">
        <v>10</v>
      </c>
      <c r="AX252" s="276">
        <v>10636.4</v>
      </c>
      <c r="AY252" s="276">
        <v>10823</v>
      </c>
      <c r="AZ252" s="276">
        <v>11005</v>
      </c>
      <c r="BA252" s="272">
        <f t="shared" si="28"/>
        <v>0.58478432552367454</v>
      </c>
      <c r="BB252" s="272">
        <f t="shared" si="27"/>
        <v>0.42040099787489793</v>
      </c>
      <c r="BC252" s="35"/>
      <c r="BD252" s="284">
        <v>36.03</v>
      </c>
      <c r="BE252" s="72"/>
      <c r="BF252" s="72"/>
      <c r="BG252" s="72"/>
      <c r="BH252" s="30"/>
      <c r="BI252" s="30"/>
      <c r="BJ252" s="73"/>
      <c r="BK252"/>
      <c r="BP252"/>
      <c r="BQ252" s="237"/>
      <c r="BR252" s="234"/>
      <c r="BS252" s="232"/>
      <c r="BT252" s="232"/>
      <c r="BU252" s="228"/>
      <c r="BV252" s="229"/>
      <c r="BW252" s="227"/>
      <c r="BX252" s="237"/>
      <c r="BY252"/>
      <c r="CA252"/>
      <c r="CB252" s="226"/>
      <c r="CC252" s="227"/>
      <c r="CD252" s="226"/>
      <c r="CE252" s="226"/>
      <c r="CF252" s="228"/>
      <c r="CG252" s="227"/>
      <c r="CH252" s="227"/>
      <c r="CI252" s="226"/>
      <c r="CJ252"/>
    </row>
    <row r="253" spans="1:88">
      <c r="A253" s="56" t="s">
        <v>294</v>
      </c>
      <c r="B253" s="57" t="s">
        <v>313</v>
      </c>
      <c r="C253" s="58">
        <v>1521</v>
      </c>
      <c r="D253" s="238">
        <v>0</v>
      </c>
      <c r="E253" s="294">
        <v>1</v>
      </c>
      <c r="F253" s="238">
        <v>0</v>
      </c>
      <c r="G253" s="238">
        <v>0</v>
      </c>
      <c r="H253" s="324">
        <v>138.17958400000001</v>
      </c>
      <c r="I253" s="238">
        <v>0</v>
      </c>
      <c r="J253" s="293">
        <v>2.4767999999999999</v>
      </c>
      <c r="K253" s="294">
        <v>0.12523049434187014</v>
      </c>
      <c r="L253" s="265">
        <f t="shared" si="29"/>
        <v>24.568532815736159</v>
      </c>
      <c r="M253" s="238">
        <v>2</v>
      </c>
      <c r="N253" s="238">
        <v>0</v>
      </c>
      <c r="O253" s="267">
        <v>0.65700000000000003</v>
      </c>
      <c r="P253" s="267">
        <v>52.79</v>
      </c>
      <c r="Q253" s="267">
        <v>0.16</v>
      </c>
      <c r="R253" s="267">
        <v>0.47099999999999997</v>
      </c>
      <c r="S253" s="267" t="s">
        <v>117</v>
      </c>
      <c r="T253" s="52">
        <v>75.685172171468722</v>
      </c>
      <c r="U253" s="267">
        <v>74.430000000000007</v>
      </c>
      <c r="V253" s="267">
        <v>130</v>
      </c>
      <c r="W253" s="52">
        <v>2.57</v>
      </c>
      <c r="X253" s="267">
        <v>30.62</v>
      </c>
      <c r="Y253" s="52">
        <v>2.1691973969631237</v>
      </c>
      <c r="Z253" s="274">
        <v>4</v>
      </c>
      <c r="AA253" s="274">
        <v>1.2989240369045756</v>
      </c>
      <c r="AB253" s="328">
        <v>103</v>
      </c>
      <c r="AC253" s="328">
        <v>4</v>
      </c>
      <c r="AD253" s="328">
        <v>36</v>
      </c>
      <c r="AE253" s="329">
        <f t="shared" si="24"/>
        <v>3.8834951456310676</v>
      </c>
      <c r="AF253" s="329">
        <f t="shared" si="25"/>
        <v>10</v>
      </c>
      <c r="AG253" s="274">
        <v>6</v>
      </c>
      <c r="AH253" s="53">
        <v>5</v>
      </c>
      <c r="AI253" s="331">
        <v>7.85</v>
      </c>
      <c r="AJ253" s="38">
        <v>38.03</v>
      </c>
      <c r="AK253" s="53">
        <v>75.97</v>
      </c>
      <c r="AL253" s="53">
        <v>5.78</v>
      </c>
      <c r="AM253" s="53">
        <v>60.69</v>
      </c>
      <c r="AN253" s="31">
        <v>221.97</v>
      </c>
      <c r="AO253" s="298">
        <v>61.001846284576445</v>
      </c>
      <c r="AP253" s="298">
        <v>67.257139490354433</v>
      </c>
      <c r="AQ253" s="330">
        <f t="shared" si="26"/>
        <v>64.053178568521616</v>
      </c>
      <c r="AR253" s="53">
        <v>14.2</v>
      </c>
      <c r="AS253" s="53">
        <v>98</v>
      </c>
      <c r="AT253" s="53">
        <v>56</v>
      </c>
      <c r="AU253" s="53">
        <v>23.5</v>
      </c>
      <c r="AV253" s="53">
        <v>81.23</v>
      </c>
      <c r="AW253" s="53">
        <v>10</v>
      </c>
      <c r="AX253" s="276">
        <v>7929.64</v>
      </c>
      <c r="AY253" s="276">
        <v>8087</v>
      </c>
      <c r="AZ253" s="276">
        <v>8256</v>
      </c>
      <c r="BA253" s="272">
        <f t="shared" si="28"/>
        <v>0.6614844221595586</v>
      </c>
      <c r="BB253" s="272">
        <f t="shared" si="27"/>
        <v>0.52244342772350683</v>
      </c>
      <c r="BC253" s="35"/>
      <c r="BD253" s="284">
        <v>19.670000000000002</v>
      </c>
      <c r="BE253" s="72"/>
      <c r="BF253" s="72"/>
      <c r="BG253" s="72"/>
      <c r="BH253" s="30"/>
      <c r="BI253" s="30"/>
      <c r="BJ253" s="73"/>
      <c r="BK253"/>
      <c r="BP253"/>
      <c r="BQ253" s="237"/>
      <c r="BR253" s="234"/>
      <c r="BS253" s="232"/>
      <c r="BT253" s="232"/>
      <c r="BU253" s="228"/>
      <c r="BV253" s="229"/>
      <c r="BW253" s="227"/>
      <c r="BX253" s="237"/>
      <c r="BY253"/>
      <c r="CA253"/>
      <c r="CB253" s="226"/>
      <c r="CC253" s="227"/>
      <c r="CD253" s="226"/>
      <c r="CE253" s="226"/>
      <c r="CF253" s="228"/>
      <c r="CG253" s="227"/>
      <c r="CH253" s="227"/>
      <c r="CI253" s="226"/>
      <c r="CJ253"/>
    </row>
    <row r="254" spans="1:88">
      <c r="A254" s="56" t="s">
        <v>294</v>
      </c>
      <c r="B254" s="57" t="s">
        <v>314</v>
      </c>
      <c r="C254" s="58">
        <v>1522</v>
      </c>
      <c r="D254" s="238">
        <v>0</v>
      </c>
      <c r="E254" s="294">
        <v>39.179200000000002</v>
      </c>
      <c r="F254" s="238">
        <v>0</v>
      </c>
      <c r="G254" s="238">
        <v>0</v>
      </c>
      <c r="H254" s="324">
        <v>428</v>
      </c>
      <c r="I254" s="238">
        <v>30</v>
      </c>
      <c r="J254" s="293">
        <v>3.9359999999999995</v>
      </c>
      <c r="K254" s="294">
        <v>0.19163192376414531</v>
      </c>
      <c r="L254" s="265">
        <f t="shared" si="29"/>
        <v>7.954510732033877</v>
      </c>
      <c r="M254" s="238">
        <v>1</v>
      </c>
      <c r="N254" s="238">
        <v>0</v>
      </c>
      <c r="O254" s="267">
        <v>0.55200000000000005</v>
      </c>
      <c r="P254" s="267">
        <v>78.41</v>
      </c>
      <c r="Q254" s="267">
        <v>0.05</v>
      </c>
      <c r="R254" s="267">
        <v>0.46200000000000002</v>
      </c>
      <c r="S254" s="267" t="s">
        <v>117</v>
      </c>
      <c r="T254" s="52">
        <v>93.012931866435068</v>
      </c>
      <c r="U254" s="267">
        <v>70.039999999999992</v>
      </c>
      <c r="V254" s="267">
        <v>138</v>
      </c>
      <c r="W254" s="52">
        <v>6.18</v>
      </c>
      <c r="X254" s="267">
        <v>33.33</v>
      </c>
      <c r="Y254" s="52">
        <v>19.690576652601969</v>
      </c>
      <c r="Z254" s="274">
        <v>2</v>
      </c>
      <c r="AA254" s="274">
        <v>1.1936659513136674</v>
      </c>
      <c r="AB254" s="328">
        <v>141</v>
      </c>
      <c r="AC254" s="328">
        <v>4</v>
      </c>
      <c r="AD254" s="328">
        <v>18</v>
      </c>
      <c r="AE254" s="329">
        <f t="shared" si="24"/>
        <v>2.8368794326241136</v>
      </c>
      <c r="AF254" s="329">
        <f t="shared" si="25"/>
        <v>18.181818181818183</v>
      </c>
      <c r="AG254" s="274">
        <v>4</v>
      </c>
      <c r="AH254" s="53">
        <v>10</v>
      </c>
      <c r="AI254" s="331">
        <v>8.65</v>
      </c>
      <c r="AJ254" s="38">
        <v>32.450000000000003</v>
      </c>
      <c r="AK254" s="53">
        <v>22.09</v>
      </c>
      <c r="AL254" s="53">
        <v>0.69</v>
      </c>
      <c r="AM254" s="53">
        <v>36.44</v>
      </c>
      <c r="AN254" s="31">
        <v>58.2</v>
      </c>
      <c r="AO254" s="298">
        <v>52.387675703503902</v>
      </c>
      <c r="AP254" s="298">
        <v>56.183723548208619</v>
      </c>
      <c r="AQ254" s="330">
        <f t="shared" si="26"/>
        <v>54.25250859691991</v>
      </c>
      <c r="AR254" s="53">
        <v>13.7</v>
      </c>
      <c r="AS254" s="53">
        <v>105</v>
      </c>
      <c r="AT254" s="53">
        <v>30</v>
      </c>
      <c r="AU254" s="53">
        <v>6</v>
      </c>
      <c r="AV254" s="53">
        <v>66.25</v>
      </c>
      <c r="AW254" s="53">
        <v>10</v>
      </c>
      <c r="AX254" s="276">
        <v>11812.35</v>
      </c>
      <c r="AY254" s="276">
        <v>12375</v>
      </c>
      <c r="AZ254" s="276">
        <v>13120</v>
      </c>
      <c r="BA254" s="272">
        <f t="shared" si="28"/>
        <v>1.5877450295665119</v>
      </c>
      <c r="BB254" s="272">
        <f t="shared" si="27"/>
        <v>1.5050505050505036</v>
      </c>
      <c r="BC254" s="35"/>
      <c r="BD254" s="284">
        <v>4.1399999999999997</v>
      </c>
      <c r="BE254" s="72"/>
      <c r="BF254" s="72"/>
      <c r="BG254" s="72"/>
      <c r="BH254" s="30"/>
      <c r="BI254" s="30"/>
      <c r="BJ254" s="73"/>
      <c r="BK254"/>
      <c r="BP254"/>
      <c r="BQ254" s="237"/>
      <c r="BR254" s="234"/>
      <c r="BS254" s="232"/>
      <c r="BT254" s="232"/>
      <c r="BU254" s="228"/>
      <c r="BV254" s="229"/>
      <c r="BW254" s="227"/>
      <c r="BX254" s="237"/>
      <c r="BY254"/>
      <c r="CA254"/>
      <c r="CB254" s="226"/>
      <c r="CC254" s="227"/>
      <c r="CD254" s="226"/>
      <c r="CE254" s="226"/>
      <c r="CF254" s="228"/>
      <c r="CG254" s="227"/>
      <c r="CH254" s="227"/>
      <c r="CI254" s="226"/>
      <c r="CJ254"/>
    </row>
    <row r="255" spans="1:88">
      <c r="A255" s="56" t="s">
        <v>294</v>
      </c>
      <c r="B255" s="57" t="s">
        <v>315</v>
      </c>
      <c r="C255" s="58">
        <v>1523</v>
      </c>
      <c r="D255" s="238">
        <v>0</v>
      </c>
      <c r="E255" s="294">
        <v>4</v>
      </c>
      <c r="F255" s="238">
        <v>0</v>
      </c>
      <c r="G255" s="238">
        <v>0</v>
      </c>
      <c r="H255" s="324">
        <v>1910</v>
      </c>
      <c r="I255" s="238">
        <v>0</v>
      </c>
      <c r="J255" s="293">
        <v>8.4920999999999989</v>
      </c>
      <c r="K255" s="294">
        <v>0.42481119714115539</v>
      </c>
      <c r="L255" s="265">
        <f t="shared" si="29"/>
        <v>25.275010494497558</v>
      </c>
      <c r="M255" s="238">
        <v>7</v>
      </c>
      <c r="N255" s="238">
        <v>1</v>
      </c>
      <c r="O255" s="267">
        <v>0.63900000000000001</v>
      </c>
      <c r="P255" s="267">
        <v>71.7</v>
      </c>
      <c r="Q255" s="267">
        <v>0.13</v>
      </c>
      <c r="R255" s="267">
        <v>0.47299999999999998</v>
      </c>
      <c r="S255" s="267">
        <v>63.83</v>
      </c>
      <c r="T255" s="52">
        <v>83.284457478005862</v>
      </c>
      <c r="U255" s="267">
        <v>69.28</v>
      </c>
      <c r="V255" s="267">
        <v>159</v>
      </c>
      <c r="W255" s="52">
        <v>2.64</v>
      </c>
      <c r="X255" s="267">
        <v>34.93</v>
      </c>
      <c r="Y255" s="52">
        <v>54.373522458628841</v>
      </c>
      <c r="Z255" s="274">
        <v>3</v>
      </c>
      <c r="AA255" s="274">
        <v>0.50622601754241892</v>
      </c>
      <c r="AB255" s="328">
        <v>135</v>
      </c>
      <c r="AC255" s="328">
        <v>11</v>
      </c>
      <c r="AD255" s="328">
        <v>67</v>
      </c>
      <c r="AE255" s="329">
        <f t="shared" si="24"/>
        <v>8.1481481481481488</v>
      </c>
      <c r="AF255" s="329">
        <f t="shared" si="25"/>
        <v>14.102564102564102</v>
      </c>
      <c r="AG255" s="274">
        <v>4</v>
      </c>
      <c r="AH255" s="53">
        <v>5</v>
      </c>
      <c r="AI255" s="331">
        <v>8.1499999999999986</v>
      </c>
      <c r="AJ255" s="38">
        <v>54.4</v>
      </c>
      <c r="AK255" s="53">
        <v>40.26</v>
      </c>
      <c r="AL255" s="53">
        <v>1.37</v>
      </c>
      <c r="AM255" s="53">
        <v>50.77</v>
      </c>
      <c r="AN255" s="31">
        <v>124.54</v>
      </c>
      <c r="AO255" s="298">
        <v>91.687266614988729</v>
      </c>
      <c r="AP255" s="298">
        <v>92.166608945797904</v>
      </c>
      <c r="AQ255" s="330">
        <f t="shared" si="26"/>
        <v>91.926625345504647</v>
      </c>
      <c r="AR255" s="53">
        <v>19.600000000000001</v>
      </c>
      <c r="AS255" s="53">
        <v>139.5</v>
      </c>
      <c r="AT255" s="53">
        <v>47</v>
      </c>
      <c r="AU255" s="53">
        <v>26.5</v>
      </c>
      <c r="AV255" s="53">
        <v>80.58</v>
      </c>
      <c r="AW255" s="53">
        <v>10</v>
      </c>
      <c r="AX255" s="276">
        <v>26667.93</v>
      </c>
      <c r="AY255" s="276">
        <v>27433</v>
      </c>
      <c r="AZ255" s="276">
        <v>28307</v>
      </c>
      <c r="BA255" s="272">
        <f t="shared" si="28"/>
        <v>0.95629219565723034</v>
      </c>
      <c r="BB255" s="272">
        <f t="shared" si="27"/>
        <v>0.79648598403382898</v>
      </c>
      <c r="BC255" s="35"/>
      <c r="BD255" s="284">
        <v>36.17</v>
      </c>
      <c r="BE255" s="72"/>
      <c r="BF255" s="72"/>
      <c r="BG255" s="72"/>
      <c r="BH255" s="30"/>
      <c r="BI255" s="30"/>
      <c r="BJ255" s="73"/>
      <c r="BK255"/>
      <c r="BP255"/>
      <c r="BQ255" s="237"/>
      <c r="BR255" s="234"/>
      <c r="BS255" s="232"/>
      <c r="BT255" s="232"/>
      <c r="BU255" s="228"/>
      <c r="BV255" s="229"/>
      <c r="BW255" s="227"/>
      <c r="BX255" s="237"/>
      <c r="BY255"/>
      <c r="CA255"/>
      <c r="CB255" s="226"/>
      <c r="CC255" s="227"/>
      <c r="CD255" s="226"/>
      <c r="CE255" s="226"/>
      <c r="CF255" s="228"/>
      <c r="CG255" s="227"/>
      <c r="CH255" s="227"/>
      <c r="CI255" s="226"/>
      <c r="CJ255"/>
    </row>
    <row r="256" spans="1:88">
      <c r="A256" s="56" t="s">
        <v>316</v>
      </c>
      <c r="B256" s="57" t="s">
        <v>317</v>
      </c>
      <c r="C256" s="58">
        <v>1601</v>
      </c>
      <c r="D256" s="238">
        <v>83</v>
      </c>
      <c r="E256" s="294">
        <v>9182.3524999999991</v>
      </c>
      <c r="F256" s="238">
        <v>0</v>
      </c>
      <c r="G256" s="238">
        <v>0</v>
      </c>
      <c r="H256" s="324">
        <v>1462.4010000000001</v>
      </c>
      <c r="I256" s="238">
        <v>0</v>
      </c>
      <c r="J256" s="293">
        <v>14.2203</v>
      </c>
      <c r="K256" s="238">
        <v>0</v>
      </c>
      <c r="L256" s="265">
        <f t="shared" ref="L256:L287" si="30">M256/((AY256+AY256*BA256/100)/100000)</f>
        <v>31.080032726159708</v>
      </c>
      <c r="M256" s="238">
        <v>14</v>
      </c>
      <c r="N256" s="238">
        <v>11</v>
      </c>
      <c r="O256" s="267">
        <v>0.69</v>
      </c>
      <c r="P256" s="267">
        <v>44.83</v>
      </c>
      <c r="Q256" s="267">
        <v>0.34</v>
      </c>
      <c r="R256" s="267">
        <v>0.53700000000000003</v>
      </c>
      <c r="S256" s="267">
        <v>39.89</v>
      </c>
      <c r="T256" s="52">
        <v>63.612565445026192</v>
      </c>
      <c r="U256" s="267">
        <v>64.539999999999992</v>
      </c>
      <c r="V256" s="267">
        <v>410</v>
      </c>
      <c r="W256" s="52">
        <v>6.52</v>
      </c>
      <c r="X256" s="267">
        <v>35.049999999999997</v>
      </c>
      <c r="Y256" s="52">
        <v>219.30168693605333</v>
      </c>
      <c r="Z256" s="274">
        <v>5</v>
      </c>
      <c r="AA256" s="274">
        <v>4.1019428641528526</v>
      </c>
      <c r="AB256" s="328">
        <v>1712</v>
      </c>
      <c r="AC256" s="328">
        <v>59</v>
      </c>
      <c r="AD256" s="328">
        <v>611</v>
      </c>
      <c r="AE256" s="329">
        <f t="shared" si="24"/>
        <v>3.4462616822429903</v>
      </c>
      <c r="AF256" s="329">
        <f t="shared" si="25"/>
        <v>8.8059701492537314</v>
      </c>
      <c r="AG256" s="274">
        <v>10</v>
      </c>
      <c r="AH256" s="53">
        <v>10</v>
      </c>
      <c r="AI256" s="331">
        <v>8.6999999999999993</v>
      </c>
      <c r="AJ256" s="38">
        <v>82.63</v>
      </c>
      <c r="AK256" s="53">
        <v>89.07</v>
      </c>
      <c r="AL256" s="53">
        <v>9.25</v>
      </c>
      <c r="AM256" s="53">
        <v>60.89</v>
      </c>
      <c r="AN256" s="31">
        <v>275.19</v>
      </c>
      <c r="AO256" s="298">
        <v>62.926954530834614</v>
      </c>
      <c r="AP256" s="298">
        <v>71.934466567514022</v>
      </c>
      <c r="AQ256" s="330">
        <f t="shared" si="26"/>
        <v>67.28013753622831</v>
      </c>
      <c r="AR256" s="53">
        <v>17.100000000000001</v>
      </c>
      <c r="AS256" s="53">
        <v>105</v>
      </c>
      <c r="AT256" s="53">
        <v>99</v>
      </c>
      <c r="AU256" s="53">
        <v>96</v>
      </c>
      <c r="AV256" s="53">
        <v>83.33</v>
      </c>
      <c r="AW256" s="53">
        <v>10</v>
      </c>
      <c r="AX256" s="276">
        <v>41736.32</v>
      </c>
      <c r="AY256" s="276">
        <v>44182</v>
      </c>
      <c r="AZ256" s="276">
        <v>47401</v>
      </c>
      <c r="BA256" s="272">
        <f t="shared" si="28"/>
        <v>1.9532787429909171</v>
      </c>
      <c r="BB256" s="272">
        <f t="shared" si="27"/>
        <v>1.8214431216332427</v>
      </c>
      <c r="BC256" s="35"/>
      <c r="BD256" s="284">
        <v>20.6</v>
      </c>
      <c r="BE256" s="72"/>
      <c r="BF256" s="72"/>
      <c r="BG256" s="72"/>
      <c r="BH256" s="30"/>
      <c r="BI256" s="30"/>
      <c r="BJ256" s="73"/>
      <c r="BK256"/>
      <c r="BP256"/>
      <c r="BQ256" s="237"/>
      <c r="BR256" s="234"/>
      <c r="BS256" s="232"/>
      <c r="BT256" s="232"/>
      <c r="BU256" s="228"/>
      <c r="BV256" s="229"/>
      <c r="BW256" s="227"/>
      <c r="BX256" s="237"/>
      <c r="BY256"/>
      <c r="CA256"/>
      <c r="CB256" s="226"/>
      <c r="CC256" s="227"/>
      <c r="CD256" s="226"/>
      <c r="CE256" s="226"/>
      <c r="CF256" s="228"/>
      <c r="CG256" s="227"/>
      <c r="CH256" s="227"/>
      <c r="CI256" s="226"/>
      <c r="CJ256"/>
    </row>
    <row r="257" spans="1:88">
      <c r="A257" s="56" t="s">
        <v>316</v>
      </c>
      <c r="B257" s="57" t="s">
        <v>318</v>
      </c>
      <c r="C257" s="58">
        <v>1602</v>
      </c>
      <c r="D257" s="238">
        <v>19</v>
      </c>
      <c r="E257" s="294">
        <v>340.99239</v>
      </c>
      <c r="F257" s="238">
        <v>0</v>
      </c>
      <c r="G257" s="238">
        <v>0</v>
      </c>
      <c r="H257" s="324">
        <v>1282.9544000000001</v>
      </c>
      <c r="I257" s="238">
        <v>0</v>
      </c>
      <c r="J257" s="293">
        <v>3.3245999999999998</v>
      </c>
      <c r="K257" s="238">
        <v>0</v>
      </c>
      <c r="L257" s="265">
        <f t="shared" si="30"/>
        <v>38.344539573025223</v>
      </c>
      <c r="M257" s="238">
        <v>4</v>
      </c>
      <c r="N257" s="238">
        <v>3</v>
      </c>
      <c r="O257" s="267">
        <v>0.63100000000000001</v>
      </c>
      <c r="P257" s="267">
        <v>56.66</v>
      </c>
      <c r="Q257" s="267">
        <v>0.09</v>
      </c>
      <c r="R257" s="267">
        <v>0.47299999999999998</v>
      </c>
      <c r="S257" s="267">
        <v>51.09</v>
      </c>
      <c r="T257" s="52">
        <v>72.681747539285112</v>
      </c>
      <c r="U257" s="267">
        <v>67.95</v>
      </c>
      <c r="V257" s="267">
        <v>44</v>
      </c>
      <c r="W257" s="52">
        <v>3.42</v>
      </c>
      <c r="X257" s="267">
        <v>48.53</v>
      </c>
      <c r="Y257" s="52">
        <v>3.8167938931297707</v>
      </c>
      <c r="Z257" s="274">
        <v>2</v>
      </c>
      <c r="AA257" s="274">
        <v>1.6732540217855596</v>
      </c>
      <c r="AB257" s="328">
        <v>161</v>
      </c>
      <c r="AC257" s="328">
        <v>2</v>
      </c>
      <c r="AD257" s="328">
        <v>95</v>
      </c>
      <c r="AE257" s="329">
        <f t="shared" si="24"/>
        <v>1.2422360248447204</v>
      </c>
      <c r="AF257" s="329">
        <f t="shared" si="25"/>
        <v>2.0618556701030926</v>
      </c>
      <c r="AG257" s="274">
        <v>10</v>
      </c>
      <c r="AH257" s="53">
        <v>10</v>
      </c>
      <c r="AI257" s="331">
        <v>8.5</v>
      </c>
      <c r="AJ257" s="38">
        <v>51.27</v>
      </c>
      <c r="AK257" s="53">
        <v>93.44</v>
      </c>
      <c r="AL257" s="53">
        <v>2.0299999999999998</v>
      </c>
      <c r="AM257" s="53">
        <v>48.4</v>
      </c>
      <c r="AN257" s="31">
        <v>391.6</v>
      </c>
      <c r="AO257" s="298">
        <v>65.797960000000003</v>
      </c>
      <c r="AP257" s="298">
        <v>85.807975200000001</v>
      </c>
      <c r="AQ257" s="330">
        <f t="shared" si="26"/>
        <v>75.139801170156105</v>
      </c>
      <c r="AR257" s="53">
        <v>21.2</v>
      </c>
      <c r="AS257" s="53">
        <v>106</v>
      </c>
      <c r="AT257" s="53">
        <v>77</v>
      </c>
      <c r="AU257" s="53">
        <v>18.5</v>
      </c>
      <c r="AV257" s="53">
        <v>73.58</v>
      </c>
      <c r="AW257" s="53">
        <v>10</v>
      </c>
      <c r="AX257" s="276">
        <v>9621.9699999999993</v>
      </c>
      <c r="AY257" s="276">
        <v>10220</v>
      </c>
      <c r="AZ257" s="276">
        <v>11082</v>
      </c>
      <c r="BA257" s="272">
        <f t="shared" si="28"/>
        <v>2.071751765317638</v>
      </c>
      <c r="BB257" s="272">
        <f t="shared" si="27"/>
        <v>2.1086105675146793</v>
      </c>
      <c r="BC257" s="35"/>
      <c r="BD257" s="284">
        <v>9.15</v>
      </c>
      <c r="BE257" s="72"/>
      <c r="BF257" s="72"/>
      <c r="BG257" s="72"/>
      <c r="BH257" s="30"/>
      <c r="BI257" s="30"/>
      <c r="BJ257" s="73"/>
      <c r="BK257"/>
      <c r="BP257"/>
      <c r="BQ257" s="237"/>
      <c r="BR257" s="234"/>
      <c r="BS257" s="232"/>
      <c r="BT257" s="232"/>
      <c r="BU257" s="228"/>
      <c r="BV257" s="229"/>
      <c r="BW257" s="227"/>
      <c r="BX257" s="237"/>
      <c r="BY257"/>
      <c r="CA257"/>
      <c r="CB257" s="226"/>
      <c r="CC257" s="227"/>
      <c r="CD257" s="226"/>
      <c r="CE257" s="226"/>
      <c r="CF257" s="228"/>
      <c r="CG257" s="227"/>
      <c r="CH257" s="227"/>
      <c r="CI257" s="226"/>
      <c r="CJ257"/>
    </row>
    <row r="258" spans="1:88">
      <c r="A258" s="56" t="s">
        <v>316</v>
      </c>
      <c r="B258" s="57" t="s">
        <v>319</v>
      </c>
      <c r="C258" s="58">
        <v>1603</v>
      </c>
      <c r="D258" s="238">
        <v>35</v>
      </c>
      <c r="E258" s="294">
        <v>1324.6</v>
      </c>
      <c r="F258" s="238">
        <v>0</v>
      </c>
      <c r="G258" s="238">
        <v>0</v>
      </c>
      <c r="H258" s="324">
        <v>914.38621000000001</v>
      </c>
      <c r="I258" s="238">
        <v>0</v>
      </c>
      <c r="J258" s="293">
        <v>6.0764999999999993</v>
      </c>
      <c r="K258" s="238">
        <v>0</v>
      </c>
      <c r="L258" s="265">
        <f t="shared" si="30"/>
        <v>41.79053949681601</v>
      </c>
      <c r="M258" s="238">
        <v>8</v>
      </c>
      <c r="N258" s="238">
        <v>0</v>
      </c>
      <c r="O258" s="267">
        <v>0.59899999999999998</v>
      </c>
      <c r="P258" s="267">
        <v>67.460000000000008</v>
      </c>
      <c r="Q258" s="267">
        <v>0.09</v>
      </c>
      <c r="R258" s="267">
        <v>0.48699999999999999</v>
      </c>
      <c r="S258" s="267">
        <v>46.44</v>
      </c>
      <c r="T258" s="52">
        <v>76.865935620799448</v>
      </c>
      <c r="U258" s="267">
        <v>64.5</v>
      </c>
      <c r="V258" s="267">
        <v>133</v>
      </c>
      <c r="W258" s="52">
        <v>4.95</v>
      </c>
      <c r="X258" s="267">
        <v>56.41</v>
      </c>
      <c r="Y258" s="52">
        <v>6.9582504970178931</v>
      </c>
      <c r="Z258" s="274">
        <v>1</v>
      </c>
      <c r="AA258" s="274">
        <v>0.36265102431915103</v>
      </c>
      <c r="AB258" s="328">
        <v>64</v>
      </c>
      <c r="AC258" s="328">
        <v>3</v>
      </c>
      <c r="AD258" s="328">
        <v>32</v>
      </c>
      <c r="AE258" s="329">
        <f t="shared" si="24"/>
        <v>4.6875</v>
      </c>
      <c r="AF258" s="329">
        <f t="shared" si="25"/>
        <v>8.5714285714285712</v>
      </c>
      <c r="AG258" s="274">
        <v>6</v>
      </c>
      <c r="AH258" s="53">
        <v>5</v>
      </c>
      <c r="AI258" s="331">
        <v>9.3000000000000007</v>
      </c>
      <c r="AJ258" s="38">
        <v>47.47</v>
      </c>
      <c r="AK258" s="53">
        <v>73.28</v>
      </c>
      <c r="AL258" s="53">
        <v>0.87</v>
      </c>
      <c r="AM258" s="53">
        <v>48.72</v>
      </c>
      <c r="AN258" s="31">
        <v>291.70999999999998</v>
      </c>
      <c r="AO258" s="298">
        <v>62.926954530834614</v>
      </c>
      <c r="AP258" s="298">
        <v>71.934466567514022</v>
      </c>
      <c r="AQ258" s="330">
        <f t="shared" si="26"/>
        <v>67.28013753622831</v>
      </c>
      <c r="AR258" s="53">
        <v>24.9</v>
      </c>
      <c r="AS258" s="53">
        <v>117</v>
      </c>
      <c r="AT258" s="53">
        <v>78.5</v>
      </c>
      <c r="AU258" s="53">
        <v>21</v>
      </c>
      <c r="AV258" s="53">
        <v>76.459999999999994</v>
      </c>
      <c r="AW258" s="53">
        <v>10</v>
      </c>
      <c r="AX258" s="276">
        <v>17647.82</v>
      </c>
      <c r="AY258" s="276">
        <v>18752</v>
      </c>
      <c r="AZ258" s="276">
        <v>20255</v>
      </c>
      <c r="BA258" s="272">
        <f t="shared" si="28"/>
        <v>2.0855833751704185</v>
      </c>
      <c r="BB258" s="272">
        <f t="shared" si="27"/>
        <v>2.0037862627986347</v>
      </c>
      <c r="BC258" s="35"/>
      <c r="BD258" s="284">
        <v>15.75</v>
      </c>
      <c r="BE258" s="72"/>
      <c r="BF258" s="72"/>
      <c r="BG258" s="72"/>
      <c r="BH258" s="30"/>
      <c r="BI258" s="30"/>
      <c r="BJ258" s="73"/>
      <c r="BK258"/>
      <c r="BP258"/>
      <c r="BQ258" s="237"/>
      <c r="BR258" s="234"/>
      <c r="BS258" s="232"/>
      <c r="BT258" s="232"/>
      <c r="BU258" s="228"/>
      <c r="BV258" s="229"/>
      <c r="BW258" s="227"/>
      <c r="BX258" s="237"/>
      <c r="BY258"/>
      <c r="CA258"/>
      <c r="CB258" s="226"/>
      <c r="CC258" s="227"/>
      <c r="CD258" s="226"/>
      <c r="CE258" s="226"/>
      <c r="CF258" s="228"/>
      <c r="CG258" s="227"/>
      <c r="CH258" s="227"/>
      <c r="CI258" s="226"/>
      <c r="CJ258"/>
    </row>
    <row r="259" spans="1:88">
      <c r="A259" s="56" t="s">
        <v>316</v>
      </c>
      <c r="B259" s="57" t="s">
        <v>320</v>
      </c>
      <c r="C259" s="58">
        <v>1604</v>
      </c>
      <c r="D259" s="238">
        <v>40</v>
      </c>
      <c r="E259" s="294">
        <v>0</v>
      </c>
      <c r="F259" s="238">
        <v>0</v>
      </c>
      <c r="G259" s="238">
        <v>0</v>
      </c>
      <c r="H259" s="324">
        <v>538</v>
      </c>
      <c r="I259" s="238">
        <v>0</v>
      </c>
      <c r="J259" s="293">
        <v>7.1969999999999992</v>
      </c>
      <c r="K259" s="238">
        <v>0</v>
      </c>
      <c r="L259" s="265">
        <f t="shared" si="30"/>
        <v>31.498259980243375</v>
      </c>
      <c r="M259" s="238">
        <v>7</v>
      </c>
      <c r="N259" s="238">
        <v>1</v>
      </c>
      <c r="O259" s="267">
        <v>0.626</v>
      </c>
      <c r="P259" s="267">
        <v>59.08</v>
      </c>
      <c r="Q259" s="267">
        <v>0.21</v>
      </c>
      <c r="R259" s="267">
        <v>0.48599999999999999</v>
      </c>
      <c r="S259" s="267">
        <v>57.94</v>
      </c>
      <c r="T259" s="52">
        <v>70.969396478030447</v>
      </c>
      <c r="U259" s="267">
        <v>66.900000000000006</v>
      </c>
      <c r="V259" s="267">
        <v>258</v>
      </c>
      <c r="W259" s="52">
        <v>2.2799999999999998</v>
      </c>
      <c r="X259" s="267">
        <v>46.53</v>
      </c>
      <c r="Y259" s="52">
        <v>14.742014742014742</v>
      </c>
      <c r="Z259" s="274">
        <v>3</v>
      </c>
      <c r="AA259" s="274">
        <v>2.7114739384307396</v>
      </c>
      <c r="AB259" s="328">
        <v>548</v>
      </c>
      <c r="AC259" s="328">
        <v>16</v>
      </c>
      <c r="AD259" s="328">
        <v>312</v>
      </c>
      <c r="AE259" s="329">
        <f t="shared" si="24"/>
        <v>2.9197080291970803</v>
      </c>
      <c r="AF259" s="329">
        <f t="shared" si="25"/>
        <v>4.8780487804878048</v>
      </c>
      <c r="AG259" s="274">
        <v>6</v>
      </c>
      <c r="AH259" s="53">
        <v>5</v>
      </c>
      <c r="AI259" s="331">
        <v>8.1000000000000014</v>
      </c>
      <c r="AJ259" s="38">
        <v>68.989999999999995</v>
      </c>
      <c r="AK259" s="53">
        <v>78.14</v>
      </c>
      <c r="AL259" s="53">
        <v>3.37</v>
      </c>
      <c r="AM259" s="53">
        <v>58.94</v>
      </c>
      <c r="AN259" s="31">
        <v>157.38</v>
      </c>
      <c r="AO259" s="298">
        <v>63.776007640492296</v>
      </c>
      <c r="AP259" s="298">
        <v>73.596242223362069</v>
      </c>
      <c r="AQ259" s="330">
        <f t="shared" si="26"/>
        <v>68.510397067515683</v>
      </c>
      <c r="AR259" s="53">
        <v>20.9</v>
      </c>
      <c r="AS259" s="53">
        <v>96.5</v>
      </c>
      <c r="AT259" s="53">
        <v>65.5</v>
      </c>
      <c r="AU259" s="53">
        <v>37.5</v>
      </c>
      <c r="AV259" s="53">
        <v>80.13</v>
      </c>
      <c r="AW259" s="53">
        <v>10</v>
      </c>
      <c r="AX259" s="276">
        <v>20210.41</v>
      </c>
      <c r="AY259" s="276">
        <v>21693</v>
      </c>
      <c r="AZ259" s="276">
        <v>23990</v>
      </c>
      <c r="BA259" s="272">
        <f t="shared" si="28"/>
        <v>2.4452579965803105</v>
      </c>
      <c r="BB259" s="272">
        <f t="shared" si="27"/>
        <v>2.6471672889872289</v>
      </c>
      <c r="BC259" s="35"/>
      <c r="BD259" s="284">
        <v>25.03</v>
      </c>
      <c r="BE259" s="72"/>
      <c r="BF259" s="72"/>
      <c r="BG259" s="72"/>
      <c r="BH259" s="30"/>
      <c r="BI259" s="30"/>
      <c r="BJ259" s="73"/>
      <c r="BK259"/>
      <c r="BP259"/>
      <c r="BQ259" s="237"/>
      <c r="BR259" s="234"/>
      <c r="BS259" s="232"/>
      <c r="BT259" s="232"/>
      <c r="BU259" s="228"/>
      <c r="BV259" s="229"/>
      <c r="BW259" s="227"/>
      <c r="BX259" s="237"/>
      <c r="BY259"/>
      <c r="CA259"/>
      <c r="CB259" s="226"/>
      <c r="CC259" s="227"/>
      <c r="CD259" s="226"/>
      <c r="CE259" s="226"/>
      <c r="CF259" s="228"/>
      <c r="CG259" s="227"/>
      <c r="CH259" s="227"/>
      <c r="CI259" s="226"/>
      <c r="CJ259"/>
    </row>
    <row r="260" spans="1:88">
      <c r="A260" s="56" t="s">
        <v>316</v>
      </c>
      <c r="B260" s="57" t="s">
        <v>321</v>
      </c>
      <c r="C260" s="58">
        <v>1605</v>
      </c>
      <c r="D260" s="238">
        <v>10</v>
      </c>
      <c r="E260" s="294">
        <v>14.4</v>
      </c>
      <c r="F260" s="238">
        <v>0</v>
      </c>
      <c r="G260" s="238">
        <v>0</v>
      </c>
      <c r="H260" s="324">
        <v>38</v>
      </c>
      <c r="I260" s="238">
        <v>0</v>
      </c>
      <c r="J260" s="293">
        <v>1.6976999999999998</v>
      </c>
      <c r="K260" s="238">
        <v>0</v>
      </c>
      <c r="L260" s="265">
        <f t="shared" si="30"/>
        <v>56.01909441594632</v>
      </c>
      <c r="M260" s="238">
        <v>3</v>
      </c>
      <c r="N260" s="238">
        <v>0</v>
      </c>
      <c r="O260" s="267">
        <v>0.62</v>
      </c>
      <c r="P260" s="267">
        <v>47.06</v>
      </c>
      <c r="Q260" s="267">
        <v>0.33</v>
      </c>
      <c r="R260" s="267">
        <v>0.48199999999999998</v>
      </c>
      <c r="S260" s="267" t="s">
        <v>117</v>
      </c>
      <c r="T260" s="52">
        <v>71.027877544039669</v>
      </c>
      <c r="U260" s="267">
        <v>57.28</v>
      </c>
      <c r="V260" s="267">
        <v>11</v>
      </c>
      <c r="W260" s="52">
        <v>5.8</v>
      </c>
      <c r="X260" s="267">
        <v>50.36</v>
      </c>
      <c r="Y260" s="52">
        <v>3.7453183520599249</v>
      </c>
      <c r="Z260" s="274">
        <v>2</v>
      </c>
      <c r="AA260" s="274">
        <v>1.2125327383839364</v>
      </c>
      <c r="AB260" s="328">
        <v>60</v>
      </c>
      <c r="AC260" s="328">
        <v>4</v>
      </c>
      <c r="AD260" s="328">
        <v>30</v>
      </c>
      <c r="AE260" s="329">
        <f t="shared" si="24"/>
        <v>6.666666666666667</v>
      </c>
      <c r="AF260" s="329">
        <f t="shared" si="25"/>
        <v>11.76470588235294</v>
      </c>
      <c r="AG260" s="274">
        <v>10</v>
      </c>
      <c r="AH260" s="53">
        <v>10</v>
      </c>
      <c r="AI260" s="331">
        <v>8.35</v>
      </c>
      <c r="AJ260" s="38">
        <v>43.9</v>
      </c>
      <c r="AK260" s="53">
        <v>92.88</v>
      </c>
      <c r="AL260" s="53">
        <v>1.5</v>
      </c>
      <c r="AM260" s="53">
        <v>48.36</v>
      </c>
      <c r="AN260" s="31">
        <v>204.1</v>
      </c>
      <c r="AO260" s="298">
        <v>65.796880000000002</v>
      </c>
      <c r="AP260" s="298">
        <v>74.979692</v>
      </c>
      <c r="AQ260" s="330">
        <f t="shared" si="26"/>
        <v>70.238378376504102</v>
      </c>
      <c r="AR260" s="53">
        <v>23</v>
      </c>
      <c r="AS260" s="53">
        <v>101</v>
      </c>
      <c r="AT260" s="53">
        <v>48.5</v>
      </c>
      <c r="AU260" s="53">
        <v>9.5</v>
      </c>
      <c r="AV260" s="53">
        <v>74.06</v>
      </c>
      <c r="AW260" s="53">
        <v>10</v>
      </c>
      <c r="AX260" s="276">
        <v>4948.32</v>
      </c>
      <c r="AY260" s="276">
        <v>5249</v>
      </c>
      <c r="AZ260" s="276">
        <v>5659</v>
      </c>
      <c r="BA260" s="272">
        <f t="shared" si="28"/>
        <v>2.0254685765404576</v>
      </c>
      <c r="BB260" s="272">
        <f t="shared" si="27"/>
        <v>1.952752905315297</v>
      </c>
      <c r="BC260" s="35"/>
      <c r="BD260" s="284">
        <v>14.01</v>
      </c>
      <c r="BE260" s="72"/>
      <c r="BF260" s="72"/>
      <c r="BG260" s="72"/>
      <c r="BH260" s="30"/>
      <c r="BI260" s="30"/>
      <c r="BJ260" s="73"/>
      <c r="BK260"/>
      <c r="BP260"/>
      <c r="BQ260" s="237"/>
      <c r="BR260" s="234"/>
      <c r="BS260" s="232"/>
      <c r="BT260" s="232"/>
      <c r="BU260" s="228"/>
      <c r="BV260" s="229"/>
      <c r="BW260" s="227"/>
      <c r="BX260" s="237"/>
      <c r="BY260"/>
      <c r="CA260"/>
      <c r="CB260" s="226"/>
      <c r="CC260" s="227"/>
      <c r="CD260" s="226"/>
      <c r="CE260" s="226"/>
      <c r="CF260" s="228"/>
      <c r="CG260" s="227"/>
      <c r="CH260" s="227"/>
      <c r="CI260" s="226"/>
      <c r="CJ260"/>
    </row>
    <row r="261" spans="1:88">
      <c r="A261" s="56" t="s">
        <v>316</v>
      </c>
      <c r="B261" s="57" t="s">
        <v>322</v>
      </c>
      <c r="C261" s="58">
        <v>1606</v>
      </c>
      <c r="D261" s="238">
        <v>18</v>
      </c>
      <c r="E261" s="294">
        <v>120.8665</v>
      </c>
      <c r="F261" s="238">
        <v>0</v>
      </c>
      <c r="G261" s="238">
        <v>0</v>
      </c>
      <c r="H261" s="324">
        <v>832.54200000000003</v>
      </c>
      <c r="I261" s="238">
        <v>0</v>
      </c>
      <c r="J261" s="293">
        <v>2.9312999999999998</v>
      </c>
      <c r="K261" s="238">
        <v>0</v>
      </c>
      <c r="L261" s="265">
        <f t="shared" si="30"/>
        <v>42.501350437783984</v>
      </c>
      <c r="M261" s="238">
        <v>4</v>
      </c>
      <c r="N261" s="238">
        <v>0</v>
      </c>
      <c r="O261" s="267">
        <v>0.60499999999999998</v>
      </c>
      <c r="P261" s="267">
        <v>68.289999999999992</v>
      </c>
      <c r="Q261" s="267">
        <v>0.08</v>
      </c>
      <c r="R261" s="267">
        <v>0.505</v>
      </c>
      <c r="S261" s="267" t="s">
        <v>117</v>
      </c>
      <c r="T261" s="52">
        <v>80.962721679334038</v>
      </c>
      <c r="U261" s="267">
        <v>67.490000000000009</v>
      </c>
      <c r="V261" s="267">
        <v>29</v>
      </c>
      <c r="W261" s="52">
        <v>4.17</v>
      </c>
      <c r="X261" s="267">
        <v>52.79</v>
      </c>
      <c r="Y261" s="52">
        <v>14.344262295081968</v>
      </c>
      <c r="Z261" s="274">
        <v>2</v>
      </c>
      <c r="AA261" s="274">
        <v>3.7046926106401439</v>
      </c>
      <c r="AB261" s="328">
        <v>333</v>
      </c>
      <c r="AC261" s="328">
        <v>10</v>
      </c>
      <c r="AD261" s="328">
        <v>155</v>
      </c>
      <c r="AE261" s="329">
        <f t="shared" si="24"/>
        <v>3.0030030030030028</v>
      </c>
      <c r="AF261" s="329">
        <f t="shared" si="25"/>
        <v>6.0606060606060606</v>
      </c>
      <c r="AG261" s="274">
        <v>10</v>
      </c>
      <c r="AH261" s="53">
        <v>10</v>
      </c>
      <c r="AI261" s="331">
        <v>8.5500000000000007</v>
      </c>
      <c r="AJ261" s="38">
        <v>37.61</v>
      </c>
      <c r="AK261" s="53">
        <v>77.930000000000007</v>
      </c>
      <c r="AL261" s="53">
        <v>1.81</v>
      </c>
      <c r="AM261" s="53">
        <v>49.76</v>
      </c>
      <c r="AN261" s="31">
        <v>161.44999999999999</v>
      </c>
      <c r="AO261" s="298">
        <v>61.681179243392492</v>
      </c>
      <c r="AP261" s="298">
        <v>84.757045434796069</v>
      </c>
      <c r="AQ261" s="330">
        <f t="shared" si="26"/>
        <v>72.304318761772578</v>
      </c>
      <c r="AR261" s="53">
        <v>21.1</v>
      </c>
      <c r="AS261" s="53">
        <v>102</v>
      </c>
      <c r="AT261" s="53">
        <v>66.5</v>
      </c>
      <c r="AU261" s="53">
        <v>32.5</v>
      </c>
      <c r="AV261" s="53">
        <v>74.349999999999994</v>
      </c>
      <c r="AW261" s="53">
        <v>10</v>
      </c>
      <c r="AX261" s="276">
        <v>8988.6</v>
      </c>
      <c r="AY261" s="276">
        <v>9303</v>
      </c>
      <c r="AZ261" s="276">
        <v>9771</v>
      </c>
      <c r="BA261" s="272">
        <f t="shared" si="28"/>
        <v>1.1659212780633232</v>
      </c>
      <c r="BB261" s="272">
        <f t="shared" si="27"/>
        <v>1.2576588197355687</v>
      </c>
      <c r="BC261" s="35"/>
      <c r="BD261" s="284">
        <v>12.9</v>
      </c>
      <c r="BE261" s="72"/>
      <c r="BF261" s="72"/>
      <c r="BG261" s="72"/>
      <c r="BH261" s="30"/>
      <c r="BI261" s="30"/>
      <c r="BJ261" s="73"/>
      <c r="BK261"/>
      <c r="BP261"/>
      <c r="BQ261" s="237"/>
      <c r="BR261" s="234"/>
      <c r="BS261" s="232"/>
      <c r="BT261" s="232"/>
      <c r="BU261" s="228"/>
      <c r="BV261" s="229"/>
      <c r="BW261" s="227"/>
      <c r="BX261" s="237"/>
      <c r="BY261"/>
      <c r="CA261"/>
      <c r="CB261" s="226"/>
      <c r="CC261" s="227"/>
      <c r="CD261" s="226"/>
      <c r="CE261" s="226"/>
      <c r="CF261" s="228"/>
      <c r="CG261" s="227"/>
      <c r="CH261" s="227"/>
      <c r="CI261" s="226"/>
      <c r="CJ261"/>
    </row>
    <row r="262" spans="1:88">
      <c r="A262" s="56" t="s">
        <v>316</v>
      </c>
      <c r="B262" s="57" t="s">
        <v>323</v>
      </c>
      <c r="C262" s="58">
        <v>1607</v>
      </c>
      <c r="D262" s="238">
        <v>11</v>
      </c>
      <c r="E262" s="294">
        <v>80.986760000000004</v>
      </c>
      <c r="F262" s="238">
        <v>0</v>
      </c>
      <c r="G262" s="238">
        <v>0</v>
      </c>
      <c r="H262" s="324">
        <v>1150.5947040000001</v>
      </c>
      <c r="I262" s="238">
        <v>0</v>
      </c>
      <c r="J262" s="293">
        <v>2.9063999999999997</v>
      </c>
      <c r="K262" s="238">
        <v>0</v>
      </c>
      <c r="L262" s="265">
        <f t="shared" si="30"/>
        <v>36.209330511674409</v>
      </c>
      <c r="M262" s="238">
        <v>2</v>
      </c>
      <c r="N262" s="238">
        <v>0</v>
      </c>
      <c r="O262" s="267">
        <v>0.61899999999999999</v>
      </c>
      <c r="P262" s="267">
        <v>56.01</v>
      </c>
      <c r="Q262" s="267">
        <v>0.09</v>
      </c>
      <c r="R262" s="267">
        <v>0.45</v>
      </c>
      <c r="S262" s="267" t="s">
        <v>117</v>
      </c>
      <c r="T262" s="52">
        <v>72.532781228433393</v>
      </c>
      <c r="U262" s="267">
        <v>65.45</v>
      </c>
      <c r="V262" s="267">
        <v>54</v>
      </c>
      <c r="W262" s="52">
        <v>8.52</v>
      </c>
      <c r="X262" s="267">
        <v>54.55</v>
      </c>
      <c r="Y262" s="52">
        <v>3.5971223021582737</v>
      </c>
      <c r="Z262" s="274">
        <v>2</v>
      </c>
      <c r="AA262" s="274">
        <v>2.1327675119352953</v>
      </c>
      <c r="AB262" s="328">
        <v>117</v>
      </c>
      <c r="AC262" s="328">
        <v>3</v>
      </c>
      <c r="AD262" s="328">
        <v>18</v>
      </c>
      <c r="AE262" s="329">
        <f t="shared" si="24"/>
        <v>2.5641025641025639</v>
      </c>
      <c r="AF262" s="329">
        <f t="shared" si="25"/>
        <v>14.285714285714285</v>
      </c>
      <c r="AG262" s="274">
        <v>6</v>
      </c>
      <c r="AH262" s="53">
        <v>5</v>
      </c>
      <c r="AI262" s="331">
        <v>7.3</v>
      </c>
      <c r="AJ262" s="38">
        <v>50.19</v>
      </c>
      <c r="AK262" s="53">
        <v>84.45</v>
      </c>
      <c r="AL262" s="53">
        <v>1.1499999999999999</v>
      </c>
      <c r="AM262" s="53">
        <v>52.87</v>
      </c>
      <c r="AN262" s="31">
        <v>445.54</v>
      </c>
      <c r="AO262" s="298">
        <v>72.459999999999994</v>
      </c>
      <c r="AP262" s="298">
        <v>93.35</v>
      </c>
      <c r="AQ262" s="330">
        <f t="shared" si="26"/>
        <v>82.244397985516301</v>
      </c>
      <c r="AR262" s="53">
        <v>18.8</v>
      </c>
      <c r="AS262" s="53">
        <v>132.5</v>
      </c>
      <c r="AT262" s="53">
        <v>89</v>
      </c>
      <c r="AU262" s="53">
        <v>24.5</v>
      </c>
      <c r="AV262" s="53">
        <v>75.510000000000005</v>
      </c>
      <c r="AW262" s="53">
        <v>10</v>
      </c>
      <c r="AX262" s="276">
        <v>5485.83</v>
      </c>
      <c r="AY262" s="276">
        <v>5514</v>
      </c>
      <c r="AZ262" s="276">
        <v>9688</v>
      </c>
      <c r="BA262" s="272">
        <f t="shared" si="28"/>
        <v>0.17116826441942287</v>
      </c>
      <c r="BB262" s="272">
        <f t="shared" si="27"/>
        <v>18.924555676459921</v>
      </c>
      <c r="BC262" s="35"/>
      <c r="BD262" s="284">
        <v>34.79</v>
      </c>
      <c r="BE262" s="72"/>
      <c r="BF262" s="72"/>
      <c r="BG262" s="72"/>
      <c r="BH262" s="30"/>
      <c r="BI262" s="30"/>
      <c r="BJ262" s="73"/>
      <c r="BK262"/>
      <c r="BP262"/>
      <c r="BQ262" s="237"/>
      <c r="BR262" s="234"/>
      <c r="BS262" s="232"/>
      <c r="BT262" s="232"/>
      <c r="BU262" s="228"/>
      <c r="BV262" s="229"/>
      <c r="BW262" s="227"/>
      <c r="BX262" s="237"/>
      <c r="BY262"/>
      <c r="CA262"/>
      <c r="CB262" s="226"/>
      <c r="CC262" s="227"/>
      <c r="CD262" s="226"/>
      <c r="CE262" s="226"/>
      <c r="CF262" s="228"/>
      <c r="CG262" s="227"/>
      <c r="CH262" s="227"/>
      <c r="CI262" s="226"/>
      <c r="CJ262"/>
    </row>
    <row r="263" spans="1:88">
      <c r="A263" s="56" t="s">
        <v>316</v>
      </c>
      <c r="B263" s="57" t="s">
        <v>324</v>
      </c>
      <c r="C263" s="58">
        <v>1608</v>
      </c>
      <c r="D263" s="238">
        <v>9</v>
      </c>
      <c r="E263" s="294">
        <v>66.5</v>
      </c>
      <c r="F263" s="238">
        <v>0</v>
      </c>
      <c r="G263" s="238">
        <v>0</v>
      </c>
      <c r="H263" s="324">
        <v>316.18</v>
      </c>
      <c r="I263" s="238">
        <v>0</v>
      </c>
      <c r="J263" s="293">
        <v>1.6526999999999998</v>
      </c>
      <c r="K263" s="238">
        <v>0</v>
      </c>
      <c r="L263" s="265">
        <f t="shared" si="30"/>
        <v>20.202388204618739</v>
      </c>
      <c r="M263" s="238">
        <v>1</v>
      </c>
      <c r="N263" s="238">
        <v>1</v>
      </c>
      <c r="O263" s="267">
        <v>0.60299999999999998</v>
      </c>
      <c r="P263" s="267">
        <v>62.28</v>
      </c>
      <c r="Q263" s="267">
        <v>0.12</v>
      </c>
      <c r="R263" s="267">
        <v>0.46700000000000003</v>
      </c>
      <c r="S263" s="267" t="s">
        <v>117</v>
      </c>
      <c r="T263" s="52">
        <v>84.195984527537306</v>
      </c>
      <c r="U263" s="267">
        <v>70.599999999999994</v>
      </c>
      <c r="V263" s="267">
        <v>27</v>
      </c>
      <c r="W263" s="52">
        <v>5.35</v>
      </c>
      <c r="X263" s="267">
        <v>42.46</v>
      </c>
      <c r="Y263" s="267" t="s">
        <v>117</v>
      </c>
      <c r="Z263" s="274">
        <v>2</v>
      </c>
      <c r="AA263" s="274">
        <v>2.5949109966797899</v>
      </c>
      <c r="AB263" s="328">
        <v>122</v>
      </c>
      <c r="AC263" s="328">
        <v>0</v>
      </c>
      <c r="AD263" s="328">
        <v>64</v>
      </c>
      <c r="AE263" s="329">
        <f t="shared" ref="AE263:AE303" si="31">(AC263/AB263)*100</f>
        <v>0</v>
      </c>
      <c r="AF263" s="329">
        <f t="shared" ref="AF263:AF303" si="32">((AC263)/(AC263+AD263))*100</f>
        <v>0</v>
      </c>
      <c r="AG263" s="274">
        <v>10</v>
      </c>
      <c r="AH263" s="53">
        <v>10</v>
      </c>
      <c r="AI263" s="331">
        <v>7.8000000000000007</v>
      </c>
      <c r="AJ263" s="38">
        <v>38.97</v>
      </c>
      <c r="AK263" s="53">
        <v>80.05</v>
      </c>
      <c r="AL263" s="53">
        <v>0.4</v>
      </c>
      <c r="AM263" s="53">
        <v>49.57</v>
      </c>
      <c r="AN263" s="31">
        <v>179.07</v>
      </c>
      <c r="AO263" s="298">
        <v>60.370973839044716</v>
      </c>
      <c r="AP263" s="298">
        <v>82.976087752026444</v>
      </c>
      <c r="AQ263" s="330">
        <f t="shared" ref="AQ263:AQ303" si="33">(AO263*AP263)^(1/2)</f>
        <v>70.776742104619842</v>
      </c>
      <c r="AR263" s="53">
        <v>16.5</v>
      </c>
      <c r="AS263" s="53">
        <v>99.5</v>
      </c>
      <c r="AT263" s="53">
        <v>40</v>
      </c>
      <c r="AU263" s="53">
        <v>19.5</v>
      </c>
      <c r="AV263" s="53">
        <v>72.52</v>
      </c>
      <c r="AW263" s="53">
        <v>10</v>
      </c>
      <c r="AX263" s="276">
        <v>4701.51</v>
      </c>
      <c r="AY263" s="276">
        <v>4886</v>
      </c>
      <c r="AZ263" s="276">
        <v>5509</v>
      </c>
      <c r="BA263" s="272">
        <f t="shared" si="28"/>
        <v>1.3080194802662672</v>
      </c>
      <c r="BB263" s="272">
        <f t="shared" ref="BB263:BB303" si="34">(((AZ263/AY263)-1)*100)/4</f>
        <v>3.1876790830945581</v>
      </c>
      <c r="BC263" s="35"/>
      <c r="BD263" s="284">
        <v>28.22</v>
      </c>
      <c r="BE263" s="72"/>
      <c r="BF263" s="72"/>
      <c r="BG263" s="72"/>
      <c r="BH263" s="30"/>
      <c r="BI263" s="30"/>
      <c r="BJ263" s="73"/>
      <c r="BK263"/>
      <c r="BP263"/>
      <c r="BQ263" s="237"/>
      <c r="BR263" s="234"/>
      <c r="BS263" s="232"/>
      <c r="BT263" s="232"/>
      <c r="BU263" s="228"/>
      <c r="BV263" s="229"/>
      <c r="BW263" s="227"/>
      <c r="BX263" s="237"/>
      <c r="BY263"/>
      <c r="CA263"/>
      <c r="CB263" s="226"/>
      <c r="CC263" s="227"/>
      <c r="CD263" s="226"/>
      <c r="CE263" s="226"/>
      <c r="CF263" s="228"/>
      <c r="CG263" s="227"/>
      <c r="CH263" s="227"/>
      <c r="CI263" s="226"/>
      <c r="CJ263"/>
    </row>
    <row r="264" spans="1:88">
      <c r="A264" s="56" t="s">
        <v>316</v>
      </c>
      <c r="B264" s="57" t="s">
        <v>325</v>
      </c>
      <c r="C264" s="58">
        <v>1609</v>
      </c>
      <c r="D264" s="238">
        <v>16</v>
      </c>
      <c r="E264" s="294">
        <v>757</v>
      </c>
      <c r="F264" s="238">
        <v>0</v>
      </c>
      <c r="G264" s="238">
        <v>0</v>
      </c>
      <c r="H264" s="324">
        <v>788</v>
      </c>
      <c r="I264" s="238">
        <v>0</v>
      </c>
      <c r="J264" s="293">
        <v>2.6156999999999999</v>
      </c>
      <c r="K264" s="238">
        <v>0</v>
      </c>
      <c r="L264" s="265">
        <f t="shared" si="30"/>
        <v>34.301337506039715</v>
      </c>
      <c r="M264" s="238">
        <v>3</v>
      </c>
      <c r="N264" s="238">
        <v>0</v>
      </c>
      <c r="O264" s="267">
        <v>0.627</v>
      </c>
      <c r="P264" s="267">
        <v>48.49</v>
      </c>
      <c r="Q264" s="267">
        <v>0.18</v>
      </c>
      <c r="R264" s="267">
        <v>0.45700000000000002</v>
      </c>
      <c r="S264" s="267">
        <v>41.33</v>
      </c>
      <c r="T264" s="52">
        <v>72.592336900241634</v>
      </c>
      <c r="U264" s="267">
        <v>60.94</v>
      </c>
      <c r="V264" s="267">
        <v>19</v>
      </c>
      <c r="W264" s="52">
        <v>4.74</v>
      </c>
      <c r="X264" s="267">
        <v>42.97</v>
      </c>
      <c r="Y264" s="52">
        <v>2.3640661938534278</v>
      </c>
      <c r="Z264" s="274">
        <v>3</v>
      </c>
      <c r="AA264" s="274">
        <v>1.1221711421975811</v>
      </c>
      <c r="AB264" s="328">
        <v>91</v>
      </c>
      <c r="AC264" s="328">
        <v>3</v>
      </c>
      <c r="AD264" s="328">
        <v>47</v>
      </c>
      <c r="AE264" s="329">
        <f t="shared" si="31"/>
        <v>3.296703296703297</v>
      </c>
      <c r="AF264" s="329">
        <f t="shared" si="32"/>
        <v>6</v>
      </c>
      <c r="AG264" s="274">
        <v>10</v>
      </c>
      <c r="AH264" s="53">
        <v>10</v>
      </c>
      <c r="AI264" s="331">
        <v>7.1999999999999993</v>
      </c>
      <c r="AJ264" s="38">
        <v>63.92</v>
      </c>
      <c r="AK264" s="53">
        <v>92.8</v>
      </c>
      <c r="AL264" s="53">
        <v>2.63</v>
      </c>
      <c r="AM264" s="53">
        <v>50.79</v>
      </c>
      <c r="AN264" s="31">
        <v>285.05</v>
      </c>
      <c r="AO264" s="298">
        <v>76.31</v>
      </c>
      <c r="AP264" s="298">
        <v>91.26</v>
      </c>
      <c r="AQ264" s="330">
        <f t="shared" si="33"/>
        <v>83.450887352981454</v>
      </c>
      <c r="AR264" s="53">
        <v>19.7</v>
      </c>
      <c r="AS264" s="53">
        <v>106.5</v>
      </c>
      <c r="AT264" s="53">
        <v>88</v>
      </c>
      <c r="AU264" s="53">
        <v>21.5</v>
      </c>
      <c r="AV264" s="53">
        <v>75.28</v>
      </c>
      <c r="AW264" s="53">
        <v>10</v>
      </c>
      <c r="AX264" s="276">
        <v>8109.28</v>
      </c>
      <c r="AY264" s="276">
        <v>8580</v>
      </c>
      <c r="AZ264" s="276">
        <v>8719</v>
      </c>
      <c r="BA264" s="272">
        <f t="shared" si="28"/>
        <v>1.9349025643049291</v>
      </c>
      <c r="BB264" s="272">
        <f t="shared" si="34"/>
        <v>0.40501165501165559</v>
      </c>
      <c r="BC264" s="35"/>
      <c r="BD264" s="284">
        <v>12.08</v>
      </c>
      <c r="BE264" s="72"/>
      <c r="BF264" s="72"/>
      <c r="BG264" s="72"/>
      <c r="BH264" s="30"/>
      <c r="BI264" s="30"/>
      <c r="BJ264" s="73"/>
      <c r="BK264"/>
      <c r="BP264"/>
      <c r="BQ264" s="237"/>
      <c r="BR264" s="234"/>
      <c r="BS264" s="232"/>
      <c r="BT264" s="232"/>
      <c r="BU264" s="228"/>
      <c r="BV264" s="229"/>
      <c r="BW264" s="227"/>
      <c r="BX264" s="237"/>
      <c r="BY264"/>
      <c r="CA264"/>
      <c r="CB264" s="226"/>
      <c r="CC264" s="227"/>
      <c r="CD264" s="226"/>
      <c r="CE264" s="226"/>
      <c r="CF264" s="228"/>
      <c r="CG264" s="227"/>
      <c r="CH264" s="227"/>
      <c r="CI264" s="226"/>
      <c r="CJ264"/>
    </row>
    <row r="265" spans="1:88">
      <c r="A265" s="56" t="s">
        <v>316</v>
      </c>
      <c r="B265" s="57" t="s">
        <v>326</v>
      </c>
      <c r="C265" s="58">
        <v>1610</v>
      </c>
      <c r="D265" s="238">
        <v>10</v>
      </c>
      <c r="E265" s="294">
        <v>75.869095000000002</v>
      </c>
      <c r="F265" s="238">
        <v>0</v>
      </c>
      <c r="G265" s="238">
        <v>0</v>
      </c>
      <c r="H265" s="324">
        <v>178.24299999999999</v>
      </c>
      <c r="I265" s="238">
        <v>0</v>
      </c>
      <c r="J265" s="293">
        <v>2.7728999999999995</v>
      </c>
      <c r="K265" s="238">
        <v>0</v>
      </c>
      <c r="L265" s="265">
        <f t="shared" si="30"/>
        <v>18.451556093695618</v>
      </c>
      <c r="M265" s="238">
        <v>1</v>
      </c>
      <c r="N265" s="238">
        <v>0</v>
      </c>
      <c r="O265" s="267">
        <v>0.626</v>
      </c>
      <c r="P265" s="267">
        <v>49.96</v>
      </c>
      <c r="Q265" s="267">
        <v>0.12</v>
      </c>
      <c r="R265" s="267">
        <v>0.48099999999999998</v>
      </c>
      <c r="S265" s="267" t="s">
        <v>117</v>
      </c>
      <c r="T265" s="52">
        <v>70.502983802216519</v>
      </c>
      <c r="U265" s="267">
        <v>64.3</v>
      </c>
      <c r="V265" s="267">
        <v>29</v>
      </c>
      <c r="W265" s="52">
        <v>8</v>
      </c>
      <c r="X265" s="267">
        <v>43.41</v>
      </c>
      <c r="Y265" s="52">
        <v>8.5470085470085486</v>
      </c>
      <c r="Z265" s="274">
        <v>3</v>
      </c>
      <c r="AA265" s="274">
        <v>0.7898605029292266</v>
      </c>
      <c r="AB265" s="328">
        <v>41</v>
      </c>
      <c r="AC265" s="328">
        <v>9</v>
      </c>
      <c r="AD265" s="328">
        <v>1</v>
      </c>
      <c r="AE265" s="329">
        <f t="shared" si="31"/>
        <v>21.951219512195124</v>
      </c>
      <c r="AF265" s="329">
        <f t="shared" si="32"/>
        <v>90</v>
      </c>
      <c r="AG265" s="274">
        <v>6</v>
      </c>
      <c r="AH265" s="53">
        <v>10</v>
      </c>
      <c r="AI265" s="331">
        <v>5.6000000000000005</v>
      </c>
      <c r="AJ265" s="38">
        <v>52.29</v>
      </c>
      <c r="AK265" s="53">
        <v>79.069999999999993</v>
      </c>
      <c r="AL265" s="53">
        <v>1.98</v>
      </c>
      <c r="AM265" s="53">
        <v>52.64</v>
      </c>
      <c r="AN265" s="31">
        <v>386.92</v>
      </c>
      <c r="AO265" s="298">
        <v>44.569029888503145</v>
      </c>
      <c r="AP265" s="298">
        <v>69.380642394642692</v>
      </c>
      <c r="AQ265" s="330">
        <f t="shared" si="33"/>
        <v>55.607804529313853</v>
      </c>
      <c r="AR265" s="53">
        <v>16.5</v>
      </c>
      <c r="AS265" s="53">
        <v>111</v>
      </c>
      <c r="AT265" s="53">
        <v>70.5</v>
      </c>
      <c r="AU265" s="53">
        <v>7</v>
      </c>
      <c r="AV265" s="53">
        <v>74.23</v>
      </c>
      <c r="AW265" s="53">
        <v>10</v>
      </c>
      <c r="AX265" s="276">
        <v>5190.79</v>
      </c>
      <c r="AY265" s="276">
        <v>5361</v>
      </c>
      <c r="AZ265" s="276">
        <v>9243</v>
      </c>
      <c r="BA265" s="272">
        <f t="shared" si="28"/>
        <v>1.0930256601917372</v>
      </c>
      <c r="BB265" s="272">
        <f t="shared" si="34"/>
        <v>18.102965864577502</v>
      </c>
      <c r="BC265" s="35"/>
      <c r="BD265" s="284">
        <v>22.76</v>
      </c>
      <c r="BE265" s="72"/>
      <c r="BF265" s="72"/>
      <c r="BG265" s="72"/>
      <c r="BH265" s="30"/>
      <c r="BI265" s="30"/>
      <c r="BJ265" s="73"/>
      <c r="BK265"/>
      <c r="BP265"/>
      <c r="BQ265" s="237"/>
      <c r="BR265" s="234"/>
      <c r="BS265" s="232"/>
      <c r="BT265" s="232"/>
      <c r="BU265" s="228"/>
      <c r="BV265" s="229"/>
      <c r="BW265" s="227"/>
      <c r="BX265" s="237"/>
      <c r="BY265"/>
      <c r="CA265"/>
      <c r="CB265" s="226"/>
      <c r="CC265" s="227"/>
      <c r="CD265" s="226"/>
      <c r="CE265" s="226"/>
      <c r="CF265" s="228"/>
      <c r="CG265" s="227"/>
      <c r="CH265" s="227"/>
      <c r="CI265" s="226"/>
      <c r="CJ265"/>
    </row>
    <row r="266" spans="1:88">
      <c r="A266" s="56" t="s">
        <v>316</v>
      </c>
      <c r="B266" s="57" t="s">
        <v>327</v>
      </c>
      <c r="C266" s="58">
        <v>1611</v>
      </c>
      <c r="D266" s="238">
        <v>18</v>
      </c>
      <c r="E266" s="294">
        <v>61.239560000000004</v>
      </c>
      <c r="F266" s="238">
        <v>0</v>
      </c>
      <c r="G266" s="238">
        <v>0</v>
      </c>
      <c r="H266" s="324">
        <v>407.25582400000002</v>
      </c>
      <c r="I266" s="238">
        <v>0</v>
      </c>
      <c r="J266" s="293">
        <v>2.8700999999999999</v>
      </c>
      <c r="K266" s="238">
        <v>0</v>
      </c>
      <c r="L266" s="265">
        <f t="shared" si="30"/>
        <v>43.6508038172136</v>
      </c>
      <c r="M266" s="238">
        <v>4</v>
      </c>
      <c r="N266" s="238">
        <v>0</v>
      </c>
      <c r="O266" s="267">
        <v>0.624</v>
      </c>
      <c r="P266" s="267">
        <v>51.98</v>
      </c>
      <c r="Q266" s="267">
        <v>0.15</v>
      </c>
      <c r="R266" s="267">
        <v>0.47799999999999998</v>
      </c>
      <c r="S266" s="267">
        <v>48.5</v>
      </c>
      <c r="T266" s="52">
        <v>71.644352900789571</v>
      </c>
      <c r="U266" s="267">
        <v>64.56</v>
      </c>
      <c r="V266" s="267">
        <v>9</v>
      </c>
      <c r="W266" s="52">
        <v>4</v>
      </c>
      <c r="X266" s="267">
        <v>45.85</v>
      </c>
      <c r="Y266" s="267" t="s">
        <v>117</v>
      </c>
      <c r="Z266" s="274">
        <v>3</v>
      </c>
      <c r="AA266" s="274">
        <v>0.8059361058271387</v>
      </c>
      <c r="AB266" s="328">
        <v>73</v>
      </c>
      <c r="AC266" s="328">
        <v>1</v>
      </c>
      <c r="AD266" s="328">
        <v>12</v>
      </c>
      <c r="AE266" s="329">
        <f t="shared" si="31"/>
        <v>1.3698630136986301</v>
      </c>
      <c r="AF266" s="329">
        <f t="shared" si="32"/>
        <v>7.6923076923076925</v>
      </c>
      <c r="AG266" s="274">
        <v>10</v>
      </c>
      <c r="AH266" s="53">
        <v>10</v>
      </c>
      <c r="AI266" s="331">
        <v>7.15</v>
      </c>
      <c r="AJ266" s="38">
        <v>51.84</v>
      </c>
      <c r="AK266" s="53">
        <v>64.069999999999993</v>
      </c>
      <c r="AL266" s="53">
        <v>1.18</v>
      </c>
      <c r="AM266" s="53">
        <v>53.01</v>
      </c>
      <c r="AN266" s="31">
        <v>297.54000000000002</v>
      </c>
      <c r="AO266" s="298">
        <v>80.75</v>
      </c>
      <c r="AP266" s="298">
        <v>91.98</v>
      </c>
      <c r="AQ266" s="330">
        <f t="shared" si="33"/>
        <v>86.182277760569775</v>
      </c>
      <c r="AR266" s="53">
        <v>17.899999999999999</v>
      </c>
      <c r="AS266" s="53">
        <v>116</v>
      </c>
      <c r="AT266" s="53">
        <v>49.5</v>
      </c>
      <c r="AU266" s="53">
        <v>23</v>
      </c>
      <c r="AV266" s="53">
        <v>74.55</v>
      </c>
      <c r="AW266" s="53">
        <v>10</v>
      </c>
      <c r="AX266" s="276">
        <v>9057.7900000000009</v>
      </c>
      <c r="AY266" s="276">
        <v>9137</v>
      </c>
      <c r="AZ266" s="276">
        <v>9567</v>
      </c>
      <c r="BA266" s="272">
        <f t="shared" si="28"/>
        <v>0.29149862530852494</v>
      </c>
      <c r="BB266" s="272">
        <f t="shared" si="34"/>
        <v>1.1765349677136938</v>
      </c>
      <c r="BC266" s="35"/>
      <c r="BD266" s="284">
        <v>10.52</v>
      </c>
      <c r="BE266" s="72"/>
      <c r="BF266" s="72"/>
      <c r="BG266" s="72"/>
      <c r="BH266" s="30"/>
      <c r="BI266" s="30"/>
      <c r="BJ266" s="73"/>
      <c r="BK266"/>
      <c r="BP266"/>
      <c r="BQ266" s="237"/>
      <c r="BR266" s="234"/>
      <c r="BS266" s="232"/>
      <c r="BT266" s="232"/>
      <c r="BU266" s="228"/>
      <c r="BV266" s="229"/>
      <c r="BW266" s="227"/>
      <c r="BX266" s="237"/>
      <c r="BY266"/>
      <c r="CA266"/>
      <c r="CB266" s="226"/>
      <c r="CC266" s="227"/>
      <c r="CD266" s="226"/>
      <c r="CE266" s="226"/>
      <c r="CF266" s="228"/>
      <c r="CG266" s="227"/>
      <c r="CH266" s="227"/>
      <c r="CI266" s="226"/>
      <c r="CJ266"/>
    </row>
    <row r="267" spans="1:88">
      <c r="A267" s="56" t="s">
        <v>316</v>
      </c>
      <c r="B267" s="57" t="s">
        <v>328</v>
      </c>
      <c r="C267" s="58">
        <v>1612</v>
      </c>
      <c r="D267" s="238">
        <v>18</v>
      </c>
      <c r="E267" s="294">
        <v>842.61297500000001</v>
      </c>
      <c r="F267" s="238">
        <v>0</v>
      </c>
      <c r="G267" s="238">
        <v>0</v>
      </c>
      <c r="H267" s="324">
        <v>1541.1010000000001</v>
      </c>
      <c r="I267" s="238">
        <v>0</v>
      </c>
      <c r="J267" s="293">
        <v>11.4573</v>
      </c>
      <c r="K267" s="238">
        <v>0</v>
      </c>
      <c r="L267" s="265">
        <f t="shared" si="30"/>
        <v>54.589688078117042</v>
      </c>
      <c r="M267" s="238">
        <v>20</v>
      </c>
      <c r="N267" s="238">
        <v>1</v>
      </c>
      <c r="O267" s="267">
        <v>0.64100000000000001</v>
      </c>
      <c r="P267" s="267">
        <v>57.31</v>
      </c>
      <c r="Q267" s="267">
        <v>0.22</v>
      </c>
      <c r="R267" s="267">
        <v>0.498</v>
      </c>
      <c r="S267" s="267">
        <v>57.63</v>
      </c>
      <c r="T267" s="52">
        <v>71.497170296690115</v>
      </c>
      <c r="U267" s="267">
        <v>69.05</v>
      </c>
      <c r="V267" s="267">
        <v>30</v>
      </c>
      <c r="W267" s="52">
        <v>3.34</v>
      </c>
      <c r="X267" s="267">
        <v>42.04</v>
      </c>
      <c r="Y267" s="267" t="s">
        <v>117</v>
      </c>
      <c r="Z267" s="274">
        <v>2</v>
      </c>
      <c r="AA267" s="274">
        <v>0.25289999258741402</v>
      </c>
      <c r="AB267" s="328">
        <v>87</v>
      </c>
      <c r="AC267" s="328">
        <v>9</v>
      </c>
      <c r="AD267" s="328">
        <v>50</v>
      </c>
      <c r="AE267" s="329">
        <f t="shared" si="31"/>
        <v>10.344827586206897</v>
      </c>
      <c r="AF267" s="329">
        <f t="shared" si="32"/>
        <v>15.254237288135593</v>
      </c>
      <c r="AG267" s="274">
        <v>10</v>
      </c>
      <c r="AH267" s="53">
        <v>5</v>
      </c>
      <c r="AI267" s="331">
        <v>8.35</v>
      </c>
      <c r="AJ267" s="38">
        <v>65.89</v>
      </c>
      <c r="AK267" s="53">
        <v>89.73</v>
      </c>
      <c r="AL267" s="53">
        <v>3.52</v>
      </c>
      <c r="AM267" s="53">
        <v>59.75</v>
      </c>
      <c r="AN267" s="31">
        <v>392.43</v>
      </c>
      <c r="AO267" s="298">
        <v>59.321053843889118</v>
      </c>
      <c r="AP267" s="298">
        <v>60.6507799099141</v>
      </c>
      <c r="AQ267" s="330">
        <f t="shared" si="33"/>
        <v>59.982232208462221</v>
      </c>
      <c r="AR267" s="53">
        <v>19.399999999999999</v>
      </c>
      <c r="AS267" s="53">
        <v>103</v>
      </c>
      <c r="AT267" s="53">
        <v>71</v>
      </c>
      <c r="AU267" s="53">
        <v>43.5</v>
      </c>
      <c r="AV267" s="53">
        <v>79.23</v>
      </c>
      <c r="AW267" s="53">
        <v>10</v>
      </c>
      <c r="AX267" s="276">
        <v>34400.949999999997</v>
      </c>
      <c r="AY267" s="276">
        <v>36058</v>
      </c>
      <c r="AZ267" s="276">
        <v>38191</v>
      </c>
      <c r="BA267" s="272">
        <f t="shared" ref="BA267:BA303" si="35">(((AY267-AX267)/AX267)*100)/3</f>
        <v>1.6056242632834297</v>
      </c>
      <c r="BB267" s="272">
        <f t="shared" si="34"/>
        <v>1.4788673803316887</v>
      </c>
      <c r="BC267" s="35"/>
      <c r="BD267" s="284">
        <v>27.23</v>
      </c>
      <c r="BE267" s="72"/>
      <c r="BF267" s="72"/>
      <c r="BG267" s="72"/>
      <c r="BH267" s="30"/>
      <c r="BI267" s="30"/>
      <c r="BJ267" s="73"/>
      <c r="BK267"/>
      <c r="BP267"/>
      <c r="BQ267" s="237"/>
      <c r="BR267" s="234"/>
      <c r="BS267" s="232"/>
      <c r="BT267" s="232"/>
      <c r="BU267" s="228"/>
      <c r="BV267" s="229"/>
      <c r="BW267" s="227"/>
      <c r="BX267" s="237"/>
      <c r="BY267"/>
      <c r="CA267"/>
      <c r="CB267" s="226"/>
      <c r="CC267" s="227"/>
      <c r="CD267" s="226"/>
      <c r="CE267" s="226"/>
      <c r="CF267" s="228"/>
      <c r="CG267" s="227"/>
      <c r="CH267" s="227"/>
      <c r="CI267" s="226"/>
      <c r="CJ267"/>
    </row>
    <row r="268" spans="1:88">
      <c r="A268" s="56" t="s">
        <v>316</v>
      </c>
      <c r="B268" s="57" t="s">
        <v>329</v>
      </c>
      <c r="C268" s="58">
        <v>1613</v>
      </c>
      <c r="D268" s="238">
        <v>24</v>
      </c>
      <c r="E268" s="294">
        <v>58.778139999999993</v>
      </c>
      <c r="F268" s="238">
        <v>0</v>
      </c>
      <c r="G268" s="238">
        <v>0</v>
      </c>
      <c r="H268" s="324">
        <v>418.80599999999998</v>
      </c>
      <c r="I268" s="238">
        <v>0</v>
      </c>
      <c r="J268" s="293">
        <v>3.9611999999999998</v>
      </c>
      <c r="K268" s="238">
        <v>0</v>
      </c>
      <c r="L268" s="265">
        <f t="shared" si="30"/>
        <v>71.216641218872525</v>
      </c>
      <c r="M268" s="238">
        <v>9</v>
      </c>
      <c r="N268" s="238">
        <v>0</v>
      </c>
      <c r="O268" s="267">
        <v>0.58599999999999997</v>
      </c>
      <c r="P268" s="267">
        <v>61.11</v>
      </c>
      <c r="Q268" s="267">
        <v>0.14000000000000001</v>
      </c>
      <c r="R268" s="267">
        <v>0.47699999999999998</v>
      </c>
      <c r="S268" s="267">
        <v>51.01</v>
      </c>
      <c r="T268" s="52">
        <v>72.681747539285112</v>
      </c>
      <c r="U268" s="267">
        <v>62.28</v>
      </c>
      <c r="V268" s="267">
        <v>329</v>
      </c>
      <c r="W268" s="52">
        <v>4.13</v>
      </c>
      <c r="X268" s="267">
        <v>54.4</v>
      </c>
      <c r="Y268" s="52">
        <v>14.492753623188406</v>
      </c>
      <c r="Z268" s="274">
        <v>1</v>
      </c>
      <c r="AA268" s="274">
        <v>4.4451540258474367</v>
      </c>
      <c r="AB268" s="328">
        <v>529</v>
      </c>
      <c r="AC268" s="328">
        <v>26</v>
      </c>
      <c r="AD268" s="328">
        <v>108</v>
      </c>
      <c r="AE268" s="329">
        <f t="shared" si="31"/>
        <v>4.9149338374291114</v>
      </c>
      <c r="AF268" s="329">
        <f t="shared" si="32"/>
        <v>19.402985074626866</v>
      </c>
      <c r="AG268" s="274">
        <v>10</v>
      </c>
      <c r="AH268" s="53">
        <v>5</v>
      </c>
      <c r="AI268" s="331">
        <v>7.85</v>
      </c>
      <c r="AJ268" s="38">
        <v>47.13</v>
      </c>
      <c r="AK268" s="53">
        <v>58.45</v>
      </c>
      <c r="AL268" s="53">
        <v>1.1000000000000001</v>
      </c>
      <c r="AM268" s="53">
        <v>39.549999999999997</v>
      </c>
      <c r="AN268" s="31">
        <v>112.96</v>
      </c>
      <c r="AO268" s="298">
        <v>69.7</v>
      </c>
      <c r="AP268" s="298">
        <v>90.49</v>
      </c>
      <c r="AQ268" s="330">
        <f t="shared" si="33"/>
        <v>79.417586213634067</v>
      </c>
      <c r="AR268" s="53">
        <v>23.1</v>
      </c>
      <c r="AS268" s="53">
        <v>105</v>
      </c>
      <c r="AT268" s="53">
        <v>53</v>
      </c>
      <c r="AU268" s="53">
        <v>13</v>
      </c>
      <c r="AV268" s="53">
        <v>69.48</v>
      </c>
      <c r="AW268" s="53">
        <v>10</v>
      </c>
      <c r="AX268" s="276">
        <v>11900.6</v>
      </c>
      <c r="AY268" s="276">
        <v>12447</v>
      </c>
      <c r="AZ268" s="276">
        <v>13204</v>
      </c>
      <c r="BA268" s="272">
        <f t="shared" si="35"/>
        <v>1.5304550470844598</v>
      </c>
      <c r="BB268" s="272">
        <f t="shared" si="34"/>
        <v>1.5204466939824857</v>
      </c>
      <c r="BC268" s="35"/>
      <c r="BD268" s="284">
        <v>7.2</v>
      </c>
      <c r="BE268" s="72"/>
      <c r="BF268" s="72"/>
      <c r="BG268" s="72"/>
      <c r="BH268" s="30"/>
      <c r="BI268" s="30"/>
      <c r="BJ268" s="73"/>
      <c r="BK268"/>
      <c r="BP268"/>
      <c r="BQ268" s="237"/>
      <c r="BR268" s="234"/>
      <c r="BS268" s="232"/>
      <c r="BT268" s="232"/>
      <c r="BU268" s="228"/>
      <c r="BV268" s="229"/>
      <c r="BW268" s="227"/>
      <c r="BX268" s="237"/>
      <c r="BY268"/>
      <c r="CA268"/>
      <c r="CB268" s="226"/>
      <c r="CC268" s="227"/>
      <c r="CD268" s="226"/>
      <c r="CE268" s="226"/>
      <c r="CF268" s="228"/>
      <c r="CG268" s="227"/>
      <c r="CH268" s="227"/>
      <c r="CI268" s="226"/>
      <c r="CJ268"/>
    </row>
    <row r="269" spans="1:88">
      <c r="A269" s="56" t="s">
        <v>316</v>
      </c>
      <c r="B269" s="57" t="s">
        <v>330</v>
      </c>
      <c r="C269" s="58">
        <v>1614</v>
      </c>
      <c r="D269" s="238">
        <v>16</v>
      </c>
      <c r="E269" s="294">
        <v>0</v>
      </c>
      <c r="F269" s="238">
        <v>0</v>
      </c>
      <c r="G269" s="238">
        <v>0</v>
      </c>
      <c r="H269" s="324">
        <v>596</v>
      </c>
      <c r="I269" s="238">
        <v>0</v>
      </c>
      <c r="J269" s="293">
        <v>2.4659999999999997</v>
      </c>
      <c r="K269" s="238">
        <v>0</v>
      </c>
      <c r="L269" s="265">
        <f t="shared" si="30"/>
        <v>48.822984601903748</v>
      </c>
      <c r="M269" s="238">
        <v>4</v>
      </c>
      <c r="N269" s="238">
        <v>0</v>
      </c>
      <c r="O269" s="267">
        <v>0.60499999999999998</v>
      </c>
      <c r="P269" s="267">
        <v>56.73</v>
      </c>
      <c r="Q269" s="267">
        <v>0.06</v>
      </c>
      <c r="R269" s="267">
        <v>0.46700000000000003</v>
      </c>
      <c r="S269" s="267">
        <v>60.82</v>
      </c>
      <c r="T269" s="52">
        <v>78.539546509551869</v>
      </c>
      <c r="U269" s="267">
        <v>66.740000000000009</v>
      </c>
      <c r="V269" s="267">
        <v>101</v>
      </c>
      <c r="W269" s="52">
        <v>6.64</v>
      </c>
      <c r="X269" s="267">
        <v>41.64</v>
      </c>
      <c r="Y269" s="52">
        <v>12.077294685990339</v>
      </c>
      <c r="Z269" s="274">
        <v>3</v>
      </c>
      <c r="AA269" s="274">
        <v>3.9944596967673323</v>
      </c>
      <c r="AB269" s="328">
        <v>323</v>
      </c>
      <c r="AC269" s="328">
        <v>6</v>
      </c>
      <c r="AD269" s="328">
        <v>108</v>
      </c>
      <c r="AE269" s="329">
        <f t="shared" si="31"/>
        <v>1.8575851393188854</v>
      </c>
      <c r="AF269" s="329">
        <f t="shared" si="32"/>
        <v>5.2631578947368416</v>
      </c>
      <c r="AG269" s="274">
        <v>6</v>
      </c>
      <c r="AH269" s="53">
        <v>5</v>
      </c>
      <c r="AI269" s="331">
        <v>8</v>
      </c>
      <c r="AJ269" s="38">
        <v>42.06</v>
      </c>
      <c r="AK269" s="53">
        <v>78.319999999999993</v>
      </c>
      <c r="AL269" s="53">
        <v>0.38</v>
      </c>
      <c r="AM269" s="53">
        <v>48.8</v>
      </c>
      <c r="AN269" s="31">
        <v>221.34</v>
      </c>
      <c r="AO269" s="298">
        <v>75.39</v>
      </c>
      <c r="AP269" s="298">
        <v>87.2</v>
      </c>
      <c r="AQ269" s="330">
        <f t="shared" si="33"/>
        <v>81.080256536347989</v>
      </c>
      <c r="AR269" s="53">
        <v>23.2</v>
      </c>
      <c r="AS269" s="53">
        <v>95.5</v>
      </c>
      <c r="AT269" s="53">
        <v>53</v>
      </c>
      <c r="AU269" s="53">
        <v>10</v>
      </c>
      <c r="AV269" s="53">
        <v>75.180000000000007</v>
      </c>
      <c r="AW269" s="53">
        <v>10</v>
      </c>
      <c r="AX269" s="276">
        <v>8086.2</v>
      </c>
      <c r="AY269" s="276">
        <v>8166</v>
      </c>
      <c r="AZ269" s="276">
        <v>8220</v>
      </c>
      <c r="BA269" s="272">
        <f t="shared" si="35"/>
        <v>0.32895550443966343</v>
      </c>
      <c r="BB269" s="272">
        <f t="shared" si="34"/>
        <v>0.16531961792799477</v>
      </c>
      <c r="BC269" s="35"/>
      <c r="BD269" s="284">
        <v>27.43</v>
      </c>
      <c r="BE269" s="72"/>
      <c r="BF269" s="72"/>
      <c r="BG269" s="72"/>
      <c r="BH269" s="30"/>
      <c r="BI269" s="30"/>
      <c r="BJ269" s="73"/>
      <c r="BK269"/>
      <c r="BP269"/>
      <c r="BQ269" s="237"/>
      <c r="BR269" s="234"/>
      <c r="BS269" s="232"/>
      <c r="BT269" s="232"/>
      <c r="BU269" s="228"/>
      <c r="BV269" s="229"/>
      <c r="BW269" s="227"/>
      <c r="BX269" s="237"/>
      <c r="BY269"/>
      <c r="CA269"/>
      <c r="CB269" s="226"/>
      <c r="CC269" s="227"/>
      <c r="CD269" s="226"/>
      <c r="CE269" s="226"/>
      <c r="CF269" s="228"/>
      <c r="CG269" s="227"/>
      <c r="CH269" s="227"/>
      <c r="CI269" s="226"/>
      <c r="CJ269"/>
    </row>
    <row r="270" spans="1:88">
      <c r="A270" s="56" t="s">
        <v>316</v>
      </c>
      <c r="B270" s="57" t="s">
        <v>331</v>
      </c>
      <c r="C270" s="58">
        <v>1615</v>
      </c>
      <c r="D270" s="238">
        <v>8</v>
      </c>
      <c r="E270" s="294">
        <v>1351</v>
      </c>
      <c r="F270" s="238">
        <v>0</v>
      </c>
      <c r="G270" s="238">
        <v>0</v>
      </c>
      <c r="H270" s="324">
        <v>1432.6399999999999</v>
      </c>
      <c r="I270" s="238">
        <v>0</v>
      </c>
      <c r="J270" s="293">
        <v>3.8795999999999999</v>
      </c>
      <c r="K270" s="238">
        <v>0</v>
      </c>
      <c r="L270" s="265">
        <f t="shared" si="30"/>
        <v>79.197894840787455</v>
      </c>
      <c r="M270" s="238">
        <v>10</v>
      </c>
      <c r="N270" s="238">
        <v>1</v>
      </c>
      <c r="O270" s="267">
        <v>0.63100000000000001</v>
      </c>
      <c r="P270" s="267">
        <v>54.98</v>
      </c>
      <c r="Q270" s="267">
        <v>0.17</v>
      </c>
      <c r="R270" s="267">
        <v>0.48699999999999999</v>
      </c>
      <c r="S270" s="267">
        <v>60.64</v>
      </c>
      <c r="T270" s="52">
        <v>71.320884015761521</v>
      </c>
      <c r="U270" s="267">
        <v>69.039999999999992</v>
      </c>
      <c r="V270" s="267">
        <v>22</v>
      </c>
      <c r="W270" s="52">
        <v>4.57</v>
      </c>
      <c r="X270" s="267">
        <v>42.68</v>
      </c>
      <c r="Y270" s="267" t="s">
        <v>117</v>
      </c>
      <c r="Z270" s="274">
        <v>3</v>
      </c>
      <c r="AA270" s="274">
        <v>0.93941359166657745</v>
      </c>
      <c r="AB270" s="328">
        <v>114</v>
      </c>
      <c r="AC270" s="328">
        <v>3</v>
      </c>
      <c r="AD270" s="328">
        <v>29</v>
      </c>
      <c r="AE270" s="329">
        <f t="shared" si="31"/>
        <v>2.6315789473684208</v>
      </c>
      <c r="AF270" s="329">
        <f t="shared" si="32"/>
        <v>9.375</v>
      </c>
      <c r="AG270" s="274">
        <v>10</v>
      </c>
      <c r="AH270" s="53">
        <v>5</v>
      </c>
      <c r="AI270" s="331">
        <v>7.45</v>
      </c>
      <c r="AJ270" s="38">
        <v>57.44</v>
      </c>
      <c r="AK270" s="53">
        <v>88.9</v>
      </c>
      <c r="AL270" s="53">
        <v>1.1100000000000001</v>
      </c>
      <c r="AM270" s="53">
        <v>59.33</v>
      </c>
      <c r="AN270" s="31">
        <v>281.33</v>
      </c>
      <c r="AO270" s="298">
        <v>64.374144843395356</v>
      </c>
      <c r="AP270" s="298">
        <v>67.321301675379488</v>
      </c>
      <c r="AQ270" s="330">
        <f t="shared" si="33"/>
        <v>65.831232899717094</v>
      </c>
      <c r="AR270" s="53">
        <v>27.3</v>
      </c>
      <c r="AS270" s="53">
        <v>121.5</v>
      </c>
      <c r="AT270" s="53">
        <v>73.5</v>
      </c>
      <c r="AU270" s="53">
        <v>31</v>
      </c>
      <c r="AV270" s="53">
        <v>76.930000000000007</v>
      </c>
      <c r="AW270" s="53">
        <v>10</v>
      </c>
      <c r="AX270" s="276">
        <v>12135.23</v>
      </c>
      <c r="AY270" s="276">
        <v>12501</v>
      </c>
      <c r="AZ270" s="276">
        <v>12932</v>
      </c>
      <c r="BA270" s="272">
        <f t="shared" si="35"/>
        <v>1.0047055831107732</v>
      </c>
      <c r="BB270" s="272">
        <f t="shared" si="34"/>
        <v>0.86193104551635646</v>
      </c>
      <c r="BC270" s="35"/>
      <c r="BD270" s="284">
        <v>29.55</v>
      </c>
      <c r="BE270" s="72"/>
      <c r="BF270" s="72"/>
      <c r="BG270" s="72"/>
      <c r="BH270" s="30"/>
      <c r="BI270" s="30"/>
      <c r="BJ270" s="73"/>
      <c r="BK270"/>
      <c r="BP270"/>
      <c r="BQ270" s="237"/>
      <c r="BR270" s="234"/>
      <c r="BS270" s="232"/>
      <c r="BT270" s="232"/>
      <c r="BU270" s="228"/>
      <c r="BV270" s="229"/>
      <c r="BW270" s="227"/>
      <c r="BX270" s="237"/>
      <c r="BY270"/>
      <c r="CA270"/>
      <c r="CB270" s="226"/>
      <c r="CC270" s="227"/>
      <c r="CD270" s="226"/>
      <c r="CE270" s="226"/>
      <c r="CF270" s="228"/>
      <c r="CG270" s="227"/>
      <c r="CH270" s="227"/>
      <c r="CI270" s="226"/>
      <c r="CJ270"/>
    </row>
    <row r="271" spans="1:88">
      <c r="A271" s="56" t="s">
        <v>316</v>
      </c>
      <c r="B271" s="57" t="s">
        <v>332</v>
      </c>
      <c r="C271" s="58">
        <v>1616</v>
      </c>
      <c r="D271" s="238">
        <v>16</v>
      </c>
      <c r="E271" s="294">
        <v>735.631395</v>
      </c>
      <c r="F271" s="238">
        <v>0</v>
      </c>
      <c r="G271" s="238">
        <v>0</v>
      </c>
      <c r="H271" s="324">
        <v>2058</v>
      </c>
      <c r="I271" s="238">
        <v>0</v>
      </c>
      <c r="J271" s="293">
        <v>5.3403</v>
      </c>
      <c r="K271" s="238">
        <v>0</v>
      </c>
      <c r="L271" s="265">
        <f t="shared" si="30"/>
        <v>81.233703115214212</v>
      </c>
      <c r="M271" s="238">
        <v>14</v>
      </c>
      <c r="N271" s="238">
        <v>2</v>
      </c>
      <c r="O271" s="267">
        <v>0.55500000000000005</v>
      </c>
      <c r="P271" s="267">
        <v>73.400000000000006</v>
      </c>
      <c r="Q271" s="267">
        <v>0.06</v>
      </c>
      <c r="R271" s="267">
        <v>0.45900000000000002</v>
      </c>
      <c r="S271" s="267">
        <v>61.73</v>
      </c>
      <c r="T271" s="52">
        <v>90.041809198023543</v>
      </c>
      <c r="U271" s="267">
        <v>67.210000000000008</v>
      </c>
      <c r="V271" s="267">
        <v>55</v>
      </c>
      <c r="W271" s="52">
        <v>4.88</v>
      </c>
      <c r="X271" s="267">
        <v>60.34</v>
      </c>
      <c r="Y271" s="52">
        <v>6.024096385542169</v>
      </c>
      <c r="Z271" s="274">
        <v>1</v>
      </c>
      <c r="AA271" s="274">
        <v>0.60460821387740737</v>
      </c>
      <c r="AB271" s="328">
        <v>99</v>
      </c>
      <c r="AC271" s="328">
        <v>8</v>
      </c>
      <c r="AD271" s="328">
        <v>12</v>
      </c>
      <c r="AE271" s="329">
        <f t="shared" si="31"/>
        <v>8.0808080808080813</v>
      </c>
      <c r="AF271" s="329">
        <f t="shared" si="32"/>
        <v>40</v>
      </c>
      <c r="AG271" s="274">
        <v>10</v>
      </c>
      <c r="AH271" s="53">
        <v>5</v>
      </c>
      <c r="AI271" s="331">
        <v>7.9</v>
      </c>
      <c r="AJ271" s="38">
        <v>49.92</v>
      </c>
      <c r="AK271" s="53">
        <v>61.05</v>
      </c>
      <c r="AL271" s="53">
        <v>0.61</v>
      </c>
      <c r="AM271" s="53">
        <v>42.49</v>
      </c>
      <c r="AN271" s="31">
        <v>125.13</v>
      </c>
      <c r="AO271" s="298">
        <v>47.313319999999997</v>
      </c>
      <c r="AP271" s="298">
        <v>70.809737999999996</v>
      </c>
      <c r="AQ271" s="330">
        <f t="shared" si="33"/>
        <v>57.88129052733845</v>
      </c>
      <c r="AR271" s="53">
        <v>26.3</v>
      </c>
      <c r="AS271" s="53">
        <v>90</v>
      </c>
      <c r="AT271" s="53">
        <v>33.5</v>
      </c>
      <c r="AU271" s="53">
        <v>10</v>
      </c>
      <c r="AV271" s="53">
        <v>69.59</v>
      </c>
      <c r="AW271" s="53">
        <v>10</v>
      </c>
      <c r="AX271" s="276">
        <v>16374.24</v>
      </c>
      <c r="AY271" s="276">
        <v>17013</v>
      </c>
      <c r="AZ271" s="276">
        <v>17801</v>
      </c>
      <c r="BA271" s="272">
        <f t="shared" si="35"/>
        <v>1.3003351605937135</v>
      </c>
      <c r="BB271" s="272">
        <f t="shared" si="34"/>
        <v>1.1579380473755341</v>
      </c>
      <c r="BC271" s="35"/>
      <c r="BD271" s="284">
        <v>16.46</v>
      </c>
      <c r="BE271" s="72"/>
      <c r="BF271" s="72"/>
      <c r="BG271" s="72"/>
      <c r="BH271" s="30"/>
      <c r="BI271" s="30"/>
      <c r="BJ271" s="73"/>
      <c r="BK271"/>
      <c r="BP271"/>
      <c r="BQ271" s="237"/>
      <c r="BR271" s="234"/>
      <c r="BS271" s="232"/>
      <c r="BT271" s="232"/>
      <c r="BU271" s="228"/>
      <c r="BV271" s="229"/>
      <c r="BW271" s="227"/>
      <c r="BX271" s="237"/>
      <c r="BY271"/>
      <c r="CA271"/>
      <c r="CB271" s="226"/>
      <c r="CC271" s="227"/>
      <c r="CD271" s="226"/>
      <c r="CE271" s="226"/>
      <c r="CF271" s="228"/>
      <c r="CG271" s="227"/>
      <c r="CH271" s="227"/>
      <c r="CI271" s="226"/>
      <c r="CJ271"/>
    </row>
    <row r="272" spans="1:88">
      <c r="A272" s="56" t="s">
        <v>316</v>
      </c>
      <c r="B272" s="57" t="s">
        <v>333</v>
      </c>
      <c r="C272" s="58">
        <v>1617</v>
      </c>
      <c r="D272" s="238">
        <v>60</v>
      </c>
      <c r="E272" s="294">
        <v>8344.1517000000003</v>
      </c>
      <c r="F272" s="238">
        <v>0</v>
      </c>
      <c r="G272" s="238">
        <v>0</v>
      </c>
      <c r="H272" s="324">
        <v>2083.4206800000002</v>
      </c>
      <c r="I272" s="238">
        <v>0</v>
      </c>
      <c r="J272" s="293">
        <v>18.014099999999999</v>
      </c>
      <c r="K272" s="238">
        <v>0</v>
      </c>
      <c r="L272" s="265">
        <f t="shared" si="30"/>
        <v>58.521969314200838</v>
      </c>
      <c r="M272" s="238">
        <v>32</v>
      </c>
      <c r="N272" s="238">
        <v>3</v>
      </c>
      <c r="O272" s="267">
        <v>0.63900000000000001</v>
      </c>
      <c r="P272" s="267">
        <v>50.65</v>
      </c>
      <c r="Q272" s="267">
        <v>0.23</v>
      </c>
      <c r="R272" s="267">
        <v>0.499</v>
      </c>
      <c r="S272" s="267">
        <v>44.36</v>
      </c>
      <c r="T272" s="52">
        <v>73.701580684384254</v>
      </c>
      <c r="U272" s="267">
        <v>64.38</v>
      </c>
      <c r="V272" s="267">
        <v>131</v>
      </c>
      <c r="W272" s="52">
        <v>3.33</v>
      </c>
      <c r="X272" s="267">
        <v>40.31</v>
      </c>
      <c r="Y272" s="52">
        <v>7.3313782991202352</v>
      </c>
      <c r="Z272" s="274">
        <v>4</v>
      </c>
      <c r="AA272" s="274">
        <v>0.10209737172194511</v>
      </c>
      <c r="AB272" s="328">
        <v>49</v>
      </c>
      <c r="AC272" s="328">
        <v>8</v>
      </c>
      <c r="AD272" s="328">
        <v>13</v>
      </c>
      <c r="AE272" s="329">
        <f t="shared" si="31"/>
        <v>16.326530612244898</v>
      </c>
      <c r="AF272" s="329">
        <f t="shared" si="32"/>
        <v>38.095238095238095</v>
      </c>
      <c r="AG272" s="274">
        <v>10</v>
      </c>
      <c r="AH272" s="53">
        <v>10</v>
      </c>
      <c r="AI272" s="331">
        <v>9.8000000000000007</v>
      </c>
      <c r="AJ272" s="38">
        <v>72.3</v>
      </c>
      <c r="AK272" s="53">
        <v>71.48</v>
      </c>
      <c r="AL272" s="53">
        <v>3.99</v>
      </c>
      <c r="AM272" s="53">
        <v>55.47</v>
      </c>
      <c r="AN272" s="31">
        <v>195.51</v>
      </c>
      <c r="AO272" s="298">
        <v>72.951130000000006</v>
      </c>
      <c r="AP272" s="298">
        <v>80.343249700000001</v>
      </c>
      <c r="AQ272" s="330">
        <f t="shared" si="33"/>
        <v>76.558022789823681</v>
      </c>
      <c r="AR272" s="53">
        <v>24.4</v>
      </c>
      <c r="AS272" s="53">
        <v>94.5</v>
      </c>
      <c r="AT272" s="53">
        <v>46.5</v>
      </c>
      <c r="AU272" s="53">
        <v>27</v>
      </c>
      <c r="AV272" s="53">
        <v>82.06</v>
      </c>
      <c r="AW272" s="53">
        <v>10</v>
      </c>
      <c r="AX272" s="276">
        <v>47993.4</v>
      </c>
      <c r="AY272" s="276">
        <v>52884</v>
      </c>
      <c r="AZ272" s="276">
        <v>60047</v>
      </c>
      <c r="BA272" s="272">
        <f t="shared" si="35"/>
        <v>3.3967170485941804</v>
      </c>
      <c r="BB272" s="272">
        <f t="shared" si="34"/>
        <v>3.386184857423796</v>
      </c>
      <c r="BC272" s="35"/>
      <c r="BD272" s="284">
        <v>35.549999999999997</v>
      </c>
      <c r="BE272" s="72"/>
      <c r="BF272" s="72"/>
      <c r="BG272" s="72"/>
      <c r="BH272" s="30"/>
      <c r="BI272" s="30"/>
      <c r="BJ272" s="73"/>
      <c r="BK272"/>
      <c r="BP272"/>
      <c r="BQ272" s="237"/>
      <c r="BR272" s="234"/>
      <c r="BS272" s="232"/>
      <c r="BT272" s="232"/>
      <c r="BU272" s="228"/>
      <c r="BV272" s="229"/>
      <c r="BW272" s="227"/>
      <c r="BX272" s="237"/>
      <c r="BY272"/>
      <c r="CA272"/>
      <c r="CB272" s="226"/>
      <c r="CC272" s="227"/>
      <c r="CD272" s="226"/>
      <c r="CE272" s="226"/>
      <c r="CF272" s="228"/>
      <c r="CG272" s="227"/>
      <c r="CH272" s="227"/>
      <c r="CI272" s="226"/>
      <c r="CJ272"/>
    </row>
    <row r="273" spans="1:88">
      <c r="A273" s="56" t="s">
        <v>316</v>
      </c>
      <c r="B273" s="57" t="s">
        <v>334</v>
      </c>
      <c r="C273" s="58">
        <v>1618</v>
      </c>
      <c r="D273" s="238">
        <v>14</v>
      </c>
      <c r="E273" s="294">
        <v>21.173679999999997</v>
      </c>
      <c r="F273" s="238">
        <v>0</v>
      </c>
      <c r="G273" s="238">
        <v>0</v>
      </c>
      <c r="H273" s="324">
        <v>815.07927199999995</v>
      </c>
      <c r="I273" s="238">
        <v>0</v>
      </c>
      <c r="J273" s="293">
        <v>2.4146999999999998</v>
      </c>
      <c r="K273" s="238">
        <v>0</v>
      </c>
      <c r="L273" s="265">
        <f t="shared" si="30"/>
        <v>0</v>
      </c>
      <c r="M273" s="238">
        <v>0</v>
      </c>
      <c r="N273" s="238">
        <v>0</v>
      </c>
      <c r="O273" s="267">
        <v>0.64300000000000002</v>
      </c>
      <c r="P273" s="267">
        <v>61.9</v>
      </c>
      <c r="Q273" s="267">
        <v>0.18</v>
      </c>
      <c r="R273" s="267">
        <v>0.47599999999999998</v>
      </c>
      <c r="S273" s="267" t="s">
        <v>117</v>
      </c>
      <c r="T273" s="52">
        <v>83.452577508713972</v>
      </c>
      <c r="U273" s="267">
        <v>63.18</v>
      </c>
      <c r="V273" s="267">
        <v>258</v>
      </c>
      <c r="W273" s="52">
        <v>6.67</v>
      </c>
      <c r="X273" s="267">
        <v>56.49</v>
      </c>
      <c r="Y273" s="52">
        <v>57.575757575757578</v>
      </c>
      <c r="Z273" s="274">
        <v>2</v>
      </c>
      <c r="AA273" s="274">
        <v>12.900294863882603</v>
      </c>
      <c r="AB273" s="328">
        <v>903</v>
      </c>
      <c r="AC273" s="328">
        <v>54</v>
      </c>
      <c r="AD273" s="328">
        <v>431</v>
      </c>
      <c r="AE273" s="329">
        <f t="shared" si="31"/>
        <v>5.9800664451827243</v>
      </c>
      <c r="AF273" s="329">
        <f t="shared" si="32"/>
        <v>11.134020618556702</v>
      </c>
      <c r="AG273" s="274">
        <v>10</v>
      </c>
      <c r="AH273" s="53">
        <v>10</v>
      </c>
      <c r="AI273" s="331">
        <v>7.05</v>
      </c>
      <c r="AJ273" s="38">
        <v>36.380000000000003</v>
      </c>
      <c r="AK273" s="53">
        <v>70.900000000000006</v>
      </c>
      <c r="AL273" s="53">
        <v>0.82</v>
      </c>
      <c r="AM273" s="53">
        <v>41.08</v>
      </c>
      <c r="AN273" s="31">
        <v>167.76</v>
      </c>
      <c r="AO273" s="298">
        <v>56.317399999999999</v>
      </c>
      <c r="AP273" s="298">
        <v>78.242424</v>
      </c>
      <c r="AQ273" s="330">
        <f t="shared" si="33"/>
        <v>66.38079458230068</v>
      </c>
      <c r="AR273" s="53">
        <v>23.1</v>
      </c>
      <c r="AS273" s="53">
        <v>110.5</v>
      </c>
      <c r="AT273" s="53">
        <v>53.5</v>
      </c>
      <c r="AU273" s="53">
        <v>14</v>
      </c>
      <c r="AV273" s="53">
        <v>81.12</v>
      </c>
      <c r="AW273" s="53">
        <v>10</v>
      </c>
      <c r="AX273" s="276">
        <v>6999.84</v>
      </c>
      <c r="AY273" s="276">
        <v>7441</v>
      </c>
      <c r="AZ273" s="276">
        <v>8049</v>
      </c>
      <c r="BA273" s="272">
        <f t="shared" si="35"/>
        <v>2.1008099232744359</v>
      </c>
      <c r="BB273" s="272">
        <f t="shared" si="34"/>
        <v>2.0427361913721298</v>
      </c>
      <c r="BC273" s="35"/>
      <c r="BD273" s="284">
        <v>25.84</v>
      </c>
      <c r="BE273" s="72"/>
      <c r="BF273" s="72"/>
      <c r="BG273" s="72"/>
      <c r="BH273" s="30"/>
      <c r="BI273" s="30"/>
      <c r="BJ273" s="73"/>
      <c r="BK273"/>
      <c r="BP273"/>
      <c r="BQ273" s="237"/>
      <c r="BR273" s="234"/>
      <c r="BS273" s="232"/>
      <c r="BT273" s="232"/>
      <c r="BU273" s="228"/>
      <c r="BV273" s="229"/>
      <c r="BW273" s="227"/>
      <c r="BX273" s="237"/>
      <c r="BY273"/>
      <c r="CA273"/>
      <c r="CB273" s="226"/>
      <c r="CC273" s="227"/>
      <c r="CD273" s="226"/>
      <c r="CE273" s="226"/>
      <c r="CF273" s="228"/>
      <c r="CG273" s="227"/>
      <c r="CH273" s="227"/>
      <c r="CI273" s="226"/>
      <c r="CJ273"/>
    </row>
    <row r="274" spans="1:88">
      <c r="A274" s="56" t="s">
        <v>316</v>
      </c>
      <c r="B274" s="76" t="s">
        <v>335</v>
      </c>
      <c r="C274" s="58">
        <v>1619</v>
      </c>
      <c r="D274" s="238">
        <v>38</v>
      </c>
      <c r="E274" s="294">
        <v>1608.7</v>
      </c>
      <c r="F274" s="238">
        <v>0</v>
      </c>
      <c r="G274" s="238">
        <v>0</v>
      </c>
      <c r="H274" s="324">
        <v>1473</v>
      </c>
      <c r="I274" s="238">
        <v>0</v>
      </c>
      <c r="J274" s="293">
        <v>7.6566000000000001</v>
      </c>
      <c r="K274" s="238">
        <v>0</v>
      </c>
      <c r="L274" s="265">
        <f t="shared" si="30"/>
        <v>15.441469653284679</v>
      </c>
      <c r="M274" s="238">
        <v>3</v>
      </c>
      <c r="N274" s="238">
        <v>0</v>
      </c>
      <c r="O274" s="267">
        <v>0.63100000000000001</v>
      </c>
      <c r="P274" s="267">
        <v>47.55</v>
      </c>
      <c r="Q274" s="267">
        <v>0.16</v>
      </c>
      <c r="R274" s="267">
        <v>0.45300000000000001</v>
      </c>
      <c r="S274" s="267">
        <v>42.91</v>
      </c>
      <c r="T274" s="52">
        <v>67.308014053873165</v>
      </c>
      <c r="U274" s="267">
        <v>64.88</v>
      </c>
      <c r="V274" s="267">
        <v>22</v>
      </c>
      <c r="W274" s="52">
        <v>8.2200000000000006</v>
      </c>
      <c r="X274" s="267">
        <v>49.19</v>
      </c>
      <c r="Y274" s="52">
        <v>9.3023255813953494</v>
      </c>
      <c r="Z274" s="274">
        <v>3</v>
      </c>
      <c r="AA274" s="274">
        <v>0.63859067295749428</v>
      </c>
      <c r="AB274" s="328">
        <v>120</v>
      </c>
      <c r="AC274" s="328">
        <v>3</v>
      </c>
      <c r="AD274" s="328">
        <v>110</v>
      </c>
      <c r="AE274" s="329">
        <f t="shared" si="31"/>
        <v>2.5</v>
      </c>
      <c r="AF274" s="329">
        <f t="shared" si="32"/>
        <v>2.6548672566371683</v>
      </c>
      <c r="AG274" s="274">
        <v>6</v>
      </c>
      <c r="AH274" s="53">
        <v>10</v>
      </c>
      <c r="AI274" s="331">
        <v>8.6999999999999993</v>
      </c>
      <c r="AJ274" s="38">
        <v>63.85</v>
      </c>
      <c r="AK274" s="53">
        <v>83.31</v>
      </c>
      <c r="AL274" s="53">
        <v>1.96</v>
      </c>
      <c r="AM274" s="53">
        <v>53.31</v>
      </c>
      <c r="AN274" s="31">
        <v>508.05</v>
      </c>
      <c r="AO274" s="298">
        <v>80.91</v>
      </c>
      <c r="AP274" s="298">
        <v>85.242412000000002</v>
      </c>
      <c r="AQ274" s="330">
        <f t="shared" si="33"/>
        <v>83.047959366380582</v>
      </c>
      <c r="AR274" s="53">
        <v>19.600000000000001</v>
      </c>
      <c r="AS274" s="53">
        <v>115</v>
      </c>
      <c r="AT274" s="53">
        <v>59</v>
      </c>
      <c r="AU274" s="53">
        <v>32.5</v>
      </c>
      <c r="AV274" s="53">
        <v>74</v>
      </c>
      <c r="AW274" s="53">
        <v>10</v>
      </c>
      <c r="AX274" s="276">
        <v>18791.38</v>
      </c>
      <c r="AY274" s="276">
        <v>19266</v>
      </c>
      <c r="AZ274" s="276">
        <v>25522</v>
      </c>
      <c r="BA274" s="272">
        <f t="shared" si="35"/>
        <v>0.84191084777523695</v>
      </c>
      <c r="BB274" s="272">
        <f t="shared" si="34"/>
        <v>8.1179279559846389</v>
      </c>
      <c r="BC274" s="35"/>
      <c r="BD274" s="284">
        <v>22.58</v>
      </c>
      <c r="BE274" s="72"/>
      <c r="BF274" s="72"/>
      <c r="BG274" s="72"/>
      <c r="BH274" s="30"/>
      <c r="BI274" s="30"/>
      <c r="BJ274" s="73"/>
      <c r="BK274"/>
      <c r="BP274"/>
      <c r="BQ274" s="237"/>
      <c r="BR274" s="234"/>
      <c r="BS274" s="232"/>
      <c r="BT274" s="232"/>
      <c r="BU274" s="228"/>
      <c r="BV274" s="229"/>
      <c r="BW274" s="227"/>
      <c r="BX274" s="237"/>
      <c r="BY274"/>
      <c r="CA274"/>
      <c r="CB274" s="226"/>
      <c r="CC274" s="227"/>
      <c r="CD274" s="226"/>
      <c r="CE274" s="226"/>
      <c r="CF274" s="228"/>
      <c r="CG274" s="227"/>
      <c r="CH274" s="227"/>
      <c r="CI274" s="226"/>
      <c r="CJ274"/>
    </row>
    <row r="275" spans="1:88">
      <c r="A275" s="56" t="s">
        <v>316</v>
      </c>
      <c r="B275" s="57" t="s">
        <v>157</v>
      </c>
      <c r="C275" s="58">
        <v>1620</v>
      </c>
      <c r="D275" s="238">
        <v>49</v>
      </c>
      <c r="E275" s="294">
        <v>31.9</v>
      </c>
      <c r="F275" s="238">
        <v>0</v>
      </c>
      <c r="G275" s="238">
        <v>0</v>
      </c>
      <c r="H275" s="324">
        <v>2243</v>
      </c>
      <c r="I275" s="238">
        <v>0</v>
      </c>
      <c r="J275" s="293">
        <v>7.8773999999999997</v>
      </c>
      <c r="K275" s="238">
        <v>0</v>
      </c>
      <c r="L275" s="265">
        <f t="shared" si="30"/>
        <v>31.774023319599962</v>
      </c>
      <c r="M275" s="238">
        <v>8</v>
      </c>
      <c r="N275" s="238">
        <v>0</v>
      </c>
      <c r="O275" s="267">
        <v>0.58299999999999996</v>
      </c>
      <c r="P275" s="267">
        <v>62.54</v>
      </c>
      <c r="Q275" s="267">
        <v>0.11</v>
      </c>
      <c r="R275" s="267">
        <v>0.47599999999999998</v>
      </c>
      <c r="S275" s="267">
        <v>46.26</v>
      </c>
      <c r="T275" s="52">
        <v>75.901495162708869</v>
      </c>
      <c r="U275" s="267">
        <v>65.75</v>
      </c>
      <c r="V275" s="267">
        <v>119</v>
      </c>
      <c r="W275" s="52">
        <v>3.29</v>
      </c>
      <c r="X275" s="267">
        <v>52.58</v>
      </c>
      <c r="Y275" s="52">
        <v>44.62326261887344</v>
      </c>
      <c r="Z275" s="274">
        <v>1</v>
      </c>
      <c r="AA275" s="274">
        <v>2.206777937585167</v>
      </c>
      <c r="AB275" s="328">
        <v>543</v>
      </c>
      <c r="AC275" s="328">
        <v>5</v>
      </c>
      <c r="AD275" s="328">
        <v>73</v>
      </c>
      <c r="AE275" s="329">
        <f t="shared" si="31"/>
        <v>0.92081031307550654</v>
      </c>
      <c r="AF275" s="329">
        <f t="shared" si="32"/>
        <v>6.4102564102564097</v>
      </c>
      <c r="AG275" s="274">
        <v>6</v>
      </c>
      <c r="AH275" s="53">
        <v>5</v>
      </c>
      <c r="AI275" s="331">
        <v>8</v>
      </c>
      <c r="AJ275" s="38">
        <v>61.02</v>
      </c>
      <c r="AK275" s="53">
        <v>56.75</v>
      </c>
      <c r="AL275" s="53">
        <v>1.61</v>
      </c>
      <c r="AM275" s="53">
        <v>45.87</v>
      </c>
      <c r="AN275" s="31">
        <v>337.95</v>
      </c>
      <c r="AO275" s="298">
        <v>84.04580076968486</v>
      </c>
      <c r="AP275" s="298">
        <v>91.614106931506996</v>
      </c>
      <c r="AQ275" s="330">
        <f t="shared" si="33"/>
        <v>87.748395876266827</v>
      </c>
      <c r="AR275" s="53">
        <v>18.399999999999999</v>
      </c>
      <c r="AS275" s="53">
        <v>109.5</v>
      </c>
      <c r="AT275" s="53">
        <v>67</v>
      </c>
      <c r="AU275" s="53">
        <v>27</v>
      </c>
      <c r="AV275" s="53">
        <v>70.72</v>
      </c>
      <c r="AW275" s="53">
        <v>10</v>
      </c>
      <c r="AX275" s="276">
        <v>24606.01</v>
      </c>
      <c r="AY275" s="276">
        <v>25033</v>
      </c>
      <c r="AZ275" s="276">
        <v>26258</v>
      </c>
      <c r="BA275" s="272">
        <f t="shared" si="35"/>
        <v>0.57843591870441624</v>
      </c>
      <c r="BB275" s="272">
        <f t="shared" si="34"/>
        <v>1.2233851316262534</v>
      </c>
      <c r="BC275" s="35"/>
      <c r="BD275" s="284">
        <v>14.01</v>
      </c>
      <c r="BE275" s="72"/>
      <c r="BF275" s="72"/>
      <c r="BG275" s="72"/>
      <c r="BH275" s="30"/>
      <c r="BI275" s="30"/>
      <c r="BJ275" s="73"/>
      <c r="BK275"/>
      <c r="BP275"/>
      <c r="BQ275" s="237"/>
      <c r="BR275" s="234"/>
      <c r="BS275" s="232"/>
      <c r="BT275" s="232"/>
      <c r="BU275" s="228"/>
      <c r="BV275" s="229"/>
      <c r="BW275" s="227"/>
      <c r="BX275" s="237"/>
      <c r="BY275"/>
      <c r="CA275"/>
      <c r="CB275" s="226"/>
      <c r="CC275" s="227"/>
      <c r="CD275" s="226"/>
      <c r="CE275" s="226"/>
      <c r="CF275" s="228"/>
      <c r="CG275" s="227"/>
      <c r="CH275" s="227"/>
      <c r="CI275" s="226"/>
      <c r="CJ275"/>
    </row>
    <row r="276" spans="1:88">
      <c r="A276" s="56" t="s">
        <v>316</v>
      </c>
      <c r="B276" s="57" t="s">
        <v>291</v>
      </c>
      <c r="C276" s="58">
        <v>1621</v>
      </c>
      <c r="D276" s="238">
        <v>30</v>
      </c>
      <c r="E276" s="294">
        <v>38.357434999999995</v>
      </c>
      <c r="F276" s="238">
        <v>0</v>
      </c>
      <c r="G276" s="238">
        <v>0</v>
      </c>
      <c r="H276" s="324">
        <v>430.64297399999998</v>
      </c>
      <c r="I276" s="238">
        <v>0</v>
      </c>
      <c r="J276" s="293">
        <v>4.8231000000000002</v>
      </c>
      <c r="K276" s="238">
        <v>0</v>
      </c>
      <c r="L276" s="265">
        <f t="shared" si="30"/>
        <v>56.696039839414247</v>
      </c>
      <c r="M276" s="238">
        <v>9</v>
      </c>
      <c r="N276" s="238">
        <v>0</v>
      </c>
      <c r="O276" s="267">
        <v>0.629</v>
      </c>
      <c r="P276" s="267">
        <v>55.3</v>
      </c>
      <c r="Q276" s="267">
        <v>0.19</v>
      </c>
      <c r="R276" s="267">
        <v>0.49399999999999999</v>
      </c>
      <c r="S276" s="267">
        <v>47.18</v>
      </c>
      <c r="T276" s="52">
        <v>73.250173250173262</v>
      </c>
      <c r="U276" s="267">
        <v>67.87</v>
      </c>
      <c r="V276" s="267">
        <v>87</v>
      </c>
      <c r="W276" s="52">
        <v>3.05</v>
      </c>
      <c r="X276" s="267">
        <v>49.91</v>
      </c>
      <c r="Y276" s="52">
        <v>107.3170731707317</v>
      </c>
      <c r="Z276" s="274">
        <v>3</v>
      </c>
      <c r="AA276" s="274">
        <v>1.838625181153829</v>
      </c>
      <c r="AB276" s="328">
        <v>280</v>
      </c>
      <c r="AC276" s="328">
        <v>22</v>
      </c>
      <c r="AD276" s="328">
        <v>65</v>
      </c>
      <c r="AE276" s="329">
        <f t="shared" si="31"/>
        <v>7.8571428571428568</v>
      </c>
      <c r="AF276" s="329">
        <f t="shared" si="32"/>
        <v>25.287356321839084</v>
      </c>
      <c r="AG276" s="274">
        <v>10</v>
      </c>
      <c r="AH276" s="53">
        <v>10</v>
      </c>
      <c r="AI276" s="331">
        <v>8.5500000000000007</v>
      </c>
      <c r="AJ276" s="38">
        <v>65.86</v>
      </c>
      <c r="AK276" s="53">
        <v>83.39</v>
      </c>
      <c r="AL276" s="53">
        <v>2.56</v>
      </c>
      <c r="AM276" s="53">
        <v>55.25</v>
      </c>
      <c r="AN276" s="31">
        <v>207.78</v>
      </c>
      <c r="AO276" s="298">
        <v>62.440226445803603</v>
      </c>
      <c r="AP276" s="298">
        <v>61.562165289735049</v>
      </c>
      <c r="AQ276" s="330">
        <f t="shared" si="33"/>
        <v>61.999641460133034</v>
      </c>
      <c r="AR276" s="53">
        <v>20.100000000000001</v>
      </c>
      <c r="AS276" s="53">
        <v>113.5</v>
      </c>
      <c r="AT276" s="53">
        <v>78</v>
      </c>
      <c r="AU276" s="53">
        <v>14.5</v>
      </c>
      <c r="AV276" s="53">
        <v>78.680000000000007</v>
      </c>
      <c r="AW276" s="53">
        <v>10</v>
      </c>
      <c r="AX276" s="276">
        <v>15228.77</v>
      </c>
      <c r="AY276" s="276">
        <v>15709</v>
      </c>
      <c r="AZ276" s="276">
        <v>16077</v>
      </c>
      <c r="BA276" s="272">
        <f t="shared" si="35"/>
        <v>1.0511463937446459</v>
      </c>
      <c r="BB276" s="272">
        <f t="shared" si="34"/>
        <v>0.58565153733528552</v>
      </c>
      <c r="BC276" s="35"/>
      <c r="BD276" s="284">
        <v>19.43</v>
      </c>
      <c r="BE276" s="72"/>
      <c r="BF276" s="72"/>
      <c r="BG276" s="72"/>
      <c r="BH276" s="30"/>
      <c r="BI276" s="30"/>
      <c r="BJ276" s="73"/>
      <c r="BK276"/>
      <c r="BP276"/>
      <c r="BQ276" s="237"/>
      <c r="BR276" s="234"/>
      <c r="BS276" s="232"/>
      <c r="BT276" s="232"/>
      <c r="BU276" s="228"/>
      <c r="BV276" s="229"/>
      <c r="BW276" s="227"/>
      <c r="BX276" s="237"/>
      <c r="BY276"/>
      <c r="CA276"/>
      <c r="CB276" s="226"/>
      <c r="CC276" s="227"/>
      <c r="CD276" s="226"/>
      <c r="CE276" s="226"/>
      <c r="CF276" s="228"/>
      <c r="CG276" s="227"/>
      <c r="CH276" s="227"/>
      <c r="CI276" s="226"/>
      <c r="CJ276"/>
    </row>
    <row r="277" spans="1:88">
      <c r="A277" s="56" t="s">
        <v>316</v>
      </c>
      <c r="B277" s="57" t="s">
        <v>178</v>
      </c>
      <c r="C277" s="58">
        <v>1622</v>
      </c>
      <c r="D277" s="238">
        <v>29</v>
      </c>
      <c r="E277" s="294">
        <v>19.850619999999999</v>
      </c>
      <c r="F277" s="238">
        <v>0</v>
      </c>
      <c r="G277" s="238">
        <v>0</v>
      </c>
      <c r="H277" s="324">
        <v>1091.9701239999999</v>
      </c>
      <c r="I277" s="238">
        <v>0</v>
      </c>
      <c r="J277" s="293">
        <v>4.8812999999999995</v>
      </c>
      <c r="K277" s="238">
        <v>0</v>
      </c>
      <c r="L277" s="265">
        <f t="shared" si="30"/>
        <v>13.010059219915107</v>
      </c>
      <c r="M277" s="238">
        <v>2</v>
      </c>
      <c r="N277" s="238">
        <v>0</v>
      </c>
      <c r="O277" s="267">
        <v>0.63</v>
      </c>
      <c r="P277" s="267">
        <v>57.68</v>
      </c>
      <c r="Q277" s="267">
        <v>0.16</v>
      </c>
      <c r="R277" s="267">
        <v>0.49099999999999999</v>
      </c>
      <c r="S277" s="267">
        <v>56.52</v>
      </c>
      <c r="T277" s="52">
        <v>73.070266528210453</v>
      </c>
      <c r="U277" s="267">
        <v>66.72999999999999</v>
      </c>
      <c r="V277" s="267">
        <v>68</v>
      </c>
      <c r="W277" s="52">
        <v>7.04</v>
      </c>
      <c r="X277" s="267">
        <v>52.49</v>
      </c>
      <c r="Y277" s="52">
        <v>5.1813471502590671</v>
      </c>
      <c r="Z277" s="274">
        <v>2</v>
      </c>
      <c r="AA277" s="274">
        <v>2.6029468977953596</v>
      </c>
      <c r="AB277" s="328">
        <v>374</v>
      </c>
      <c r="AC277" s="328">
        <v>10</v>
      </c>
      <c r="AD277" s="328">
        <v>186</v>
      </c>
      <c r="AE277" s="329">
        <f t="shared" si="31"/>
        <v>2.6737967914438503</v>
      </c>
      <c r="AF277" s="329">
        <f t="shared" si="32"/>
        <v>5.1020408163265305</v>
      </c>
      <c r="AG277" s="274">
        <v>10</v>
      </c>
      <c r="AH277" s="53">
        <v>10</v>
      </c>
      <c r="AI277" s="331">
        <v>8.2999999999999989</v>
      </c>
      <c r="AJ277" s="38">
        <v>64.400000000000006</v>
      </c>
      <c r="AK277" s="53">
        <v>77.510000000000005</v>
      </c>
      <c r="AL277" s="53">
        <v>2.5299999999999998</v>
      </c>
      <c r="AM277" s="53">
        <v>51.65</v>
      </c>
      <c r="AN277" s="31">
        <v>420.78</v>
      </c>
      <c r="AO277" s="298">
        <v>64.196243799999991</v>
      </c>
      <c r="AP277" s="298">
        <v>81.131359000000003</v>
      </c>
      <c r="AQ277" s="330">
        <f t="shared" si="33"/>
        <v>72.168750177547921</v>
      </c>
      <c r="AR277" s="53">
        <v>19.399999999999999</v>
      </c>
      <c r="AS277" s="53">
        <v>100.5</v>
      </c>
      <c r="AT277" s="53">
        <v>62</v>
      </c>
      <c r="AU277" s="53">
        <v>48</v>
      </c>
      <c r="AV277" s="53">
        <v>78.34</v>
      </c>
      <c r="AW277" s="53">
        <v>10</v>
      </c>
      <c r="AX277" s="276">
        <v>14368.33</v>
      </c>
      <c r="AY277" s="276">
        <v>15112</v>
      </c>
      <c r="AZ277" s="276">
        <v>16271</v>
      </c>
      <c r="BA277" s="272">
        <f t="shared" si="35"/>
        <v>1.7252526911617425</v>
      </c>
      <c r="BB277" s="272">
        <f t="shared" si="34"/>
        <v>1.9173504499735317</v>
      </c>
      <c r="BC277" s="35"/>
      <c r="BD277" s="284">
        <v>15.47</v>
      </c>
      <c r="BE277" s="72"/>
      <c r="BF277" s="72"/>
      <c r="BG277" s="72"/>
      <c r="BH277" s="30"/>
      <c r="BI277" s="30"/>
      <c r="BJ277" s="73"/>
      <c r="BK277"/>
      <c r="BP277"/>
      <c r="BQ277" s="237"/>
      <c r="BR277" s="234"/>
      <c r="BS277" s="232"/>
      <c r="BT277" s="232"/>
      <c r="BU277" s="228"/>
      <c r="BV277" s="229"/>
      <c r="BW277" s="227"/>
      <c r="BX277" s="237"/>
      <c r="BY277"/>
      <c r="CA277"/>
      <c r="CB277" s="226"/>
      <c r="CC277" s="227"/>
      <c r="CD277" s="226"/>
      <c r="CE277" s="226"/>
      <c r="CF277" s="228"/>
      <c r="CG277" s="227"/>
      <c r="CH277" s="227"/>
      <c r="CI277" s="226"/>
      <c r="CJ277"/>
    </row>
    <row r="278" spans="1:88">
      <c r="A278" s="56" t="s">
        <v>316</v>
      </c>
      <c r="B278" s="57" t="s">
        <v>336</v>
      </c>
      <c r="C278" s="58">
        <v>1623</v>
      </c>
      <c r="D278" s="238">
        <v>12</v>
      </c>
      <c r="E278" s="294">
        <v>15</v>
      </c>
      <c r="F278" s="238">
        <v>0</v>
      </c>
      <c r="G278" s="238">
        <v>0</v>
      </c>
      <c r="H278" s="324">
        <v>315</v>
      </c>
      <c r="I278" s="238">
        <v>0</v>
      </c>
      <c r="J278" s="293">
        <v>3.5118</v>
      </c>
      <c r="K278" s="238">
        <v>0</v>
      </c>
      <c r="L278" s="265">
        <f t="shared" si="30"/>
        <v>45.967797584005886</v>
      </c>
      <c r="M278" s="238">
        <v>5</v>
      </c>
      <c r="N278" s="238">
        <v>0</v>
      </c>
      <c r="O278" s="267">
        <v>0.64600000000000002</v>
      </c>
      <c r="P278" s="267">
        <v>49.3</v>
      </c>
      <c r="Q278" s="267">
        <v>0.14000000000000001</v>
      </c>
      <c r="R278" s="267">
        <v>0.499</v>
      </c>
      <c r="S278" s="267">
        <v>56.22</v>
      </c>
      <c r="T278" s="52">
        <v>75.994368180218231</v>
      </c>
      <c r="U278" s="267">
        <v>67.22999999999999</v>
      </c>
      <c r="V278" s="267">
        <v>36</v>
      </c>
      <c r="W278" s="52">
        <v>5.35</v>
      </c>
      <c r="X278" s="267">
        <v>45.93</v>
      </c>
      <c r="Y278" s="52">
        <v>5.1903114186851207</v>
      </c>
      <c r="Z278" s="274">
        <v>3</v>
      </c>
      <c r="AA278" s="274">
        <v>1.6042298510154585</v>
      </c>
      <c r="AB278" s="328">
        <v>169</v>
      </c>
      <c r="AC278" s="328">
        <v>10</v>
      </c>
      <c r="AD278" s="328">
        <v>41</v>
      </c>
      <c r="AE278" s="329">
        <f t="shared" si="31"/>
        <v>5.9171597633136095</v>
      </c>
      <c r="AF278" s="329">
        <f t="shared" si="32"/>
        <v>19.607843137254903</v>
      </c>
      <c r="AG278" s="274">
        <v>10</v>
      </c>
      <c r="AH278" s="53">
        <v>10</v>
      </c>
      <c r="AI278" s="331">
        <v>9.3999999999999986</v>
      </c>
      <c r="AJ278" s="38">
        <v>58.02</v>
      </c>
      <c r="AK278" s="53">
        <v>88.36</v>
      </c>
      <c r="AL278" s="53">
        <v>2.0099999999999998</v>
      </c>
      <c r="AM278" s="53">
        <v>49.13</v>
      </c>
      <c r="AN278" s="31">
        <v>184.13</v>
      </c>
      <c r="AO278" s="298">
        <v>71.207241999999994</v>
      </c>
      <c r="AP278" s="298">
        <v>75.131377999999998</v>
      </c>
      <c r="AQ278" s="330">
        <f t="shared" si="33"/>
        <v>73.142998400663586</v>
      </c>
      <c r="AR278" s="53">
        <v>20.5</v>
      </c>
      <c r="AS278" s="53">
        <v>113</v>
      </c>
      <c r="AT278" s="53">
        <v>110</v>
      </c>
      <c r="AU278" s="53">
        <v>75.5</v>
      </c>
      <c r="AV278" s="53">
        <v>82.46</v>
      </c>
      <c r="AW278" s="53">
        <v>10</v>
      </c>
      <c r="AX278" s="276">
        <v>10534.65</v>
      </c>
      <c r="AY278" s="276">
        <v>10790</v>
      </c>
      <c r="AZ278" s="276">
        <v>11706</v>
      </c>
      <c r="BA278" s="272">
        <f t="shared" si="35"/>
        <v>0.80796862417514381</v>
      </c>
      <c r="BB278" s="272">
        <f t="shared" si="34"/>
        <v>2.1223354958294696</v>
      </c>
      <c r="BC278" s="35"/>
      <c r="BD278" s="284">
        <v>15.38</v>
      </c>
      <c r="BE278" s="72"/>
      <c r="BF278" s="72"/>
      <c r="BG278" s="72"/>
      <c r="BH278" s="30"/>
      <c r="BI278" s="30"/>
      <c r="BJ278" s="73"/>
      <c r="BK278"/>
      <c r="BP278"/>
      <c r="BQ278" s="237"/>
      <c r="BR278" s="234"/>
      <c r="BS278" s="232"/>
      <c r="BT278" s="232"/>
      <c r="BU278" s="228"/>
      <c r="BV278" s="229"/>
      <c r="BW278" s="227"/>
      <c r="BX278" s="237"/>
      <c r="BY278"/>
      <c r="CA278"/>
      <c r="CB278" s="226"/>
      <c r="CC278" s="227"/>
      <c r="CD278" s="226"/>
      <c r="CE278" s="226"/>
      <c r="CF278" s="228"/>
      <c r="CG278" s="227"/>
      <c r="CH278" s="227"/>
      <c r="CI278" s="226"/>
      <c r="CJ278"/>
    </row>
    <row r="279" spans="1:88">
      <c r="A279" s="56" t="s">
        <v>316</v>
      </c>
      <c r="B279" s="57" t="s">
        <v>337</v>
      </c>
      <c r="C279" s="58">
        <v>1624</v>
      </c>
      <c r="D279" s="238">
        <v>7</v>
      </c>
      <c r="E279" s="294">
        <v>40.904759999999996</v>
      </c>
      <c r="F279" s="238">
        <v>0</v>
      </c>
      <c r="G279" s="238">
        <v>0</v>
      </c>
      <c r="H279" s="324">
        <v>8.1809519999999996</v>
      </c>
      <c r="I279" s="238">
        <v>0</v>
      </c>
      <c r="J279" s="293">
        <v>1.2101999999999999</v>
      </c>
      <c r="K279" s="238">
        <v>0</v>
      </c>
      <c r="L279" s="265">
        <f t="shared" si="30"/>
        <v>27.801195990039879</v>
      </c>
      <c r="M279" s="238">
        <v>1</v>
      </c>
      <c r="N279" s="238">
        <v>0</v>
      </c>
      <c r="O279" s="267">
        <v>0.624</v>
      </c>
      <c r="P279" s="267">
        <v>52.31</v>
      </c>
      <c r="Q279" s="267">
        <v>0.3</v>
      </c>
      <c r="R279" s="267">
        <v>0.46500000000000002</v>
      </c>
      <c r="S279" s="267">
        <v>51.3</v>
      </c>
      <c r="T279" s="52">
        <v>63.425396306586059</v>
      </c>
      <c r="U279" s="267">
        <v>66.319999999999993</v>
      </c>
      <c r="V279" s="267">
        <v>21</v>
      </c>
      <c r="W279" s="52">
        <v>8.27</v>
      </c>
      <c r="X279" s="267">
        <v>56.41</v>
      </c>
      <c r="Y279" s="52">
        <v>4.7169811320754711</v>
      </c>
      <c r="Z279" s="274">
        <v>2</v>
      </c>
      <c r="AA279" s="274">
        <v>0.24992363444503068</v>
      </c>
      <c r="AB279" s="328">
        <v>9</v>
      </c>
      <c r="AC279" s="328">
        <v>1</v>
      </c>
      <c r="AD279" s="328">
        <v>0</v>
      </c>
      <c r="AE279" s="329">
        <f t="shared" si="31"/>
        <v>11.111111111111111</v>
      </c>
      <c r="AF279" s="329">
        <f t="shared" si="32"/>
        <v>100</v>
      </c>
      <c r="AG279" s="274">
        <v>10</v>
      </c>
      <c r="AH279" s="53">
        <v>10</v>
      </c>
      <c r="AI279" s="331">
        <v>8.2999999999999989</v>
      </c>
      <c r="AJ279" s="38">
        <v>60.46</v>
      </c>
      <c r="AK279" s="53">
        <v>95.1</v>
      </c>
      <c r="AL279" s="53">
        <v>4.8600000000000003</v>
      </c>
      <c r="AM279" s="53">
        <v>58.78</v>
      </c>
      <c r="AN279" s="31">
        <v>456.92</v>
      </c>
      <c r="AO279" s="298">
        <v>70.131369000000007</v>
      </c>
      <c r="AP279" s="298">
        <v>84.131829999999994</v>
      </c>
      <c r="AQ279" s="330">
        <f t="shared" si="33"/>
        <v>76.81328279910494</v>
      </c>
      <c r="AR279" s="53">
        <v>20.9</v>
      </c>
      <c r="AS279" s="53">
        <v>67.5</v>
      </c>
      <c r="AT279" s="53">
        <v>45.5</v>
      </c>
      <c r="AU279" s="53">
        <v>8</v>
      </c>
      <c r="AV279" s="53">
        <v>77.67</v>
      </c>
      <c r="AW279" s="53">
        <v>10</v>
      </c>
      <c r="AX279" s="276">
        <v>3601.1</v>
      </c>
      <c r="AY279" s="276">
        <v>3598</v>
      </c>
      <c r="AZ279" s="276">
        <v>4034</v>
      </c>
      <c r="BA279" s="272">
        <f t="shared" si="35"/>
        <v>-2.8694935806650831E-2</v>
      </c>
      <c r="BB279" s="272">
        <f t="shared" si="34"/>
        <v>3.0294608115619792</v>
      </c>
      <c r="BC279" s="35"/>
      <c r="BD279" s="284">
        <v>21.06</v>
      </c>
      <c r="BE279" s="72"/>
      <c r="BF279" s="72"/>
      <c r="BG279" s="72"/>
      <c r="BH279" s="30"/>
      <c r="BI279" s="30"/>
      <c r="BJ279" s="73"/>
      <c r="BK279"/>
      <c r="BP279"/>
      <c r="BQ279" s="237"/>
      <c r="BR279" s="234"/>
      <c r="BS279" s="232"/>
      <c r="BT279" s="232"/>
      <c r="BU279" s="228"/>
      <c r="BV279" s="229"/>
      <c r="BW279" s="227"/>
      <c r="BX279" s="237"/>
      <c r="BY279"/>
      <c r="CA279"/>
      <c r="CB279" s="226"/>
      <c r="CC279" s="227"/>
      <c r="CD279" s="226"/>
      <c r="CE279" s="226"/>
      <c r="CF279" s="228"/>
      <c r="CG279" s="227"/>
      <c r="CH279" s="227"/>
      <c r="CI279" s="226"/>
      <c r="CJ279"/>
    </row>
    <row r="280" spans="1:88">
      <c r="A280" s="56" t="s">
        <v>316</v>
      </c>
      <c r="B280" s="57" t="s">
        <v>180</v>
      </c>
      <c r="C280" s="58">
        <v>1625</v>
      </c>
      <c r="D280" s="238">
        <v>8</v>
      </c>
      <c r="E280" s="294">
        <v>8.1</v>
      </c>
      <c r="F280" s="238">
        <v>0</v>
      </c>
      <c r="G280" s="238">
        <v>0</v>
      </c>
      <c r="H280" s="324">
        <v>317</v>
      </c>
      <c r="I280" s="238">
        <v>0</v>
      </c>
      <c r="J280" s="293">
        <v>1.3049999999999999</v>
      </c>
      <c r="K280" s="238">
        <v>0</v>
      </c>
      <c r="L280" s="265">
        <f t="shared" si="30"/>
        <v>49.565339625197772</v>
      </c>
      <c r="M280" s="238">
        <v>2</v>
      </c>
      <c r="N280" s="238">
        <v>2</v>
      </c>
      <c r="O280" s="267">
        <v>0.625</v>
      </c>
      <c r="P280" s="267">
        <v>67.39</v>
      </c>
      <c r="Q280" s="267">
        <v>0.13</v>
      </c>
      <c r="R280" s="267">
        <v>0.47699999999999998</v>
      </c>
      <c r="S280" s="267">
        <v>65.599999999999994</v>
      </c>
      <c r="T280" s="52">
        <v>85.253797702852893</v>
      </c>
      <c r="U280" s="267">
        <v>63.87</v>
      </c>
      <c r="V280" s="267">
        <v>22</v>
      </c>
      <c r="W280" s="52">
        <v>2.4700000000000002</v>
      </c>
      <c r="X280" s="267">
        <v>47</v>
      </c>
      <c r="Y280" s="267" t="s">
        <v>117</v>
      </c>
      <c r="Z280" s="274">
        <v>3</v>
      </c>
      <c r="AA280" s="274">
        <v>2.1633750663476947</v>
      </c>
      <c r="AB280" s="328">
        <v>86</v>
      </c>
      <c r="AC280" s="328">
        <v>5</v>
      </c>
      <c r="AD280" s="328">
        <v>4</v>
      </c>
      <c r="AE280" s="329">
        <f t="shared" si="31"/>
        <v>5.8139534883720927</v>
      </c>
      <c r="AF280" s="329">
        <f t="shared" si="32"/>
        <v>55.555555555555557</v>
      </c>
      <c r="AG280" s="274">
        <v>10</v>
      </c>
      <c r="AH280" s="53">
        <v>10</v>
      </c>
      <c r="AI280" s="331">
        <v>6</v>
      </c>
      <c r="AJ280" s="38">
        <v>41.83</v>
      </c>
      <c r="AK280" s="53">
        <v>69.25</v>
      </c>
      <c r="AL280" s="53">
        <v>0.45</v>
      </c>
      <c r="AM280" s="53">
        <v>48.38</v>
      </c>
      <c r="AN280" s="31">
        <v>321.13</v>
      </c>
      <c r="AO280" s="298">
        <v>48.813130000000001</v>
      </c>
      <c r="AP280" s="298">
        <v>74.131395999999995</v>
      </c>
      <c r="AQ280" s="330">
        <f t="shared" si="33"/>
        <v>60.15467953558958</v>
      </c>
      <c r="AR280" s="53">
        <v>20.100000000000001</v>
      </c>
      <c r="AS280" s="53">
        <v>141</v>
      </c>
      <c r="AT280" s="53">
        <v>40</v>
      </c>
      <c r="AU280" s="53">
        <v>14.5</v>
      </c>
      <c r="AV280" s="53">
        <v>78.12</v>
      </c>
      <c r="AW280" s="53">
        <v>10</v>
      </c>
      <c r="AX280" s="276">
        <v>3975.27</v>
      </c>
      <c r="AY280" s="276">
        <v>4020</v>
      </c>
      <c r="AZ280" s="276">
        <v>4350</v>
      </c>
      <c r="BA280" s="272">
        <f t="shared" si="35"/>
        <v>0.37506886324702488</v>
      </c>
      <c r="BB280" s="272">
        <f t="shared" si="34"/>
        <v>2.0522388059701466</v>
      </c>
      <c r="BC280" s="35"/>
      <c r="BD280" s="284">
        <v>9.64</v>
      </c>
      <c r="BE280" s="72"/>
      <c r="BF280" s="72"/>
      <c r="BG280" s="72"/>
      <c r="BH280" s="30"/>
      <c r="BI280" s="30"/>
      <c r="BJ280" s="73"/>
      <c r="BK280"/>
      <c r="BP280"/>
      <c r="BQ280" s="237"/>
      <c r="BR280" s="234"/>
      <c r="BS280" s="232"/>
      <c r="BT280" s="232"/>
      <c r="BU280" s="228"/>
      <c r="BV280" s="229"/>
      <c r="BW280" s="227"/>
      <c r="BX280" s="237"/>
      <c r="BY280"/>
      <c r="CA280"/>
      <c r="CB280" s="226"/>
      <c r="CC280" s="227"/>
      <c r="CD280" s="226"/>
      <c r="CE280" s="226"/>
      <c r="CF280" s="228"/>
      <c r="CG280" s="227"/>
      <c r="CH280" s="227"/>
      <c r="CI280" s="226"/>
      <c r="CJ280"/>
    </row>
    <row r="281" spans="1:88">
      <c r="A281" s="56" t="s">
        <v>316</v>
      </c>
      <c r="B281" s="57" t="s">
        <v>338</v>
      </c>
      <c r="C281" s="58">
        <v>1626</v>
      </c>
      <c r="D281" s="238">
        <v>15</v>
      </c>
      <c r="E281" s="294">
        <v>928.17893000000004</v>
      </c>
      <c r="F281" s="238">
        <v>0</v>
      </c>
      <c r="G281" s="238">
        <v>0</v>
      </c>
      <c r="H281" s="324">
        <v>1433.8776</v>
      </c>
      <c r="I281" s="238">
        <v>0</v>
      </c>
      <c r="J281" s="293">
        <v>7.8597000000000001</v>
      </c>
      <c r="K281" s="238">
        <v>0</v>
      </c>
      <c r="L281" s="265">
        <f t="shared" si="30"/>
        <v>59.293832767851463</v>
      </c>
      <c r="M281" s="238">
        <v>12</v>
      </c>
      <c r="N281" s="238">
        <v>0</v>
      </c>
      <c r="O281" s="267">
        <v>0.64600000000000002</v>
      </c>
      <c r="P281" s="267">
        <v>47.71</v>
      </c>
      <c r="Q281" s="267">
        <v>0.18</v>
      </c>
      <c r="R281" s="267">
        <v>0.49099999999999999</v>
      </c>
      <c r="S281" s="267">
        <v>38.880000000000003</v>
      </c>
      <c r="T281" s="52">
        <v>68.491996630160074</v>
      </c>
      <c r="U281" s="267">
        <v>64.039999999999992</v>
      </c>
      <c r="V281" s="267">
        <v>46</v>
      </c>
      <c r="W281" s="52">
        <v>7.49</v>
      </c>
      <c r="X281" s="267">
        <v>42.53</v>
      </c>
      <c r="Y281" s="52">
        <v>6.6539923954372622</v>
      </c>
      <c r="Z281" s="274">
        <v>3</v>
      </c>
      <c r="AA281" s="274">
        <v>3.0980104342216337</v>
      </c>
      <c r="AB281" s="328">
        <v>607</v>
      </c>
      <c r="AC281" s="328">
        <v>16</v>
      </c>
      <c r="AD281" s="328">
        <v>331</v>
      </c>
      <c r="AE281" s="329">
        <f t="shared" si="31"/>
        <v>2.6359143327841847</v>
      </c>
      <c r="AF281" s="329">
        <f t="shared" si="32"/>
        <v>4.6109510086455332</v>
      </c>
      <c r="AG281" s="274">
        <v>10</v>
      </c>
      <c r="AH281" s="53">
        <v>5</v>
      </c>
      <c r="AI281" s="331">
        <v>8.2999999999999989</v>
      </c>
      <c r="AJ281" s="38">
        <v>65.91</v>
      </c>
      <c r="AK281" s="53">
        <v>87.5</v>
      </c>
      <c r="AL281" s="53">
        <v>3.18</v>
      </c>
      <c r="AM281" s="53">
        <v>60.77</v>
      </c>
      <c r="AN281" s="31">
        <v>513.29999999999995</v>
      </c>
      <c r="AO281" s="298">
        <v>47.447021888927985</v>
      </c>
      <c r="AP281" s="298">
        <v>48.142419021478027</v>
      </c>
      <c r="AQ281" s="330">
        <f t="shared" si="33"/>
        <v>47.793455714124825</v>
      </c>
      <c r="AR281" s="53">
        <v>20.5</v>
      </c>
      <c r="AS281" s="53">
        <v>100</v>
      </c>
      <c r="AT281" s="53">
        <v>68</v>
      </c>
      <c r="AU281" s="53">
        <v>52</v>
      </c>
      <c r="AV281" s="53">
        <v>76.290000000000006</v>
      </c>
      <c r="AW281" s="53">
        <v>10</v>
      </c>
      <c r="AX281" s="276">
        <v>19593.22</v>
      </c>
      <c r="AY281" s="276">
        <v>20074</v>
      </c>
      <c r="AZ281" s="276">
        <v>26199</v>
      </c>
      <c r="BA281" s="272">
        <f t="shared" si="35"/>
        <v>0.81793600031030944</v>
      </c>
      <c r="BB281" s="272">
        <f t="shared" si="34"/>
        <v>7.6280263026800856</v>
      </c>
      <c r="BC281" s="35"/>
      <c r="BD281" s="284">
        <v>17.45</v>
      </c>
      <c r="BE281" s="72"/>
      <c r="BF281" s="72"/>
      <c r="BG281" s="72"/>
      <c r="BH281" s="30"/>
      <c r="BI281" s="30"/>
      <c r="BJ281" s="73"/>
      <c r="BK281"/>
      <c r="BP281"/>
      <c r="BQ281" s="237"/>
      <c r="BR281" s="234"/>
      <c r="BS281" s="232"/>
      <c r="BT281" s="232"/>
      <c r="BU281" s="228"/>
      <c r="BV281" s="229"/>
      <c r="BW281" s="227"/>
      <c r="BX281" s="237"/>
      <c r="BY281"/>
      <c r="CA281"/>
      <c r="CB281" s="226"/>
      <c r="CC281" s="227"/>
      <c r="CD281" s="226"/>
      <c r="CE281" s="226"/>
      <c r="CF281" s="228"/>
      <c r="CG281" s="227"/>
      <c r="CH281" s="227"/>
      <c r="CI281" s="226"/>
      <c r="CJ281"/>
    </row>
    <row r="282" spans="1:88">
      <c r="A282" s="56" t="s">
        <v>316</v>
      </c>
      <c r="B282" s="57" t="s">
        <v>339</v>
      </c>
      <c r="C282" s="58">
        <v>1627</v>
      </c>
      <c r="D282" s="238">
        <v>26</v>
      </c>
      <c r="E282" s="294">
        <v>129.71679499999999</v>
      </c>
      <c r="F282" s="238">
        <v>0</v>
      </c>
      <c r="G282" s="238">
        <v>0</v>
      </c>
      <c r="H282" s="324">
        <v>4990.6718000000001</v>
      </c>
      <c r="I282" s="238">
        <v>0</v>
      </c>
      <c r="J282" s="293">
        <v>7.8597000000000001</v>
      </c>
      <c r="K282" s="238">
        <v>0</v>
      </c>
      <c r="L282" s="265">
        <f t="shared" si="30"/>
        <v>68.222050808682681</v>
      </c>
      <c r="M282" s="238">
        <v>17</v>
      </c>
      <c r="N282" s="238">
        <v>0</v>
      </c>
      <c r="O282" s="267">
        <v>0.68200000000000005</v>
      </c>
      <c r="P282" s="267">
        <v>44.49</v>
      </c>
      <c r="Q282" s="267">
        <v>0.23</v>
      </c>
      <c r="R282" s="267">
        <v>0.55800000000000005</v>
      </c>
      <c r="S282" s="267">
        <v>39.79</v>
      </c>
      <c r="T282" s="52">
        <v>73.340266944011077</v>
      </c>
      <c r="U282" s="267">
        <v>68.41</v>
      </c>
      <c r="V282" s="267">
        <v>132</v>
      </c>
      <c r="W282" s="52">
        <v>1.59</v>
      </c>
      <c r="X282" s="267">
        <v>47.2</v>
      </c>
      <c r="Y282" s="52">
        <v>20.255063765941483</v>
      </c>
      <c r="Z282" s="274">
        <v>4</v>
      </c>
      <c r="AA282" s="274">
        <v>4.8164213697318567</v>
      </c>
      <c r="AB282" s="328">
        <v>1155</v>
      </c>
      <c r="AC282" s="328">
        <v>22</v>
      </c>
      <c r="AD282" s="328">
        <v>683</v>
      </c>
      <c r="AE282" s="329">
        <f t="shared" si="31"/>
        <v>1.9047619047619049</v>
      </c>
      <c r="AF282" s="329">
        <f t="shared" si="32"/>
        <v>3.1205673758865249</v>
      </c>
      <c r="AG282" s="274">
        <v>10</v>
      </c>
      <c r="AH282" s="53">
        <v>5</v>
      </c>
      <c r="AI282" s="331">
        <v>7.6</v>
      </c>
      <c r="AJ282" s="38">
        <v>82.63</v>
      </c>
      <c r="AK282" s="53">
        <v>82.23</v>
      </c>
      <c r="AL282" s="53">
        <v>9.02</v>
      </c>
      <c r="AM282" s="53">
        <v>60.04</v>
      </c>
      <c r="AN282" s="31">
        <v>201.68</v>
      </c>
      <c r="AO282" s="298">
        <v>78.813137999999995</v>
      </c>
      <c r="AP282" s="298">
        <v>85.13167</v>
      </c>
      <c r="AQ282" s="330">
        <f t="shared" si="33"/>
        <v>81.911501365073633</v>
      </c>
      <c r="AR282" s="53">
        <v>22.9</v>
      </c>
      <c r="AS282" s="53">
        <v>97</v>
      </c>
      <c r="AT282" s="53">
        <v>50</v>
      </c>
      <c r="AU282" s="53">
        <v>35.5</v>
      </c>
      <c r="AV282" s="53">
        <v>84.63</v>
      </c>
      <c r="AW282" s="53">
        <v>10</v>
      </c>
      <c r="AX282" s="276">
        <v>23980.46</v>
      </c>
      <c r="AY282" s="276">
        <v>24679</v>
      </c>
      <c r="AZ282" s="276">
        <v>26199</v>
      </c>
      <c r="BA282" s="272">
        <f t="shared" si="35"/>
        <v>0.97098498805555422</v>
      </c>
      <c r="BB282" s="272">
        <f t="shared" si="34"/>
        <v>1.5397706552129353</v>
      </c>
      <c r="BC282" s="35"/>
      <c r="BD282" s="284">
        <v>24.97</v>
      </c>
      <c r="BE282" s="72"/>
      <c r="BF282" s="72"/>
      <c r="BG282" s="72"/>
      <c r="BH282" s="30"/>
      <c r="BI282" s="30"/>
      <c r="BJ282" s="73"/>
      <c r="BK282"/>
      <c r="BP282"/>
      <c r="BQ282" s="237"/>
      <c r="BR282" s="234"/>
      <c r="BS282" s="232"/>
      <c r="BT282" s="232"/>
      <c r="BU282" s="228"/>
      <c r="BV282" s="229"/>
      <c r="BW282" s="227"/>
      <c r="BX282" s="237"/>
      <c r="BY282"/>
      <c r="CA282"/>
      <c r="CB282" s="226"/>
      <c r="CC282" s="227"/>
      <c r="CD282" s="226"/>
      <c r="CE282" s="226"/>
      <c r="CF282" s="228"/>
      <c r="CG282" s="227"/>
      <c r="CH282" s="227"/>
      <c r="CI282" s="226"/>
      <c r="CJ282"/>
    </row>
    <row r="283" spans="1:88">
      <c r="A283" s="56" t="s">
        <v>316</v>
      </c>
      <c r="B283" s="57" t="s">
        <v>340</v>
      </c>
      <c r="C283" s="58">
        <v>1628</v>
      </c>
      <c r="D283" s="238">
        <v>10</v>
      </c>
      <c r="E283" s="294">
        <v>97.821920000000006</v>
      </c>
      <c r="F283" s="238">
        <v>0</v>
      </c>
      <c r="G283" s="238">
        <v>0</v>
      </c>
      <c r="H283" s="324">
        <v>917.45822399999997</v>
      </c>
      <c r="I283" s="238">
        <v>0</v>
      </c>
      <c r="J283" s="293">
        <v>4.0632000000000001</v>
      </c>
      <c r="K283" s="238">
        <v>0</v>
      </c>
      <c r="L283" s="265">
        <f t="shared" si="30"/>
        <v>68.38261784684137</v>
      </c>
      <c r="M283" s="238">
        <v>9</v>
      </c>
      <c r="N283" s="238">
        <v>0</v>
      </c>
      <c r="O283" s="267">
        <v>0.58699999999999997</v>
      </c>
      <c r="P283" s="267">
        <v>69.14</v>
      </c>
      <c r="Q283" s="267">
        <v>0.09</v>
      </c>
      <c r="R283" s="267">
        <v>0.499</v>
      </c>
      <c r="S283" s="267">
        <v>75.69</v>
      </c>
      <c r="T283" s="52">
        <v>87.687687687687685</v>
      </c>
      <c r="U283" s="267">
        <v>67.849999999999994</v>
      </c>
      <c r="V283" s="267">
        <v>96</v>
      </c>
      <c r="W283" s="52">
        <v>2.46</v>
      </c>
      <c r="X283" s="267">
        <v>51.02</v>
      </c>
      <c r="Y283" s="52">
        <v>39.772727272727273</v>
      </c>
      <c r="Z283" s="274">
        <v>2</v>
      </c>
      <c r="AA283" s="274">
        <v>0.47441778607583801</v>
      </c>
      <c r="AB283" s="328">
        <v>62</v>
      </c>
      <c r="AC283" s="328">
        <v>3</v>
      </c>
      <c r="AD283" s="328">
        <v>30</v>
      </c>
      <c r="AE283" s="329">
        <f t="shared" si="31"/>
        <v>4.838709677419355</v>
      </c>
      <c r="AF283" s="329">
        <f t="shared" si="32"/>
        <v>9.0909090909090917</v>
      </c>
      <c r="AG283" s="274">
        <v>10</v>
      </c>
      <c r="AH283" s="53">
        <v>5</v>
      </c>
      <c r="AI283" s="331">
        <v>8.1000000000000014</v>
      </c>
      <c r="AJ283" s="38">
        <v>57.28</v>
      </c>
      <c r="AK283" s="53">
        <v>67.819999999999993</v>
      </c>
      <c r="AL283" s="53">
        <v>1.44</v>
      </c>
      <c r="AM283" s="53">
        <v>57.07</v>
      </c>
      <c r="AN283" s="31">
        <v>175.27</v>
      </c>
      <c r="AO283" s="298">
        <v>51.913170000000001</v>
      </c>
      <c r="AP283" s="298">
        <v>85.61318</v>
      </c>
      <c r="AQ283" s="330">
        <f t="shared" si="33"/>
        <v>66.666720090166422</v>
      </c>
      <c r="AR283" s="53">
        <v>19.5</v>
      </c>
      <c r="AS283" s="53">
        <v>105</v>
      </c>
      <c r="AT283" s="53">
        <v>36.5</v>
      </c>
      <c r="AU283" s="53">
        <v>12</v>
      </c>
      <c r="AV283" s="53">
        <v>72.58</v>
      </c>
      <c r="AW283" s="53">
        <v>10</v>
      </c>
      <c r="AX283" s="276">
        <v>13068.65</v>
      </c>
      <c r="AY283" s="276">
        <v>13138</v>
      </c>
      <c r="AZ283" s="276">
        <v>13544</v>
      </c>
      <c r="BA283" s="272">
        <f t="shared" si="35"/>
        <v>0.17688641647505124</v>
      </c>
      <c r="BB283" s="272">
        <f t="shared" si="34"/>
        <v>0.77256812300197653</v>
      </c>
      <c r="BC283" s="35"/>
      <c r="BD283" s="284">
        <v>26.2</v>
      </c>
      <c r="BE283" s="72"/>
      <c r="BF283" s="72"/>
      <c r="BG283" s="72"/>
      <c r="BH283" s="30"/>
      <c r="BI283" s="30"/>
      <c r="BJ283" s="73"/>
      <c r="BK283"/>
      <c r="BP283"/>
      <c r="BQ283" s="237"/>
      <c r="BR283" s="234"/>
      <c r="BS283" s="232"/>
      <c r="BT283" s="232"/>
      <c r="BU283" s="228"/>
      <c r="BV283" s="229"/>
      <c r="BW283" s="227"/>
      <c r="BX283" s="237"/>
      <c r="BY283"/>
      <c r="CA283"/>
      <c r="CB283" s="226"/>
      <c r="CC283" s="227"/>
      <c r="CD283" s="226"/>
      <c r="CE283" s="226"/>
      <c r="CF283" s="228"/>
      <c r="CG283" s="227"/>
      <c r="CH283" s="227"/>
      <c r="CI283" s="226"/>
      <c r="CJ283"/>
    </row>
    <row r="284" spans="1:88">
      <c r="A284" s="56" t="s">
        <v>341</v>
      </c>
      <c r="B284" s="57" t="s">
        <v>342</v>
      </c>
      <c r="C284" s="58">
        <v>1701</v>
      </c>
      <c r="D284" s="238">
        <v>115</v>
      </c>
      <c r="E284" s="294">
        <v>211.8</v>
      </c>
      <c r="F284" s="238">
        <v>0</v>
      </c>
      <c r="G284" s="238">
        <v>4454</v>
      </c>
      <c r="H284" s="324">
        <v>143</v>
      </c>
      <c r="I284" s="238">
        <v>945</v>
      </c>
      <c r="J284" s="293">
        <v>18.596999999999998</v>
      </c>
      <c r="K284" s="293">
        <v>14.078228310502283</v>
      </c>
      <c r="L284" s="265">
        <f t="shared" si="30"/>
        <v>3.3354640269718718</v>
      </c>
      <c r="M284" s="238">
        <v>2</v>
      </c>
      <c r="N284" s="238">
        <v>3</v>
      </c>
      <c r="O284" s="267">
        <v>0.67700000000000005</v>
      </c>
      <c r="P284" s="267">
        <v>68.599999999999994</v>
      </c>
      <c r="Q284" s="267">
        <v>0.28000000000000003</v>
      </c>
      <c r="R284" s="267">
        <v>0.54300000000000004</v>
      </c>
      <c r="S284" s="267">
        <v>64.680000000000007</v>
      </c>
      <c r="T284" s="52">
        <v>73.100225030292549</v>
      </c>
      <c r="U284" s="267">
        <v>68.06</v>
      </c>
      <c r="V284" s="267">
        <v>657</v>
      </c>
      <c r="W284" s="52">
        <v>3.34</v>
      </c>
      <c r="X284" s="267">
        <v>28.6</v>
      </c>
      <c r="Y284" s="52">
        <v>10.526315789473683</v>
      </c>
      <c r="Z284" s="274">
        <v>4</v>
      </c>
      <c r="AA284" s="274">
        <v>5.5017855081400269</v>
      </c>
      <c r="AB284" s="328">
        <v>3155</v>
      </c>
      <c r="AC284" s="328">
        <v>52</v>
      </c>
      <c r="AD284" s="328">
        <v>322</v>
      </c>
      <c r="AE284" s="329">
        <f t="shared" si="31"/>
        <v>1.6481774960380349</v>
      </c>
      <c r="AF284" s="329">
        <f t="shared" si="32"/>
        <v>13.903743315508022</v>
      </c>
      <c r="AG284" s="274">
        <v>10</v>
      </c>
      <c r="AH284" s="53">
        <v>5</v>
      </c>
      <c r="AI284" s="331">
        <v>4.3</v>
      </c>
      <c r="AJ284" s="38">
        <v>68.95</v>
      </c>
      <c r="AK284" s="53">
        <v>72.92</v>
      </c>
      <c r="AL284" s="53">
        <v>3.99</v>
      </c>
      <c r="AM284" s="53">
        <v>59.98</v>
      </c>
      <c r="AN284" s="31">
        <v>377.63</v>
      </c>
      <c r="AO284" s="298">
        <v>68.688653600932057</v>
      </c>
      <c r="AP284" s="298">
        <v>72.976097104451483</v>
      </c>
      <c r="AQ284" s="330">
        <f t="shared" si="33"/>
        <v>70.799928355582736</v>
      </c>
      <c r="AR284" s="53">
        <v>16</v>
      </c>
      <c r="AS284" s="53">
        <v>92</v>
      </c>
      <c r="AT284" s="53">
        <v>68.5</v>
      </c>
      <c r="AU284" s="53">
        <v>47</v>
      </c>
      <c r="AV284" s="53">
        <v>83.13</v>
      </c>
      <c r="AW284" s="53">
        <v>10</v>
      </c>
      <c r="AX284" s="276">
        <v>57345.02</v>
      </c>
      <c r="AY284" s="276">
        <v>59291</v>
      </c>
      <c r="AZ284" s="276">
        <v>61990</v>
      </c>
      <c r="BA284" s="272">
        <f t="shared" si="35"/>
        <v>1.1311531498288798</v>
      </c>
      <c r="BB284" s="272">
        <f t="shared" si="34"/>
        <v>1.1380310671096794</v>
      </c>
      <c r="BC284" s="35"/>
      <c r="BD284" s="284">
        <v>13.99</v>
      </c>
      <c r="BE284" s="72"/>
      <c r="BF284" s="72"/>
      <c r="BG284" s="72"/>
      <c r="BH284" s="30"/>
      <c r="BI284" s="30"/>
      <c r="BJ284" s="73"/>
      <c r="BK284"/>
      <c r="BP284"/>
      <c r="BQ284" s="237"/>
      <c r="BR284" s="234"/>
      <c r="BS284" s="232"/>
      <c r="BT284" s="232"/>
      <c r="BU284" s="228"/>
      <c r="BV284" s="229"/>
      <c r="BW284" s="227"/>
      <c r="BX284" s="237"/>
      <c r="BY284"/>
      <c r="CA284"/>
      <c r="CB284" s="226"/>
      <c r="CC284" s="227"/>
      <c r="CD284" s="226"/>
      <c r="CE284" s="226"/>
      <c r="CF284" s="228"/>
      <c r="CG284" s="227"/>
      <c r="CH284" s="227"/>
      <c r="CI284" s="226"/>
      <c r="CJ284"/>
    </row>
    <row r="285" spans="1:88">
      <c r="A285" s="56" t="s">
        <v>341</v>
      </c>
      <c r="B285" s="57" t="s">
        <v>343</v>
      </c>
      <c r="C285" s="58">
        <v>1702</v>
      </c>
      <c r="D285" s="238">
        <v>15</v>
      </c>
      <c r="E285" s="294">
        <v>1779</v>
      </c>
      <c r="F285" s="238">
        <v>0</v>
      </c>
      <c r="G285" s="238">
        <v>2483</v>
      </c>
      <c r="H285" s="324">
        <v>0</v>
      </c>
      <c r="I285" s="238">
        <v>0</v>
      </c>
      <c r="J285" s="293">
        <v>2.2829999999999999</v>
      </c>
      <c r="K285" s="293">
        <v>1.7912694063926939</v>
      </c>
      <c r="L285" s="265">
        <f t="shared" si="30"/>
        <v>39.673066510730649</v>
      </c>
      <c r="M285" s="238">
        <v>3</v>
      </c>
      <c r="N285" s="238">
        <v>0</v>
      </c>
      <c r="O285" s="267">
        <v>0.64400000000000002</v>
      </c>
      <c r="P285" s="267">
        <v>64.33</v>
      </c>
      <c r="Q285" s="267">
        <v>0.22</v>
      </c>
      <c r="R285" s="267">
        <v>0.49299999999999999</v>
      </c>
      <c r="S285" s="267" t="s">
        <v>117</v>
      </c>
      <c r="T285" s="52">
        <v>73.943294485997583</v>
      </c>
      <c r="U285" s="267">
        <v>71.97</v>
      </c>
      <c r="V285" s="267">
        <v>90</v>
      </c>
      <c r="W285" s="52">
        <v>5.97</v>
      </c>
      <c r="X285" s="267">
        <v>21.43</v>
      </c>
      <c r="Y285" s="52">
        <v>7.4812967581047376</v>
      </c>
      <c r="Z285" s="274">
        <v>5</v>
      </c>
      <c r="AA285" s="274">
        <v>1.0145562117539006</v>
      </c>
      <c r="AB285" s="328">
        <v>76</v>
      </c>
      <c r="AC285" s="328">
        <v>4</v>
      </c>
      <c r="AD285" s="328">
        <v>37</v>
      </c>
      <c r="AE285" s="329">
        <f t="shared" si="31"/>
        <v>5.2631578947368416</v>
      </c>
      <c r="AF285" s="329">
        <f t="shared" si="32"/>
        <v>9.7560975609756095</v>
      </c>
      <c r="AG285" s="274">
        <v>6</v>
      </c>
      <c r="AH285" s="53">
        <v>10</v>
      </c>
      <c r="AI285" s="331">
        <v>7.15</v>
      </c>
      <c r="AJ285" s="38">
        <v>43.99</v>
      </c>
      <c r="AK285" s="53">
        <v>90.2</v>
      </c>
      <c r="AL285" s="53">
        <v>6.15</v>
      </c>
      <c r="AM285" s="53">
        <v>66.91</v>
      </c>
      <c r="AN285" s="31">
        <v>223.87</v>
      </c>
      <c r="AO285" s="298">
        <v>66.534237000000005</v>
      </c>
      <c r="AP285" s="298">
        <v>84.242159999999998</v>
      </c>
      <c r="AQ285" s="330">
        <f t="shared" si="33"/>
        <v>74.866466717963391</v>
      </c>
      <c r="AR285" s="53">
        <v>9.8000000000000007</v>
      </c>
      <c r="AS285" s="53">
        <v>102.5</v>
      </c>
      <c r="AT285" s="53">
        <v>71</v>
      </c>
      <c r="AU285" s="53">
        <v>34</v>
      </c>
      <c r="AV285" s="53">
        <v>77.59</v>
      </c>
      <c r="AW285" s="53">
        <v>10</v>
      </c>
      <c r="AX285" s="276">
        <v>7490.96</v>
      </c>
      <c r="AY285" s="276">
        <v>7544</v>
      </c>
      <c r="AZ285" s="276">
        <v>7610</v>
      </c>
      <c r="BA285" s="272">
        <f t="shared" si="35"/>
        <v>0.23601781347117043</v>
      </c>
      <c r="BB285" s="272">
        <f t="shared" si="34"/>
        <v>0.21871686108165256</v>
      </c>
      <c r="BC285" s="35"/>
      <c r="BD285" s="284">
        <v>16.89</v>
      </c>
      <c r="BE285" s="72"/>
      <c r="BF285" s="72"/>
      <c r="BG285" s="72"/>
      <c r="BH285" s="30"/>
      <c r="BI285" s="30"/>
      <c r="BJ285" s="73"/>
      <c r="BK285"/>
      <c r="BP285"/>
      <c r="BQ285" s="237"/>
      <c r="BR285" s="234"/>
      <c r="BS285" s="232"/>
      <c r="BT285" s="232"/>
      <c r="BU285" s="228"/>
      <c r="BV285" s="229"/>
      <c r="BW285" s="227"/>
      <c r="BX285" s="237"/>
      <c r="BY285"/>
      <c r="CA285"/>
      <c r="CB285" s="226"/>
      <c r="CC285" s="227"/>
      <c r="CD285" s="226"/>
      <c r="CE285" s="226"/>
      <c r="CF285" s="228"/>
      <c r="CG285" s="227"/>
      <c r="CH285" s="227"/>
      <c r="CI285" s="226"/>
      <c r="CJ285"/>
    </row>
    <row r="286" spans="1:88">
      <c r="A286" s="56" t="s">
        <v>341</v>
      </c>
      <c r="B286" s="57" t="s">
        <v>344</v>
      </c>
      <c r="C286" s="58">
        <v>1703</v>
      </c>
      <c r="D286" s="238">
        <v>24</v>
      </c>
      <c r="E286" s="294">
        <v>35</v>
      </c>
      <c r="F286" s="238">
        <v>0</v>
      </c>
      <c r="G286" s="238">
        <v>12099</v>
      </c>
      <c r="H286" s="324">
        <v>23</v>
      </c>
      <c r="I286" s="238">
        <v>229</v>
      </c>
      <c r="J286" s="293">
        <v>4.2495000000000003</v>
      </c>
      <c r="K286" s="293">
        <v>3.0915068493150684</v>
      </c>
      <c r="L286" s="265">
        <f t="shared" si="30"/>
        <v>22.568403984841929</v>
      </c>
      <c r="M286" s="238">
        <v>3</v>
      </c>
      <c r="N286" s="238">
        <v>5</v>
      </c>
      <c r="O286" s="267">
        <v>0.68200000000000005</v>
      </c>
      <c r="P286" s="267">
        <v>66.319999999999993</v>
      </c>
      <c r="Q286" s="267">
        <v>0.22</v>
      </c>
      <c r="R286" s="267">
        <v>0.51800000000000002</v>
      </c>
      <c r="S286" s="267">
        <v>71.86</v>
      </c>
      <c r="T286" s="52">
        <v>72.265288544358313</v>
      </c>
      <c r="U286" s="267">
        <v>66.69</v>
      </c>
      <c r="V286" s="267">
        <v>105</v>
      </c>
      <c r="W286" s="52">
        <v>2.41</v>
      </c>
      <c r="X286" s="267">
        <v>37.22</v>
      </c>
      <c r="Y286" s="52">
        <v>37.790697674418603</v>
      </c>
      <c r="Z286" s="274">
        <v>4</v>
      </c>
      <c r="AA286" s="274">
        <v>1.3877913545496698</v>
      </c>
      <c r="AB286" s="328">
        <v>170</v>
      </c>
      <c r="AC286" s="328">
        <v>6</v>
      </c>
      <c r="AD286" s="328">
        <v>84</v>
      </c>
      <c r="AE286" s="329">
        <f t="shared" si="31"/>
        <v>3.5294117647058822</v>
      </c>
      <c r="AF286" s="329">
        <f t="shared" si="32"/>
        <v>6.666666666666667</v>
      </c>
      <c r="AG286" s="274">
        <v>10</v>
      </c>
      <c r="AH286" s="53">
        <v>10</v>
      </c>
      <c r="AI286" s="331" t="s">
        <v>117</v>
      </c>
      <c r="AJ286" s="38">
        <v>64.209999999999994</v>
      </c>
      <c r="AK286" s="53">
        <v>93.03</v>
      </c>
      <c r="AL286" s="53">
        <v>2.89</v>
      </c>
      <c r="AM286" s="53">
        <v>50.67</v>
      </c>
      <c r="AN286" s="31">
        <v>496.88</v>
      </c>
      <c r="AO286" s="298">
        <v>67.09</v>
      </c>
      <c r="AP286" s="298">
        <v>80.343270000000004</v>
      </c>
      <c r="AQ286" s="330">
        <f t="shared" si="33"/>
        <v>73.418185651104196</v>
      </c>
      <c r="AR286" s="53">
        <v>22</v>
      </c>
      <c r="AS286" s="53">
        <v>100.5</v>
      </c>
      <c r="AT286" s="53">
        <v>68</v>
      </c>
      <c r="AU286" s="53">
        <v>29.5</v>
      </c>
      <c r="AV286" s="53">
        <v>81.06</v>
      </c>
      <c r="AW286" s="53">
        <v>10</v>
      </c>
      <c r="AX286" s="276">
        <v>12249.68</v>
      </c>
      <c r="AY286" s="276">
        <v>13020</v>
      </c>
      <c r="AZ286" s="276">
        <v>14165</v>
      </c>
      <c r="BA286" s="272">
        <f t="shared" si="35"/>
        <v>2.09616360046412</v>
      </c>
      <c r="BB286" s="272">
        <f t="shared" si="34"/>
        <v>2.1985407066052232</v>
      </c>
      <c r="BC286" s="35"/>
      <c r="BD286" s="284">
        <v>16.72</v>
      </c>
      <c r="BE286" s="72"/>
      <c r="BF286" s="72"/>
      <c r="BG286" s="72"/>
      <c r="BH286" s="30"/>
      <c r="BI286" s="30"/>
      <c r="BJ286" s="73"/>
      <c r="BK286"/>
      <c r="BP286"/>
      <c r="BQ286" s="237"/>
      <c r="BR286" s="234"/>
      <c r="BS286" s="232"/>
      <c r="BT286" s="232"/>
      <c r="BU286" s="228"/>
      <c r="BV286" s="229"/>
      <c r="BW286" s="227"/>
      <c r="BX286" s="237"/>
      <c r="BY286"/>
      <c r="CA286"/>
      <c r="CB286" s="226"/>
      <c r="CC286" s="227"/>
      <c r="CD286" s="226"/>
      <c r="CE286" s="226"/>
      <c r="CF286" s="228"/>
      <c r="CG286" s="227"/>
      <c r="CH286" s="227"/>
      <c r="CI286" s="226"/>
      <c r="CJ286"/>
    </row>
    <row r="287" spans="1:88">
      <c r="A287" s="56" t="s">
        <v>341</v>
      </c>
      <c r="B287" s="57" t="s">
        <v>345</v>
      </c>
      <c r="C287" s="58">
        <v>1704</v>
      </c>
      <c r="D287" s="238">
        <v>14</v>
      </c>
      <c r="E287" s="294">
        <v>4</v>
      </c>
      <c r="F287" s="238">
        <v>0</v>
      </c>
      <c r="G287" s="238">
        <v>0</v>
      </c>
      <c r="H287" s="324">
        <v>475</v>
      </c>
      <c r="I287" s="238">
        <v>705</v>
      </c>
      <c r="J287" s="293">
        <v>2.3054999999999999</v>
      </c>
      <c r="K287" s="293">
        <v>1.7532785388127852</v>
      </c>
      <c r="L287" s="265">
        <f t="shared" si="30"/>
        <v>26.822587263465387</v>
      </c>
      <c r="M287" s="238">
        <v>2</v>
      </c>
      <c r="N287" s="238">
        <v>0</v>
      </c>
      <c r="O287" s="267">
        <v>0.65600000000000003</v>
      </c>
      <c r="P287" s="267">
        <v>72.27</v>
      </c>
      <c r="Q287" s="267">
        <v>0.09</v>
      </c>
      <c r="R287" s="267">
        <v>0.53900000000000003</v>
      </c>
      <c r="S287" s="267" t="s">
        <v>117</v>
      </c>
      <c r="T287" s="52">
        <v>79.24359204158452</v>
      </c>
      <c r="U287" s="267">
        <v>69.12</v>
      </c>
      <c r="V287" s="267">
        <v>65</v>
      </c>
      <c r="W287" s="52">
        <v>3.09</v>
      </c>
      <c r="X287" s="267">
        <v>23.28</v>
      </c>
      <c r="Y287" s="52">
        <v>52.752293577981654</v>
      </c>
      <c r="Z287" s="274">
        <v>4</v>
      </c>
      <c r="AA287" s="274">
        <v>1.1431757981318835</v>
      </c>
      <c r="AB287" s="328">
        <v>82</v>
      </c>
      <c r="AC287" s="328">
        <v>6</v>
      </c>
      <c r="AD287" s="328">
        <v>21</v>
      </c>
      <c r="AE287" s="329">
        <f t="shared" si="31"/>
        <v>7.3170731707317067</v>
      </c>
      <c r="AF287" s="329">
        <f t="shared" si="32"/>
        <v>22.222222222222221</v>
      </c>
      <c r="AG287" s="274">
        <v>6</v>
      </c>
      <c r="AH287" s="53">
        <v>10</v>
      </c>
      <c r="AI287" s="331">
        <v>10</v>
      </c>
      <c r="AJ287" s="38">
        <v>45.63</v>
      </c>
      <c r="AK287" s="53">
        <v>74.36</v>
      </c>
      <c r="AL287" s="53">
        <v>1.29</v>
      </c>
      <c r="AM287" s="53">
        <v>61.39</v>
      </c>
      <c r="AN287" s="31">
        <v>312.04000000000002</v>
      </c>
      <c r="AO287" s="298">
        <v>63.478561419738135</v>
      </c>
      <c r="AP287" s="298">
        <v>64.243014705557115</v>
      </c>
      <c r="AQ287" s="330">
        <f t="shared" si="33"/>
        <v>63.859644179840586</v>
      </c>
      <c r="AR287" s="53">
        <v>12.1</v>
      </c>
      <c r="AS287" s="53">
        <v>90</v>
      </c>
      <c r="AT287" s="53">
        <v>45.5</v>
      </c>
      <c r="AU287" s="53">
        <v>19.5</v>
      </c>
      <c r="AV287" s="53">
        <v>81.39</v>
      </c>
      <c r="AW287" s="53">
        <v>10</v>
      </c>
      <c r="AX287" s="276">
        <v>7173</v>
      </c>
      <c r="AY287" s="276">
        <v>7384</v>
      </c>
      <c r="AZ287" s="276">
        <v>7685</v>
      </c>
      <c r="BA287" s="272">
        <f t="shared" si="35"/>
        <v>0.98052883498303822</v>
      </c>
      <c r="BB287" s="272">
        <f t="shared" si="34"/>
        <v>1.019095341278442</v>
      </c>
      <c r="BC287" s="35"/>
      <c r="BD287" s="284">
        <v>6.97</v>
      </c>
      <c r="BE287" s="72"/>
      <c r="BF287" s="72"/>
      <c r="BG287" s="72"/>
      <c r="BH287" s="30"/>
      <c r="BI287" s="30"/>
      <c r="BJ287" s="73"/>
      <c r="BK287"/>
      <c r="BP287"/>
      <c r="BQ287" s="237"/>
      <c r="BR287" s="234"/>
      <c r="BS287" s="232"/>
      <c r="BT287" s="232"/>
      <c r="BU287" s="228"/>
      <c r="BV287" s="229"/>
      <c r="BW287" s="227"/>
      <c r="BX287" s="237"/>
      <c r="BY287"/>
      <c r="CA287"/>
      <c r="CB287" s="226"/>
      <c r="CC287" s="227"/>
      <c r="CD287" s="226"/>
      <c r="CE287" s="226"/>
      <c r="CF287" s="228"/>
      <c r="CG287" s="227"/>
      <c r="CH287" s="227"/>
      <c r="CI287" s="226"/>
      <c r="CJ287"/>
    </row>
    <row r="288" spans="1:88">
      <c r="A288" s="56" t="s">
        <v>341</v>
      </c>
      <c r="B288" s="57" t="s">
        <v>346</v>
      </c>
      <c r="C288" s="58">
        <v>1705</v>
      </c>
      <c r="D288" s="238">
        <v>8</v>
      </c>
      <c r="E288" s="294">
        <v>0</v>
      </c>
      <c r="F288" s="238">
        <v>0</v>
      </c>
      <c r="G288" s="238">
        <v>0</v>
      </c>
      <c r="H288" s="324">
        <v>220</v>
      </c>
      <c r="I288" s="238">
        <v>502</v>
      </c>
      <c r="J288" s="293">
        <v>1.2164999999999999</v>
      </c>
      <c r="K288" s="293">
        <v>0.94502283105022822</v>
      </c>
      <c r="L288" s="265">
        <f t="shared" ref="L288:L303" si="36">M288/((AY288+AY288*BA288/100)/100000)</f>
        <v>0</v>
      </c>
      <c r="M288" s="238">
        <v>0</v>
      </c>
      <c r="N288" s="238">
        <v>0</v>
      </c>
      <c r="O288" s="267">
        <v>0.66</v>
      </c>
      <c r="P288" s="267">
        <v>66.33</v>
      </c>
      <c r="Q288" s="267">
        <v>0.08</v>
      </c>
      <c r="R288" s="267">
        <v>0.51900000000000002</v>
      </c>
      <c r="S288" s="267" t="s">
        <v>117</v>
      </c>
      <c r="T288" s="52">
        <v>75.162024873007525</v>
      </c>
      <c r="U288" s="267">
        <v>65.52000000000001</v>
      </c>
      <c r="V288" s="267">
        <v>55</v>
      </c>
      <c r="W288" s="52">
        <v>5.34</v>
      </c>
      <c r="X288" s="267">
        <v>21.13</v>
      </c>
      <c r="Y288" s="52">
        <v>26.548672566371682</v>
      </c>
      <c r="Z288" s="274">
        <v>4</v>
      </c>
      <c r="AA288" s="274">
        <v>1.171237463303348</v>
      </c>
      <c r="AB288" s="328">
        <v>46</v>
      </c>
      <c r="AC288" s="328">
        <v>4</v>
      </c>
      <c r="AD288" s="328">
        <v>8</v>
      </c>
      <c r="AE288" s="329">
        <f t="shared" si="31"/>
        <v>8.695652173913043</v>
      </c>
      <c r="AF288" s="329">
        <f t="shared" si="32"/>
        <v>33.333333333333329</v>
      </c>
      <c r="AG288" s="274">
        <v>4</v>
      </c>
      <c r="AH288" s="53">
        <v>10</v>
      </c>
      <c r="AI288" s="331">
        <v>3.2</v>
      </c>
      <c r="AJ288" s="38">
        <v>43.06</v>
      </c>
      <c r="AK288" s="53">
        <v>65.930000000000007</v>
      </c>
      <c r="AL288" s="53">
        <v>0.89</v>
      </c>
      <c r="AM288" s="53">
        <v>57.19</v>
      </c>
      <c r="AN288" s="31">
        <v>286.06</v>
      </c>
      <c r="AO288" s="298">
        <v>55.343649999999997</v>
      </c>
      <c r="AP288" s="298">
        <v>56.232370000000003</v>
      </c>
      <c r="AQ288" s="330">
        <f t="shared" si="33"/>
        <v>55.786240274376802</v>
      </c>
      <c r="AR288" s="53">
        <v>15.1</v>
      </c>
      <c r="AS288" s="53">
        <v>103.5</v>
      </c>
      <c r="AT288" s="53">
        <v>46</v>
      </c>
      <c r="AU288" s="53">
        <v>32.5</v>
      </c>
      <c r="AV288" s="53">
        <v>86.56</v>
      </c>
      <c r="AW288" s="53">
        <v>10</v>
      </c>
      <c r="AX288" s="276">
        <v>3927.47</v>
      </c>
      <c r="AY288" s="276">
        <v>3980</v>
      </c>
      <c r="AZ288" s="276">
        <v>4055</v>
      </c>
      <c r="BA288" s="272">
        <f t="shared" si="35"/>
        <v>0.4458340865748196</v>
      </c>
      <c r="BB288" s="272">
        <f t="shared" si="34"/>
        <v>0.47110552763819369</v>
      </c>
      <c r="BC288" s="35"/>
      <c r="BD288" s="284">
        <v>18.37</v>
      </c>
      <c r="BE288" s="72"/>
      <c r="BF288" s="72"/>
      <c r="BG288" s="72"/>
      <c r="BH288" s="30"/>
      <c r="BI288" s="30"/>
      <c r="BJ288" s="73"/>
      <c r="BK288"/>
      <c r="BP288"/>
      <c r="BQ288" s="237"/>
      <c r="BR288" s="234"/>
      <c r="BS288" s="232"/>
      <c r="BT288" s="232"/>
      <c r="BU288" s="228"/>
      <c r="BV288" s="229"/>
      <c r="BW288" s="227"/>
      <c r="BX288" s="237"/>
      <c r="BY288"/>
      <c r="CA288"/>
      <c r="CB288" s="226"/>
      <c r="CC288" s="227"/>
      <c r="CD288" s="226"/>
      <c r="CE288" s="226"/>
      <c r="CF288" s="228"/>
      <c r="CG288" s="227"/>
      <c r="CH288" s="227"/>
      <c r="CI288" s="226"/>
      <c r="CJ288"/>
    </row>
    <row r="289" spans="1:88">
      <c r="A289" s="56" t="s">
        <v>341</v>
      </c>
      <c r="B289" s="57" t="s">
        <v>347</v>
      </c>
      <c r="C289" s="58">
        <v>1706</v>
      </c>
      <c r="D289" s="238">
        <v>29</v>
      </c>
      <c r="E289" s="294">
        <v>71</v>
      </c>
      <c r="F289" s="238">
        <v>0</v>
      </c>
      <c r="G289" s="238">
        <v>0</v>
      </c>
      <c r="H289" s="324">
        <v>0</v>
      </c>
      <c r="I289" s="238">
        <v>1286</v>
      </c>
      <c r="J289" s="293">
        <v>4.3952999999999998</v>
      </c>
      <c r="K289" s="293">
        <v>3.4289132420091319</v>
      </c>
      <c r="L289" s="265">
        <f t="shared" si="36"/>
        <v>0</v>
      </c>
      <c r="M289" s="238">
        <v>0</v>
      </c>
      <c r="N289" s="238">
        <v>0</v>
      </c>
      <c r="O289" s="267">
        <v>0.67300000000000004</v>
      </c>
      <c r="P289" s="267">
        <v>65.44</v>
      </c>
      <c r="Q289" s="267">
        <v>0.21</v>
      </c>
      <c r="R289" s="267">
        <v>0.54100000000000004</v>
      </c>
      <c r="S289" s="267">
        <v>43.33</v>
      </c>
      <c r="T289" s="52">
        <v>67.75708773695689</v>
      </c>
      <c r="U289" s="267">
        <v>68.73</v>
      </c>
      <c r="V289" s="267">
        <v>113</v>
      </c>
      <c r="W289" s="52">
        <v>9.94</v>
      </c>
      <c r="X289" s="267">
        <v>26.95</v>
      </c>
      <c r="Y289" s="52">
        <v>9.8039215686274517</v>
      </c>
      <c r="Z289" s="274">
        <v>4</v>
      </c>
      <c r="AA289" s="274">
        <v>2.6983815985714616</v>
      </c>
      <c r="AB289" s="328">
        <v>387</v>
      </c>
      <c r="AC289" s="328">
        <v>15</v>
      </c>
      <c r="AD289" s="328">
        <v>43</v>
      </c>
      <c r="AE289" s="329">
        <f t="shared" si="31"/>
        <v>3.8759689922480618</v>
      </c>
      <c r="AF289" s="329">
        <f t="shared" si="32"/>
        <v>25.862068965517242</v>
      </c>
      <c r="AG289" s="274">
        <v>10</v>
      </c>
      <c r="AH289" s="53">
        <v>5</v>
      </c>
      <c r="AI289" s="331" t="s">
        <v>117</v>
      </c>
      <c r="AJ289" s="38">
        <v>63.49</v>
      </c>
      <c r="AK289" s="53">
        <v>84.19</v>
      </c>
      <c r="AL289" s="53">
        <v>4.25</v>
      </c>
      <c r="AM289" s="53">
        <v>63.8</v>
      </c>
      <c r="AN289" s="31">
        <v>315.42</v>
      </c>
      <c r="AO289" s="298">
        <v>66.789295276034707</v>
      </c>
      <c r="AP289" s="298">
        <v>78.321192193124361</v>
      </c>
      <c r="AQ289" s="330">
        <f t="shared" si="33"/>
        <v>72.325771560057674</v>
      </c>
      <c r="AR289" s="53">
        <v>12.6</v>
      </c>
      <c r="AS289" s="53">
        <v>109</v>
      </c>
      <c r="AT289" s="53">
        <v>77.5</v>
      </c>
      <c r="AU289" s="53">
        <v>35</v>
      </c>
      <c r="AV289" s="53">
        <v>83.8</v>
      </c>
      <c r="AW289" s="53">
        <v>10</v>
      </c>
      <c r="AX289" s="276">
        <v>14341.93</v>
      </c>
      <c r="AY289" s="276">
        <v>14441</v>
      </c>
      <c r="AZ289" s="276">
        <v>14651</v>
      </c>
      <c r="BA289" s="272">
        <f t="shared" si="35"/>
        <v>0.2302572480365839</v>
      </c>
      <c r="BB289" s="272">
        <f t="shared" si="34"/>
        <v>0.36354823073194154</v>
      </c>
      <c r="BC289" s="35"/>
      <c r="BD289" s="284">
        <v>9.4700000000000006</v>
      </c>
      <c r="BE289" s="72"/>
      <c r="BF289" s="72"/>
      <c r="BG289" s="72"/>
      <c r="BH289" s="30"/>
      <c r="BI289" s="30"/>
      <c r="BJ289" s="73"/>
      <c r="BK289"/>
      <c r="BP289"/>
      <c r="BQ289" s="237"/>
      <c r="BR289" s="234"/>
      <c r="BS289" s="232"/>
      <c r="BT289" s="232"/>
      <c r="BU289" s="228"/>
      <c r="BV289" s="229"/>
      <c r="BW289" s="227"/>
      <c r="BX289" s="237"/>
      <c r="BY289"/>
      <c r="CA289"/>
      <c r="CB289" s="226"/>
      <c r="CC289" s="227"/>
      <c r="CD289" s="226"/>
      <c r="CE289" s="226"/>
      <c r="CF289" s="228"/>
      <c r="CG289" s="227"/>
      <c r="CH289" s="227"/>
      <c r="CI289" s="226"/>
      <c r="CJ289"/>
    </row>
    <row r="290" spans="1:88">
      <c r="A290" s="56" t="s">
        <v>341</v>
      </c>
      <c r="B290" s="57" t="s">
        <v>348</v>
      </c>
      <c r="C290" s="58">
        <v>1707</v>
      </c>
      <c r="D290" s="238">
        <v>42</v>
      </c>
      <c r="E290" s="294">
        <v>140</v>
      </c>
      <c r="F290" s="238">
        <v>0</v>
      </c>
      <c r="G290" s="238">
        <v>0</v>
      </c>
      <c r="H290" s="324">
        <v>23</v>
      </c>
      <c r="I290" s="238">
        <v>1980</v>
      </c>
      <c r="J290" s="293">
        <v>6.5081999999999995</v>
      </c>
      <c r="K290" s="293">
        <v>5.0515981735159814</v>
      </c>
      <c r="L290" s="265">
        <f t="shared" si="36"/>
        <v>0</v>
      </c>
      <c r="M290" s="238">
        <v>0</v>
      </c>
      <c r="N290" s="238">
        <v>0</v>
      </c>
      <c r="O290" s="267">
        <v>0.64900000000000002</v>
      </c>
      <c r="P290" s="267">
        <v>72.56</v>
      </c>
      <c r="Q290" s="267">
        <v>0.15</v>
      </c>
      <c r="R290" s="267">
        <v>0.56100000000000005</v>
      </c>
      <c r="S290" s="267">
        <v>64.039999999999992</v>
      </c>
      <c r="T290" s="52">
        <v>76.180408738548252</v>
      </c>
      <c r="U290" s="267">
        <v>68.52</v>
      </c>
      <c r="V290" s="267">
        <v>189</v>
      </c>
      <c r="W290" s="52">
        <v>3.29</v>
      </c>
      <c r="X290" s="267">
        <v>41.04</v>
      </c>
      <c r="Y290" s="52">
        <v>29.341792228390165</v>
      </c>
      <c r="Z290" s="274">
        <v>3</v>
      </c>
      <c r="AA290" s="274">
        <v>6.2740109838164884</v>
      </c>
      <c r="AB290" s="328">
        <v>1314</v>
      </c>
      <c r="AC290" s="328">
        <v>38</v>
      </c>
      <c r="AD290" s="328">
        <v>316</v>
      </c>
      <c r="AE290" s="329">
        <f t="shared" si="31"/>
        <v>2.8919330289193299</v>
      </c>
      <c r="AF290" s="329">
        <f t="shared" si="32"/>
        <v>10.734463276836157</v>
      </c>
      <c r="AG290" s="274">
        <v>6</v>
      </c>
      <c r="AH290" s="53">
        <v>5</v>
      </c>
      <c r="AI290" s="331">
        <v>7.55</v>
      </c>
      <c r="AJ290" s="38">
        <v>50.18</v>
      </c>
      <c r="AK290" s="53">
        <v>39.47</v>
      </c>
      <c r="AL290" s="53">
        <v>2.42</v>
      </c>
      <c r="AM290" s="53">
        <v>43.39</v>
      </c>
      <c r="AN290" s="31">
        <v>146.46</v>
      </c>
      <c r="AO290" s="298">
        <v>71.342729686303031</v>
      </c>
      <c r="AP290" s="298">
        <v>69.575131751898994</v>
      </c>
      <c r="AQ290" s="330">
        <f t="shared" si="33"/>
        <v>70.453387551377887</v>
      </c>
      <c r="AR290" s="53">
        <v>15.1</v>
      </c>
      <c r="AS290" s="53">
        <v>108.5</v>
      </c>
      <c r="AT290" s="53">
        <v>89</v>
      </c>
      <c r="AU290" s="53">
        <v>47.5</v>
      </c>
      <c r="AV290" s="53">
        <v>79.41</v>
      </c>
      <c r="AW290" s="53">
        <v>10</v>
      </c>
      <c r="AX290" s="276">
        <v>20943.54</v>
      </c>
      <c r="AY290" s="276">
        <v>21275</v>
      </c>
      <c r="AZ290" s="276">
        <v>21694</v>
      </c>
      <c r="BA290" s="272">
        <f t="shared" si="35"/>
        <v>0.52754532742156479</v>
      </c>
      <c r="BB290" s="272">
        <f t="shared" si="34"/>
        <v>0.49236192714453564</v>
      </c>
      <c r="BC290" s="35"/>
      <c r="BD290" s="284">
        <v>4.3499999999999996</v>
      </c>
      <c r="BE290" s="72"/>
      <c r="BF290" s="72"/>
      <c r="BG290" s="72"/>
      <c r="BH290" s="30"/>
      <c r="BI290" s="30"/>
      <c r="BJ290" s="73"/>
      <c r="BK290"/>
      <c r="BP290"/>
      <c r="BQ290" s="237"/>
      <c r="BR290" s="234"/>
      <c r="BS290" s="232"/>
      <c r="BT290" s="232"/>
      <c r="BU290" s="228"/>
      <c r="BV290" s="229"/>
      <c r="BW290" s="227"/>
      <c r="BX290" s="237"/>
      <c r="BY290"/>
      <c r="CA290"/>
      <c r="CB290" s="226"/>
      <c r="CC290" s="227"/>
      <c r="CD290" s="226"/>
      <c r="CE290" s="226"/>
      <c r="CF290" s="228"/>
      <c r="CG290" s="227"/>
      <c r="CH290" s="227"/>
      <c r="CI290" s="226"/>
      <c r="CJ290"/>
    </row>
    <row r="291" spans="1:88">
      <c r="A291" s="56" t="s">
        <v>341</v>
      </c>
      <c r="B291" s="57" t="s">
        <v>349</v>
      </c>
      <c r="C291" s="58">
        <v>1708</v>
      </c>
      <c r="D291" s="238">
        <v>19</v>
      </c>
      <c r="E291" s="294">
        <v>184.36320000000001</v>
      </c>
      <c r="F291" s="238">
        <v>0</v>
      </c>
      <c r="G291" s="238">
        <v>0</v>
      </c>
      <c r="H291" s="324">
        <v>16</v>
      </c>
      <c r="I291" s="238">
        <v>1007</v>
      </c>
      <c r="J291" s="293">
        <v>3.0239999999999996</v>
      </c>
      <c r="K291" s="293">
        <v>2.3409497716894974</v>
      </c>
      <c r="L291" s="265">
        <f t="shared" si="36"/>
        <v>30.308241792701299</v>
      </c>
      <c r="M291" s="238">
        <v>3</v>
      </c>
      <c r="N291" s="238">
        <v>2</v>
      </c>
      <c r="O291" s="267">
        <v>0.59699999999999998</v>
      </c>
      <c r="P291" s="267">
        <v>80.13</v>
      </c>
      <c r="Q291" s="267">
        <v>0.06</v>
      </c>
      <c r="R291" s="267">
        <v>0.53200000000000003</v>
      </c>
      <c r="S291" s="267">
        <v>85.61</v>
      </c>
      <c r="T291" s="52">
        <v>77.99928800284799</v>
      </c>
      <c r="U291" s="267">
        <v>67.78</v>
      </c>
      <c r="V291" s="267">
        <v>57</v>
      </c>
      <c r="W291" s="52">
        <v>2.78</v>
      </c>
      <c r="X291" s="267">
        <v>37.92</v>
      </c>
      <c r="Y291" s="52">
        <v>34.482758620689651</v>
      </c>
      <c r="Z291" s="274">
        <v>2</v>
      </c>
      <c r="AA291" s="274">
        <v>0.8314087759815243</v>
      </c>
      <c r="AB291" s="328">
        <v>81</v>
      </c>
      <c r="AC291" s="328">
        <v>2</v>
      </c>
      <c r="AD291" s="328">
        <v>30</v>
      </c>
      <c r="AE291" s="329">
        <f t="shared" si="31"/>
        <v>2.4691358024691357</v>
      </c>
      <c r="AF291" s="329">
        <f t="shared" si="32"/>
        <v>6.25</v>
      </c>
      <c r="AG291" s="274">
        <v>6</v>
      </c>
      <c r="AH291" s="53">
        <v>10</v>
      </c>
      <c r="AI291" s="331" t="s">
        <v>117</v>
      </c>
      <c r="AJ291" s="38">
        <v>39.14</v>
      </c>
      <c r="AK291" s="53">
        <v>39.43</v>
      </c>
      <c r="AL291" s="53">
        <v>0.23</v>
      </c>
      <c r="AM291" s="53">
        <v>40.35</v>
      </c>
      <c r="AN291" s="31">
        <v>110.82</v>
      </c>
      <c r="AO291" s="298">
        <v>61.426635438819034</v>
      </c>
      <c r="AP291" s="298">
        <v>57.698938306202848</v>
      </c>
      <c r="AQ291" s="330">
        <f t="shared" si="33"/>
        <v>59.533617801558414</v>
      </c>
      <c r="AR291" s="53">
        <v>14.4</v>
      </c>
      <c r="AS291" s="53">
        <v>104.5</v>
      </c>
      <c r="AT291" s="53">
        <v>50.5</v>
      </c>
      <c r="AU291" s="53">
        <v>17</v>
      </c>
      <c r="AV291" s="53">
        <v>70.38</v>
      </c>
      <c r="AW291" s="53">
        <v>10</v>
      </c>
      <c r="AX291" s="276">
        <v>9742.5</v>
      </c>
      <c r="AY291" s="276">
        <v>9859</v>
      </c>
      <c r="AZ291" s="276">
        <v>10080</v>
      </c>
      <c r="BA291" s="272">
        <f t="shared" si="35"/>
        <v>0.39859721153023692</v>
      </c>
      <c r="BB291" s="272">
        <f t="shared" si="34"/>
        <v>0.56040166345471265</v>
      </c>
      <c r="BC291" s="35"/>
      <c r="BD291" s="284">
        <v>2.9</v>
      </c>
      <c r="BE291" s="72"/>
      <c r="BF291" s="72"/>
      <c r="BG291" s="72"/>
      <c r="BH291" s="30"/>
      <c r="BI291" s="30"/>
      <c r="BJ291" s="73"/>
      <c r="BK291"/>
      <c r="BP291"/>
      <c r="BQ291" s="237"/>
      <c r="BR291" s="234"/>
      <c r="BS291" s="232"/>
      <c r="BT291" s="232"/>
      <c r="BU291" s="228"/>
      <c r="BV291" s="229"/>
      <c r="BW291" s="227"/>
      <c r="BX291" s="237"/>
      <c r="BY291"/>
      <c r="CA291"/>
      <c r="CB291" s="226"/>
      <c r="CC291" s="227"/>
      <c r="CD291" s="226"/>
      <c r="CE291" s="226"/>
      <c r="CF291" s="228"/>
      <c r="CG291" s="227"/>
      <c r="CH291" s="227"/>
      <c r="CI291" s="226"/>
      <c r="CJ291"/>
    </row>
    <row r="292" spans="1:88">
      <c r="A292" s="56" t="s">
        <v>341</v>
      </c>
      <c r="B292" s="57" t="s">
        <v>350</v>
      </c>
      <c r="C292" s="58">
        <v>1709</v>
      </c>
      <c r="D292" s="238">
        <v>83</v>
      </c>
      <c r="E292" s="294">
        <v>207</v>
      </c>
      <c r="F292" s="238">
        <v>0</v>
      </c>
      <c r="G292" s="238">
        <v>449</v>
      </c>
      <c r="H292" s="324">
        <v>0</v>
      </c>
      <c r="I292" s="238">
        <v>0</v>
      </c>
      <c r="J292" s="293">
        <v>14.327999999999999</v>
      </c>
      <c r="K292" s="293">
        <v>10.442027397260272</v>
      </c>
      <c r="L292" s="265">
        <f t="shared" si="36"/>
        <v>6.6773211107667683</v>
      </c>
      <c r="M292" s="238">
        <v>3</v>
      </c>
      <c r="N292" s="238">
        <v>1</v>
      </c>
      <c r="O292" s="267">
        <v>0.71699999999999997</v>
      </c>
      <c r="P292" s="267">
        <v>60.33</v>
      </c>
      <c r="Q292" s="267">
        <v>0.43</v>
      </c>
      <c r="R292" s="267">
        <v>0.53600000000000003</v>
      </c>
      <c r="S292" s="267">
        <v>59.62</v>
      </c>
      <c r="T292" s="52">
        <v>66.805671392827364</v>
      </c>
      <c r="U292" s="267">
        <v>66.349999999999994</v>
      </c>
      <c r="V292" s="267">
        <v>345</v>
      </c>
      <c r="W292" s="52">
        <v>1.74</v>
      </c>
      <c r="X292" s="267">
        <v>27.88</v>
      </c>
      <c r="Y292" s="52">
        <v>96.049573973663826</v>
      </c>
      <c r="Z292" s="274">
        <v>5</v>
      </c>
      <c r="AA292" s="274">
        <v>5.6105376406054734</v>
      </c>
      <c r="AB292" s="328">
        <v>2317</v>
      </c>
      <c r="AC292" s="328">
        <v>55</v>
      </c>
      <c r="AD292" s="328">
        <v>316</v>
      </c>
      <c r="AE292" s="329">
        <f t="shared" si="31"/>
        <v>2.373759171342253</v>
      </c>
      <c r="AF292" s="329">
        <f t="shared" si="32"/>
        <v>14.824797843665769</v>
      </c>
      <c r="AG292" s="274">
        <v>10</v>
      </c>
      <c r="AH292" s="53">
        <v>10</v>
      </c>
      <c r="AI292" s="331">
        <v>9.3000000000000007</v>
      </c>
      <c r="AJ292" s="38">
        <v>77.53</v>
      </c>
      <c r="AK292" s="53">
        <v>90.47</v>
      </c>
      <c r="AL292" s="53">
        <v>8.57</v>
      </c>
      <c r="AM292" s="53">
        <v>65.17</v>
      </c>
      <c r="AN292" s="31">
        <v>179.66</v>
      </c>
      <c r="AO292" s="298">
        <v>57.853900000000003</v>
      </c>
      <c r="AP292" s="298">
        <v>82.445400000000006</v>
      </c>
      <c r="AQ292" s="330">
        <f t="shared" si="33"/>
        <v>69.063651272286492</v>
      </c>
      <c r="AR292" s="53">
        <v>17.100000000000001</v>
      </c>
      <c r="AS292" s="53">
        <v>92</v>
      </c>
      <c r="AT292" s="53">
        <v>80</v>
      </c>
      <c r="AU292" s="53">
        <v>61.5</v>
      </c>
      <c r="AV292" s="53">
        <v>85.8</v>
      </c>
      <c r="AW292" s="53">
        <v>6</v>
      </c>
      <c r="AX292" s="276">
        <v>41297.29</v>
      </c>
      <c r="AY292" s="276">
        <v>43977</v>
      </c>
      <c r="AZ292" s="276">
        <v>47760</v>
      </c>
      <c r="BA292" s="272">
        <f t="shared" si="35"/>
        <v>2.1629425724222249</v>
      </c>
      <c r="BB292" s="272">
        <f t="shared" si="34"/>
        <v>2.150555972440138</v>
      </c>
      <c r="BC292" s="35"/>
      <c r="BD292" s="284">
        <v>17.510000000000002</v>
      </c>
      <c r="BE292" s="72"/>
      <c r="BF292" s="72"/>
      <c r="BG292" s="72"/>
      <c r="BH292" s="30"/>
      <c r="BI292" s="30"/>
      <c r="BJ292" s="73"/>
      <c r="BK292"/>
      <c r="BP292"/>
      <c r="BQ292" s="237"/>
      <c r="BR292" s="234"/>
      <c r="BS292" s="232"/>
      <c r="BT292" s="232"/>
      <c r="BU292" s="228"/>
      <c r="BV292" s="229"/>
      <c r="BW292" s="227"/>
      <c r="BX292" s="237"/>
      <c r="BY292"/>
      <c r="CA292"/>
      <c r="CB292" s="226"/>
      <c r="CC292" s="227"/>
      <c r="CD292" s="226"/>
      <c r="CE292" s="226"/>
      <c r="CF292" s="228"/>
      <c r="CG292" s="227"/>
      <c r="CH292" s="227"/>
      <c r="CI292" s="226"/>
      <c r="CJ292"/>
    </row>
    <row r="293" spans="1:88">
      <c r="A293" s="61" t="s">
        <v>351</v>
      </c>
      <c r="B293" s="57" t="s">
        <v>351</v>
      </c>
      <c r="C293" s="58">
        <v>1801</v>
      </c>
      <c r="D293" s="238">
        <v>0</v>
      </c>
      <c r="E293" s="294">
        <v>4879.2522399999998</v>
      </c>
      <c r="F293" s="238">
        <v>0</v>
      </c>
      <c r="G293" s="238">
        <v>0</v>
      </c>
      <c r="H293" s="324">
        <v>6738.5408960000004</v>
      </c>
      <c r="I293" s="238">
        <v>139</v>
      </c>
      <c r="J293" s="293">
        <v>29.568300000000001</v>
      </c>
      <c r="K293" s="294">
        <v>15.08235616438356</v>
      </c>
      <c r="L293" s="265">
        <f t="shared" si="36"/>
        <v>0</v>
      </c>
      <c r="M293" s="238">
        <v>0</v>
      </c>
      <c r="N293" s="238">
        <v>0</v>
      </c>
      <c r="O293" s="267">
        <v>0.64400000000000002</v>
      </c>
      <c r="P293" s="267">
        <v>63.94</v>
      </c>
      <c r="Q293" s="267">
        <v>0.17</v>
      </c>
      <c r="R293" s="267">
        <v>0.48899999999999999</v>
      </c>
      <c r="S293" s="267">
        <v>49.9</v>
      </c>
      <c r="T293" s="52">
        <v>82.715147085693388</v>
      </c>
      <c r="U293" s="267">
        <v>68.539999999999992</v>
      </c>
      <c r="V293" s="267">
        <v>772</v>
      </c>
      <c r="W293" s="52">
        <v>5.1100000000000003</v>
      </c>
      <c r="X293" s="267">
        <v>35.83</v>
      </c>
      <c r="Y293" s="52">
        <v>76.386118867171916</v>
      </c>
      <c r="Z293" s="274">
        <v>3</v>
      </c>
      <c r="AA293" s="274">
        <v>3.073921228460772</v>
      </c>
      <c r="AB293" s="328">
        <v>2664</v>
      </c>
      <c r="AC293" s="328">
        <v>73</v>
      </c>
      <c r="AD293" s="328">
        <v>110</v>
      </c>
      <c r="AE293" s="329">
        <f t="shared" si="31"/>
        <v>2.7402402402402402</v>
      </c>
      <c r="AF293" s="329">
        <f t="shared" si="32"/>
        <v>39.89071038251366</v>
      </c>
      <c r="AG293" s="274">
        <v>10</v>
      </c>
      <c r="AH293" s="53">
        <v>5</v>
      </c>
      <c r="AI293" s="331">
        <v>7.8000000000000007</v>
      </c>
      <c r="AJ293" s="38">
        <v>71.239999999999995</v>
      </c>
      <c r="AK293" s="53">
        <v>50.09</v>
      </c>
      <c r="AL293" s="53">
        <v>2.9</v>
      </c>
      <c r="AM293" s="53">
        <v>51.27</v>
      </c>
      <c r="AN293" s="31">
        <v>75.55</v>
      </c>
      <c r="AO293" s="298">
        <v>59.577972201860682</v>
      </c>
      <c r="AP293" s="298">
        <v>62.161549531283789</v>
      </c>
      <c r="AQ293" s="330">
        <f t="shared" si="33"/>
        <v>60.856052040856312</v>
      </c>
      <c r="AR293" s="53">
        <v>18.399999999999999</v>
      </c>
      <c r="AS293" s="53">
        <v>103</v>
      </c>
      <c r="AT293" s="53">
        <v>57</v>
      </c>
      <c r="AU293" s="53">
        <v>34.5</v>
      </c>
      <c r="AV293" s="53">
        <v>79.14</v>
      </c>
      <c r="AW293" s="53">
        <v>10</v>
      </c>
      <c r="AX293" s="276">
        <v>86664.55</v>
      </c>
      <c r="AY293" s="277">
        <v>91751</v>
      </c>
      <c r="AZ293" s="276">
        <v>98561</v>
      </c>
      <c r="BA293" s="272">
        <f t="shared" si="35"/>
        <v>1.9563747037668024</v>
      </c>
      <c r="BB293" s="272">
        <f t="shared" si="34"/>
        <v>1.8555656069143667</v>
      </c>
      <c r="BC293" s="35"/>
      <c r="BD293" s="284">
        <v>12.13</v>
      </c>
      <c r="BE293" s="72"/>
      <c r="BF293" s="72"/>
      <c r="BG293" s="72"/>
      <c r="BH293" s="30"/>
      <c r="BI293" s="30"/>
      <c r="BJ293" s="73"/>
      <c r="BK293"/>
      <c r="BP293"/>
      <c r="BQ293" s="237"/>
      <c r="BR293" s="234"/>
      <c r="BS293" s="232"/>
      <c r="BT293" s="232"/>
      <c r="BU293" s="228"/>
      <c r="BV293" s="229"/>
      <c r="BW293" s="227"/>
      <c r="BX293" s="237"/>
      <c r="BY293"/>
      <c r="CA293"/>
      <c r="CB293" s="226"/>
      <c r="CC293" s="227"/>
      <c r="CD293" s="226"/>
      <c r="CE293" s="226"/>
      <c r="CF293" s="228"/>
      <c r="CG293" s="227"/>
      <c r="CH293" s="227"/>
      <c r="CI293" s="226"/>
      <c r="CJ293"/>
    </row>
    <row r="294" spans="1:88">
      <c r="A294" s="61" t="s">
        <v>351</v>
      </c>
      <c r="B294" s="57" t="s">
        <v>352</v>
      </c>
      <c r="C294" s="58">
        <v>1802</v>
      </c>
      <c r="D294" s="238">
        <v>0</v>
      </c>
      <c r="E294" s="294">
        <v>5.3</v>
      </c>
      <c r="F294" s="238">
        <v>0</v>
      </c>
      <c r="G294" s="238">
        <v>0</v>
      </c>
      <c r="H294" s="324">
        <v>45</v>
      </c>
      <c r="I294" s="238">
        <v>0</v>
      </c>
      <c r="J294" s="293">
        <v>1.8107999999999997</v>
      </c>
      <c r="K294" s="294">
        <v>0.98350684931506838</v>
      </c>
      <c r="L294" s="265">
        <f t="shared" si="36"/>
        <v>66.727354161115031</v>
      </c>
      <c r="M294" s="238">
        <v>4</v>
      </c>
      <c r="N294" s="238">
        <v>0</v>
      </c>
      <c r="O294" s="267">
        <v>0.68400000000000005</v>
      </c>
      <c r="P294" s="267">
        <v>60.27</v>
      </c>
      <c r="Q294" s="267">
        <v>0.25</v>
      </c>
      <c r="R294" s="267">
        <v>0.48599999999999999</v>
      </c>
      <c r="S294" s="267">
        <v>64.789999999999992</v>
      </c>
      <c r="T294" s="52">
        <v>72.503018802829061</v>
      </c>
      <c r="U294" s="267">
        <v>73.930000000000007</v>
      </c>
      <c r="V294" s="267">
        <v>22</v>
      </c>
      <c r="W294" s="52">
        <v>9.82</v>
      </c>
      <c r="X294" s="267">
        <v>32.24</v>
      </c>
      <c r="Y294" s="52">
        <v>5.4200542005420056</v>
      </c>
      <c r="Z294" s="274">
        <v>3</v>
      </c>
      <c r="AA294" s="274">
        <v>2.1853991799709847</v>
      </c>
      <c r="AB294" s="328">
        <v>130</v>
      </c>
      <c r="AC294" s="328">
        <v>1</v>
      </c>
      <c r="AD294" s="328">
        <v>81</v>
      </c>
      <c r="AE294" s="329">
        <f t="shared" si="31"/>
        <v>0.76923076923076927</v>
      </c>
      <c r="AF294" s="329">
        <f t="shared" si="32"/>
        <v>1.2195121951219512</v>
      </c>
      <c r="AG294" s="274">
        <v>4</v>
      </c>
      <c r="AH294" s="53">
        <v>10</v>
      </c>
      <c r="AI294" s="331">
        <v>7.15</v>
      </c>
      <c r="AJ294" s="38">
        <v>54.07</v>
      </c>
      <c r="AK294" s="53">
        <v>82.5</v>
      </c>
      <c r="AL294" s="53">
        <v>3.8</v>
      </c>
      <c r="AM294" s="53">
        <v>57.27</v>
      </c>
      <c r="AN294" s="31">
        <v>171.61</v>
      </c>
      <c r="AO294" s="298">
        <v>56.214194893492895</v>
      </c>
      <c r="AP294" s="298">
        <v>63.083865835873574</v>
      </c>
      <c r="AQ294" s="330">
        <f t="shared" si="33"/>
        <v>59.550052298320907</v>
      </c>
      <c r="AR294" s="53">
        <v>19.600000000000001</v>
      </c>
      <c r="AS294" s="53">
        <v>107</v>
      </c>
      <c r="AT294" s="53">
        <v>82.5</v>
      </c>
      <c r="AU294" s="53">
        <v>48</v>
      </c>
      <c r="AV294" s="53">
        <v>86.15</v>
      </c>
      <c r="AW294" s="53">
        <v>10</v>
      </c>
      <c r="AX294" s="276">
        <v>5948.57</v>
      </c>
      <c r="AY294" s="276">
        <v>5983</v>
      </c>
      <c r="AZ294" s="276">
        <v>6036</v>
      </c>
      <c r="BA294" s="272">
        <f t="shared" si="35"/>
        <v>0.19293152247795295</v>
      </c>
      <c r="BB294" s="272">
        <f t="shared" si="34"/>
        <v>0.22146080561591397</v>
      </c>
      <c r="BC294" s="35"/>
      <c r="BD294" s="284">
        <v>27.04</v>
      </c>
      <c r="BE294" s="72"/>
      <c r="BF294" s="72"/>
      <c r="BG294" s="72"/>
      <c r="BH294" s="30"/>
      <c r="BI294" s="30"/>
      <c r="BJ294" s="73"/>
      <c r="BK294"/>
      <c r="BP294"/>
      <c r="BQ294" s="237"/>
      <c r="BR294" s="234"/>
      <c r="BS294" s="232"/>
      <c r="BT294" s="232"/>
      <c r="BU294" s="228"/>
      <c r="BV294" s="229"/>
      <c r="BW294" s="227"/>
      <c r="BX294" s="237"/>
      <c r="BY294"/>
      <c r="CA294"/>
      <c r="CB294" s="226"/>
      <c r="CC294" s="227"/>
      <c r="CD294" s="226"/>
      <c r="CE294" s="226"/>
      <c r="CF294" s="228"/>
      <c r="CG294" s="227"/>
      <c r="CH294" s="227"/>
      <c r="CI294" s="226"/>
      <c r="CJ294"/>
    </row>
    <row r="295" spans="1:88">
      <c r="A295" s="61" t="s">
        <v>351</v>
      </c>
      <c r="B295" s="57" t="s">
        <v>353</v>
      </c>
      <c r="C295" s="58">
        <v>1803</v>
      </c>
      <c r="D295" s="238">
        <v>29</v>
      </c>
      <c r="E295" s="294">
        <v>600.59454000000005</v>
      </c>
      <c r="F295" s="238">
        <v>0</v>
      </c>
      <c r="G295" s="238">
        <v>0</v>
      </c>
      <c r="H295" s="324">
        <v>3610.326552</v>
      </c>
      <c r="I295" s="238">
        <v>0</v>
      </c>
      <c r="J295" s="293">
        <v>14.758799999999999</v>
      </c>
      <c r="K295" s="294">
        <v>7.7431232876712315</v>
      </c>
      <c r="L295" s="265">
        <f t="shared" si="36"/>
        <v>23.057549477557988</v>
      </c>
      <c r="M295" s="238">
        <v>11</v>
      </c>
      <c r="N295" s="238">
        <v>4</v>
      </c>
      <c r="O295" s="267">
        <v>0.65100000000000002</v>
      </c>
      <c r="P295" s="267">
        <v>57.36</v>
      </c>
      <c r="Q295" s="267">
        <v>0.19</v>
      </c>
      <c r="R295" s="267">
        <v>0.48099999999999998</v>
      </c>
      <c r="S295" s="267">
        <v>53.62</v>
      </c>
      <c r="T295" s="52">
        <v>76.991150442477874</v>
      </c>
      <c r="U295" s="267">
        <v>68.260000000000005</v>
      </c>
      <c r="V295" s="267">
        <v>378</v>
      </c>
      <c r="W295" s="52">
        <v>2.81</v>
      </c>
      <c r="X295" s="267">
        <v>36.29</v>
      </c>
      <c r="Y295" s="52">
        <v>15.11879049676026</v>
      </c>
      <c r="Z295" s="274">
        <v>3</v>
      </c>
      <c r="AA295" s="274">
        <v>1.545322819259616</v>
      </c>
      <c r="AB295" s="328">
        <v>701</v>
      </c>
      <c r="AC295" s="328">
        <v>24</v>
      </c>
      <c r="AD295" s="328">
        <v>225</v>
      </c>
      <c r="AE295" s="329">
        <f t="shared" si="31"/>
        <v>3.4236804564907275</v>
      </c>
      <c r="AF295" s="329">
        <f t="shared" si="32"/>
        <v>9.6385542168674707</v>
      </c>
      <c r="AG295" s="274">
        <v>10</v>
      </c>
      <c r="AH295" s="53">
        <v>5</v>
      </c>
      <c r="AI295" s="331">
        <v>8.65</v>
      </c>
      <c r="AJ295" s="38">
        <v>70.709999999999994</v>
      </c>
      <c r="AK295" s="53">
        <v>76.489999999999995</v>
      </c>
      <c r="AL295" s="53">
        <v>2.71</v>
      </c>
      <c r="AM295" s="53">
        <v>59.51</v>
      </c>
      <c r="AN295" s="31">
        <v>120.82</v>
      </c>
      <c r="AO295" s="298">
        <v>65.627553879528762</v>
      </c>
      <c r="AP295" s="298">
        <v>76.191310368231285</v>
      </c>
      <c r="AQ295" s="330">
        <f t="shared" si="33"/>
        <v>70.712441100155758</v>
      </c>
      <c r="AR295" s="53">
        <v>21.4</v>
      </c>
      <c r="AS295" s="53">
        <v>104.5</v>
      </c>
      <c r="AT295" s="53">
        <v>45</v>
      </c>
      <c r="AU295" s="53">
        <v>22</v>
      </c>
      <c r="AV295" s="53">
        <v>82.24</v>
      </c>
      <c r="AW295" s="53">
        <v>10</v>
      </c>
      <c r="AX295" s="276">
        <v>45362.69</v>
      </c>
      <c r="AY295" s="276">
        <v>47104</v>
      </c>
      <c r="AZ295" s="276">
        <v>49196</v>
      </c>
      <c r="BA295" s="272">
        <f t="shared" si="35"/>
        <v>1.2795463996219489</v>
      </c>
      <c r="BB295" s="272">
        <f t="shared" si="34"/>
        <v>1.1103091032608703</v>
      </c>
      <c r="BC295" s="35"/>
      <c r="BD295" s="284">
        <v>32.76</v>
      </c>
      <c r="BE295" s="72"/>
      <c r="BF295" s="72"/>
      <c r="BG295" s="72"/>
      <c r="BH295" s="30"/>
      <c r="BI295" s="30"/>
      <c r="BJ295" s="73"/>
      <c r="BK295"/>
      <c r="BP295"/>
      <c r="BQ295" s="237"/>
      <c r="BR295" s="234"/>
      <c r="BS295" s="232"/>
      <c r="BT295" s="232"/>
      <c r="BU295" s="228"/>
      <c r="BV295" s="229"/>
      <c r="BW295" s="227"/>
      <c r="BX295" s="237"/>
      <c r="BY295"/>
      <c r="CA295"/>
      <c r="CB295" s="226"/>
      <c r="CC295" s="227"/>
      <c r="CD295" s="226"/>
      <c r="CE295" s="226"/>
      <c r="CF295" s="228"/>
      <c r="CG295" s="227"/>
      <c r="CH295" s="227"/>
      <c r="CI295" s="226"/>
      <c r="CJ295"/>
    </row>
    <row r="296" spans="1:88">
      <c r="A296" s="61" t="s">
        <v>351</v>
      </c>
      <c r="B296" s="57" t="s">
        <v>354</v>
      </c>
      <c r="C296" s="58">
        <v>1804</v>
      </c>
      <c r="D296" s="238">
        <v>43</v>
      </c>
      <c r="E296" s="294">
        <v>45181.8</v>
      </c>
      <c r="F296" s="238">
        <v>0</v>
      </c>
      <c r="G296" s="238">
        <v>0</v>
      </c>
      <c r="H296" s="324">
        <v>3454.1060000000002</v>
      </c>
      <c r="I296" s="238">
        <v>0</v>
      </c>
      <c r="J296" s="293">
        <v>60.003</v>
      </c>
      <c r="K296" s="294">
        <v>31.819232876712324</v>
      </c>
      <c r="L296" s="265">
        <f t="shared" si="36"/>
        <v>70.13110883056585</v>
      </c>
      <c r="M296" s="238">
        <v>137</v>
      </c>
      <c r="N296" s="238">
        <v>80</v>
      </c>
      <c r="O296" s="267">
        <v>0.73</v>
      </c>
      <c r="P296" s="267">
        <v>43.42</v>
      </c>
      <c r="Q296" s="267">
        <v>0.43</v>
      </c>
      <c r="R296" s="267">
        <v>0.45</v>
      </c>
      <c r="S296" s="267">
        <v>41.95</v>
      </c>
      <c r="T296" s="52">
        <v>63.025758069775016</v>
      </c>
      <c r="U296" s="267">
        <v>66.77000000000001</v>
      </c>
      <c r="V296" s="267">
        <v>2101</v>
      </c>
      <c r="W296" s="52">
        <v>2.76</v>
      </c>
      <c r="X296" s="267">
        <v>27.48</v>
      </c>
      <c r="Y296" s="52">
        <v>54.870637263413784</v>
      </c>
      <c r="Z296" s="274">
        <v>5</v>
      </c>
      <c r="AA296" s="274">
        <v>4.9573602253225868</v>
      </c>
      <c r="AB296" s="328">
        <v>9338</v>
      </c>
      <c r="AC296" s="328">
        <v>194</v>
      </c>
      <c r="AD296" s="328">
        <v>1250</v>
      </c>
      <c r="AE296" s="329">
        <f t="shared" si="31"/>
        <v>2.0775326622403085</v>
      </c>
      <c r="AF296" s="329">
        <f t="shared" si="32"/>
        <v>13.434903047091412</v>
      </c>
      <c r="AG296" s="274">
        <v>10</v>
      </c>
      <c r="AH296" s="53">
        <v>5</v>
      </c>
      <c r="AI296" s="331">
        <v>4.8</v>
      </c>
      <c r="AJ296" s="38">
        <v>89.21</v>
      </c>
      <c r="AK296" s="53">
        <v>95.15</v>
      </c>
      <c r="AL296" s="53">
        <v>10.16</v>
      </c>
      <c r="AM296" s="53">
        <v>69.14</v>
      </c>
      <c r="AN296" s="31">
        <v>110.8</v>
      </c>
      <c r="AO296" s="298">
        <v>95.81838682071924</v>
      </c>
      <c r="AP296" s="298">
        <v>92.719009685701266</v>
      </c>
      <c r="AQ296" s="330">
        <f t="shared" si="33"/>
        <v>94.255959682656339</v>
      </c>
      <c r="AR296" s="53">
        <v>19.8</v>
      </c>
      <c r="AS296" s="53">
        <v>101.5</v>
      </c>
      <c r="AT296" s="53">
        <v>87.5</v>
      </c>
      <c r="AU296" s="53">
        <v>49</v>
      </c>
      <c r="AV296" s="53">
        <v>89.82</v>
      </c>
      <c r="AW296" s="53">
        <v>6</v>
      </c>
      <c r="AX296" s="276">
        <v>188366.38</v>
      </c>
      <c r="AY296" s="277">
        <v>193567</v>
      </c>
      <c r="AZ296" s="276">
        <v>200010</v>
      </c>
      <c r="BA296" s="272">
        <f t="shared" si="35"/>
        <v>0.92030223227733021</v>
      </c>
      <c r="BB296" s="272">
        <f t="shared" si="34"/>
        <v>0.83214080912552002</v>
      </c>
      <c r="BC296" s="35"/>
      <c r="BD296" s="284">
        <v>23.12</v>
      </c>
      <c r="BE296" s="72"/>
      <c r="BF296" s="72"/>
      <c r="BG296" s="72"/>
      <c r="BH296" s="30"/>
      <c r="BI296" s="30"/>
      <c r="BJ296" s="73"/>
      <c r="BK296" s="28"/>
      <c r="BP296"/>
      <c r="BQ296" s="237"/>
      <c r="BR296" s="234"/>
      <c r="BS296" s="232"/>
      <c r="BT296" s="232"/>
      <c r="BU296" s="228"/>
      <c r="BV296" s="229"/>
      <c r="BW296" s="227"/>
      <c r="BX296" s="237"/>
      <c r="BY296"/>
      <c r="CA296"/>
      <c r="CB296" s="226"/>
      <c r="CC296" s="227"/>
      <c r="CD296" s="226"/>
      <c r="CE296" s="226"/>
      <c r="CF296" s="228"/>
      <c r="CG296" s="227"/>
      <c r="CH296" s="227"/>
      <c r="CI296" s="226"/>
      <c r="CJ296"/>
    </row>
    <row r="297" spans="1:88">
      <c r="A297" s="61" t="s">
        <v>351</v>
      </c>
      <c r="B297" s="57" t="s">
        <v>355</v>
      </c>
      <c r="C297" s="58">
        <v>1805</v>
      </c>
      <c r="D297" s="238">
        <v>0</v>
      </c>
      <c r="E297" s="294">
        <v>38</v>
      </c>
      <c r="F297" s="238">
        <v>0</v>
      </c>
      <c r="G297" s="238">
        <v>0</v>
      </c>
      <c r="H297" s="324">
        <v>613</v>
      </c>
      <c r="I297" s="238">
        <v>170</v>
      </c>
      <c r="J297" s="293">
        <v>2.9246999999999996</v>
      </c>
      <c r="K297" s="294">
        <v>1.5923835616438353</v>
      </c>
      <c r="L297" s="265">
        <f t="shared" si="36"/>
        <v>10.288634128505553</v>
      </c>
      <c r="M297" s="238">
        <v>1</v>
      </c>
      <c r="N297" s="238">
        <v>0</v>
      </c>
      <c r="O297" s="267">
        <v>0.63200000000000001</v>
      </c>
      <c r="P297" s="267">
        <v>70.31</v>
      </c>
      <c r="Q297" s="267">
        <v>0.12</v>
      </c>
      <c r="R297" s="267">
        <v>0.52900000000000003</v>
      </c>
      <c r="S297" s="267">
        <v>67.53</v>
      </c>
      <c r="T297" s="52">
        <v>87.125748502994</v>
      </c>
      <c r="U297" s="267">
        <v>70.66</v>
      </c>
      <c r="V297" s="267">
        <v>32</v>
      </c>
      <c r="W297" s="52">
        <v>4.2699999999999996</v>
      </c>
      <c r="X297" s="267">
        <v>50.11</v>
      </c>
      <c r="Y297" s="52">
        <v>20.754716981132074</v>
      </c>
      <c r="Z297" s="274">
        <v>2</v>
      </c>
      <c r="AA297" s="274">
        <v>0.79244425258952012</v>
      </c>
      <c r="AB297" s="328">
        <v>76</v>
      </c>
      <c r="AC297" s="328">
        <v>2</v>
      </c>
      <c r="AD297" s="328">
        <v>47</v>
      </c>
      <c r="AE297" s="329">
        <f t="shared" si="31"/>
        <v>2.6315789473684208</v>
      </c>
      <c r="AF297" s="329">
        <f t="shared" si="32"/>
        <v>4.0816326530612246</v>
      </c>
      <c r="AG297" s="274">
        <v>4</v>
      </c>
      <c r="AH297" s="53">
        <v>5</v>
      </c>
      <c r="AI297" s="331">
        <v>8.4</v>
      </c>
      <c r="AJ297" s="38">
        <v>47.99</v>
      </c>
      <c r="AK297" s="53">
        <v>44.9</v>
      </c>
      <c r="AL297" s="53">
        <v>1.1100000000000001</v>
      </c>
      <c r="AM297" s="53">
        <v>44.2</v>
      </c>
      <c r="AN297" s="31">
        <v>93.15</v>
      </c>
      <c r="AO297" s="298">
        <v>72.896290894199367</v>
      </c>
      <c r="AP297" s="298">
        <v>92.740348781790075</v>
      </c>
      <c r="AQ297" s="330">
        <f t="shared" si="33"/>
        <v>82.221818530283542</v>
      </c>
      <c r="AR297" s="53">
        <v>16.3</v>
      </c>
      <c r="AS297" s="53">
        <v>118</v>
      </c>
      <c r="AT297" s="53">
        <v>63</v>
      </c>
      <c r="AU297" s="53">
        <v>32.5</v>
      </c>
      <c r="AV297" s="53">
        <v>78.37</v>
      </c>
      <c r="AW297" s="53">
        <v>10</v>
      </c>
      <c r="AX297" s="276">
        <v>9590.58</v>
      </c>
      <c r="AY297" s="276">
        <v>9687</v>
      </c>
      <c r="AZ297" s="276">
        <v>9749</v>
      </c>
      <c r="BA297" s="272">
        <f t="shared" si="35"/>
        <v>0.33512050366088414</v>
      </c>
      <c r="BB297" s="272">
        <f t="shared" si="34"/>
        <v>0.1600082584907625</v>
      </c>
      <c r="BC297" s="35"/>
      <c r="BD297" s="284">
        <v>8.83</v>
      </c>
      <c r="BE297" s="72"/>
      <c r="BF297" s="72"/>
      <c r="BG297" s="72"/>
      <c r="BH297" s="30"/>
      <c r="BI297" s="30"/>
      <c r="BJ297" s="73"/>
      <c r="BK297"/>
      <c r="BP297"/>
      <c r="BQ297" s="237"/>
      <c r="BR297" s="234"/>
      <c r="BS297" s="232"/>
      <c r="BT297" s="232"/>
      <c r="BU297" s="228"/>
      <c r="BV297" s="229"/>
      <c r="BW297" s="227"/>
      <c r="BX297" s="237"/>
      <c r="BY297"/>
      <c r="CA297"/>
      <c r="CB297" s="226"/>
      <c r="CC297" s="227"/>
      <c r="CD297" s="226"/>
      <c r="CE297" s="226"/>
      <c r="CF297" s="228"/>
      <c r="CG297" s="227"/>
      <c r="CH297" s="227"/>
      <c r="CI297" s="226"/>
      <c r="CJ297"/>
    </row>
    <row r="298" spans="1:88">
      <c r="A298" s="61" t="s">
        <v>351</v>
      </c>
      <c r="B298" s="57" t="s">
        <v>356</v>
      </c>
      <c r="C298" s="58">
        <v>1806</v>
      </c>
      <c r="D298" s="238">
        <v>12</v>
      </c>
      <c r="E298" s="294">
        <v>7838.8</v>
      </c>
      <c r="F298" s="238">
        <v>0</v>
      </c>
      <c r="G298" s="238">
        <v>0</v>
      </c>
      <c r="H298" s="324">
        <v>1858.0675200000001</v>
      </c>
      <c r="I298" s="238">
        <v>0</v>
      </c>
      <c r="J298" s="293">
        <v>14.229299999999999</v>
      </c>
      <c r="K298" s="294">
        <v>7.0952876712328754</v>
      </c>
      <c r="L298" s="265">
        <f t="shared" si="36"/>
        <v>38.508234255414862</v>
      </c>
      <c r="M298" s="238">
        <v>17</v>
      </c>
      <c r="N298" s="238">
        <v>2</v>
      </c>
      <c r="O298" s="267">
        <v>0.63900000000000001</v>
      </c>
      <c r="P298" s="267">
        <v>65.400000000000006</v>
      </c>
      <c r="Q298" s="267">
        <v>0.18</v>
      </c>
      <c r="R298" s="267">
        <v>0.47899999999999998</v>
      </c>
      <c r="S298" s="267">
        <v>59.39</v>
      </c>
      <c r="T298" s="52">
        <v>81.91740949608878</v>
      </c>
      <c r="U298" s="267">
        <v>67.94</v>
      </c>
      <c r="V298" s="267">
        <v>646</v>
      </c>
      <c r="W298" s="52">
        <v>5.75</v>
      </c>
      <c r="X298" s="267">
        <v>44.73</v>
      </c>
      <c r="Y298" s="52">
        <v>47.544816835541702</v>
      </c>
      <c r="Z298" s="274">
        <v>3</v>
      </c>
      <c r="AA298" s="274">
        <v>2.215262091494532</v>
      </c>
      <c r="AB298" s="328">
        <v>895</v>
      </c>
      <c r="AC298" s="328">
        <v>29</v>
      </c>
      <c r="AD298" s="328">
        <v>233</v>
      </c>
      <c r="AE298" s="329">
        <f t="shared" si="31"/>
        <v>3.2402234636871508</v>
      </c>
      <c r="AF298" s="329">
        <f t="shared" si="32"/>
        <v>11.068702290076336</v>
      </c>
      <c r="AG298" s="274">
        <v>10</v>
      </c>
      <c r="AH298" s="53">
        <v>1</v>
      </c>
      <c r="AI298" s="331">
        <v>9.6</v>
      </c>
      <c r="AJ298" s="38">
        <v>70.05</v>
      </c>
      <c r="AK298" s="53">
        <v>74.41</v>
      </c>
      <c r="AL298" s="53">
        <v>6.51</v>
      </c>
      <c r="AM298" s="53">
        <v>58.98</v>
      </c>
      <c r="AN298" s="31">
        <v>191.17</v>
      </c>
      <c r="AO298" s="298">
        <v>64.27</v>
      </c>
      <c r="AP298" s="298">
        <v>91.9</v>
      </c>
      <c r="AQ298" s="330">
        <f t="shared" si="33"/>
        <v>76.853191215459617</v>
      </c>
      <c r="AR298" s="53">
        <v>22.6</v>
      </c>
      <c r="AS298" s="53">
        <v>92</v>
      </c>
      <c r="AT298" s="53">
        <v>62.5</v>
      </c>
      <c r="AU298" s="53">
        <v>50</v>
      </c>
      <c r="AV298" s="53">
        <v>80.42</v>
      </c>
      <c r="AW298" s="53">
        <v>10</v>
      </c>
      <c r="AX298" s="276">
        <v>40401.54</v>
      </c>
      <c r="AY298" s="276">
        <v>43163</v>
      </c>
      <c r="AZ298" s="276">
        <v>47431</v>
      </c>
      <c r="BA298" s="272">
        <f t="shared" si="35"/>
        <v>2.2783454954109827</v>
      </c>
      <c r="BB298" s="272">
        <f t="shared" si="34"/>
        <v>2.4720246507425325</v>
      </c>
      <c r="BC298" s="35"/>
      <c r="BD298" s="284">
        <v>28.3</v>
      </c>
      <c r="BE298" s="72"/>
      <c r="BF298" s="72"/>
      <c r="BG298" s="72"/>
      <c r="BH298" s="30"/>
      <c r="BI298" s="30"/>
      <c r="BJ298" s="73"/>
      <c r="BK298"/>
      <c r="BP298"/>
      <c r="BQ298" s="237"/>
      <c r="BR298" s="234"/>
      <c r="BS298" s="232"/>
      <c r="BT298" s="232"/>
      <c r="BU298" s="228"/>
      <c r="BV298" s="229"/>
      <c r="BW298" s="227"/>
      <c r="BX298" s="237"/>
      <c r="BY298"/>
      <c r="CA298"/>
      <c r="CB298" s="226"/>
      <c r="CC298" s="227"/>
      <c r="CD298" s="226"/>
      <c r="CE298" s="226"/>
      <c r="CF298" s="228"/>
      <c r="CG298" s="227"/>
      <c r="CH298" s="227"/>
      <c r="CI298" s="226"/>
      <c r="CJ298"/>
    </row>
    <row r="299" spans="1:88">
      <c r="A299" s="61" t="s">
        <v>351</v>
      </c>
      <c r="B299" s="57" t="s">
        <v>357</v>
      </c>
      <c r="C299" s="58">
        <v>1807</v>
      </c>
      <c r="D299" s="238">
        <v>0</v>
      </c>
      <c r="E299" s="294">
        <v>36777.199999999997</v>
      </c>
      <c r="F299" s="238">
        <v>0</v>
      </c>
      <c r="G299" s="238">
        <v>0</v>
      </c>
      <c r="H299" s="324">
        <v>1898</v>
      </c>
      <c r="I299" s="238">
        <v>0</v>
      </c>
      <c r="J299" s="293">
        <v>35.518499999999996</v>
      </c>
      <c r="K299" s="294">
        <v>18.154027397260272</v>
      </c>
      <c r="L299" s="265">
        <f t="shared" si="36"/>
        <v>59.561906345439183</v>
      </c>
      <c r="M299" s="238">
        <v>67</v>
      </c>
      <c r="N299" s="238">
        <v>16</v>
      </c>
      <c r="O299" s="267">
        <v>0.69699999999999995</v>
      </c>
      <c r="P299" s="267">
        <v>53.5</v>
      </c>
      <c r="Q299" s="267">
        <v>0.3</v>
      </c>
      <c r="R299" s="267">
        <v>0.48499999999999999</v>
      </c>
      <c r="S299" s="267">
        <v>52.43</v>
      </c>
      <c r="T299" s="52">
        <v>72.028212626870825</v>
      </c>
      <c r="U299" s="267">
        <v>69.73</v>
      </c>
      <c r="V299" s="267">
        <v>950</v>
      </c>
      <c r="W299" s="52">
        <v>3.41</v>
      </c>
      <c r="X299" s="267">
        <v>30.01</v>
      </c>
      <c r="Y299" s="52">
        <v>59.96582258816219</v>
      </c>
      <c r="Z299" s="274">
        <v>5</v>
      </c>
      <c r="AA299" s="274">
        <v>2.3994177922660551</v>
      </c>
      <c r="AB299" s="328">
        <v>2510</v>
      </c>
      <c r="AC299" s="328">
        <v>78</v>
      </c>
      <c r="AD299" s="328">
        <v>787</v>
      </c>
      <c r="AE299" s="329">
        <f t="shared" si="31"/>
        <v>3.1075697211155378</v>
      </c>
      <c r="AF299" s="329">
        <f t="shared" si="32"/>
        <v>9.0173410404624281</v>
      </c>
      <c r="AG299" s="274">
        <v>10</v>
      </c>
      <c r="AH299" s="53">
        <v>10</v>
      </c>
      <c r="AI299" s="331">
        <v>7.45</v>
      </c>
      <c r="AJ299" s="38">
        <v>79.34</v>
      </c>
      <c r="AK299" s="53">
        <v>84.74</v>
      </c>
      <c r="AL299" s="53">
        <v>5.7</v>
      </c>
      <c r="AM299" s="53">
        <v>65.87</v>
      </c>
      <c r="AN299" s="31">
        <v>125.59</v>
      </c>
      <c r="AO299" s="298">
        <v>64.974489236138623</v>
      </c>
      <c r="AP299" s="298">
        <v>76.33263938400151</v>
      </c>
      <c r="AQ299" s="330">
        <f t="shared" si="33"/>
        <v>70.424954781823303</v>
      </c>
      <c r="AR299" s="53">
        <v>18.5</v>
      </c>
      <c r="AS299" s="53">
        <v>100</v>
      </c>
      <c r="AT299" s="53">
        <v>66.5</v>
      </c>
      <c r="AU299" s="53">
        <v>48</v>
      </c>
      <c r="AV299" s="53">
        <v>87.12</v>
      </c>
      <c r="AW299" s="53">
        <v>6</v>
      </c>
      <c r="AX299" s="276">
        <v>104608.71</v>
      </c>
      <c r="AY299" s="277">
        <v>110437</v>
      </c>
      <c r="AZ299" s="276">
        <v>118395</v>
      </c>
      <c r="BA299" s="272">
        <f t="shared" si="35"/>
        <v>1.8571716765586068</v>
      </c>
      <c r="BB299" s="272">
        <f t="shared" si="34"/>
        <v>1.8014795765911806</v>
      </c>
      <c r="BC299" s="35"/>
      <c r="BD299" s="284">
        <v>19.46</v>
      </c>
      <c r="BE299" s="72"/>
      <c r="BF299" s="72"/>
      <c r="BG299" s="72"/>
      <c r="BH299" s="30"/>
      <c r="BI299" s="30"/>
      <c r="BJ299" s="73"/>
      <c r="BK299" s="28"/>
      <c r="BP299"/>
      <c r="BQ299" s="237"/>
      <c r="BR299" s="234"/>
      <c r="BS299" s="232"/>
      <c r="BT299" s="232"/>
      <c r="BU299" s="228"/>
      <c r="BV299" s="229"/>
      <c r="BW299" s="227"/>
      <c r="BX299" s="237"/>
      <c r="BY299"/>
      <c r="CA299"/>
      <c r="CB299" s="226"/>
      <c r="CC299" s="227"/>
      <c r="CD299" s="226"/>
      <c r="CE299" s="226"/>
      <c r="CF299" s="228"/>
      <c r="CG299" s="227"/>
      <c r="CH299" s="227"/>
      <c r="CI299" s="226"/>
      <c r="CJ299"/>
    </row>
    <row r="300" spans="1:88">
      <c r="A300" s="61" t="s">
        <v>351</v>
      </c>
      <c r="B300" s="57" t="s">
        <v>180</v>
      </c>
      <c r="C300" s="58">
        <v>1808</v>
      </c>
      <c r="D300" s="238">
        <v>41</v>
      </c>
      <c r="E300" s="294">
        <v>1031.402</v>
      </c>
      <c r="F300" s="238">
        <v>0</v>
      </c>
      <c r="G300" s="238">
        <v>0</v>
      </c>
      <c r="H300" s="324">
        <v>393.59680000000003</v>
      </c>
      <c r="I300" s="238">
        <v>0</v>
      </c>
      <c r="J300" s="293">
        <v>6.3624000000000001</v>
      </c>
      <c r="K300" s="294">
        <v>3.4043835616438352</v>
      </c>
      <c r="L300" s="265">
        <f t="shared" si="36"/>
        <v>38.370857184290131</v>
      </c>
      <c r="M300" s="238">
        <v>8</v>
      </c>
      <c r="N300" s="238">
        <v>0</v>
      </c>
      <c r="O300" s="267">
        <v>0.70499999999999996</v>
      </c>
      <c r="P300" s="267">
        <v>53.88</v>
      </c>
      <c r="Q300" s="267">
        <v>0.33</v>
      </c>
      <c r="R300" s="267">
        <v>0.438</v>
      </c>
      <c r="S300" s="267">
        <v>54.99</v>
      </c>
      <c r="T300" s="52">
        <v>69.83695652173914</v>
      </c>
      <c r="U300" s="267">
        <v>67.63</v>
      </c>
      <c r="V300" s="267">
        <v>411</v>
      </c>
      <c r="W300" s="52">
        <v>7.82</v>
      </c>
      <c r="X300" s="267">
        <v>29.93</v>
      </c>
      <c r="Y300" s="52">
        <v>24.390243902439025</v>
      </c>
      <c r="Z300" s="274">
        <v>5</v>
      </c>
      <c r="AA300" s="274">
        <v>3.2018474167002453</v>
      </c>
      <c r="AB300" s="328">
        <v>650</v>
      </c>
      <c r="AC300" s="328">
        <v>22</v>
      </c>
      <c r="AD300" s="328">
        <v>180</v>
      </c>
      <c r="AE300" s="329">
        <f t="shared" si="31"/>
        <v>3.3846153846153846</v>
      </c>
      <c r="AF300" s="329">
        <f t="shared" si="32"/>
        <v>10.891089108910892</v>
      </c>
      <c r="AG300" s="274">
        <v>10</v>
      </c>
      <c r="AH300" s="53">
        <v>10</v>
      </c>
      <c r="AI300" s="331">
        <v>4.6999999999999993</v>
      </c>
      <c r="AJ300" s="38">
        <v>75.510000000000005</v>
      </c>
      <c r="AK300" s="53">
        <v>89.87</v>
      </c>
      <c r="AL300" s="53">
        <v>5.97</v>
      </c>
      <c r="AM300" s="53">
        <v>63.96</v>
      </c>
      <c r="AN300" s="31">
        <v>223.66</v>
      </c>
      <c r="AO300" s="298">
        <v>58.033924086629575</v>
      </c>
      <c r="AP300" s="298">
        <v>60.11330242584053</v>
      </c>
      <c r="AQ300" s="330">
        <f t="shared" si="33"/>
        <v>59.064463339455095</v>
      </c>
      <c r="AR300" s="53">
        <v>19.2</v>
      </c>
      <c r="AS300" s="53">
        <v>114.5</v>
      </c>
      <c r="AT300" s="53">
        <v>89</v>
      </c>
      <c r="AU300" s="53">
        <v>57</v>
      </c>
      <c r="AV300" s="53">
        <v>87.85</v>
      </c>
      <c r="AW300" s="53">
        <v>10</v>
      </c>
      <c r="AX300" s="276">
        <v>20300.78</v>
      </c>
      <c r="AY300" s="276">
        <v>20710</v>
      </c>
      <c r="AZ300" s="276">
        <v>21208</v>
      </c>
      <c r="BA300" s="272">
        <f t="shared" si="35"/>
        <v>0.67192820505747586</v>
      </c>
      <c r="BB300" s="272">
        <f t="shared" si="34"/>
        <v>0.60115886045388756</v>
      </c>
      <c r="BC300" s="35"/>
      <c r="BD300" s="284">
        <v>23.8</v>
      </c>
      <c r="BE300" s="72"/>
      <c r="BF300" s="72"/>
      <c r="BG300" s="72"/>
      <c r="BH300" s="30"/>
      <c r="BI300" s="30"/>
      <c r="BJ300" s="73"/>
      <c r="BK300"/>
      <c r="BP300"/>
      <c r="BQ300" s="237"/>
      <c r="BR300" s="234"/>
      <c r="BS300" s="232"/>
      <c r="BT300" s="232"/>
      <c r="BU300" s="228"/>
      <c r="BV300" s="229"/>
      <c r="BW300" s="227"/>
      <c r="BX300" s="237"/>
      <c r="BY300"/>
      <c r="CA300"/>
      <c r="CB300" s="226"/>
      <c r="CC300" s="227"/>
      <c r="CD300" s="226"/>
      <c r="CE300" s="226"/>
      <c r="CF300" s="228"/>
      <c r="CG300" s="227"/>
      <c r="CH300" s="227"/>
      <c r="CI300" s="226"/>
      <c r="CJ300"/>
    </row>
    <row r="301" spans="1:88">
      <c r="A301" s="61" t="s">
        <v>351</v>
      </c>
      <c r="B301" s="57" t="s">
        <v>358</v>
      </c>
      <c r="C301" s="58">
        <v>1809</v>
      </c>
      <c r="D301" s="238">
        <v>0</v>
      </c>
      <c r="E301" s="294">
        <v>17.600000000000001</v>
      </c>
      <c r="F301" s="238">
        <v>0</v>
      </c>
      <c r="G301" s="238">
        <v>0</v>
      </c>
      <c r="H301" s="324">
        <v>210.10377600000001</v>
      </c>
      <c r="I301" s="238">
        <v>59</v>
      </c>
      <c r="J301" s="293">
        <v>5.9687999999999999</v>
      </c>
      <c r="K301" s="294">
        <v>3.0438904109589036</v>
      </c>
      <c r="L301" s="265">
        <f t="shared" si="36"/>
        <v>37.091466584064221</v>
      </c>
      <c r="M301" s="238">
        <v>7</v>
      </c>
      <c r="N301" s="238">
        <v>0</v>
      </c>
      <c r="O301" s="267">
        <v>0.63200000000000001</v>
      </c>
      <c r="P301" s="267">
        <v>67.59</v>
      </c>
      <c r="Q301" s="267">
        <v>0.12</v>
      </c>
      <c r="R301" s="267">
        <v>0.48</v>
      </c>
      <c r="S301" s="267">
        <v>67.960000000000008</v>
      </c>
      <c r="T301" s="52">
        <v>85.322461082283169</v>
      </c>
      <c r="U301" s="267">
        <v>72.099999999999994</v>
      </c>
      <c r="V301" s="267">
        <v>218</v>
      </c>
      <c r="W301" s="52">
        <v>6.98</v>
      </c>
      <c r="X301" s="267">
        <v>36.28</v>
      </c>
      <c r="Y301" s="52">
        <v>27.777777777777775</v>
      </c>
      <c r="Z301" s="274">
        <v>3</v>
      </c>
      <c r="AA301" s="274">
        <v>2.4958293378170691</v>
      </c>
      <c r="AB301" s="328">
        <v>437</v>
      </c>
      <c r="AC301" s="328">
        <v>15</v>
      </c>
      <c r="AD301" s="328">
        <v>6</v>
      </c>
      <c r="AE301" s="329">
        <f t="shared" si="31"/>
        <v>3.4324942791762014</v>
      </c>
      <c r="AF301" s="329">
        <f t="shared" si="32"/>
        <v>71.428571428571431</v>
      </c>
      <c r="AG301" s="274">
        <v>4</v>
      </c>
      <c r="AH301" s="53">
        <v>5</v>
      </c>
      <c r="AI301" s="331">
        <v>9.2000000000000011</v>
      </c>
      <c r="AJ301" s="38">
        <v>51.58</v>
      </c>
      <c r="AK301" s="53">
        <v>67.180000000000007</v>
      </c>
      <c r="AL301" s="53">
        <v>2.0099999999999998</v>
      </c>
      <c r="AM301" s="53">
        <v>50.17</v>
      </c>
      <c r="AN301" s="31">
        <v>167.61</v>
      </c>
      <c r="AO301" s="298">
        <v>65.992055926947501</v>
      </c>
      <c r="AP301" s="298">
        <v>92.2477509147067</v>
      </c>
      <c r="AQ301" s="330">
        <f t="shared" si="33"/>
        <v>78.023193586897264</v>
      </c>
      <c r="AR301" s="53">
        <v>17.7</v>
      </c>
      <c r="AS301" s="53">
        <v>96</v>
      </c>
      <c r="AT301" s="53">
        <v>67.5</v>
      </c>
      <c r="AU301" s="53">
        <v>50.5</v>
      </c>
      <c r="AV301" s="53">
        <v>80.14</v>
      </c>
      <c r="AW301" s="53">
        <v>10</v>
      </c>
      <c r="AX301" s="276">
        <v>17509.21</v>
      </c>
      <c r="AY301" s="276">
        <v>18517</v>
      </c>
      <c r="AZ301" s="276">
        <v>19896</v>
      </c>
      <c r="BA301" s="272">
        <f t="shared" si="35"/>
        <v>1.9185902733475713</v>
      </c>
      <c r="BB301" s="272">
        <f t="shared" si="34"/>
        <v>1.8618026678187627</v>
      </c>
      <c r="BC301" s="35"/>
      <c r="BD301" s="284">
        <v>16.559999999999999</v>
      </c>
      <c r="BE301" s="72"/>
      <c r="BF301" s="72"/>
      <c r="BG301" s="72"/>
      <c r="BH301" s="30"/>
      <c r="BI301" s="30"/>
      <c r="BJ301" s="73"/>
      <c r="BK301"/>
      <c r="BP301"/>
      <c r="BQ301" s="237"/>
      <c r="BR301" s="234"/>
      <c r="BS301" s="232"/>
      <c r="BT301" s="232"/>
      <c r="BU301" s="228"/>
      <c r="BV301" s="229"/>
      <c r="BW301" s="227"/>
      <c r="BX301" s="237"/>
      <c r="BY301"/>
      <c r="CA301"/>
      <c r="CB301" s="226"/>
      <c r="CC301" s="227"/>
      <c r="CD301" s="226"/>
      <c r="CE301" s="226"/>
      <c r="CF301" s="228"/>
      <c r="CG301" s="227"/>
      <c r="CH301" s="227"/>
      <c r="CI301" s="226"/>
      <c r="CJ301"/>
    </row>
    <row r="302" spans="1:88">
      <c r="A302" s="61" t="s">
        <v>351</v>
      </c>
      <c r="B302" s="57" t="s">
        <v>359</v>
      </c>
      <c r="C302" s="58">
        <v>1810</v>
      </c>
      <c r="D302" s="238">
        <v>4</v>
      </c>
      <c r="E302" s="294">
        <v>172.81829999999999</v>
      </c>
      <c r="F302" s="238">
        <v>0</v>
      </c>
      <c r="G302" s="238">
        <v>0</v>
      </c>
      <c r="H302" s="324">
        <v>3395</v>
      </c>
      <c r="I302" s="238">
        <v>70</v>
      </c>
      <c r="J302" s="293">
        <v>11.192399999999999</v>
      </c>
      <c r="K302" s="294">
        <v>5.728438356164383</v>
      </c>
      <c r="L302" s="265">
        <f t="shared" si="36"/>
        <v>61.986892197875171</v>
      </c>
      <c r="M302" s="238">
        <v>22</v>
      </c>
      <c r="N302" s="238">
        <v>2</v>
      </c>
      <c r="O302" s="267">
        <v>0.626</v>
      </c>
      <c r="P302" s="267">
        <v>66.08</v>
      </c>
      <c r="Q302" s="267">
        <v>0.1</v>
      </c>
      <c r="R302" s="267">
        <v>0.48499999999999999</v>
      </c>
      <c r="S302" s="267">
        <v>48.09</v>
      </c>
      <c r="T302" s="52">
        <v>86.706497386109021</v>
      </c>
      <c r="U302" s="267">
        <v>66.47999999999999</v>
      </c>
      <c r="V302" s="267">
        <v>194</v>
      </c>
      <c r="W302" s="52">
        <v>5.01</v>
      </c>
      <c r="X302" s="267">
        <v>45.54</v>
      </c>
      <c r="Y302" s="52">
        <v>20.711630377057887</v>
      </c>
      <c r="Z302" s="274">
        <v>2</v>
      </c>
      <c r="AA302" s="274">
        <v>1.7928978832599367</v>
      </c>
      <c r="AB302" s="328">
        <v>592</v>
      </c>
      <c r="AC302" s="328">
        <v>11</v>
      </c>
      <c r="AD302" s="328">
        <v>195</v>
      </c>
      <c r="AE302" s="329">
        <f t="shared" si="31"/>
        <v>1.8581081081081081</v>
      </c>
      <c r="AF302" s="329">
        <f t="shared" si="32"/>
        <v>5.3398058252427179</v>
      </c>
      <c r="AG302" s="274">
        <v>6</v>
      </c>
      <c r="AH302" s="53">
        <v>5</v>
      </c>
      <c r="AI302" s="331">
        <v>7.55</v>
      </c>
      <c r="AJ302" s="38">
        <v>48.65</v>
      </c>
      <c r="AK302" s="53">
        <v>37.99</v>
      </c>
      <c r="AL302" s="53">
        <v>0.97</v>
      </c>
      <c r="AM302" s="53">
        <v>46.36</v>
      </c>
      <c r="AN302" s="31">
        <v>28.89</v>
      </c>
      <c r="AO302" s="298">
        <v>58.75</v>
      </c>
      <c r="AP302" s="298">
        <v>87.38</v>
      </c>
      <c r="AQ302" s="330">
        <f t="shared" si="33"/>
        <v>71.64897068346481</v>
      </c>
      <c r="AR302" s="53">
        <v>19.8</v>
      </c>
      <c r="AS302" s="53">
        <v>106.5</v>
      </c>
      <c r="AT302" s="53">
        <v>39</v>
      </c>
      <c r="AU302" s="53">
        <v>16.5</v>
      </c>
      <c r="AV302" s="53">
        <v>79.89</v>
      </c>
      <c r="AW302" s="53">
        <v>10</v>
      </c>
      <c r="AX302" s="276">
        <v>33019.17</v>
      </c>
      <c r="AY302" s="276">
        <v>34848</v>
      </c>
      <c r="AZ302" s="276">
        <v>37308</v>
      </c>
      <c r="BA302" s="272">
        <f t="shared" si="35"/>
        <v>1.8462305381994781</v>
      </c>
      <c r="BB302" s="272">
        <f t="shared" si="34"/>
        <v>1.7648071625344375</v>
      </c>
      <c r="BC302" s="35"/>
      <c r="BD302" s="284">
        <v>15.66</v>
      </c>
      <c r="BE302" s="72"/>
      <c r="BF302" s="72"/>
      <c r="BG302" s="72"/>
      <c r="BH302" s="30"/>
      <c r="BI302" s="30"/>
      <c r="BJ302" s="73"/>
      <c r="BK302"/>
      <c r="BP302"/>
      <c r="BQ302" s="237"/>
      <c r="BR302" s="234"/>
      <c r="BS302" s="232"/>
      <c r="BT302" s="232"/>
      <c r="BU302" s="228"/>
      <c r="BV302" s="229"/>
      <c r="BW302" s="227"/>
      <c r="BX302" s="237"/>
      <c r="BY302"/>
      <c r="CA302"/>
      <c r="CB302" s="226"/>
      <c r="CC302" s="227"/>
      <c r="CD302" s="226"/>
      <c r="CE302" s="226"/>
      <c r="CF302" s="228"/>
      <c r="CG302" s="227"/>
      <c r="CH302" s="227"/>
      <c r="CI302" s="226"/>
      <c r="CJ302"/>
    </row>
    <row r="303" spans="1:88">
      <c r="A303" s="61" t="s">
        <v>351</v>
      </c>
      <c r="B303" s="57" t="s">
        <v>360</v>
      </c>
      <c r="C303" s="58">
        <v>1811</v>
      </c>
      <c r="D303" s="238">
        <v>0</v>
      </c>
      <c r="E303" s="294">
        <v>355.3</v>
      </c>
      <c r="F303" s="238">
        <v>0</v>
      </c>
      <c r="G303" s="238">
        <v>0</v>
      </c>
      <c r="H303" s="324">
        <v>3341.9825999999998</v>
      </c>
      <c r="I303" s="238">
        <v>459</v>
      </c>
      <c r="J303" s="293">
        <v>6.7880999999999991</v>
      </c>
      <c r="K303" s="294">
        <v>3.3488219178082188</v>
      </c>
      <c r="L303" s="265">
        <f t="shared" si="36"/>
        <v>33.443493292856651</v>
      </c>
      <c r="M303" s="238">
        <v>7</v>
      </c>
      <c r="N303" s="238">
        <v>5</v>
      </c>
      <c r="O303" s="267">
        <v>0.624</v>
      </c>
      <c r="P303" s="267">
        <v>77.05</v>
      </c>
      <c r="Q303" s="267">
        <v>0.16</v>
      </c>
      <c r="R303" s="267">
        <v>0.503</v>
      </c>
      <c r="S303" s="267">
        <v>69.2</v>
      </c>
      <c r="T303" s="52">
        <v>85.839063371120602</v>
      </c>
      <c r="U303" s="267">
        <v>67.2</v>
      </c>
      <c r="V303" s="267">
        <v>79</v>
      </c>
      <c r="W303" s="52">
        <v>4.45</v>
      </c>
      <c r="X303" s="267">
        <v>51.01</v>
      </c>
      <c r="Y303" s="52">
        <v>31.496062992125985</v>
      </c>
      <c r="Z303" s="274">
        <v>2</v>
      </c>
      <c r="AA303" s="274">
        <v>2.4172567695143012</v>
      </c>
      <c r="AB303" s="328">
        <v>455</v>
      </c>
      <c r="AC303" s="328">
        <v>12</v>
      </c>
      <c r="AD303" s="328">
        <v>46</v>
      </c>
      <c r="AE303" s="329">
        <f t="shared" si="31"/>
        <v>2.6373626373626373</v>
      </c>
      <c r="AF303" s="329">
        <f t="shared" si="32"/>
        <v>20.689655172413794</v>
      </c>
      <c r="AG303" s="274">
        <v>6</v>
      </c>
      <c r="AH303" s="53">
        <v>5</v>
      </c>
      <c r="AI303" s="331">
        <v>9.8000000000000007</v>
      </c>
      <c r="AJ303" s="38">
        <v>44.3</v>
      </c>
      <c r="AK303" s="53">
        <v>41.17</v>
      </c>
      <c r="AL303" s="53">
        <v>1.75</v>
      </c>
      <c r="AM303" s="53">
        <v>45.24</v>
      </c>
      <c r="AN303" s="31">
        <v>60.87</v>
      </c>
      <c r="AO303" s="298">
        <v>39.25</v>
      </c>
      <c r="AP303" s="298">
        <v>92.93</v>
      </c>
      <c r="AQ303" s="330">
        <f t="shared" si="33"/>
        <v>60.394556873943536</v>
      </c>
      <c r="AR303" s="53">
        <v>21</v>
      </c>
      <c r="AS303" s="53">
        <v>109</v>
      </c>
      <c r="AT303" s="53">
        <v>43.5</v>
      </c>
      <c r="AU303" s="53">
        <v>28</v>
      </c>
      <c r="AV303" s="53">
        <v>76.36</v>
      </c>
      <c r="AW303" s="53">
        <v>6</v>
      </c>
      <c r="AX303" s="276">
        <v>18822.990000000002</v>
      </c>
      <c r="AY303" s="276">
        <v>20372</v>
      </c>
      <c r="AZ303" s="276">
        <v>22627</v>
      </c>
      <c r="BA303" s="272">
        <f t="shared" si="35"/>
        <v>2.743117149117468</v>
      </c>
      <c r="BB303" s="272">
        <f t="shared" si="34"/>
        <v>2.7672786177105833</v>
      </c>
      <c r="BC303" s="35"/>
      <c r="BD303" s="284">
        <v>18.489999999999998</v>
      </c>
      <c r="BE303" s="72"/>
      <c r="BF303" s="72"/>
      <c r="BG303" s="72"/>
      <c r="BH303" s="30"/>
      <c r="BI303" s="30"/>
      <c r="BJ303" s="73"/>
      <c r="BK303"/>
      <c r="BP303"/>
      <c r="BQ303" s="237"/>
      <c r="BR303" s="234"/>
      <c r="BS303" s="232"/>
      <c r="BT303" s="232"/>
      <c r="BU303" s="228"/>
      <c r="BV303" s="229"/>
      <c r="BW303" s="227"/>
      <c r="BX303" s="237"/>
      <c r="BY303"/>
      <c r="CA303"/>
      <c r="CB303" s="226"/>
      <c r="CC303" s="227"/>
      <c r="CD303" s="226"/>
      <c r="CE303" s="226"/>
      <c r="CF303" s="228"/>
      <c r="CG303" s="227"/>
      <c r="CH303" s="227"/>
      <c r="CI303" s="226"/>
      <c r="CJ303"/>
    </row>
    <row r="304" spans="1:88">
      <c r="A304" s="12"/>
      <c r="B304" s="12"/>
      <c r="C304" s="12"/>
      <c r="D304" s="32">
        <f t="shared" ref="D304:L304" si="37">MIN(D6:D303)</f>
        <v>0</v>
      </c>
      <c r="E304" s="32">
        <f t="shared" si="37"/>
        <v>0</v>
      </c>
      <c r="F304" s="32">
        <f t="shared" si="37"/>
        <v>0</v>
      </c>
      <c r="G304" s="32">
        <f t="shared" si="37"/>
        <v>0</v>
      </c>
      <c r="H304" s="32">
        <f t="shared" si="37"/>
        <v>0</v>
      </c>
      <c r="I304" s="32">
        <f t="shared" si="37"/>
        <v>0</v>
      </c>
      <c r="J304" s="32">
        <f>MIN(J6:J303)</f>
        <v>0.35369999999999996</v>
      </c>
      <c r="K304" s="32">
        <f>MIN(K6:K303)</f>
        <v>0</v>
      </c>
      <c r="L304" s="93">
        <f t="shared" si="37"/>
        <v>0</v>
      </c>
      <c r="M304" s="93">
        <f t="shared" ref="M304:N304" si="38">MIN(M6:M303)</f>
        <v>0</v>
      </c>
      <c r="N304" s="93">
        <f t="shared" si="38"/>
        <v>0</v>
      </c>
      <c r="O304" s="32">
        <f>MIN(O6:O303)</f>
        <v>0.499</v>
      </c>
      <c r="P304" s="32">
        <f t="shared" ref="P304:AW304" si="39">MIN(P6:P303)</f>
        <v>33.260000000000005</v>
      </c>
      <c r="Q304" s="32">
        <f t="shared" si="39"/>
        <v>0.03</v>
      </c>
      <c r="R304" s="32">
        <f t="shared" si="39"/>
        <v>0.379</v>
      </c>
      <c r="S304" s="32">
        <f t="shared" si="39"/>
        <v>31.099999999999994</v>
      </c>
      <c r="T304" s="32">
        <f t="shared" si="39"/>
        <v>0</v>
      </c>
      <c r="U304" s="32">
        <f t="shared" si="39"/>
        <v>48.54</v>
      </c>
      <c r="V304" s="32">
        <f t="shared" si="39"/>
        <v>1</v>
      </c>
      <c r="W304" s="32">
        <f t="shared" si="39"/>
        <v>1.05</v>
      </c>
      <c r="X304" s="32">
        <f t="shared" si="39"/>
        <v>5.74</v>
      </c>
      <c r="Y304" s="32">
        <f t="shared" si="39"/>
        <v>0</v>
      </c>
      <c r="Z304" s="32">
        <f t="shared" si="39"/>
        <v>1</v>
      </c>
      <c r="AA304" s="93">
        <f t="shared" si="39"/>
        <v>3.9930489004740548E-2</v>
      </c>
      <c r="AB304" s="32"/>
      <c r="AC304" s="32"/>
      <c r="AD304" s="32"/>
      <c r="AE304" s="32"/>
      <c r="AF304" s="32"/>
      <c r="AG304" s="32">
        <f t="shared" si="39"/>
        <v>4</v>
      </c>
      <c r="AH304" s="32">
        <f t="shared" si="39"/>
        <v>1</v>
      </c>
      <c r="AI304" s="32">
        <f t="shared" ref="AI304" si="40">MIN(AI6:AI303)</f>
        <v>3.2</v>
      </c>
      <c r="AJ304" s="32">
        <f t="shared" si="39"/>
        <v>25.49</v>
      </c>
      <c r="AK304" s="32">
        <f t="shared" si="39"/>
        <v>7.26</v>
      </c>
      <c r="AL304" s="32">
        <f t="shared" si="39"/>
        <v>0.04</v>
      </c>
      <c r="AM304" s="32">
        <f t="shared" si="39"/>
        <v>22.11</v>
      </c>
      <c r="AN304" s="32">
        <f t="shared" si="39"/>
        <v>0</v>
      </c>
      <c r="AO304" s="32">
        <f t="shared" si="39"/>
        <v>11.68</v>
      </c>
      <c r="AP304" s="32">
        <f t="shared" si="39"/>
        <v>11.24</v>
      </c>
      <c r="AQ304" s="93">
        <f t="shared" si="39"/>
        <v>16.52861760704748</v>
      </c>
      <c r="AR304" s="32">
        <f t="shared" si="39"/>
        <v>9.8000000000000007</v>
      </c>
      <c r="AS304" s="32">
        <f t="shared" si="39"/>
        <v>67.5</v>
      </c>
      <c r="AT304" s="32">
        <f t="shared" si="39"/>
        <v>14.5</v>
      </c>
      <c r="AU304" s="32">
        <f t="shared" si="39"/>
        <v>0.5</v>
      </c>
      <c r="AV304" s="32">
        <f t="shared" si="39"/>
        <v>53.38</v>
      </c>
      <c r="AW304" s="32">
        <f t="shared" si="39"/>
        <v>4</v>
      </c>
      <c r="AX304" s="32">
        <f>MIN(AX6:AX303)</f>
        <v>1086.75</v>
      </c>
      <c r="AY304" s="32">
        <f>MIN(AY6:AY303)</f>
        <v>1124</v>
      </c>
      <c r="AZ304" s="32">
        <f>MIN(AZ6:AZ303)</f>
        <v>1179</v>
      </c>
      <c r="BA304" s="12"/>
      <c r="BB304" s="12"/>
      <c r="BC304" s="30"/>
      <c r="BD304" s="30"/>
      <c r="BE304" s="30"/>
      <c r="BF304" s="30"/>
      <c r="BG304" s="30"/>
      <c r="BH304" s="30"/>
      <c r="BI304" s="30"/>
      <c r="BJ304" s="30"/>
      <c r="BK304"/>
      <c r="BP304"/>
      <c r="BQ304"/>
      <c r="BR304"/>
      <c r="BS304"/>
      <c r="BT304"/>
      <c r="BU304"/>
      <c r="BV304"/>
      <c r="BW304"/>
      <c r="BX304"/>
      <c r="BY304"/>
      <c r="CA304"/>
      <c r="CB304"/>
      <c r="CC304"/>
      <c r="CD304"/>
      <c r="CE304"/>
      <c r="CF304"/>
      <c r="CG304"/>
      <c r="CH304"/>
      <c r="CI304"/>
      <c r="CJ304"/>
    </row>
    <row r="305" spans="1:88">
      <c r="A305" s="12"/>
      <c r="B305" s="12"/>
      <c r="C305" s="12"/>
      <c r="D305" s="32">
        <f>MAX(D6:D303)</f>
        <v>1434</v>
      </c>
      <c r="E305" s="33">
        <f t="shared" ref="E305:L305" si="41">MAX(E6:E303)</f>
        <v>45181.8</v>
      </c>
      <c r="F305" s="32">
        <f t="shared" si="41"/>
        <v>30399</v>
      </c>
      <c r="G305" s="32">
        <f t="shared" si="41"/>
        <v>41527</v>
      </c>
      <c r="H305" s="33">
        <f t="shared" si="41"/>
        <v>22664.331246000002</v>
      </c>
      <c r="I305" s="33">
        <f t="shared" si="41"/>
        <v>3422</v>
      </c>
      <c r="J305" s="33">
        <f t="shared" si="41"/>
        <v>383.02139999999997</v>
      </c>
      <c r="K305" s="33">
        <f t="shared" si="41"/>
        <v>367.48971135029353</v>
      </c>
      <c r="L305" s="93">
        <f t="shared" si="41"/>
        <v>137.93581020947283</v>
      </c>
      <c r="M305" s="93">
        <f t="shared" ref="M305:N305" si="42">MAX(M6:M303)</f>
        <v>605</v>
      </c>
      <c r="N305" s="93">
        <f t="shared" si="42"/>
        <v>208</v>
      </c>
      <c r="O305" s="32">
        <f>MAX(O6:O303)</f>
        <v>0.78700000000000003</v>
      </c>
      <c r="P305" s="32">
        <f t="shared" ref="P305:AW305" si="43">MAX(P6:P303)</f>
        <v>95.44</v>
      </c>
      <c r="Q305" s="32">
        <f t="shared" si="43"/>
        <v>0.67</v>
      </c>
      <c r="R305" s="32">
        <f t="shared" si="43"/>
        <v>0.64200000000000002</v>
      </c>
      <c r="S305" s="32">
        <f t="shared" si="43"/>
        <v>99.88</v>
      </c>
      <c r="T305" s="32">
        <f t="shared" si="43"/>
        <v>104.70829068577277</v>
      </c>
      <c r="U305" s="32">
        <f t="shared" si="43"/>
        <v>85.960000000000008</v>
      </c>
      <c r="V305" s="32">
        <f t="shared" si="43"/>
        <v>4933</v>
      </c>
      <c r="W305" s="32">
        <f t="shared" si="43"/>
        <v>13.77</v>
      </c>
      <c r="X305" s="32">
        <f t="shared" si="43"/>
        <v>87.25</v>
      </c>
      <c r="Y305" s="93">
        <f t="shared" si="43"/>
        <v>306.75778283978741</v>
      </c>
      <c r="Z305" s="32">
        <f t="shared" si="43"/>
        <v>5</v>
      </c>
      <c r="AA305" s="93">
        <f t="shared" si="43"/>
        <v>17.100483610961849</v>
      </c>
      <c r="AB305" s="32"/>
      <c r="AC305" s="32"/>
      <c r="AD305" s="32"/>
      <c r="AE305" s="32"/>
      <c r="AF305" s="32"/>
      <c r="AG305" s="32">
        <f t="shared" si="43"/>
        <v>10</v>
      </c>
      <c r="AH305" s="32">
        <f t="shared" si="43"/>
        <v>10</v>
      </c>
      <c r="AI305" s="32">
        <f t="shared" ref="AI305" si="44">MAX(AI6:AI303)</f>
        <v>10</v>
      </c>
      <c r="AJ305" s="32">
        <f t="shared" si="43"/>
        <v>96.47</v>
      </c>
      <c r="AK305" s="32">
        <f t="shared" si="43"/>
        <v>98.13</v>
      </c>
      <c r="AL305" s="32">
        <f t="shared" si="43"/>
        <v>100</v>
      </c>
      <c r="AM305" s="32">
        <f t="shared" si="43"/>
        <v>80.02</v>
      </c>
      <c r="AN305" s="32">
        <f t="shared" si="43"/>
        <v>981.3</v>
      </c>
      <c r="AO305" s="93">
        <f t="shared" si="43"/>
        <v>98.674863942245068</v>
      </c>
      <c r="AP305" s="93">
        <f t="shared" si="43"/>
        <v>98.881931250553635</v>
      </c>
      <c r="AQ305" s="93">
        <f t="shared" si="43"/>
        <v>98.115983492732568</v>
      </c>
      <c r="AR305" s="32">
        <f t="shared" si="43"/>
        <v>28</v>
      </c>
      <c r="AS305" s="32">
        <f t="shared" si="43"/>
        <v>162.5</v>
      </c>
      <c r="AT305" s="32">
        <f t="shared" si="43"/>
        <v>264.5</v>
      </c>
      <c r="AU305" s="32">
        <f t="shared" si="43"/>
        <v>237</v>
      </c>
      <c r="AV305" s="32">
        <f t="shared" si="43"/>
        <v>96.64</v>
      </c>
      <c r="AW305" s="32">
        <f t="shared" si="43"/>
        <v>10</v>
      </c>
      <c r="AX305" s="32">
        <f>MAX(AX6:AX303)</f>
        <v>1157509.2</v>
      </c>
      <c r="AY305" s="32">
        <f>MAX(AY6:AY303)</f>
        <v>1207635</v>
      </c>
      <c r="AZ305" s="32">
        <f>MAX(AZ6:AZ303)</f>
        <v>1276738</v>
      </c>
      <c r="BA305" s="12"/>
      <c r="BB305" s="12"/>
      <c r="BC305" s="30"/>
      <c r="BD305" s="30"/>
      <c r="BE305" s="30"/>
      <c r="BF305" s="77"/>
      <c r="BG305" s="77"/>
      <c r="BH305" s="30"/>
      <c r="BI305" s="30"/>
      <c r="BJ305" s="30"/>
      <c r="BK305"/>
      <c r="BP305"/>
      <c r="BQ305"/>
      <c r="BR305"/>
      <c r="BS305"/>
      <c r="BT305"/>
      <c r="BU305"/>
      <c r="BV305"/>
      <c r="BW305"/>
      <c r="BX305"/>
      <c r="BY305"/>
      <c r="CA305"/>
      <c r="CB305"/>
      <c r="CC305"/>
      <c r="CD305"/>
      <c r="CE305"/>
      <c r="CF305"/>
      <c r="CG305"/>
      <c r="CH305"/>
      <c r="CI305"/>
      <c r="CJ305"/>
    </row>
    <row r="306" spans="1:88">
      <c r="A306" s="12"/>
      <c r="B306" s="12"/>
      <c r="C306" s="12"/>
      <c r="D306" s="97"/>
      <c r="E306" s="97"/>
      <c r="F306" s="97"/>
      <c r="G306" s="97"/>
      <c r="H306" s="97"/>
      <c r="I306" s="97"/>
      <c r="J306" s="97"/>
      <c r="K306" s="97"/>
      <c r="L306" s="97"/>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30"/>
      <c r="BD306" s="30"/>
      <c r="BE306" s="30"/>
      <c r="BF306" s="77"/>
      <c r="BG306" s="77"/>
      <c r="BH306" s="30"/>
      <c r="BI306" s="30"/>
      <c r="BJ306" s="30"/>
      <c r="BK306"/>
    </row>
    <row r="307" spans="1:88">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30"/>
      <c r="BD307" s="30"/>
      <c r="BE307" s="30"/>
      <c r="BF307" s="77"/>
      <c r="BG307" s="77"/>
      <c r="BH307" s="30"/>
      <c r="BI307" s="30"/>
      <c r="BJ307" s="30"/>
      <c r="BK307"/>
    </row>
    <row r="308" spans="1:88">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246">
        <f>AY6+AY12+AY22+AY24+AY41+AY68+AY69++AY73+AY77+AY78+AY80+AY98+AY115+AY233+AY235+AY293+AY296+AY299</f>
        <v>4268586</v>
      </c>
      <c r="AZ308" s="246"/>
      <c r="BA308" s="12"/>
      <c r="BB308" s="12"/>
      <c r="BC308" s="30"/>
      <c r="BD308" s="30"/>
      <c r="BE308" s="30"/>
      <c r="BF308" s="77"/>
      <c r="BG308" s="77"/>
      <c r="BH308" s="30"/>
      <c r="BI308" s="30"/>
      <c r="BJ308" s="30"/>
      <c r="BK308"/>
    </row>
    <row r="309" spans="1:88">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t="s">
        <v>423</v>
      </c>
      <c r="BB309" s="12"/>
      <c r="BC309" s="30"/>
      <c r="BD309" s="30"/>
      <c r="BE309" s="247">
        <f>AY308/SUM(AY6:AY303)</f>
        <v>0.48957457130830823</v>
      </c>
      <c r="BF309" s="30" t="s">
        <v>422</v>
      </c>
      <c r="BG309" s="30"/>
      <c r="BH309" s="30"/>
      <c r="BI309" s="30"/>
      <c r="BJ309" s="30"/>
      <c r="BK309"/>
    </row>
    <row r="310" spans="1:88">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30"/>
      <c r="BD310" s="30"/>
      <c r="BE310" s="30"/>
      <c r="BF310" s="30"/>
      <c r="BG310" s="30"/>
      <c r="BH310" s="30"/>
      <c r="BI310" s="30"/>
      <c r="BJ310" s="30"/>
      <c r="BK310"/>
    </row>
    <row r="311" spans="1:88">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30"/>
      <c r="BD311" s="30"/>
      <c r="BE311" s="30"/>
      <c r="BF311" s="29"/>
      <c r="BG311" s="29"/>
      <c r="BH311" s="30"/>
      <c r="BI311" s="30"/>
      <c r="BJ311" s="30"/>
      <c r="BK311"/>
    </row>
    <row r="312" spans="1:88">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30"/>
      <c r="BD312" s="30"/>
      <c r="BE312" s="30"/>
      <c r="BF312" s="14"/>
      <c r="BG312" s="14"/>
      <c r="BH312"/>
      <c r="BI312"/>
      <c r="BJ312"/>
      <c r="BK312"/>
    </row>
    <row r="313" spans="1:88">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30"/>
      <c r="BD313" s="30"/>
      <c r="BE313" s="30"/>
      <c r="BF313" s="14"/>
      <c r="BG313" s="14"/>
      <c r="BH313"/>
      <c r="BI313"/>
      <c r="BJ313"/>
      <c r="BK313"/>
    </row>
    <row r="314" spans="1:88">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30"/>
      <c r="BD314" s="30"/>
      <c r="BE314" s="30"/>
      <c r="BF314"/>
      <c r="BG314"/>
      <c r="BH314"/>
      <c r="BI314"/>
      <c r="BJ314"/>
      <c r="BK314"/>
    </row>
    <row r="315" spans="1:88">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30"/>
      <c r="BD315" s="30"/>
      <c r="BE315" s="30"/>
      <c r="BF315"/>
      <c r="BG315"/>
      <c r="BH315"/>
      <c r="BI315"/>
      <c r="BJ315"/>
      <c r="BK315"/>
    </row>
    <row r="316" spans="1:88">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30"/>
      <c r="BD316" s="30"/>
      <c r="BE316" s="30"/>
      <c r="BF316"/>
      <c r="BG316"/>
      <c r="BH316"/>
      <c r="BI316"/>
      <c r="BJ316"/>
      <c r="BK316"/>
    </row>
    <row r="317" spans="1:88">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30"/>
      <c r="BD317" s="30"/>
      <c r="BE317" s="30"/>
      <c r="BF317"/>
      <c r="BG317"/>
      <c r="BH317"/>
      <c r="BI317"/>
      <c r="BJ317"/>
      <c r="BK317"/>
    </row>
    <row r="318" spans="1:88">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c r="BC318" s="30"/>
      <c r="BD318" s="30"/>
      <c r="BE318" s="30"/>
      <c r="BF318"/>
      <c r="BG318"/>
      <c r="BH318"/>
      <c r="BI318"/>
      <c r="BJ318"/>
      <c r="BK318"/>
    </row>
    <row r="319" spans="1:88">
      <c r="BC319"/>
      <c r="BD319"/>
      <c r="BE319"/>
      <c r="BF319"/>
      <c r="BG319"/>
      <c r="BH319"/>
      <c r="BI319"/>
      <c r="BJ319"/>
      <c r="BK319"/>
    </row>
    <row r="320" spans="1:88">
      <c r="BC320"/>
      <c r="BD320"/>
      <c r="BE320"/>
      <c r="BF320"/>
      <c r="BG320"/>
      <c r="BH320"/>
      <c r="BI320"/>
      <c r="BJ320"/>
      <c r="BK320"/>
    </row>
    <row r="321" spans="55:63">
      <c r="BC321"/>
      <c r="BD321"/>
      <c r="BE321"/>
      <c r="BF321"/>
      <c r="BG321"/>
      <c r="BH321"/>
      <c r="BI321"/>
      <c r="BJ321"/>
      <c r="BK321"/>
    </row>
    <row r="322" spans="55:63">
      <c r="BC322"/>
      <c r="BD322"/>
      <c r="BE322"/>
      <c r="BF322"/>
      <c r="BG322"/>
      <c r="BH322"/>
      <c r="BI322"/>
      <c r="BJ322"/>
      <c r="BK322"/>
    </row>
    <row r="323" spans="55:63">
      <c r="BC323"/>
      <c r="BD323"/>
      <c r="BE323"/>
      <c r="BF323"/>
      <c r="BG323"/>
      <c r="BH323"/>
      <c r="BI323"/>
      <c r="BJ323"/>
      <c r="BK323"/>
    </row>
    <row r="324" spans="55:63">
      <c r="BC324"/>
      <c r="BD324"/>
      <c r="BE324"/>
      <c r="BF324"/>
      <c r="BG324"/>
      <c r="BH324"/>
      <c r="BI324"/>
      <c r="BJ324"/>
      <c r="BK324"/>
    </row>
    <row r="325" spans="55:63">
      <c r="BC325"/>
      <c r="BD325"/>
      <c r="BE325"/>
      <c r="BF325"/>
      <c r="BG325"/>
      <c r="BH325"/>
      <c r="BI325"/>
      <c r="BJ325"/>
      <c r="BK325"/>
    </row>
    <row r="326" spans="55:63">
      <c r="BC326"/>
      <c r="BD326"/>
      <c r="BE326"/>
      <c r="BF326"/>
      <c r="BG326"/>
      <c r="BH326"/>
      <c r="BI326"/>
      <c r="BJ326"/>
      <c r="BK326"/>
    </row>
    <row r="327" spans="55:63">
      <c r="BC327"/>
      <c r="BD327"/>
      <c r="BE327"/>
      <c r="BF327"/>
      <c r="BG327"/>
      <c r="BH327"/>
      <c r="BI327"/>
      <c r="BJ327"/>
      <c r="BK327"/>
    </row>
    <row r="328" spans="55:63">
      <c r="BC328"/>
      <c r="BD328"/>
      <c r="BE328"/>
      <c r="BF328"/>
      <c r="BG328"/>
      <c r="BH328"/>
      <c r="BI328"/>
      <c r="BJ328"/>
      <c r="BK328"/>
    </row>
    <row r="329" spans="55:63">
      <c r="BC329"/>
      <c r="BD329"/>
      <c r="BE329"/>
      <c r="BF329"/>
      <c r="BG329"/>
      <c r="BH329"/>
      <c r="BI329"/>
      <c r="BJ329"/>
      <c r="BK329"/>
    </row>
  </sheetData>
  <autoFilter ref="A5:C305" xr:uid="{00000000-0009-0000-0000-000006000000}">
    <sortState xmlns:xlrd2="http://schemas.microsoft.com/office/spreadsheetml/2017/richdata2" ref="A6:C305">
      <sortCondition ref="C5:C305"/>
    </sortState>
  </autoFilter>
  <sortState xmlns:xlrd2="http://schemas.microsoft.com/office/spreadsheetml/2017/richdata2" ref="A5:BQ195">
    <sortCondition ref="A5:A195"/>
    <sortCondition ref="B5:B195"/>
  </sortState>
  <mergeCells count="1">
    <mergeCell ref="A1:AV1"/>
  </mergeCells>
  <phoneticPr fontId="127" type="noConversion"/>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7D0F6959B259824DA3A1B96DDAB93AC3" ma:contentTypeVersion="4" ma:contentTypeDescription="" ma:contentTypeScope="" ma:versionID="5418b757f0bd5d18dc0d41c782b08a1b">
  <xsd:schema xmlns:xsd="http://www.w3.org/2001/XMLSchema" xmlns:xs="http://www.w3.org/2001/XMLSchema" xmlns:p="http://schemas.microsoft.com/office/2006/metadata/properties" xmlns:ns2="ca283e0b-db31-4043-a2ef-b80661bf084a" xmlns:ns3="http://schemas.microsoft.com/sharepoint.v3" targetNamespace="http://schemas.microsoft.com/office/2006/metadata/properties" ma:root="true" ma:fieldsID="ef36b82635713dea9e8faa1d63b97287" ns2:_="" ns3:_="">
    <xsd:import namespace="ca283e0b-db31-4043-a2ef-b80661bf084a"/>
    <xsd:import namespace="http://schemas.microsoft.com/sharepoint.v3"/>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format="RadioButtons" ma:internalName="ContentLanguage" ma:readOnly="fals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readOnly="false" ma:default=""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readOnly="fals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5339d603-a0c4-4e3e-9f73-f57894ad23e2}" ma:internalName="TaxCatchAllLabel" ma:readOnly="true" ma:showField="CatchAllDataLabel" ma:web="89e18f76-323a-4ae0-a1e4-539a76e1918f">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5339d603-a0c4-4e3e-9f73-f57894ad23e2}" ma:internalName="TaxCatchAll" ma:showField="CatchAllData" ma:web="89e18f76-323a-4ae0-a1e4-539a76e1918f">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readOnly="false"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73f51738-d318-4883-9d64-4f0bd0ccc55e" ContentTypeId="0x0101009BA85F8052A6DA4FA3E31FF9F74C6970" PreviousValue="false" LastSyncTimeStamp="2021-02-04T16:54:33.267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ca283e0b-db31-4043-a2ef-b80661bf084a" xsi:nil="true"/>
    <ga975397408f43e4b84ec8e5a598e523 xmlns="ca283e0b-db31-4043-a2ef-b80661bf084a">
      <Terms xmlns="http://schemas.microsoft.com/office/infopath/2007/PartnerControls"/>
    </ga975397408f43e4b84ec8e5a598e523>
    <k8c968e8c72a4eda96b7e8fdbe192be2 xmlns="ca283e0b-db31-4043-a2ef-b80661bf084a">
      <Terms xmlns="http://schemas.microsoft.com/office/infopath/2007/PartnerControls"/>
    </k8c968e8c72a4eda96b7e8fdbe192be2>
    <j169e817e0ee4eb8974e6fc4a2762909 xmlns="ca283e0b-db31-4043-a2ef-b80661bf084a">
      <Terms xmlns="http://schemas.microsoft.com/office/infopath/2007/PartnerControls"/>
    </j169e817e0ee4eb8974e6fc4a2762909>
    <DateTransmittedEmail xmlns="ca283e0b-db31-4043-a2ef-b80661bf084a" xsi:nil="true"/>
    <ContentStatus xmlns="ca283e0b-db31-4043-a2ef-b80661bf084a" xsi:nil="true"/>
    <SenderEmail xmlns="ca283e0b-db31-4043-a2ef-b80661bf084a" xsi:nil="true"/>
    <ContentLanguage xmlns="ca283e0b-db31-4043-a2ef-b80661bf084a" xsi:nil="true"/>
    <j048a4f9aaad4a8990a1d5e5f53cb451 xmlns="ca283e0b-db31-4043-a2ef-b80661bf084a">
      <Terms xmlns="http://schemas.microsoft.com/office/infopath/2007/PartnerControls"/>
    </j048a4f9aaad4a8990a1d5e5f53cb451>
    <h6a71f3e574e4344bc34f3fc9dd20054 xmlns="ca283e0b-db31-4043-a2ef-b80661bf084a">
      <Terms xmlns="http://schemas.microsoft.com/office/infopath/2007/PartnerControls"/>
    </h6a71f3e574e4344bc34f3fc9dd20054>
    <CategoryDescription xmlns="http://schemas.microsoft.com/sharepoint.v3" xsi:nil="true"/>
    <RecipientsEmail xmlns="ca283e0b-db31-4043-a2ef-b80661bf084a" xsi:nil="true"/>
    <mda26ace941f4791a7314a339fee829c xmlns="ca283e0b-db31-4043-a2ef-b80661bf084a">
      <Terms xmlns="http://schemas.microsoft.com/office/infopath/2007/PartnerControls"/>
    </mda26ace941f4791a7314a339fee829c>
    <WrittenBy xmlns="ca283e0b-db31-4043-a2ef-b80661bf084a">
      <UserInfo>
        <DisplayName/>
        <AccountId xsi:nil="true"/>
        <AccountType/>
      </UserInfo>
    </WrittenBy>
  </documentManagement>
</p:properties>
</file>

<file path=customXml/itemProps1.xml><?xml version="1.0" encoding="utf-8"?>
<ds:datastoreItem xmlns:ds="http://schemas.openxmlformats.org/officeDocument/2006/customXml" ds:itemID="{D14C9575-9222-4F6A-AF17-5D4750DABC33}"/>
</file>

<file path=customXml/itemProps2.xml><?xml version="1.0" encoding="utf-8"?>
<ds:datastoreItem xmlns:ds="http://schemas.openxmlformats.org/officeDocument/2006/customXml" ds:itemID="{6ACC1EA4-985C-4CE1-A270-BBD6A8902D58}"/>
</file>

<file path=customXml/itemProps3.xml><?xml version="1.0" encoding="utf-8"?>
<ds:datastoreItem xmlns:ds="http://schemas.openxmlformats.org/officeDocument/2006/customXml" ds:itemID="{30BEA5E0-EC47-4340-B4D7-57FDF76D3C92}"/>
</file>

<file path=customXml/itemProps4.xml><?xml version="1.0" encoding="utf-8"?>
<ds:datastoreItem xmlns:ds="http://schemas.openxmlformats.org/officeDocument/2006/customXml" ds:itemID="{E00D986A-3932-4278-879E-CEFAA255C237}"/>
</file>

<file path=customXml/itemProps5.xml><?xml version="1.0" encoding="utf-8"?>
<ds:datastoreItem xmlns:ds="http://schemas.openxmlformats.org/officeDocument/2006/customXml" ds:itemID="{1A22210A-AC88-4F39-A323-5A808487AC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INICIO</vt:lpstr>
      <vt:lpstr>INDICE</vt:lpstr>
      <vt:lpstr>INFORM CC 2025</vt:lpstr>
      <vt:lpstr>Resultados INFORM CC</vt:lpstr>
      <vt:lpstr>H 50</vt:lpstr>
      <vt:lpstr>H</vt:lpstr>
      <vt:lpstr>V</vt:lpstr>
      <vt:lpstr>C</vt:lpstr>
      <vt:lpstr>Datos de Indicador</vt:lpstr>
      <vt:lpstr>HND Indicador Metadata </vt:lpstr>
      <vt:lpstr>Fecha de Indicador</vt:lpstr>
      <vt:lpstr>'INFORM CC 2025'!Print_Titles</vt:lpstr>
    </vt:vector>
  </TitlesOfParts>
  <Company>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Yony Mendez</cp:lastModifiedBy>
  <cp:lastPrinted>2018-03-20T21:27:08Z</cp:lastPrinted>
  <dcterms:created xsi:type="dcterms:W3CDTF">2013-01-24T09:37:59Z</dcterms:created>
  <dcterms:modified xsi:type="dcterms:W3CDTF">2026-07-30T16:36:00Z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4fdca26a42c34bfd8627e46684615ea9</vt:lpwstr>
  </property>
  <property fmtid="{D5CDD505-2E9C-101B-9397-08002B2CF9AE}" pid="3" name="MSIP_Label_defa4170-0d19-0005-0004-bc88714345d2_Enabled">
    <vt:lpwstr>true</vt:lpwstr>
  </property>
  <property fmtid="{D5CDD505-2E9C-101B-9397-08002B2CF9AE}" pid="4" name="MSIP_Label_defa4170-0d19-0005-0004-bc88714345d2_SetDate">
    <vt:lpwstr>2025-10-08T19:27:17Z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371550de-f468-4482-a7f5-8200d420fd3d</vt:lpwstr>
  </property>
  <property fmtid="{D5CDD505-2E9C-101B-9397-08002B2CF9AE}" pid="8" name="MSIP_Label_defa4170-0d19-0005-0004-bc88714345d2_ActionId">
    <vt:lpwstr>8d6b7297-5cca-4fa3-9f2a-a10fe84e10b7</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y fmtid="{D5CDD505-2E9C-101B-9397-08002B2CF9AE}" pid="11" name="ContentTypeId">
    <vt:lpwstr>0x0101009BA85F8052A6DA4FA3E31FF9F74C6970007D0F6959B259824DA3A1B96DDAB93AC3</vt:lpwstr>
  </property>
</Properties>
</file>